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PC\Desktop\Examen2_CA0204\code\"/>
    </mc:Choice>
  </mc:AlternateContent>
  <xr:revisionPtr revIDLastSave="0" documentId="13_ncr:1_{83009B4A-78C5-4D83-A4FE-AD506CD4B6BC}" xr6:coauthVersionLast="47" xr6:coauthVersionMax="47" xr10:uidLastSave="{00000000-0000-0000-0000-000000000000}"/>
  <bookViews>
    <workbookView xWindow="-108" yWindow="-108" windowWidth="23256" windowHeight="13176" activeTab="2" xr2:uid="{3C754682-427A-4526-9210-87D7FC88E7AF}"/>
  </bookViews>
  <sheets>
    <sheet name="moras" sheetId="2" r:id="rId1"/>
    <sheet name="moras (2)" sheetId="4" r:id="rId2"/>
    <sheet name="Cálculos" sheetId="1" r:id="rId3"/>
  </sheets>
  <definedNames>
    <definedName name="DatosExternos_1" localSheetId="0" hidden="1">moras!$A$1:$I$5001</definedName>
    <definedName name="DatosExternos_1" localSheetId="1" hidden="1">'moras (2)'!$A$1:$I$5001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2" i="1" l="1"/>
  <c r="B12" i="1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T272" i="4"/>
  <c r="T273" i="4"/>
  <c r="T274" i="4"/>
  <c r="T275" i="4"/>
  <c r="T276" i="4"/>
  <c r="T277" i="4"/>
  <c r="T278" i="4"/>
  <c r="T279" i="4"/>
  <c r="T280" i="4"/>
  <c r="T281" i="4"/>
  <c r="T282" i="4"/>
  <c r="T283" i="4"/>
  <c r="T284" i="4"/>
  <c r="T285" i="4"/>
  <c r="T286" i="4"/>
  <c r="T287" i="4"/>
  <c r="T288" i="4"/>
  <c r="T289" i="4"/>
  <c r="T290" i="4"/>
  <c r="T291" i="4"/>
  <c r="T292" i="4"/>
  <c r="T293" i="4"/>
  <c r="T294" i="4"/>
  <c r="T295" i="4"/>
  <c r="T296" i="4"/>
  <c r="T297" i="4"/>
  <c r="T298" i="4"/>
  <c r="T299" i="4"/>
  <c r="T300" i="4"/>
  <c r="T301" i="4"/>
  <c r="T302" i="4"/>
  <c r="T303" i="4"/>
  <c r="T304" i="4"/>
  <c r="T305" i="4"/>
  <c r="T306" i="4"/>
  <c r="T307" i="4"/>
  <c r="T308" i="4"/>
  <c r="T309" i="4"/>
  <c r="T310" i="4"/>
  <c r="T311" i="4"/>
  <c r="T312" i="4"/>
  <c r="T313" i="4"/>
  <c r="T314" i="4"/>
  <c r="T315" i="4"/>
  <c r="T316" i="4"/>
  <c r="T317" i="4"/>
  <c r="T318" i="4"/>
  <c r="T319" i="4"/>
  <c r="T320" i="4"/>
  <c r="T321" i="4"/>
  <c r="T322" i="4"/>
  <c r="T323" i="4"/>
  <c r="T324" i="4"/>
  <c r="T325" i="4"/>
  <c r="T326" i="4"/>
  <c r="T327" i="4"/>
  <c r="T328" i="4"/>
  <c r="T329" i="4"/>
  <c r="T330" i="4"/>
  <c r="T331" i="4"/>
  <c r="T332" i="4"/>
  <c r="T333" i="4"/>
  <c r="T334" i="4"/>
  <c r="T335" i="4"/>
  <c r="T336" i="4"/>
  <c r="T337" i="4"/>
  <c r="T338" i="4"/>
  <c r="T339" i="4"/>
  <c r="T340" i="4"/>
  <c r="T341" i="4"/>
  <c r="T342" i="4"/>
  <c r="T343" i="4"/>
  <c r="T344" i="4"/>
  <c r="T345" i="4"/>
  <c r="T346" i="4"/>
  <c r="T347" i="4"/>
  <c r="T348" i="4"/>
  <c r="T349" i="4"/>
  <c r="T350" i="4"/>
  <c r="T351" i="4"/>
  <c r="T352" i="4"/>
  <c r="T353" i="4"/>
  <c r="T354" i="4"/>
  <c r="T355" i="4"/>
  <c r="T356" i="4"/>
  <c r="T357" i="4"/>
  <c r="T358" i="4"/>
  <c r="T359" i="4"/>
  <c r="T360" i="4"/>
  <c r="T361" i="4"/>
  <c r="T362" i="4"/>
  <c r="T363" i="4"/>
  <c r="T364" i="4"/>
  <c r="T365" i="4"/>
  <c r="T366" i="4"/>
  <c r="T367" i="4"/>
  <c r="T368" i="4"/>
  <c r="T369" i="4"/>
  <c r="T370" i="4"/>
  <c r="T371" i="4"/>
  <c r="T372" i="4"/>
  <c r="T373" i="4"/>
  <c r="T374" i="4"/>
  <c r="T375" i="4"/>
  <c r="T376" i="4"/>
  <c r="T377" i="4"/>
  <c r="T378" i="4"/>
  <c r="T379" i="4"/>
  <c r="T380" i="4"/>
  <c r="T381" i="4"/>
  <c r="T382" i="4"/>
  <c r="T383" i="4"/>
  <c r="T384" i="4"/>
  <c r="T385" i="4"/>
  <c r="T386" i="4"/>
  <c r="T387" i="4"/>
  <c r="T388" i="4"/>
  <c r="T389" i="4"/>
  <c r="T390" i="4"/>
  <c r="T391" i="4"/>
  <c r="T392" i="4"/>
  <c r="T393" i="4"/>
  <c r="T394" i="4"/>
  <c r="T395" i="4"/>
  <c r="T396" i="4"/>
  <c r="T397" i="4"/>
  <c r="T398" i="4"/>
  <c r="T399" i="4"/>
  <c r="T400" i="4"/>
  <c r="T401" i="4"/>
  <c r="T402" i="4"/>
  <c r="T403" i="4"/>
  <c r="T404" i="4"/>
  <c r="T405" i="4"/>
  <c r="T406" i="4"/>
  <c r="T407" i="4"/>
  <c r="T408" i="4"/>
  <c r="T409" i="4"/>
  <c r="T410" i="4"/>
  <c r="T411" i="4"/>
  <c r="T412" i="4"/>
  <c r="T413" i="4"/>
  <c r="T414" i="4"/>
  <c r="T415" i="4"/>
  <c r="T416" i="4"/>
  <c r="T417" i="4"/>
  <c r="T418" i="4"/>
  <c r="T419" i="4"/>
  <c r="T420" i="4"/>
  <c r="T421" i="4"/>
  <c r="T422" i="4"/>
  <c r="T423" i="4"/>
  <c r="T424" i="4"/>
  <c r="T425" i="4"/>
  <c r="T426" i="4"/>
  <c r="T427" i="4"/>
  <c r="T428" i="4"/>
  <c r="T429" i="4"/>
  <c r="T430" i="4"/>
  <c r="T431" i="4"/>
  <c r="T432" i="4"/>
  <c r="T433" i="4"/>
  <c r="T434" i="4"/>
  <c r="T435" i="4"/>
  <c r="T436" i="4"/>
  <c r="T437" i="4"/>
  <c r="T438" i="4"/>
  <c r="T439" i="4"/>
  <c r="T440" i="4"/>
  <c r="T441" i="4"/>
  <c r="T442" i="4"/>
  <c r="T443" i="4"/>
  <c r="T444" i="4"/>
  <c r="T445" i="4"/>
  <c r="T446" i="4"/>
  <c r="T447" i="4"/>
  <c r="T448" i="4"/>
  <c r="T449" i="4"/>
  <c r="T450" i="4"/>
  <c r="T451" i="4"/>
  <c r="T452" i="4"/>
  <c r="T453" i="4"/>
  <c r="T454" i="4"/>
  <c r="T455" i="4"/>
  <c r="T456" i="4"/>
  <c r="T457" i="4"/>
  <c r="T458" i="4"/>
  <c r="T459" i="4"/>
  <c r="T460" i="4"/>
  <c r="T461" i="4"/>
  <c r="T462" i="4"/>
  <c r="T463" i="4"/>
  <c r="T464" i="4"/>
  <c r="T465" i="4"/>
  <c r="T466" i="4"/>
  <c r="T467" i="4"/>
  <c r="T468" i="4"/>
  <c r="T469" i="4"/>
  <c r="T470" i="4"/>
  <c r="T471" i="4"/>
  <c r="T472" i="4"/>
  <c r="T473" i="4"/>
  <c r="T474" i="4"/>
  <c r="T475" i="4"/>
  <c r="T476" i="4"/>
  <c r="T477" i="4"/>
  <c r="T478" i="4"/>
  <c r="T479" i="4"/>
  <c r="T480" i="4"/>
  <c r="T481" i="4"/>
  <c r="T482" i="4"/>
  <c r="T483" i="4"/>
  <c r="T484" i="4"/>
  <c r="T485" i="4"/>
  <c r="T486" i="4"/>
  <c r="T487" i="4"/>
  <c r="T488" i="4"/>
  <c r="T489" i="4"/>
  <c r="T490" i="4"/>
  <c r="T491" i="4"/>
  <c r="T492" i="4"/>
  <c r="T493" i="4"/>
  <c r="T494" i="4"/>
  <c r="T495" i="4"/>
  <c r="T496" i="4"/>
  <c r="T497" i="4"/>
  <c r="T498" i="4"/>
  <c r="T499" i="4"/>
  <c r="T500" i="4"/>
  <c r="T501" i="4"/>
  <c r="T502" i="4"/>
  <c r="T503" i="4"/>
  <c r="T504" i="4"/>
  <c r="T505" i="4"/>
  <c r="T506" i="4"/>
  <c r="T507" i="4"/>
  <c r="T508" i="4"/>
  <c r="T509" i="4"/>
  <c r="T510" i="4"/>
  <c r="T511" i="4"/>
  <c r="T512" i="4"/>
  <c r="T513" i="4"/>
  <c r="T514" i="4"/>
  <c r="T515" i="4"/>
  <c r="T516" i="4"/>
  <c r="T517" i="4"/>
  <c r="T518" i="4"/>
  <c r="T519" i="4"/>
  <c r="T520" i="4"/>
  <c r="T521" i="4"/>
  <c r="T522" i="4"/>
  <c r="T523" i="4"/>
  <c r="T524" i="4"/>
  <c r="T525" i="4"/>
  <c r="T526" i="4"/>
  <c r="T527" i="4"/>
  <c r="T528" i="4"/>
  <c r="T529" i="4"/>
  <c r="T530" i="4"/>
  <c r="T531" i="4"/>
  <c r="T532" i="4"/>
  <c r="T533" i="4"/>
  <c r="T534" i="4"/>
  <c r="T535" i="4"/>
  <c r="T536" i="4"/>
  <c r="T537" i="4"/>
  <c r="T538" i="4"/>
  <c r="T539" i="4"/>
  <c r="T540" i="4"/>
  <c r="T541" i="4"/>
  <c r="T542" i="4"/>
  <c r="T543" i="4"/>
  <c r="T544" i="4"/>
  <c r="T545" i="4"/>
  <c r="T546" i="4"/>
  <c r="T547" i="4"/>
  <c r="T548" i="4"/>
  <c r="T549" i="4"/>
  <c r="T550" i="4"/>
  <c r="T551" i="4"/>
  <c r="T552" i="4"/>
  <c r="T553" i="4"/>
  <c r="T554" i="4"/>
  <c r="T555" i="4"/>
  <c r="T556" i="4"/>
  <c r="T557" i="4"/>
  <c r="T558" i="4"/>
  <c r="T559" i="4"/>
  <c r="T560" i="4"/>
  <c r="T561" i="4"/>
  <c r="T562" i="4"/>
  <c r="T563" i="4"/>
  <c r="T564" i="4"/>
  <c r="T565" i="4"/>
  <c r="T566" i="4"/>
  <c r="T567" i="4"/>
  <c r="T568" i="4"/>
  <c r="T569" i="4"/>
  <c r="T570" i="4"/>
  <c r="T571" i="4"/>
  <c r="T572" i="4"/>
  <c r="T573" i="4"/>
  <c r="T574" i="4"/>
  <c r="T575" i="4"/>
  <c r="T576" i="4"/>
  <c r="T577" i="4"/>
  <c r="T578" i="4"/>
  <c r="T579" i="4"/>
  <c r="T580" i="4"/>
  <c r="T581" i="4"/>
  <c r="T582" i="4"/>
  <c r="T583" i="4"/>
  <c r="T584" i="4"/>
  <c r="T585" i="4"/>
  <c r="T586" i="4"/>
  <c r="T587" i="4"/>
  <c r="T588" i="4"/>
  <c r="T589" i="4"/>
  <c r="T590" i="4"/>
  <c r="T591" i="4"/>
  <c r="T592" i="4"/>
  <c r="T593" i="4"/>
  <c r="T594" i="4"/>
  <c r="T595" i="4"/>
  <c r="T596" i="4"/>
  <c r="T597" i="4"/>
  <c r="T598" i="4"/>
  <c r="T599" i="4"/>
  <c r="T600" i="4"/>
  <c r="T601" i="4"/>
  <c r="T602" i="4"/>
  <c r="T603" i="4"/>
  <c r="T604" i="4"/>
  <c r="T605" i="4"/>
  <c r="T606" i="4"/>
  <c r="T607" i="4"/>
  <c r="T608" i="4"/>
  <c r="T609" i="4"/>
  <c r="T610" i="4"/>
  <c r="T611" i="4"/>
  <c r="T612" i="4"/>
  <c r="T613" i="4"/>
  <c r="T614" i="4"/>
  <c r="T615" i="4"/>
  <c r="T616" i="4"/>
  <c r="T617" i="4"/>
  <c r="T618" i="4"/>
  <c r="T619" i="4"/>
  <c r="T620" i="4"/>
  <c r="T621" i="4"/>
  <c r="T622" i="4"/>
  <c r="T623" i="4"/>
  <c r="T624" i="4"/>
  <c r="T625" i="4"/>
  <c r="T626" i="4"/>
  <c r="T627" i="4"/>
  <c r="T628" i="4"/>
  <c r="T629" i="4"/>
  <c r="T630" i="4"/>
  <c r="T631" i="4"/>
  <c r="T632" i="4"/>
  <c r="T633" i="4"/>
  <c r="T634" i="4"/>
  <c r="T635" i="4"/>
  <c r="T636" i="4"/>
  <c r="T637" i="4"/>
  <c r="T638" i="4"/>
  <c r="T639" i="4"/>
  <c r="T640" i="4"/>
  <c r="T641" i="4"/>
  <c r="T642" i="4"/>
  <c r="T643" i="4"/>
  <c r="T644" i="4"/>
  <c r="T645" i="4"/>
  <c r="T646" i="4"/>
  <c r="T647" i="4"/>
  <c r="T648" i="4"/>
  <c r="T649" i="4"/>
  <c r="T650" i="4"/>
  <c r="T651" i="4"/>
  <c r="T652" i="4"/>
  <c r="T653" i="4"/>
  <c r="T654" i="4"/>
  <c r="T655" i="4"/>
  <c r="T656" i="4"/>
  <c r="T657" i="4"/>
  <c r="T658" i="4"/>
  <c r="T659" i="4"/>
  <c r="T660" i="4"/>
  <c r="T661" i="4"/>
  <c r="T662" i="4"/>
  <c r="T663" i="4"/>
  <c r="T664" i="4"/>
  <c r="T665" i="4"/>
  <c r="T666" i="4"/>
  <c r="T667" i="4"/>
  <c r="T668" i="4"/>
  <c r="T669" i="4"/>
  <c r="T670" i="4"/>
  <c r="T671" i="4"/>
  <c r="T672" i="4"/>
  <c r="T673" i="4"/>
  <c r="T674" i="4"/>
  <c r="T675" i="4"/>
  <c r="T676" i="4"/>
  <c r="T677" i="4"/>
  <c r="T678" i="4"/>
  <c r="T679" i="4"/>
  <c r="T680" i="4"/>
  <c r="T681" i="4"/>
  <c r="T682" i="4"/>
  <c r="T683" i="4"/>
  <c r="T684" i="4"/>
  <c r="T685" i="4"/>
  <c r="T686" i="4"/>
  <c r="T687" i="4"/>
  <c r="T688" i="4"/>
  <c r="T689" i="4"/>
  <c r="T690" i="4"/>
  <c r="T691" i="4"/>
  <c r="T692" i="4"/>
  <c r="T693" i="4"/>
  <c r="T694" i="4"/>
  <c r="T695" i="4"/>
  <c r="T696" i="4"/>
  <c r="T697" i="4"/>
  <c r="T698" i="4"/>
  <c r="T699" i="4"/>
  <c r="T700" i="4"/>
  <c r="T701" i="4"/>
  <c r="T702" i="4"/>
  <c r="T703" i="4"/>
  <c r="T704" i="4"/>
  <c r="T705" i="4"/>
  <c r="T706" i="4"/>
  <c r="T707" i="4"/>
  <c r="T708" i="4"/>
  <c r="T709" i="4"/>
  <c r="T710" i="4"/>
  <c r="T711" i="4"/>
  <c r="T712" i="4"/>
  <c r="T713" i="4"/>
  <c r="T714" i="4"/>
  <c r="T715" i="4"/>
  <c r="T716" i="4"/>
  <c r="T717" i="4"/>
  <c r="T718" i="4"/>
  <c r="T719" i="4"/>
  <c r="T720" i="4"/>
  <c r="T721" i="4"/>
  <c r="T722" i="4"/>
  <c r="T723" i="4"/>
  <c r="T724" i="4"/>
  <c r="T725" i="4"/>
  <c r="T726" i="4"/>
  <c r="T727" i="4"/>
  <c r="T728" i="4"/>
  <c r="T729" i="4"/>
  <c r="T730" i="4"/>
  <c r="T731" i="4"/>
  <c r="T732" i="4"/>
  <c r="T733" i="4"/>
  <c r="T734" i="4"/>
  <c r="T735" i="4"/>
  <c r="T736" i="4"/>
  <c r="T737" i="4"/>
  <c r="T738" i="4"/>
  <c r="T739" i="4"/>
  <c r="T740" i="4"/>
  <c r="T741" i="4"/>
  <c r="T742" i="4"/>
  <c r="T743" i="4"/>
  <c r="T744" i="4"/>
  <c r="T745" i="4"/>
  <c r="T746" i="4"/>
  <c r="T747" i="4"/>
  <c r="T748" i="4"/>
  <c r="T749" i="4"/>
  <c r="T750" i="4"/>
  <c r="T751" i="4"/>
  <c r="T752" i="4"/>
  <c r="T753" i="4"/>
  <c r="T754" i="4"/>
  <c r="T755" i="4"/>
  <c r="T756" i="4"/>
  <c r="T757" i="4"/>
  <c r="T758" i="4"/>
  <c r="T759" i="4"/>
  <c r="T760" i="4"/>
  <c r="T761" i="4"/>
  <c r="T762" i="4"/>
  <c r="T763" i="4"/>
  <c r="T764" i="4"/>
  <c r="T765" i="4"/>
  <c r="T766" i="4"/>
  <c r="T767" i="4"/>
  <c r="T768" i="4"/>
  <c r="T769" i="4"/>
  <c r="T770" i="4"/>
  <c r="T771" i="4"/>
  <c r="T772" i="4"/>
  <c r="T773" i="4"/>
  <c r="T774" i="4"/>
  <c r="T775" i="4"/>
  <c r="T776" i="4"/>
  <c r="T777" i="4"/>
  <c r="T778" i="4"/>
  <c r="T779" i="4"/>
  <c r="T780" i="4"/>
  <c r="T781" i="4"/>
  <c r="T782" i="4"/>
  <c r="T783" i="4"/>
  <c r="T784" i="4"/>
  <c r="T785" i="4"/>
  <c r="T786" i="4"/>
  <c r="T787" i="4"/>
  <c r="T788" i="4"/>
  <c r="T789" i="4"/>
  <c r="T790" i="4"/>
  <c r="T791" i="4"/>
  <c r="T792" i="4"/>
  <c r="T793" i="4"/>
  <c r="T794" i="4"/>
  <c r="T795" i="4"/>
  <c r="T796" i="4"/>
  <c r="T797" i="4"/>
  <c r="T798" i="4"/>
  <c r="T799" i="4"/>
  <c r="T800" i="4"/>
  <c r="T801" i="4"/>
  <c r="T802" i="4"/>
  <c r="T803" i="4"/>
  <c r="T804" i="4"/>
  <c r="T805" i="4"/>
  <c r="T806" i="4"/>
  <c r="T807" i="4"/>
  <c r="T808" i="4"/>
  <c r="T809" i="4"/>
  <c r="T810" i="4"/>
  <c r="T811" i="4"/>
  <c r="T812" i="4"/>
  <c r="T813" i="4"/>
  <c r="T814" i="4"/>
  <c r="T815" i="4"/>
  <c r="T816" i="4"/>
  <c r="T817" i="4"/>
  <c r="T818" i="4"/>
  <c r="T819" i="4"/>
  <c r="T820" i="4"/>
  <c r="T821" i="4"/>
  <c r="T822" i="4"/>
  <c r="T823" i="4"/>
  <c r="T824" i="4"/>
  <c r="T825" i="4"/>
  <c r="T826" i="4"/>
  <c r="T827" i="4"/>
  <c r="T828" i="4"/>
  <c r="T829" i="4"/>
  <c r="T830" i="4"/>
  <c r="T831" i="4"/>
  <c r="T832" i="4"/>
  <c r="T833" i="4"/>
  <c r="T834" i="4"/>
  <c r="T835" i="4"/>
  <c r="T836" i="4"/>
  <c r="T837" i="4"/>
  <c r="T838" i="4"/>
  <c r="T839" i="4"/>
  <c r="T840" i="4"/>
  <c r="T841" i="4"/>
  <c r="T842" i="4"/>
  <c r="T843" i="4"/>
  <c r="T844" i="4"/>
  <c r="T845" i="4"/>
  <c r="T846" i="4"/>
  <c r="T847" i="4"/>
  <c r="T848" i="4"/>
  <c r="T849" i="4"/>
  <c r="T850" i="4"/>
  <c r="T851" i="4"/>
  <c r="T852" i="4"/>
  <c r="T853" i="4"/>
  <c r="T854" i="4"/>
  <c r="T855" i="4"/>
  <c r="T856" i="4"/>
  <c r="T857" i="4"/>
  <c r="T858" i="4"/>
  <c r="T859" i="4"/>
  <c r="T860" i="4"/>
  <c r="T861" i="4"/>
  <c r="T862" i="4"/>
  <c r="T863" i="4"/>
  <c r="T864" i="4"/>
  <c r="T865" i="4"/>
  <c r="T866" i="4"/>
  <c r="T867" i="4"/>
  <c r="T868" i="4"/>
  <c r="T869" i="4"/>
  <c r="T870" i="4"/>
  <c r="T871" i="4"/>
  <c r="T872" i="4"/>
  <c r="T873" i="4"/>
  <c r="T874" i="4"/>
  <c r="T875" i="4"/>
  <c r="T876" i="4"/>
  <c r="T877" i="4"/>
  <c r="T878" i="4"/>
  <c r="T879" i="4"/>
  <c r="T880" i="4"/>
  <c r="T881" i="4"/>
  <c r="T882" i="4"/>
  <c r="T883" i="4"/>
  <c r="T884" i="4"/>
  <c r="T885" i="4"/>
  <c r="T886" i="4"/>
  <c r="T887" i="4"/>
  <c r="T888" i="4"/>
  <c r="T889" i="4"/>
  <c r="T890" i="4"/>
  <c r="T891" i="4"/>
  <c r="T892" i="4"/>
  <c r="T893" i="4"/>
  <c r="T894" i="4"/>
  <c r="T895" i="4"/>
  <c r="T896" i="4"/>
  <c r="T897" i="4"/>
  <c r="T898" i="4"/>
  <c r="T899" i="4"/>
  <c r="T900" i="4"/>
  <c r="T901" i="4"/>
  <c r="T902" i="4"/>
  <c r="T903" i="4"/>
  <c r="T904" i="4"/>
  <c r="T905" i="4"/>
  <c r="T906" i="4"/>
  <c r="T907" i="4"/>
  <c r="T908" i="4"/>
  <c r="T909" i="4"/>
  <c r="T910" i="4"/>
  <c r="T911" i="4"/>
  <c r="T912" i="4"/>
  <c r="T913" i="4"/>
  <c r="T914" i="4"/>
  <c r="T915" i="4"/>
  <c r="T916" i="4"/>
  <c r="T917" i="4"/>
  <c r="T918" i="4"/>
  <c r="T919" i="4"/>
  <c r="T920" i="4"/>
  <c r="T921" i="4"/>
  <c r="T922" i="4"/>
  <c r="T923" i="4"/>
  <c r="T924" i="4"/>
  <c r="T925" i="4"/>
  <c r="T926" i="4"/>
  <c r="T927" i="4"/>
  <c r="T928" i="4"/>
  <c r="T929" i="4"/>
  <c r="T930" i="4"/>
  <c r="T931" i="4"/>
  <c r="T932" i="4"/>
  <c r="T933" i="4"/>
  <c r="T934" i="4"/>
  <c r="T935" i="4"/>
  <c r="T936" i="4"/>
  <c r="T937" i="4"/>
  <c r="T938" i="4"/>
  <c r="T939" i="4"/>
  <c r="T940" i="4"/>
  <c r="T941" i="4"/>
  <c r="T942" i="4"/>
  <c r="T943" i="4"/>
  <c r="T944" i="4"/>
  <c r="T945" i="4"/>
  <c r="T946" i="4"/>
  <c r="T947" i="4"/>
  <c r="T948" i="4"/>
  <c r="T949" i="4"/>
  <c r="T950" i="4"/>
  <c r="T951" i="4"/>
  <c r="T952" i="4"/>
  <c r="T953" i="4"/>
  <c r="T954" i="4"/>
  <c r="T955" i="4"/>
  <c r="T956" i="4"/>
  <c r="T957" i="4"/>
  <c r="T958" i="4"/>
  <c r="T959" i="4"/>
  <c r="T960" i="4"/>
  <c r="T961" i="4"/>
  <c r="T962" i="4"/>
  <c r="T963" i="4"/>
  <c r="T964" i="4"/>
  <c r="T965" i="4"/>
  <c r="T966" i="4"/>
  <c r="T967" i="4"/>
  <c r="T968" i="4"/>
  <c r="T969" i="4"/>
  <c r="T970" i="4"/>
  <c r="T971" i="4"/>
  <c r="T972" i="4"/>
  <c r="T973" i="4"/>
  <c r="T974" i="4"/>
  <c r="T975" i="4"/>
  <c r="T976" i="4"/>
  <c r="T977" i="4"/>
  <c r="T978" i="4"/>
  <c r="T979" i="4"/>
  <c r="T980" i="4"/>
  <c r="T981" i="4"/>
  <c r="T982" i="4"/>
  <c r="T983" i="4"/>
  <c r="T984" i="4"/>
  <c r="T985" i="4"/>
  <c r="T986" i="4"/>
  <c r="T987" i="4"/>
  <c r="T988" i="4"/>
  <c r="T989" i="4"/>
  <c r="T990" i="4"/>
  <c r="T991" i="4"/>
  <c r="T992" i="4"/>
  <c r="T993" i="4"/>
  <c r="T994" i="4"/>
  <c r="T995" i="4"/>
  <c r="T996" i="4"/>
  <c r="T997" i="4"/>
  <c r="T998" i="4"/>
  <c r="T999" i="4"/>
  <c r="T1000" i="4"/>
  <c r="T1001" i="4"/>
  <c r="T1002" i="4"/>
  <c r="T1003" i="4"/>
  <c r="T1004" i="4"/>
  <c r="T1005" i="4"/>
  <c r="T1006" i="4"/>
  <c r="T1007" i="4"/>
  <c r="T1008" i="4"/>
  <c r="T1009" i="4"/>
  <c r="T1010" i="4"/>
  <c r="T1011" i="4"/>
  <c r="T1012" i="4"/>
  <c r="T1013" i="4"/>
  <c r="T1014" i="4"/>
  <c r="T1015" i="4"/>
  <c r="T1016" i="4"/>
  <c r="T1017" i="4"/>
  <c r="T1018" i="4"/>
  <c r="T1019" i="4"/>
  <c r="T1020" i="4"/>
  <c r="T1021" i="4"/>
  <c r="T1022" i="4"/>
  <c r="T1023" i="4"/>
  <c r="T1024" i="4"/>
  <c r="T1025" i="4"/>
  <c r="T1026" i="4"/>
  <c r="T1027" i="4"/>
  <c r="T1028" i="4"/>
  <c r="T1029" i="4"/>
  <c r="T1030" i="4"/>
  <c r="T1031" i="4"/>
  <c r="T1032" i="4"/>
  <c r="T1033" i="4"/>
  <c r="T1034" i="4"/>
  <c r="T1035" i="4"/>
  <c r="T1036" i="4"/>
  <c r="T1037" i="4"/>
  <c r="T1038" i="4"/>
  <c r="T1039" i="4"/>
  <c r="T1040" i="4"/>
  <c r="T1041" i="4"/>
  <c r="T1042" i="4"/>
  <c r="T1043" i="4"/>
  <c r="T1044" i="4"/>
  <c r="T1045" i="4"/>
  <c r="T1046" i="4"/>
  <c r="T1047" i="4"/>
  <c r="T1048" i="4"/>
  <c r="T1049" i="4"/>
  <c r="T1050" i="4"/>
  <c r="T1051" i="4"/>
  <c r="T1052" i="4"/>
  <c r="T1053" i="4"/>
  <c r="T1054" i="4"/>
  <c r="T1055" i="4"/>
  <c r="T1056" i="4"/>
  <c r="T1057" i="4"/>
  <c r="T1058" i="4"/>
  <c r="T1059" i="4"/>
  <c r="T1060" i="4"/>
  <c r="T1061" i="4"/>
  <c r="T1062" i="4"/>
  <c r="T1063" i="4"/>
  <c r="T1064" i="4"/>
  <c r="T1065" i="4"/>
  <c r="T1066" i="4"/>
  <c r="T1067" i="4"/>
  <c r="T1068" i="4"/>
  <c r="T1069" i="4"/>
  <c r="T1070" i="4"/>
  <c r="T1071" i="4"/>
  <c r="T1072" i="4"/>
  <c r="T1073" i="4"/>
  <c r="T1074" i="4"/>
  <c r="T1075" i="4"/>
  <c r="T1076" i="4"/>
  <c r="T1077" i="4"/>
  <c r="T1078" i="4"/>
  <c r="T1079" i="4"/>
  <c r="T1080" i="4"/>
  <c r="T1081" i="4"/>
  <c r="T1082" i="4"/>
  <c r="T1083" i="4"/>
  <c r="T1084" i="4"/>
  <c r="T1085" i="4"/>
  <c r="T1086" i="4"/>
  <c r="T1087" i="4"/>
  <c r="T1088" i="4"/>
  <c r="T1089" i="4"/>
  <c r="T1090" i="4"/>
  <c r="T1091" i="4"/>
  <c r="T1092" i="4"/>
  <c r="T1093" i="4"/>
  <c r="T1094" i="4"/>
  <c r="T1095" i="4"/>
  <c r="T1096" i="4"/>
  <c r="T1097" i="4"/>
  <c r="T1098" i="4"/>
  <c r="T1099" i="4"/>
  <c r="T1100" i="4"/>
  <c r="T1101" i="4"/>
  <c r="T1102" i="4"/>
  <c r="T1103" i="4"/>
  <c r="T1104" i="4"/>
  <c r="T1105" i="4"/>
  <c r="T1106" i="4"/>
  <c r="T1107" i="4"/>
  <c r="T1108" i="4"/>
  <c r="T1109" i="4"/>
  <c r="T1110" i="4"/>
  <c r="T1111" i="4"/>
  <c r="T1112" i="4"/>
  <c r="T1113" i="4"/>
  <c r="T1114" i="4"/>
  <c r="T1115" i="4"/>
  <c r="T1116" i="4"/>
  <c r="T1117" i="4"/>
  <c r="T1118" i="4"/>
  <c r="T1119" i="4"/>
  <c r="T1120" i="4"/>
  <c r="T1121" i="4"/>
  <c r="T1122" i="4"/>
  <c r="T1123" i="4"/>
  <c r="T1124" i="4"/>
  <c r="T1125" i="4"/>
  <c r="T1126" i="4"/>
  <c r="T1127" i="4"/>
  <c r="T1128" i="4"/>
  <c r="T1129" i="4"/>
  <c r="T1130" i="4"/>
  <c r="T1131" i="4"/>
  <c r="T1132" i="4"/>
  <c r="T1133" i="4"/>
  <c r="T1134" i="4"/>
  <c r="T1135" i="4"/>
  <c r="T1136" i="4"/>
  <c r="T1137" i="4"/>
  <c r="T1138" i="4"/>
  <c r="T1139" i="4"/>
  <c r="T1140" i="4"/>
  <c r="T1141" i="4"/>
  <c r="T1142" i="4"/>
  <c r="T1143" i="4"/>
  <c r="T1144" i="4"/>
  <c r="T1145" i="4"/>
  <c r="T1146" i="4"/>
  <c r="T1147" i="4"/>
  <c r="T1148" i="4"/>
  <c r="T1149" i="4"/>
  <c r="T1150" i="4"/>
  <c r="T1151" i="4"/>
  <c r="T1152" i="4"/>
  <c r="T1153" i="4"/>
  <c r="T1154" i="4"/>
  <c r="T1155" i="4"/>
  <c r="T1156" i="4"/>
  <c r="T1157" i="4"/>
  <c r="T1158" i="4"/>
  <c r="T1159" i="4"/>
  <c r="T1160" i="4"/>
  <c r="T1161" i="4"/>
  <c r="T1162" i="4"/>
  <c r="T1163" i="4"/>
  <c r="T1164" i="4"/>
  <c r="T1165" i="4"/>
  <c r="T1166" i="4"/>
  <c r="T1167" i="4"/>
  <c r="T1168" i="4"/>
  <c r="T1169" i="4"/>
  <c r="T1170" i="4"/>
  <c r="T1171" i="4"/>
  <c r="T1172" i="4"/>
  <c r="T1173" i="4"/>
  <c r="T1174" i="4"/>
  <c r="T1175" i="4"/>
  <c r="T1176" i="4"/>
  <c r="T1177" i="4"/>
  <c r="T1178" i="4"/>
  <c r="T1179" i="4"/>
  <c r="T1180" i="4"/>
  <c r="T1181" i="4"/>
  <c r="T1182" i="4"/>
  <c r="T1183" i="4"/>
  <c r="T1184" i="4"/>
  <c r="T1185" i="4"/>
  <c r="T1186" i="4"/>
  <c r="T1187" i="4"/>
  <c r="T1188" i="4"/>
  <c r="T1189" i="4"/>
  <c r="T1190" i="4"/>
  <c r="T1191" i="4"/>
  <c r="T1192" i="4"/>
  <c r="T1193" i="4"/>
  <c r="T1194" i="4"/>
  <c r="T1195" i="4"/>
  <c r="T1196" i="4"/>
  <c r="T1197" i="4"/>
  <c r="T1198" i="4"/>
  <c r="T1199" i="4"/>
  <c r="T1200" i="4"/>
  <c r="T1201" i="4"/>
  <c r="T1202" i="4"/>
  <c r="T1203" i="4"/>
  <c r="T1204" i="4"/>
  <c r="T1205" i="4"/>
  <c r="T1206" i="4"/>
  <c r="T1207" i="4"/>
  <c r="T1208" i="4"/>
  <c r="T1209" i="4"/>
  <c r="T1210" i="4"/>
  <c r="T1211" i="4"/>
  <c r="T1212" i="4"/>
  <c r="T1213" i="4"/>
  <c r="T1214" i="4"/>
  <c r="T1215" i="4"/>
  <c r="T1216" i="4"/>
  <c r="T1217" i="4"/>
  <c r="T1218" i="4"/>
  <c r="T1219" i="4"/>
  <c r="T1220" i="4"/>
  <c r="T1221" i="4"/>
  <c r="T1222" i="4"/>
  <c r="T1223" i="4"/>
  <c r="T1224" i="4"/>
  <c r="T1225" i="4"/>
  <c r="T1226" i="4"/>
  <c r="T1227" i="4"/>
  <c r="T1228" i="4"/>
  <c r="T1229" i="4"/>
  <c r="T1230" i="4"/>
  <c r="T1231" i="4"/>
  <c r="T1232" i="4"/>
  <c r="T1233" i="4"/>
  <c r="T1234" i="4"/>
  <c r="T1235" i="4"/>
  <c r="T1236" i="4"/>
  <c r="T1237" i="4"/>
  <c r="T1238" i="4"/>
  <c r="T1239" i="4"/>
  <c r="T1240" i="4"/>
  <c r="T1241" i="4"/>
  <c r="T1242" i="4"/>
  <c r="T1243" i="4"/>
  <c r="T1244" i="4"/>
  <c r="T1245" i="4"/>
  <c r="T1246" i="4"/>
  <c r="T1247" i="4"/>
  <c r="T1248" i="4"/>
  <c r="T1249" i="4"/>
  <c r="T1250" i="4"/>
  <c r="T1251" i="4"/>
  <c r="T1252" i="4"/>
  <c r="T1253" i="4"/>
  <c r="T1254" i="4"/>
  <c r="T1255" i="4"/>
  <c r="T1256" i="4"/>
  <c r="T1257" i="4"/>
  <c r="T1258" i="4"/>
  <c r="T1259" i="4"/>
  <c r="T1260" i="4"/>
  <c r="T1261" i="4"/>
  <c r="T1262" i="4"/>
  <c r="T1263" i="4"/>
  <c r="T1264" i="4"/>
  <c r="T1265" i="4"/>
  <c r="T1266" i="4"/>
  <c r="T1267" i="4"/>
  <c r="T1268" i="4"/>
  <c r="T1269" i="4"/>
  <c r="T1270" i="4"/>
  <c r="T1271" i="4"/>
  <c r="T1272" i="4"/>
  <c r="T1273" i="4"/>
  <c r="T1274" i="4"/>
  <c r="T1275" i="4"/>
  <c r="T1276" i="4"/>
  <c r="T1277" i="4"/>
  <c r="T1278" i="4"/>
  <c r="T1279" i="4"/>
  <c r="T1280" i="4"/>
  <c r="T1281" i="4"/>
  <c r="T1282" i="4"/>
  <c r="T1283" i="4"/>
  <c r="T1284" i="4"/>
  <c r="T1285" i="4"/>
  <c r="T1286" i="4"/>
  <c r="T1287" i="4"/>
  <c r="T1288" i="4"/>
  <c r="T1289" i="4"/>
  <c r="T1290" i="4"/>
  <c r="T1291" i="4"/>
  <c r="T1292" i="4"/>
  <c r="T1293" i="4"/>
  <c r="T1294" i="4"/>
  <c r="T1295" i="4"/>
  <c r="T1296" i="4"/>
  <c r="T1297" i="4"/>
  <c r="T1298" i="4"/>
  <c r="T1299" i="4"/>
  <c r="T1300" i="4"/>
  <c r="T1301" i="4"/>
  <c r="T1302" i="4"/>
  <c r="T1303" i="4"/>
  <c r="T1304" i="4"/>
  <c r="T1305" i="4"/>
  <c r="T1306" i="4"/>
  <c r="T1307" i="4"/>
  <c r="T1308" i="4"/>
  <c r="T1309" i="4"/>
  <c r="T1310" i="4"/>
  <c r="T1311" i="4"/>
  <c r="T1312" i="4"/>
  <c r="T1313" i="4"/>
  <c r="T1314" i="4"/>
  <c r="T1315" i="4"/>
  <c r="T1316" i="4"/>
  <c r="T1317" i="4"/>
  <c r="T1318" i="4"/>
  <c r="T1319" i="4"/>
  <c r="T1320" i="4"/>
  <c r="T1321" i="4"/>
  <c r="T1322" i="4"/>
  <c r="T1323" i="4"/>
  <c r="T1324" i="4"/>
  <c r="T1325" i="4"/>
  <c r="T1326" i="4"/>
  <c r="T1327" i="4"/>
  <c r="T1328" i="4"/>
  <c r="T1329" i="4"/>
  <c r="T1330" i="4"/>
  <c r="T1331" i="4"/>
  <c r="T1332" i="4"/>
  <c r="T1333" i="4"/>
  <c r="T1334" i="4"/>
  <c r="T1335" i="4"/>
  <c r="T1336" i="4"/>
  <c r="T1337" i="4"/>
  <c r="T1338" i="4"/>
  <c r="T1339" i="4"/>
  <c r="T1340" i="4"/>
  <c r="T1341" i="4"/>
  <c r="T1342" i="4"/>
  <c r="T1343" i="4"/>
  <c r="T1344" i="4"/>
  <c r="T1345" i="4"/>
  <c r="T1346" i="4"/>
  <c r="T1347" i="4"/>
  <c r="T1348" i="4"/>
  <c r="T1349" i="4"/>
  <c r="T1350" i="4"/>
  <c r="T1351" i="4"/>
  <c r="T1352" i="4"/>
  <c r="T1353" i="4"/>
  <c r="T1354" i="4"/>
  <c r="T1355" i="4"/>
  <c r="T1356" i="4"/>
  <c r="T1357" i="4"/>
  <c r="T1358" i="4"/>
  <c r="T1359" i="4"/>
  <c r="T1360" i="4"/>
  <c r="T1361" i="4"/>
  <c r="T1362" i="4"/>
  <c r="T1363" i="4"/>
  <c r="T1364" i="4"/>
  <c r="T1365" i="4"/>
  <c r="T1366" i="4"/>
  <c r="T1367" i="4"/>
  <c r="T1368" i="4"/>
  <c r="T1369" i="4"/>
  <c r="T1370" i="4"/>
  <c r="T1371" i="4"/>
  <c r="T1372" i="4"/>
  <c r="T1373" i="4"/>
  <c r="T1374" i="4"/>
  <c r="T1375" i="4"/>
  <c r="T1376" i="4"/>
  <c r="T1377" i="4"/>
  <c r="T1378" i="4"/>
  <c r="T1379" i="4"/>
  <c r="T1380" i="4"/>
  <c r="T1381" i="4"/>
  <c r="T1382" i="4"/>
  <c r="T1383" i="4"/>
  <c r="T1384" i="4"/>
  <c r="T1385" i="4"/>
  <c r="T1386" i="4"/>
  <c r="T1387" i="4"/>
  <c r="T1388" i="4"/>
  <c r="T1389" i="4"/>
  <c r="T1390" i="4"/>
  <c r="T1391" i="4"/>
  <c r="T1392" i="4"/>
  <c r="T1393" i="4"/>
  <c r="T1394" i="4"/>
  <c r="T1395" i="4"/>
  <c r="T1396" i="4"/>
  <c r="T1397" i="4"/>
  <c r="T1398" i="4"/>
  <c r="T1399" i="4"/>
  <c r="T1400" i="4"/>
  <c r="T1401" i="4"/>
  <c r="T1402" i="4"/>
  <c r="T1403" i="4"/>
  <c r="T1404" i="4"/>
  <c r="T1405" i="4"/>
  <c r="T1406" i="4"/>
  <c r="T1407" i="4"/>
  <c r="T1408" i="4"/>
  <c r="T1409" i="4"/>
  <c r="T1410" i="4"/>
  <c r="T1411" i="4"/>
  <c r="T1412" i="4"/>
  <c r="T1413" i="4"/>
  <c r="T1414" i="4"/>
  <c r="T1415" i="4"/>
  <c r="T1416" i="4"/>
  <c r="T1417" i="4"/>
  <c r="T1418" i="4"/>
  <c r="T1419" i="4"/>
  <c r="T1420" i="4"/>
  <c r="T1421" i="4"/>
  <c r="T1422" i="4"/>
  <c r="T1423" i="4"/>
  <c r="T1424" i="4"/>
  <c r="T1425" i="4"/>
  <c r="T1426" i="4"/>
  <c r="T1427" i="4"/>
  <c r="T1428" i="4"/>
  <c r="T1429" i="4"/>
  <c r="T1430" i="4"/>
  <c r="T1431" i="4"/>
  <c r="T1432" i="4"/>
  <c r="T1433" i="4"/>
  <c r="T1434" i="4"/>
  <c r="T1435" i="4"/>
  <c r="T1436" i="4"/>
  <c r="T1437" i="4"/>
  <c r="T1438" i="4"/>
  <c r="T1439" i="4"/>
  <c r="T1440" i="4"/>
  <c r="T1441" i="4"/>
  <c r="T1442" i="4"/>
  <c r="T1443" i="4"/>
  <c r="T1444" i="4"/>
  <c r="T1445" i="4"/>
  <c r="T1446" i="4"/>
  <c r="T1447" i="4"/>
  <c r="T1448" i="4"/>
  <c r="T1449" i="4"/>
  <c r="T1450" i="4"/>
  <c r="T1451" i="4"/>
  <c r="T1452" i="4"/>
  <c r="T1453" i="4"/>
  <c r="T1454" i="4"/>
  <c r="T1455" i="4"/>
  <c r="T1456" i="4"/>
  <c r="T1457" i="4"/>
  <c r="T1458" i="4"/>
  <c r="T1459" i="4"/>
  <c r="T1460" i="4"/>
  <c r="T1461" i="4"/>
  <c r="T1462" i="4"/>
  <c r="T1463" i="4"/>
  <c r="T1464" i="4"/>
  <c r="T1465" i="4"/>
  <c r="T1466" i="4"/>
  <c r="T1467" i="4"/>
  <c r="T1468" i="4"/>
  <c r="T1469" i="4"/>
  <c r="T1470" i="4"/>
  <c r="T1471" i="4"/>
  <c r="T1472" i="4"/>
  <c r="T1473" i="4"/>
  <c r="T1474" i="4"/>
  <c r="T1475" i="4"/>
  <c r="T1476" i="4"/>
  <c r="T1477" i="4"/>
  <c r="T1478" i="4"/>
  <c r="T1479" i="4"/>
  <c r="T1480" i="4"/>
  <c r="T1481" i="4"/>
  <c r="T1482" i="4"/>
  <c r="T1483" i="4"/>
  <c r="T1484" i="4"/>
  <c r="T1485" i="4"/>
  <c r="T1486" i="4"/>
  <c r="T1487" i="4"/>
  <c r="T1488" i="4"/>
  <c r="T1489" i="4"/>
  <c r="T1490" i="4"/>
  <c r="T1491" i="4"/>
  <c r="T1492" i="4"/>
  <c r="T1493" i="4"/>
  <c r="T1494" i="4"/>
  <c r="T1495" i="4"/>
  <c r="T1496" i="4"/>
  <c r="T1497" i="4"/>
  <c r="T1498" i="4"/>
  <c r="T1499" i="4"/>
  <c r="T1500" i="4"/>
  <c r="T1501" i="4"/>
  <c r="T1502" i="4"/>
  <c r="T1503" i="4"/>
  <c r="T1504" i="4"/>
  <c r="T1505" i="4"/>
  <c r="T1506" i="4"/>
  <c r="T1507" i="4"/>
  <c r="T1508" i="4"/>
  <c r="T1509" i="4"/>
  <c r="T1510" i="4"/>
  <c r="T1511" i="4"/>
  <c r="T1512" i="4"/>
  <c r="T1513" i="4"/>
  <c r="T1514" i="4"/>
  <c r="T1515" i="4"/>
  <c r="T1516" i="4"/>
  <c r="T1517" i="4"/>
  <c r="T1518" i="4"/>
  <c r="T1519" i="4"/>
  <c r="T1520" i="4"/>
  <c r="T1521" i="4"/>
  <c r="T1522" i="4"/>
  <c r="T1523" i="4"/>
  <c r="T1524" i="4"/>
  <c r="T1525" i="4"/>
  <c r="T1526" i="4"/>
  <c r="T1527" i="4"/>
  <c r="T1528" i="4"/>
  <c r="T1529" i="4"/>
  <c r="T1530" i="4"/>
  <c r="T1531" i="4"/>
  <c r="T1532" i="4"/>
  <c r="T1533" i="4"/>
  <c r="T1534" i="4"/>
  <c r="T1535" i="4"/>
  <c r="T1536" i="4"/>
  <c r="T1537" i="4"/>
  <c r="T1538" i="4"/>
  <c r="T1539" i="4"/>
  <c r="T1540" i="4"/>
  <c r="T1541" i="4"/>
  <c r="T1542" i="4"/>
  <c r="T1543" i="4"/>
  <c r="T1544" i="4"/>
  <c r="T1545" i="4"/>
  <c r="T1546" i="4"/>
  <c r="T1547" i="4"/>
  <c r="T1548" i="4"/>
  <c r="T1549" i="4"/>
  <c r="T1550" i="4"/>
  <c r="T1551" i="4"/>
  <c r="T1552" i="4"/>
  <c r="T1553" i="4"/>
  <c r="T1554" i="4"/>
  <c r="T1555" i="4"/>
  <c r="T1556" i="4"/>
  <c r="T1557" i="4"/>
  <c r="T1558" i="4"/>
  <c r="T1559" i="4"/>
  <c r="T1560" i="4"/>
  <c r="T1561" i="4"/>
  <c r="T1562" i="4"/>
  <c r="T1563" i="4"/>
  <c r="T1564" i="4"/>
  <c r="T1565" i="4"/>
  <c r="T1566" i="4"/>
  <c r="T1567" i="4"/>
  <c r="T1568" i="4"/>
  <c r="T1569" i="4"/>
  <c r="T1570" i="4"/>
  <c r="T1571" i="4"/>
  <c r="T1572" i="4"/>
  <c r="T1573" i="4"/>
  <c r="T1574" i="4"/>
  <c r="T1575" i="4"/>
  <c r="T1576" i="4"/>
  <c r="T1577" i="4"/>
  <c r="T1578" i="4"/>
  <c r="T1579" i="4"/>
  <c r="T1580" i="4"/>
  <c r="T1581" i="4"/>
  <c r="T1582" i="4"/>
  <c r="T1583" i="4"/>
  <c r="T1584" i="4"/>
  <c r="T1585" i="4"/>
  <c r="T1586" i="4"/>
  <c r="T1587" i="4"/>
  <c r="T1588" i="4"/>
  <c r="T1589" i="4"/>
  <c r="T1590" i="4"/>
  <c r="T1591" i="4"/>
  <c r="T1592" i="4"/>
  <c r="T1593" i="4"/>
  <c r="T1594" i="4"/>
  <c r="T1595" i="4"/>
  <c r="T1596" i="4"/>
  <c r="T1597" i="4"/>
  <c r="T1598" i="4"/>
  <c r="T1599" i="4"/>
  <c r="T1600" i="4"/>
  <c r="T1601" i="4"/>
  <c r="T1602" i="4"/>
  <c r="T1603" i="4"/>
  <c r="T1604" i="4"/>
  <c r="T1605" i="4"/>
  <c r="T1606" i="4"/>
  <c r="T1607" i="4"/>
  <c r="T1608" i="4"/>
  <c r="T1609" i="4"/>
  <c r="T1610" i="4"/>
  <c r="T1611" i="4"/>
  <c r="T1612" i="4"/>
  <c r="T1613" i="4"/>
  <c r="T1614" i="4"/>
  <c r="T1615" i="4"/>
  <c r="T1616" i="4"/>
  <c r="T1617" i="4"/>
  <c r="T1618" i="4"/>
  <c r="T1619" i="4"/>
  <c r="T1620" i="4"/>
  <c r="T1621" i="4"/>
  <c r="T1622" i="4"/>
  <c r="T1623" i="4"/>
  <c r="T1624" i="4"/>
  <c r="T1625" i="4"/>
  <c r="T1626" i="4"/>
  <c r="T1627" i="4"/>
  <c r="T1628" i="4"/>
  <c r="T1629" i="4"/>
  <c r="T1630" i="4"/>
  <c r="T1631" i="4"/>
  <c r="T1632" i="4"/>
  <c r="T1633" i="4"/>
  <c r="T1634" i="4"/>
  <c r="T1635" i="4"/>
  <c r="T1636" i="4"/>
  <c r="T1637" i="4"/>
  <c r="T1638" i="4"/>
  <c r="T1639" i="4"/>
  <c r="T1640" i="4"/>
  <c r="T1641" i="4"/>
  <c r="T1642" i="4"/>
  <c r="T1643" i="4"/>
  <c r="T1644" i="4"/>
  <c r="T1645" i="4"/>
  <c r="T1646" i="4"/>
  <c r="T1647" i="4"/>
  <c r="T1648" i="4"/>
  <c r="T1649" i="4"/>
  <c r="T1650" i="4"/>
  <c r="T1651" i="4"/>
  <c r="T1652" i="4"/>
  <c r="T1653" i="4"/>
  <c r="T1654" i="4"/>
  <c r="T1655" i="4"/>
  <c r="T1656" i="4"/>
  <c r="T1657" i="4"/>
  <c r="T1658" i="4"/>
  <c r="T1659" i="4"/>
  <c r="T1660" i="4"/>
  <c r="T1661" i="4"/>
  <c r="T1662" i="4"/>
  <c r="T1663" i="4"/>
  <c r="T1664" i="4"/>
  <c r="T1665" i="4"/>
  <c r="T1666" i="4"/>
  <c r="T1667" i="4"/>
  <c r="T1668" i="4"/>
  <c r="T1669" i="4"/>
  <c r="T1670" i="4"/>
  <c r="T1671" i="4"/>
  <c r="T1672" i="4"/>
  <c r="T1673" i="4"/>
  <c r="T1674" i="4"/>
  <c r="T1675" i="4"/>
  <c r="T1676" i="4"/>
  <c r="T1677" i="4"/>
  <c r="T1678" i="4"/>
  <c r="T1679" i="4"/>
  <c r="T1680" i="4"/>
  <c r="T1681" i="4"/>
  <c r="T1682" i="4"/>
  <c r="T1683" i="4"/>
  <c r="T1684" i="4"/>
  <c r="T1685" i="4"/>
  <c r="T1686" i="4"/>
  <c r="T1687" i="4"/>
  <c r="T1688" i="4"/>
  <c r="T1689" i="4"/>
  <c r="T1690" i="4"/>
  <c r="T1691" i="4"/>
  <c r="T1692" i="4"/>
  <c r="T1693" i="4"/>
  <c r="T1694" i="4"/>
  <c r="T1695" i="4"/>
  <c r="T1696" i="4"/>
  <c r="T1697" i="4"/>
  <c r="T1698" i="4"/>
  <c r="T1699" i="4"/>
  <c r="T1700" i="4"/>
  <c r="T1701" i="4"/>
  <c r="T1702" i="4"/>
  <c r="T1703" i="4"/>
  <c r="T1704" i="4"/>
  <c r="T1705" i="4"/>
  <c r="T1706" i="4"/>
  <c r="T1707" i="4"/>
  <c r="T1708" i="4"/>
  <c r="T1709" i="4"/>
  <c r="T1710" i="4"/>
  <c r="T1711" i="4"/>
  <c r="T1712" i="4"/>
  <c r="T1713" i="4"/>
  <c r="T1714" i="4"/>
  <c r="T1715" i="4"/>
  <c r="T1716" i="4"/>
  <c r="T1717" i="4"/>
  <c r="T1718" i="4"/>
  <c r="T1719" i="4"/>
  <c r="T1720" i="4"/>
  <c r="T1721" i="4"/>
  <c r="T1722" i="4"/>
  <c r="T1723" i="4"/>
  <c r="T1724" i="4"/>
  <c r="T1725" i="4"/>
  <c r="T1726" i="4"/>
  <c r="T1727" i="4"/>
  <c r="T1728" i="4"/>
  <c r="T1729" i="4"/>
  <c r="T1730" i="4"/>
  <c r="T1731" i="4"/>
  <c r="T1732" i="4"/>
  <c r="T1733" i="4"/>
  <c r="T1734" i="4"/>
  <c r="T1735" i="4"/>
  <c r="T1736" i="4"/>
  <c r="T1737" i="4"/>
  <c r="T1738" i="4"/>
  <c r="T1739" i="4"/>
  <c r="T1740" i="4"/>
  <c r="T1741" i="4"/>
  <c r="T1742" i="4"/>
  <c r="T1743" i="4"/>
  <c r="T1744" i="4"/>
  <c r="T1745" i="4"/>
  <c r="T1746" i="4"/>
  <c r="T1747" i="4"/>
  <c r="T1748" i="4"/>
  <c r="T1749" i="4"/>
  <c r="T1750" i="4"/>
  <c r="T1751" i="4"/>
  <c r="T1752" i="4"/>
  <c r="T1753" i="4"/>
  <c r="T1754" i="4"/>
  <c r="T1755" i="4"/>
  <c r="T1756" i="4"/>
  <c r="T1757" i="4"/>
  <c r="T1758" i="4"/>
  <c r="T1759" i="4"/>
  <c r="T1760" i="4"/>
  <c r="T1761" i="4"/>
  <c r="T1762" i="4"/>
  <c r="T1763" i="4"/>
  <c r="T1764" i="4"/>
  <c r="T1765" i="4"/>
  <c r="T1766" i="4"/>
  <c r="T1767" i="4"/>
  <c r="T1768" i="4"/>
  <c r="T1769" i="4"/>
  <c r="T1770" i="4"/>
  <c r="T1771" i="4"/>
  <c r="T1772" i="4"/>
  <c r="T1773" i="4"/>
  <c r="T1774" i="4"/>
  <c r="T1775" i="4"/>
  <c r="T1776" i="4"/>
  <c r="T1777" i="4"/>
  <c r="T1778" i="4"/>
  <c r="T1779" i="4"/>
  <c r="T1780" i="4"/>
  <c r="T1781" i="4"/>
  <c r="T1782" i="4"/>
  <c r="T1783" i="4"/>
  <c r="T1784" i="4"/>
  <c r="T1785" i="4"/>
  <c r="T1786" i="4"/>
  <c r="T1787" i="4"/>
  <c r="T1788" i="4"/>
  <c r="T1789" i="4"/>
  <c r="T1790" i="4"/>
  <c r="T1791" i="4"/>
  <c r="T1792" i="4"/>
  <c r="T1793" i="4"/>
  <c r="T1794" i="4"/>
  <c r="T1795" i="4"/>
  <c r="T1796" i="4"/>
  <c r="T1797" i="4"/>
  <c r="T1798" i="4"/>
  <c r="T1799" i="4"/>
  <c r="T1800" i="4"/>
  <c r="T1801" i="4"/>
  <c r="T1802" i="4"/>
  <c r="T1803" i="4"/>
  <c r="T1804" i="4"/>
  <c r="T1805" i="4"/>
  <c r="T1806" i="4"/>
  <c r="T1807" i="4"/>
  <c r="T1808" i="4"/>
  <c r="T1809" i="4"/>
  <c r="T1810" i="4"/>
  <c r="T1811" i="4"/>
  <c r="T1812" i="4"/>
  <c r="T1813" i="4"/>
  <c r="T1814" i="4"/>
  <c r="T1815" i="4"/>
  <c r="T1816" i="4"/>
  <c r="T1817" i="4"/>
  <c r="T1818" i="4"/>
  <c r="T1819" i="4"/>
  <c r="T1820" i="4"/>
  <c r="T1821" i="4"/>
  <c r="T1822" i="4"/>
  <c r="T1823" i="4"/>
  <c r="T1824" i="4"/>
  <c r="T1825" i="4"/>
  <c r="T1826" i="4"/>
  <c r="T1827" i="4"/>
  <c r="T1828" i="4"/>
  <c r="T1829" i="4"/>
  <c r="T1830" i="4"/>
  <c r="T1831" i="4"/>
  <c r="T1832" i="4"/>
  <c r="T1833" i="4"/>
  <c r="T1834" i="4"/>
  <c r="T1835" i="4"/>
  <c r="T1836" i="4"/>
  <c r="T1837" i="4"/>
  <c r="T1838" i="4"/>
  <c r="T1839" i="4"/>
  <c r="T1840" i="4"/>
  <c r="T1841" i="4"/>
  <c r="T1842" i="4"/>
  <c r="T1843" i="4"/>
  <c r="T1844" i="4"/>
  <c r="T1845" i="4"/>
  <c r="T1846" i="4"/>
  <c r="T1847" i="4"/>
  <c r="T1848" i="4"/>
  <c r="T1849" i="4"/>
  <c r="T1850" i="4"/>
  <c r="T1851" i="4"/>
  <c r="T1852" i="4"/>
  <c r="T1853" i="4"/>
  <c r="T1854" i="4"/>
  <c r="T1855" i="4"/>
  <c r="T1856" i="4"/>
  <c r="T1857" i="4"/>
  <c r="T1858" i="4"/>
  <c r="T1859" i="4"/>
  <c r="T1860" i="4"/>
  <c r="T1861" i="4"/>
  <c r="T1862" i="4"/>
  <c r="T1863" i="4"/>
  <c r="T1864" i="4"/>
  <c r="T1865" i="4"/>
  <c r="T1866" i="4"/>
  <c r="T1867" i="4"/>
  <c r="T1868" i="4"/>
  <c r="T1869" i="4"/>
  <c r="T1870" i="4"/>
  <c r="T1871" i="4"/>
  <c r="T1872" i="4"/>
  <c r="T1873" i="4"/>
  <c r="T1874" i="4"/>
  <c r="T1875" i="4"/>
  <c r="T1876" i="4"/>
  <c r="T1877" i="4"/>
  <c r="T1878" i="4"/>
  <c r="T1879" i="4"/>
  <c r="T1880" i="4"/>
  <c r="T1881" i="4"/>
  <c r="T1882" i="4"/>
  <c r="T1883" i="4"/>
  <c r="T1884" i="4"/>
  <c r="T1885" i="4"/>
  <c r="T1886" i="4"/>
  <c r="T1887" i="4"/>
  <c r="T1888" i="4"/>
  <c r="T1889" i="4"/>
  <c r="T1890" i="4"/>
  <c r="T1891" i="4"/>
  <c r="T1892" i="4"/>
  <c r="T1893" i="4"/>
  <c r="T1894" i="4"/>
  <c r="T1895" i="4"/>
  <c r="T1896" i="4"/>
  <c r="T1897" i="4"/>
  <c r="T1898" i="4"/>
  <c r="T1899" i="4"/>
  <c r="T1900" i="4"/>
  <c r="T1901" i="4"/>
  <c r="T1902" i="4"/>
  <c r="T1903" i="4"/>
  <c r="T1904" i="4"/>
  <c r="T1905" i="4"/>
  <c r="T1906" i="4"/>
  <c r="T1907" i="4"/>
  <c r="T1908" i="4"/>
  <c r="T1909" i="4"/>
  <c r="T1910" i="4"/>
  <c r="T1911" i="4"/>
  <c r="T1912" i="4"/>
  <c r="T1913" i="4"/>
  <c r="T1914" i="4"/>
  <c r="T1915" i="4"/>
  <c r="T1916" i="4"/>
  <c r="T1917" i="4"/>
  <c r="T1918" i="4"/>
  <c r="T1919" i="4"/>
  <c r="T1920" i="4"/>
  <c r="T1921" i="4"/>
  <c r="T1922" i="4"/>
  <c r="T1923" i="4"/>
  <c r="T1924" i="4"/>
  <c r="T1925" i="4"/>
  <c r="T1926" i="4"/>
  <c r="T1927" i="4"/>
  <c r="T1928" i="4"/>
  <c r="T1929" i="4"/>
  <c r="T1930" i="4"/>
  <c r="T1931" i="4"/>
  <c r="T1932" i="4"/>
  <c r="T1933" i="4"/>
  <c r="T1934" i="4"/>
  <c r="T1935" i="4"/>
  <c r="T1936" i="4"/>
  <c r="T1937" i="4"/>
  <c r="T1938" i="4"/>
  <c r="T1939" i="4"/>
  <c r="T1940" i="4"/>
  <c r="T1941" i="4"/>
  <c r="T1942" i="4"/>
  <c r="T1943" i="4"/>
  <c r="T1944" i="4"/>
  <c r="T1945" i="4"/>
  <c r="T1946" i="4"/>
  <c r="T1947" i="4"/>
  <c r="T1948" i="4"/>
  <c r="T1949" i="4"/>
  <c r="T1950" i="4"/>
  <c r="T1951" i="4"/>
  <c r="T1952" i="4"/>
  <c r="T1953" i="4"/>
  <c r="T1954" i="4"/>
  <c r="T1955" i="4"/>
  <c r="T1956" i="4"/>
  <c r="T1957" i="4"/>
  <c r="T1958" i="4"/>
  <c r="T1959" i="4"/>
  <c r="T1960" i="4"/>
  <c r="T1961" i="4"/>
  <c r="T1962" i="4"/>
  <c r="T1963" i="4"/>
  <c r="T1964" i="4"/>
  <c r="T1965" i="4"/>
  <c r="T1966" i="4"/>
  <c r="T1967" i="4"/>
  <c r="T1968" i="4"/>
  <c r="T1969" i="4"/>
  <c r="T1970" i="4"/>
  <c r="T1971" i="4"/>
  <c r="T1972" i="4"/>
  <c r="T1973" i="4"/>
  <c r="T1974" i="4"/>
  <c r="T1975" i="4"/>
  <c r="T1976" i="4"/>
  <c r="T1977" i="4"/>
  <c r="T1978" i="4"/>
  <c r="T1979" i="4"/>
  <c r="T1980" i="4"/>
  <c r="T1981" i="4"/>
  <c r="T1982" i="4"/>
  <c r="T1983" i="4"/>
  <c r="T1984" i="4"/>
  <c r="T1985" i="4"/>
  <c r="T1986" i="4"/>
  <c r="T1987" i="4"/>
  <c r="T1988" i="4"/>
  <c r="T1989" i="4"/>
  <c r="T1990" i="4"/>
  <c r="T1991" i="4"/>
  <c r="T1992" i="4"/>
  <c r="T1993" i="4"/>
  <c r="T1994" i="4"/>
  <c r="T1995" i="4"/>
  <c r="T1996" i="4"/>
  <c r="T1997" i="4"/>
  <c r="T1998" i="4"/>
  <c r="T1999" i="4"/>
  <c r="T2000" i="4"/>
  <c r="T2001" i="4"/>
  <c r="T2002" i="4"/>
  <c r="T2003" i="4"/>
  <c r="T2004" i="4"/>
  <c r="T2005" i="4"/>
  <c r="T2006" i="4"/>
  <c r="T2007" i="4"/>
  <c r="T2008" i="4"/>
  <c r="T2009" i="4"/>
  <c r="T2010" i="4"/>
  <c r="T2011" i="4"/>
  <c r="T2012" i="4"/>
  <c r="T2013" i="4"/>
  <c r="T2014" i="4"/>
  <c r="T2015" i="4"/>
  <c r="T2016" i="4"/>
  <c r="T2017" i="4"/>
  <c r="T2018" i="4"/>
  <c r="T2019" i="4"/>
  <c r="T2020" i="4"/>
  <c r="T2021" i="4"/>
  <c r="T2022" i="4"/>
  <c r="T2023" i="4"/>
  <c r="T2024" i="4"/>
  <c r="T2025" i="4"/>
  <c r="T2026" i="4"/>
  <c r="T2027" i="4"/>
  <c r="T2028" i="4"/>
  <c r="T2029" i="4"/>
  <c r="T2030" i="4"/>
  <c r="T2031" i="4"/>
  <c r="T2032" i="4"/>
  <c r="T2033" i="4"/>
  <c r="T2034" i="4"/>
  <c r="T2035" i="4"/>
  <c r="T2036" i="4"/>
  <c r="T2037" i="4"/>
  <c r="T2038" i="4"/>
  <c r="T2039" i="4"/>
  <c r="T2040" i="4"/>
  <c r="T2041" i="4"/>
  <c r="T2042" i="4"/>
  <c r="T2043" i="4"/>
  <c r="T2044" i="4"/>
  <c r="T2045" i="4"/>
  <c r="T2046" i="4"/>
  <c r="T2047" i="4"/>
  <c r="T2048" i="4"/>
  <c r="T2049" i="4"/>
  <c r="T2050" i="4"/>
  <c r="T2051" i="4"/>
  <c r="T2052" i="4"/>
  <c r="T2053" i="4"/>
  <c r="T2054" i="4"/>
  <c r="T2055" i="4"/>
  <c r="T2056" i="4"/>
  <c r="T2057" i="4"/>
  <c r="T2058" i="4"/>
  <c r="T2059" i="4"/>
  <c r="T2060" i="4"/>
  <c r="T2061" i="4"/>
  <c r="T2062" i="4"/>
  <c r="T2063" i="4"/>
  <c r="T2064" i="4"/>
  <c r="T2065" i="4"/>
  <c r="T2066" i="4"/>
  <c r="T2067" i="4"/>
  <c r="T2068" i="4"/>
  <c r="T2069" i="4"/>
  <c r="T2070" i="4"/>
  <c r="T2071" i="4"/>
  <c r="T2072" i="4"/>
  <c r="T2073" i="4"/>
  <c r="T2074" i="4"/>
  <c r="T2075" i="4"/>
  <c r="T2076" i="4"/>
  <c r="T2077" i="4"/>
  <c r="T2078" i="4"/>
  <c r="T2079" i="4"/>
  <c r="T2080" i="4"/>
  <c r="T2081" i="4"/>
  <c r="T2082" i="4"/>
  <c r="T2083" i="4"/>
  <c r="T2084" i="4"/>
  <c r="T2085" i="4"/>
  <c r="T2086" i="4"/>
  <c r="T2087" i="4"/>
  <c r="T2088" i="4"/>
  <c r="T2089" i="4"/>
  <c r="T2090" i="4"/>
  <c r="T2091" i="4"/>
  <c r="T2092" i="4"/>
  <c r="T2093" i="4"/>
  <c r="T2094" i="4"/>
  <c r="T2095" i="4"/>
  <c r="T2096" i="4"/>
  <c r="T2097" i="4"/>
  <c r="T2098" i="4"/>
  <c r="T2099" i="4"/>
  <c r="T2100" i="4"/>
  <c r="T2101" i="4"/>
  <c r="T2102" i="4"/>
  <c r="T2103" i="4"/>
  <c r="T2104" i="4"/>
  <c r="T2105" i="4"/>
  <c r="T2106" i="4"/>
  <c r="T2107" i="4"/>
  <c r="T2108" i="4"/>
  <c r="T2109" i="4"/>
  <c r="T2110" i="4"/>
  <c r="T2111" i="4"/>
  <c r="T2112" i="4"/>
  <c r="T2113" i="4"/>
  <c r="T2114" i="4"/>
  <c r="T2115" i="4"/>
  <c r="T2116" i="4"/>
  <c r="T2117" i="4"/>
  <c r="T2118" i="4"/>
  <c r="T2119" i="4"/>
  <c r="T2120" i="4"/>
  <c r="T2121" i="4"/>
  <c r="T2122" i="4"/>
  <c r="T2123" i="4"/>
  <c r="T2124" i="4"/>
  <c r="T2125" i="4"/>
  <c r="T2126" i="4"/>
  <c r="T2127" i="4"/>
  <c r="T2128" i="4"/>
  <c r="T2129" i="4"/>
  <c r="T2130" i="4"/>
  <c r="T2131" i="4"/>
  <c r="T2132" i="4"/>
  <c r="T2133" i="4"/>
  <c r="T2134" i="4"/>
  <c r="T2135" i="4"/>
  <c r="T2136" i="4"/>
  <c r="T2137" i="4"/>
  <c r="T2138" i="4"/>
  <c r="T2139" i="4"/>
  <c r="T2140" i="4"/>
  <c r="T2141" i="4"/>
  <c r="T2142" i="4"/>
  <c r="T2143" i="4"/>
  <c r="T2144" i="4"/>
  <c r="T2145" i="4"/>
  <c r="T2146" i="4"/>
  <c r="T2147" i="4"/>
  <c r="T2148" i="4"/>
  <c r="T2149" i="4"/>
  <c r="T2150" i="4"/>
  <c r="T2151" i="4"/>
  <c r="T2152" i="4"/>
  <c r="T2153" i="4"/>
  <c r="T2154" i="4"/>
  <c r="T2155" i="4"/>
  <c r="T2156" i="4"/>
  <c r="T2157" i="4"/>
  <c r="T2158" i="4"/>
  <c r="T2159" i="4"/>
  <c r="T2160" i="4"/>
  <c r="T2161" i="4"/>
  <c r="T2162" i="4"/>
  <c r="T2163" i="4"/>
  <c r="T2164" i="4"/>
  <c r="T2165" i="4"/>
  <c r="T2166" i="4"/>
  <c r="T2167" i="4"/>
  <c r="T2168" i="4"/>
  <c r="T2169" i="4"/>
  <c r="T2170" i="4"/>
  <c r="T2171" i="4"/>
  <c r="T2172" i="4"/>
  <c r="T2173" i="4"/>
  <c r="T2174" i="4"/>
  <c r="T2175" i="4"/>
  <c r="T2176" i="4"/>
  <c r="T2177" i="4"/>
  <c r="T2178" i="4"/>
  <c r="T2179" i="4"/>
  <c r="T2180" i="4"/>
  <c r="T2181" i="4"/>
  <c r="T2182" i="4"/>
  <c r="T2183" i="4"/>
  <c r="T2184" i="4"/>
  <c r="T2185" i="4"/>
  <c r="T2186" i="4"/>
  <c r="T2187" i="4"/>
  <c r="T2188" i="4"/>
  <c r="T2189" i="4"/>
  <c r="T2190" i="4"/>
  <c r="T2191" i="4"/>
  <c r="T2192" i="4"/>
  <c r="T2193" i="4"/>
  <c r="T2194" i="4"/>
  <c r="T2195" i="4"/>
  <c r="T2196" i="4"/>
  <c r="T2197" i="4"/>
  <c r="T2198" i="4"/>
  <c r="T2199" i="4"/>
  <c r="T2200" i="4"/>
  <c r="T2201" i="4"/>
  <c r="T2202" i="4"/>
  <c r="T2203" i="4"/>
  <c r="T2204" i="4"/>
  <c r="T2205" i="4"/>
  <c r="T2206" i="4"/>
  <c r="T2207" i="4"/>
  <c r="T2208" i="4"/>
  <c r="T2209" i="4"/>
  <c r="T2210" i="4"/>
  <c r="T2211" i="4"/>
  <c r="T2212" i="4"/>
  <c r="T2213" i="4"/>
  <c r="T2214" i="4"/>
  <c r="T2215" i="4"/>
  <c r="T2216" i="4"/>
  <c r="T2217" i="4"/>
  <c r="T2218" i="4"/>
  <c r="T2219" i="4"/>
  <c r="T2220" i="4"/>
  <c r="T2221" i="4"/>
  <c r="T2222" i="4"/>
  <c r="T2223" i="4"/>
  <c r="T2224" i="4"/>
  <c r="T2225" i="4"/>
  <c r="T2226" i="4"/>
  <c r="T2227" i="4"/>
  <c r="T2228" i="4"/>
  <c r="T2229" i="4"/>
  <c r="T2230" i="4"/>
  <c r="T2231" i="4"/>
  <c r="T2232" i="4"/>
  <c r="T2233" i="4"/>
  <c r="T2234" i="4"/>
  <c r="T2235" i="4"/>
  <c r="T2236" i="4"/>
  <c r="T2237" i="4"/>
  <c r="T2238" i="4"/>
  <c r="T2239" i="4"/>
  <c r="T2240" i="4"/>
  <c r="T2241" i="4"/>
  <c r="T2242" i="4"/>
  <c r="T2243" i="4"/>
  <c r="T2244" i="4"/>
  <c r="T2245" i="4"/>
  <c r="T2246" i="4"/>
  <c r="T2247" i="4"/>
  <c r="T2248" i="4"/>
  <c r="T2249" i="4"/>
  <c r="T2250" i="4"/>
  <c r="T2251" i="4"/>
  <c r="T2252" i="4"/>
  <c r="T2253" i="4"/>
  <c r="T2254" i="4"/>
  <c r="T2255" i="4"/>
  <c r="T2256" i="4"/>
  <c r="T2257" i="4"/>
  <c r="T2258" i="4"/>
  <c r="T2259" i="4"/>
  <c r="T2260" i="4"/>
  <c r="T2261" i="4"/>
  <c r="T2262" i="4"/>
  <c r="T2263" i="4"/>
  <c r="T2264" i="4"/>
  <c r="T2265" i="4"/>
  <c r="T2266" i="4"/>
  <c r="T2267" i="4"/>
  <c r="T2268" i="4"/>
  <c r="T2269" i="4"/>
  <c r="T2270" i="4"/>
  <c r="T2271" i="4"/>
  <c r="T2272" i="4"/>
  <c r="T2273" i="4"/>
  <c r="T2274" i="4"/>
  <c r="T2275" i="4"/>
  <c r="T2276" i="4"/>
  <c r="T2277" i="4"/>
  <c r="T2278" i="4"/>
  <c r="T2279" i="4"/>
  <c r="T2280" i="4"/>
  <c r="T2281" i="4"/>
  <c r="T2282" i="4"/>
  <c r="T2283" i="4"/>
  <c r="T2284" i="4"/>
  <c r="T2285" i="4"/>
  <c r="T2286" i="4"/>
  <c r="T2287" i="4"/>
  <c r="T2288" i="4"/>
  <c r="T2289" i="4"/>
  <c r="T2290" i="4"/>
  <c r="T2291" i="4"/>
  <c r="T2292" i="4"/>
  <c r="T2293" i="4"/>
  <c r="T2294" i="4"/>
  <c r="T2295" i="4"/>
  <c r="T2296" i="4"/>
  <c r="T2297" i="4"/>
  <c r="T2298" i="4"/>
  <c r="T2299" i="4"/>
  <c r="T2300" i="4"/>
  <c r="T2301" i="4"/>
  <c r="T2302" i="4"/>
  <c r="T2303" i="4"/>
  <c r="T2304" i="4"/>
  <c r="T2305" i="4"/>
  <c r="T2306" i="4"/>
  <c r="T2307" i="4"/>
  <c r="T2308" i="4"/>
  <c r="T2309" i="4"/>
  <c r="T2310" i="4"/>
  <c r="T2311" i="4"/>
  <c r="T2312" i="4"/>
  <c r="T2313" i="4"/>
  <c r="T2314" i="4"/>
  <c r="T2315" i="4"/>
  <c r="T2316" i="4"/>
  <c r="T2317" i="4"/>
  <c r="T2318" i="4"/>
  <c r="T2319" i="4"/>
  <c r="T2320" i="4"/>
  <c r="T2321" i="4"/>
  <c r="T2322" i="4"/>
  <c r="T2323" i="4"/>
  <c r="T2324" i="4"/>
  <c r="T2325" i="4"/>
  <c r="T2326" i="4"/>
  <c r="T2327" i="4"/>
  <c r="T2328" i="4"/>
  <c r="T2329" i="4"/>
  <c r="T2330" i="4"/>
  <c r="T2331" i="4"/>
  <c r="T2332" i="4"/>
  <c r="T2333" i="4"/>
  <c r="T2334" i="4"/>
  <c r="T2335" i="4"/>
  <c r="T2336" i="4"/>
  <c r="T2337" i="4"/>
  <c r="T2338" i="4"/>
  <c r="T2339" i="4"/>
  <c r="T2340" i="4"/>
  <c r="T2341" i="4"/>
  <c r="T2342" i="4"/>
  <c r="T2343" i="4"/>
  <c r="T2344" i="4"/>
  <c r="T2345" i="4"/>
  <c r="T2346" i="4"/>
  <c r="T2347" i="4"/>
  <c r="T2348" i="4"/>
  <c r="T2349" i="4"/>
  <c r="T2350" i="4"/>
  <c r="T2351" i="4"/>
  <c r="T2352" i="4"/>
  <c r="T2353" i="4"/>
  <c r="T2354" i="4"/>
  <c r="T2355" i="4"/>
  <c r="T2356" i="4"/>
  <c r="T2357" i="4"/>
  <c r="T2358" i="4"/>
  <c r="T2359" i="4"/>
  <c r="T2360" i="4"/>
  <c r="T2361" i="4"/>
  <c r="T2362" i="4"/>
  <c r="T2363" i="4"/>
  <c r="T2364" i="4"/>
  <c r="T2365" i="4"/>
  <c r="T2366" i="4"/>
  <c r="T2367" i="4"/>
  <c r="T2368" i="4"/>
  <c r="T2369" i="4"/>
  <c r="T2370" i="4"/>
  <c r="T2371" i="4"/>
  <c r="T2372" i="4"/>
  <c r="T2373" i="4"/>
  <c r="T2374" i="4"/>
  <c r="T2375" i="4"/>
  <c r="T2376" i="4"/>
  <c r="T2377" i="4"/>
  <c r="T2378" i="4"/>
  <c r="T2379" i="4"/>
  <c r="T2380" i="4"/>
  <c r="T2381" i="4"/>
  <c r="T2382" i="4"/>
  <c r="T2383" i="4"/>
  <c r="T2384" i="4"/>
  <c r="T2385" i="4"/>
  <c r="T2386" i="4"/>
  <c r="T2387" i="4"/>
  <c r="T2388" i="4"/>
  <c r="T2389" i="4"/>
  <c r="T2390" i="4"/>
  <c r="T2391" i="4"/>
  <c r="T2392" i="4"/>
  <c r="T2393" i="4"/>
  <c r="T2394" i="4"/>
  <c r="T2395" i="4"/>
  <c r="T2396" i="4"/>
  <c r="T2397" i="4"/>
  <c r="T2398" i="4"/>
  <c r="T2399" i="4"/>
  <c r="T2400" i="4"/>
  <c r="T2401" i="4"/>
  <c r="T2402" i="4"/>
  <c r="T2403" i="4"/>
  <c r="T2404" i="4"/>
  <c r="T2405" i="4"/>
  <c r="T2406" i="4"/>
  <c r="T2407" i="4"/>
  <c r="T2408" i="4"/>
  <c r="T2409" i="4"/>
  <c r="T2410" i="4"/>
  <c r="T2411" i="4"/>
  <c r="T2412" i="4"/>
  <c r="T2413" i="4"/>
  <c r="T2414" i="4"/>
  <c r="T2415" i="4"/>
  <c r="T2416" i="4"/>
  <c r="T2417" i="4"/>
  <c r="T2418" i="4"/>
  <c r="T2419" i="4"/>
  <c r="T2420" i="4"/>
  <c r="T2421" i="4"/>
  <c r="T2422" i="4"/>
  <c r="T2423" i="4"/>
  <c r="T2424" i="4"/>
  <c r="T2425" i="4"/>
  <c r="T2426" i="4"/>
  <c r="T2427" i="4"/>
  <c r="T2428" i="4"/>
  <c r="T2429" i="4"/>
  <c r="T2430" i="4"/>
  <c r="T2431" i="4"/>
  <c r="T2432" i="4"/>
  <c r="T2433" i="4"/>
  <c r="T2434" i="4"/>
  <c r="T2435" i="4"/>
  <c r="T2436" i="4"/>
  <c r="T2437" i="4"/>
  <c r="T2438" i="4"/>
  <c r="T2439" i="4"/>
  <c r="T2440" i="4"/>
  <c r="T2441" i="4"/>
  <c r="T2442" i="4"/>
  <c r="T2443" i="4"/>
  <c r="T2444" i="4"/>
  <c r="T2445" i="4"/>
  <c r="T2446" i="4"/>
  <c r="T2447" i="4"/>
  <c r="T2448" i="4"/>
  <c r="T2449" i="4"/>
  <c r="T2450" i="4"/>
  <c r="T2451" i="4"/>
  <c r="T2452" i="4"/>
  <c r="T2453" i="4"/>
  <c r="T2454" i="4"/>
  <c r="T2455" i="4"/>
  <c r="T2456" i="4"/>
  <c r="T2457" i="4"/>
  <c r="T2458" i="4"/>
  <c r="T2459" i="4"/>
  <c r="T2460" i="4"/>
  <c r="T2461" i="4"/>
  <c r="T2462" i="4"/>
  <c r="T2463" i="4"/>
  <c r="T2464" i="4"/>
  <c r="T2465" i="4"/>
  <c r="T2466" i="4"/>
  <c r="T2467" i="4"/>
  <c r="T2468" i="4"/>
  <c r="T2469" i="4"/>
  <c r="T2470" i="4"/>
  <c r="T2471" i="4"/>
  <c r="T2472" i="4"/>
  <c r="T2473" i="4"/>
  <c r="T2474" i="4"/>
  <c r="T2475" i="4"/>
  <c r="T2476" i="4"/>
  <c r="T2477" i="4"/>
  <c r="T2478" i="4"/>
  <c r="T2479" i="4"/>
  <c r="T2480" i="4"/>
  <c r="T2481" i="4"/>
  <c r="T2482" i="4"/>
  <c r="T2483" i="4"/>
  <c r="T2484" i="4"/>
  <c r="T2485" i="4"/>
  <c r="T2486" i="4"/>
  <c r="T2487" i="4"/>
  <c r="T2488" i="4"/>
  <c r="T2489" i="4"/>
  <c r="T2490" i="4"/>
  <c r="T2491" i="4"/>
  <c r="T2492" i="4"/>
  <c r="T2493" i="4"/>
  <c r="T2494" i="4"/>
  <c r="T2495" i="4"/>
  <c r="T2496" i="4"/>
  <c r="T2497" i="4"/>
  <c r="T2498" i="4"/>
  <c r="T2499" i="4"/>
  <c r="T2500" i="4"/>
  <c r="T2501" i="4"/>
  <c r="T2502" i="4"/>
  <c r="T2503" i="4"/>
  <c r="T2504" i="4"/>
  <c r="T2505" i="4"/>
  <c r="T2506" i="4"/>
  <c r="T2507" i="4"/>
  <c r="T2508" i="4"/>
  <c r="T2509" i="4"/>
  <c r="T2510" i="4"/>
  <c r="T2511" i="4"/>
  <c r="T2512" i="4"/>
  <c r="T2513" i="4"/>
  <c r="T2514" i="4"/>
  <c r="T2515" i="4"/>
  <c r="T2516" i="4"/>
  <c r="T2517" i="4"/>
  <c r="T2518" i="4"/>
  <c r="T2519" i="4"/>
  <c r="T2520" i="4"/>
  <c r="T2521" i="4"/>
  <c r="T2522" i="4"/>
  <c r="T2523" i="4"/>
  <c r="T2524" i="4"/>
  <c r="T2525" i="4"/>
  <c r="T2526" i="4"/>
  <c r="T2527" i="4"/>
  <c r="T2528" i="4"/>
  <c r="T2529" i="4"/>
  <c r="T2530" i="4"/>
  <c r="T2531" i="4"/>
  <c r="T2532" i="4"/>
  <c r="T2533" i="4"/>
  <c r="T2534" i="4"/>
  <c r="T2535" i="4"/>
  <c r="T2536" i="4"/>
  <c r="T2537" i="4"/>
  <c r="T2538" i="4"/>
  <c r="T2539" i="4"/>
  <c r="T2540" i="4"/>
  <c r="T2541" i="4"/>
  <c r="T2542" i="4"/>
  <c r="T2543" i="4"/>
  <c r="T2544" i="4"/>
  <c r="T2545" i="4"/>
  <c r="T2546" i="4"/>
  <c r="T2547" i="4"/>
  <c r="T2548" i="4"/>
  <c r="T2549" i="4"/>
  <c r="T2550" i="4"/>
  <c r="T2551" i="4"/>
  <c r="T2552" i="4"/>
  <c r="T2553" i="4"/>
  <c r="T2554" i="4"/>
  <c r="T2555" i="4"/>
  <c r="T2556" i="4"/>
  <c r="T2557" i="4"/>
  <c r="T2558" i="4"/>
  <c r="T2559" i="4"/>
  <c r="T2560" i="4"/>
  <c r="T2561" i="4"/>
  <c r="T2562" i="4"/>
  <c r="T2563" i="4"/>
  <c r="T2564" i="4"/>
  <c r="T2565" i="4"/>
  <c r="T2566" i="4"/>
  <c r="T2567" i="4"/>
  <c r="T2568" i="4"/>
  <c r="T2569" i="4"/>
  <c r="T2570" i="4"/>
  <c r="T2571" i="4"/>
  <c r="T2572" i="4"/>
  <c r="T2573" i="4"/>
  <c r="T2574" i="4"/>
  <c r="T2575" i="4"/>
  <c r="T2576" i="4"/>
  <c r="T2577" i="4"/>
  <c r="T2578" i="4"/>
  <c r="T2579" i="4"/>
  <c r="T2580" i="4"/>
  <c r="T2581" i="4"/>
  <c r="T2582" i="4"/>
  <c r="T2583" i="4"/>
  <c r="T2584" i="4"/>
  <c r="T2585" i="4"/>
  <c r="T2586" i="4"/>
  <c r="T2587" i="4"/>
  <c r="T2588" i="4"/>
  <c r="T2589" i="4"/>
  <c r="T2590" i="4"/>
  <c r="T2591" i="4"/>
  <c r="T2592" i="4"/>
  <c r="T2593" i="4"/>
  <c r="T2594" i="4"/>
  <c r="T2595" i="4"/>
  <c r="T2596" i="4"/>
  <c r="T2597" i="4"/>
  <c r="T2598" i="4"/>
  <c r="T2599" i="4"/>
  <c r="T2600" i="4"/>
  <c r="T2601" i="4"/>
  <c r="T2602" i="4"/>
  <c r="T2603" i="4"/>
  <c r="T2604" i="4"/>
  <c r="T2605" i="4"/>
  <c r="T2606" i="4"/>
  <c r="T2607" i="4"/>
  <c r="T2608" i="4"/>
  <c r="T2609" i="4"/>
  <c r="T2610" i="4"/>
  <c r="T2611" i="4"/>
  <c r="T2612" i="4"/>
  <c r="T2613" i="4"/>
  <c r="T2614" i="4"/>
  <c r="T2615" i="4"/>
  <c r="T2616" i="4"/>
  <c r="T2617" i="4"/>
  <c r="T2618" i="4"/>
  <c r="T2619" i="4"/>
  <c r="T2620" i="4"/>
  <c r="T2621" i="4"/>
  <c r="T2622" i="4"/>
  <c r="T2623" i="4"/>
  <c r="T2624" i="4"/>
  <c r="T2625" i="4"/>
  <c r="T2626" i="4"/>
  <c r="T2627" i="4"/>
  <c r="T2628" i="4"/>
  <c r="T2629" i="4"/>
  <c r="T2630" i="4"/>
  <c r="T2631" i="4"/>
  <c r="T2632" i="4"/>
  <c r="T2633" i="4"/>
  <c r="T2634" i="4"/>
  <c r="T2635" i="4"/>
  <c r="T2636" i="4"/>
  <c r="T2637" i="4"/>
  <c r="T2638" i="4"/>
  <c r="T2639" i="4"/>
  <c r="T2640" i="4"/>
  <c r="T2641" i="4"/>
  <c r="T2642" i="4"/>
  <c r="T2643" i="4"/>
  <c r="T2644" i="4"/>
  <c r="T2645" i="4"/>
  <c r="T2646" i="4"/>
  <c r="T2647" i="4"/>
  <c r="T2648" i="4"/>
  <c r="T2649" i="4"/>
  <c r="T2650" i="4"/>
  <c r="T2651" i="4"/>
  <c r="T2652" i="4"/>
  <c r="T2653" i="4"/>
  <c r="T2654" i="4"/>
  <c r="T2655" i="4"/>
  <c r="T2656" i="4"/>
  <c r="T2657" i="4"/>
  <c r="T2658" i="4"/>
  <c r="T2659" i="4"/>
  <c r="T2660" i="4"/>
  <c r="T2661" i="4"/>
  <c r="T2662" i="4"/>
  <c r="T2663" i="4"/>
  <c r="T2664" i="4"/>
  <c r="T2665" i="4"/>
  <c r="T2666" i="4"/>
  <c r="T2667" i="4"/>
  <c r="T2668" i="4"/>
  <c r="T2669" i="4"/>
  <c r="T2670" i="4"/>
  <c r="T2671" i="4"/>
  <c r="T2672" i="4"/>
  <c r="T2673" i="4"/>
  <c r="T2674" i="4"/>
  <c r="T2675" i="4"/>
  <c r="T2676" i="4"/>
  <c r="T2677" i="4"/>
  <c r="T2678" i="4"/>
  <c r="T2679" i="4"/>
  <c r="T2680" i="4"/>
  <c r="T2681" i="4"/>
  <c r="T2682" i="4"/>
  <c r="T2683" i="4"/>
  <c r="T2684" i="4"/>
  <c r="T2685" i="4"/>
  <c r="T2686" i="4"/>
  <c r="T2687" i="4"/>
  <c r="T2688" i="4"/>
  <c r="T2689" i="4"/>
  <c r="T2690" i="4"/>
  <c r="T2691" i="4"/>
  <c r="T2692" i="4"/>
  <c r="T2693" i="4"/>
  <c r="T2694" i="4"/>
  <c r="T2695" i="4"/>
  <c r="T2696" i="4"/>
  <c r="T2697" i="4"/>
  <c r="T2698" i="4"/>
  <c r="T2699" i="4"/>
  <c r="T2700" i="4"/>
  <c r="T2701" i="4"/>
  <c r="T2702" i="4"/>
  <c r="T2703" i="4"/>
  <c r="T2704" i="4"/>
  <c r="T2705" i="4"/>
  <c r="T2706" i="4"/>
  <c r="T2707" i="4"/>
  <c r="T2708" i="4"/>
  <c r="T2709" i="4"/>
  <c r="T2710" i="4"/>
  <c r="T2711" i="4"/>
  <c r="T2712" i="4"/>
  <c r="T2713" i="4"/>
  <c r="T2714" i="4"/>
  <c r="T2715" i="4"/>
  <c r="T2716" i="4"/>
  <c r="T2717" i="4"/>
  <c r="T2718" i="4"/>
  <c r="T2719" i="4"/>
  <c r="T2720" i="4"/>
  <c r="T2721" i="4"/>
  <c r="T2722" i="4"/>
  <c r="T2723" i="4"/>
  <c r="T2724" i="4"/>
  <c r="T2725" i="4"/>
  <c r="T2726" i="4"/>
  <c r="T2727" i="4"/>
  <c r="T2728" i="4"/>
  <c r="T2729" i="4"/>
  <c r="T2730" i="4"/>
  <c r="T2731" i="4"/>
  <c r="T2732" i="4"/>
  <c r="T2733" i="4"/>
  <c r="T2734" i="4"/>
  <c r="T2735" i="4"/>
  <c r="T2736" i="4"/>
  <c r="T2737" i="4"/>
  <c r="T2738" i="4"/>
  <c r="T2739" i="4"/>
  <c r="T2740" i="4"/>
  <c r="T2741" i="4"/>
  <c r="T2742" i="4"/>
  <c r="T2743" i="4"/>
  <c r="T2744" i="4"/>
  <c r="T2745" i="4"/>
  <c r="T2746" i="4"/>
  <c r="T2747" i="4"/>
  <c r="T2748" i="4"/>
  <c r="T2749" i="4"/>
  <c r="T2750" i="4"/>
  <c r="T2751" i="4"/>
  <c r="T2752" i="4"/>
  <c r="T2753" i="4"/>
  <c r="T2754" i="4"/>
  <c r="T2755" i="4"/>
  <c r="T2756" i="4"/>
  <c r="T2757" i="4"/>
  <c r="T2758" i="4"/>
  <c r="T2759" i="4"/>
  <c r="T2760" i="4"/>
  <c r="T2761" i="4"/>
  <c r="T2762" i="4"/>
  <c r="T2763" i="4"/>
  <c r="T2764" i="4"/>
  <c r="T2765" i="4"/>
  <c r="T2766" i="4"/>
  <c r="T2767" i="4"/>
  <c r="T2768" i="4"/>
  <c r="T2769" i="4"/>
  <c r="T2770" i="4"/>
  <c r="T2771" i="4"/>
  <c r="T2772" i="4"/>
  <c r="T2773" i="4"/>
  <c r="T2774" i="4"/>
  <c r="T2775" i="4"/>
  <c r="T2776" i="4"/>
  <c r="T2777" i="4"/>
  <c r="T2778" i="4"/>
  <c r="T2779" i="4"/>
  <c r="T2780" i="4"/>
  <c r="T2781" i="4"/>
  <c r="T2782" i="4"/>
  <c r="T2783" i="4"/>
  <c r="T2784" i="4"/>
  <c r="T2785" i="4"/>
  <c r="T2786" i="4"/>
  <c r="T2787" i="4"/>
  <c r="T2788" i="4"/>
  <c r="T2789" i="4"/>
  <c r="T2790" i="4"/>
  <c r="T2791" i="4"/>
  <c r="T2792" i="4"/>
  <c r="T2793" i="4"/>
  <c r="T2794" i="4"/>
  <c r="T2795" i="4"/>
  <c r="T2796" i="4"/>
  <c r="T2797" i="4"/>
  <c r="T2798" i="4"/>
  <c r="T2799" i="4"/>
  <c r="T2800" i="4"/>
  <c r="T2801" i="4"/>
  <c r="T2802" i="4"/>
  <c r="T2803" i="4"/>
  <c r="T2804" i="4"/>
  <c r="T2805" i="4"/>
  <c r="T2806" i="4"/>
  <c r="T2807" i="4"/>
  <c r="T2808" i="4"/>
  <c r="T2809" i="4"/>
  <c r="T2810" i="4"/>
  <c r="T2811" i="4"/>
  <c r="T2812" i="4"/>
  <c r="T2813" i="4"/>
  <c r="T2814" i="4"/>
  <c r="T2815" i="4"/>
  <c r="T2816" i="4"/>
  <c r="T2817" i="4"/>
  <c r="T2818" i="4"/>
  <c r="T2819" i="4"/>
  <c r="T2820" i="4"/>
  <c r="T2821" i="4"/>
  <c r="T2822" i="4"/>
  <c r="T2823" i="4"/>
  <c r="T2824" i="4"/>
  <c r="T2825" i="4"/>
  <c r="T2826" i="4"/>
  <c r="T2827" i="4"/>
  <c r="T2828" i="4"/>
  <c r="T2829" i="4"/>
  <c r="T2830" i="4"/>
  <c r="T2831" i="4"/>
  <c r="T2832" i="4"/>
  <c r="T2833" i="4"/>
  <c r="T2834" i="4"/>
  <c r="T2835" i="4"/>
  <c r="T2836" i="4"/>
  <c r="T2837" i="4"/>
  <c r="T2838" i="4"/>
  <c r="T2839" i="4"/>
  <c r="T2840" i="4"/>
  <c r="T2841" i="4"/>
  <c r="T2842" i="4"/>
  <c r="T2843" i="4"/>
  <c r="T2844" i="4"/>
  <c r="T2845" i="4"/>
  <c r="T2846" i="4"/>
  <c r="T2847" i="4"/>
  <c r="T2848" i="4"/>
  <c r="T2849" i="4"/>
  <c r="T2850" i="4"/>
  <c r="T2851" i="4"/>
  <c r="T2852" i="4"/>
  <c r="T2853" i="4"/>
  <c r="T2854" i="4"/>
  <c r="T2855" i="4"/>
  <c r="T2856" i="4"/>
  <c r="T2857" i="4"/>
  <c r="T2858" i="4"/>
  <c r="T2859" i="4"/>
  <c r="T2860" i="4"/>
  <c r="T2861" i="4"/>
  <c r="T2862" i="4"/>
  <c r="T2863" i="4"/>
  <c r="T2864" i="4"/>
  <c r="T2865" i="4"/>
  <c r="T2866" i="4"/>
  <c r="T2867" i="4"/>
  <c r="T2868" i="4"/>
  <c r="T2869" i="4"/>
  <c r="T2870" i="4"/>
  <c r="T2871" i="4"/>
  <c r="T2872" i="4"/>
  <c r="T2873" i="4"/>
  <c r="T2874" i="4"/>
  <c r="T2875" i="4"/>
  <c r="T2876" i="4"/>
  <c r="T2877" i="4"/>
  <c r="T2878" i="4"/>
  <c r="T2879" i="4"/>
  <c r="T2880" i="4"/>
  <c r="T2881" i="4"/>
  <c r="T2882" i="4"/>
  <c r="T2883" i="4"/>
  <c r="T2884" i="4"/>
  <c r="T2885" i="4"/>
  <c r="T2886" i="4"/>
  <c r="T2887" i="4"/>
  <c r="T2888" i="4"/>
  <c r="T2889" i="4"/>
  <c r="T2890" i="4"/>
  <c r="T2891" i="4"/>
  <c r="T2892" i="4"/>
  <c r="T2893" i="4"/>
  <c r="T2894" i="4"/>
  <c r="T2895" i="4"/>
  <c r="T2896" i="4"/>
  <c r="T2897" i="4"/>
  <c r="T2898" i="4"/>
  <c r="T2899" i="4"/>
  <c r="T2900" i="4"/>
  <c r="T2901" i="4"/>
  <c r="T2902" i="4"/>
  <c r="T2903" i="4"/>
  <c r="T2904" i="4"/>
  <c r="T2905" i="4"/>
  <c r="T2906" i="4"/>
  <c r="T2907" i="4"/>
  <c r="T2908" i="4"/>
  <c r="T2909" i="4"/>
  <c r="T2910" i="4"/>
  <c r="T2911" i="4"/>
  <c r="T2912" i="4"/>
  <c r="T2913" i="4"/>
  <c r="T2914" i="4"/>
  <c r="T2915" i="4"/>
  <c r="T2916" i="4"/>
  <c r="T2917" i="4"/>
  <c r="T2918" i="4"/>
  <c r="T2919" i="4"/>
  <c r="T2920" i="4"/>
  <c r="T2921" i="4"/>
  <c r="T2922" i="4"/>
  <c r="T2923" i="4"/>
  <c r="T2924" i="4"/>
  <c r="T2925" i="4"/>
  <c r="T2926" i="4"/>
  <c r="T2927" i="4"/>
  <c r="T2928" i="4"/>
  <c r="T2929" i="4"/>
  <c r="T2930" i="4"/>
  <c r="T2931" i="4"/>
  <c r="T2932" i="4"/>
  <c r="T2933" i="4"/>
  <c r="T2934" i="4"/>
  <c r="T2935" i="4"/>
  <c r="T2936" i="4"/>
  <c r="T2937" i="4"/>
  <c r="T2938" i="4"/>
  <c r="T2939" i="4"/>
  <c r="T2940" i="4"/>
  <c r="T2941" i="4"/>
  <c r="T2942" i="4"/>
  <c r="T2943" i="4"/>
  <c r="T2944" i="4"/>
  <c r="T2945" i="4"/>
  <c r="T2946" i="4"/>
  <c r="T2947" i="4"/>
  <c r="T2948" i="4"/>
  <c r="T2949" i="4"/>
  <c r="T2950" i="4"/>
  <c r="T2951" i="4"/>
  <c r="T2952" i="4"/>
  <c r="T2953" i="4"/>
  <c r="T2954" i="4"/>
  <c r="T2955" i="4"/>
  <c r="T2956" i="4"/>
  <c r="T2957" i="4"/>
  <c r="T2958" i="4"/>
  <c r="T2959" i="4"/>
  <c r="T2960" i="4"/>
  <c r="T2961" i="4"/>
  <c r="T2962" i="4"/>
  <c r="T2963" i="4"/>
  <c r="T2964" i="4"/>
  <c r="T2965" i="4"/>
  <c r="T2966" i="4"/>
  <c r="T2967" i="4"/>
  <c r="T2968" i="4"/>
  <c r="T2969" i="4"/>
  <c r="T2970" i="4"/>
  <c r="T2971" i="4"/>
  <c r="T2972" i="4"/>
  <c r="T2973" i="4"/>
  <c r="T2974" i="4"/>
  <c r="T2975" i="4"/>
  <c r="T2976" i="4"/>
  <c r="T2977" i="4"/>
  <c r="T2978" i="4"/>
  <c r="T2979" i="4"/>
  <c r="T2980" i="4"/>
  <c r="T2981" i="4"/>
  <c r="T2982" i="4"/>
  <c r="T2983" i="4"/>
  <c r="T2984" i="4"/>
  <c r="T2985" i="4"/>
  <c r="T2986" i="4"/>
  <c r="T2987" i="4"/>
  <c r="T2988" i="4"/>
  <c r="T2989" i="4"/>
  <c r="T2990" i="4"/>
  <c r="T2991" i="4"/>
  <c r="T2992" i="4"/>
  <c r="T2993" i="4"/>
  <c r="T2994" i="4"/>
  <c r="T2995" i="4"/>
  <c r="T2996" i="4"/>
  <c r="T2997" i="4"/>
  <c r="T2998" i="4"/>
  <c r="T2999" i="4"/>
  <c r="T3000" i="4"/>
  <c r="T3001" i="4"/>
  <c r="T3002" i="4"/>
  <c r="T3003" i="4"/>
  <c r="T3004" i="4"/>
  <c r="T3005" i="4"/>
  <c r="T3006" i="4"/>
  <c r="T3007" i="4"/>
  <c r="T3008" i="4"/>
  <c r="T3009" i="4"/>
  <c r="T3010" i="4"/>
  <c r="T3011" i="4"/>
  <c r="T3012" i="4"/>
  <c r="T3013" i="4"/>
  <c r="T3014" i="4"/>
  <c r="T3015" i="4"/>
  <c r="T3016" i="4"/>
  <c r="T3017" i="4"/>
  <c r="T3018" i="4"/>
  <c r="T3019" i="4"/>
  <c r="T3020" i="4"/>
  <c r="T3021" i="4"/>
  <c r="T3022" i="4"/>
  <c r="T3023" i="4"/>
  <c r="T3024" i="4"/>
  <c r="T3025" i="4"/>
  <c r="T3026" i="4"/>
  <c r="T3027" i="4"/>
  <c r="T3028" i="4"/>
  <c r="T3029" i="4"/>
  <c r="T3030" i="4"/>
  <c r="T3031" i="4"/>
  <c r="T3032" i="4"/>
  <c r="T3033" i="4"/>
  <c r="T3034" i="4"/>
  <c r="T3035" i="4"/>
  <c r="T3036" i="4"/>
  <c r="T3037" i="4"/>
  <c r="T3038" i="4"/>
  <c r="T3039" i="4"/>
  <c r="T3040" i="4"/>
  <c r="T3041" i="4"/>
  <c r="T3042" i="4"/>
  <c r="T3043" i="4"/>
  <c r="T3044" i="4"/>
  <c r="T3045" i="4"/>
  <c r="T3046" i="4"/>
  <c r="T3047" i="4"/>
  <c r="T3048" i="4"/>
  <c r="T3049" i="4"/>
  <c r="T3050" i="4"/>
  <c r="T3051" i="4"/>
  <c r="T3052" i="4"/>
  <c r="T3053" i="4"/>
  <c r="T3054" i="4"/>
  <c r="T3055" i="4"/>
  <c r="T3056" i="4"/>
  <c r="T3057" i="4"/>
  <c r="T3058" i="4"/>
  <c r="T3059" i="4"/>
  <c r="T3060" i="4"/>
  <c r="T3061" i="4"/>
  <c r="T3062" i="4"/>
  <c r="T3063" i="4"/>
  <c r="T3064" i="4"/>
  <c r="T3065" i="4"/>
  <c r="T3066" i="4"/>
  <c r="T3067" i="4"/>
  <c r="T3068" i="4"/>
  <c r="T3069" i="4"/>
  <c r="T3070" i="4"/>
  <c r="T3071" i="4"/>
  <c r="T3072" i="4"/>
  <c r="T3073" i="4"/>
  <c r="T3074" i="4"/>
  <c r="T3075" i="4"/>
  <c r="T3076" i="4"/>
  <c r="T3077" i="4"/>
  <c r="T3078" i="4"/>
  <c r="T3079" i="4"/>
  <c r="T3080" i="4"/>
  <c r="T3081" i="4"/>
  <c r="T3082" i="4"/>
  <c r="T3083" i="4"/>
  <c r="T3084" i="4"/>
  <c r="T3085" i="4"/>
  <c r="T3086" i="4"/>
  <c r="T3087" i="4"/>
  <c r="T3088" i="4"/>
  <c r="T3089" i="4"/>
  <c r="T3090" i="4"/>
  <c r="T3091" i="4"/>
  <c r="T3092" i="4"/>
  <c r="T3093" i="4"/>
  <c r="T3094" i="4"/>
  <c r="T3095" i="4"/>
  <c r="T3096" i="4"/>
  <c r="T3097" i="4"/>
  <c r="T3098" i="4"/>
  <c r="T3099" i="4"/>
  <c r="T3100" i="4"/>
  <c r="T3101" i="4"/>
  <c r="T3102" i="4"/>
  <c r="T3103" i="4"/>
  <c r="T3104" i="4"/>
  <c r="T3105" i="4"/>
  <c r="T3106" i="4"/>
  <c r="T3107" i="4"/>
  <c r="T3108" i="4"/>
  <c r="T3109" i="4"/>
  <c r="T3110" i="4"/>
  <c r="T3111" i="4"/>
  <c r="T3112" i="4"/>
  <c r="T3113" i="4"/>
  <c r="T3114" i="4"/>
  <c r="T3115" i="4"/>
  <c r="T3116" i="4"/>
  <c r="T3117" i="4"/>
  <c r="T3118" i="4"/>
  <c r="T3119" i="4"/>
  <c r="T3120" i="4"/>
  <c r="T3121" i="4"/>
  <c r="T3122" i="4"/>
  <c r="T3123" i="4"/>
  <c r="T3124" i="4"/>
  <c r="T3125" i="4"/>
  <c r="T3126" i="4"/>
  <c r="T3127" i="4"/>
  <c r="T3128" i="4"/>
  <c r="T3129" i="4"/>
  <c r="T3130" i="4"/>
  <c r="T3131" i="4"/>
  <c r="T3132" i="4"/>
  <c r="T3133" i="4"/>
  <c r="T3134" i="4"/>
  <c r="T3135" i="4"/>
  <c r="T3136" i="4"/>
  <c r="T3137" i="4"/>
  <c r="T3138" i="4"/>
  <c r="T3139" i="4"/>
  <c r="T3140" i="4"/>
  <c r="T3141" i="4"/>
  <c r="T3142" i="4"/>
  <c r="T3143" i="4"/>
  <c r="T3144" i="4"/>
  <c r="T3145" i="4"/>
  <c r="T3146" i="4"/>
  <c r="T3147" i="4"/>
  <c r="T3148" i="4"/>
  <c r="T3149" i="4"/>
  <c r="T3150" i="4"/>
  <c r="T3151" i="4"/>
  <c r="T3152" i="4"/>
  <c r="T3153" i="4"/>
  <c r="T3154" i="4"/>
  <c r="T3155" i="4"/>
  <c r="T3156" i="4"/>
  <c r="T3157" i="4"/>
  <c r="T3158" i="4"/>
  <c r="T3159" i="4"/>
  <c r="T3160" i="4"/>
  <c r="T3161" i="4"/>
  <c r="T3162" i="4"/>
  <c r="T3163" i="4"/>
  <c r="T3164" i="4"/>
  <c r="T3165" i="4"/>
  <c r="T3166" i="4"/>
  <c r="T3167" i="4"/>
  <c r="T3168" i="4"/>
  <c r="T3169" i="4"/>
  <c r="T3170" i="4"/>
  <c r="T3171" i="4"/>
  <c r="T3172" i="4"/>
  <c r="T3173" i="4"/>
  <c r="T3174" i="4"/>
  <c r="T3175" i="4"/>
  <c r="T3176" i="4"/>
  <c r="T3177" i="4"/>
  <c r="T3178" i="4"/>
  <c r="T3179" i="4"/>
  <c r="T3180" i="4"/>
  <c r="T3181" i="4"/>
  <c r="T3182" i="4"/>
  <c r="T3183" i="4"/>
  <c r="T3184" i="4"/>
  <c r="T3185" i="4"/>
  <c r="T3186" i="4"/>
  <c r="T3187" i="4"/>
  <c r="T3188" i="4"/>
  <c r="T3189" i="4"/>
  <c r="T3190" i="4"/>
  <c r="T3191" i="4"/>
  <c r="T3192" i="4"/>
  <c r="T3193" i="4"/>
  <c r="T3194" i="4"/>
  <c r="T3195" i="4"/>
  <c r="T3196" i="4"/>
  <c r="T3197" i="4"/>
  <c r="T3198" i="4"/>
  <c r="T3199" i="4"/>
  <c r="T3200" i="4"/>
  <c r="T3201" i="4"/>
  <c r="T3202" i="4"/>
  <c r="T3203" i="4"/>
  <c r="T3204" i="4"/>
  <c r="T3205" i="4"/>
  <c r="T3206" i="4"/>
  <c r="T3207" i="4"/>
  <c r="T3208" i="4"/>
  <c r="T3209" i="4"/>
  <c r="T3210" i="4"/>
  <c r="T3211" i="4"/>
  <c r="T3212" i="4"/>
  <c r="T3213" i="4"/>
  <c r="T3214" i="4"/>
  <c r="T3215" i="4"/>
  <c r="T3216" i="4"/>
  <c r="T3217" i="4"/>
  <c r="T3218" i="4"/>
  <c r="T3219" i="4"/>
  <c r="T3220" i="4"/>
  <c r="T3221" i="4"/>
  <c r="T3222" i="4"/>
  <c r="T3223" i="4"/>
  <c r="T3224" i="4"/>
  <c r="T3225" i="4"/>
  <c r="T3226" i="4"/>
  <c r="T3227" i="4"/>
  <c r="T3228" i="4"/>
  <c r="T3229" i="4"/>
  <c r="T3230" i="4"/>
  <c r="T3231" i="4"/>
  <c r="T3232" i="4"/>
  <c r="T3233" i="4"/>
  <c r="T3234" i="4"/>
  <c r="T3235" i="4"/>
  <c r="T3236" i="4"/>
  <c r="T3237" i="4"/>
  <c r="T3238" i="4"/>
  <c r="T3239" i="4"/>
  <c r="T3240" i="4"/>
  <c r="T3241" i="4"/>
  <c r="T3242" i="4"/>
  <c r="T3243" i="4"/>
  <c r="T3244" i="4"/>
  <c r="T3245" i="4"/>
  <c r="T3246" i="4"/>
  <c r="T3247" i="4"/>
  <c r="T3248" i="4"/>
  <c r="T3249" i="4"/>
  <c r="T3250" i="4"/>
  <c r="T3251" i="4"/>
  <c r="T3252" i="4"/>
  <c r="T3253" i="4"/>
  <c r="T3254" i="4"/>
  <c r="T3255" i="4"/>
  <c r="T3256" i="4"/>
  <c r="T3257" i="4"/>
  <c r="T3258" i="4"/>
  <c r="T3259" i="4"/>
  <c r="T3260" i="4"/>
  <c r="T3261" i="4"/>
  <c r="T3262" i="4"/>
  <c r="T3263" i="4"/>
  <c r="T3264" i="4"/>
  <c r="T3265" i="4"/>
  <c r="T3266" i="4"/>
  <c r="T3267" i="4"/>
  <c r="T3268" i="4"/>
  <c r="T3269" i="4"/>
  <c r="T3270" i="4"/>
  <c r="T3271" i="4"/>
  <c r="T3272" i="4"/>
  <c r="T3273" i="4"/>
  <c r="T3274" i="4"/>
  <c r="T3275" i="4"/>
  <c r="T3276" i="4"/>
  <c r="T3277" i="4"/>
  <c r="T3278" i="4"/>
  <c r="T3279" i="4"/>
  <c r="T3280" i="4"/>
  <c r="T3281" i="4"/>
  <c r="T3282" i="4"/>
  <c r="T3283" i="4"/>
  <c r="T3284" i="4"/>
  <c r="T3285" i="4"/>
  <c r="T3286" i="4"/>
  <c r="T3287" i="4"/>
  <c r="T3288" i="4"/>
  <c r="T3289" i="4"/>
  <c r="T3290" i="4"/>
  <c r="T3291" i="4"/>
  <c r="T3292" i="4"/>
  <c r="T3293" i="4"/>
  <c r="T3294" i="4"/>
  <c r="T3295" i="4"/>
  <c r="T3296" i="4"/>
  <c r="T3297" i="4"/>
  <c r="T3298" i="4"/>
  <c r="T3299" i="4"/>
  <c r="T3300" i="4"/>
  <c r="T3301" i="4"/>
  <c r="T3302" i="4"/>
  <c r="T3303" i="4"/>
  <c r="T3304" i="4"/>
  <c r="T3305" i="4"/>
  <c r="T3306" i="4"/>
  <c r="T3307" i="4"/>
  <c r="T3308" i="4"/>
  <c r="T3309" i="4"/>
  <c r="T3310" i="4"/>
  <c r="T3311" i="4"/>
  <c r="T3312" i="4"/>
  <c r="T3313" i="4"/>
  <c r="T3314" i="4"/>
  <c r="T3315" i="4"/>
  <c r="T3316" i="4"/>
  <c r="T3317" i="4"/>
  <c r="T3318" i="4"/>
  <c r="T3319" i="4"/>
  <c r="T3320" i="4"/>
  <c r="T3321" i="4"/>
  <c r="T3322" i="4"/>
  <c r="T3323" i="4"/>
  <c r="T3324" i="4"/>
  <c r="T3325" i="4"/>
  <c r="T3326" i="4"/>
  <c r="T3327" i="4"/>
  <c r="T3328" i="4"/>
  <c r="T3329" i="4"/>
  <c r="T3330" i="4"/>
  <c r="T3331" i="4"/>
  <c r="T3332" i="4"/>
  <c r="T3333" i="4"/>
  <c r="T3334" i="4"/>
  <c r="T3335" i="4"/>
  <c r="T3336" i="4"/>
  <c r="T3337" i="4"/>
  <c r="T3338" i="4"/>
  <c r="T3339" i="4"/>
  <c r="T3340" i="4"/>
  <c r="T3341" i="4"/>
  <c r="T3342" i="4"/>
  <c r="T3343" i="4"/>
  <c r="T3344" i="4"/>
  <c r="T3345" i="4"/>
  <c r="T3346" i="4"/>
  <c r="T3347" i="4"/>
  <c r="T3348" i="4"/>
  <c r="T3349" i="4"/>
  <c r="T3350" i="4"/>
  <c r="T3351" i="4"/>
  <c r="T3352" i="4"/>
  <c r="T3353" i="4"/>
  <c r="T3354" i="4"/>
  <c r="T3355" i="4"/>
  <c r="T3356" i="4"/>
  <c r="T3357" i="4"/>
  <c r="T3358" i="4"/>
  <c r="T3359" i="4"/>
  <c r="T3360" i="4"/>
  <c r="T3361" i="4"/>
  <c r="T3362" i="4"/>
  <c r="T3363" i="4"/>
  <c r="T3364" i="4"/>
  <c r="T3365" i="4"/>
  <c r="T3366" i="4"/>
  <c r="T3367" i="4"/>
  <c r="T3368" i="4"/>
  <c r="T3369" i="4"/>
  <c r="T3370" i="4"/>
  <c r="T3371" i="4"/>
  <c r="T3372" i="4"/>
  <c r="T3373" i="4"/>
  <c r="T3374" i="4"/>
  <c r="T3375" i="4"/>
  <c r="T3376" i="4"/>
  <c r="T3377" i="4"/>
  <c r="T3378" i="4"/>
  <c r="T3379" i="4"/>
  <c r="T3380" i="4"/>
  <c r="T3381" i="4"/>
  <c r="T3382" i="4"/>
  <c r="T3383" i="4"/>
  <c r="T3384" i="4"/>
  <c r="T3385" i="4"/>
  <c r="T3386" i="4"/>
  <c r="T3387" i="4"/>
  <c r="T3388" i="4"/>
  <c r="T3389" i="4"/>
  <c r="T3390" i="4"/>
  <c r="T3391" i="4"/>
  <c r="T3392" i="4"/>
  <c r="T3393" i="4"/>
  <c r="T3394" i="4"/>
  <c r="T3395" i="4"/>
  <c r="T3396" i="4"/>
  <c r="T3397" i="4"/>
  <c r="T3398" i="4"/>
  <c r="T3399" i="4"/>
  <c r="T3400" i="4"/>
  <c r="T3401" i="4"/>
  <c r="T3402" i="4"/>
  <c r="T3403" i="4"/>
  <c r="T3404" i="4"/>
  <c r="T3405" i="4"/>
  <c r="T3406" i="4"/>
  <c r="T3407" i="4"/>
  <c r="T3408" i="4"/>
  <c r="T3409" i="4"/>
  <c r="T3410" i="4"/>
  <c r="T3411" i="4"/>
  <c r="T3412" i="4"/>
  <c r="T3413" i="4"/>
  <c r="T3414" i="4"/>
  <c r="T3415" i="4"/>
  <c r="T3416" i="4"/>
  <c r="T3417" i="4"/>
  <c r="T3418" i="4"/>
  <c r="T3419" i="4"/>
  <c r="T3420" i="4"/>
  <c r="T3421" i="4"/>
  <c r="T3422" i="4"/>
  <c r="T3423" i="4"/>
  <c r="T3424" i="4"/>
  <c r="T3425" i="4"/>
  <c r="T3426" i="4"/>
  <c r="T3427" i="4"/>
  <c r="T3428" i="4"/>
  <c r="T3429" i="4"/>
  <c r="T3430" i="4"/>
  <c r="T3431" i="4"/>
  <c r="T3432" i="4"/>
  <c r="T3433" i="4"/>
  <c r="T3434" i="4"/>
  <c r="T3435" i="4"/>
  <c r="T3436" i="4"/>
  <c r="T3437" i="4"/>
  <c r="T3438" i="4"/>
  <c r="T3439" i="4"/>
  <c r="T3440" i="4"/>
  <c r="T3441" i="4"/>
  <c r="T3442" i="4"/>
  <c r="T3443" i="4"/>
  <c r="T3444" i="4"/>
  <c r="T3445" i="4"/>
  <c r="T3446" i="4"/>
  <c r="T3447" i="4"/>
  <c r="T3448" i="4"/>
  <c r="T3449" i="4"/>
  <c r="T3450" i="4"/>
  <c r="T3451" i="4"/>
  <c r="T3452" i="4"/>
  <c r="T3453" i="4"/>
  <c r="T3454" i="4"/>
  <c r="T3455" i="4"/>
  <c r="T3456" i="4"/>
  <c r="T3457" i="4"/>
  <c r="T3458" i="4"/>
  <c r="T3459" i="4"/>
  <c r="T3460" i="4"/>
  <c r="T3461" i="4"/>
  <c r="T3462" i="4"/>
  <c r="T3463" i="4"/>
  <c r="T3464" i="4"/>
  <c r="T3465" i="4"/>
  <c r="T3466" i="4"/>
  <c r="T3467" i="4"/>
  <c r="T3468" i="4"/>
  <c r="T3469" i="4"/>
  <c r="T3470" i="4"/>
  <c r="T3471" i="4"/>
  <c r="T3472" i="4"/>
  <c r="T3473" i="4"/>
  <c r="T3474" i="4"/>
  <c r="T3475" i="4"/>
  <c r="T3476" i="4"/>
  <c r="T3477" i="4"/>
  <c r="T3478" i="4"/>
  <c r="T3479" i="4"/>
  <c r="T3480" i="4"/>
  <c r="T3481" i="4"/>
  <c r="T3482" i="4"/>
  <c r="T3483" i="4"/>
  <c r="T3484" i="4"/>
  <c r="T3485" i="4"/>
  <c r="T3486" i="4"/>
  <c r="T3487" i="4"/>
  <c r="T3488" i="4"/>
  <c r="T3489" i="4"/>
  <c r="T3490" i="4"/>
  <c r="T3491" i="4"/>
  <c r="T3492" i="4"/>
  <c r="T3493" i="4"/>
  <c r="T3494" i="4"/>
  <c r="T3495" i="4"/>
  <c r="T3496" i="4"/>
  <c r="T3497" i="4"/>
  <c r="T3498" i="4"/>
  <c r="T3499" i="4"/>
  <c r="T3500" i="4"/>
  <c r="T3501" i="4"/>
  <c r="T3502" i="4"/>
  <c r="T3503" i="4"/>
  <c r="T3504" i="4"/>
  <c r="T3505" i="4"/>
  <c r="T3506" i="4"/>
  <c r="T3507" i="4"/>
  <c r="T3508" i="4"/>
  <c r="T3509" i="4"/>
  <c r="T3510" i="4"/>
  <c r="T3511" i="4"/>
  <c r="T3512" i="4"/>
  <c r="T3513" i="4"/>
  <c r="T3514" i="4"/>
  <c r="T3515" i="4"/>
  <c r="T3516" i="4"/>
  <c r="T3517" i="4"/>
  <c r="T3518" i="4"/>
  <c r="T3519" i="4"/>
  <c r="T3520" i="4"/>
  <c r="T3521" i="4"/>
  <c r="T3522" i="4"/>
  <c r="T3523" i="4"/>
  <c r="T3524" i="4"/>
  <c r="T3525" i="4"/>
  <c r="T3526" i="4"/>
  <c r="T3527" i="4"/>
  <c r="T3528" i="4"/>
  <c r="T3529" i="4"/>
  <c r="T3530" i="4"/>
  <c r="T3531" i="4"/>
  <c r="T3532" i="4"/>
  <c r="T3533" i="4"/>
  <c r="T3534" i="4"/>
  <c r="T3535" i="4"/>
  <c r="T3536" i="4"/>
  <c r="T3537" i="4"/>
  <c r="T3538" i="4"/>
  <c r="T3539" i="4"/>
  <c r="T3540" i="4"/>
  <c r="T3541" i="4"/>
  <c r="T3542" i="4"/>
  <c r="T3543" i="4"/>
  <c r="T3544" i="4"/>
  <c r="T3545" i="4"/>
  <c r="T3546" i="4"/>
  <c r="T3547" i="4"/>
  <c r="T3548" i="4"/>
  <c r="T3549" i="4"/>
  <c r="T3550" i="4"/>
  <c r="T3551" i="4"/>
  <c r="T3552" i="4"/>
  <c r="T3553" i="4"/>
  <c r="T3554" i="4"/>
  <c r="T3555" i="4"/>
  <c r="T3556" i="4"/>
  <c r="T3557" i="4"/>
  <c r="T3558" i="4"/>
  <c r="T3559" i="4"/>
  <c r="T3560" i="4"/>
  <c r="T3561" i="4"/>
  <c r="T3562" i="4"/>
  <c r="T3563" i="4"/>
  <c r="T3564" i="4"/>
  <c r="T3565" i="4"/>
  <c r="T3566" i="4"/>
  <c r="T3567" i="4"/>
  <c r="T3568" i="4"/>
  <c r="T3569" i="4"/>
  <c r="T3570" i="4"/>
  <c r="T3571" i="4"/>
  <c r="T3572" i="4"/>
  <c r="T3573" i="4"/>
  <c r="T3574" i="4"/>
  <c r="T3575" i="4"/>
  <c r="T3576" i="4"/>
  <c r="T3577" i="4"/>
  <c r="T3578" i="4"/>
  <c r="T3579" i="4"/>
  <c r="T3580" i="4"/>
  <c r="T3581" i="4"/>
  <c r="T3582" i="4"/>
  <c r="T3583" i="4"/>
  <c r="T3584" i="4"/>
  <c r="T3585" i="4"/>
  <c r="T3586" i="4"/>
  <c r="T3587" i="4"/>
  <c r="T3588" i="4"/>
  <c r="T3589" i="4"/>
  <c r="T3590" i="4"/>
  <c r="T3591" i="4"/>
  <c r="T3592" i="4"/>
  <c r="T3593" i="4"/>
  <c r="T3594" i="4"/>
  <c r="T3595" i="4"/>
  <c r="T3596" i="4"/>
  <c r="T3597" i="4"/>
  <c r="T3598" i="4"/>
  <c r="T3599" i="4"/>
  <c r="T3600" i="4"/>
  <c r="T3601" i="4"/>
  <c r="T3602" i="4"/>
  <c r="T3603" i="4"/>
  <c r="T3604" i="4"/>
  <c r="T3605" i="4"/>
  <c r="T3606" i="4"/>
  <c r="T3607" i="4"/>
  <c r="T3608" i="4"/>
  <c r="T3609" i="4"/>
  <c r="T3610" i="4"/>
  <c r="T3611" i="4"/>
  <c r="T3612" i="4"/>
  <c r="T3613" i="4"/>
  <c r="T3614" i="4"/>
  <c r="T3615" i="4"/>
  <c r="T3616" i="4"/>
  <c r="T3617" i="4"/>
  <c r="T3618" i="4"/>
  <c r="T3619" i="4"/>
  <c r="T3620" i="4"/>
  <c r="T3621" i="4"/>
  <c r="T3622" i="4"/>
  <c r="T3623" i="4"/>
  <c r="T3624" i="4"/>
  <c r="T3625" i="4"/>
  <c r="T3626" i="4"/>
  <c r="T3627" i="4"/>
  <c r="T3628" i="4"/>
  <c r="T3629" i="4"/>
  <c r="T3630" i="4"/>
  <c r="T3631" i="4"/>
  <c r="T3632" i="4"/>
  <c r="T3633" i="4"/>
  <c r="T3634" i="4"/>
  <c r="T3635" i="4"/>
  <c r="T3636" i="4"/>
  <c r="T3637" i="4"/>
  <c r="T3638" i="4"/>
  <c r="T3639" i="4"/>
  <c r="T3640" i="4"/>
  <c r="T3641" i="4"/>
  <c r="T3642" i="4"/>
  <c r="T3643" i="4"/>
  <c r="T3644" i="4"/>
  <c r="T3645" i="4"/>
  <c r="T3646" i="4"/>
  <c r="T3647" i="4"/>
  <c r="T3648" i="4"/>
  <c r="T3649" i="4"/>
  <c r="T3650" i="4"/>
  <c r="T3651" i="4"/>
  <c r="T3652" i="4"/>
  <c r="T3653" i="4"/>
  <c r="T3654" i="4"/>
  <c r="T3655" i="4"/>
  <c r="T3656" i="4"/>
  <c r="T3657" i="4"/>
  <c r="T3658" i="4"/>
  <c r="T3659" i="4"/>
  <c r="T3660" i="4"/>
  <c r="T3661" i="4"/>
  <c r="T3662" i="4"/>
  <c r="T3663" i="4"/>
  <c r="T3664" i="4"/>
  <c r="T3665" i="4"/>
  <c r="T3666" i="4"/>
  <c r="T3667" i="4"/>
  <c r="T3668" i="4"/>
  <c r="T3669" i="4"/>
  <c r="T3670" i="4"/>
  <c r="T3671" i="4"/>
  <c r="T3672" i="4"/>
  <c r="T3673" i="4"/>
  <c r="T3674" i="4"/>
  <c r="T3675" i="4"/>
  <c r="T3676" i="4"/>
  <c r="T3677" i="4"/>
  <c r="T3678" i="4"/>
  <c r="T3679" i="4"/>
  <c r="T3680" i="4"/>
  <c r="T3681" i="4"/>
  <c r="T3682" i="4"/>
  <c r="T3683" i="4"/>
  <c r="T3684" i="4"/>
  <c r="T3685" i="4"/>
  <c r="T3686" i="4"/>
  <c r="T3687" i="4"/>
  <c r="T3688" i="4"/>
  <c r="T3689" i="4"/>
  <c r="T3690" i="4"/>
  <c r="T3691" i="4"/>
  <c r="T3692" i="4"/>
  <c r="T3693" i="4"/>
  <c r="T3694" i="4"/>
  <c r="T3695" i="4"/>
  <c r="T3696" i="4"/>
  <c r="T3697" i="4"/>
  <c r="T3698" i="4"/>
  <c r="T3699" i="4"/>
  <c r="T3700" i="4"/>
  <c r="T3701" i="4"/>
  <c r="T3702" i="4"/>
  <c r="T3703" i="4"/>
  <c r="T3704" i="4"/>
  <c r="T3705" i="4"/>
  <c r="T3706" i="4"/>
  <c r="T3707" i="4"/>
  <c r="T3708" i="4"/>
  <c r="T3709" i="4"/>
  <c r="T3710" i="4"/>
  <c r="T3711" i="4"/>
  <c r="T3712" i="4"/>
  <c r="T3713" i="4"/>
  <c r="T3714" i="4"/>
  <c r="T3715" i="4"/>
  <c r="T3716" i="4"/>
  <c r="T3717" i="4"/>
  <c r="T3718" i="4"/>
  <c r="T3719" i="4"/>
  <c r="T3720" i="4"/>
  <c r="T3721" i="4"/>
  <c r="T3722" i="4"/>
  <c r="T3723" i="4"/>
  <c r="T3724" i="4"/>
  <c r="T3725" i="4"/>
  <c r="T3726" i="4"/>
  <c r="T3727" i="4"/>
  <c r="T3728" i="4"/>
  <c r="T3729" i="4"/>
  <c r="T3730" i="4"/>
  <c r="T3731" i="4"/>
  <c r="T3732" i="4"/>
  <c r="T3733" i="4"/>
  <c r="T3734" i="4"/>
  <c r="T3735" i="4"/>
  <c r="T3736" i="4"/>
  <c r="T3737" i="4"/>
  <c r="T3738" i="4"/>
  <c r="T3739" i="4"/>
  <c r="T3740" i="4"/>
  <c r="T3741" i="4"/>
  <c r="T3742" i="4"/>
  <c r="T3743" i="4"/>
  <c r="T3744" i="4"/>
  <c r="T3745" i="4"/>
  <c r="T3746" i="4"/>
  <c r="T3747" i="4"/>
  <c r="T3748" i="4"/>
  <c r="T3749" i="4"/>
  <c r="T3750" i="4"/>
  <c r="T3751" i="4"/>
  <c r="T3752" i="4"/>
  <c r="T3753" i="4"/>
  <c r="T3754" i="4"/>
  <c r="T3755" i="4"/>
  <c r="T3756" i="4"/>
  <c r="T3757" i="4"/>
  <c r="T3758" i="4"/>
  <c r="T3759" i="4"/>
  <c r="T3760" i="4"/>
  <c r="T3761" i="4"/>
  <c r="T3762" i="4"/>
  <c r="T3763" i="4"/>
  <c r="T3764" i="4"/>
  <c r="T3765" i="4"/>
  <c r="T3766" i="4"/>
  <c r="T3767" i="4"/>
  <c r="T3768" i="4"/>
  <c r="T3769" i="4"/>
  <c r="T3770" i="4"/>
  <c r="T3771" i="4"/>
  <c r="T3772" i="4"/>
  <c r="T3773" i="4"/>
  <c r="T3774" i="4"/>
  <c r="T3775" i="4"/>
  <c r="T3776" i="4"/>
  <c r="T3777" i="4"/>
  <c r="T3778" i="4"/>
  <c r="T3779" i="4"/>
  <c r="T3780" i="4"/>
  <c r="T3781" i="4"/>
  <c r="T3782" i="4"/>
  <c r="T3783" i="4"/>
  <c r="T3784" i="4"/>
  <c r="T3785" i="4"/>
  <c r="T3786" i="4"/>
  <c r="T3787" i="4"/>
  <c r="T3788" i="4"/>
  <c r="T3789" i="4"/>
  <c r="T3790" i="4"/>
  <c r="T3791" i="4"/>
  <c r="T3792" i="4"/>
  <c r="T3793" i="4"/>
  <c r="T3794" i="4"/>
  <c r="T3795" i="4"/>
  <c r="T3796" i="4"/>
  <c r="T3797" i="4"/>
  <c r="T3798" i="4"/>
  <c r="T3799" i="4"/>
  <c r="T3800" i="4"/>
  <c r="T3801" i="4"/>
  <c r="T3802" i="4"/>
  <c r="T3803" i="4"/>
  <c r="T3804" i="4"/>
  <c r="T3805" i="4"/>
  <c r="T3806" i="4"/>
  <c r="T3807" i="4"/>
  <c r="T3808" i="4"/>
  <c r="T3809" i="4"/>
  <c r="T3810" i="4"/>
  <c r="T3811" i="4"/>
  <c r="T3812" i="4"/>
  <c r="T3813" i="4"/>
  <c r="T3814" i="4"/>
  <c r="T3815" i="4"/>
  <c r="T3816" i="4"/>
  <c r="T3817" i="4"/>
  <c r="T3818" i="4"/>
  <c r="T3819" i="4"/>
  <c r="T3820" i="4"/>
  <c r="T3821" i="4"/>
  <c r="T3822" i="4"/>
  <c r="T3823" i="4"/>
  <c r="T3824" i="4"/>
  <c r="T3825" i="4"/>
  <c r="T3826" i="4"/>
  <c r="T3827" i="4"/>
  <c r="T3828" i="4"/>
  <c r="T3829" i="4"/>
  <c r="T3830" i="4"/>
  <c r="T3831" i="4"/>
  <c r="T3832" i="4"/>
  <c r="T3833" i="4"/>
  <c r="T3834" i="4"/>
  <c r="T3835" i="4"/>
  <c r="T3836" i="4"/>
  <c r="T3837" i="4"/>
  <c r="T3838" i="4"/>
  <c r="T3839" i="4"/>
  <c r="T3840" i="4"/>
  <c r="T3841" i="4"/>
  <c r="T3842" i="4"/>
  <c r="T3843" i="4"/>
  <c r="T3844" i="4"/>
  <c r="T3845" i="4"/>
  <c r="T3846" i="4"/>
  <c r="T3847" i="4"/>
  <c r="T3848" i="4"/>
  <c r="T3849" i="4"/>
  <c r="T3850" i="4"/>
  <c r="T3851" i="4"/>
  <c r="T3852" i="4"/>
  <c r="T3853" i="4"/>
  <c r="T3854" i="4"/>
  <c r="T3855" i="4"/>
  <c r="T3856" i="4"/>
  <c r="T3857" i="4"/>
  <c r="T3858" i="4"/>
  <c r="T3859" i="4"/>
  <c r="T3860" i="4"/>
  <c r="T3861" i="4"/>
  <c r="T3862" i="4"/>
  <c r="T3863" i="4"/>
  <c r="T3864" i="4"/>
  <c r="T3865" i="4"/>
  <c r="T3866" i="4"/>
  <c r="T3867" i="4"/>
  <c r="T3868" i="4"/>
  <c r="T3869" i="4"/>
  <c r="T3870" i="4"/>
  <c r="T3871" i="4"/>
  <c r="T3872" i="4"/>
  <c r="T3873" i="4"/>
  <c r="T3874" i="4"/>
  <c r="T3875" i="4"/>
  <c r="T3876" i="4"/>
  <c r="T3877" i="4"/>
  <c r="T3878" i="4"/>
  <c r="T3879" i="4"/>
  <c r="T3880" i="4"/>
  <c r="T3881" i="4"/>
  <c r="T3882" i="4"/>
  <c r="T3883" i="4"/>
  <c r="T3884" i="4"/>
  <c r="T3885" i="4"/>
  <c r="T3886" i="4"/>
  <c r="T3887" i="4"/>
  <c r="T3888" i="4"/>
  <c r="T3889" i="4"/>
  <c r="T3890" i="4"/>
  <c r="T3891" i="4"/>
  <c r="T3892" i="4"/>
  <c r="T3893" i="4"/>
  <c r="T3894" i="4"/>
  <c r="T3895" i="4"/>
  <c r="T3896" i="4"/>
  <c r="T3897" i="4"/>
  <c r="T3898" i="4"/>
  <c r="T3899" i="4"/>
  <c r="T3900" i="4"/>
  <c r="T3901" i="4"/>
  <c r="T3902" i="4"/>
  <c r="T3903" i="4"/>
  <c r="T3904" i="4"/>
  <c r="T3905" i="4"/>
  <c r="T3906" i="4"/>
  <c r="T3907" i="4"/>
  <c r="T3908" i="4"/>
  <c r="T3909" i="4"/>
  <c r="T3910" i="4"/>
  <c r="T3911" i="4"/>
  <c r="T3912" i="4"/>
  <c r="T3913" i="4"/>
  <c r="T3914" i="4"/>
  <c r="T3915" i="4"/>
  <c r="T3916" i="4"/>
  <c r="T3917" i="4"/>
  <c r="T3918" i="4"/>
  <c r="T3919" i="4"/>
  <c r="T3920" i="4"/>
  <c r="T3921" i="4"/>
  <c r="T3922" i="4"/>
  <c r="T3923" i="4"/>
  <c r="T3924" i="4"/>
  <c r="T3925" i="4"/>
  <c r="T3926" i="4"/>
  <c r="T3927" i="4"/>
  <c r="T3928" i="4"/>
  <c r="T3929" i="4"/>
  <c r="T3930" i="4"/>
  <c r="T3931" i="4"/>
  <c r="T3932" i="4"/>
  <c r="T3933" i="4"/>
  <c r="T3934" i="4"/>
  <c r="T3935" i="4"/>
  <c r="T3936" i="4"/>
  <c r="T3937" i="4"/>
  <c r="T3938" i="4"/>
  <c r="T3939" i="4"/>
  <c r="T3940" i="4"/>
  <c r="T3941" i="4"/>
  <c r="T3942" i="4"/>
  <c r="T3943" i="4"/>
  <c r="T3944" i="4"/>
  <c r="T3945" i="4"/>
  <c r="T3946" i="4"/>
  <c r="T3947" i="4"/>
  <c r="T3948" i="4"/>
  <c r="T3949" i="4"/>
  <c r="T3950" i="4"/>
  <c r="T3951" i="4"/>
  <c r="T3952" i="4"/>
  <c r="T3953" i="4"/>
  <c r="T3954" i="4"/>
  <c r="T3955" i="4"/>
  <c r="T3956" i="4"/>
  <c r="T3957" i="4"/>
  <c r="T3958" i="4"/>
  <c r="T3959" i="4"/>
  <c r="T3960" i="4"/>
  <c r="T3961" i="4"/>
  <c r="T3962" i="4"/>
  <c r="T3963" i="4"/>
  <c r="T3964" i="4"/>
  <c r="T3965" i="4"/>
  <c r="T3966" i="4"/>
  <c r="T3967" i="4"/>
  <c r="T3968" i="4"/>
  <c r="T3969" i="4"/>
  <c r="T3970" i="4"/>
  <c r="T3971" i="4"/>
  <c r="T3972" i="4"/>
  <c r="T3973" i="4"/>
  <c r="T3974" i="4"/>
  <c r="T3975" i="4"/>
  <c r="T3976" i="4"/>
  <c r="T3977" i="4"/>
  <c r="T3978" i="4"/>
  <c r="T3979" i="4"/>
  <c r="T3980" i="4"/>
  <c r="T3981" i="4"/>
  <c r="T3982" i="4"/>
  <c r="T3983" i="4"/>
  <c r="T3984" i="4"/>
  <c r="T3985" i="4"/>
  <c r="T3986" i="4"/>
  <c r="T3987" i="4"/>
  <c r="T3988" i="4"/>
  <c r="T3989" i="4"/>
  <c r="T3990" i="4"/>
  <c r="T3991" i="4"/>
  <c r="T3992" i="4"/>
  <c r="T3993" i="4"/>
  <c r="T3994" i="4"/>
  <c r="T3995" i="4"/>
  <c r="T3996" i="4"/>
  <c r="T3997" i="4"/>
  <c r="T3998" i="4"/>
  <c r="T3999" i="4"/>
  <c r="T4000" i="4"/>
  <c r="T4001" i="4"/>
  <c r="T4002" i="4"/>
  <c r="T4003" i="4"/>
  <c r="T4004" i="4"/>
  <c r="T4005" i="4"/>
  <c r="T4006" i="4"/>
  <c r="T4007" i="4"/>
  <c r="T4008" i="4"/>
  <c r="T4009" i="4"/>
  <c r="T4010" i="4"/>
  <c r="T4011" i="4"/>
  <c r="T4012" i="4"/>
  <c r="T4013" i="4"/>
  <c r="T4014" i="4"/>
  <c r="T4015" i="4"/>
  <c r="T4016" i="4"/>
  <c r="T4017" i="4"/>
  <c r="T4018" i="4"/>
  <c r="T4019" i="4"/>
  <c r="T4020" i="4"/>
  <c r="T4021" i="4"/>
  <c r="T4022" i="4"/>
  <c r="T4023" i="4"/>
  <c r="T4024" i="4"/>
  <c r="T4025" i="4"/>
  <c r="T4026" i="4"/>
  <c r="T4027" i="4"/>
  <c r="T4028" i="4"/>
  <c r="T4029" i="4"/>
  <c r="T4030" i="4"/>
  <c r="T4031" i="4"/>
  <c r="T4032" i="4"/>
  <c r="T4033" i="4"/>
  <c r="T4034" i="4"/>
  <c r="T4035" i="4"/>
  <c r="T4036" i="4"/>
  <c r="T4037" i="4"/>
  <c r="T4038" i="4"/>
  <c r="T4039" i="4"/>
  <c r="T4040" i="4"/>
  <c r="T4041" i="4"/>
  <c r="T4042" i="4"/>
  <c r="T4043" i="4"/>
  <c r="T4044" i="4"/>
  <c r="T4045" i="4"/>
  <c r="T4046" i="4"/>
  <c r="T4047" i="4"/>
  <c r="T4048" i="4"/>
  <c r="T4049" i="4"/>
  <c r="T4050" i="4"/>
  <c r="T4051" i="4"/>
  <c r="T4052" i="4"/>
  <c r="T4053" i="4"/>
  <c r="T4054" i="4"/>
  <c r="T4055" i="4"/>
  <c r="T4056" i="4"/>
  <c r="T4057" i="4"/>
  <c r="T4058" i="4"/>
  <c r="T4059" i="4"/>
  <c r="T4060" i="4"/>
  <c r="T4061" i="4"/>
  <c r="T4062" i="4"/>
  <c r="T4063" i="4"/>
  <c r="T4064" i="4"/>
  <c r="T4065" i="4"/>
  <c r="T4066" i="4"/>
  <c r="T4067" i="4"/>
  <c r="T4068" i="4"/>
  <c r="T4069" i="4"/>
  <c r="T4070" i="4"/>
  <c r="T4071" i="4"/>
  <c r="T4072" i="4"/>
  <c r="T4073" i="4"/>
  <c r="T4074" i="4"/>
  <c r="T4075" i="4"/>
  <c r="T4076" i="4"/>
  <c r="T4077" i="4"/>
  <c r="T4078" i="4"/>
  <c r="T4079" i="4"/>
  <c r="T4080" i="4"/>
  <c r="T4081" i="4"/>
  <c r="T4082" i="4"/>
  <c r="T4083" i="4"/>
  <c r="T4084" i="4"/>
  <c r="T4085" i="4"/>
  <c r="T4086" i="4"/>
  <c r="T4087" i="4"/>
  <c r="T4088" i="4"/>
  <c r="T4089" i="4"/>
  <c r="T4090" i="4"/>
  <c r="T4091" i="4"/>
  <c r="T4092" i="4"/>
  <c r="T4093" i="4"/>
  <c r="T4094" i="4"/>
  <c r="T4095" i="4"/>
  <c r="T4096" i="4"/>
  <c r="T4097" i="4"/>
  <c r="T4098" i="4"/>
  <c r="T4099" i="4"/>
  <c r="T4100" i="4"/>
  <c r="T4101" i="4"/>
  <c r="T4102" i="4"/>
  <c r="T4103" i="4"/>
  <c r="T4104" i="4"/>
  <c r="T4105" i="4"/>
  <c r="T4106" i="4"/>
  <c r="T4107" i="4"/>
  <c r="T4108" i="4"/>
  <c r="T4109" i="4"/>
  <c r="T4110" i="4"/>
  <c r="T4111" i="4"/>
  <c r="T4112" i="4"/>
  <c r="T4113" i="4"/>
  <c r="T4114" i="4"/>
  <c r="T4115" i="4"/>
  <c r="T4116" i="4"/>
  <c r="T4117" i="4"/>
  <c r="T4118" i="4"/>
  <c r="T4119" i="4"/>
  <c r="T4120" i="4"/>
  <c r="T4121" i="4"/>
  <c r="T4122" i="4"/>
  <c r="T4123" i="4"/>
  <c r="T4124" i="4"/>
  <c r="T4125" i="4"/>
  <c r="T4126" i="4"/>
  <c r="T4127" i="4"/>
  <c r="T4128" i="4"/>
  <c r="T4129" i="4"/>
  <c r="T4130" i="4"/>
  <c r="T4131" i="4"/>
  <c r="T4132" i="4"/>
  <c r="T4133" i="4"/>
  <c r="T4134" i="4"/>
  <c r="T4135" i="4"/>
  <c r="T4136" i="4"/>
  <c r="T4137" i="4"/>
  <c r="T4138" i="4"/>
  <c r="T4139" i="4"/>
  <c r="T4140" i="4"/>
  <c r="T4141" i="4"/>
  <c r="T4142" i="4"/>
  <c r="T4143" i="4"/>
  <c r="T4144" i="4"/>
  <c r="T4145" i="4"/>
  <c r="T4146" i="4"/>
  <c r="T4147" i="4"/>
  <c r="T4148" i="4"/>
  <c r="T4149" i="4"/>
  <c r="T4150" i="4"/>
  <c r="T4151" i="4"/>
  <c r="T4152" i="4"/>
  <c r="T4153" i="4"/>
  <c r="T4154" i="4"/>
  <c r="T4155" i="4"/>
  <c r="T4156" i="4"/>
  <c r="T4157" i="4"/>
  <c r="T4158" i="4"/>
  <c r="T4159" i="4"/>
  <c r="T4160" i="4"/>
  <c r="T4161" i="4"/>
  <c r="T4162" i="4"/>
  <c r="T4163" i="4"/>
  <c r="T4164" i="4"/>
  <c r="T4165" i="4"/>
  <c r="T4166" i="4"/>
  <c r="T4167" i="4"/>
  <c r="T4168" i="4"/>
  <c r="T4169" i="4"/>
  <c r="T4170" i="4"/>
  <c r="T4171" i="4"/>
  <c r="T4172" i="4"/>
  <c r="T4173" i="4"/>
  <c r="T4174" i="4"/>
  <c r="T4175" i="4"/>
  <c r="T4176" i="4"/>
  <c r="T4177" i="4"/>
  <c r="T4178" i="4"/>
  <c r="T4179" i="4"/>
  <c r="T4180" i="4"/>
  <c r="T4181" i="4"/>
  <c r="T4182" i="4"/>
  <c r="T4183" i="4"/>
  <c r="T4184" i="4"/>
  <c r="T4185" i="4"/>
  <c r="T4186" i="4"/>
  <c r="T4187" i="4"/>
  <c r="T4188" i="4"/>
  <c r="T4189" i="4"/>
  <c r="T4190" i="4"/>
  <c r="T4191" i="4"/>
  <c r="T4192" i="4"/>
  <c r="T4193" i="4"/>
  <c r="T4194" i="4"/>
  <c r="T4195" i="4"/>
  <c r="T4196" i="4"/>
  <c r="T4197" i="4"/>
  <c r="T4198" i="4"/>
  <c r="T4199" i="4"/>
  <c r="T4200" i="4"/>
  <c r="T4201" i="4"/>
  <c r="T4202" i="4"/>
  <c r="T4203" i="4"/>
  <c r="T4204" i="4"/>
  <c r="T4205" i="4"/>
  <c r="T4206" i="4"/>
  <c r="T4207" i="4"/>
  <c r="T4208" i="4"/>
  <c r="T4209" i="4"/>
  <c r="T4210" i="4"/>
  <c r="T4211" i="4"/>
  <c r="T4212" i="4"/>
  <c r="T4213" i="4"/>
  <c r="T4214" i="4"/>
  <c r="T4215" i="4"/>
  <c r="T4216" i="4"/>
  <c r="T4217" i="4"/>
  <c r="T4218" i="4"/>
  <c r="T4219" i="4"/>
  <c r="T4220" i="4"/>
  <c r="T4221" i="4"/>
  <c r="T4222" i="4"/>
  <c r="T4223" i="4"/>
  <c r="T4224" i="4"/>
  <c r="T4225" i="4"/>
  <c r="T4226" i="4"/>
  <c r="T4227" i="4"/>
  <c r="T4228" i="4"/>
  <c r="T4229" i="4"/>
  <c r="T4230" i="4"/>
  <c r="T4231" i="4"/>
  <c r="T4232" i="4"/>
  <c r="T4233" i="4"/>
  <c r="T4234" i="4"/>
  <c r="T4235" i="4"/>
  <c r="T4236" i="4"/>
  <c r="T4237" i="4"/>
  <c r="T4238" i="4"/>
  <c r="T4239" i="4"/>
  <c r="T4240" i="4"/>
  <c r="T4241" i="4"/>
  <c r="T4242" i="4"/>
  <c r="T4243" i="4"/>
  <c r="T4244" i="4"/>
  <c r="T4245" i="4"/>
  <c r="T4246" i="4"/>
  <c r="T4247" i="4"/>
  <c r="T4248" i="4"/>
  <c r="T4249" i="4"/>
  <c r="T4250" i="4"/>
  <c r="T4251" i="4"/>
  <c r="T4252" i="4"/>
  <c r="T4253" i="4"/>
  <c r="T4254" i="4"/>
  <c r="T4255" i="4"/>
  <c r="T4256" i="4"/>
  <c r="T4257" i="4"/>
  <c r="T4258" i="4"/>
  <c r="T4259" i="4"/>
  <c r="T4260" i="4"/>
  <c r="T4261" i="4"/>
  <c r="T4262" i="4"/>
  <c r="T4263" i="4"/>
  <c r="T4264" i="4"/>
  <c r="T4265" i="4"/>
  <c r="T4266" i="4"/>
  <c r="T4267" i="4"/>
  <c r="T4268" i="4"/>
  <c r="T4269" i="4"/>
  <c r="T4270" i="4"/>
  <c r="T4271" i="4"/>
  <c r="T4272" i="4"/>
  <c r="T4273" i="4"/>
  <c r="T4274" i="4"/>
  <c r="T4275" i="4"/>
  <c r="T4276" i="4"/>
  <c r="T4277" i="4"/>
  <c r="T4278" i="4"/>
  <c r="T4279" i="4"/>
  <c r="T4280" i="4"/>
  <c r="T4281" i="4"/>
  <c r="T4282" i="4"/>
  <c r="T4283" i="4"/>
  <c r="T4284" i="4"/>
  <c r="T4285" i="4"/>
  <c r="T4286" i="4"/>
  <c r="T4287" i="4"/>
  <c r="T4288" i="4"/>
  <c r="T4289" i="4"/>
  <c r="T4290" i="4"/>
  <c r="T4291" i="4"/>
  <c r="T4292" i="4"/>
  <c r="T4293" i="4"/>
  <c r="T4294" i="4"/>
  <c r="T4295" i="4"/>
  <c r="T4296" i="4"/>
  <c r="T4297" i="4"/>
  <c r="T4298" i="4"/>
  <c r="T4299" i="4"/>
  <c r="T4300" i="4"/>
  <c r="T4301" i="4"/>
  <c r="T4302" i="4"/>
  <c r="T4303" i="4"/>
  <c r="T4304" i="4"/>
  <c r="T4305" i="4"/>
  <c r="T4306" i="4"/>
  <c r="T4307" i="4"/>
  <c r="T4308" i="4"/>
  <c r="T4309" i="4"/>
  <c r="T4310" i="4"/>
  <c r="T4311" i="4"/>
  <c r="T4312" i="4"/>
  <c r="T4313" i="4"/>
  <c r="T4314" i="4"/>
  <c r="T4315" i="4"/>
  <c r="T4316" i="4"/>
  <c r="T4317" i="4"/>
  <c r="T4318" i="4"/>
  <c r="T4319" i="4"/>
  <c r="T4320" i="4"/>
  <c r="T4321" i="4"/>
  <c r="T4322" i="4"/>
  <c r="T4323" i="4"/>
  <c r="T4324" i="4"/>
  <c r="T4325" i="4"/>
  <c r="T4326" i="4"/>
  <c r="T4327" i="4"/>
  <c r="T4328" i="4"/>
  <c r="T4329" i="4"/>
  <c r="T4330" i="4"/>
  <c r="T4331" i="4"/>
  <c r="T4332" i="4"/>
  <c r="T4333" i="4"/>
  <c r="T4334" i="4"/>
  <c r="T4335" i="4"/>
  <c r="T4336" i="4"/>
  <c r="T4337" i="4"/>
  <c r="T4338" i="4"/>
  <c r="T4339" i="4"/>
  <c r="T4340" i="4"/>
  <c r="T4341" i="4"/>
  <c r="T4342" i="4"/>
  <c r="T4343" i="4"/>
  <c r="T4344" i="4"/>
  <c r="T4345" i="4"/>
  <c r="T4346" i="4"/>
  <c r="T4347" i="4"/>
  <c r="T4348" i="4"/>
  <c r="T4349" i="4"/>
  <c r="T4350" i="4"/>
  <c r="T4351" i="4"/>
  <c r="T4352" i="4"/>
  <c r="T4353" i="4"/>
  <c r="T4354" i="4"/>
  <c r="T4355" i="4"/>
  <c r="T4356" i="4"/>
  <c r="T4357" i="4"/>
  <c r="T4358" i="4"/>
  <c r="T4359" i="4"/>
  <c r="T4360" i="4"/>
  <c r="T4361" i="4"/>
  <c r="T4362" i="4"/>
  <c r="T4363" i="4"/>
  <c r="T4364" i="4"/>
  <c r="T4365" i="4"/>
  <c r="T4366" i="4"/>
  <c r="T4367" i="4"/>
  <c r="T4368" i="4"/>
  <c r="T4369" i="4"/>
  <c r="T4370" i="4"/>
  <c r="T4371" i="4"/>
  <c r="T4372" i="4"/>
  <c r="T4373" i="4"/>
  <c r="T4374" i="4"/>
  <c r="T4375" i="4"/>
  <c r="T4376" i="4"/>
  <c r="T4377" i="4"/>
  <c r="T4378" i="4"/>
  <c r="T4379" i="4"/>
  <c r="T4380" i="4"/>
  <c r="T4381" i="4"/>
  <c r="T4382" i="4"/>
  <c r="T4383" i="4"/>
  <c r="T4384" i="4"/>
  <c r="T4385" i="4"/>
  <c r="T4386" i="4"/>
  <c r="T4387" i="4"/>
  <c r="T4388" i="4"/>
  <c r="T4389" i="4"/>
  <c r="T4390" i="4"/>
  <c r="T4391" i="4"/>
  <c r="T4392" i="4"/>
  <c r="T4393" i="4"/>
  <c r="T4394" i="4"/>
  <c r="T4395" i="4"/>
  <c r="T4396" i="4"/>
  <c r="T4397" i="4"/>
  <c r="T4398" i="4"/>
  <c r="T4399" i="4"/>
  <c r="T4400" i="4"/>
  <c r="T4401" i="4"/>
  <c r="T4402" i="4"/>
  <c r="T4403" i="4"/>
  <c r="T4404" i="4"/>
  <c r="T4405" i="4"/>
  <c r="T4406" i="4"/>
  <c r="T4407" i="4"/>
  <c r="T4408" i="4"/>
  <c r="T4409" i="4"/>
  <c r="T4410" i="4"/>
  <c r="T4411" i="4"/>
  <c r="T4412" i="4"/>
  <c r="T4413" i="4"/>
  <c r="T4414" i="4"/>
  <c r="T4415" i="4"/>
  <c r="T4416" i="4"/>
  <c r="T4417" i="4"/>
  <c r="T4418" i="4"/>
  <c r="T4419" i="4"/>
  <c r="T4420" i="4"/>
  <c r="T4421" i="4"/>
  <c r="T4422" i="4"/>
  <c r="T4423" i="4"/>
  <c r="T4424" i="4"/>
  <c r="T4425" i="4"/>
  <c r="T4426" i="4"/>
  <c r="T4427" i="4"/>
  <c r="T4428" i="4"/>
  <c r="T4429" i="4"/>
  <c r="T4430" i="4"/>
  <c r="T4431" i="4"/>
  <c r="T4432" i="4"/>
  <c r="T4433" i="4"/>
  <c r="T4434" i="4"/>
  <c r="T4435" i="4"/>
  <c r="T4436" i="4"/>
  <c r="T4437" i="4"/>
  <c r="T4438" i="4"/>
  <c r="T4439" i="4"/>
  <c r="T4440" i="4"/>
  <c r="T4441" i="4"/>
  <c r="T4442" i="4"/>
  <c r="T4443" i="4"/>
  <c r="T4444" i="4"/>
  <c r="T4445" i="4"/>
  <c r="T4446" i="4"/>
  <c r="T4447" i="4"/>
  <c r="T4448" i="4"/>
  <c r="T4449" i="4"/>
  <c r="T4450" i="4"/>
  <c r="T4451" i="4"/>
  <c r="T4452" i="4"/>
  <c r="T4453" i="4"/>
  <c r="T4454" i="4"/>
  <c r="T4455" i="4"/>
  <c r="T4456" i="4"/>
  <c r="T4457" i="4"/>
  <c r="T4458" i="4"/>
  <c r="T4459" i="4"/>
  <c r="T4460" i="4"/>
  <c r="T4461" i="4"/>
  <c r="T4462" i="4"/>
  <c r="T4463" i="4"/>
  <c r="T4464" i="4"/>
  <c r="T4465" i="4"/>
  <c r="T4466" i="4"/>
  <c r="T4467" i="4"/>
  <c r="T4468" i="4"/>
  <c r="T4469" i="4"/>
  <c r="T4470" i="4"/>
  <c r="T4471" i="4"/>
  <c r="T4472" i="4"/>
  <c r="T4473" i="4"/>
  <c r="T4474" i="4"/>
  <c r="T4475" i="4"/>
  <c r="T4476" i="4"/>
  <c r="T4477" i="4"/>
  <c r="T4478" i="4"/>
  <c r="T4479" i="4"/>
  <c r="T4480" i="4"/>
  <c r="T4481" i="4"/>
  <c r="T4482" i="4"/>
  <c r="T4483" i="4"/>
  <c r="T4484" i="4"/>
  <c r="T4485" i="4"/>
  <c r="T4486" i="4"/>
  <c r="T4487" i="4"/>
  <c r="T4488" i="4"/>
  <c r="T4489" i="4"/>
  <c r="T4490" i="4"/>
  <c r="T4491" i="4"/>
  <c r="T4492" i="4"/>
  <c r="T4493" i="4"/>
  <c r="T4494" i="4"/>
  <c r="T4495" i="4"/>
  <c r="T4496" i="4"/>
  <c r="T4497" i="4"/>
  <c r="T4498" i="4"/>
  <c r="T4499" i="4"/>
  <c r="T4500" i="4"/>
  <c r="T4501" i="4"/>
  <c r="T4502" i="4"/>
  <c r="T4503" i="4"/>
  <c r="T4504" i="4"/>
  <c r="T4505" i="4"/>
  <c r="T4506" i="4"/>
  <c r="T4507" i="4"/>
  <c r="T4508" i="4"/>
  <c r="T4509" i="4"/>
  <c r="T4510" i="4"/>
  <c r="T4511" i="4"/>
  <c r="T4512" i="4"/>
  <c r="T4513" i="4"/>
  <c r="T4514" i="4"/>
  <c r="T4515" i="4"/>
  <c r="T4516" i="4"/>
  <c r="T4517" i="4"/>
  <c r="T4518" i="4"/>
  <c r="T4519" i="4"/>
  <c r="T4520" i="4"/>
  <c r="T4521" i="4"/>
  <c r="T4522" i="4"/>
  <c r="T4523" i="4"/>
  <c r="T4524" i="4"/>
  <c r="T4525" i="4"/>
  <c r="T4526" i="4"/>
  <c r="T4527" i="4"/>
  <c r="T4528" i="4"/>
  <c r="T4529" i="4"/>
  <c r="T4530" i="4"/>
  <c r="T4531" i="4"/>
  <c r="T4532" i="4"/>
  <c r="T4533" i="4"/>
  <c r="T4534" i="4"/>
  <c r="T4535" i="4"/>
  <c r="T4536" i="4"/>
  <c r="T4537" i="4"/>
  <c r="T4538" i="4"/>
  <c r="T4539" i="4"/>
  <c r="T4540" i="4"/>
  <c r="T4541" i="4"/>
  <c r="T4542" i="4"/>
  <c r="T4543" i="4"/>
  <c r="T4544" i="4"/>
  <c r="T4545" i="4"/>
  <c r="T4546" i="4"/>
  <c r="T4547" i="4"/>
  <c r="T4548" i="4"/>
  <c r="T4549" i="4"/>
  <c r="T4550" i="4"/>
  <c r="T4551" i="4"/>
  <c r="T4552" i="4"/>
  <c r="T4553" i="4"/>
  <c r="T4554" i="4"/>
  <c r="T4555" i="4"/>
  <c r="T4556" i="4"/>
  <c r="T4557" i="4"/>
  <c r="T4558" i="4"/>
  <c r="T4559" i="4"/>
  <c r="T4560" i="4"/>
  <c r="T4561" i="4"/>
  <c r="T4562" i="4"/>
  <c r="T4563" i="4"/>
  <c r="T4564" i="4"/>
  <c r="T4565" i="4"/>
  <c r="T4566" i="4"/>
  <c r="T4567" i="4"/>
  <c r="T4568" i="4"/>
  <c r="T4569" i="4"/>
  <c r="T4570" i="4"/>
  <c r="T4571" i="4"/>
  <c r="T4572" i="4"/>
  <c r="T4573" i="4"/>
  <c r="T4574" i="4"/>
  <c r="T4575" i="4"/>
  <c r="T4576" i="4"/>
  <c r="T4577" i="4"/>
  <c r="T4578" i="4"/>
  <c r="T4579" i="4"/>
  <c r="T4580" i="4"/>
  <c r="T4581" i="4"/>
  <c r="T4582" i="4"/>
  <c r="T4583" i="4"/>
  <c r="T4584" i="4"/>
  <c r="T4585" i="4"/>
  <c r="T4586" i="4"/>
  <c r="T4587" i="4"/>
  <c r="T4588" i="4"/>
  <c r="T4589" i="4"/>
  <c r="T4590" i="4"/>
  <c r="T4591" i="4"/>
  <c r="T4592" i="4"/>
  <c r="T4593" i="4"/>
  <c r="T4594" i="4"/>
  <c r="T4595" i="4"/>
  <c r="T4596" i="4"/>
  <c r="T4597" i="4"/>
  <c r="T4598" i="4"/>
  <c r="T4599" i="4"/>
  <c r="T4600" i="4"/>
  <c r="T4601" i="4"/>
  <c r="T4602" i="4"/>
  <c r="T4603" i="4"/>
  <c r="T4604" i="4"/>
  <c r="T4605" i="4"/>
  <c r="T4606" i="4"/>
  <c r="T4607" i="4"/>
  <c r="T4608" i="4"/>
  <c r="T4609" i="4"/>
  <c r="T4610" i="4"/>
  <c r="T4611" i="4"/>
  <c r="T4612" i="4"/>
  <c r="T4613" i="4"/>
  <c r="T4614" i="4"/>
  <c r="T4615" i="4"/>
  <c r="T4616" i="4"/>
  <c r="T4617" i="4"/>
  <c r="T4618" i="4"/>
  <c r="T4619" i="4"/>
  <c r="T4620" i="4"/>
  <c r="T4621" i="4"/>
  <c r="T4622" i="4"/>
  <c r="T4623" i="4"/>
  <c r="T4624" i="4"/>
  <c r="T4625" i="4"/>
  <c r="T4626" i="4"/>
  <c r="T4627" i="4"/>
  <c r="T4628" i="4"/>
  <c r="T4629" i="4"/>
  <c r="T4630" i="4"/>
  <c r="T4631" i="4"/>
  <c r="T4632" i="4"/>
  <c r="T4633" i="4"/>
  <c r="T4634" i="4"/>
  <c r="T4635" i="4"/>
  <c r="T4636" i="4"/>
  <c r="T4637" i="4"/>
  <c r="T4638" i="4"/>
  <c r="T4639" i="4"/>
  <c r="T4640" i="4"/>
  <c r="T4641" i="4"/>
  <c r="T4642" i="4"/>
  <c r="T4643" i="4"/>
  <c r="T4644" i="4"/>
  <c r="T4645" i="4"/>
  <c r="T4646" i="4"/>
  <c r="T4647" i="4"/>
  <c r="T4648" i="4"/>
  <c r="T4649" i="4"/>
  <c r="T4650" i="4"/>
  <c r="T4651" i="4"/>
  <c r="T4652" i="4"/>
  <c r="T4653" i="4"/>
  <c r="T4654" i="4"/>
  <c r="T4655" i="4"/>
  <c r="T4656" i="4"/>
  <c r="T4657" i="4"/>
  <c r="T4658" i="4"/>
  <c r="T4659" i="4"/>
  <c r="T4660" i="4"/>
  <c r="T4661" i="4"/>
  <c r="T4662" i="4"/>
  <c r="T4663" i="4"/>
  <c r="T4664" i="4"/>
  <c r="T4665" i="4"/>
  <c r="T4666" i="4"/>
  <c r="T4667" i="4"/>
  <c r="T4668" i="4"/>
  <c r="T4669" i="4"/>
  <c r="T4670" i="4"/>
  <c r="T4671" i="4"/>
  <c r="T4672" i="4"/>
  <c r="T4673" i="4"/>
  <c r="T4674" i="4"/>
  <c r="T4675" i="4"/>
  <c r="T4676" i="4"/>
  <c r="T4677" i="4"/>
  <c r="T4678" i="4"/>
  <c r="T4679" i="4"/>
  <c r="T4680" i="4"/>
  <c r="T4681" i="4"/>
  <c r="T4682" i="4"/>
  <c r="T4683" i="4"/>
  <c r="T4684" i="4"/>
  <c r="T4685" i="4"/>
  <c r="T4686" i="4"/>
  <c r="T4687" i="4"/>
  <c r="T4688" i="4"/>
  <c r="T4689" i="4"/>
  <c r="T4690" i="4"/>
  <c r="T4691" i="4"/>
  <c r="T4692" i="4"/>
  <c r="T4693" i="4"/>
  <c r="T4694" i="4"/>
  <c r="T4695" i="4"/>
  <c r="T4696" i="4"/>
  <c r="T4697" i="4"/>
  <c r="T4698" i="4"/>
  <c r="T4699" i="4"/>
  <c r="T4700" i="4"/>
  <c r="T4701" i="4"/>
  <c r="T4702" i="4"/>
  <c r="T4703" i="4"/>
  <c r="T4704" i="4"/>
  <c r="T4705" i="4"/>
  <c r="T4706" i="4"/>
  <c r="T4707" i="4"/>
  <c r="T4708" i="4"/>
  <c r="T4709" i="4"/>
  <c r="T4710" i="4"/>
  <c r="T4711" i="4"/>
  <c r="T4712" i="4"/>
  <c r="T4713" i="4"/>
  <c r="T4714" i="4"/>
  <c r="T4715" i="4"/>
  <c r="T4716" i="4"/>
  <c r="T4717" i="4"/>
  <c r="T4718" i="4"/>
  <c r="T4719" i="4"/>
  <c r="T4720" i="4"/>
  <c r="T4721" i="4"/>
  <c r="T4722" i="4"/>
  <c r="T4723" i="4"/>
  <c r="T4724" i="4"/>
  <c r="T4725" i="4"/>
  <c r="T4726" i="4"/>
  <c r="T4727" i="4"/>
  <c r="T4728" i="4"/>
  <c r="T4729" i="4"/>
  <c r="T4730" i="4"/>
  <c r="T4731" i="4"/>
  <c r="T4732" i="4"/>
  <c r="T4733" i="4"/>
  <c r="T4734" i="4"/>
  <c r="T4735" i="4"/>
  <c r="T4736" i="4"/>
  <c r="T4737" i="4"/>
  <c r="T4738" i="4"/>
  <c r="T4739" i="4"/>
  <c r="T4740" i="4"/>
  <c r="T4741" i="4"/>
  <c r="T4742" i="4"/>
  <c r="T4743" i="4"/>
  <c r="T4744" i="4"/>
  <c r="T4745" i="4"/>
  <c r="T4746" i="4"/>
  <c r="T4747" i="4"/>
  <c r="T4748" i="4"/>
  <c r="T4749" i="4"/>
  <c r="T4750" i="4"/>
  <c r="T4751" i="4"/>
  <c r="T4752" i="4"/>
  <c r="T4753" i="4"/>
  <c r="T4754" i="4"/>
  <c r="T4755" i="4"/>
  <c r="T4756" i="4"/>
  <c r="T4757" i="4"/>
  <c r="T4758" i="4"/>
  <c r="T4759" i="4"/>
  <c r="T4760" i="4"/>
  <c r="T4761" i="4"/>
  <c r="T4762" i="4"/>
  <c r="T4763" i="4"/>
  <c r="T4764" i="4"/>
  <c r="T4765" i="4"/>
  <c r="T4766" i="4"/>
  <c r="T4767" i="4"/>
  <c r="T4768" i="4"/>
  <c r="T4769" i="4"/>
  <c r="T4770" i="4"/>
  <c r="T4771" i="4"/>
  <c r="T4772" i="4"/>
  <c r="T4773" i="4"/>
  <c r="T4774" i="4"/>
  <c r="T4775" i="4"/>
  <c r="T4776" i="4"/>
  <c r="T4777" i="4"/>
  <c r="T4778" i="4"/>
  <c r="T4779" i="4"/>
  <c r="T4780" i="4"/>
  <c r="T4781" i="4"/>
  <c r="T4782" i="4"/>
  <c r="T4783" i="4"/>
  <c r="T4784" i="4"/>
  <c r="T4785" i="4"/>
  <c r="T4786" i="4"/>
  <c r="T4787" i="4"/>
  <c r="T4788" i="4"/>
  <c r="T4789" i="4"/>
  <c r="T4790" i="4"/>
  <c r="T4791" i="4"/>
  <c r="T4792" i="4"/>
  <c r="T4793" i="4"/>
  <c r="T4794" i="4"/>
  <c r="T4795" i="4"/>
  <c r="T4796" i="4"/>
  <c r="T4797" i="4"/>
  <c r="T4798" i="4"/>
  <c r="T4799" i="4"/>
  <c r="T4800" i="4"/>
  <c r="T4801" i="4"/>
  <c r="T4802" i="4"/>
  <c r="T4803" i="4"/>
  <c r="T4804" i="4"/>
  <c r="T4805" i="4"/>
  <c r="T4806" i="4"/>
  <c r="T4807" i="4"/>
  <c r="T4808" i="4"/>
  <c r="T4809" i="4"/>
  <c r="T4810" i="4"/>
  <c r="T4811" i="4"/>
  <c r="T4812" i="4"/>
  <c r="T4813" i="4"/>
  <c r="T4814" i="4"/>
  <c r="T4815" i="4"/>
  <c r="T4816" i="4"/>
  <c r="T4817" i="4"/>
  <c r="T4818" i="4"/>
  <c r="T4819" i="4"/>
  <c r="T4820" i="4"/>
  <c r="T4821" i="4"/>
  <c r="T4822" i="4"/>
  <c r="T4823" i="4"/>
  <c r="T4824" i="4"/>
  <c r="T4825" i="4"/>
  <c r="T4826" i="4"/>
  <c r="T4827" i="4"/>
  <c r="T4828" i="4"/>
  <c r="T4829" i="4"/>
  <c r="T4830" i="4"/>
  <c r="T4831" i="4"/>
  <c r="T4832" i="4"/>
  <c r="T4833" i="4"/>
  <c r="T4834" i="4"/>
  <c r="T4835" i="4"/>
  <c r="T4836" i="4"/>
  <c r="T4837" i="4"/>
  <c r="T4838" i="4"/>
  <c r="T4839" i="4"/>
  <c r="T4840" i="4"/>
  <c r="T4841" i="4"/>
  <c r="T4842" i="4"/>
  <c r="T4843" i="4"/>
  <c r="T4844" i="4"/>
  <c r="T4845" i="4"/>
  <c r="T4846" i="4"/>
  <c r="T4847" i="4"/>
  <c r="T4848" i="4"/>
  <c r="T4849" i="4"/>
  <c r="T4850" i="4"/>
  <c r="T4851" i="4"/>
  <c r="T4852" i="4"/>
  <c r="T4853" i="4"/>
  <c r="T4854" i="4"/>
  <c r="T4855" i="4"/>
  <c r="T4856" i="4"/>
  <c r="T4857" i="4"/>
  <c r="T4858" i="4"/>
  <c r="T4859" i="4"/>
  <c r="T4860" i="4"/>
  <c r="T4861" i="4"/>
  <c r="T4862" i="4"/>
  <c r="T4863" i="4"/>
  <c r="T4864" i="4"/>
  <c r="T4865" i="4"/>
  <c r="T4866" i="4"/>
  <c r="T4867" i="4"/>
  <c r="T4868" i="4"/>
  <c r="T4869" i="4"/>
  <c r="T4870" i="4"/>
  <c r="T4871" i="4"/>
  <c r="T4872" i="4"/>
  <c r="T4873" i="4"/>
  <c r="T4874" i="4"/>
  <c r="T4875" i="4"/>
  <c r="T4876" i="4"/>
  <c r="T4877" i="4"/>
  <c r="T4878" i="4"/>
  <c r="T4879" i="4"/>
  <c r="T4880" i="4"/>
  <c r="T4881" i="4"/>
  <c r="T4882" i="4"/>
  <c r="T4883" i="4"/>
  <c r="T4884" i="4"/>
  <c r="T4885" i="4"/>
  <c r="T4886" i="4"/>
  <c r="T4887" i="4"/>
  <c r="T4888" i="4"/>
  <c r="T4889" i="4"/>
  <c r="T4890" i="4"/>
  <c r="T4891" i="4"/>
  <c r="T4892" i="4"/>
  <c r="T4893" i="4"/>
  <c r="T4894" i="4"/>
  <c r="T4895" i="4"/>
  <c r="T4896" i="4"/>
  <c r="T4897" i="4"/>
  <c r="T4898" i="4"/>
  <c r="T4899" i="4"/>
  <c r="T4900" i="4"/>
  <c r="T4901" i="4"/>
  <c r="T4902" i="4"/>
  <c r="T4903" i="4"/>
  <c r="T4904" i="4"/>
  <c r="T4905" i="4"/>
  <c r="T4906" i="4"/>
  <c r="T4907" i="4"/>
  <c r="T4908" i="4"/>
  <c r="T4909" i="4"/>
  <c r="T4910" i="4"/>
  <c r="T4911" i="4"/>
  <c r="T4912" i="4"/>
  <c r="T4913" i="4"/>
  <c r="T4914" i="4"/>
  <c r="T4915" i="4"/>
  <c r="T4916" i="4"/>
  <c r="T4917" i="4"/>
  <c r="T4918" i="4"/>
  <c r="T4919" i="4"/>
  <c r="T4920" i="4"/>
  <c r="T4921" i="4"/>
  <c r="T4922" i="4"/>
  <c r="T4923" i="4"/>
  <c r="T4924" i="4"/>
  <c r="T4925" i="4"/>
  <c r="T4926" i="4"/>
  <c r="T4927" i="4"/>
  <c r="T4928" i="4"/>
  <c r="T4929" i="4"/>
  <c r="T4930" i="4"/>
  <c r="T4931" i="4"/>
  <c r="T4932" i="4"/>
  <c r="T4933" i="4"/>
  <c r="T4934" i="4"/>
  <c r="T4935" i="4"/>
  <c r="T4936" i="4"/>
  <c r="T4937" i="4"/>
  <c r="T4938" i="4"/>
  <c r="T4939" i="4"/>
  <c r="T4940" i="4"/>
  <c r="T4941" i="4"/>
  <c r="T4942" i="4"/>
  <c r="T4943" i="4"/>
  <c r="T4944" i="4"/>
  <c r="T4945" i="4"/>
  <c r="T4946" i="4"/>
  <c r="T4947" i="4"/>
  <c r="T4948" i="4"/>
  <c r="T4949" i="4"/>
  <c r="T4950" i="4"/>
  <c r="T4951" i="4"/>
  <c r="T4952" i="4"/>
  <c r="T4953" i="4"/>
  <c r="T4954" i="4"/>
  <c r="T4955" i="4"/>
  <c r="T4956" i="4"/>
  <c r="T4957" i="4"/>
  <c r="T4958" i="4"/>
  <c r="T4959" i="4"/>
  <c r="T4960" i="4"/>
  <c r="T4961" i="4"/>
  <c r="T4962" i="4"/>
  <c r="T4963" i="4"/>
  <c r="T4964" i="4"/>
  <c r="T4965" i="4"/>
  <c r="T4966" i="4"/>
  <c r="T4967" i="4"/>
  <c r="T4968" i="4"/>
  <c r="T4969" i="4"/>
  <c r="T4970" i="4"/>
  <c r="T4971" i="4"/>
  <c r="T4972" i="4"/>
  <c r="T4973" i="4"/>
  <c r="T4974" i="4"/>
  <c r="T4975" i="4"/>
  <c r="T4976" i="4"/>
  <c r="T4977" i="4"/>
  <c r="T4978" i="4"/>
  <c r="T4979" i="4"/>
  <c r="T4980" i="4"/>
  <c r="T4981" i="4"/>
  <c r="T4982" i="4"/>
  <c r="T4983" i="4"/>
  <c r="T4984" i="4"/>
  <c r="T4985" i="4"/>
  <c r="T4986" i="4"/>
  <c r="T4987" i="4"/>
  <c r="T4988" i="4"/>
  <c r="T4989" i="4"/>
  <c r="T4990" i="4"/>
  <c r="T4991" i="4"/>
  <c r="T4992" i="4"/>
  <c r="T4993" i="4"/>
  <c r="T4994" i="4"/>
  <c r="T4995" i="4"/>
  <c r="T4996" i="4"/>
  <c r="T4997" i="4"/>
  <c r="T4998" i="4"/>
  <c r="T4999" i="4"/>
  <c r="T5000" i="4"/>
  <c r="T5001" i="4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183" i="4"/>
  <c r="S184" i="4"/>
  <c r="S185" i="4"/>
  <c r="S186" i="4"/>
  <c r="S187" i="4"/>
  <c r="S188" i="4"/>
  <c r="S189" i="4"/>
  <c r="S190" i="4"/>
  <c r="S191" i="4"/>
  <c r="S192" i="4"/>
  <c r="S193" i="4"/>
  <c r="S194" i="4"/>
  <c r="S195" i="4"/>
  <c r="S196" i="4"/>
  <c r="S197" i="4"/>
  <c r="S198" i="4"/>
  <c r="S199" i="4"/>
  <c r="S200" i="4"/>
  <c r="S201" i="4"/>
  <c r="S202" i="4"/>
  <c r="S203" i="4"/>
  <c r="S204" i="4"/>
  <c r="S205" i="4"/>
  <c r="S206" i="4"/>
  <c r="S207" i="4"/>
  <c r="S208" i="4"/>
  <c r="S209" i="4"/>
  <c r="S210" i="4"/>
  <c r="S211" i="4"/>
  <c r="S212" i="4"/>
  <c r="S213" i="4"/>
  <c r="S214" i="4"/>
  <c r="S215" i="4"/>
  <c r="S216" i="4"/>
  <c r="S217" i="4"/>
  <c r="S218" i="4"/>
  <c r="S219" i="4"/>
  <c r="S220" i="4"/>
  <c r="S221" i="4"/>
  <c r="S222" i="4"/>
  <c r="S223" i="4"/>
  <c r="S224" i="4"/>
  <c r="S225" i="4"/>
  <c r="S226" i="4"/>
  <c r="S227" i="4"/>
  <c r="S228" i="4"/>
  <c r="S229" i="4"/>
  <c r="S230" i="4"/>
  <c r="S231" i="4"/>
  <c r="S232" i="4"/>
  <c r="S233" i="4"/>
  <c r="S234" i="4"/>
  <c r="S235" i="4"/>
  <c r="S236" i="4"/>
  <c r="S237" i="4"/>
  <c r="S238" i="4"/>
  <c r="S239" i="4"/>
  <c r="S240" i="4"/>
  <c r="S241" i="4"/>
  <c r="S242" i="4"/>
  <c r="S243" i="4"/>
  <c r="S244" i="4"/>
  <c r="S245" i="4"/>
  <c r="S246" i="4"/>
  <c r="S247" i="4"/>
  <c r="S248" i="4"/>
  <c r="S249" i="4"/>
  <c r="S250" i="4"/>
  <c r="S251" i="4"/>
  <c r="S252" i="4"/>
  <c r="S253" i="4"/>
  <c r="S254" i="4"/>
  <c r="S255" i="4"/>
  <c r="S256" i="4"/>
  <c r="S257" i="4"/>
  <c r="S258" i="4"/>
  <c r="S259" i="4"/>
  <c r="S260" i="4"/>
  <c r="S261" i="4"/>
  <c r="S262" i="4"/>
  <c r="S263" i="4"/>
  <c r="S264" i="4"/>
  <c r="S265" i="4"/>
  <c r="S266" i="4"/>
  <c r="S267" i="4"/>
  <c r="S268" i="4"/>
  <c r="S269" i="4"/>
  <c r="S270" i="4"/>
  <c r="S271" i="4"/>
  <c r="S272" i="4"/>
  <c r="S273" i="4"/>
  <c r="S274" i="4"/>
  <c r="S275" i="4"/>
  <c r="S276" i="4"/>
  <c r="S277" i="4"/>
  <c r="S278" i="4"/>
  <c r="S279" i="4"/>
  <c r="S280" i="4"/>
  <c r="S281" i="4"/>
  <c r="S282" i="4"/>
  <c r="S283" i="4"/>
  <c r="S284" i="4"/>
  <c r="S285" i="4"/>
  <c r="S286" i="4"/>
  <c r="S287" i="4"/>
  <c r="S288" i="4"/>
  <c r="S289" i="4"/>
  <c r="S290" i="4"/>
  <c r="S291" i="4"/>
  <c r="S292" i="4"/>
  <c r="S293" i="4"/>
  <c r="S294" i="4"/>
  <c r="S295" i="4"/>
  <c r="S296" i="4"/>
  <c r="S297" i="4"/>
  <c r="S298" i="4"/>
  <c r="S299" i="4"/>
  <c r="S300" i="4"/>
  <c r="S301" i="4"/>
  <c r="S302" i="4"/>
  <c r="S303" i="4"/>
  <c r="S304" i="4"/>
  <c r="S305" i="4"/>
  <c r="S306" i="4"/>
  <c r="S307" i="4"/>
  <c r="S308" i="4"/>
  <c r="S309" i="4"/>
  <c r="S310" i="4"/>
  <c r="S311" i="4"/>
  <c r="S312" i="4"/>
  <c r="S313" i="4"/>
  <c r="S314" i="4"/>
  <c r="S315" i="4"/>
  <c r="S316" i="4"/>
  <c r="S317" i="4"/>
  <c r="S318" i="4"/>
  <c r="S319" i="4"/>
  <c r="S320" i="4"/>
  <c r="S321" i="4"/>
  <c r="S322" i="4"/>
  <c r="S323" i="4"/>
  <c r="S324" i="4"/>
  <c r="S325" i="4"/>
  <c r="S326" i="4"/>
  <c r="S327" i="4"/>
  <c r="S328" i="4"/>
  <c r="S329" i="4"/>
  <c r="S330" i="4"/>
  <c r="S331" i="4"/>
  <c r="S332" i="4"/>
  <c r="S333" i="4"/>
  <c r="S334" i="4"/>
  <c r="S335" i="4"/>
  <c r="S336" i="4"/>
  <c r="S337" i="4"/>
  <c r="S338" i="4"/>
  <c r="S339" i="4"/>
  <c r="S340" i="4"/>
  <c r="S341" i="4"/>
  <c r="S342" i="4"/>
  <c r="S343" i="4"/>
  <c r="S344" i="4"/>
  <c r="S345" i="4"/>
  <c r="S346" i="4"/>
  <c r="S347" i="4"/>
  <c r="S348" i="4"/>
  <c r="S349" i="4"/>
  <c r="S350" i="4"/>
  <c r="S351" i="4"/>
  <c r="S352" i="4"/>
  <c r="S353" i="4"/>
  <c r="S354" i="4"/>
  <c r="S355" i="4"/>
  <c r="S356" i="4"/>
  <c r="S357" i="4"/>
  <c r="S358" i="4"/>
  <c r="S359" i="4"/>
  <c r="S360" i="4"/>
  <c r="S361" i="4"/>
  <c r="S362" i="4"/>
  <c r="S363" i="4"/>
  <c r="S364" i="4"/>
  <c r="S365" i="4"/>
  <c r="S366" i="4"/>
  <c r="S367" i="4"/>
  <c r="S368" i="4"/>
  <c r="S369" i="4"/>
  <c r="S370" i="4"/>
  <c r="S371" i="4"/>
  <c r="S372" i="4"/>
  <c r="S373" i="4"/>
  <c r="S374" i="4"/>
  <c r="S375" i="4"/>
  <c r="S376" i="4"/>
  <c r="S377" i="4"/>
  <c r="S378" i="4"/>
  <c r="S379" i="4"/>
  <c r="S380" i="4"/>
  <c r="S381" i="4"/>
  <c r="S382" i="4"/>
  <c r="S383" i="4"/>
  <c r="S384" i="4"/>
  <c r="S385" i="4"/>
  <c r="S386" i="4"/>
  <c r="S387" i="4"/>
  <c r="S388" i="4"/>
  <c r="S389" i="4"/>
  <c r="S390" i="4"/>
  <c r="S391" i="4"/>
  <c r="S392" i="4"/>
  <c r="S393" i="4"/>
  <c r="S394" i="4"/>
  <c r="S395" i="4"/>
  <c r="S396" i="4"/>
  <c r="S397" i="4"/>
  <c r="S398" i="4"/>
  <c r="S399" i="4"/>
  <c r="S400" i="4"/>
  <c r="S401" i="4"/>
  <c r="S402" i="4"/>
  <c r="S403" i="4"/>
  <c r="S404" i="4"/>
  <c r="S405" i="4"/>
  <c r="S406" i="4"/>
  <c r="S407" i="4"/>
  <c r="S408" i="4"/>
  <c r="S409" i="4"/>
  <c r="S410" i="4"/>
  <c r="S411" i="4"/>
  <c r="S412" i="4"/>
  <c r="S413" i="4"/>
  <c r="S414" i="4"/>
  <c r="S415" i="4"/>
  <c r="S416" i="4"/>
  <c r="S417" i="4"/>
  <c r="S418" i="4"/>
  <c r="S419" i="4"/>
  <c r="S420" i="4"/>
  <c r="S421" i="4"/>
  <c r="S422" i="4"/>
  <c r="S423" i="4"/>
  <c r="S424" i="4"/>
  <c r="S425" i="4"/>
  <c r="S426" i="4"/>
  <c r="S427" i="4"/>
  <c r="S428" i="4"/>
  <c r="S429" i="4"/>
  <c r="S430" i="4"/>
  <c r="S431" i="4"/>
  <c r="S432" i="4"/>
  <c r="S433" i="4"/>
  <c r="S434" i="4"/>
  <c r="S435" i="4"/>
  <c r="S436" i="4"/>
  <c r="S437" i="4"/>
  <c r="S438" i="4"/>
  <c r="S439" i="4"/>
  <c r="S440" i="4"/>
  <c r="S441" i="4"/>
  <c r="S442" i="4"/>
  <c r="S443" i="4"/>
  <c r="S444" i="4"/>
  <c r="S445" i="4"/>
  <c r="S446" i="4"/>
  <c r="S447" i="4"/>
  <c r="S448" i="4"/>
  <c r="S449" i="4"/>
  <c r="S450" i="4"/>
  <c r="S451" i="4"/>
  <c r="S452" i="4"/>
  <c r="S453" i="4"/>
  <c r="S454" i="4"/>
  <c r="S455" i="4"/>
  <c r="S456" i="4"/>
  <c r="S457" i="4"/>
  <c r="S458" i="4"/>
  <c r="S459" i="4"/>
  <c r="S460" i="4"/>
  <c r="S461" i="4"/>
  <c r="S462" i="4"/>
  <c r="S463" i="4"/>
  <c r="S464" i="4"/>
  <c r="S465" i="4"/>
  <c r="S466" i="4"/>
  <c r="S467" i="4"/>
  <c r="S468" i="4"/>
  <c r="S469" i="4"/>
  <c r="S470" i="4"/>
  <c r="S471" i="4"/>
  <c r="S472" i="4"/>
  <c r="S473" i="4"/>
  <c r="S474" i="4"/>
  <c r="S475" i="4"/>
  <c r="S476" i="4"/>
  <c r="S477" i="4"/>
  <c r="S478" i="4"/>
  <c r="S479" i="4"/>
  <c r="S480" i="4"/>
  <c r="S481" i="4"/>
  <c r="S482" i="4"/>
  <c r="S483" i="4"/>
  <c r="S484" i="4"/>
  <c r="S485" i="4"/>
  <c r="S486" i="4"/>
  <c r="S487" i="4"/>
  <c r="S488" i="4"/>
  <c r="S489" i="4"/>
  <c r="S490" i="4"/>
  <c r="S491" i="4"/>
  <c r="S492" i="4"/>
  <c r="S493" i="4"/>
  <c r="S494" i="4"/>
  <c r="S495" i="4"/>
  <c r="S496" i="4"/>
  <c r="S497" i="4"/>
  <c r="S498" i="4"/>
  <c r="S499" i="4"/>
  <c r="S500" i="4"/>
  <c r="S501" i="4"/>
  <c r="S502" i="4"/>
  <c r="S503" i="4"/>
  <c r="S504" i="4"/>
  <c r="S505" i="4"/>
  <c r="S506" i="4"/>
  <c r="S507" i="4"/>
  <c r="S508" i="4"/>
  <c r="S509" i="4"/>
  <c r="S510" i="4"/>
  <c r="S511" i="4"/>
  <c r="S512" i="4"/>
  <c r="S513" i="4"/>
  <c r="S514" i="4"/>
  <c r="S515" i="4"/>
  <c r="S516" i="4"/>
  <c r="S517" i="4"/>
  <c r="S518" i="4"/>
  <c r="S519" i="4"/>
  <c r="S520" i="4"/>
  <c r="S521" i="4"/>
  <c r="S522" i="4"/>
  <c r="S523" i="4"/>
  <c r="S524" i="4"/>
  <c r="S525" i="4"/>
  <c r="S526" i="4"/>
  <c r="S527" i="4"/>
  <c r="S528" i="4"/>
  <c r="S529" i="4"/>
  <c r="S530" i="4"/>
  <c r="S531" i="4"/>
  <c r="S532" i="4"/>
  <c r="S533" i="4"/>
  <c r="S534" i="4"/>
  <c r="S535" i="4"/>
  <c r="S536" i="4"/>
  <c r="S537" i="4"/>
  <c r="S538" i="4"/>
  <c r="S539" i="4"/>
  <c r="S540" i="4"/>
  <c r="S541" i="4"/>
  <c r="S542" i="4"/>
  <c r="S543" i="4"/>
  <c r="S544" i="4"/>
  <c r="S545" i="4"/>
  <c r="S546" i="4"/>
  <c r="S547" i="4"/>
  <c r="S548" i="4"/>
  <c r="S549" i="4"/>
  <c r="S550" i="4"/>
  <c r="S551" i="4"/>
  <c r="S552" i="4"/>
  <c r="S553" i="4"/>
  <c r="S554" i="4"/>
  <c r="S555" i="4"/>
  <c r="S556" i="4"/>
  <c r="S557" i="4"/>
  <c r="S558" i="4"/>
  <c r="S559" i="4"/>
  <c r="S560" i="4"/>
  <c r="S561" i="4"/>
  <c r="S562" i="4"/>
  <c r="S563" i="4"/>
  <c r="S564" i="4"/>
  <c r="S565" i="4"/>
  <c r="S566" i="4"/>
  <c r="S567" i="4"/>
  <c r="S568" i="4"/>
  <c r="S569" i="4"/>
  <c r="S570" i="4"/>
  <c r="S571" i="4"/>
  <c r="S572" i="4"/>
  <c r="S573" i="4"/>
  <c r="S574" i="4"/>
  <c r="S575" i="4"/>
  <c r="S576" i="4"/>
  <c r="S577" i="4"/>
  <c r="S578" i="4"/>
  <c r="S579" i="4"/>
  <c r="S580" i="4"/>
  <c r="S581" i="4"/>
  <c r="S582" i="4"/>
  <c r="S583" i="4"/>
  <c r="S584" i="4"/>
  <c r="S585" i="4"/>
  <c r="S586" i="4"/>
  <c r="S587" i="4"/>
  <c r="S588" i="4"/>
  <c r="S589" i="4"/>
  <c r="S590" i="4"/>
  <c r="S591" i="4"/>
  <c r="S592" i="4"/>
  <c r="S593" i="4"/>
  <c r="S594" i="4"/>
  <c r="S595" i="4"/>
  <c r="S596" i="4"/>
  <c r="S597" i="4"/>
  <c r="S598" i="4"/>
  <c r="S599" i="4"/>
  <c r="S600" i="4"/>
  <c r="S601" i="4"/>
  <c r="S602" i="4"/>
  <c r="S603" i="4"/>
  <c r="S604" i="4"/>
  <c r="S605" i="4"/>
  <c r="S606" i="4"/>
  <c r="S607" i="4"/>
  <c r="S608" i="4"/>
  <c r="S609" i="4"/>
  <c r="S610" i="4"/>
  <c r="S611" i="4"/>
  <c r="S612" i="4"/>
  <c r="S613" i="4"/>
  <c r="S614" i="4"/>
  <c r="S615" i="4"/>
  <c r="S616" i="4"/>
  <c r="S617" i="4"/>
  <c r="S618" i="4"/>
  <c r="S619" i="4"/>
  <c r="S620" i="4"/>
  <c r="S621" i="4"/>
  <c r="S622" i="4"/>
  <c r="S623" i="4"/>
  <c r="S624" i="4"/>
  <c r="S625" i="4"/>
  <c r="S626" i="4"/>
  <c r="S627" i="4"/>
  <c r="S628" i="4"/>
  <c r="S629" i="4"/>
  <c r="S630" i="4"/>
  <c r="S631" i="4"/>
  <c r="S632" i="4"/>
  <c r="S633" i="4"/>
  <c r="S634" i="4"/>
  <c r="S635" i="4"/>
  <c r="S636" i="4"/>
  <c r="S637" i="4"/>
  <c r="S638" i="4"/>
  <c r="S639" i="4"/>
  <c r="S640" i="4"/>
  <c r="S641" i="4"/>
  <c r="S642" i="4"/>
  <c r="S643" i="4"/>
  <c r="S644" i="4"/>
  <c r="S645" i="4"/>
  <c r="S646" i="4"/>
  <c r="S647" i="4"/>
  <c r="S648" i="4"/>
  <c r="S649" i="4"/>
  <c r="S650" i="4"/>
  <c r="S651" i="4"/>
  <c r="S652" i="4"/>
  <c r="S653" i="4"/>
  <c r="S654" i="4"/>
  <c r="S655" i="4"/>
  <c r="S656" i="4"/>
  <c r="S657" i="4"/>
  <c r="S658" i="4"/>
  <c r="S659" i="4"/>
  <c r="S660" i="4"/>
  <c r="S661" i="4"/>
  <c r="S662" i="4"/>
  <c r="S663" i="4"/>
  <c r="S664" i="4"/>
  <c r="S665" i="4"/>
  <c r="S666" i="4"/>
  <c r="S667" i="4"/>
  <c r="S668" i="4"/>
  <c r="S669" i="4"/>
  <c r="S670" i="4"/>
  <c r="S671" i="4"/>
  <c r="S672" i="4"/>
  <c r="S673" i="4"/>
  <c r="S674" i="4"/>
  <c r="S675" i="4"/>
  <c r="S676" i="4"/>
  <c r="S677" i="4"/>
  <c r="S678" i="4"/>
  <c r="S679" i="4"/>
  <c r="S680" i="4"/>
  <c r="S681" i="4"/>
  <c r="S682" i="4"/>
  <c r="S683" i="4"/>
  <c r="S684" i="4"/>
  <c r="S685" i="4"/>
  <c r="S686" i="4"/>
  <c r="S687" i="4"/>
  <c r="S688" i="4"/>
  <c r="S689" i="4"/>
  <c r="S690" i="4"/>
  <c r="S691" i="4"/>
  <c r="S692" i="4"/>
  <c r="S693" i="4"/>
  <c r="S694" i="4"/>
  <c r="S695" i="4"/>
  <c r="S696" i="4"/>
  <c r="S697" i="4"/>
  <c r="S698" i="4"/>
  <c r="S699" i="4"/>
  <c r="S700" i="4"/>
  <c r="S701" i="4"/>
  <c r="S702" i="4"/>
  <c r="S703" i="4"/>
  <c r="S704" i="4"/>
  <c r="S705" i="4"/>
  <c r="S706" i="4"/>
  <c r="S707" i="4"/>
  <c r="S708" i="4"/>
  <c r="S709" i="4"/>
  <c r="S710" i="4"/>
  <c r="S711" i="4"/>
  <c r="S712" i="4"/>
  <c r="S713" i="4"/>
  <c r="S714" i="4"/>
  <c r="S715" i="4"/>
  <c r="S716" i="4"/>
  <c r="S717" i="4"/>
  <c r="S718" i="4"/>
  <c r="S719" i="4"/>
  <c r="S720" i="4"/>
  <c r="S721" i="4"/>
  <c r="S722" i="4"/>
  <c r="S723" i="4"/>
  <c r="S724" i="4"/>
  <c r="S725" i="4"/>
  <c r="S726" i="4"/>
  <c r="S727" i="4"/>
  <c r="S728" i="4"/>
  <c r="S729" i="4"/>
  <c r="S730" i="4"/>
  <c r="S731" i="4"/>
  <c r="S732" i="4"/>
  <c r="S733" i="4"/>
  <c r="S734" i="4"/>
  <c r="S735" i="4"/>
  <c r="S736" i="4"/>
  <c r="S737" i="4"/>
  <c r="S738" i="4"/>
  <c r="S739" i="4"/>
  <c r="S740" i="4"/>
  <c r="S741" i="4"/>
  <c r="S742" i="4"/>
  <c r="S743" i="4"/>
  <c r="S744" i="4"/>
  <c r="S745" i="4"/>
  <c r="S746" i="4"/>
  <c r="S747" i="4"/>
  <c r="S748" i="4"/>
  <c r="S749" i="4"/>
  <c r="S750" i="4"/>
  <c r="S751" i="4"/>
  <c r="S752" i="4"/>
  <c r="S753" i="4"/>
  <c r="S754" i="4"/>
  <c r="S755" i="4"/>
  <c r="S756" i="4"/>
  <c r="S757" i="4"/>
  <c r="S758" i="4"/>
  <c r="S759" i="4"/>
  <c r="S760" i="4"/>
  <c r="S761" i="4"/>
  <c r="S762" i="4"/>
  <c r="S763" i="4"/>
  <c r="S764" i="4"/>
  <c r="S765" i="4"/>
  <c r="S766" i="4"/>
  <c r="S767" i="4"/>
  <c r="S768" i="4"/>
  <c r="S769" i="4"/>
  <c r="S770" i="4"/>
  <c r="S771" i="4"/>
  <c r="S772" i="4"/>
  <c r="S773" i="4"/>
  <c r="S774" i="4"/>
  <c r="S775" i="4"/>
  <c r="S776" i="4"/>
  <c r="S777" i="4"/>
  <c r="S778" i="4"/>
  <c r="S779" i="4"/>
  <c r="S780" i="4"/>
  <c r="S781" i="4"/>
  <c r="S782" i="4"/>
  <c r="S783" i="4"/>
  <c r="S784" i="4"/>
  <c r="S785" i="4"/>
  <c r="S786" i="4"/>
  <c r="S787" i="4"/>
  <c r="S788" i="4"/>
  <c r="S789" i="4"/>
  <c r="S790" i="4"/>
  <c r="S791" i="4"/>
  <c r="S792" i="4"/>
  <c r="S793" i="4"/>
  <c r="S794" i="4"/>
  <c r="S795" i="4"/>
  <c r="S796" i="4"/>
  <c r="S797" i="4"/>
  <c r="S798" i="4"/>
  <c r="S799" i="4"/>
  <c r="S800" i="4"/>
  <c r="S801" i="4"/>
  <c r="S802" i="4"/>
  <c r="S803" i="4"/>
  <c r="S804" i="4"/>
  <c r="S805" i="4"/>
  <c r="S806" i="4"/>
  <c r="S807" i="4"/>
  <c r="S808" i="4"/>
  <c r="S809" i="4"/>
  <c r="S810" i="4"/>
  <c r="S811" i="4"/>
  <c r="S812" i="4"/>
  <c r="S813" i="4"/>
  <c r="S814" i="4"/>
  <c r="S815" i="4"/>
  <c r="S816" i="4"/>
  <c r="S817" i="4"/>
  <c r="S818" i="4"/>
  <c r="S819" i="4"/>
  <c r="S820" i="4"/>
  <c r="S821" i="4"/>
  <c r="S822" i="4"/>
  <c r="S823" i="4"/>
  <c r="S824" i="4"/>
  <c r="S825" i="4"/>
  <c r="S826" i="4"/>
  <c r="S827" i="4"/>
  <c r="S828" i="4"/>
  <c r="S829" i="4"/>
  <c r="S830" i="4"/>
  <c r="S831" i="4"/>
  <c r="S832" i="4"/>
  <c r="S833" i="4"/>
  <c r="S834" i="4"/>
  <c r="S835" i="4"/>
  <c r="S836" i="4"/>
  <c r="S837" i="4"/>
  <c r="S838" i="4"/>
  <c r="S839" i="4"/>
  <c r="S840" i="4"/>
  <c r="S841" i="4"/>
  <c r="S842" i="4"/>
  <c r="S843" i="4"/>
  <c r="S844" i="4"/>
  <c r="S845" i="4"/>
  <c r="S846" i="4"/>
  <c r="S847" i="4"/>
  <c r="S848" i="4"/>
  <c r="S849" i="4"/>
  <c r="S850" i="4"/>
  <c r="S851" i="4"/>
  <c r="S852" i="4"/>
  <c r="S853" i="4"/>
  <c r="S854" i="4"/>
  <c r="S855" i="4"/>
  <c r="S856" i="4"/>
  <c r="S857" i="4"/>
  <c r="S858" i="4"/>
  <c r="S859" i="4"/>
  <c r="S860" i="4"/>
  <c r="S861" i="4"/>
  <c r="S862" i="4"/>
  <c r="S863" i="4"/>
  <c r="S864" i="4"/>
  <c r="S865" i="4"/>
  <c r="S866" i="4"/>
  <c r="S867" i="4"/>
  <c r="S868" i="4"/>
  <c r="S869" i="4"/>
  <c r="S870" i="4"/>
  <c r="S871" i="4"/>
  <c r="S872" i="4"/>
  <c r="S873" i="4"/>
  <c r="S874" i="4"/>
  <c r="S875" i="4"/>
  <c r="S876" i="4"/>
  <c r="S877" i="4"/>
  <c r="S878" i="4"/>
  <c r="S879" i="4"/>
  <c r="S880" i="4"/>
  <c r="S881" i="4"/>
  <c r="S882" i="4"/>
  <c r="S883" i="4"/>
  <c r="S884" i="4"/>
  <c r="S885" i="4"/>
  <c r="S886" i="4"/>
  <c r="S887" i="4"/>
  <c r="S888" i="4"/>
  <c r="S889" i="4"/>
  <c r="S890" i="4"/>
  <c r="S891" i="4"/>
  <c r="S892" i="4"/>
  <c r="S893" i="4"/>
  <c r="S894" i="4"/>
  <c r="S895" i="4"/>
  <c r="S896" i="4"/>
  <c r="S897" i="4"/>
  <c r="S898" i="4"/>
  <c r="S899" i="4"/>
  <c r="S900" i="4"/>
  <c r="S901" i="4"/>
  <c r="S902" i="4"/>
  <c r="S903" i="4"/>
  <c r="S904" i="4"/>
  <c r="S905" i="4"/>
  <c r="S906" i="4"/>
  <c r="S907" i="4"/>
  <c r="S908" i="4"/>
  <c r="S909" i="4"/>
  <c r="S910" i="4"/>
  <c r="S911" i="4"/>
  <c r="S912" i="4"/>
  <c r="S913" i="4"/>
  <c r="S914" i="4"/>
  <c r="S915" i="4"/>
  <c r="S916" i="4"/>
  <c r="S917" i="4"/>
  <c r="S918" i="4"/>
  <c r="S919" i="4"/>
  <c r="S920" i="4"/>
  <c r="S921" i="4"/>
  <c r="S922" i="4"/>
  <c r="S923" i="4"/>
  <c r="S924" i="4"/>
  <c r="S925" i="4"/>
  <c r="S926" i="4"/>
  <c r="S927" i="4"/>
  <c r="S928" i="4"/>
  <c r="S929" i="4"/>
  <c r="S930" i="4"/>
  <c r="S931" i="4"/>
  <c r="S932" i="4"/>
  <c r="S933" i="4"/>
  <c r="S934" i="4"/>
  <c r="S935" i="4"/>
  <c r="S936" i="4"/>
  <c r="S937" i="4"/>
  <c r="S938" i="4"/>
  <c r="S939" i="4"/>
  <c r="S940" i="4"/>
  <c r="S941" i="4"/>
  <c r="S942" i="4"/>
  <c r="S943" i="4"/>
  <c r="S944" i="4"/>
  <c r="S945" i="4"/>
  <c r="S946" i="4"/>
  <c r="S947" i="4"/>
  <c r="S948" i="4"/>
  <c r="S949" i="4"/>
  <c r="S950" i="4"/>
  <c r="S951" i="4"/>
  <c r="S952" i="4"/>
  <c r="S953" i="4"/>
  <c r="S954" i="4"/>
  <c r="S955" i="4"/>
  <c r="S956" i="4"/>
  <c r="S957" i="4"/>
  <c r="S958" i="4"/>
  <c r="S959" i="4"/>
  <c r="S960" i="4"/>
  <c r="S961" i="4"/>
  <c r="S962" i="4"/>
  <c r="S963" i="4"/>
  <c r="S964" i="4"/>
  <c r="S965" i="4"/>
  <c r="S966" i="4"/>
  <c r="S967" i="4"/>
  <c r="S968" i="4"/>
  <c r="S969" i="4"/>
  <c r="S970" i="4"/>
  <c r="S971" i="4"/>
  <c r="S972" i="4"/>
  <c r="S973" i="4"/>
  <c r="S974" i="4"/>
  <c r="S975" i="4"/>
  <c r="S976" i="4"/>
  <c r="S977" i="4"/>
  <c r="S978" i="4"/>
  <c r="S979" i="4"/>
  <c r="S980" i="4"/>
  <c r="S981" i="4"/>
  <c r="S982" i="4"/>
  <c r="S983" i="4"/>
  <c r="S984" i="4"/>
  <c r="S985" i="4"/>
  <c r="S986" i="4"/>
  <c r="S987" i="4"/>
  <c r="S988" i="4"/>
  <c r="S989" i="4"/>
  <c r="S990" i="4"/>
  <c r="S991" i="4"/>
  <c r="S992" i="4"/>
  <c r="S993" i="4"/>
  <c r="S994" i="4"/>
  <c r="S995" i="4"/>
  <c r="S996" i="4"/>
  <c r="S997" i="4"/>
  <c r="S998" i="4"/>
  <c r="S999" i="4"/>
  <c r="S1000" i="4"/>
  <c r="S1001" i="4"/>
  <c r="S1002" i="4"/>
  <c r="S1003" i="4"/>
  <c r="S1004" i="4"/>
  <c r="S1005" i="4"/>
  <c r="S1006" i="4"/>
  <c r="S1007" i="4"/>
  <c r="S1008" i="4"/>
  <c r="S1009" i="4"/>
  <c r="S1010" i="4"/>
  <c r="S1011" i="4"/>
  <c r="S1012" i="4"/>
  <c r="S1013" i="4"/>
  <c r="S1014" i="4"/>
  <c r="S1015" i="4"/>
  <c r="S1016" i="4"/>
  <c r="S1017" i="4"/>
  <c r="S1018" i="4"/>
  <c r="S1019" i="4"/>
  <c r="S1020" i="4"/>
  <c r="S1021" i="4"/>
  <c r="S1022" i="4"/>
  <c r="S1023" i="4"/>
  <c r="S1024" i="4"/>
  <c r="S1025" i="4"/>
  <c r="S1026" i="4"/>
  <c r="S1027" i="4"/>
  <c r="S1028" i="4"/>
  <c r="S1029" i="4"/>
  <c r="S1030" i="4"/>
  <c r="S1031" i="4"/>
  <c r="S1032" i="4"/>
  <c r="S1033" i="4"/>
  <c r="S1034" i="4"/>
  <c r="S1035" i="4"/>
  <c r="S1036" i="4"/>
  <c r="S1037" i="4"/>
  <c r="S1038" i="4"/>
  <c r="S1039" i="4"/>
  <c r="S1040" i="4"/>
  <c r="S1041" i="4"/>
  <c r="S1042" i="4"/>
  <c r="S1043" i="4"/>
  <c r="S1044" i="4"/>
  <c r="S1045" i="4"/>
  <c r="S1046" i="4"/>
  <c r="S1047" i="4"/>
  <c r="S1048" i="4"/>
  <c r="S1049" i="4"/>
  <c r="S1050" i="4"/>
  <c r="S1051" i="4"/>
  <c r="S1052" i="4"/>
  <c r="S1053" i="4"/>
  <c r="S1054" i="4"/>
  <c r="S1055" i="4"/>
  <c r="S1056" i="4"/>
  <c r="S1057" i="4"/>
  <c r="S1058" i="4"/>
  <c r="S1059" i="4"/>
  <c r="S1060" i="4"/>
  <c r="S1061" i="4"/>
  <c r="S1062" i="4"/>
  <c r="S1063" i="4"/>
  <c r="S1064" i="4"/>
  <c r="S1065" i="4"/>
  <c r="S1066" i="4"/>
  <c r="S1067" i="4"/>
  <c r="S1068" i="4"/>
  <c r="S1069" i="4"/>
  <c r="S1070" i="4"/>
  <c r="S1071" i="4"/>
  <c r="S1072" i="4"/>
  <c r="S1073" i="4"/>
  <c r="S1074" i="4"/>
  <c r="S1075" i="4"/>
  <c r="S1076" i="4"/>
  <c r="S1077" i="4"/>
  <c r="S1078" i="4"/>
  <c r="S1079" i="4"/>
  <c r="S1080" i="4"/>
  <c r="S1081" i="4"/>
  <c r="S1082" i="4"/>
  <c r="S1083" i="4"/>
  <c r="S1084" i="4"/>
  <c r="S1085" i="4"/>
  <c r="S1086" i="4"/>
  <c r="S1087" i="4"/>
  <c r="S1088" i="4"/>
  <c r="S1089" i="4"/>
  <c r="S1090" i="4"/>
  <c r="S1091" i="4"/>
  <c r="S1092" i="4"/>
  <c r="S1093" i="4"/>
  <c r="S1094" i="4"/>
  <c r="S1095" i="4"/>
  <c r="S1096" i="4"/>
  <c r="S1097" i="4"/>
  <c r="S1098" i="4"/>
  <c r="S1099" i="4"/>
  <c r="S1100" i="4"/>
  <c r="S1101" i="4"/>
  <c r="S1102" i="4"/>
  <c r="S1103" i="4"/>
  <c r="S1104" i="4"/>
  <c r="S1105" i="4"/>
  <c r="S1106" i="4"/>
  <c r="S1107" i="4"/>
  <c r="S1108" i="4"/>
  <c r="S1109" i="4"/>
  <c r="S1110" i="4"/>
  <c r="S1111" i="4"/>
  <c r="S1112" i="4"/>
  <c r="S1113" i="4"/>
  <c r="S1114" i="4"/>
  <c r="S1115" i="4"/>
  <c r="S1116" i="4"/>
  <c r="S1117" i="4"/>
  <c r="S1118" i="4"/>
  <c r="S1119" i="4"/>
  <c r="S1120" i="4"/>
  <c r="S1121" i="4"/>
  <c r="S1122" i="4"/>
  <c r="S1123" i="4"/>
  <c r="S1124" i="4"/>
  <c r="S1125" i="4"/>
  <c r="S1126" i="4"/>
  <c r="S1127" i="4"/>
  <c r="S1128" i="4"/>
  <c r="S1129" i="4"/>
  <c r="S1130" i="4"/>
  <c r="S1131" i="4"/>
  <c r="S1132" i="4"/>
  <c r="S1133" i="4"/>
  <c r="S1134" i="4"/>
  <c r="S1135" i="4"/>
  <c r="S1136" i="4"/>
  <c r="S1137" i="4"/>
  <c r="S1138" i="4"/>
  <c r="S1139" i="4"/>
  <c r="S1140" i="4"/>
  <c r="S1141" i="4"/>
  <c r="S1142" i="4"/>
  <c r="S1143" i="4"/>
  <c r="S1144" i="4"/>
  <c r="S1145" i="4"/>
  <c r="S1146" i="4"/>
  <c r="S1147" i="4"/>
  <c r="S1148" i="4"/>
  <c r="S1149" i="4"/>
  <c r="S1150" i="4"/>
  <c r="S1151" i="4"/>
  <c r="S1152" i="4"/>
  <c r="S1153" i="4"/>
  <c r="S1154" i="4"/>
  <c r="S1155" i="4"/>
  <c r="S1156" i="4"/>
  <c r="S1157" i="4"/>
  <c r="S1158" i="4"/>
  <c r="S1159" i="4"/>
  <c r="S1160" i="4"/>
  <c r="S1161" i="4"/>
  <c r="S1162" i="4"/>
  <c r="S1163" i="4"/>
  <c r="S1164" i="4"/>
  <c r="S1165" i="4"/>
  <c r="S1166" i="4"/>
  <c r="S1167" i="4"/>
  <c r="S1168" i="4"/>
  <c r="S1169" i="4"/>
  <c r="S1170" i="4"/>
  <c r="S1171" i="4"/>
  <c r="S1172" i="4"/>
  <c r="S1173" i="4"/>
  <c r="S1174" i="4"/>
  <c r="S1175" i="4"/>
  <c r="S1176" i="4"/>
  <c r="S1177" i="4"/>
  <c r="S1178" i="4"/>
  <c r="S1179" i="4"/>
  <c r="S1180" i="4"/>
  <c r="S1181" i="4"/>
  <c r="S1182" i="4"/>
  <c r="S1183" i="4"/>
  <c r="S1184" i="4"/>
  <c r="S1185" i="4"/>
  <c r="S1186" i="4"/>
  <c r="S1187" i="4"/>
  <c r="S1188" i="4"/>
  <c r="S1189" i="4"/>
  <c r="S1190" i="4"/>
  <c r="S1191" i="4"/>
  <c r="S1192" i="4"/>
  <c r="S1193" i="4"/>
  <c r="S1194" i="4"/>
  <c r="S1195" i="4"/>
  <c r="S1196" i="4"/>
  <c r="S1197" i="4"/>
  <c r="S1198" i="4"/>
  <c r="S1199" i="4"/>
  <c r="S1200" i="4"/>
  <c r="S1201" i="4"/>
  <c r="S1202" i="4"/>
  <c r="S1203" i="4"/>
  <c r="S1204" i="4"/>
  <c r="S1205" i="4"/>
  <c r="S1206" i="4"/>
  <c r="S1207" i="4"/>
  <c r="S1208" i="4"/>
  <c r="S1209" i="4"/>
  <c r="S1210" i="4"/>
  <c r="S1211" i="4"/>
  <c r="S1212" i="4"/>
  <c r="S1213" i="4"/>
  <c r="S1214" i="4"/>
  <c r="S1215" i="4"/>
  <c r="S1216" i="4"/>
  <c r="S1217" i="4"/>
  <c r="S1218" i="4"/>
  <c r="S1219" i="4"/>
  <c r="S1220" i="4"/>
  <c r="S1221" i="4"/>
  <c r="S1222" i="4"/>
  <c r="S1223" i="4"/>
  <c r="S1224" i="4"/>
  <c r="S1225" i="4"/>
  <c r="S1226" i="4"/>
  <c r="S1227" i="4"/>
  <c r="S1228" i="4"/>
  <c r="S1229" i="4"/>
  <c r="S1230" i="4"/>
  <c r="S1231" i="4"/>
  <c r="S1232" i="4"/>
  <c r="S1233" i="4"/>
  <c r="S1234" i="4"/>
  <c r="S1235" i="4"/>
  <c r="S1236" i="4"/>
  <c r="S1237" i="4"/>
  <c r="S1238" i="4"/>
  <c r="S1239" i="4"/>
  <c r="S1240" i="4"/>
  <c r="S1241" i="4"/>
  <c r="S1242" i="4"/>
  <c r="S1243" i="4"/>
  <c r="S1244" i="4"/>
  <c r="S1245" i="4"/>
  <c r="S1246" i="4"/>
  <c r="S1247" i="4"/>
  <c r="S1248" i="4"/>
  <c r="S1249" i="4"/>
  <c r="S1250" i="4"/>
  <c r="S1251" i="4"/>
  <c r="S1252" i="4"/>
  <c r="S1253" i="4"/>
  <c r="S1254" i="4"/>
  <c r="S1255" i="4"/>
  <c r="S1256" i="4"/>
  <c r="S1257" i="4"/>
  <c r="S1258" i="4"/>
  <c r="S1259" i="4"/>
  <c r="S1260" i="4"/>
  <c r="S1261" i="4"/>
  <c r="S1262" i="4"/>
  <c r="S1263" i="4"/>
  <c r="S1264" i="4"/>
  <c r="S1265" i="4"/>
  <c r="S1266" i="4"/>
  <c r="S1267" i="4"/>
  <c r="S1268" i="4"/>
  <c r="S1269" i="4"/>
  <c r="S1270" i="4"/>
  <c r="S1271" i="4"/>
  <c r="S1272" i="4"/>
  <c r="S1273" i="4"/>
  <c r="S1274" i="4"/>
  <c r="S1275" i="4"/>
  <c r="S1276" i="4"/>
  <c r="S1277" i="4"/>
  <c r="S1278" i="4"/>
  <c r="S1279" i="4"/>
  <c r="S1280" i="4"/>
  <c r="S1281" i="4"/>
  <c r="S1282" i="4"/>
  <c r="S1283" i="4"/>
  <c r="S1284" i="4"/>
  <c r="S1285" i="4"/>
  <c r="S1286" i="4"/>
  <c r="S1287" i="4"/>
  <c r="S1288" i="4"/>
  <c r="S1289" i="4"/>
  <c r="S1290" i="4"/>
  <c r="S1291" i="4"/>
  <c r="S1292" i="4"/>
  <c r="S1293" i="4"/>
  <c r="S1294" i="4"/>
  <c r="S1295" i="4"/>
  <c r="S1296" i="4"/>
  <c r="S1297" i="4"/>
  <c r="S1298" i="4"/>
  <c r="S1299" i="4"/>
  <c r="S1300" i="4"/>
  <c r="S1301" i="4"/>
  <c r="S1302" i="4"/>
  <c r="S1303" i="4"/>
  <c r="S1304" i="4"/>
  <c r="S1305" i="4"/>
  <c r="S1306" i="4"/>
  <c r="S1307" i="4"/>
  <c r="S1308" i="4"/>
  <c r="S1309" i="4"/>
  <c r="S1310" i="4"/>
  <c r="S1311" i="4"/>
  <c r="S1312" i="4"/>
  <c r="S1313" i="4"/>
  <c r="S1314" i="4"/>
  <c r="S1315" i="4"/>
  <c r="S1316" i="4"/>
  <c r="S1317" i="4"/>
  <c r="S1318" i="4"/>
  <c r="S1319" i="4"/>
  <c r="S1320" i="4"/>
  <c r="S1321" i="4"/>
  <c r="S1322" i="4"/>
  <c r="S1323" i="4"/>
  <c r="S1324" i="4"/>
  <c r="S1325" i="4"/>
  <c r="S1326" i="4"/>
  <c r="S1327" i="4"/>
  <c r="S1328" i="4"/>
  <c r="S1329" i="4"/>
  <c r="S1330" i="4"/>
  <c r="S1331" i="4"/>
  <c r="S1332" i="4"/>
  <c r="S1333" i="4"/>
  <c r="S1334" i="4"/>
  <c r="S1335" i="4"/>
  <c r="S1336" i="4"/>
  <c r="S1337" i="4"/>
  <c r="S1338" i="4"/>
  <c r="S1339" i="4"/>
  <c r="S1340" i="4"/>
  <c r="S1341" i="4"/>
  <c r="S1342" i="4"/>
  <c r="S1343" i="4"/>
  <c r="S1344" i="4"/>
  <c r="S1345" i="4"/>
  <c r="S1346" i="4"/>
  <c r="S1347" i="4"/>
  <c r="S1348" i="4"/>
  <c r="S1349" i="4"/>
  <c r="S1350" i="4"/>
  <c r="S1351" i="4"/>
  <c r="S1352" i="4"/>
  <c r="S1353" i="4"/>
  <c r="S1354" i="4"/>
  <c r="S1355" i="4"/>
  <c r="S1356" i="4"/>
  <c r="S1357" i="4"/>
  <c r="S1358" i="4"/>
  <c r="S1359" i="4"/>
  <c r="S1360" i="4"/>
  <c r="S1361" i="4"/>
  <c r="S1362" i="4"/>
  <c r="S1363" i="4"/>
  <c r="S1364" i="4"/>
  <c r="S1365" i="4"/>
  <c r="S1366" i="4"/>
  <c r="S1367" i="4"/>
  <c r="S1368" i="4"/>
  <c r="S1369" i="4"/>
  <c r="S1370" i="4"/>
  <c r="S1371" i="4"/>
  <c r="S1372" i="4"/>
  <c r="S1373" i="4"/>
  <c r="S1374" i="4"/>
  <c r="S1375" i="4"/>
  <c r="S1376" i="4"/>
  <c r="S1377" i="4"/>
  <c r="S1378" i="4"/>
  <c r="S1379" i="4"/>
  <c r="S1380" i="4"/>
  <c r="S1381" i="4"/>
  <c r="S1382" i="4"/>
  <c r="S1383" i="4"/>
  <c r="S1384" i="4"/>
  <c r="S1385" i="4"/>
  <c r="S1386" i="4"/>
  <c r="S1387" i="4"/>
  <c r="S1388" i="4"/>
  <c r="S1389" i="4"/>
  <c r="S1390" i="4"/>
  <c r="S1391" i="4"/>
  <c r="S1392" i="4"/>
  <c r="S1393" i="4"/>
  <c r="S1394" i="4"/>
  <c r="S1395" i="4"/>
  <c r="S1396" i="4"/>
  <c r="S1397" i="4"/>
  <c r="S1398" i="4"/>
  <c r="S1399" i="4"/>
  <c r="S1400" i="4"/>
  <c r="S1401" i="4"/>
  <c r="S1402" i="4"/>
  <c r="S1403" i="4"/>
  <c r="S1404" i="4"/>
  <c r="S1405" i="4"/>
  <c r="S1406" i="4"/>
  <c r="S1407" i="4"/>
  <c r="S1408" i="4"/>
  <c r="S1409" i="4"/>
  <c r="S1410" i="4"/>
  <c r="S1411" i="4"/>
  <c r="S1412" i="4"/>
  <c r="S1413" i="4"/>
  <c r="S1414" i="4"/>
  <c r="S1415" i="4"/>
  <c r="S1416" i="4"/>
  <c r="S1417" i="4"/>
  <c r="S1418" i="4"/>
  <c r="S1419" i="4"/>
  <c r="S1420" i="4"/>
  <c r="S1421" i="4"/>
  <c r="S1422" i="4"/>
  <c r="S1423" i="4"/>
  <c r="S1424" i="4"/>
  <c r="S1425" i="4"/>
  <c r="S1426" i="4"/>
  <c r="S1427" i="4"/>
  <c r="S1428" i="4"/>
  <c r="S1429" i="4"/>
  <c r="S1430" i="4"/>
  <c r="S1431" i="4"/>
  <c r="S1432" i="4"/>
  <c r="S1433" i="4"/>
  <c r="S1434" i="4"/>
  <c r="S1435" i="4"/>
  <c r="S1436" i="4"/>
  <c r="S1437" i="4"/>
  <c r="S1438" i="4"/>
  <c r="S1439" i="4"/>
  <c r="S1440" i="4"/>
  <c r="S1441" i="4"/>
  <c r="S1442" i="4"/>
  <c r="S1443" i="4"/>
  <c r="S1444" i="4"/>
  <c r="S1445" i="4"/>
  <c r="S1446" i="4"/>
  <c r="S1447" i="4"/>
  <c r="S1448" i="4"/>
  <c r="S1449" i="4"/>
  <c r="S1450" i="4"/>
  <c r="S1451" i="4"/>
  <c r="S1452" i="4"/>
  <c r="S1453" i="4"/>
  <c r="S1454" i="4"/>
  <c r="S1455" i="4"/>
  <c r="S1456" i="4"/>
  <c r="S1457" i="4"/>
  <c r="S1458" i="4"/>
  <c r="S1459" i="4"/>
  <c r="S1460" i="4"/>
  <c r="S1461" i="4"/>
  <c r="S1462" i="4"/>
  <c r="S1463" i="4"/>
  <c r="S1464" i="4"/>
  <c r="S1465" i="4"/>
  <c r="S1466" i="4"/>
  <c r="S1467" i="4"/>
  <c r="S1468" i="4"/>
  <c r="S1469" i="4"/>
  <c r="S1470" i="4"/>
  <c r="S1471" i="4"/>
  <c r="S1472" i="4"/>
  <c r="S1473" i="4"/>
  <c r="S1474" i="4"/>
  <c r="S1475" i="4"/>
  <c r="S1476" i="4"/>
  <c r="S1477" i="4"/>
  <c r="S1478" i="4"/>
  <c r="S1479" i="4"/>
  <c r="S1480" i="4"/>
  <c r="S1481" i="4"/>
  <c r="S1482" i="4"/>
  <c r="S1483" i="4"/>
  <c r="S1484" i="4"/>
  <c r="S1485" i="4"/>
  <c r="S1486" i="4"/>
  <c r="S1487" i="4"/>
  <c r="S1488" i="4"/>
  <c r="S1489" i="4"/>
  <c r="S1490" i="4"/>
  <c r="S1491" i="4"/>
  <c r="S1492" i="4"/>
  <c r="S1493" i="4"/>
  <c r="S1494" i="4"/>
  <c r="S1495" i="4"/>
  <c r="S1496" i="4"/>
  <c r="S1497" i="4"/>
  <c r="S1498" i="4"/>
  <c r="S1499" i="4"/>
  <c r="S1500" i="4"/>
  <c r="S1501" i="4"/>
  <c r="S1502" i="4"/>
  <c r="S1503" i="4"/>
  <c r="S1504" i="4"/>
  <c r="S1505" i="4"/>
  <c r="S1506" i="4"/>
  <c r="S1507" i="4"/>
  <c r="S1508" i="4"/>
  <c r="S1509" i="4"/>
  <c r="S1510" i="4"/>
  <c r="S1511" i="4"/>
  <c r="S1512" i="4"/>
  <c r="S1513" i="4"/>
  <c r="S1514" i="4"/>
  <c r="S1515" i="4"/>
  <c r="S1516" i="4"/>
  <c r="S1517" i="4"/>
  <c r="S1518" i="4"/>
  <c r="S1519" i="4"/>
  <c r="S1520" i="4"/>
  <c r="S1521" i="4"/>
  <c r="S1522" i="4"/>
  <c r="S1523" i="4"/>
  <c r="S1524" i="4"/>
  <c r="S1525" i="4"/>
  <c r="S1526" i="4"/>
  <c r="S1527" i="4"/>
  <c r="S1528" i="4"/>
  <c r="S1529" i="4"/>
  <c r="S1530" i="4"/>
  <c r="S1531" i="4"/>
  <c r="S1532" i="4"/>
  <c r="S1533" i="4"/>
  <c r="S1534" i="4"/>
  <c r="S1535" i="4"/>
  <c r="S1536" i="4"/>
  <c r="S1537" i="4"/>
  <c r="S1538" i="4"/>
  <c r="S1539" i="4"/>
  <c r="S1540" i="4"/>
  <c r="S1541" i="4"/>
  <c r="S1542" i="4"/>
  <c r="S1543" i="4"/>
  <c r="S1544" i="4"/>
  <c r="S1545" i="4"/>
  <c r="S1546" i="4"/>
  <c r="S1547" i="4"/>
  <c r="S1548" i="4"/>
  <c r="S1549" i="4"/>
  <c r="S1550" i="4"/>
  <c r="S1551" i="4"/>
  <c r="S1552" i="4"/>
  <c r="S1553" i="4"/>
  <c r="S1554" i="4"/>
  <c r="S1555" i="4"/>
  <c r="S1556" i="4"/>
  <c r="S1557" i="4"/>
  <c r="S1558" i="4"/>
  <c r="S1559" i="4"/>
  <c r="S1560" i="4"/>
  <c r="S1561" i="4"/>
  <c r="S1562" i="4"/>
  <c r="S1563" i="4"/>
  <c r="S1564" i="4"/>
  <c r="S1565" i="4"/>
  <c r="S1566" i="4"/>
  <c r="S1567" i="4"/>
  <c r="S1568" i="4"/>
  <c r="S1569" i="4"/>
  <c r="S1570" i="4"/>
  <c r="S1571" i="4"/>
  <c r="S1572" i="4"/>
  <c r="S1573" i="4"/>
  <c r="S1574" i="4"/>
  <c r="S1575" i="4"/>
  <c r="S1576" i="4"/>
  <c r="S1577" i="4"/>
  <c r="S1578" i="4"/>
  <c r="S1579" i="4"/>
  <c r="S1580" i="4"/>
  <c r="S1581" i="4"/>
  <c r="S1582" i="4"/>
  <c r="S1583" i="4"/>
  <c r="S1584" i="4"/>
  <c r="S1585" i="4"/>
  <c r="S1586" i="4"/>
  <c r="S1587" i="4"/>
  <c r="S1588" i="4"/>
  <c r="S1589" i="4"/>
  <c r="S1590" i="4"/>
  <c r="S1591" i="4"/>
  <c r="S1592" i="4"/>
  <c r="S1593" i="4"/>
  <c r="S1594" i="4"/>
  <c r="S1595" i="4"/>
  <c r="S1596" i="4"/>
  <c r="S1597" i="4"/>
  <c r="S1598" i="4"/>
  <c r="S1599" i="4"/>
  <c r="S1600" i="4"/>
  <c r="S1601" i="4"/>
  <c r="S1602" i="4"/>
  <c r="S1603" i="4"/>
  <c r="S1604" i="4"/>
  <c r="S1605" i="4"/>
  <c r="S1606" i="4"/>
  <c r="S1607" i="4"/>
  <c r="S1608" i="4"/>
  <c r="S1609" i="4"/>
  <c r="S1610" i="4"/>
  <c r="S1611" i="4"/>
  <c r="S1612" i="4"/>
  <c r="S1613" i="4"/>
  <c r="S1614" i="4"/>
  <c r="S1615" i="4"/>
  <c r="S1616" i="4"/>
  <c r="S1617" i="4"/>
  <c r="S1618" i="4"/>
  <c r="S1619" i="4"/>
  <c r="S1620" i="4"/>
  <c r="S1621" i="4"/>
  <c r="S1622" i="4"/>
  <c r="S1623" i="4"/>
  <c r="S1624" i="4"/>
  <c r="S1625" i="4"/>
  <c r="S1626" i="4"/>
  <c r="S1627" i="4"/>
  <c r="S1628" i="4"/>
  <c r="S1629" i="4"/>
  <c r="S1630" i="4"/>
  <c r="S1631" i="4"/>
  <c r="S1632" i="4"/>
  <c r="S1633" i="4"/>
  <c r="S1634" i="4"/>
  <c r="S1635" i="4"/>
  <c r="S1636" i="4"/>
  <c r="S1637" i="4"/>
  <c r="S1638" i="4"/>
  <c r="S1639" i="4"/>
  <c r="S1640" i="4"/>
  <c r="S1641" i="4"/>
  <c r="S1642" i="4"/>
  <c r="S1643" i="4"/>
  <c r="S1644" i="4"/>
  <c r="S1645" i="4"/>
  <c r="S1646" i="4"/>
  <c r="S1647" i="4"/>
  <c r="S1648" i="4"/>
  <c r="S1649" i="4"/>
  <c r="S1650" i="4"/>
  <c r="S1651" i="4"/>
  <c r="S1652" i="4"/>
  <c r="S1653" i="4"/>
  <c r="S1654" i="4"/>
  <c r="S1655" i="4"/>
  <c r="S1656" i="4"/>
  <c r="S1657" i="4"/>
  <c r="S1658" i="4"/>
  <c r="S1659" i="4"/>
  <c r="S1660" i="4"/>
  <c r="S1661" i="4"/>
  <c r="S1662" i="4"/>
  <c r="S1663" i="4"/>
  <c r="S1664" i="4"/>
  <c r="S1665" i="4"/>
  <c r="S1666" i="4"/>
  <c r="S1667" i="4"/>
  <c r="S1668" i="4"/>
  <c r="S1669" i="4"/>
  <c r="S1670" i="4"/>
  <c r="S1671" i="4"/>
  <c r="S1672" i="4"/>
  <c r="S1673" i="4"/>
  <c r="S1674" i="4"/>
  <c r="S1675" i="4"/>
  <c r="S1676" i="4"/>
  <c r="S1677" i="4"/>
  <c r="S1678" i="4"/>
  <c r="S1679" i="4"/>
  <c r="S1680" i="4"/>
  <c r="S1681" i="4"/>
  <c r="S1682" i="4"/>
  <c r="S1683" i="4"/>
  <c r="S1684" i="4"/>
  <c r="S1685" i="4"/>
  <c r="S1686" i="4"/>
  <c r="S1687" i="4"/>
  <c r="S1688" i="4"/>
  <c r="S1689" i="4"/>
  <c r="S1690" i="4"/>
  <c r="S1691" i="4"/>
  <c r="S1692" i="4"/>
  <c r="S1693" i="4"/>
  <c r="S1694" i="4"/>
  <c r="S1695" i="4"/>
  <c r="S1696" i="4"/>
  <c r="S1697" i="4"/>
  <c r="S1698" i="4"/>
  <c r="S1699" i="4"/>
  <c r="S1700" i="4"/>
  <c r="S1701" i="4"/>
  <c r="S1702" i="4"/>
  <c r="S1703" i="4"/>
  <c r="S1704" i="4"/>
  <c r="S1705" i="4"/>
  <c r="S1706" i="4"/>
  <c r="S1707" i="4"/>
  <c r="S1708" i="4"/>
  <c r="S1709" i="4"/>
  <c r="S1710" i="4"/>
  <c r="S1711" i="4"/>
  <c r="S1712" i="4"/>
  <c r="S1713" i="4"/>
  <c r="S1714" i="4"/>
  <c r="S1715" i="4"/>
  <c r="S1716" i="4"/>
  <c r="S1717" i="4"/>
  <c r="S1718" i="4"/>
  <c r="S1719" i="4"/>
  <c r="S1720" i="4"/>
  <c r="S1721" i="4"/>
  <c r="S1722" i="4"/>
  <c r="S1723" i="4"/>
  <c r="S1724" i="4"/>
  <c r="S1725" i="4"/>
  <c r="S1726" i="4"/>
  <c r="S1727" i="4"/>
  <c r="S1728" i="4"/>
  <c r="S1729" i="4"/>
  <c r="S1730" i="4"/>
  <c r="S1731" i="4"/>
  <c r="S1732" i="4"/>
  <c r="S1733" i="4"/>
  <c r="S1734" i="4"/>
  <c r="S1735" i="4"/>
  <c r="S1736" i="4"/>
  <c r="S1737" i="4"/>
  <c r="S1738" i="4"/>
  <c r="S1739" i="4"/>
  <c r="S1740" i="4"/>
  <c r="S1741" i="4"/>
  <c r="S1742" i="4"/>
  <c r="S1743" i="4"/>
  <c r="S1744" i="4"/>
  <c r="S1745" i="4"/>
  <c r="S1746" i="4"/>
  <c r="S1747" i="4"/>
  <c r="S1748" i="4"/>
  <c r="S1749" i="4"/>
  <c r="S1750" i="4"/>
  <c r="S1751" i="4"/>
  <c r="S1752" i="4"/>
  <c r="S1753" i="4"/>
  <c r="S1754" i="4"/>
  <c r="S1755" i="4"/>
  <c r="S1756" i="4"/>
  <c r="S1757" i="4"/>
  <c r="S1758" i="4"/>
  <c r="S1759" i="4"/>
  <c r="S1760" i="4"/>
  <c r="S1761" i="4"/>
  <c r="S1762" i="4"/>
  <c r="S1763" i="4"/>
  <c r="S1764" i="4"/>
  <c r="S1765" i="4"/>
  <c r="S1766" i="4"/>
  <c r="S1767" i="4"/>
  <c r="S1768" i="4"/>
  <c r="S1769" i="4"/>
  <c r="S1770" i="4"/>
  <c r="S1771" i="4"/>
  <c r="S1772" i="4"/>
  <c r="S1773" i="4"/>
  <c r="S1774" i="4"/>
  <c r="S1775" i="4"/>
  <c r="S1776" i="4"/>
  <c r="S1777" i="4"/>
  <c r="S1778" i="4"/>
  <c r="S1779" i="4"/>
  <c r="S1780" i="4"/>
  <c r="S1781" i="4"/>
  <c r="S1782" i="4"/>
  <c r="S1783" i="4"/>
  <c r="S1784" i="4"/>
  <c r="S1785" i="4"/>
  <c r="S1786" i="4"/>
  <c r="S1787" i="4"/>
  <c r="S1788" i="4"/>
  <c r="S1789" i="4"/>
  <c r="S1790" i="4"/>
  <c r="S1791" i="4"/>
  <c r="S1792" i="4"/>
  <c r="S1793" i="4"/>
  <c r="S1794" i="4"/>
  <c r="S1795" i="4"/>
  <c r="S1796" i="4"/>
  <c r="S1797" i="4"/>
  <c r="S1798" i="4"/>
  <c r="S1799" i="4"/>
  <c r="S1800" i="4"/>
  <c r="S1801" i="4"/>
  <c r="S1802" i="4"/>
  <c r="S1803" i="4"/>
  <c r="S1804" i="4"/>
  <c r="S1805" i="4"/>
  <c r="S1806" i="4"/>
  <c r="S1807" i="4"/>
  <c r="S1808" i="4"/>
  <c r="S1809" i="4"/>
  <c r="S1810" i="4"/>
  <c r="S1811" i="4"/>
  <c r="S1812" i="4"/>
  <c r="S1813" i="4"/>
  <c r="S1814" i="4"/>
  <c r="S1815" i="4"/>
  <c r="S1816" i="4"/>
  <c r="S1817" i="4"/>
  <c r="S1818" i="4"/>
  <c r="S1819" i="4"/>
  <c r="S1820" i="4"/>
  <c r="S1821" i="4"/>
  <c r="S1822" i="4"/>
  <c r="S1823" i="4"/>
  <c r="S1824" i="4"/>
  <c r="S1825" i="4"/>
  <c r="S1826" i="4"/>
  <c r="S1827" i="4"/>
  <c r="S1828" i="4"/>
  <c r="S1829" i="4"/>
  <c r="S1830" i="4"/>
  <c r="S1831" i="4"/>
  <c r="S1832" i="4"/>
  <c r="S1833" i="4"/>
  <c r="S1834" i="4"/>
  <c r="S1835" i="4"/>
  <c r="S1836" i="4"/>
  <c r="S1837" i="4"/>
  <c r="S1838" i="4"/>
  <c r="S1839" i="4"/>
  <c r="S1840" i="4"/>
  <c r="S1841" i="4"/>
  <c r="S1842" i="4"/>
  <c r="S1843" i="4"/>
  <c r="S1844" i="4"/>
  <c r="S1845" i="4"/>
  <c r="S1846" i="4"/>
  <c r="S1847" i="4"/>
  <c r="S1848" i="4"/>
  <c r="S1849" i="4"/>
  <c r="S1850" i="4"/>
  <c r="S1851" i="4"/>
  <c r="S1852" i="4"/>
  <c r="S1853" i="4"/>
  <c r="S1854" i="4"/>
  <c r="S1855" i="4"/>
  <c r="S1856" i="4"/>
  <c r="S1857" i="4"/>
  <c r="S1858" i="4"/>
  <c r="S1859" i="4"/>
  <c r="S1860" i="4"/>
  <c r="S1861" i="4"/>
  <c r="S1862" i="4"/>
  <c r="S1863" i="4"/>
  <c r="S1864" i="4"/>
  <c r="S1865" i="4"/>
  <c r="S1866" i="4"/>
  <c r="S1867" i="4"/>
  <c r="S1868" i="4"/>
  <c r="S1869" i="4"/>
  <c r="S1870" i="4"/>
  <c r="S1871" i="4"/>
  <c r="S1872" i="4"/>
  <c r="S1873" i="4"/>
  <c r="S1874" i="4"/>
  <c r="S1875" i="4"/>
  <c r="S1876" i="4"/>
  <c r="S1877" i="4"/>
  <c r="S1878" i="4"/>
  <c r="S1879" i="4"/>
  <c r="S1880" i="4"/>
  <c r="S1881" i="4"/>
  <c r="S1882" i="4"/>
  <c r="S1883" i="4"/>
  <c r="S1884" i="4"/>
  <c r="S1885" i="4"/>
  <c r="S1886" i="4"/>
  <c r="S1887" i="4"/>
  <c r="S1888" i="4"/>
  <c r="S1889" i="4"/>
  <c r="S1890" i="4"/>
  <c r="S1891" i="4"/>
  <c r="S1892" i="4"/>
  <c r="S1893" i="4"/>
  <c r="S1894" i="4"/>
  <c r="S1895" i="4"/>
  <c r="S1896" i="4"/>
  <c r="S1897" i="4"/>
  <c r="S1898" i="4"/>
  <c r="S1899" i="4"/>
  <c r="S1900" i="4"/>
  <c r="S1901" i="4"/>
  <c r="S1902" i="4"/>
  <c r="S1903" i="4"/>
  <c r="S1904" i="4"/>
  <c r="S1905" i="4"/>
  <c r="S1906" i="4"/>
  <c r="S1907" i="4"/>
  <c r="S1908" i="4"/>
  <c r="S1909" i="4"/>
  <c r="S1910" i="4"/>
  <c r="S1911" i="4"/>
  <c r="S1912" i="4"/>
  <c r="S1913" i="4"/>
  <c r="S1914" i="4"/>
  <c r="S1915" i="4"/>
  <c r="S1916" i="4"/>
  <c r="S1917" i="4"/>
  <c r="S1918" i="4"/>
  <c r="S1919" i="4"/>
  <c r="S1920" i="4"/>
  <c r="S1921" i="4"/>
  <c r="S1922" i="4"/>
  <c r="S1923" i="4"/>
  <c r="S1924" i="4"/>
  <c r="S1925" i="4"/>
  <c r="S1926" i="4"/>
  <c r="S1927" i="4"/>
  <c r="S1928" i="4"/>
  <c r="S1929" i="4"/>
  <c r="S1930" i="4"/>
  <c r="S1931" i="4"/>
  <c r="S1932" i="4"/>
  <c r="S1933" i="4"/>
  <c r="S1934" i="4"/>
  <c r="S1935" i="4"/>
  <c r="S1936" i="4"/>
  <c r="S1937" i="4"/>
  <c r="S1938" i="4"/>
  <c r="S1939" i="4"/>
  <c r="S1940" i="4"/>
  <c r="S1941" i="4"/>
  <c r="S1942" i="4"/>
  <c r="S1943" i="4"/>
  <c r="S1944" i="4"/>
  <c r="S1945" i="4"/>
  <c r="S1946" i="4"/>
  <c r="S1947" i="4"/>
  <c r="S1948" i="4"/>
  <c r="S1949" i="4"/>
  <c r="S1950" i="4"/>
  <c r="S1951" i="4"/>
  <c r="S1952" i="4"/>
  <c r="S1953" i="4"/>
  <c r="S1954" i="4"/>
  <c r="S1955" i="4"/>
  <c r="S1956" i="4"/>
  <c r="S1957" i="4"/>
  <c r="S1958" i="4"/>
  <c r="S1959" i="4"/>
  <c r="S1960" i="4"/>
  <c r="S1961" i="4"/>
  <c r="S1962" i="4"/>
  <c r="S1963" i="4"/>
  <c r="S1964" i="4"/>
  <c r="S1965" i="4"/>
  <c r="S1966" i="4"/>
  <c r="S1967" i="4"/>
  <c r="S1968" i="4"/>
  <c r="S1969" i="4"/>
  <c r="S1970" i="4"/>
  <c r="S1971" i="4"/>
  <c r="S1972" i="4"/>
  <c r="S1973" i="4"/>
  <c r="S1974" i="4"/>
  <c r="S1975" i="4"/>
  <c r="S1976" i="4"/>
  <c r="S1977" i="4"/>
  <c r="S1978" i="4"/>
  <c r="S1979" i="4"/>
  <c r="S1980" i="4"/>
  <c r="S1981" i="4"/>
  <c r="S1982" i="4"/>
  <c r="S1983" i="4"/>
  <c r="S1984" i="4"/>
  <c r="S1985" i="4"/>
  <c r="S1986" i="4"/>
  <c r="S1987" i="4"/>
  <c r="S1988" i="4"/>
  <c r="S1989" i="4"/>
  <c r="S1990" i="4"/>
  <c r="S1991" i="4"/>
  <c r="S1992" i="4"/>
  <c r="S1993" i="4"/>
  <c r="S1994" i="4"/>
  <c r="S1995" i="4"/>
  <c r="S1996" i="4"/>
  <c r="S1997" i="4"/>
  <c r="S1998" i="4"/>
  <c r="S1999" i="4"/>
  <c r="S2000" i="4"/>
  <c r="S2001" i="4"/>
  <c r="S2002" i="4"/>
  <c r="S2003" i="4"/>
  <c r="S2004" i="4"/>
  <c r="S2005" i="4"/>
  <c r="S2006" i="4"/>
  <c r="S2007" i="4"/>
  <c r="S2008" i="4"/>
  <c r="S2009" i="4"/>
  <c r="S2010" i="4"/>
  <c r="S2011" i="4"/>
  <c r="S2012" i="4"/>
  <c r="S2013" i="4"/>
  <c r="S2014" i="4"/>
  <c r="S2015" i="4"/>
  <c r="S2016" i="4"/>
  <c r="S2017" i="4"/>
  <c r="S2018" i="4"/>
  <c r="S2019" i="4"/>
  <c r="S2020" i="4"/>
  <c r="S2021" i="4"/>
  <c r="S2022" i="4"/>
  <c r="S2023" i="4"/>
  <c r="S2024" i="4"/>
  <c r="S2025" i="4"/>
  <c r="S2026" i="4"/>
  <c r="S2027" i="4"/>
  <c r="S2028" i="4"/>
  <c r="S2029" i="4"/>
  <c r="S2030" i="4"/>
  <c r="S2031" i="4"/>
  <c r="S2032" i="4"/>
  <c r="S2033" i="4"/>
  <c r="S2034" i="4"/>
  <c r="S2035" i="4"/>
  <c r="S2036" i="4"/>
  <c r="S2037" i="4"/>
  <c r="S2038" i="4"/>
  <c r="S2039" i="4"/>
  <c r="S2040" i="4"/>
  <c r="S2041" i="4"/>
  <c r="S2042" i="4"/>
  <c r="S2043" i="4"/>
  <c r="S2044" i="4"/>
  <c r="S2045" i="4"/>
  <c r="S2046" i="4"/>
  <c r="S2047" i="4"/>
  <c r="S2048" i="4"/>
  <c r="S2049" i="4"/>
  <c r="S2050" i="4"/>
  <c r="S2051" i="4"/>
  <c r="S2052" i="4"/>
  <c r="S2053" i="4"/>
  <c r="S2054" i="4"/>
  <c r="S2055" i="4"/>
  <c r="S2056" i="4"/>
  <c r="S2057" i="4"/>
  <c r="S2058" i="4"/>
  <c r="S2059" i="4"/>
  <c r="S2060" i="4"/>
  <c r="S2061" i="4"/>
  <c r="S2062" i="4"/>
  <c r="S2063" i="4"/>
  <c r="S2064" i="4"/>
  <c r="S2065" i="4"/>
  <c r="S2066" i="4"/>
  <c r="S2067" i="4"/>
  <c r="S2068" i="4"/>
  <c r="S2069" i="4"/>
  <c r="S2070" i="4"/>
  <c r="S2071" i="4"/>
  <c r="S2072" i="4"/>
  <c r="S2073" i="4"/>
  <c r="S2074" i="4"/>
  <c r="S2075" i="4"/>
  <c r="S2076" i="4"/>
  <c r="S2077" i="4"/>
  <c r="S2078" i="4"/>
  <c r="S2079" i="4"/>
  <c r="S2080" i="4"/>
  <c r="S2081" i="4"/>
  <c r="S2082" i="4"/>
  <c r="S2083" i="4"/>
  <c r="S2084" i="4"/>
  <c r="S2085" i="4"/>
  <c r="S2086" i="4"/>
  <c r="S2087" i="4"/>
  <c r="S2088" i="4"/>
  <c r="S2089" i="4"/>
  <c r="S2090" i="4"/>
  <c r="S2091" i="4"/>
  <c r="S2092" i="4"/>
  <c r="S2093" i="4"/>
  <c r="S2094" i="4"/>
  <c r="S2095" i="4"/>
  <c r="S2096" i="4"/>
  <c r="S2097" i="4"/>
  <c r="S2098" i="4"/>
  <c r="S2099" i="4"/>
  <c r="S2100" i="4"/>
  <c r="S2101" i="4"/>
  <c r="S2102" i="4"/>
  <c r="S2103" i="4"/>
  <c r="S2104" i="4"/>
  <c r="S2105" i="4"/>
  <c r="S2106" i="4"/>
  <c r="S2107" i="4"/>
  <c r="S2108" i="4"/>
  <c r="S2109" i="4"/>
  <c r="S2110" i="4"/>
  <c r="S2111" i="4"/>
  <c r="S2112" i="4"/>
  <c r="S2113" i="4"/>
  <c r="S2114" i="4"/>
  <c r="S2115" i="4"/>
  <c r="S2116" i="4"/>
  <c r="S2117" i="4"/>
  <c r="S2118" i="4"/>
  <c r="S2119" i="4"/>
  <c r="S2120" i="4"/>
  <c r="S2121" i="4"/>
  <c r="S2122" i="4"/>
  <c r="S2123" i="4"/>
  <c r="S2124" i="4"/>
  <c r="S2125" i="4"/>
  <c r="S2126" i="4"/>
  <c r="S2127" i="4"/>
  <c r="S2128" i="4"/>
  <c r="S2129" i="4"/>
  <c r="S2130" i="4"/>
  <c r="S2131" i="4"/>
  <c r="S2132" i="4"/>
  <c r="S2133" i="4"/>
  <c r="S2134" i="4"/>
  <c r="S2135" i="4"/>
  <c r="S2136" i="4"/>
  <c r="S2137" i="4"/>
  <c r="S2138" i="4"/>
  <c r="S2139" i="4"/>
  <c r="S2140" i="4"/>
  <c r="S2141" i="4"/>
  <c r="S2142" i="4"/>
  <c r="S2143" i="4"/>
  <c r="S2144" i="4"/>
  <c r="S2145" i="4"/>
  <c r="S2146" i="4"/>
  <c r="S2147" i="4"/>
  <c r="S2148" i="4"/>
  <c r="S2149" i="4"/>
  <c r="S2150" i="4"/>
  <c r="S2151" i="4"/>
  <c r="S2152" i="4"/>
  <c r="S2153" i="4"/>
  <c r="S2154" i="4"/>
  <c r="S2155" i="4"/>
  <c r="S2156" i="4"/>
  <c r="S2157" i="4"/>
  <c r="S2158" i="4"/>
  <c r="S2159" i="4"/>
  <c r="S2160" i="4"/>
  <c r="S2161" i="4"/>
  <c r="S2162" i="4"/>
  <c r="S2163" i="4"/>
  <c r="S2164" i="4"/>
  <c r="S2165" i="4"/>
  <c r="S2166" i="4"/>
  <c r="S2167" i="4"/>
  <c r="S2168" i="4"/>
  <c r="S2169" i="4"/>
  <c r="S2170" i="4"/>
  <c r="S2171" i="4"/>
  <c r="S2172" i="4"/>
  <c r="S2173" i="4"/>
  <c r="S2174" i="4"/>
  <c r="S2175" i="4"/>
  <c r="S2176" i="4"/>
  <c r="S2177" i="4"/>
  <c r="S2178" i="4"/>
  <c r="S2179" i="4"/>
  <c r="S2180" i="4"/>
  <c r="S2181" i="4"/>
  <c r="S2182" i="4"/>
  <c r="S2183" i="4"/>
  <c r="S2184" i="4"/>
  <c r="S2185" i="4"/>
  <c r="S2186" i="4"/>
  <c r="S2187" i="4"/>
  <c r="S2188" i="4"/>
  <c r="S2189" i="4"/>
  <c r="S2190" i="4"/>
  <c r="S2191" i="4"/>
  <c r="S2192" i="4"/>
  <c r="S2193" i="4"/>
  <c r="S2194" i="4"/>
  <c r="S2195" i="4"/>
  <c r="S2196" i="4"/>
  <c r="S2197" i="4"/>
  <c r="S2198" i="4"/>
  <c r="S2199" i="4"/>
  <c r="S2200" i="4"/>
  <c r="S2201" i="4"/>
  <c r="S2202" i="4"/>
  <c r="S2203" i="4"/>
  <c r="S2204" i="4"/>
  <c r="S2205" i="4"/>
  <c r="S2206" i="4"/>
  <c r="S2207" i="4"/>
  <c r="S2208" i="4"/>
  <c r="S2209" i="4"/>
  <c r="S2210" i="4"/>
  <c r="S2211" i="4"/>
  <c r="S2212" i="4"/>
  <c r="S2213" i="4"/>
  <c r="S2214" i="4"/>
  <c r="S2215" i="4"/>
  <c r="S2216" i="4"/>
  <c r="S2217" i="4"/>
  <c r="S2218" i="4"/>
  <c r="S2219" i="4"/>
  <c r="S2220" i="4"/>
  <c r="S2221" i="4"/>
  <c r="S2222" i="4"/>
  <c r="S2223" i="4"/>
  <c r="S2224" i="4"/>
  <c r="S2225" i="4"/>
  <c r="S2226" i="4"/>
  <c r="S2227" i="4"/>
  <c r="S2228" i="4"/>
  <c r="S2229" i="4"/>
  <c r="S2230" i="4"/>
  <c r="S2231" i="4"/>
  <c r="S2232" i="4"/>
  <c r="S2233" i="4"/>
  <c r="S2234" i="4"/>
  <c r="S2235" i="4"/>
  <c r="S2236" i="4"/>
  <c r="S2237" i="4"/>
  <c r="S2238" i="4"/>
  <c r="S2239" i="4"/>
  <c r="S2240" i="4"/>
  <c r="S2241" i="4"/>
  <c r="S2242" i="4"/>
  <c r="S2243" i="4"/>
  <c r="S2244" i="4"/>
  <c r="S2245" i="4"/>
  <c r="S2246" i="4"/>
  <c r="S2247" i="4"/>
  <c r="S2248" i="4"/>
  <c r="S2249" i="4"/>
  <c r="S2250" i="4"/>
  <c r="S2251" i="4"/>
  <c r="S2252" i="4"/>
  <c r="S2253" i="4"/>
  <c r="S2254" i="4"/>
  <c r="S2255" i="4"/>
  <c r="S2256" i="4"/>
  <c r="S2257" i="4"/>
  <c r="S2258" i="4"/>
  <c r="S2259" i="4"/>
  <c r="S2260" i="4"/>
  <c r="S2261" i="4"/>
  <c r="S2262" i="4"/>
  <c r="S2263" i="4"/>
  <c r="S2264" i="4"/>
  <c r="S2265" i="4"/>
  <c r="S2266" i="4"/>
  <c r="S2267" i="4"/>
  <c r="S2268" i="4"/>
  <c r="S2269" i="4"/>
  <c r="S2270" i="4"/>
  <c r="S2271" i="4"/>
  <c r="S2272" i="4"/>
  <c r="S2273" i="4"/>
  <c r="S2274" i="4"/>
  <c r="S2275" i="4"/>
  <c r="S2276" i="4"/>
  <c r="S2277" i="4"/>
  <c r="S2278" i="4"/>
  <c r="S2279" i="4"/>
  <c r="S2280" i="4"/>
  <c r="S2281" i="4"/>
  <c r="S2282" i="4"/>
  <c r="S2283" i="4"/>
  <c r="S2284" i="4"/>
  <c r="S2285" i="4"/>
  <c r="S2286" i="4"/>
  <c r="S2287" i="4"/>
  <c r="S2288" i="4"/>
  <c r="S2289" i="4"/>
  <c r="S2290" i="4"/>
  <c r="S2291" i="4"/>
  <c r="S2292" i="4"/>
  <c r="S2293" i="4"/>
  <c r="S2294" i="4"/>
  <c r="S2295" i="4"/>
  <c r="S2296" i="4"/>
  <c r="S2297" i="4"/>
  <c r="S2298" i="4"/>
  <c r="S2299" i="4"/>
  <c r="S2300" i="4"/>
  <c r="S2301" i="4"/>
  <c r="S2302" i="4"/>
  <c r="S2303" i="4"/>
  <c r="S2304" i="4"/>
  <c r="S2305" i="4"/>
  <c r="S2306" i="4"/>
  <c r="S2307" i="4"/>
  <c r="S2308" i="4"/>
  <c r="S2309" i="4"/>
  <c r="S2310" i="4"/>
  <c r="S2311" i="4"/>
  <c r="S2312" i="4"/>
  <c r="S2313" i="4"/>
  <c r="S2314" i="4"/>
  <c r="S2315" i="4"/>
  <c r="S2316" i="4"/>
  <c r="S2317" i="4"/>
  <c r="S2318" i="4"/>
  <c r="S2319" i="4"/>
  <c r="S2320" i="4"/>
  <c r="S2321" i="4"/>
  <c r="S2322" i="4"/>
  <c r="S2323" i="4"/>
  <c r="S2324" i="4"/>
  <c r="S2325" i="4"/>
  <c r="S2326" i="4"/>
  <c r="S2327" i="4"/>
  <c r="S2328" i="4"/>
  <c r="S2329" i="4"/>
  <c r="S2330" i="4"/>
  <c r="S2331" i="4"/>
  <c r="S2332" i="4"/>
  <c r="S2333" i="4"/>
  <c r="S2334" i="4"/>
  <c r="S2335" i="4"/>
  <c r="S2336" i="4"/>
  <c r="S2337" i="4"/>
  <c r="S2338" i="4"/>
  <c r="S2339" i="4"/>
  <c r="S2340" i="4"/>
  <c r="S2341" i="4"/>
  <c r="S2342" i="4"/>
  <c r="S2343" i="4"/>
  <c r="S2344" i="4"/>
  <c r="S2345" i="4"/>
  <c r="S2346" i="4"/>
  <c r="S2347" i="4"/>
  <c r="S2348" i="4"/>
  <c r="S2349" i="4"/>
  <c r="S2350" i="4"/>
  <c r="S2351" i="4"/>
  <c r="S2352" i="4"/>
  <c r="S2353" i="4"/>
  <c r="S2354" i="4"/>
  <c r="S2355" i="4"/>
  <c r="S2356" i="4"/>
  <c r="S2357" i="4"/>
  <c r="S2358" i="4"/>
  <c r="S2359" i="4"/>
  <c r="S2360" i="4"/>
  <c r="S2361" i="4"/>
  <c r="S2362" i="4"/>
  <c r="S2363" i="4"/>
  <c r="S2364" i="4"/>
  <c r="S2365" i="4"/>
  <c r="S2366" i="4"/>
  <c r="S2367" i="4"/>
  <c r="S2368" i="4"/>
  <c r="S2369" i="4"/>
  <c r="S2370" i="4"/>
  <c r="S2371" i="4"/>
  <c r="S2372" i="4"/>
  <c r="S2373" i="4"/>
  <c r="S2374" i="4"/>
  <c r="S2375" i="4"/>
  <c r="S2376" i="4"/>
  <c r="S2377" i="4"/>
  <c r="S2378" i="4"/>
  <c r="S2379" i="4"/>
  <c r="S2380" i="4"/>
  <c r="S2381" i="4"/>
  <c r="S2382" i="4"/>
  <c r="S2383" i="4"/>
  <c r="S2384" i="4"/>
  <c r="S2385" i="4"/>
  <c r="S2386" i="4"/>
  <c r="S2387" i="4"/>
  <c r="S2388" i="4"/>
  <c r="S2389" i="4"/>
  <c r="S2390" i="4"/>
  <c r="S2391" i="4"/>
  <c r="S2392" i="4"/>
  <c r="S2393" i="4"/>
  <c r="S2394" i="4"/>
  <c r="S2395" i="4"/>
  <c r="S2396" i="4"/>
  <c r="S2397" i="4"/>
  <c r="S2398" i="4"/>
  <c r="S2399" i="4"/>
  <c r="S2400" i="4"/>
  <c r="S2401" i="4"/>
  <c r="S2402" i="4"/>
  <c r="S2403" i="4"/>
  <c r="S2404" i="4"/>
  <c r="S2405" i="4"/>
  <c r="S2406" i="4"/>
  <c r="S2407" i="4"/>
  <c r="S2408" i="4"/>
  <c r="S2409" i="4"/>
  <c r="S2410" i="4"/>
  <c r="S2411" i="4"/>
  <c r="S2412" i="4"/>
  <c r="S2413" i="4"/>
  <c r="S2414" i="4"/>
  <c r="S2415" i="4"/>
  <c r="S2416" i="4"/>
  <c r="S2417" i="4"/>
  <c r="S2418" i="4"/>
  <c r="S2419" i="4"/>
  <c r="S2420" i="4"/>
  <c r="S2421" i="4"/>
  <c r="S2422" i="4"/>
  <c r="S2423" i="4"/>
  <c r="S2424" i="4"/>
  <c r="S2425" i="4"/>
  <c r="S2426" i="4"/>
  <c r="S2427" i="4"/>
  <c r="S2428" i="4"/>
  <c r="S2429" i="4"/>
  <c r="S2430" i="4"/>
  <c r="S2431" i="4"/>
  <c r="S2432" i="4"/>
  <c r="S2433" i="4"/>
  <c r="S2434" i="4"/>
  <c r="S2435" i="4"/>
  <c r="S2436" i="4"/>
  <c r="S2437" i="4"/>
  <c r="S2438" i="4"/>
  <c r="S2439" i="4"/>
  <c r="S2440" i="4"/>
  <c r="S2441" i="4"/>
  <c r="S2442" i="4"/>
  <c r="S2443" i="4"/>
  <c r="S2444" i="4"/>
  <c r="S2445" i="4"/>
  <c r="S2446" i="4"/>
  <c r="S2447" i="4"/>
  <c r="S2448" i="4"/>
  <c r="S2449" i="4"/>
  <c r="S2450" i="4"/>
  <c r="S2451" i="4"/>
  <c r="S2452" i="4"/>
  <c r="S2453" i="4"/>
  <c r="S2454" i="4"/>
  <c r="S2455" i="4"/>
  <c r="S2456" i="4"/>
  <c r="S2457" i="4"/>
  <c r="S2458" i="4"/>
  <c r="S2459" i="4"/>
  <c r="S2460" i="4"/>
  <c r="S2461" i="4"/>
  <c r="S2462" i="4"/>
  <c r="S2463" i="4"/>
  <c r="S2464" i="4"/>
  <c r="S2465" i="4"/>
  <c r="S2466" i="4"/>
  <c r="S2467" i="4"/>
  <c r="S2468" i="4"/>
  <c r="S2469" i="4"/>
  <c r="S2470" i="4"/>
  <c r="S2471" i="4"/>
  <c r="S2472" i="4"/>
  <c r="S2473" i="4"/>
  <c r="S2474" i="4"/>
  <c r="S2475" i="4"/>
  <c r="S2476" i="4"/>
  <c r="S2477" i="4"/>
  <c r="S2478" i="4"/>
  <c r="S2479" i="4"/>
  <c r="S2480" i="4"/>
  <c r="S2481" i="4"/>
  <c r="S2482" i="4"/>
  <c r="S2483" i="4"/>
  <c r="S2484" i="4"/>
  <c r="S2485" i="4"/>
  <c r="S2486" i="4"/>
  <c r="S2487" i="4"/>
  <c r="S2488" i="4"/>
  <c r="S2489" i="4"/>
  <c r="S2490" i="4"/>
  <c r="S2491" i="4"/>
  <c r="S2492" i="4"/>
  <c r="S2493" i="4"/>
  <c r="S2494" i="4"/>
  <c r="S2495" i="4"/>
  <c r="S2496" i="4"/>
  <c r="S2497" i="4"/>
  <c r="S2498" i="4"/>
  <c r="S2499" i="4"/>
  <c r="S2500" i="4"/>
  <c r="S2501" i="4"/>
  <c r="S2502" i="4"/>
  <c r="S2503" i="4"/>
  <c r="S2504" i="4"/>
  <c r="S2505" i="4"/>
  <c r="S2506" i="4"/>
  <c r="S2507" i="4"/>
  <c r="S2508" i="4"/>
  <c r="S2509" i="4"/>
  <c r="S2510" i="4"/>
  <c r="S2511" i="4"/>
  <c r="S2512" i="4"/>
  <c r="S2513" i="4"/>
  <c r="S2514" i="4"/>
  <c r="S2515" i="4"/>
  <c r="S2516" i="4"/>
  <c r="S2517" i="4"/>
  <c r="S2518" i="4"/>
  <c r="S2519" i="4"/>
  <c r="S2520" i="4"/>
  <c r="S2521" i="4"/>
  <c r="S2522" i="4"/>
  <c r="S2523" i="4"/>
  <c r="S2524" i="4"/>
  <c r="S2525" i="4"/>
  <c r="S2526" i="4"/>
  <c r="S2527" i="4"/>
  <c r="S2528" i="4"/>
  <c r="S2529" i="4"/>
  <c r="S2530" i="4"/>
  <c r="S2531" i="4"/>
  <c r="S2532" i="4"/>
  <c r="S2533" i="4"/>
  <c r="S2534" i="4"/>
  <c r="S2535" i="4"/>
  <c r="S2536" i="4"/>
  <c r="S2537" i="4"/>
  <c r="S2538" i="4"/>
  <c r="S2539" i="4"/>
  <c r="S2540" i="4"/>
  <c r="S2541" i="4"/>
  <c r="S2542" i="4"/>
  <c r="S2543" i="4"/>
  <c r="S2544" i="4"/>
  <c r="S2545" i="4"/>
  <c r="S2546" i="4"/>
  <c r="S2547" i="4"/>
  <c r="S2548" i="4"/>
  <c r="S2549" i="4"/>
  <c r="S2550" i="4"/>
  <c r="S2551" i="4"/>
  <c r="S2552" i="4"/>
  <c r="S2553" i="4"/>
  <c r="S2554" i="4"/>
  <c r="S2555" i="4"/>
  <c r="S2556" i="4"/>
  <c r="S2557" i="4"/>
  <c r="S2558" i="4"/>
  <c r="S2559" i="4"/>
  <c r="S2560" i="4"/>
  <c r="S2561" i="4"/>
  <c r="S2562" i="4"/>
  <c r="S2563" i="4"/>
  <c r="S2564" i="4"/>
  <c r="S2565" i="4"/>
  <c r="S2566" i="4"/>
  <c r="S2567" i="4"/>
  <c r="S2568" i="4"/>
  <c r="S2569" i="4"/>
  <c r="S2570" i="4"/>
  <c r="S2571" i="4"/>
  <c r="S2572" i="4"/>
  <c r="S2573" i="4"/>
  <c r="S2574" i="4"/>
  <c r="S2575" i="4"/>
  <c r="S2576" i="4"/>
  <c r="S2577" i="4"/>
  <c r="S2578" i="4"/>
  <c r="S2579" i="4"/>
  <c r="S2580" i="4"/>
  <c r="S2581" i="4"/>
  <c r="S2582" i="4"/>
  <c r="S2583" i="4"/>
  <c r="S2584" i="4"/>
  <c r="S2585" i="4"/>
  <c r="S2586" i="4"/>
  <c r="S2587" i="4"/>
  <c r="S2588" i="4"/>
  <c r="S2589" i="4"/>
  <c r="S2590" i="4"/>
  <c r="S2591" i="4"/>
  <c r="S2592" i="4"/>
  <c r="S2593" i="4"/>
  <c r="S2594" i="4"/>
  <c r="S2595" i="4"/>
  <c r="S2596" i="4"/>
  <c r="S2597" i="4"/>
  <c r="S2598" i="4"/>
  <c r="S2599" i="4"/>
  <c r="S2600" i="4"/>
  <c r="S2601" i="4"/>
  <c r="S2602" i="4"/>
  <c r="S2603" i="4"/>
  <c r="S2604" i="4"/>
  <c r="S2605" i="4"/>
  <c r="S2606" i="4"/>
  <c r="S2607" i="4"/>
  <c r="S2608" i="4"/>
  <c r="S2609" i="4"/>
  <c r="S2610" i="4"/>
  <c r="S2611" i="4"/>
  <c r="S2612" i="4"/>
  <c r="S2613" i="4"/>
  <c r="S2614" i="4"/>
  <c r="S2615" i="4"/>
  <c r="S2616" i="4"/>
  <c r="S2617" i="4"/>
  <c r="S2618" i="4"/>
  <c r="S2619" i="4"/>
  <c r="S2620" i="4"/>
  <c r="S2621" i="4"/>
  <c r="S2622" i="4"/>
  <c r="S2623" i="4"/>
  <c r="S2624" i="4"/>
  <c r="S2625" i="4"/>
  <c r="S2626" i="4"/>
  <c r="S2627" i="4"/>
  <c r="S2628" i="4"/>
  <c r="S2629" i="4"/>
  <c r="S2630" i="4"/>
  <c r="S2631" i="4"/>
  <c r="S2632" i="4"/>
  <c r="S2633" i="4"/>
  <c r="S2634" i="4"/>
  <c r="S2635" i="4"/>
  <c r="S2636" i="4"/>
  <c r="S2637" i="4"/>
  <c r="S2638" i="4"/>
  <c r="S2639" i="4"/>
  <c r="S2640" i="4"/>
  <c r="S2641" i="4"/>
  <c r="S2642" i="4"/>
  <c r="S2643" i="4"/>
  <c r="S2644" i="4"/>
  <c r="S2645" i="4"/>
  <c r="S2646" i="4"/>
  <c r="S2647" i="4"/>
  <c r="S2648" i="4"/>
  <c r="S2649" i="4"/>
  <c r="S2650" i="4"/>
  <c r="S2651" i="4"/>
  <c r="S2652" i="4"/>
  <c r="S2653" i="4"/>
  <c r="S2654" i="4"/>
  <c r="S2655" i="4"/>
  <c r="S2656" i="4"/>
  <c r="S2657" i="4"/>
  <c r="S2658" i="4"/>
  <c r="S2659" i="4"/>
  <c r="S2660" i="4"/>
  <c r="S2661" i="4"/>
  <c r="S2662" i="4"/>
  <c r="S2663" i="4"/>
  <c r="S2664" i="4"/>
  <c r="S2665" i="4"/>
  <c r="S2666" i="4"/>
  <c r="S2667" i="4"/>
  <c r="S2668" i="4"/>
  <c r="S2669" i="4"/>
  <c r="S2670" i="4"/>
  <c r="S2671" i="4"/>
  <c r="S2672" i="4"/>
  <c r="S2673" i="4"/>
  <c r="S2674" i="4"/>
  <c r="S2675" i="4"/>
  <c r="S2676" i="4"/>
  <c r="S2677" i="4"/>
  <c r="S2678" i="4"/>
  <c r="S2679" i="4"/>
  <c r="S2680" i="4"/>
  <c r="S2681" i="4"/>
  <c r="S2682" i="4"/>
  <c r="S2683" i="4"/>
  <c r="S2684" i="4"/>
  <c r="S2685" i="4"/>
  <c r="S2686" i="4"/>
  <c r="S2687" i="4"/>
  <c r="S2688" i="4"/>
  <c r="S2689" i="4"/>
  <c r="S2690" i="4"/>
  <c r="S2691" i="4"/>
  <c r="S2692" i="4"/>
  <c r="S2693" i="4"/>
  <c r="S2694" i="4"/>
  <c r="S2695" i="4"/>
  <c r="S2696" i="4"/>
  <c r="S2697" i="4"/>
  <c r="S2698" i="4"/>
  <c r="S2699" i="4"/>
  <c r="S2700" i="4"/>
  <c r="S2701" i="4"/>
  <c r="S2702" i="4"/>
  <c r="S2703" i="4"/>
  <c r="S2704" i="4"/>
  <c r="S2705" i="4"/>
  <c r="S2706" i="4"/>
  <c r="S2707" i="4"/>
  <c r="S2708" i="4"/>
  <c r="S2709" i="4"/>
  <c r="S2710" i="4"/>
  <c r="S2711" i="4"/>
  <c r="S2712" i="4"/>
  <c r="S2713" i="4"/>
  <c r="S2714" i="4"/>
  <c r="S2715" i="4"/>
  <c r="S2716" i="4"/>
  <c r="S2717" i="4"/>
  <c r="S2718" i="4"/>
  <c r="S2719" i="4"/>
  <c r="S2720" i="4"/>
  <c r="S2721" i="4"/>
  <c r="S2722" i="4"/>
  <c r="S2723" i="4"/>
  <c r="S2724" i="4"/>
  <c r="S2725" i="4"/>
  <c r="S2726" i="4"/>
  <c r="S2727" i="4"/>
  <c r="S2728" i="4"/>
  <c r="S2729" i="4"/>
  <c r="S2730" i="4"/>
  <c r="S2731" i="4"/>
  <c r="S2732" i="4"/>
  <c r="S2733" i="4"/>
  <c r="S2734" i="4"/>
  <c r="S2735" i="4"/>
  <c r="S2736" i="4"/>
  <c r="S2737" i="4"/>
  <c r="S2738" i="4"/>
  <c r="S2739" i="4"/>
  <c r="S2740" i="4"/>
  <c r="S2741" i="4"/>
  <c r="S2742" i="4"/>
  <c r="S2743" i="4"/>
  <c r="S2744" i="4"/>
  <c r="S2745" i="4"/>
  <c r="S2746" i="4"/>
  <c r="S2747" i="4"/>
  <c r="S2748" i="4"/>
  <c r="S2749" i="4"/>
  <c r="S2750" i="4"/>
  <c r="S2751" i="4"/>
  <c r="S2752" i="4"/>
  <c r="S2753" i="4"/>
  <c r="S2754" i="4"/>
  <c r="S2755" i="4"/>
  <c r="S2756" i="4"/>
  <c r="S2757" i="4"/>
  <c r="S2758" i="4"/>
  <c r="S2759" i="4"/>
  <c r="S2760" i="4"/>
  <c r="S2761" i="4"/>
  <c r="S2762" i="4"/>
  <c r="S2763" i="4"/>
  <c r="S2764" i="4"/>
  <c r="S2765" i="4"/>
  <c r="S2766" i="4"/>
  <c r="S2767" i="4"/>
  <c r="S2768" i="4"/>
  <c r="S2769" i="4"/>
  <c r="S2770" i="4"/>
  <c r="S2771" i="4"/>
  <c r="S2772" i="4"/>
  <c r="S2773" i="4"/>
  <c r="S2774" i="4"/>
  <c r="S2775" i="4"/>
  <c r="S2776" i="4"/>
  <c r="S2777" i="4"/>
  <c r="S2778" i="4"/>
  <c r="S2779" i="4"/>
  <c r="S2780" i="4"/>
  <c r="S2781" i="4"/>
  <c r="S2782" i="4"/>
  <c r="S2783" i="4"/>
  <c r="S2784" i="4"/>
  <c r="S2785" i="4"/>
  <c r="S2786" i="4"/>
  <c r="S2787" i="4"/>
  <c r="S2788" i="4"/>
  <c r="S2789" i="4"/>
  <c r="S2790" i="4"/>
  <c r="S2791" i="4"/>
  <c r="S2792" i="4"/>
  <c r="S2793" i="4"/>
  <c r="S2794" i="4"/>
  <c r="S2795" i="4"/>
  <c r="S2796" i="4"/>
  <c r="S2797" i="4"/>
  <c r="S2798" i="4"/>
  <c r="S2799" i="4"/>
  <c r="S2800" i="4"/>
  <c r="S2801" i="4"/>
  <c r="S2802" i="4"/>
  <c r="S2803" i="4"/>
  <c r="S2804" i="4"/>
  <c r="S2805" i="4"/>
  <c r="S2806" i="4"/>
  <c r="S2807" i="4"/>
  <c r="S2808" i="4"/>
  <c r="S2809" i="4"/>
  <c r="S2810" i="4"/>
  <c r="S2811" i="4"/>
  <c r="S2812" i="4"/>
  <c r="S2813" i="4"/>
  <c r="S2814" i="4"/>
  <c r="S2815" i="4"/>
  <c r="S2816" i="4"/>
  <c r="S2817" i="4"/>
  <c r="S2818" i="4"/>
  <c r="S2819" i="4"/>
  <c r="S2820" i="4"/>
  <c r="S2821" i="4"/>
  <c r="S2822" i="4"/>
  <c r="S2823" i="4"/>
  <c r="S2824" i="4"/>
  <c r="S2825" i="4"/>
  <c r="S2826" i="4"/>
  <c r="S2827" i="4"/>
  <c r="S2828" i="4"/>
  <c r="S2829" i="4"/>
  <c r="S2830" i="4"/>
  <c r="S2831" i="4"/>
  <c r="S2832" i="4"/>
  <c r="S2833" i="4"/>
  <c r="S2834" i="4"/>
  <c r="S2835" i="4"/>
  <c r="S2836" i="4"/>
  <c r="S2837" i="4"/>
  <c r="S2838" i="4"/>
  <c r="S2839" i="4"/>
  <c r="S2840" i="4"/>
  <c r="S2841" i="4"/>
  <c r="S2842" i="4"/>
  <c r="S2843" i="4"/>
  <c r="S2844" i="4"/>
  <c r="S2845" i="4"/>
  <c r="S2846" i="4"/>
  <c r="S2847" i="4"/>
  <c r="S2848" i="4"/>
  <c r="S2849" i="4"/>
  <c r="S2850" i="4"/>
  <c r="S2851" i="4"/>
  <c r="S2852" i="4"/>
  <c r="S2853" i="4"/>
  <c r="S2854" i="4"/>
  <c r="S2855" i="4"/>
  <c r="S2856" i="4"/>
  <c r="S2857" i="4"/>
  <c r="S2858" i="4"/>
  <c r="S2859" i="4"/>
  <c r="S2860" i="4"/>
  <c r="S2861" i="4"/>
  <c r="S2862" i="4"/>
  <c r="S2863" i="4"/>
  <c r="S2864" i="4"/>
  <c r="S2865" i="4"/>
  <c r="S2866" i="4"/>
  <c r="S2867" i="4"/>
  <c r="S2868" i="4"/>
  <c r="S2869" i="4"/>
  <c r="S2870" i="4"/>
  <c r="S2871" i="4"/>
  <c r="S2872" i="4"/>
  <c r="S2873" i="4"/>
  <c r="S2874" i="4"/>
  <c r="S2875" i="4"/>
  <c r="S2876" i="4"/>
  <c r="S2877" i="4"/>
  <c r="S2878" i="4"/>
  <c r="S2879" i="4"/>
  <c r="S2880" i="4"/>
  <c r="S2881" i="4"/>
  <c r="S2882" i="4"/>
  <c r="S2883" i="4"/>
  <c r="S2884" i="4"/>
  <c r="S2885" i="4"/>
  <c r="S2886" i="4"/>
  <c r="S2887" i="4"/>
  <c r="S2888" i="4"/>
  <c r="S2889" i="4"/>
  <c r="S2890" i="4"/>
  <c r="S2891" i="4"/>
  <c r="S2892" i="4"/>
  <c r="S2893" i="4"/>
  <c r="S2894" i="4"/>
  <c r="S2895" i="4"/>
  <c r="S2896" i="4"/>
  <c r="S2897" i="4"/>
  <c r="S2898" i="4"/>
  <c r="S2899" i="4"/>
  <c r="S2900" i="4"/>
  <c r="S2901" i="4"/>
  <c r="S2902" i="4"/>
  <c r="S2903" i="4"/>
  <c r="S2904" i="4"/>
  <c r="S2905" i="4"/>
  <c r="S2906" i="4"/>
  <c r="S2907" i="4"/>
  <c r="S2908" i="4"/>
  <c r="S2909" i="4"/>
  <c r="S2910" i="4"/>
  <c r="S2911" i="4"/>
  <c r="S2912" i="4"/>
  <c r="S2913" i="4"/>
  <c r="S2914" i="4"/>
  <c r="S2915" i="4"/>
  <c r="S2916" i="4"/>
  <c r="S2917" i="4"/>
  <c r="S2918" i="4"/>
  <c r="S2919" i="4"/>
  <c r="S2920" i="4"/>
  <c r="S2921" i="4"/>
  <c r="S2922" i="4"/>
  <c r="S2923" i="4"/>
  <c r="S2924" i="4"/>
  <c r="S2925" i="4"/>
  <c r="S2926" i="4"/>
  <c r="S2927" i="4"/>
  <c r="S2928" i="4"/>
  <c r="S2929" i="4"/>
  <c r="S2930" i="4"/>
  <c r="S2931" i="4"/>
  <c r="S2932" i="4"/>
  <c r="S2933" i="4"/>
  <c r="S2934" i="4"/>
  <c r="S2935" i="4"/>
  <c r="S2936" i="4"/>
  <c r="S2937" i="4"/>
  <c r="S2938" i="4"/>
  <c r="S2939" i="4"/>
  <c r="S2940" i="4"/>
  <c r="S2941" i="4"/>
  <c r="S2942" i="4"/>
  <c r="S2943" i="4"/>
  <c r="S2944" i="4"/>
  <c r="S2945" i="4"/>
  <c r="S2946" i="4"/>
  <c r="S2947" i="4"/>
  <c r="S2948" i="4"/>
  <c r="S2949" i="4"/>
  <c r="S2950" i="4"/>
  <c r="S2951" i="4"/>
  <c r="S2952" i="4"/>
  <c r="S2953" i="4"/>
  <c r="S2954" i="4"/>
  <c r="S2955" i="4"/>
  <c r="S2956" i="4"/>
  <c r="S2957" i="4"/>
  <c r="S2958" i="4"/>
  <c r="S2959" i="4"/>
  <c r="S2960" i="4"/>
  <c r="S2961" i="4"/>
  <c r="S2962" i="4"/>
  <c r="S2963" i="4"/>
  <c r="S2964" i="4"/>
  <c r="S2965" i="4"/>
  <c r="S2966" i="4"/>
  <c r="S2967" i="4"/>
  <c r="S2968" i="4"/>
  <c r="S2969" i="4"/>
  <c r="S2970" i="4"/>
  <c r="S2971" i="4"/>
  <c r="S2972" i="4"/>
  <c r="S2973" i="4"/>
  <c r="S2974" i="4"/>
  <c r="S2975" i="4"/>
  <c r="S2976" i="4"/>
  <c r="S2977" i="4"/>
  <c r="S2978" i="4"/>
  <c r="S2979" i="4"/>
  <c r="S2980" i="4"/>
  <c r="S2981" i="4"/>
  <c r="S2982" i="4"/>
  <c r="S2983" i="4"/>
  <c r="S2984" i="4"/>
  <c r="S2985" i="4"/>
  <c r="S2986" i="4"/>
  <c r="S2987" i="4"/>
  <c r="S2988" i="4"/>
  <c r="S2989" i="4"/>
  <c r="S2990" i="4"/>
  <c r="S2991" i="4"/>
  <c r="S2992" i="4"/>
  <c r="S2993" i="4"/>
  <c r="S2994" i="4"/>
  <c r="S2995" i="4"/>
  <c r="S2996" i="4"/>
  <c r="S2997" i="4"/>
  <c r="S2998" i="4"/>
  <c r="S2999" i="4"/>
  <c r="S3000" i="4"/>
  <c r="S3001" i="4"/>
  <c r="S3002" i="4"/>
  <c r="S3003" i="4"/>
  <c r="S3004" i="4"/>
  <c r="S3005" i="4"/>
  <c r="S3006" i="4"/>
  <c r="S3007" i="4"/>
  <c r="S3008" i="4"/>
  <c r="S3009" i="4"/>
  <c r="S3010" i="4"/>
  <c r="S3011" i="4"/>
  <c r="S3012" i="4"/>
  <c r="S3013" i="4"/>
  <c r="S3014" i="4"/>
  <c r="S3015" i="4"/>
  <c r="S3016" i="4"/>
  <c r="S3017" i="4"/>
  <c r="S3018" i="4"/>
  <c r="S3019" i="4"/>
  <c r="S3020" i="4"/>
  <c r="S3021" i="4"/>
  <c r="S3022" i="4"/>
  <c r="S3023" i="4"/>
  <c r="S3024" i="4"/>
  <c r="S3025" i="4"/>
  <c r="S3026" i="4"/>
  <c r="S3027" i="4"/>
  <c r="S3028" i="4"/>
  <c r="S3029" i="4"/>
  <c r="S3030" i="4"/>
  <c r="S3031" i="4"/>
  <c r="S3032" i="4"/>
  <c r="S3033" i="4"/>
  <c r="S3034" i="4"/>
  <c r="S3035" i="4"/>
  <c r="S3036" i="4"/>
  <c r="S3037" i="4"/>
  <c r="S3038" i="4"/>
  <c r="S3039" i="4"/>
  <c r="S3040" i="4"/>
  <c r="S3041" i="4"/>
  <c r="S3042" i="4"/>
  <c r="S3043" i="4"/>
  <c r="S3044" i="4"/>
  <c r="S3045" i="4"/>
  <c r="S3046" i="4"/>
  <c r="S3047" i="4"/>
  <c r="S3048" i="4"/>
  <c r="S3049" i="4"/>
  <c r="S3050" i="4"/>
  <c r="S3051" i="4"/>
  <c r="S3052" i="4"/>
  <c r="S3053" i="4"/>
  <c r="S3054" i="4"/>
  <c r="S3055" i="4"/>
  <c r="S3056" i="4"/>
  <c r="S3057" i="4"/>
  <c r="S3058" i="4"/>
  <c r="S3059" i="4"/>
  <c r="S3060" i="4"/>
  <c r="S3061" i="4"/>
  <c r="S3062" i="4"/>
  <c r="S3063" i="4"/>
  <c r="S3064" i="4"/>
  <c r="S3065" i="4"/>
  <c r="S3066" i="4"/>
  <c r="S3067" i="4"/>
  <c r="S3068" i="4"/>
  <c r="S3069" i="4"/>
  <c r="S3070" i="4"/>
  <c r="S3071" i="4"/>
  <c r="S3072" i="4"/>
  <c r="S3073" i="4"/>
  <c r="S3074" i="4"/>
  <c r="S3075" i="4"/>
  <c r="S3076" i="4"/>
  <c r="S3077" i="4"/>
  <c r="S3078" i="4"/>
  <c r="S3079" i="4"/>
  <c r="S3080" i="4"/>
  <c r="S3081" i="4"/>
  <c r="S3082" i="4"/>
  <c r="S3083" i="4"/>
  <c r="S3084" i="4"/>
  <c r="S3085" i="4"/>
  <c r="S3086" i="4"/>
  <c r="S3087" i="4"/>
  <c r="S3088" i="4"/>
  <c r="S3089" i="4"/>
  <c r="S3090" i="4"/>
  <c r="S3091" i="4"/>
  <c r="S3092" i="4"/>
  <c r="S3093" i="4"/>
  <c r="S3094" i="4"/>
  <c r="S3095" i="4"/>
  <c r="S3096" i="4"/>
  <c r="S3097" i="4"/>
  <c r="S3098" i="4"/>
  <c r="S3099" i="4"/>
  <c r="S3100" i="4"/>
  <c r="S3101" i="4"/>
  <c r="S3102" i="4"/>
  <c r="S3103" i="4"/>
  <c r="S3104" i="4"/>
  <c r="S3105" i="4"/>
  <c r="S3106" i="4"/>
  <c r="S3107" i="4"/>
  <c r="S3108" i="4"/>
  <c r="S3109" i="4"/>
  <c r="S3110" i="4"/>
  <c r="S3111" i="4"/>
  <c r="S3112" i="4"/>
  <c r="S3113" i="4"/>
  <c r="S3114" i="4"/>
  <c r="S3115" i="4"/>
  <c r="S3116" i="4"/>
  <c r="S3117" i="4"/>
  <c r="S3118" i="4"/>
  <c r="S3119" i="4"/>
  <c r="S3120" i="4"/>
  <c r="S3121" i="4"/>
  <c r="S3122" i="4"/>
  <c r="S3123" i="4"/>
  <c r="S3124" i="4"/>
  <c r="S3125" i="4"/>
  <c r="S3126" i="4"/>
  <c r="S3127" i="4"/>
  <c r="S3128" i="4"/>
  <c r="S3129" i="4"/>
  <c r="S3130" i="4"/>
  <c r="S3131" i="4"/>
  <c r="S3132" i="4"/>
  <c r="S3133" i="4"/>
  <c r="S3134" i="4"/>
  <c r="S3135" i="4"/>
  <c r="S3136" i="4"/>
  <c r="S3137" i="4"/>
  <c r="S3138" i="4"/>
  <c r="S3139" i="4"/>
  <c r="S3140" i="4"/>
  <c r="S3141" i="4"/>
  <c r="S3142" i="4"/>
  <c r="S3143" i="4"/>
  <c r="S3144" i="4"/>
  <c r="S3145" i="4"/>
  <c r="S3146" i="4"/>
  <c r="S3147" i="4"/>
  <c r="S3148" i="4"/>
  <c r="S3149" i="4"/>
  <c r="S3150" i="4"/>
  <c r="S3151" i="4"/>
  <c r="S3152" i="4"/>
  <c r="S3153" i="4"/>
  <c r="S3154" i="4"/>
  <c r="S3155" i="4"/>
  <c r="S3156" i="4"/>
  <c r="S3157" i="4"/>
  <c r="S3158" i="4"/>
  <c r="S3159" i="4"/>
  <c r="S3160" i="4"/>
  <c r="S3161" i="4"/>
  <c r="S3162" i="4"/>
  <c r="S3163" i="4"/>
  <c r="S3164" i="4"/>
  <c r="S3165" i="4"/>
  <c r="S3166" i="4"/>
  <c r="S3167" i="4"/>
  <c r="S3168" i="4"/>
  <c r="S3169" i="4"/>
  <c r="S3170" i="4"/>
  <c r="S3171" i="4"/>
  <c r="S3172" i="4"/>
  <c r="S3173" i="4"/>
  <c r="S3174" i="4"/>
  <c r="S3175" i="4"/>
  <c r="S3176" i="4"/>
  <c r="S3177" i="4"/>
  <c r="S3178" i="4"/>
  <c r="S3179" i="4"/>
  <c r="S3180" i="4"/>
  <c r="S3181" i="4"/>
  <c r="S3182" i="4"/>
  <c r="S3183" i="4"/>
  <c r="S3184" i="4"/>
  <c r="S3185" i="4"/>
  <c r="S3186" i="4"/>
  <c r="S3187" i="4"/>
  <c r="S3188" i="4"/>
  <c r="S3189" i="4"/>
  <c r="S3190" i="4"/>
  <c r="S3191" i="4"/>
  <c r="S3192" i="4"/>
  <c r="S3193" i="4"/>
  <c r="S3194" i="4"/>
  <c r="S3195" i="4"/>
  <c r="S3196" i="4"/>
  <c r="S3197" i="4"/>
  <c r="S3198" i="4"/>
  <c r="S3199" i="4"/>
  <c r="S3200" i="4"/>
  <c r="S3201" i="4"/>
  <c r="S3202" i="4"/>
  <c r="S3203" i="4"/>
  <c r="S3204" i="4"/>
  <c r="S3205" i="4"/>
  <c r="S3206" i="4"/>
  <c r="S3207" i="4"/>
  <c r="S3208" i="4"/>
  <c r="S3209" i="4"/>
  <c r="S3210" i="4"/>
  <c r="S3211" i="4"/>
  <c r="S3212" i="4"/>
  <c r="S3213" i="4"/>
  <c r="S3214" i="4"/>
  <c r="S3215" i="4"/>
  <c r="S3216" i="4"/>
  <c r="S3217" i="4"/>
  <c r="S3218" i="4"/>
  <c r="S3219" i="4"/>
  <c r="S3220" i="4"/>
  <c r="S3221" i="4"/>
  <c r="S3222" i="4"/>
  <c r="S3223" i="4"/>
  <c r="S3224" i="4"/>
  <c r="S3225" i="4"/>
  <c r="S3226" i="4"/>
  <c r="S3227" i="4"/>
  <c r="S3228" i="4"/>
  <c r="S3229" i="4"/>
  <c r="S3230" i="4"/>
  <c r="S3231" i="4"/>
  <c r="S3232" i="4"/>
  <c r="S3233" i="4"/>
  <c r="S3234" i="4"/>
  <c r="S3235" i="4"/>
  <c r="S3236" i="4"/>
  <c r="S3237" i="4"/>
  <c r="S3238" i="4"/>
  <c r="S3239" i="4"/>
  <c r="S3240" i="4"/>
  <c r="S3241" i="4"/>
  <c r="S3242" i="4"/>
  <c r="S3243" i="4"/>
  <c r="S3244" i="4"/>
  <c r="S3245" i="4"/>
  <c r="S3246" i="4"/>
  <c r="S3247" i="4"/>
  <c r="S3248" i="4"/>
  <c r="S3249" i="4"/>
  <c r="S3250" i="4"/>
  <c r="S3251" i="4"/>
  <c r="S3252" i="4"/>
  <c r="S3253" i="4"/>
  <c r="S3254" i="4"/>
  <c r="S3255" i="4"/>
  <c r="S3256" i="4"/>
  <c r="S3257" i="4"/>
  <c r="S3258" i="4"/>
  <c r="S3259" i="4"/>
  <c r="S3260" i="4"/>
  <c r="S3261" i="4"/>
  <c r="S3262" i="4"/>
  <c r="S3263" i="4"/>
  <c r="S3264" i="4"/>
  <c r="S3265" i="4"/>
  <c r="S3266" i="4"/>
  <c r="S3267" i="4"/>
  <c r="S3268" i="4"/>
  <c r="S3269" i="4"/>
  <c r="S3270" i="4"/>
  <c r="S3271" i="4"/>
  <c r="S3272" i="4"/>
  <c r="S3273" i="4"/>
  <c r="S3274" i="4"/>
  <c r="S3275" i="4"/>
  <c r="S3276" i="4"/>
  <c r="S3277" i="4"/>
  <c r="S3278" i="4"/>
  <c r="S3279" i="4"/>
  <c r="S3280" i="4"/>
  <c r="S3281" i="4"/>
  <c r="S3282" i="4"/>
  <c r="S3283" i="4"/>
  <c r="S3284" i="4"/>
  <c r="S3285" i="4"/>
  <c r="S3286" i="4"/>
  <c r="S3287" i="4"/>
  <c r="S3288" i="4"/>
  <c r="S3289" i="4"/>
  <c r="S3290" i="4"/>
  <c r="S3291" i="4"/>
  <c r="S3292" i="4"/>
  <c r="S3293" i="4"/>
  <c r="S3294" i="4"/>
  <c r="S3295" i="4"/>
  <c r="S3296" i="4"/>
  <c r="S3297" i="4"/>
  <c r="S3298" i="4"/>
  <c r="S3299" i="4"/>
  <c r="S3300" i="4"/>
  <c r="S3301" i="4"/>
  <c r="S3302" i="4"/>
  <c r="S3303" i="4"/>
  <c r="S3304" i="4"/>
  <c r="S3305" i="4"/>
  <c r="S3306" i="4"/>
  <c r="S3307" i="4"/>
  <c r="S3308" i="4"/>
  <c r="S3309" i="4"/>
  <c r="S3310" i="4"/>
  <c r="S3311" i="4"/>
  <c r="S3312" i="4"/>
  <c r="S3313" i="4"/>
  <c r="S3314" i="4"/>
  <c r="S3315" i="4"/>
  <c r="S3316" i="4"/>
  <c r="S3317" i="4"/>
  <c r="S3318" i="4"/>
  <c r="S3319" i="4"/>
  <c r="S3320" i="4"/>
  <c r="S3321" i="4"/>
  <c r="S3322" i="4"/>
  <c r="S3323" i="4"/>
  <c r="S3324" i="4"/>
  <c r="S3325" i="4"/>
  <c r="S3326" i="4"/>
  <c r="S3327" i="4"/>
  <c r="S3328" i="4"/>
  <c r="S3329" i="4"/>
  <c r="S3330" i="4"/>
  <c r="S3331" i="4"/>
  <c r="S3332" i="4"/>
  <c r="S3333" i="4"/>
  <c r="S3334" i="4"/>
  <c r="S3335" i="4"/>
  <c r="S3336" i="4"/>
  <c r="S3337" i="4"/>
  <c r="S3338" i="4"/>
  <c r="S3339" i="4"/>
  <c r="S3340" i="4"/>
  <c r="S3341" i="4"/>
  <c r="S3342" i="4"/>
  <c r="S3343" i="4"/>
  <c r="S3344" i="4"/>
  <c r="S3345" i="4"/>
  <c r="S3346" i="4"/>
  <c r="S3347" i="4"/>
  <c r="S3348" i="4"/>
  <c r="S3349" i="4"/>
  <c r="S3350" i="4"/>
  <c r="S3351" i="4"/>
  <c r="S3352" i="4"/>
  <c r="S3353" i="4"/>
  <c r="S3354" i="4"/>
  <c r="S3355" i="4"/>
  <c r="S3356" i="4"/>
  <c r="S3357" i="4"/>
  <c r="S3358" i="4"/>
  <c r="S3359" i="4"/>
  <c r="S3360" i="4"/>
  <c r="S3361" i="4"/>
  <c r="S3362" i="4"/>
  <c r="S3363" i="4"/>
  <c r="S3364" i="4"/>
  <c r="S3365" i="4"/>
  <c r="S3366" i="4"/>
  <c r="S3367" i="4"/>
  <c r="S3368" i="4"/>
  <c r="S3369" i="4"/>
  <c r="S3370" i="4"/>
  <c r="S3371" i="4"/>
  <c r="S3372" i="4"/>
  <c r="S3373" i="4"/>
  <c r="S3374" i="4"/>
  <c r="S3375" i="4"/>
  <c r="S3376" i="4"/>
  <c r="S3377" i="4"/>
  <c r="S3378" i="4"/>
  <c r="S3379" i="4"/>
  <c r="S3380" i="4"/>
  <c r="S3381" i="4"/>
  <c r="S3382" i="4"/>
  <c r="S3383" i="4"/>
  <c r="S3384" i="4"/>
  <c r="S3385" i="4"/>
  <c r="S3386" i="4"/>
  <c r="S3387" i="4"/>
  <c r="S3388" i="4"/>
  <c r="S3389" i="4"/>
  <c r="S3390" i="4"/>
  <c r="S3391" i="4"/>
  <c r="S3392" i="4"/>
  <c r="S3393" i="4"/>
  <c r="S3394" i="4"/>
  <c r="S3395" i="4"/>
  <c r="S3396" i="4"/>
  <c r="S3397" i="4"/>
  <c r="S3398" i="4"/>
  <c r="S3399" i="4"/>
  <c r="S3400" i="4"/>
  <c r="S3401" i="4"/>
  <c r="S3402" i="4"/>
  <c r="S3403" i="4"/>
  <c r="S3404" i="4"/>
  <c r="S3405" i="4"/>
  <c r="S3406" i="4"/>
  <c r="S3407" i="4"/>
  <c r="S3408" i="4"/>
  <c r="S3409" i="4"/>
  <c r="S3410" i="4"/>
  <c r="S3411" i="4"/>
  <c r="S3412" i="4"/>
  <c r="S3413" i="4"/>
  <c r="S3414" i="4"/>
  <c r="S3415" i="4"/>
  <c r="S3416" i="4"/>
  <c r="S3417" i="4"/>
  <c r="S3418" i="4"/>
  <c r="S3419" i="4"/>
  <c r="S3420" i="4"/>
  <c r="S3421" i="4"/>
  <c r="S3422" i="4"/>
  <c r="S3423" i="4"/>
  <c r="S3424" i="4"/>
  <c r="S3425" i="4"/>
  <c r="S3426" i="4"/>
  <c r="S3427" i="4"/>
  <c r="S3428" i="4"/>
  <c r="S3429" i="4"/>
  <c r="S3430" i="4"/>
  <c r="S3431" i="4"/>
  <c r="S3432" i="4"/>
  <c r="S3433" i="4"/>
  <c r="S3434" i="4"/>
  <c r="S3435" i="4"/>
  <c r="S3436" i="4"/>
  <c r="S3437" i="4"/>
  <c r="S3438" i="4"/>
  <c r="S3439" i="4"/>
  <c r="S3440" i="4"/>
  <c r="S3441" i="4"/>
  <c r="S3442" i="4"/>
  <c r="S3443" i="4"/>
  <c r="S3444" i="4"/>
  <c r="S3445" i="4"/>
  <c r="S3446" i="4"/>
  <c r="S3447" i="4"/>
  <c r="S3448" i="4"/>
  <c r="S3449" i="4"/>
  <c r="S3450" i="4"/>
  <c r="S3451" i="4"/>
  <c r="S3452" i="4"/>
  <c r="S3453" i="4"/>
  <c r="S3454" i="4"/>
  <c r="S3455" i="4"/>
  <c r="S3456" i="4"/>
  <c r="S3457" i="4"/>
  <c r="S3458" i="4"/>
  <c r="S3459" i="4"/>
  <c r="S3460" i="4"/>
  <c r="S3461" i="4"/>
  <c r="S3462" i="4"/>
  <c r="S3463" i="4"/>
  <c r="S3464" i="4"/>
  <c r="S3465" i="4"/>
  <c r="S3466" i="4"/>
  <c r="S3467" i="4"/>
  <c r="S3468" i="4"/>
  <c r="S3469" i="4"/>
  <c r="S3470" i="4"/>
  <c r="S3471" i="4"/>
  <c r="S3472" i="4"/>
  <c r="S3473" i="4"/>
  <c r="S3474" i="4"/>
  <c r="S3475" i="4"/>
  <c r="S3476" i="4"/>
  <c r="S3477" i="4"/>
  <c r="S3478" i="4"/>
  <c r="S3479" i="4"/>
  <c r="S3480" i="4"/>
  <c r="S3481" i="4"/>
  <c r="S3482" i="4"/>
  <c r="S3483" i="4"/>
  <c r="S3484" i="4"/>
  <c r="S3485" i="4"/>
  <c r="S3486" i="4"/>
  <c r="S3487" i="4"/>
  <c r="S3488" i="4"/>
  <c r="S3489" i="4"/>
  <c r="S3490" i="4"/>
  <c r="S3491" i="4"/>
  <c r="S3492" i="4"/>
  <c r="S3493" i="4"/>
  <c r="S3494" i="4"/>
  <c r="S3495" i="4"/>
  <c r="S3496" i="4"/>
  <c r="S3497" i="4"/>
  <c r="S3498" i="4"/>
  <c r="S3499" i="4"/>
  <c r="S3500" i="4"/>
  <c r="S3501" i="4"/>
  <c r="S3502" i="4"/>
  <c r="S3503" i="4"/>
  <c r="S3504" i="4"/>
  <c r="S3505" i="4"/>
  <c r="S3506" i="4"/>
  <c r="S3507" i="4"/>
  <c r="S3508" i="4"/>
  <c r="S3509" i="4"/>
  <c r="S3510" i="4"/>
  <c r="S3511" i="4"/>
  <c r="S3512" i="4"/>
  <c r="S3513" i="4"/>
  <c r="S3514" i="4"/>
  <c r="S3515" i="4"/>
  <c r="S3516" i="4"/>
  <c r="S3517" i="4"/>
  <c r="S3518" i="4"/>
  <c r="S3519" i="4"/>
  <c r="S3520" i="4"/>
  <c r="S3521" i="4"/>
  <c r="S3522" i="4"/>
  <c r="S3523" i="4"/>
  <c r="S3524" i="4"/>
  <c r="S3525" i="4"/>
  <c r="S3526" i="4"/>
  <c r="S3527" i="4"/>
  <c r="S3528" i="4"/>
  <c r="S3529" i="4"/>
  <c r="S3530" i="4"/>
  <c r="S3531" i="4"/>
  <c r="S3532" i="4"/>
  <c r="S3533" i="4"/>
  <c r="S3534" i="4"/>
  <c r="S3535" i="4"/>
  <c r="S3536" i="4"/>
  <c r="S3537" i="4"/>
  <c r="S3538" i="4"/>
  <c r="S3539" i="4"/>
  <c r="S3540" i="4"/>
  <c r="S3541" i="4"/>
  <c r="S3542" i="4"/>
  <c r="S3543" i="4"/>
  <c r="S3544" i="4"/>
  <c r="S3545" i="4"/>
  <c r="S3546" i="4"/>
  <c r="S3547" i="4"/>
  <c r="S3548" i="4"/>
  <c r="S3549" i="4"/>
  <c r="S3550" i="4"/>
  <c r="S3551" i="4"/>
  <c r="S3552" i="4"/>
  <c r="S3553" i="4"/>
  <c r="S3554" i="4"/>
  <c r="S3555" i="4"/>
  <c r="S3556" i="4"/>
  <c r="S3557" i="4"/>
  <c r="S3558" i="4"/>
  <c r="S3559" i="4"/>
  <c r="S3560" i="4"/>
  <c r="S3561" i="4"/>
  <c r="S3562" i="4"/>
  <c r="S3563" i="4"/>
  <c r="S3564" i="4"/>
  <c r="S3565" i="4"/>
  <c r="S3566" i="4"/>
  <c r="S3567" i="4"/>
  <c r="S3568" i="4"/>
  <c r="S3569" i="4"/>
  <c r="S3570" i="4"/>
  <c r="S3571" i="4"/>
  <c r="S3572" i="4"/>
  <c r="S3573" i="4"/>
  <c r="S3574" i="4"/>
  <c r="S3575" i="4"/>
  <c r="S3576" i="4"/>
  <c r="S3577" i="4"/>
  <c r="S3578" i="4"/>
  <c r="S3579" i="4"/>
  <c r="S3580" i="4"/>
  <c r="S3581" i="4"/>
  <c r="S3582" i="4"/>
  <c r="S3583" i="4"/>
  <c r="S3584" i="4"/>
  <c r="S3585" i="4"/>
  <c r="S3586" i="4"/>
  <c r="S3587" i="4"/>
  <c r="S3588" i="4"/>
  <c r="S3589" i="4"/>
  <c r="S3590" i="4"/>
  <c r="S3591" i="4"/>
  <c r="S3592" i="4"/>
  <c r="S3593" i="4"/>
  <c r="S3594" i="4"/>
  <c r="S3595" i="4"/>
  <c r="S3596" i="4"/>
  <c r="S3597" i="4"/>
  <c r="S3598" i="4"/>
  <c r="S3599" i="4"/>
  <c r="S3600" i="4"/>
  <c r="S3601" i="4"/>
  <c r="S3602" i="4"/>
  <c r="S3603" i="4"/>
  <c r="S3604" i="4"/>
  <c r="S3605" i="4"/>
  <c r="S3606" i="4"/>
  <c r="S3607" i="4"/>
  <c r="S3608" i="4"/>
  <c r="S3609" i="4"/>
  <c r="S3610" i="4"/>
  <c r="S3611" i="4"/>
  <c r="S3612" i="4"/>
  <c r="S3613" i="4"/>
  <c r="S3614" i="4"/>
  <c r="S3615" i="4"/>
  <c r="S3616" i="4"/>
  <c r="S3617" i="4"/>
  <c r="S3618" i="4"/>
  <c r="S3619" i="4"/>
  <c r="S3620" i="4"/>
  <c r="S3621" i="4"/>
  <c r="S3622" i="4"/>
  <c r="S3623" i="4"/>
  <c r="S3624" i="4"/>
  <c r="S3625" i="4"/>
  <c r="S3626" i="4"/>
  <c r="S3627" i="4"/>
  <c r="S3628" i="4"/>
  <c r="S3629" i="4"/>
  <c r="S3630" i="4"/>
  <c r="S3631" i="4"/>
  <c r="S3632" i="4"/>
  <c r="S3633" i="4"/>
  <c r="S3634" i="4"/>
  <c r="S3635" i="4"/>
  <c r="S3636" i="4"/>
  <c r="S3637" i="4"/>
  <c r="S3638" i="4"/>
  <c r="S3639" i="4"/>
  <c r="S3640" i="4"/>
  <c r="S3641" i="4"/>
  <c r="S3642" i="4"/>
  <c r="S3643" i="4"/>
  <c r="S3644" i="4"/>
  <c r="S3645" i="4"/>
  <c r="S3646" i="4"/>
  <c r="S3647" i="4"/>
  <c r="S3648" i="4"/>
  <c r="S3649" i="4"/>
  <c r="S3650" i="4"/>
  <c r="S3651" i="4"/>
  <c r="S3652" i="4"/>
  <c r="S3653" i="4"/>
  <c r="S3654" i="4"/>
  <c r="S3655" i="4"/>
  <c r="S3656" i="4"/>
  <c r="S3657" i="4"/>
  <c r="S3658" i="4"/>
  <c r="S3659" i="4"/>
  <c r="S3660" i="4"/>
  <c r="S3661" i="4"/>
  <c r="S3662" i="4"/>
  <c r="S3663" i="4"/>
  <c r="S3664" i="4"/>
  <c r="S3665" i="4"/>
  <c r="S3666" i="4"/>
  <c r="S3667" i="4"/>
  <c r="S3668" i="4"/>
  <c r="S3669" i="4"/>
  <c r="S3670" i="4"/>
  <c r="S3671" i="4"/>
  <c r="S3672" i="4"/>
  <c r="S3673" i="4"/>
  <c r="S3674" i="4"/>
  <c r="S3675" i="4"/>
  <c r="S3676" i="4"/>
  <c r="S3677" i="4"/>
  <c r="S3678" i="4"/>
  <c r="S3679" i="4"/>
  <c r="S3680" i="4"/>
  <c r="S3681" i="4"/>
  <c r="S3682" i="4"/>
  <c r="S3683" i="4"/>
  <c r="S3684" i="4"/>
  <c r="S3685" i="4"/>
  <c r="S3686" i="4"/>
  <c r="S3687" i="4"/>
  <c r="S3688" i="4"/>
  <c r="S3689" i="4"/>
  <c r="S3690" i="4"/>
  <c r="S3691" i="4"/>
  <c r="S3692" i="4"/>
  <c r="S3693" i="4"/>
  <c r="S3694" i="4"/>
  <c r="S3695" i="4"/>
  <c r="S3696" i="4"/>
  <c r="S3697" i="4"/>
  <c r="S3698" i="4"/>
  <c r="S3699" i="4"/>
  <c r="S3700" i="4"/>
  <c r="S3701" i="4"/>
  <c r="S3702" i="4"/>
  <c r="S3703" i="4"/>
  <c r="S3704" i="4"/>
  <c r="S3705" i="4"/>
  <c r="S3706" i="4"/>
  <c r="S3707" i="4"/>
  <c r="S3708" i="4"/>
  <c r="S3709" i="4"/>
  <c r="S3710" i="4"/>
  <c r="S3711" i="4"/>
  <c r="S3712" i="4"/>
  <c r="S3713" i="4"/>
  <c r="S3714" i="4"/>
  <c r="S3715" i="4"/>
  <c r="S3716" i="4"/>
  <c r="S3717" i="4"/>
  <c r="S3718" i="4"/>
  <c r="S3719" i="4"/>
  <c r="S3720" i="4"/>
  <c r="S3721" i="4"/>
  <c r="S3722" i="4"/>
  <c r="S3723" i="4"/>
  <c r="S3724" i="4"/>
  <c r="S3725" i="4"/>
  <c r="S3726" i="4"/>
  <c r="S3727" i="4"/>
  <c r="S3728" i="4"/>
  <c r="S3729" i="4"/>
  <c r="S3730" i="4"/>
  <c r="S3731" i="4"/>
  <c r="S3732" i="4"/>
  <c r="S3733" i="4"/>
  <c r="S3734" i="4"/>
  <c r="S3735" i="4"/>
  <c r="S3736" i="4"/>
  <c r="S3737" i="4"/>
  <c r="S3738" i="4"/>
  <c r="S3739" i="4"/>
  <c r="S3740" i="4"/>
  <c r="S3741" i="4"/>
  <c r="S3742" i="4"/>
  <c r="S3743" i="4"/>
  <c r="S3744" i="4"/>
  <c r="S3745" i="4"/>
  <c r="S3746" i="4"/>
  <c r="S3747" i="4"/>
  <c r="S3748" i="4"/>
  <c r="S3749" i="4"/>
  <c r="S3750" i="4"/>
  <c r="S3751" i="4"/>
  <c r="S3752" i="4"/>
  <c r="S3753" i="4"/>
  <c r="S3754" i="4"/>
  <c r="S3755" i="4"/>
  <c r="S3756" i="4"/>
  <c r="S3757" i="4"/>
  <c r="S3758" i="4"/>
  <c r="S3759" i="4"/>
  <c r="S3760" i="4"/>
  <c r="S3761" i="4"/>
  <c r="S3762" i="4"/>
  <c r="S3763" i="4"/>
  <c r="S3764" i="4"/>
  <c r="S3765" i="4"/>
  <c r="S3766" i="4"/>
  <c r="S3767" i="4"/>
  <c r="S3768" i="4"/>
  <c r="S3769" i="4"/>
  <c r="S3770" i="4"/>
  <c r="S3771" i="4"/>
  <c r="S3772" i="4"/>
  <c r="S3773" i="4"/>
  <c r="S3774" i="4"/>
  <c r="S3775" i="4"/>
  <c r="S3776" i="4"/>
  <c r="S3777" i="4"/>
  <c r="S3778" i="4"/>
  <c r="S3779" i="4"/>
  <c r="S3780" i="4"/>
  <c r="S3781" i="4"/>
  <c r="S3782" i="4"/>
  <c r="S3783" i="4"/>
  <c r="S3784" i="4"/>
  <c r="S3785" i="4"/>
  <c r="S3786" i="4"/>
  <c r="S3787" i="4"/>
  <c r="S3788" i="4"/>
  <c r="S3789" i="4"/>
  <c r="S3790" i="4"/>
  <c r="S3791" i="4"/>
  <c r="S3792" i="4"/>
  <c r="S3793" i="4"/>
  <c r="S3794" i="4"/>
  <c r="S3795" i="4"/>
  <c r="S3796" i="4"/>
  <c r="S3797" i="4"/>
  <c r="S3798" i="4"/>
  <c r="S3799" i="4"/>
  <c r="S3800" i="4"/>
  <c r="S3801" i="4"/>
  <c r="S3802" i="4"/>
  <c r="S3803" i="4"/>
  <c r="S3804" i="4"/>
  <c r="S3805" i="4"/>
  <c r="S3806" i="4"/>
  <c r="S3807" i="4"/>
  <c r="S3808" i="4"/>
  <c r="S3809" i="4"/>
  <c r="S3810" i="4"/>
  <c r="S3811" i="4"/>
  <c r="S3812" i="4"/>
  <c r="S3813" i="4"/>
  <c r="S3814" i="4"/>
  <c r="S3815" i="4"/>
  <c r="S3816" i="4"/>
  <c r="S3817" i="4"/>
  <c r="S3818" i="4"/>
  <c r="S3819" i="4"/>
  <c r="S3820" i="4"/>
  <c r="S3821" i="4"/>
  <c r="S3822" i="4"/>
  <c r="S3823" i="4"/>
  <c r="S3824" i="4"/>
  <c r="S3825" i="4"/>
  <c r="S3826" i="4"/>
  <c r="S3827" i="4"/>
  <c r="S3828" i="4"/>
  <c r="S3829" i="4"/>
  <c r="S3830" i="4"/>
  <c r="S3831" i="4"/>
  <c r="S3832" i="4"/>
  <c r="S3833" i="4"/>
  <c r="S3834" i="4"/>
  <c r="S3835" i="4"/>
  <c r="S3836" i="4"/>
  <c r="S3837" i="4"/>
  <c r="S3838" i="4"/>
  <c r="S3839" i="4"/>
  <c r="S3840" i="4"/>
  <c r="S3841" i="4"/>
  <c r="S3842" i="4"/>
  <c r="S3843" i="4"/>
  <c r="S3844" i="4"/>
  <c r="S3845" i="4"/>
  <c r="S3846" i="4"/>
  <c r="S3847" i="4"/>
  <c r="S3848" i="4"/>
  <c r="S3849" i="4"/>
  <c r="S3850" i="4"/>
  <c r="S3851" i="4"/>
  <c r="S3852" i="4"/>
  <c r="S3853" i="4"/>
  <c r="S3854" i="4"/>
  <c r="S3855" i="4"/>
  <c r="S3856" i="4"/>
  <c r="S3857" i="4"/>
  <c r="S3858" i="4"/>
  <c r="S3859" i="4"/>
  <c r="S3860" i="4"/>
  <c r="S3861" i="4"/>
  <c r="S3862" i="4"/>
  <c r="S3863" i="4"/>
  <c r="S3864" i="4"/>
  <c r="S3865" i="4"/>
  <c r="S3866" i="4"/>
  <c r="S3867" i="4"/>
  <c r="S3868" i="4"/>
  <c r="S3869" i="4"/>
  <c r="S3870" i="4"/>
  <c r="S3871" i="4"/>
  <c r="S3872" i="4"/>
  <c r="S3873" i="4"/>
  <c r="S3874" i="4"/>
  <c r="S3875" i="4"/>
  <c r="S3876" i="4"/>
  <c r="S3877" i="4"/>
  <c r="S3878" i="4"/>
  <c r="S3879" i="4"/>
  <c r="S3880" i="4"/>
  <c r="S3881" i="4"/>
  <c r="S3882" i="4"/>
  <c r="S3883" i="4"/>
  <c r="S3884" i="4"/>
  <c r="S3885" i="4"/>
  <c r="S3886" i="4"/>
  <c r="S3887" i="4"/>
  <c r="S3888" i="4"/>
  <c r="S3889" i="4"/>
  <c r="S3890" i="4"/>
  <c r="S3891" i="4"/>
  <c r="S3892" i="4"/>
  <c r="S3893" i="4"/>
  <c r="S3894" i="4"/>
  <c r="S3895" i="4"/>
  <c r="S3896" i="4"/>
  <c r="S3897" i="4"/>
  <c r="S3898" i="4"/>
  <c r="S3899" i="4"/>
  <c r="S3900" i="4"/>
  <c r="S3901" i="4"/>
  <c r="S3902" i="4"/>
  <c r="S3903" i="4"/>
  <c r="S3904" i="4"/>
  <c r="S3905" i="4"/>
  <c r="S3906" i="4"/>
  <c r="S3907" i="4"/>
  <c r="S3908" i="4"/>
  <c r="S3909" i="4"/>
  <c r="S3910" i="4"/>
  <c r="S3911" i="4"/>
  <c r="S3912" i="4"/>
  <c r="S3913" i="4"/>
  <c r="S3914" i="4"/>
  <c r="S3915" i="4"/>
  <c r="S3916" i="4"/>
  <c r="S3917" i="4"/>
  <c r="S3918" i="4"/>
  <c r="S3919" i="4"/>
  <c r="S3920" i="4"/>
  <c r="S3921" i="4"/>
  <c r="S3922" i="4"/>
  <c r="S3923" i="4"/>
  <c r="S3924" i="4"/>
  <c r="S3925" i="4"/>
  <c r="S3926" i="4"/>
  <c r="S3927" i="4"/>
  <c r="S3928" i="4"/>
  <c r="S3929" i="4"/>
  <c r="S3930" i="4"/>
  <c r="S3931" i="4"/>
  <c r="S3932" i="4"/>
  <c r="S3933" i="4"/>
  <c r="S3934" i="4"/>
  <c r="S3935" i="4"/>
  <c r="S3936" i="4"/>
  <c r="S3937" i="4"/>
  <c r="S3938" i="4"/>
  <c r="S3939" i="4"/>
  <c r="S3940" i="4"/>
  <c r="S3941" i="4"/>
  <c r="S3942" i="4"/>
  <c r="S3943" i="4"/>
  <c r="S3944" i="4"/>
  <c r="S3945" i="4"/>
  <c r="S3946" i="4"/>
  <c r="S3947" i="4"/>
  <c r="S3948" i="4"/>
  <c r="S3949" i="4"/>
  <c r="S3950" i="4"/>
  <c r="S3951" i="4"/>
  <c r="S3952" i="4"/>
  <c r="S3953" i="4"/>
  <c r="S3954" i="4"/>
  <c r="S3955" i="4"/>
  <c r="S3956" i="4"/>
  <c r="S3957" i="4"/>
  <c r="S3958" i="4"/>
  <c r="S3959" i="4"/>
  <c r="S3960" i="4"/>
  <c r="S3961" i="4"/>
  <c r="S3962" i="4"/>
  <c r="S3963" i="4"/>
  <c r="S3964" i="4"/>
  <c r="S3965" i="4"/>
  <c r="S3966" i="4"/>
  <c r="S3967" i="4"/>
  <c r="S3968" i="4"/>
  <c r="S3969" i="4"/>
  <c r="S3970" i="4"/>
  <c r="S3971" i="4"/>
  <c r="S3972" i="4"/>
  <c r="S3973" i="4"/>
  <c r="S3974" i="4"/>
  <c r="S3975" i="4"/>
  <c r="S3976" i="4"/>
  <c r="S3977" i="4"/>
  <c r="S3978" i="4"/>
  <c r="S3979" i="4"/>
  <c r="S3980" i="4"/>
  <c r="S3981" i="4"/>
  <c r="S3982" i="4"/>
  <c r="S3983" i="4"/>
  <c r="S3984" i="4"/>
  <c r="S3985" i="4"/>
  <c r="S3986" i="4"/>
  <c r="S3987" i="4"/>
  <c r="S3988" i="4"/>
  <c r="S3989" i="4"/>
  <c r="S3990" i="4"/>
  <c r="S3991" i="4"/>
  <c r="S3992" i="4"/>
  <c r="S3993" i="4"/>
  <c r="S3994" i="4"/>
  <c r="S3995" i="4"/>
  <c r="S3996" i="4"/>
  <c r="S3997" i="4"/>
  <c r="S3998" i="4"/>
  <c r="S3999" i="4"/>
  <c r="S4000" i="4"/>
  <c r="S4001" i="4"/>
  <c r="S4002" i="4"/>
  <c r="S4003" i="4"/>
  <c r="S4004" i="4"/>
  <c r="S4005" i="4"/>
  <c r="S4006" i="4"/>
  <c r="S4007" i="4"/>
  <c r="S4008" i="4"/>
  <c r="S4009" i="4"/>
  <c r="S4010" i="4"/>
  <c r="S4011" i="4"/>
  <c r="S4012" i="4"/>
  <c r="S4013" i="4"/>
  <c r="S4014" i="4"/>
  <c r="S4015" i="4"/>
  <c r="S4016" i="4"/>
  <c r="S4017" i="4"/>
  <c r="S4018" i="4"/>
  <c r="S4019" i="4"/>
  <c r="S4020" i="4"/>
  <c r="S4021" i="4"/>
  <c r="S4022" i="4"/>
  <c r="S4023" i="4"/>
  <c r="S4024" i="4"/>
  <c r="S4025" i="4"/>
  <c r="S4026" i="4"/>
  <c r="S4027" i="4"/>
  <c r="S4028" i="4"/>
  <c r="S4029" i="4"/>
  <c r="S4030" i="4"/>
  <c r="S4031" i="4"/>
  <c r="S4032" i="4"/>
  <c r="S4033" i="4"/>
  <c r="S4034" i="4"/>
  <c r="S4035" i="4"/>
  <c r="S4036" i="4"/>
  <c r="S4037" i="4"/>
  <c r="S4038" i="4"/>
  <c r="S4039" i="4"/>
  <c r="S4040" i="4"/>
  <c r="S4041" i="4"/>
  <c r="S4042" i="4"/>
  <c r="S4043" i="4"/>
  <c r="S4044" i="4"/>
  <c r="S4045" i="4"/>
  <c r="S4046" i="4"/>
  <c r="S4047" i="4"/>
  <c r="S4048" i="4"/>
  <c r="S4049" i="4"/>
  <c r="S4050" i="4"/>
  <c r="S4051" i="4"/>
  <c r="S4052" i="4"/>
  <c r="S4053" i="4"/>
  <c r="S4054" i="4"/>
  <c r="S4055" i="4"/>
  <c r="S4056" i="4"/>
  <c r="S4057" i="4"/>
  <c r="S4058" i="4"/>
  <c r="S4059" i="4"/>
  <c r="S4060" i="4"/>
  <c r="S4061" i="4"/>
  <c r="S4062" i="4"/>
  <c r="S4063" i="4"/>
  <c r="S4064" i="4"/>
  <c r="S4065" i="4"/>
  <c r="S4066" i="4"/>
  <c r="S4067" i="4"/>
  <c r="S4068" i="4"/>
  <c r="S4069" i="4"/>
  <c r="S4070" i="4"/>
  <c r="S4071" i="4"/>
  <c r="S4072" i="4"/>
  <c r="S4073" i="4"/>
  <c r="S4074" i="4"/>
  <c r="S4075" i="4"/>
  <c r="S4076" i="4"/>
  <c r="S4077" i="4"/>
  <c r="S4078" i="4"/>
  <c r="S4079" i="4"/>
  <c r="S4080" i="4"/>
  <c r="S4081" i="4"/>
  <c r="S4082" i="4"/>
  <c r="S4083" i="4"/>
  <c r="S4084" i="4"/>
  <c r="S4085" i="4"/>
  <c r="S4086" i="4"/>
  <c r="S4087" i="4"/>
  <c r="S4088" i="4"/>
  <c r="S4089" i="4"/>
  <c r="S4090" i="4"/>
  <c r="S4091" i="4"/>
  <c r="S4092" i="4"/>
  <c r="S4093" i="4"/>
  <c r="S4094" i="4"/>
  <c r="S4095" i="4"/>
  <c r="S4096" i="4"/>
  <c r="S4097" i="4"/>
  <c r="S4098" i="4"/>
  <c r="S4099" i="4"/>
  <c r="S4100" i="4"/>
  <c r="S4101" i="4"/>
  <c r="S4102" i="4"/>
  <c r="S4103" i="4"/>
  <c r="S4104" i="4"/>
  <c r="S4105" i="4"/>
  <c r="S4106" i="4"/>
  <c r="S4107" i="4"/>
  <c r="S4108" i="4"/>
  <c r="S4109" i="4"/>
  <c r="S4110" i="4"/>
  <c r="S4111" i="4"/>
  <c r="S4112" i="4"/>
  <c r="S4113" i="4"/>
  <c r="S4114" i="4"/>
  <c r="S4115" i="4"/>
  <c r="S4116" i="4"/>
  <c r="S4117" i="4"/>
  <c r="S4118" i="4"/>
  <c r="S4119" i="4"/>
  <c r="S4120" i="4"/>
  <c r="S4121" i="4"/>
  <c r="S4122" i="4"/>
  <c r="S4123" i="4"/>
  <c r="S4124" i="4"/>
  <c r="S4125" i="4"/>
  <c r="S4126" i="4"/>
  <c r="S4127" i="4"/>
  <c r="S4128" i="4"/>
  <c r="S4129" i="4"/>
  <c r="S4130" i="4"/>
  <c r="S4131" i="4"/>
  <c r="S4132" i="4"/>
  <c r="S4133" i="4"/>
  <c r="S4134" i="4"/>
  <c r="S4135" i="4"/>
  <c r="S4136" i="4"/>
  <c r="S4137" i="4"/>
  <c r="S4138" i="4"/>
  <c r="S4139" i="4"/>
  <c r="S4140" i="4"/>
  <c r="S4141" i="4"/>
  <c r="S4142" i="4"/>
  <c r="S4143" i="4"/>
  <c r="S4144" i="4"/>
  <c r="S4145" i="4"/>
  <c r="S4146" i="4"/>
  <c r="S4147" i="4"/>
  <c r="S4148" i="4"/>
  <c r="S4149" i="4"/>
  <c r="S4150" i="4"/>
  <c r="S4151" i="4"/>
  <c r="S4152" i="4"/>
  <c r="S4153" i="4"/>
  <c r="S4154" i="4"/>
  <c r="S4155" i="4"/>
  <c r="S4156" i="4"/>
  <c r="S4157" i="4"/>
  <c r="S4158" i="4"/>
  <c r="S4159" i="4"/>
  <c r="S4160" i="4"/>
  <c r="S4161" i="4"/>
  <c r="S4162" i="4"/>
  <c r="S4163" i="4"/>
  <c r="S4164" i="4"/>
  <c r="S4165" i="4"/>
  <c r="S4166" i="4"/>
  <c r="S4167" i="4"/>
  <c r="S4168" i="4"/>
  <c r="S4169" i="4"/>
  <c r="S4170" i="4"/>
  <c r="S4171" i="4"/>
  <c r="S4172" i="4"/>
  <c r="S4173" i="4"/>
  <c r="S4174" i="4"/>
  <c r="S4175" i="4"/>
  <c r="S4176" i="4"/>
  <c r="S4177" i="4"/>
  <c r="S4178" i="4"/>
  <c r="S4179" i="4"/>
  <c r="S4180" i="4"/>
  <c r="S4181" i="4"/>
  <c r="S4182" i="4"/>
  <c r="S4183" i="4"/>
  <c r="S4184" i="4"/>
  <c r="S4185" i="4"/>
  <c r="S4186" i="4"/>
  <c r="S4187" i="4"/>
  <c r="S4188" i="4"/>
  <c r="S4189" i="4"/>
  <c r="S4190" i="4"/>
  <c r="S4191" i="4"/>
  <c r="S4192" i="4"/>
  <c r="S4193" i="4"/>
  <c r="S4194" i="4"/>
  <c r="S4195" i="4"/>
  <c r="S4196" i="4"/>
  <c r="S4197" i="4"/>
  <c r="S4198" i="4"/>
  <c r="S4199" i="4"/>
  <c r="S4200" i="4"/>
  <c r="S4201" i="4"/>
  <c r="S4202" i="4"/>
  <c r="S4203" i="4"/>
  <c r="S4204" i="4"/>
  <c r="S4205" i="4"/>
  <c r="S4206" i="4"/>
  <c r="S4207" i="4"/>
  <c r="S4208" i="4"/>
  <c r="S4209" i="4"/>
  <c r="S4210" i="4"/>
  <c r="S4211" i="4"/>
  <c r="S4212" i="4"/>
  <c r="S4213" i="4"/>
  <c r="S4214" i="4"/>
  <c r="S4215" i="4"/>
  <c r="S4216" i="4"/>
  <c r="S4217" i="4"/>
  <c r="S4218" i="4"/>
  <c r="S4219" i="4"/>
  <c r="S4220" i="4"/>
  <c r="S4221" i="4"/>
  <c r="S4222" i="4"/>
  <c r="S4223" i="4"/>
  <c r="S4224" i="4"/>
  <c r="S4225" i="4"/>
  <c r="S4226" i="4"/>
  <c r="S4227" i="4"/>
  <c r="S4228" i="4"/>
  <c r="S4229" i="4"/>
  <c r="S4230" i="4"/>
  <c r="S4231" i="4"/>
  <c r="S4232" i="4"/>
  <c r="S4233" i="4"/>
  <c r="S4234" i="4"/>
  <c r="S4235" i="4"/>
  <c r="S4236" i="4"/>
  <c r="S4237" i="4"/>
  <c r="S4238" i="4"/>
  <c r="S4239" i="4"/>
  <c r="S4240" i="4"/>
  <c r="S4241" i="4"/>
  <c r="S4242" i="4"/>
  <c r="S4243" i="4"/>
  <c r="S4244" i="4"/>
  <c r="S4245" i="4"/>
  <c r="S4246" i="4"/>
  <c r="S4247" i="4"/>
  <c r="S4248" i="4"/>
  <c r="S4249" i="4"/>
  <c r="S4250" i="4"/>
  <c r="S4251" i="4"/>
  <c r="S4252" i="4"/>
  <c r="S4253" i="4"/>
  <c r="S4254" i="4"/>
  <c r="S4255" i="4"/>
  <c r="S4256" i="4"/>
  <c r="S4257" i="4"/>
  <c r="S4258" i="4"/>
  <c r="S4259" i="4"/>
  <c r="S4260" i="4"/>
  <c r="S4261" i="4"/>
  <c r="S4262" i="4"/>
  <c r="S4263" i="4"/>
  <c r="S4264" i="4"/>
  <c r="S4265" i="4"/>
  <c r="S4266" i="4"/>
  <c r="S4267" i="4"/>
  <c r="S4268" i="4"/>
  <c r="S4269" i="4"/>
  <c r="S4270" i="4"/>
  <c r="S4271" i="4"/>
  <c r="S4272" i="4"/>
  <c r="S4273" i="4"/>
  <c r="S4274" i="4"/>
  <c r="S4275" i="4"/>
  <c r="S4276" i="4"/>
  <c r="S4277" i="4"/>
  <c r="S4278" i="4"/>
  <c r="S4279" i="4"/>
  <c r="S4280" i="4"/>
  <c r="S4281" i="4"/>
  <c r="S4282" i="4"/>
  <c r="S4283" i="4"/>
  <c r="S4284" i="4"/>
  <c r="S4285" i="4"/>
  <c r="S4286" i="4"/>
  <c r="S4287" i="4"/>
  <c r="S4288" i="4"/>
  <c r="S4289" i="4"/>
  <c r="S4290" i="4"/>
  <c r="S4291" i="4"/>
  <c r="S4292" i="4"/>
  <c r="S4293" i="4"/>
  <c r="S4294" i="4"/>
  <c r="S4295" i="4"/>
  <c r="S4296" i="4"/>
  <c r="S4297" i="4"/>
  <c r="S4298" i="4"/>
  <c r="S4299" i="4"/>
  <c r="S4300" i="4"/>
  <c r="S4301" i="4"/>
  <c r="S4302" i="4"/>
  <c r="S4303" i="4"/>
  <c r="S4304" i="4"/>
  <c r="S4305" i="4"/>
  <c r="S4306" i="4"/>
  <c r="S4307" i="4"/>
  <c r="S4308" i="4"/>
  <c r="S4309" i="4"/>
  <c r="S4310" i="4"/>
  <c r="S4311" i="4"/>
  <c r="S4312" i="4"/>
  <c r="S4313" i="4"/>
  <c r="S4314" i="4"/>
  <c r="S4315" i="4"/>
  <c r="S4316" i="4"/>
  <c r="S4317" i="4"/>
  <c r="S4318" i="4"/>
  <c r="S4319" i="4"/>
  <c r="S4320" i="4"/>
  <c r="S4321" i="4"/>
  <c r="S4322" i="4"/>
  <c r="S4323" i="4"/>
  <c r="S4324" i="4"/>
  <c r="S4325" i="4"/>
  <c r="S4326" i="4"/>
  <c r="S4327" i="4"/>
  <c r="S4328" i="4"/>
  <c r="S4329" i="4"/>
  <c r="S4330" i="4"/>
  <c r="S4331" i="4"/>
  <c r="S4332" i="4"/>
  <c r="S4333" i="4"/>
  <c r="S4334" i="4"/>
  <c r="S4335" i="4"/>
  <c r="S4336" i="4"/>
  <c r="S4337" i="4"/>
  <c r="S4338" i="4"/>
  <c r="S4339" i="4"/>
  <c r="S4340" i="4"/>
  <c r="S4341" i="4"/>
  <c r="S4342" i="4"/>
  <c r="S4343" i="4"/>
  <c r="S4344" i="4"/>
  <c r="S4345" i="4"/>
  <c r="S4346" i="4"/>
  <c r="S4347" i="4"/>
  <c r="S4348" i="4"/>
  <c r="S4349" i="4"/>
  <c r="S4350" i="4"/>
  <c r="S4351" i="4"/>
  <c r="S4352" i="4"/>
  <c r="S4353" i="4"/>
  <c r="S4354" i="4"/>
  <c r="S4355" i="4"/>
  <c r="S4356" i="4"/>
  <c r="S4357" i="4"/>
  <c r="S4358" i="4"/>
  <c r="S4359" i="4"/>
  <c r="S4360" i="4"/>
  <c r="S4361" i="4"/>
  <c r="S4362" i="4"/>
  <c r="S4363" i="4"/>
  <c r="S4364" i="4"/>
  <c r="S4365" i="4"/>
  <c r="S4366" i="4"/>
  <c r="S4367" i="4"/>
  <c r="S4368" i="4"/>
  <c r="S4369" i="4"/>
  <c r="S4370" i="4"/>
  <c r="S4371" i="4"/>
  <c r="S4372" i="4"/>
  <c r="S4373" i="4"/>
  <c r="S4374" i="4"/>
  <c r="S4375" i="4"/>
  <c r="S4376" i="4"/>
  <c r="S4377" i="4"/>
  <c r="S4378" i="4"/>
  <c r="S4379" i="4"/>
  <c r="S4380" i="4"/>
  <c r="S4381" i="4"/>
  <c r="S4382" i="4"/>
  <c r="S4383" i="4"/>
  <c r="S4384" i="4"/>
  <c r="S4385" i="4"/>
  <c r="S4386" i="4"/>
  <c r="S4387" i="4"/>
  <c r="S4388" i="4"/>
  <c r="S4389" i="4"/>
  <c r="S4390" i="4"/>
  <c r="S4391" i="4"/>
  <c r="S4392" i="4"/>
  <c r="S4393" i="4"/>
  <c r="S4394" i="4"/>
  <c r="S4395" i="4"/>
  <c r="S4396" i="4"/>
  <c r="S4397" i="4"/>
  <c r="S4398" i="4"/>
  <c r="S4399" i="4"/>
  <c r="S4400" i="4"/>
  <c r="S4401" i="4"/>
  <c r="S4402" i="4"/>
  <c r="S4403" i="4"/>
  <c r="S4404" i="4"/>
  <c r="S4405" i="4"/>
  <c r="S4406" i="4"/>
  <c r="S4407" i="4"/>
  <c r="S4408" i="4"/>
  <c r="S4409" i="4"/>
  <c r="S4410" i="4"/>
  <c r="S4411" i="4"/>
  <c r="S4412" i="4"/>
  <c r="S4413" i="4"/>
  <c r="S4414" i="4"/>
  <c r="S4415" i="4"/>
  <c r="S4416" i="4"/>
  <c r="S4417" i="4"/>
  <c r="S4418" i="4"/>
  <c r="S4419" i="4"/>
  <c r="S4420" i="4"/>
  <c r="S4421" i="4"/>
  <c r="S4422" i="4"/>
  <c r="S4423" i="4"/>
  <c r="S4424" i="4"/>
  <c r="S4425" i="4"/>
  <c r="S4426" i="4"/>
  <c r="S4427" i="4"/>
  <c r="S4428" i="4"/>
  <c r="S4429" i="4"/>
  <c r="S4430" i="4"/>
  <c r="S4431" i="4"/>
  <c r="S4432" i="4"/>
  <c r="S4433" i="4"/>
  <c r="S4434" i="4"/>
  <c r="S4435" i="4"/>
  <c r="S4436" i="4"/>
  <c r="S4437" i="4"/>
  <c r="S4438" i="4"/>
  <c r="S4439" i="4"/>
  <c r="S4440" i="4"/>
  <c r="S4441" i="4"/>
  <c r="S4442" i="4"/>
  <c r="S4443" i="4"/>
  <c r="S4444" i="4"/>
  <c r="S4445" i="4"/>
  <c r="S4446" i="4"/>
  <c r="S4447" i="4"/>
  <c r="S4448" i="4"/>
  <c r="S4449" i="4"/>
  <c r="S4450" i="4"/>
  <c r="S4451" i="4"/>
  <c r="S4452" i="4"/>
  <c r="S4453" i="4"/>
  <c r="S4454" i="4"/>
  <c r="S4455" i="4"/>
  <c r="S4456" i="4"/>
  <c r="S4457" i="4"/>
  <c r="S4458" i="4"/>
  <c r="S4459" i="4"/>
  <c r="S4460" i="4"/>
  <c r="S4461" i="4"/>
  <c r="S4462" i="4"/>
  <c r="S4463" i="4"/>
  <c r="S4464" i="4"/>
  <c r="S4465" i="4"/>
  <c r="S4466" i="4"/>
  <c r="S4467" i="4"/>
  <c r="S4468" i="4"/>
  <c r="S4469" i="4"/>
  <c r="S4470" i="4"/>
  <c r="S4471" i="4"/>
  <c r="S4472" i="4"/>
  <c r="S4473" i="4"/>
  <c r="S4474" i="4"/>
  <c r="S4475" i="4"/>
  <c r="S4476" i="4"/>
  <c r="S4477" i="4"/>
  <c r="S4478" i="4"/>
  <c r="S4479" i="4"/>
  <c r="S4480" i="4"/>
  <c r="S4481" i="4"/>
  <c r="S4482" i="4"/>
  <c r="S4483" i="4"/>
  <c r="S4484" i="4"/>
  <c r="S4485" i="4"/>
  <c r="S4486" i="4"/>
  <c r="S4487" i="4"/>
  <c r="S4488" i="4"/>
  <c r="S4489" i="4"/>
  <c r="S4490" i="4"/>
  <c r="S4491" i="4"/>
  <c r="S4492" i="4"/>
  <c r="S4493" i="4"/>
  <c r="S4494" i="4"/>
  <c r="S4495" i="4"/>
  <c r="S4496" i="4"/>
  <c r="S4497" i="4"/>
  <c r="S4498" i="4"/>
  <c r="S4499" i="4"/>
  <c r="S4500" i="4"/>
  <c r="S4501" i="4"/>
  <c r="S4502" i="4"/>
  <c r="S4503" i="4"/>
  <c r="S4504" i="4"/>
  <c r="S4505" i="4"/>
  <c r="S4506" i="4"/>
  <c r="S4507" i="4"/>
  <c r="S4508" i="4"/>
  <c r="S4509" i="4"/>
  <c r="S4510" i="4"/>
  <c r="S4511" i="4"/>
  <c r="S4512" i="4"/>
  <c r="S4513" i="4"/>
  <c r="S4514" i="4"/>
  <c r="S4515" i="4"/>
  <c r="S4516" i="4"/>
  <c r="S4517" i="4"/>
  <c r="S4518" i="4"/>
  <c r="S4519" i="4"/>
  <c r="S4520" i="4"/>
  <c r="S4521" i="4"/>
  <c r="S4522" i="4"/>
  <c r="S4523" i="4"/>
  <c r="S4524" i="4"/>
  <c r="S4525" i="4"/>
  <c r="S4526" i="4"/>
  <c r="S4527" i="4"/>
  <c r="S4528" i="4"/>
  <c r="S4529" i="4"/>
  <c r="S4530" i="4"/>
  <c r="S4531" i="4"/>
  <c r="S4532" i="4"/>
  <c r="S4533" i="4"/>
  <c r="S4534" i="4"/>
  <c r="S4535" i="4"/>
  <c r="S4536" i="4"/>
  <c r="S4537" i="4"/>
  <c r="S4538" i="4"/>
  <c r="S4539" i="4"/>
  <c r="S4540" i="4"/>
  <c r="S4541" i="4"/>
  <c r="S4542" i="4"/>
  <c r="S4543" i="4"/>
  <c r="S4544" i="4"/>
  <c r="S4545" i="4"/>
  <c r="S4546" i="4"/>
  <c r="S4547" i="4"/>
  <c r="S4548" i="4"/>
  <c r="S4549" i="4"/>
  <c r="S4550" i="4"/>
  <c r="S4551" i="4"/>
  <c r="S4552" i="4"/>
  <c r="S4553" i="4"/>
  <c r="S4554" i="4"/>
  <c r="S4555" i="4"/>
  <c r="S4556" i="4"/>
  <c r="S4557" i="4"/>
  <c r="S4558" i="4"/>
  <c r="S4559" i="4"/>
  <c r="S4560" i="4"/>
  <c r="S4561" i="4"/>
  <c r="S4562" i="4"/>
  <c r="S4563" i="4"/>
  <c r="S4564" i="4"/>
  <c r="S4565" i="4"/>
  <c r="S4566" i="4"/>
  <c r="S4567" i="4"/>
  <c r="S4568" i="4"/>
  <c r="S4569" i="4"/>
  <c r="S4570" i="4"/>
  <c r="S4571" i="4"/>
  <c r="S4572" i="4"/>
  <c r="S4573" i="4"/>
  <c r="S4574" i="4"/>
  <c r="S4575" i="4"/>
  <c r="S4576" i="4"/>
  <c r="S4577" i="4"/>
  <c r="S4578" i="4"/>
  <c r="S4579" i="4"/>
  <c r="S4580" i="4"/>
  <c r="S4581" i="4"/>
  <c r="S4582" i="4"/>
  <c r="S4583" i="4"/>
  <c r="S4584" i="4"/>
  <c r="S4585" i="4"/>
  <c r="S4586" i="4"/>
  <c r="S4587" i="4"/>
  <c r="S4588" i="4"/>
  <c r="S4589" i="4"/>
  <c r="S4590" i="4"/>
  <c r="S4591" i="4"/>
  <c r="S4592" i="4"/>
  <c r="S4593" i="4"/>
  <c r="S4594" i="4"/>
  <c r="S4595" i="4"/>
  <c r="S4596" i="4"/>
  <c r="S4597" i="4"/>
  <c r="S4598" i="4"/>
  <c r="S4599" i="4"/>
  <c r="S4600" i="4"/>
  <c r="S4601" i="4"/>
  <c r="S4602" i="4"/>
  <c r="S4603" i="4"/>
  <c r="S4604" i="4"/>
  <c r="S4605" i="4"/>
  <c r="S4606" i="4"/>
  <c r="S4607" i="4"/>
  <c r="S4608" i="4"/>
  <c r="S4609" i="4"/>
  <c r="S4610" i="4"/>
  <c r="S4611" i="4"/>
  <c r="S4612" i="4"/>
  <c r="S4613" i="4"/>
  <c r="S4614" i="4"/>
  <c r="S4615" i="4"/>
  <c r="S4616" i="4"/>
  <c r="S4617" i="4"/>
  <c r="S4618" i="4"/>
  <c r="S4619" i="4"/>
  <c r="S4620" i="4"/>
  <c r="S4621" i="4"/>
  <c r="S4622" i="4"/>
  <c r="S4623" i="4"/>
  <c r="S4624" i="4"/>
  <c r="S4625" i="4"/>
  <c r="S4626" i="4"/>
  <c r="S4627" i="4"/>
  <c r="S4628" i="4"/>
  <c r="S4629" i="4"/>
  <c r="S4630" i="4"/>
  <c r="S4631" i="4"/>
  <c r="S4632" i="4"/>
  <c r="S4633" i="4"/>
  <c r="S4634" i="4"/>
  <c r="S4635" i="4"/>
  <c r="S4636" i="4"/>
  <c r="S4637" i="4"/>
  <c r="S4638" i="4"/>
  <c r="S4639" i="4"/>
  <c r="S4640" i="4"/>
  <c r="S4641" i="4"/>
  <c r="S4642" i="4"/>
  <c r="S4643" i="4"/>
  <c r="S4644" i="4"/>
  <c r="S4645" i="4"/>
  <c r="S4646" i="4"/>
  <c r="S4647" i="4"/>
  <c r="S4648" i="4"/>
  <c r="S4649" i="4"/>
  <c r="S4650" i="4"/>
  <c r="S4651" i="4"/>
  <c r="S4652" i="4"/>
  <c r="S4653" i="4"/>
  <c r="S4654" i="4"/>
  <c r="S4655" i="4"/>
  <c r="S4656" i="4"/>
  <c r="S4657" i="4"/>
  <c r="S4658" i="4"/>
  <c r="S4659" i="4"/>
  <c r="S4660" i="4"/>
  <c r="S4661" i="4"/>
  <c r="S4662" i="4"/>
  <c r="S4663" i="4"/>
  <c r="S4664" i="4"/>
  <c r="S4665" i="4"/>
  <c r="S4666" i="4"/>
  <c r="S4667" i="4"/>
  <c r="S4668" i="4"/>
  <c r="S4669" i="4"/>
  <c r="S4670" i="4"/>
  <c r="S4671" i="4"/>
  <c r="S4672" i="4"/>
  <c r="S4673" i="4"/>
  <c r="S4674" i="4"/>
  <c r="S4675" i="4"/>
  <c r="S4676" i="4"/>
  <c r="S4677" i="4"/>
  <c r="S4678" i="4"/>
  <c r="S4679" i="4"/>
  <c r="S4680" i="4"/>
  <c r="S4681" i="4"/>
  <c r="S4682" i="4"/>
  <c r="S4683" i="4"/>
  <c r="S4684" i="4"/>
  <c r="S4685" i="4"/>
  <c r="S4686" i="4"/>
  <c r="S4687" i="4"/>
  <c r="S4688" i="4"/>
  <c r="S4689" i="4"/>
  <c r="S4690" i="4"/>
  <c r="S4691" i="4"/>
  <c r="S4692" i="4"/>
  <c r="S4693" i="4"/>
  <c r="S4694" i="4"/>
  <c r="S4695" i="4"/>
  <c r="S4696" i="4"/>
  <c r="S4697" i="4"/>
  <c r="S4698" i="4"/>
  <c r="S4699" i="4"/>
  <c r="S4700" i="4"/>
  <c r="S4701" i="4"/>
  <c r="S4702" i="4"/>
  <c r="S4703" i="4"/>
  <c r="S4704" i="4"/>
  <c r="S4705" i="4"/>
  <c r="S4706" i="4"/>
  <c r="S4707" i="4"/>
  <c r="S4708" i="4"/>
  <c r="S4709" i="4"/>
  <c r="S4710" i="4"/>
  <c r="S4711" i="4"/>
  <c r="S4712" i="4"/>
  <c r="S4713" i="4"/>
  <c r="S4714" i="4"/>
  <c r="S4715" i="4"/>
  <c r="S4716" i="4"/>
  <c r="S4717" i="4"/>
  <c r="S4718" i="4"/>
  <c r="S4719" i="4"/>
  <c r="S4720" i="4"/>
  <c r="S4721" i="4"/>
  <c r="S4722" i="4"/>
  <c r="S4723" i="4"/>
  <c r="S4724" i="4"/>
  <c r="S4725" i="4"/>
  <c r="S4726" i="4"/>
  <c r="S4727" i="4"/>
  <c r="S4728" i="4"/>
  <c r="S4729" i="4"/>
  <c r="S4730" i="4"/>
  <c r="S4731" i="4"/>
  <c r="S4732" i="4"/>
  <c r="S4733" i="4"/>
  <c r="S4734" i="4"/>
  <c r="S4735" i="4"/>
  <c r="S4736" i="4"/>
  <c r="S4737" i="4"/>
  <c r="S4738" i="4"/>
  <c r="S4739" i="4"/>
  <c r="S4740" i="4"/>
  <c r="S4741" i="4"/>
  <c r="S4742" i="4"/>
  <c r="S4743" i="4"/>
  <c r="S4744" i="4"/>
  <c r="S4745" i="4"/>
  <c r="S4746" i="4"/>
  <c r="S4747" i="4"/>
  <c r="S4748" i="4"/>
  <c r="S4749" i="4"/>
  <c r="S4750" i="4"/>
  <c r="S4751" i="4"/>
  <c r="S4752" i="4"/>
  <c r="S4753" i="4"/>
  <c r="S4754" i="4"/>
  <c r="S4755" i="4"/>
  <c r="S4756" i="4"/>
  <c r="S4757" i="4"/>
  <c r="S4758" i="4"/>
  <c r="S4759" i="4"/>
  <c r="S4760" i="4"/>
  <c r="S4761" i="4"/>
  <c r="S4762" i="4"/>
  <c r="S4763" i="4"/>
  <c r="S4764" i="4"/>
  <c r="S4765" i="4"/>
  <c r="S4766" i="4"/>
  <c r="S4767" i="4"/>
  <c r="S4768" i="4"/>
  <c r="S4769" i="4"/>
  <c r="S4770" i="4"/>
  <c r="S4771" i="4"/>
  <c r="S4772" i="4"/>
  <c r="S4773" i="4"/>
  <c r="S4774" i="4"/>
  <c r="S4775" i="4"/>
  <c r="S4776" i="4"/>
  <c r="S4777" i="4"/>
  <c r="S4778" i="4"/>
  <c r="S4779" i="4"/>
  <c r="S4780" i="4"/>
  <c r="S4781" i="4"/>
  <c r="S4782" i="4"/>
  <c r="S4783" i="4"/>
  <c r="S4784" i="4"/>
  <c r="S4785" i="4"/>
  <c r="S4786" i="4"/>
  <c r="S4787" i="4"/>
  <c r="S4788" i="4"/>
  <c r="S4789" i="4"/>
  <c r="S4790" i="4"/>
  <c r="S4791" i="4"/>
  <c r="S4792" i="4"/>
  <c r="S4793" i="4"/>
  <c r="S4794" i="4"/>
  <c r="S4795" i="4"/>
  <c r="S4796" i="4"/>
  <c r="S4797" i="4"/>
  <c r="S4798" i="4"/>
  <c r="S4799" i="4"/>
  <c r="S4800" i="4"/>
  <c r="S4801" i="4"/>
  <c r="S4802" i="4"/>
  <c r="S4803" i="4"/>
  <c r="S4804" i="4"/>
  <c r="S4805" i="4"/>
  <c r="S4806" i="4"/>
  <c r="S4807" i="4"/>
  <c r="S4808" i="4"/>
  <c r="S4809" i="4"/>
  <c r="S4810" i="4"/>
  <c r="S4811" i="4"/>
  <c r="S4812" i="4"/>
  <c r="S4813" i="4"/>
  <c r="S4814" i="4"/>
  <c r="S4815" i="4"/>
  <c r="S4816" i="4"/>
  <c r="S4817" i="4"/>
  <c r="S4818" i="4"/>
  <c r="S4819" i="4"/>
  <c r="S4820" i="4"/>
  <c r="S4821" i="4"/>
  <c r="S4822" i="4"/>
  <c r="S4823" i="4"/>
  <c r="S4824" i="4"/>
  <c r="S4825" i="4"/>
  <c r="S4826" i="4"/>
  <c r="S4827" i="4"/>
  <c r="S4828" i="4"/>
  <c r="S4829" i="4"/>
  <c r="S4830" i="4"/>
  <c r="S4831" i="4"/>
  <c r="S4832" i="4"/>
  <c r="S4833" i="4"/>
  <c r="S4834" i="4"/>
  <c r="S4835" i="4"/>
  <c r="S4836" i="4"/>
  <c r="S4837" i="4"/>
  <c r="S4838" i="4"/>
  <c r="S4839" i="4"/>
  <c r="S4840" i="4"/>
  <c r="S4841" i="4"/>
  <c r="S4842" i="4"/>
  <c r="S4843" i="4"/>
  <c r="S4844" i="4"/>
  <c r="S4845" i="4"/>
  <c r="S4846" i="4"/>
  <c r="S4847" i="4"/>
  <c r="S4848" i="4"/>
  <c r="S4849" i="4"/>
  <c r="S4850" i="4"/>
  <c r="S4851" i="4"/>
  <c r="S4852" i="4"/>
  <c r="S4853" i="4"/>
  <c r="S4854" i="4"/>
  <c r="S4855" i="4"/>
  <c r="S4856" i="4"/>
  <c r="S4857" i="4"/>
  <c r="S4858" i="4"/>
  <c r="S4859" i="4"/>
  <c r="S4860" i="4"/>
  <c r="S4861" i="4"/>
  <c r="S4862" i="4"/>
  <c r="S4863" i="4"/>
  <c r="S4864" i="4"/>
  <c r="S4865" i="4"/>
  <c r="S4866" i="4"/>
  <c r="S4867" i="4"/>
  <c r="S4868" i="4"/>
  <c r="S4869" i="4"/>
  <c r="S4870" i="4"/>
  <c r="S4871" i="4"/>
  <c r="S4872" i="4"/>
  <c r="S4873" i="4"/>
  <c r="S4874" i="4"/>
  <c r="S4875" i="4"/>
  <c r="S4876" i="4"/>
  <c r="S4877" i="4"/>
  <c r="S4878" i="4"/>
  <c r="S4879" i="4"/>
  <c r="S4880" i="4"/>
  <c r="S4881" i="4"/>
  <c r="S4882" i="4"/>
  <c r="S4883" i="4"/>
  <c r="S4884" i="4"/>
  <c r="S4885" i="4"/>
  <c r="S4886" i="4"/>
  <c r="S4887" i="4"/>
  <c r="S4888" i="4"/>
  <c r="S4889" i="4"/>
  <c r="S4890" i="4"/>
  <c r="S4891" i="4"/>
  <c r="S4892" i="4"/>
  <c r="S4893" i="4"/>
  <c r="S4894" i="4"/>
  <c r="S4895" i="4"/>
  <c r="S4896" i="4"/>
  <c r="S4897" i="4"/>
  <c r="S4898" i="4"/>
  <c r="S4899" i="4"/>
  <c r="S4900" i="4"/>
  <c r="S4901" i="4"/>
  <c r="S4902" i="4"/>
  <c r="S4903" i="4"/>
  <c r="S4904" i="4"/>
  <c r="S4905" i="4"/>
  <c r="S4906" i="4"/>
  <c r="S4907" i="4"/>
  <c r="S4908" i="4"/>
  <c r="S4909" i="4"/>
  <c r="S4910" i="4"/>
  <c r="S4911" i="4"/>
  <c r="S4912" i="4"/>
  <c r="S4913" i="4"/>
  <c r="S4914" i="4"/>
  <c r="S4915" i="4"/>
  <c r="S4916" i="4"/>
  <c r="S4917" i="4"/>
  <c r="S4918" i="4"/>
  <c r="S4919" i="4"/>
  <c r="S4920" i="4"/>
  <c r="S4921" i="4"/>
  <c r="S4922" i="4"/>
  <c r="S4923" i="4"/>
  <c r="S4924" i="4"/>
  <c r="S4925" i="4"/>
  <c r="S4926" i="4"/>
  <c r="S4927" i="4"/>
  <c r="S4928" i="4"/>
  <c r="S4929" i="4"/>
  <c r="S4930" i="4"/>
  <c r="S4931" i="4"/>
  <c r="S4932" i="4"/>
  <c r="S4933" i="4"/>
  <c r="S4934" i="4"/>
  <c r="S4935" i="4"/>
  <c r="S4936" i="4"/>
  <c r="S4937" i="4"/>
  <c r="S4938" i="4"/>
  <c r="S4939" i="4"/>
  <c r="S4940" i="4"/>
  <c r="S4941" i="4"/>
  <c r="S4942" i="4"/>
  <c r="S4943" i="4"/>
  <c r="S4944" i="4"/>
  <c r="S4945" i="4"/>
  <c r="S4946" i="4"/>
  <c r="S4947" i="4"/>
  <c r="S4948" i="4"/>
  <c r="S4949" i="4"/>
  <c r="S4950" i="4"/>
  <c r="S4951" i="4"/>
  <c r="S4952" i="4"/>
  <c r="S4953" i="4"/>
  <c r="S4954" i="4"/>
  <c r="S4955" i="4"/>
  <c r="S4956" i="4"/>
  <c r="S4957" i="4"/>
  <c r="S4958" i="4"/>
  <c r="S4959" i="4"/>
  <c r="S4960" i="4"/>
  <c r="S4961" i="4"/>
  <c r="S4962" i="4"/>
  <c r="S4963" i="4"/>
  <c r="S4964" i="4"/>
  <c r="S4965" i="4"/>
  <c r="S4966" i="4"/>
  <c r="S4967" i="4"/>
  <c r="S4968" i="4"/>
  <c r="S4969" i="4"/>
  <c r="S4970" i="4"/>
  <c r="S4971" i="4"/>
  <c r="S4972" i="4"/>
  <c r="S4973" i="4"/>
  <c r="S4974" i="4"/>
  <c r="S4975" i="4"/>
  <c r="S4976" i="4"/>
  <c r="S4977" i="4"/>
  <c r="S4978" i="4"/>
  <c r="S4979" i="4"/>
  <c r="S4980" i="4"/>
  <c r="S4981" i="4"/>
  <c r="S4982" i="4"/>
  <c r="S4983" i="4"/>
  <c r="S4984" i="4"/>
  <c r="S4985" i="4"/>
  <c r="S4986" i="4"/>
  <c r="S4987" i="4"/>
  <c r="S4988" i="4"/>
  <c r="S4989" i="4"/>
  <c r="S4990" i="4"/>
  <c r="S4991" i="4"/>
  <c r="S4992" i="4"/>
  <c r="S4993" i="4"/>
  <c r="S4994" i="4"/>
  <c r="S4995" i="4"/>
  <c r="S4996" i="4"/>
  <c r="S4997" i="4"/>
  <c r="S4998" i="4"/>
  <c r="S4999" i="4"/>
  <c r="S5000" i="4"/>
  <c r="S5001" i="4"/>
  <c r="S2" i="4"/>
  <c r="T2" i="4"/>
  <c r="Q3" i="4"/>
  <c r="Q4" i="4"/>
  <c r="Q5" i="4"/>
  <c r="Q6" i="4"/>
  <c r="Q7" i="4"/>
  <c r="Q8" i="4"/>
  <c r="Q10" i="4"/>
  <c r="Q11" i="4"/>
  <c r="Q12" i="4"/>
  <c r="Q14" i="4"/>
  <c r="Q15" i="4"/>
  <c r="Q16" i="4"/>
  <c r="Q17" i="4"/>
  <c r="Q19" i="4"/>
  <c r="Q20" i="4"/>
  <c r="Q22" i="4"/>
  <c r="Q23" i="4"/>
  <c r="Q24" i="4"/>
  <c r="Q25" i="4"/>
  <c r="Q27" i="4"/>
  <c r="Q28" i="4"/>
  <c r="Q29" i="4"/>
  <c r="Q30" i="4"/>
  <c r="Q31" i="4"/>
  <c r="Q32" i="4"/>
  <c r="Q34" i="4"/>
  <c r="Q35" i="4"/>
  <c r="Q36" i="4"/>
  <c r="Q37" i="4"/>
  <c r="Q38" i="4"/>
  <c r="Q39" i="4"/>
  <c r="Q40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1" i="4"/>
  <c r="Q62" i="4"/>
  <c r="Q63" i="4"/>
  <c r="Q64" i="4"/>
  <c r="Q65" i="4"/>
  <c r="Q66" i="4"/>
  <c r="Q67" i="4"/>
  <c r="Q68" i="4"/>
  <c r="Q69" i="4"/>
  <c r="Q70" i="4"/>
  <c r="Q71" i="4"/>
  <c r="Q72" i="4"/>
  <c r="Q74" i="4"/>
  <c r="Q75" i="4"/>
  <c r="Q76" i="4"/>
  <c r="Q79" i="4"/>
  <c r="Q80" i="4"/>
  <c r="Q81" i="4"/>
  <c r="Q83" i="4"/>
  <c r="Q86" i="4"/>
  <c r="Q87" i="4"/>
  <c r="Q88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11" i="4"/>
  <c r="Q112" i="4"/>
  <c r="Q113" i="4"/>
  <c r="Q114" i="4"/>
  <c r="Q115" i="4"/>
  <c r="Q116" i="4"/>
  <c r="Q117" i="4"/>
  <c r="Q119" i="4"/>
  <c r="Q120" i="4"/>
  <c r="Q122" i="4"/>
  <c r="Q123" i="4"/>
  <c r="Q124" i="4"/>
  <c r="Q125" i="4"/>
  <c r="Q126" i="4"/>
  <c r="Q127" i="4"/>
  <c r="Q128" i="4"/>
  <c r="Q129" i="4"/>
  <c r="Q130" i="4"/>
  <c r="Q131" i="4"/>
  <c r="Q132" i="4"/>
  <c r="Q134" i="4"/>
  <c r="Q135" i="4"/>
  <c r="Q136" i="4"/>
  <c r="Q137" i="4"/>
  <c r="Q138" i="4"/>
  <c r="Q139" i="4"/>
  <c r="Q140" i="4"/>
  <c r="Q141" i="4"/>
  <c r="Q142" i="4"/>
  <c r="Q143" i="4"/>
  <c r="Q144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60" i="4"/>
  <c r="Q161" i="4"/>
  <c r="Q162" i="4"/>
  <c r="Q163" i="4"/>
  <c r="Q164" i="4"/>
  <c r="Q165" i="4"/>
  <c r="Q166" i="4"/>
  <c r="Q167" i="4"/>
  <c r="Q168" i="4"/>
  <c r="Q170" i="4"/>
  <c r="Q173" i="4"/>
  <c r="Q174" i="4"/>
  <c r="Q175" i="4"/>
  <c r="Q176" i="4"/>
  <c r="Q177" i="4"/>
  <c r="Q178" i="4"/>
  <c r="Q179" i="4"/>
  <c r="Q181" i="4"/>
  <c r="Q183" i="4"/>
  <c r="Q184" i="4"/>
  <c r="Q185" i="4"/>
  <c r="Q186" i="4"/>
  <c r="Q187" i="4"/>
  <c r="Q188" i="4"/>
  <c r="Q189" i="4"/>
  <c r="Q193" i="4"/>
  <c r="Q194" i="4"/>
  <c r="Q195" i="4"/>
  <c r="Q198" i="4"/>
  <c r="Q199" i="4"/>
  <c r="Q200" i="4"/>
  <c r="Q201" i="4"/>
  <c r="Q203" i="4"/>
  <c r="Q205" i="4"/>
  <c r="Q206" i="4"/>
  <c r="Q207" i="4"/>
  <c r="Q208" i="4"/>
  <c r="Q209" i="4"/>
  <c r="Q210" i="4"/>
  <c r="Q212" i="4"/>
  <c r="Q213" i="4"/>
  <c r="Q214" i="4"/>
  <c r="Q215" i="4"/>
  <c r="Q216" i="4"/>
  <c r="Q217" i="4"/>
  <c r="Q219" i="4"/>
  <c r="Q220" i="4"/>
  <c r="Q221" i="4"/>
  <c r="Q222" i="4"/>
  <c r="Q223" i="4"/>
  <c r="Q224" i="4"/>
  <c r="Q225" i="4"/>
  <c r="Q226" i="4"/>
  <c r="Q227" i="4"/>
  <c r="Q228" i="4"/>
  <c r="Q229" i="4"/>
  <c r="Q231" i="4"/>
  <c r="Q232" i="4"/>
  <c r="Q233" i="4"/>
  <c r="Q234" i="4"/>
  <c r="Q235" i="4"/>
  <c r="Q236" i="4"/>
  <c r="Q237" i="4"/>
  <c r="Q238" i="4"/>
  <c r="Q239" i="4"/>
  <c r="Q240" i="4"/>
  <c r="Q241" i="4"/>
  <c r="Q243" i="4"/>
  <c r="Q245" i="4"/>
  <c r="Q246" i="4"/>
  <c r="Q247" i="4"/>
  <c r="Q248" i="4"/>
  <c r="Q250" i="4"/>
  <c r="Q251" i="4"/>
  <c r="Q252" i="4"/>
  <c r="Q253" i="4"/>
  <c r="Q254" i="4"/>
  <c r="Q256" i="4"/>
  <c r="Q257" i="4"/>
  <c r="Q259" i="4"/>
  <c r="Q260" i="4"/>
  <c r="Q261" i="4"/>
  <c r="Q262" i="4"/>
  <c r="Q263" i="4"/>
  <c r="Q265" i="4"/>
  <c r="Q266" i="4"/>
  <c r="Q267" i="4"/>
  <c r="Q268" i="4"/>
  <c r="Q269" i="4"/>
  <c r="Q270" i="4"/>
  <c r="Q271" i="4"/>
  <c r="Q272" i="4"/>
  <c r="Q273" i="4"/>
  <c r="Q275" i="4"/>
  <c r="Q276" i="4"/>
  <c r="Q277" i="4"/>
  <c r="Q278" i="4"/>
  <c r="Q279" i="4"/>
  <c r="Q280" i="4"/>
  <c r="Q281" i="4"/>
  <c r="Q282" i="4"/>
  <c r="Q284" i="4"/>
  <c r="Q285" i="4"/>
  <c r="Q286" i="4"/>
  <c r="Q288" i="4"/>
  <c r="Q290" i="4"/>
  <c r="Q292" i="4"/>
  <c r="Q293" i="4"/>
  <c r="Q295" i="4"/>
  <c r="Q299" i="4"/>
  <c r="Q300" i="4"/>
  <c r="Q301" i="4"/>
  <c r="Q302" i="4"/>
  <c r="Q303" i="4"/>
  <c r="Q304" i="4"/>
  <c r="Q305" i="4"/>
  <c r="Q306" i="4"/>
  <c r="Q307" i="4"/>
  <c r="Q308" i="4"/>
  <c r="Q309" i="4"/>
  <c r="Q311" i="4"/>
  <c r="Q312" i="4"/>
  <c r="Q313" i="4"/>
  <c r="Q314" i="4"/>
  <c r="Q315" i="4"/>
  <c r="Q316" i="4"/>
  <c r="Q317" i="4"/>
  <c r="Q318" i="4"/>
  <c r="Q319" i="4"/>
  <c r="Q321" i="4"/>
  <c r="Q322" i="4"/>
  <c r="Q324" i="4"/>
  <c r="Q325" i="4"/>
  <c r="Q327" i="4"/>
  <c r="Q328" i="4"/>
  <c r="Q330" i="4"/>
  <c r="Q331" i="4"/>
  <c r="Q332" i="4"/>
  <c r="Q333" i="4"/>
  <c r="Q334" i="4"/>
  <c r="Q336" i="4"/>
  <c r="Q337" i="4"/>
  <c r="Q338" i="4"/>
  <c r="Q339" i="4"/>
  <c r="Q340" i="4"/>
  <c r="Q341" i="4"/>
  <c r="Q342" i="4"/>
  <c r="Q343" i="4"/>
  <c r="Q344" i="4"/>
  <c r="Q346" i="4"/>
  <c r="Q348" i="4"/>
  <c r="Q349" i="4"/>
  <c r="Q351" i="4"/>
  <c r="Q352" i="4"/>
  <c r="Q353" i="4"/>
  <c r="Q354" i="4"/>
  <c r="Q355" i="4"/>
  <c r="Q358" i="4"/>
  <c r="Q359" i="4"/>
  <c r="Q360" i="4"/>
  <c r="Q362" i="4"/>
  <c r="Q363" i="4"/>
  <c r="Q364" i="4"/>
  <c r="Q365" i="4"/>
  <c r="Q367" i="4"/>
  <c r="Q368" i="4"/>
  <c r="Q369" i="4"/>
  <c r="Q370" i="4"/>
  <c r="Q371" i="4"/>
  <c r="Q372" i="4"/>
  <c r="Q373" i="4"/>
  <c r="Q374" i="4"/>
  <c r="Q375" i="4"/>
  <c r="Q376" i="4"/>
  <c r="Q377" i="4"/>
  <c r="Q378" i="4"/>
  <c r="Q380" i="4"/>
  <c r="Q381" i="4"/>
  <c r="Q382" i="4"/>
  <c r="Q384" i="4"/>
  <c r="Q385" i="4"/>
  <c r="Q386" i="4"/>
  <c r="Q387" i="4"/>
  <c r="Q388" i="4"/>
  <c r="Q389" i="4"/>
  <c r="Q390" i="4"/>
  <c r="Q391" i="4"/>
  <c r="Q393" i="4"/>
  <c r="Q394" i="4"/>
  <c r="Q396" i="4"/>
  <c r="Q397" i="4"/>
  <c r="Q398" i="4"/>
  <c r="Q399" i="4"/>
  <c r="Q400" i="4"/>
  <c r="Q401" i="4"/>
  <c r="Q402" i="4"/>
  <c r="Q403" i="4"/>
  <c r="Q404" i="4"/>
  <c r="Q405" i="4"/>
  <c r="Q406" i="4"/>
  <c r="Q407" i="4"/>
  <c r="Q408" i="4"/>
  <c r="Q410" i="4"/>
  <c r="Q411" i="4"/>
  <c r="Q412" i="4"/>
  <c r="Q415" i="4"/>
  <c r="Q416" i="4"/>
  <c r="Q417" i="4"/>
  <c r="Q419" i="4"/>
  <c r="Q420" i="4"/>
  <c r="Q421" i="4"/>
  <c r="Q422" i="4"/>
  <c r="Q423" i="4"/>
  <c r="Q424" i="4"/>
  <c r="Q425" i="4"/>
  <c r="Q426" i="4"/>
  <c r="Q428" i="4"/>
  <c r="Q430" i="4"/>
  <c r="Q431" i="4"/>
  <c r="Q432" i="4"/>
  <c r="Q433" i="4"/>
  <c r="Q434" i="4"/>
  <c r="Q436" i="4"/>
  <c r="Q437" i="4"/>
  <c r="Q438" i="4"/>
  <c r="Q439" i="4"/>
  <c r="Q440" i="4"/>
  <c r="Q441" i="4"/>
  <c r="Q442" i="4"/>
  <c r="Q444" i="4"/>
  <c r="Q445" i="4"/>
  <c r="Q446" i="4"/>
  <c r="Q448" i="4"/>
  <c r="Q449" i="4"/>
  <c r="Q451" i="4"/>
  <c r="Q452" i="4"/>
  <c r="Q453" i="4"/>
  <c r="Q454" i="4"/>
  <c r="Q455" i="4"/>
  <c r="Q456" i="4"/>
  <c r="Q457" i="4"/>
  <c r="Q458" i="4"/>
  <c r="Q459" i="4"/>
  <c r="Q460" i="4"/>
  <c r="Q461" i="4"/>
  <c r="Q462" i="4"/>
  <c r="Q463" i="4"/>
  <c r="Q464" i="4"/>
  <c r="Q465" i="4"/>
  <c r="Q466" i="4"/>
  <c r="Q467" i="4"/>
  <c r="Q468" i="4"/>
  <c r="Q469" i="4"/>
  <c r="Q470" i="4"/>
  <c r="Q471" i="4"/>
  <c r="Q473" i="4"/>
  <c r="Q474" i="4"/>
  <c r="Q476" i="4"/>
  <c r="Q478" i="4"/>
  <c r="Q479" i="4"/>
  <c r="Q480" i="4"/>
  <c r="Q483" i="4"/>
  <c r="Q484" i="4"/>
  <c r="Q485" i="4"/>
  <c r="Q486" i="4"/>
  <c r="Q488" i="4"/>
  <c r="Q489" i="4"/>
  <c r="Q490" i="4"/>
  <c r="Q491" i="4"/>
  <c r="Q492" i="4"/>
  <c r="Q493" i="4"/>
  <c r="Q494" i="4"/>
  <c r="Q495" i="4"/>
  <c r="Q496" i="4"/>
  <c r="Q497" i="4"/>
  <c r="Q498" i="4"/>
  <c r="Q499" i="4"/>
  <c r="Q501" i="4"/>
  <c r="Q503" i="4"/>
  <c r="Q504" i="4"/>
  <c r="Q505" i="4"/>
  <c r="Q506" i="4"/>
  <c r="Q507" i="4"/>
  <c r="Q508" i="4"/>
  <c r="Q509" i="4"/>
  <c r="Q510" i="4"/>
  <c r="Q511" i="4"/>
  <c r="Q512" i="4"/>
  <c r="Q513" i="4"/>
  <c r="Q514" i="4"/>
  <c r="Q515" i="4"/>
  <c r="Q517" i="4"/>
  <c r="Q518" i="4"/>
  <c r="Q519" i="4"/>
  <c r="Q520" i="4"/>
  <c r="Q521" i="4"/>
  <c r="Q522" i="4"/>
  <c r="Q525" i="4"/>
  <c r="Q526" i="4"/>
  <c r="Q527" i="4"/>
  <c r="Q528" i="4"/>
  <c r="Q530" i="4"/>
  <c r="Q531" i="4"/>
  <c r="Q532" i="4"/>
  <c r="Q533" i="4"/>
  <c r="Q535" i="4"/>
  <c r="Q536" i="4"/>
  <c r="Q537" i="4"/>
  <c r="Q538" i="4"/>
  <c r="Q541" i="4"/>
  <c r="Q542" i="4"/>
  <c r="Q543" i="4"/>
  <c r="Q544" i="4"/>
  <c r="Q545" i="4"/>
  <c r="Q546" i="4"/>
  <c r="Q547" i="4"/>
  <c r="Q548" i="4"/>
  <c r="Q549" i="4"/>
  <c r="Q550" i="4"/>
  <c r="Q551" i="4"/>
  <c r="Q552" i="4"/>
  <c r="Q553" i="4"/>
  <c r="Q554" i="4"/>
  <c r="Q555" i="4"/>
  <c r="Q556" i="4"/>
  <c r="Q558" i="4"/>
  <c r="Q559" i="4"/>
  <c r="Q560" i="4"/>
  <c r="Q561" i="4"/>
  <c r="Q562" i="4"/>
  <c r="Q563" i="4"/>
  <c r="Q564" i="4"/>
  <c r="Q565" i="4"/>
  <c r="Q566" i="4"/>
  <c r="Q567" i="4"/>
  <c r="Q568" i="4"/>
  <c r="Q569" i="4"/>
  <c r="Q570" i="4"/>
  <c r="Q571" i="4"/>
  <c r="Q573" i="4"/>
  <c r="Q574" i="4"/>
  <c r="Q575" i="4"/>
  <c r="Q576" i="4"/>
  <c r="Q577" i="4"/>
  <c r="Q578" i="4"/>
  <c r="Q579" i="4"/>
  <c r="Q580" i="4"/>
  <c r="Q581" i="4"/>
  <c r="Q583" i="4"/>
  <c r="Q584" i="4"/>
  <c r="Q585" i="4"/>
  <c r="Q588" i="4"/>
  <c r="Q589" i="4"/>
  <c r="Q590" i="4"/>
  <c r="Q591" i="4"/>
  <c r="Q592" i="4"/>
  <c r="Q594" i="4"/>
  <c r="Q595" i="4"/>
  <c r="Q597" i="4"/>
  <c r="Q598" i="4"/>
  <c r="Q599" i="4"/>
  <c r="Q600" i="4"/>
  <c r="Q601" i="4"/>
  <c r="Q603" i="4"/>
  <c r="Q604" i="4"/>
  <c r="Q606" i="4"/>
  <c r="Q607" i="4"/>
  <c r="Q608" i="4"/>
  <c r="Q609" i="4"/>
  <c r="Q611" i="4"/>
  <c r="Q612" i="4"/>
  <c r="Q614" i="4"/>
  <c r="Q615" i="4"/>
  <c r="Q616" i="4"/>
  <c r="Q618" i="4"/>
  <c r="Q619" i="4"/>
  <c r="Q620" i="4"/>
  <c r="Q621" i="4"/>
  <c r="Q622" i="4"/>
  <c r="Q623" i="4"/>
  <c r="Q624" i="4"/>
  <c r="Q625" i="4"/>
  <c r="Q626" i="4"/>
  <c r="Q627" i="4"/>
  <c r="Q629" i="4"/>
  <c r="Q630" i="4"/>
  <c r="Q631" i="4"/>
  <c r="Q633" i="4"/>
  <c r="Q634" i="4"/>
  <c r="Q635" i="4"/>
  <c r="Q636" i="4"/>
  <c r="Q637" i="4"/>
  <c r="Q638" i="4"/>
  <c r="Q639" i="4"/>
  <c r="Q640" i="4"/>
  <c r="Q641" i="4"/>
  <c r="Q642" i="4"/>
  <c r="Q643" i="4"/>
  <c r="Q644" i="4"/>
  <c r="Q645" i="4"/>
  <c r="Q646" i="4"/>
  <c r="Q647" i="4"/>
  <c r="Q648" i="4"/>
  <c r="Q649" i="4"/>
  <c r="Q651" i="4"/>
  <c r="Q652" i="4"/>
  <c r="Q653" i="4"/>
  <c r="Q654" i="4"/>
  <c r="Q655" i="4"/>
  <c r="Q656" i="4"/>
  <c r="Q657" i="4"/>
  <c r="Q658" i="4"/>
  <c r="Q659" i="4"/>
  <c r="Q660" i="4"/>
  <c r="Q662" i="4"/>
  <c r="Q663" i="4"/>
  <c r="Q664" i="4"/>
  <c r="Q668" i="4"/>
  <c r="Q669" i="4"/>
  <c r="Q670" i="4"/>
  <c r="Q671" i="4"/>
  <c r="Q672" i="4"/>
  <c r="Q673" i="4"/>
  <c r="Q674" i="4"/>
  <c r="Q675" i="4"/>
  <c r="Q677" i="4"/>
  <c r="Q678" i="4"/>
  <c r="Q679" i="4"/>
  <c r="Q681" i="4"/>
  <c r="Q682" i="4"/>
  <c r="Q683" i="4"/>
  <c r="Q684" i="4"/>
  <c r="Q685" i="4"/>
  <c r="Q686" i="4"/>
  <c r="Q687" i="4"/>
  <c r="Q690" i="4"/>
  <c r="Q691" i="4"/>
  <c r="Q692" i="4"/>
  <c r="Q693" i="4"/>
  <c r="Q694" i="4"/>
  <c r="Q695" i="4"/>
  <c r="Q696" i="4"/>
  <c r="Q697" i="4"/>
  <c r="Q698" i="4"/>
  <c r="Q699" i="4"/>
  <c r="Q700" i="4"/>
  <c r="Q701" i="4"/>
  <c r="Q702" i="4"/>
  <c r="Q703" i="4"/>
  <c r="Q704" i="4"/>
  <c r="Q705" i="4"/>
  <c r="Q707" i="4"/>
  <c r="Q708" i="4"/>
  <c r="Q709" i="4"/>
  <c r="Q710" i="4"/>
  <c r="Q712" i="4"/>
  <c r="Q713" i="4"/>
  <c r="Q714" i="4"/>
  <c r="Q715" i="4"/>
  <c r="Q716" i="4"/>
  <c r="Q717" i="4"/>
  <c r="Q718" i="4"/>
  <c r="Q719" i="4"/>
  <c r="Q720" i="4"/>
  <c r="Q721" i="4"/>
  <c r="Q723" i="4"/>
  <c r="Q724" i="4"/>
  <c r="Q727" i="4"/>
  <c r="Q728" i="4"/>
  <c r="Q729" i="4"/>
  <c r="Q730" i="4"/>
  <c r="Q731" i="4"/>
  <c r="Q732" i="4"/>
  <c r="Q734" i="4"/>
  <c r="Q735" i="4"/>
  <c r="Q736" i="4"/>
  <c r="Q737" i="4"/>
  <c r="Q738" i="4"/>
  <c r="Q739" i="4"/>
  <c r="Q740" i="4"/>
  <c r="Q741" i="4"/>
  <c r="Q742" i="4"/>
  <c r="Q743" i="4"/>
  <c r="Q746" i="4"/>
  <c r="Q747" i="4"/>
  <c r="Q748" i="4"/>
  <c r="Q749" i="4"/>
  <c r="Q750" i="4"/>
  <c r="Q751" i="4"/>
  <c r="Q752" i="4"/>
  <c r="Q753" i="4"/>
  <c r="Q754" i="4"/>
  <c r="Q755" i="4"/>
  <c r="Q757" i="4"/>
  <c r="Q758" i="4"/>
  <c r="Q759" i="4"/>
  <c r="Q760" i="4"/>
  <c r="Q762" i="4"/>
  <c r="Q763" i="4"/>
  <c r="Q764" i="4"/>
  <c r="Q765" i="4"/>
  <c r="Q767" i="4"/>
  <c r="Q768" i="4"/>
  <c r="Q769" i="4"/>
  <c r="Q770" i="4"/>
  <c r="Q771" i="4"/>
  <c r="Q773" i="4"/>
  <c r="Q775" i="4"/>
  <c r="Q776" i="4"/>
  <c r="Q778" i="4"/>
  <c r="Q779" i="4"/>
  <c r="Q780" i="4"/>
  <c r="Q781" i="4"/>
  <c r="Q782" i="4"/>
  <c r="Q783" i="4"/>
  <c r="Q784" i="4"/>
  <c r="Q785" i="4"/>
  <c r="Q786" i="4"/>
  <c r="Q788" i="4"/>
  <c r="Q789" i="4"/>
  <c r="Q790" i="4"/>
  <c r="Q791" i="4"/>
  <c r="Q792" i="4"/>
  <c r="Q793" i="4"/>
  <c r="Q795" i="4"/>
  <c r="Q796" i="4"/>
  <c r="Q797" i="4"/>
  <c r="Q798" i="4"/>
  <c r="Q799" i="4"/>
  <c r="Q801" i="4"/>
  <c r="Q802" i="4"/>
  <c r="Q803" i="4"/>
  <c r="Q804" i="4"/>
  <c r="Q805" i="4"/>
  <c r="Q806" i="4"/>
  <c r="Q808" i="4"/>
  <c r="Q809" i="4"/>
  <c r="Q810" i="4"/>
  <c r="Q812" i="4"/>
  <c r="Q813" i="4"/>
  <c r="Q814" i="4"/>
  <c r="Q816" i="4"/>
  <c r="Q817" i="4"/>
  <c r="Q818" i="4"/>
  <c r="Q819" i="4"/>
  <c r="Q820" i="4"/>
  <c r="Q821" i="4"/>
  <c r="Q822" i="4"/>
  <c r="Q823" i="4"/>
  <c r="Q824" i="4"/>
  <c r="Q826" i="4"/>
  <c r="Q827" i="4"/>
  <c r="Q828" i="4"/>
  <c r="Q829" i="4"/>
  <c r="Q830" i="4"/>
  <c r="Q831" i="4"/>
  <c r="Q832" i="4"/>
  <c r="Q833" i="4"/>
  <c r="Q834" i="4"/>
  <c r="Q835" i="4"/>
  <c r="Q836" i="4"/>
  <c r="Q837" i="4"/>
  <c r="Q838" i="4"/>
  <c r="Q839" i="4"/>
  <c r="Q840" i="4"/>
  <c r="Q841" i="4"/>
  <c r="Q842" i="4"/>
  <c r="Q844" i="4"/>
  <c r="Q845" i="4"/>
  <c r="Q846" i="4"/>
  <c r="Q847" i="4"/>
  <c r="Q849" i="4"/>
  <c r="Q850" i="4"/>
  <c r="Q851" i="4"/>
  <c r="Q852" i="4"/>
  <c r="Q853" i="4"/>
  <c r="Q854" i="4"/>
  <c r="Q856" i="4"/>
  <c r="Q857" i="4"/>
  <c r="Q858" i="4"/>
  <c r="Q859" i="4"/>
  <c r="Q862" i="4"/>
  <c r="Q863" i="4"/>
  <c r="Q864" i="4"/>
  <c r="Q865" i="4"/>
  <c r="Q867" i="4"/>
  <c r="Q868" i="4"/>
  <c r="Q869" i="4"/>
  <c r="Q870" i="4"/>
  <c r="Q872" i="4"/>
  <c r="Q873" i="4"/>
  <c r="Q874" i="4"/>
  <c r="Q878" i="4"/>
  <c r="Q879" i="4"/>
  <c r="Q880" i="4"/>
  <c r="Q881" i="4"/>
  <c r="Q882" i="4"/>
  <c r="Q883" i="4"/>
  <c r="Q885" i="4"/>
  <c r="Q887" i="4"/>
  <c r="Q888" i="4"/>
  <c r="Q889" i="4"/>
  <c r="Q890" i="4"/>
  <c r="Q891" i="4"/>
  <c r="Q892" i="4"/>
  <c r="Q893" i="4"/>
  <c r="Q894" i="4"/>
  <c r="Q895" i="4"/>
  <c r="Q896" i="4"/>
  <c r="Q897" i="4"/>
  <c r="Q898" i="4"/>
  <c r="Q901" i="4"/>
  <c r="Q902" i="4"/>
  <c r="Q903" i="4"/>
  <c r="Q904" i="4"/>
  <c r="Q905" i="4"/>
  <c r="Q906" i="4"/>
  <c r="Q908" i="4"/>
  <c r="Q909" i="4"/>
  <c r="Q910" i="4"/>
  <c r="Q911" i="4"/>
  <c r="Q912" i="4"/>
  <c r="Q914" i="4"/>
  <c r="Q916" i="4"/>
  <c r="Q917" i="4"/>
  <c r="Q918" i="4"/>
  <c r="Q919" i="4"/>
  <c r="Q921" i="4"/>
  <c r="Q922" i="4"/>
  <c r="Q923" i="4"/>
  <c r="Q924" i="4"/>
  <c r="Q927" i="4"/>
  <c r="Q928" i="4"/>
  <c r="Q929" i="4"/>
  <c r="Q930" i="4"/>
  <c r="Q931" i="4"/>
  <c r="Q932" i="4"/>
  <c r="Q933" i="4"/>
  <c r="Q934" i="4"/>
  <c r="Q935" i="4"/>
  <c r="Q936" i="4"/>
  <c r="Q937" i="4"/>
  <c r="Q938" i="4"/>
  <c r="Q939" i="4"/>
  <c r="Q940" i="4"/>
  <c r="Q941" i="4"/>
  <c r="Q942" i="4"/>
  <c r="Q943" i="4"/>
  <c r="Q944" i="4"/>
  <c r="Q946" i="4"/>
  <c r="Q948" i="4"/>
  <c r="Q949" i="4"/>
  <c r="Q950" i="4"/>
  <c r="Q951" i="4"/>
  <c r="Q952" i="4"/>
  <c r="Q953" i="4"/>
  <c r="Q954" i="4"/>
  <c r="Q955" i="4"/>
  <c r="Q956" i="4"/>
  <c r="Q957" i="4"/>
  <c r="Q958" i="4"/>
  <c r="Q959" i="4"/>
  <c r="Q960" i="4"/>
  <c r="Q961" i="4"/>
  <c r="Q962" i="4"/>
  <c r="Q963" i="4"/>
  <c r="Q964" i="4"/>
  <c r="Q965" i="4"/>
  <c r="Q966" i="4"/>
  <c r="Q967" i="4"/>
  <c r="Q968" i="4"/>
  <c r="Q969" i="4"/>
  <c r="Q970" i="4"/>
  <c r="Q971" i="4"/>
  <c r="Q972" i="4"/>
  <c r="Q974" i="4"/>
  <c r="Q975" i="4"/>
  <c r="Q976" i="4"/>
  <c r="Q977" i="4"/>
  <c r="Q978" i="4"/>
  <c r="Q979" i="4"/>
  <c r="Q980" i="4"/>
  <c r="Q981" i="4"/>
  <c r="Q982" i="4"/>
  <c r="Q983" i="4"/>
  <c r="Q984" i="4"/>
  <c r="Q985" i="4"/>
  <c r="Q987" i="4"/>
  <c r="Q988" i="4"/>
  <c r="Q989" i="4"/>
  <c r="Q991" i="4"/>
  <c r="Q992" i="4"/>
  <c r="Q993" i="4"/>
  <c r="Q994" i="4"/>
  <c r="Q995" i="4"/>
  <c r="Q997" i="4"/>
  <c r="Q998" i="4"/>
  <c r="Q999" i="4"/>
  <c r="Q1000" i="4"/>
  <c r="Q1001" i="4"/>
  <c r="Q1002" i="4"/>
  <c r="Q1003" i="4"/>
  <c r="Q1004" i="4"/>
  <c r="Q1005" i="4"/>
  <c r="Q1006" i="4"/>
  <c r="Q1007" i="4"/>
  <c r="Q1008" i="4"/>
  <c r="Q1009" i="4"/>
  <c r="Q1011" i="4"/>
  <c r="Q1012" i="4"/>
  <c r="Q1013" i="4"/>
  <c r="Q1014" i="4"/>
  <c r="Q1015" i="4"/>
  <c r="Q1016" i="4"/>
  <c r="Q1019" i="4"/>
  <c r="Q1020" i="4"/>
  <c r="Q1021" i="4"/>
  <c r="Q1023" i="4"/>
  <c r="Q1025" i="4"/>
  <c r="Q1026" i="4"/>
  <c r="Q1027" i="4"/>
  <c r="Q1029" i="4"/>
  <c r="Q1030" i="4"/>
  <c r="Q1031" i="4"/>
  <c r="Q1032" i="4"/>
  <c r="Q1033" i="4"/>
  <c r="Q1036" i="4"/>
  <c r="Q1037" i="4"/>
  <c r="Q1040" i="4"/>
  <c r="Q1041" i="4"/>
  <c r="Q1043" i="4"/>
  <c r="Q1044" i="4"/>
  <c r="Q1045" i="4"/>
  <c r="Q1046" i="4"/>
  <c r="Q1047" i="4"/>
  <c r="Q1048" i="4"/>
  <c r="Q1049" i="4"/>
  <c r="Q1051" i="4"/>
  <c r="Q1052" i="4"/>
  <c r="Q1053" i="4"/>
  <c r="Q1054" i="4"/>
  <c r="Q1055" i="4"/>
  <c r="Q1056" i="4"/>
  <c r="Q1058" i="4"/>
  <c r="Q1059" i="4"/>
  <c r="Q1060" i="4"/>
  <c r="Q1061" i="4"/>
  <c r="Q1062" i="4"/>
  <c r="Q1064" i="4"/>
  <c r="Q1066" i="4"/>
  <c r="Q1067" i="4"/>
  <c r="Q1068" i="4"/>
  <c r="Q1069" i="4"/>
  <c r="Q1070" i="4"/>
  <c r="Q1071" i="4"/>
  <c r="Q1072" i="4"/>
  <c r="Q1073" i="4"/>
  <c r="Q1074" i="4"/>
  <c r="Q1075" i="4"/>
  <c r="Q1076" i="4"/>
  <c r="Q1077" i="4"/>
  <c r="Q1078" i="4"/>
  <c r="Q1079" i="4"/>
  <c r="Q1080" i="4"/>
  <c r="Q1081" i="4"/>
  <c r="Q1082" i="4"/>
  <c r="Q1084" i="4"/>
  <c r="Q1085" i="4"/>
  <c r="Q1086" i="4"/>
  <c r="Q1087" i="4"/>
  <c r="Q1089" i="4"/>
  <c r="Q1090" i="4"/>
  <c r="Q1091" i="4"/>
  <c r="Q1092" i="4"/>
  <c r="Q1093" i="4"/>
  <c r="Q1094" i="4"/>
  <c r="Q1095" i="4"/>
  <c r="Q1096" i="4"/>
  <c r="Q1098" i="4"/>
  <c r="Q1099" i="4"/>
  <c r="Q1101" i="4"/>
  <c r="Q1102" i="4"/>
  <c r="Q1104" i="4"/>
  <c r="Q1106" i="4"/>
  <c r="Q1107" i="4"/>
  <c r="Q1108" i="4"/>
  <c r="Q1109" i="4"/>
  <c r="Q1110" i="4"/>
  <c r="Q1111" i="4"/>
  <c r="Q1112" i="4"/>
  <c r="Q1113" i="4"/>
  <c r="Q1115" i="4"/>
  <c r="Q1117" i="4"/>
  <c r="Q1118" i="4"/>
  <c r="Q1119" i="4"/>
  <c r="Q1120" i="4"/>
  <c r="Q1121" i="4"/>
  <c r="Q1122" i="4"/>
  <c r="Q1123" i="4"/>
  <c r="Q1124" i="4"/>
  <c r="Q1126" i="4"/>
  <c r="Q1127" i="4"/>
  <c r="Q1128" i="4"/>
  <c r="Q1129" i="4"/>
  <c r="Q1131" i="4"/>
  <c r="Q1132" i="4"/>
  <c r="Q1133" i="4"/>
  <c r="Q1134" i="4"/>
  <c r="Q1138" i="4"/>
  <c r="Q1139" i="4"/>
  <c r="Q1140" i="4"/>
  <c r="Q1141" i="4"/>
  <c r="Q1143" i="4"/>
  <c r="Q1144" i="4"/>
  <c r="Q1145" i="4"/>
  <c r="Q1146" i="4"/>
  <c r="Q1147" i="4"/>
  <c r="Q1148" i="4"/>
  <c r="Q1149" i="4"/>
  <c r="Q1150" i="4"/>
  <c r="Q1152" i="4"/>
  <c r="Q1153" i="4"/>
  <c r="Q1154" i="4"/>
  <c r="Q1155" i="4"/>
  <c r="Q1156" i="4"/>
  <c r="Q1157" i="4"/>
  <c r="Q1158" i="4"/>
  <c r="Q1159" i="4"/>
  <c r="Q1162" i="4"/>
  <c r="Q1163" i="4"/>
  <c r="Q1164" i="4"/>
  <c r="Q1165" i="4"/>
  <c r="Q1166" i="4"/>
  <c r="Q1167" i="4"/>
  <c r="Q1168" i="4"/>
  <c r="Q1170" i="4"/>
  <c r="Q1171" i="4"/>
  <c r="Q1172" i="4"/>
  <c r="Q1173" i="4"/>
  <c r="Q1174" i="4"/>
  <c r="Q1175" i="4"/>
  <c r="Q1176" i="4"/>
  <c r="Q1177" i="4"/>
  <c r="Q1178" i="4"/>
  <c r="Q1179" i="4"/>
  <c r="Q1180" i="4"/>
  <c r="Q1182" i="4"/>
  <c r="Q1183" i="4"/>
  <c r="Q1184" i="4"/>
  <c r="Q1185" i="4"/>
  <c r="Q1186" i="4"/>
  <c r="Q1187" i="4"/>
  <c r="Q1188" i="4"/>
  <c r="Q1189" i="4"/>
  <c r="Q1190" i="4"/>
  <c r="Q1193" i="4"/>
  <c r="Q1194" i="4"/>
  <c r="Q1196" i="4"/>
  <c r="Q1197" i="4"/>
  <c r="Q1198" i="4"/>
  <c r="Q1199" i="4"/>
  <c r="Q1200" i="4"/>
  <c r="Q1203" i="4"/>
  <c r="Q1206" i="4"/>
  <c r="Q1208" i="4"/>
  <c r="Q1209" i="4"/>
  <c r="Q1210" i="4"/>
  <c r="Q1211" i="4"/>
  <c r="Q1212" i="4"/>
  <c r="Q1213" i="4"/>
  <c r="Q1214" i="4"/>
  <c r="Q1215" i="4"/>
  <c r="Q1217" i="4"/>
  <c r="Q1218" i="4"/>
  <c r="Q1219" i="4"/>
  <c r="Q1220" i="4"/>
  <c r="Q1221" i="4"/>
  <c r="Q1222" i="4"/>
  <c r="Q1223" i="4"/>
  <c r="Q1224" i="4"/>
  <c r="Q1225" i="4"/>
  <c r="Q1227" i="4"/>
  <c r="Q1228" i="4"/>
  <c r="Q1229" i="4"/>
  <c r="Q1231" i="4"/>
  <c r="Q1232" i="4"/>
  <c r="Q1233" i="4"/>
  <c r="Q1234" i="4"/>
  <c r="Q1235" i="4"/>
  <c r="Q1236" i="4"/>
  <c r="Q1238" i="4"/>
  <c r="Q1239" i="4"/>
  <c r="Q1240" i="4"/>
  <c r="Q1241" i="4"/>
  <c r="Q1242" i="4"/>
  <c r="Q1243" i="4"/>
  <c r="Q1244" i="4"/>
  <c r="Q1245" i="4"/>
  <c r="Q1246" i="4"/>
  <c r="Q1247" i="4"/>
  <c r="Q1249" i="4"/>
  <c r="Q1250" i="4"/>
  <c r="Q1251" i="4"/>
  <c r="Q1252" i="4"/>
  <c r="Q1253" i="4"/>
  <c r="Q1254" i="4"/>
  <c r="Q1255" i="4"/>
  <c r="Q1256" i="4"/>
  <c r="Q1257" i="4"/>
  <c r="Q1258" i="4"/>
  <c r="Q1259" i="4"/>
  <c r="Q1260" i="4"/>
  <c r="Q1261" i="4"/>
  <c r="Q1262" i="4"/>
  <c r="Q1263" i="4"/>
  <c r="Q1264" i="4"/>
  <c r="Q1265" i="4"/>
  <c r="Q1266" i="4"/>
  <c r="Q1267" i="4"/>
  <c r="Q1269" i="4"/>
  <c r="Q1270" i="4"/>
  <c r="Q1271" i="4"/>
  <c r="Q1272" i="4"/>
  <c r="Q1273" i="4"/>
  <c r="Q1274" i="4"/>
  <c r="Q1275" i="4"/>
  <c r="Q1276" i="4"/>
  <c r="Q1277" i="4"/>
  <c r="Q1279" i="4"/>
  <c r="Q1280" i="4"/>
  <c r="Q1281" i="4"/>
  <c r="Q1282" i="4"/>
  <c r="Q1283" i="4"/>
  <c r="Q1284" i="4"/>
  <c r="Q1285" i="4"/>
  <c r="Q1286" i="4"/>
  <c r="Q1287" i="4"/>
  <c r="Q1288" i="4"/>
  <c r="Q1289" i="4"/>
  <c r="Q1290" i="4"/>
  <c r="Q1294" i="4"/>
  <c r="Q1296" i="4"/>
  <c r="Q1298" i="4"/>
  <c r="Q1299" i="4"/>
  <c r="Q1300" i="4"/>
  <c r="Q1301" i="4"/>
  <c r="Q1302" i="4"/>
  <c r="Q1303" i="4"/>
  <c r="Q1304" i="4"/>
  <c r="Q1305" i="4"/>
  <c r="Q1306" i="4"/>
  <c r="Q1307" i="4"/>
  <c r="Q1308" i="4"/>
  <c r="Q1309" i="4"/>
  <c r="Q1310" i="4"/>
  <c r="Q1311" i="4"/>
  <c r="Q1312" i="4"/>
  <c r="Q1313" i="4"/>
  <c r="Q1314" i="4"/>
  <c r="Q1315" i="4"/>
  <c r="Q1316" i="4"/>
  <c r="Q1317" i="4"/>
  <c r="Q1318" i="4"/>
  <c r="Q1319" i="4"/>
  <c r="Q1320" i="4"/>
  <c r="Q1321" i="4"/>
  <c r="Q1322" i="4"/>
  <c r="Q1323" i="4"/>
  <c r="Q1324" i="4"/>
  <c r="Q1327" i="4"/>
  <c r="Q1328" i="4"/>
  <c r="Q1330" i="4"/>
  <c r="Q1331" i="4"/>
  <c r="Q1332" i="4"/>
  <c r="Q1333" i="4"/>
  <c r="Q1334" i="4"/>
  <c r="Q1335" i="4"/>
  <c r="Q1336" i="4"/>
  <c r="Q1337" i="4"/>
  <c r="Q1338" i="4"/>
  <c r="Q1339" i="4"/>
  <c r="Q1340" i="4"/>
  <c r="Q1341" i="4"/>
  <c r="Q1342" i="4"/>
  <c r="Q1344" i="4"/>
  <c r="Q1345" i="4"/>
  <c r="Q1346" i="4"/>
  <c r="Q1347" i="4"/>
  <c r="Q1348" i="4"/>
  <c r="Q1350" i="4"/>
  <c r="Q1351" i="4"/>
  <c r="Q1352" i="4"/>
  <c r="Q1353" i="4"/>
  <c r="Q1354" i="4"/>
  <c r="Q1356" i="4"/>
  <c r="Q1357" i="4"/>
  <c r="Q1358" i="4"/>
  <c r="Q1359" i="4"/>
  <c r="Q1362" i="4"/>
  <c r="Q1364" i="4"/>
  <c r="Q1366" i="4"/>
  <c r="Q1367" i="4"/>
  <c r="Q1368" i="4"/>
  <c r="Q1369" i="4"/>
  <c r="Q1370" i="4"/>
  <c r="Q1371" i="4"/>
  <c r="Q1372" i="4"/>
  <c r="Q1373" i="4"/>
  <c r="Q1374" i="4"/>
  <c r="Q1375" i="4"/>
  <c r="Q1376" i="4"/>
  <c r="Q1377" i="4"/>
  <c r="Q1378" i="4"/>
  <c r="Q1379" i="4"/>
  <c r="Q1380" i="4"/>
  <c r="Q1382" i="4"/>
  <c r="Q1383" i="4"/>
  <c r="Q1384" i="4"/>
  <c r="Q1385" i="4"/>
  <c r="Q1386" i="4"/>
  <c r="Q1387" i="4"/>
  <c r="Q1388" i="4"/>
  <c r="Q1389" i="4"/>
  <c r="Q1390" i="4"/>
  <c r="Q1392" i="4"/>
  <c r="Q1393" i="4"/>
  <c r="Q1394" i="4"/>
  <c r="Q1395" i="4"/>
  <c r="Q1396" i="4"/>
  <c r="Q1397" i="4"/>
  <c r="Q1399" i="4"/>
  <c r="Q1400" i="4"/>
  <c r="Q1401" i="4"/>
  <c r="Q1402" i="4"/>
  <c r="Q1404" i="4"/>
  <c r="Q1405" i="4"/>
  <c r="Q1406" i="4"/>
  <c r="Q1407" i="4"/>
  <c r="Q1408" i="4"/>
  <c r="Q1409" i="4"/>
  <c r="Q1411" i="4"/>
  <c r="Q1412" i="4"/>
  <c r="Q1413" i="4"/>
  <c r="Q1414" i="4"/>
  <c r="Q1415" i="4"/>
  <c r="Q1416" i="4"/>
  <c r="Q1417" i="4"/>
  <c r="Q1418" i="4"/>
  <c r="Q1419" i="4"/>
  <c r="Q1420" i="4"/>
  <c r="Q1423" i="4"/>
  <c r="Q1425" i="4"/>
  <c r="Q1426" i="4"/>
  <c r="Q1427" i="4"/>
  <c r="Q1428" i="4"/>
  <c r="Q1429" i="4"/>
  <c r="Q1430" i="4"/>
  <c r="Q1431" i="4"/>
  <c r="Q1432" i="4"/>
  <c r="Q1433" i="4"/>
  <c r="Q1434" i="4"/>
  <c r="Q1437" i="4"/>
  <c r="Q1438" i="4"/>
  <c r="Q1440" i="4"/>
  <c r="Q1441" i="4"/>
  <c r="Q1442" i="4"/>
  <c r="Q1443" i="4"/>
  <c r="Q1444" i="4"/>
  <c r="Q1445" i="4"/>
  <c r="Q1446" i="4"/>
  <c r="Q1447" i="4"/>
  <c r="Q1448" i="4"/>
  <c r="Q1449" i="4"/>
  <c r="Q1450" i="4"/>
  <c r="Q1451" i="4"/>
  <c r="Q1452" i="4"/>
  <c r="Q1453" i="4"/>
  <c r="Q1454" i="4"/>
  <c r="Q1455" i="4"/>
  <c r="Q1456" i="4"/>
  <c r="Q1458" i="4"/>
  <c r="Q1459" i="4"/>
  <c r="Q1460" i="4"/>
  <c r="Q1461" i="4"/>
  <c r="Q1462" i="4"/>
  <c r="Q1464" i="4"/>
  <c r="Q1465" i="4"/>
  <c r="Q1466" i="4"/>
  <c r="Q1467" i="4"/>
  <c r="Q1468" i="4"/>
  <c r="Q1470" i="4"/>
  <c r="Q1472" i="4"/>
  <c r="Q1473" i="4"/>
  <c r="Q1474" i="4"/>
  <c r="Q1475" i="4"/>
  <c r="Q1476" i="4"/>
  <c r="Q1478" i="4"/>
  <c r="Q1479" i="4"/>
  <c r="Q1481" i="4"/>
  <c r="Q1482" i="4"/>
  <c r="Q1483" i="4"/>
  <c r="Q1484" i="4"/>
  <c r="Q1486" i="4"/>
  <c r="Q1487" i="4"/>
  <c r="Q1488" i="4"/>
  <c r="Q1489" i="4"/>
  <c r="Q1490" i="4"/>
  <c r="Q1491" i="4"/>
  <c r="Q1492" i="4"/>
  <c r="Q1493" i="4"/>
  <c r="Q1494" i="4"/>
  <c r="Q1495" i="4"/>
  <c r="Q1496" i="4"/>
  <c r="Q1499" i="4"/>
  <c r="Q1500" i="4"/>
  <c r="Q1501" i="4"/>
  <c r="Q1503" i="4"/>
  <c r="Q1506" i="4"/>
  <c r="Q1507" i="4"/>
  <c r="Q1510" i="4"/>
  <c r="Q1512" i="4"/>
  <c r="Q1513" i="4"/>
  <c r="Q1514" i="4"/>
  <c r="Q1515" i="4"/>
  <c r="Q1516" i="4"/>
  <c r="Q1517" i="4"/>
  <c r="Q1518" i="4"/>
  <c r="Q1519" i="4"/>
  <c r="Q1520" i="4"/>
  <c r="Q1521" i="4"/>
  <c r="Q1522" i="4"/>
  <c r="Q1523" i="4"/>
  <c r="Q1524" i="4"/>
  <c r="Q1525" i="4"/>
  <c r="Q1526" i="4"/>
  <c r="Q1528" i="4"/>
  <c r="Q1529" i="4"/>
  <c r="Q1530" i="4"/>
  <c r="Q1531" i="4"/>
  <c r="Q1532" i="4"/>
  <c r="Q1533" i="4"/>
  <c r="Q1534" i="4"/>
  <c r="Q1535" i="4"/>
  <c r="Q1536" i="4"/>
  <c r="Q1537" i="4"/>
  <c r="Q1538" i="4"/>
  <c r="Q1539" i="4"/>
  <c r="Q1541" i="4"/>
  <c r="Q1542" i="4"/>
  <c r="Q1543" i="4"/>
  <c r="Q1544" i="4"/>
  <c r="Q1545" i="4"/>
  <c r="Q1546" i="4"/>
  <c r="Q1547" i="4"/>
  <c r="Q1548" i="4"/>
  <c r="Q1549" i="4"/>
  <c r="Q1550" i="4"/>
  <c r="Q1551" i="4"/>
  <c r="Q1553" i="4"/>
  <c r="Q1554" i="4"/>
  <c r="Q1555" i="4"/>
  <c r="Q1556" i="4"/>
  <c r="Q1557" i="4"/>
  <c r="Q1558" i="4"/>
  <c r="Q1559" i="4"/>
  <c r="Q1561" i="4"/>
  <c r="Q1562" i="4"/>
  <c r="Q1563" i="4"/>
  <c r="Q1564" i="4"/>
  <c r="Q1565" i="4"/>
  <c r="Q1566" i="4"/>
  <c r="Q1567" i="4"/>
  <c r="Q1568" i="4"/>
  <c r="Q1569" i="4"/>
  <c r="Q1570" i="4"/>
  <c r="Q1572" i="4"/>
  <c r="Q1573" i="4"/>
  <c r="Q1574" i="4"/>
  <c r="Q1575" i="4"/>
  <c r="Q1576" i="4"/>
  <c r="Q1577" i="4"/>
  <c r="Q1579" i="4"/>
  <c r="Q1580" i="4"/>
  <c r="Q1581" i="4"/>
  <c r="Q1582" i="4"/>
  <c r="Q1583" i="4"/>
  <c r="Q1584" i="4"/>
  <c r="Q1585" i="4"/>
  <c r="Q1586" i="4"/>
  <c r="Q1587" i="4"/>
  <c r="Q1588" i="4"/>
  <c r="Q1589" i="4"/>
  <c r="Q1590" i="4"/>
  <c r="Q1591" i="4"/>
  <c r="Q1592" i="4"/>
  <c r="Q1593" i="4"/>
  <c r="Q1594" i="4"/>
  <c r="Q1595" i="4"/>
  <c r="Q1596" i="4"/>
  <c r="Q1597" i="4"/>
  <c r="Q1598" i="4"/>
  <c r="Q1599" i="4"/>
  <c r="Q1601" i="4"/>
  <c r="Q1603" i="4"/>
  <c r="Q1604" i="4"/>
  <c r="Q1605" i="4"/>
  <c r="Q1607" i="4"/>
  <c r="Q1608" i="4"/>
  <c r="Q1609" i="4"/>
  <c r="Q1610" i="4"/>
  <c r="Q1612" i="4"/>
  <c r="Q1614" i="4"/>
  <c r="Q1615" i="4"/>
  <c r="Q1616" i="4"/>
  <c r="Q1617" i="4"/>
  <c r="Q1618" i="4"/>
  <c r="Q1620" i="4"/>
  <c r="Q1621" i="4"/>
  <c r="Q1622" i="4"/>
  <c r="Q1623" i="4"/>
  <c r="Q1625" i="4"/>
  <c r="Q1626" i="4"/>
  <c r="Q1627" i="4"/>
  <c r="Q1629" i="4"/>
  <c r="Q1631" i="4"/>
  <c r="Q1634" i="4"/>
  <c r="Q1635" i="4"/>
  <c r="Q1636" i="4"/>
  <c r="Q1637" i="4"/>
  <c r="Q1638" i="4"/>
  <c r="Q1641" i="4"/>
  <c r="Q1642" i="4"/>
  <c r="Q1643" i="4"/>
  <c r="Q1644" i="4"/>
  <c r="Q1645" i="4"/>
  <c r="Q1646" i="4"/>
  <c r="Q1647" i="4"/>
  <c r="Q1648" i="4"/>
  <c r="Q1649" i="4"/>
  <c r="Q1650" i="4"/>
  <c r="Q1651" i="4"/>
  <c r="Q1652" i="4"/>
  <c r="Q1653" i="4"/>
  <c r="Q1654" i="4"/>
  <c r="Q1655" i="4"/>
  <c r="Q1656" i="4"/>
  <c r="Q1657" i="4"/>
  <c r="Q1659" i="4"/>
  <c r="Q1660" i="4"/>
  <c r="Q1661" i="4"/>
  <c r="Q1662" i="4"/>
  <c r="Q1663" i="4"/>
  <c r="Q1664" i="4"/>
  <c r="Q1666" i="4"/>
  <c r="Q1667" i="4"/>
  <c r="Q1668" i="4"/>
  <c r="Q1669" i="4"/>
  <c r="Q1671" i="4"/>
  <c r="Q1672" i="4"/>
  <c r="Q1673" i="4"/>
  <c r="Q1674" i="4"/>
  <c r="Q1675" i="4"/>
  <c r="Q1676" i="4"/>
  <c r="Q1678" i="4"/>
  <c r="Q1681" i="4"/>
  <c r="Q1683" i="4"/>
  <c r="Q1684" i="4"/>
  <c r="Q1685" i="4"/>
  <c r="Q1686" i="4"/>
  <c r="Q1687" i="4"/>
  <c r="Q1688" i="4"/>
  <c r="Q1690" i="4"/>
  <c r="Q1691" i="4"/>
  <c r="Q1692" i="4"/>
  <c r="Q1693" i="4"/>
  <c r="Q1694" i="4"/>
  <c r="Q1695" i="4"/>
  <c r="Q1696" i="4"/>
  <c r="Q1698" i="4"/>
  <c r="Q1699" i="4"/>
  <c r="Q1700" i="4"/>
  <c r="Q1701" i="4"/>
  <c r="Q1702" i="4"/>
  <c r="Q1703" i="4"/>
  <c r="Q1704" i="4"/>
  <c r="Q1705" i="4"/>
  <c r="Q1706" i="4"/>
  <c r="Q1707" i="4"/>
  <c r="Q1709" i="4"/>
  <c r="Q1711" i="4"/>
  <c r="Q1712" i="4"/>
  <c r="Q1714" i="4"/>
  <c r="Q1715" i="4"/>
  <c r="Q1716" i="4"/>
  <c r="Q1717" i="4"/>
  <c r="Q1718" i="4"/>
  <c r="Q1719" i="4"/>
  <c r="Q1720" i="4"/>
  <c r="Q1721" i="4"/>
  <c r="Q1722" i="4"/>
  <c r="Q1723" i="4"/>
  <c r="Q1724" i="4"/>
  <c r="Q1725" i="4"/>
  <c r="Q1726" i="4"/>
  <c r="Q1727" i="4"/>
  <c r="Q1728" i="4"/>
  <c r="Q1729" i="4"/>
  <c r="Q1730" i="4"/>
  <c r="Q1731" i="4"/>
  <c r="Q1732" i="4"/>
  <c r="Q1733" i="4"/>
  <c r="Q1734" i="4"/>
  <c r="Q1735" i="4"/>
  <c r="Q1736" i="4"/>
  <c r="Q1737" i="4"/>
  <c r="Q1738" i="4"/>
  <c r="Q1739" i="4"/>
  <c r="Q1740" i="4"/>
  <c r="Q1741" i="4"/>
  <c r="Q1743" i="4"/>
  <c r="Q1744" i="4"/>
  <c r="Q1745" i="4"/>
  <c r="Q1746" i="4"/>
  <c r="Q1747" i="4"/>
  <c r="Q1748" i="4"/>
  <c r="Q1750" i="4"/>
  <c r="Q1751" i="4"/>
  <c r="Q1752" i="4"/>
  <c r="Q1753" i="4"/>
  <c r="Q1754" i="4"/>
  <c r="Q1755" i="4"/>
  <c r="Q1756" i="4"/>
  <c r="Q1757" i="4"/>
  <c r="Q1758" i="4"/>
  <c r="Q1760" i="4"/>
  <c r="Q1761" i="4"/>
  <c r="Q1762" i="4"/>
  <c r="Q1764" i="4"/>
  <c r="Q1765" i="4"/>
  <c r="Q1766" i="4"/>
  <c r="Q1767" i="4"/>
  <c r="Q1768" i="4"/>
  <c r="Q1769" i="4"/>
  <c r="Q1770" i="4"/>
  <c r="Q1771" i="4"/>
  <c r="Q1772" i="4"/>
  <c r="Q1773" i="4"/>
  <c r="Q1775" i="4"/>
  <c r="Q1776" i="4"/>
  <c r="Q1777" i="4"/>
  <c r="Q1778" i="4"/>
  <c r="Q1779" i="4"/>
  <c r="Q1780" i="4"/>
  <c r="Q1781" i="4"/>
  <c r="Q1782" i="4"/>
  <c r="Q1784" i="4"/>
  <c r="Q1786" i="4"/>
  <c r="Q1787" i="4"/>
  <c r="Q1788" i="4"/>
  <c r="Q1789" i="4"/>
  <c r="Q1791" i="4"/>
  <c r="Q1793" i="4"/>
  <c r="Q1794" i="4"/>
  <c r="Q1795" i="4"/>
  <c r="Q1796" i="4"/>
  <c r="Q1798" i="4"/>
  <c r="Q1799" i="4"/>
  <c r="Q1800" i="4"/>
  <c r="Q1801" i="4"/>
  <c r="Q1802" i="4"/>
  <c r="Q1803" i="4"/>
  <c r="Q1804" i="4"/>
  <c r="Q1805" i="4"/>
  <c r="Q1806" i="4"/>
  <c r="Q1808" i="4"/>
  <c r="Q1809" i="4"/>
  <c r="Q1810" i="4"/>
  <c r="Q1811" i="4"/>
  <c r="Q1812" i="4"/>
  <c r="Q1813" i="4"/>
  <c r="Q1814" i="4"/>
  <c r="Q1815" i="4"/>
  <c r="Q1816" i="4"/>
  <c r="Q1817" i="4"/>
  <c r="Q1822" i="4"/>
  <c r="Q1823" i="4"/>
  <c r="Q1825" i="4"/>
  <c r="Q1829" i="4"/>
  <c r="Q1830" i="4"/>
  <c r="Q1831" i="4"/>
  <c r="Q1832" i="4"/>
  <c r="Q1833" i="4"/>
  <c r="Q1834" i="4"/>
  <c r="Q1835" i="4"/>
  <c r="Q1836" i="4"/>
  <c r="Q1837" i="4"/>
  <c r="Q1839" i="4"/>
  <c r="Q1840" i="4"/>
  <c r="Q1841" i="4"/>
  <c r="Q1842" i="4"/>
  <c r="Q1843" i="4"/>
  <c r="Q1844" i="4"/>
  <c r="Q1846" i="4"/>
  <c r="Q1847" i="4"/>
  <c r="Q1848" i="4"/>
  <c r="Q1850" i="4"/>
  <c r="Q1851" i="4"/>
  <c r="Q1852" i="4"/>
  <c r="Q1853" i="4"/>
  <c r="Q1854" i="4"/>
  <c r="Q1855" i="4"/>
  <c r="Q1856" i="4"/>
  <c r="Q1859" i="4"/>
  <c r="Q1861" i="4"/>
  <c r="Q1862" i="4"/>
  <c r="Q1864" i="4"/>
  <c r="Q1866" i="4"/>
  <c r="Q1867" i="4"/>
  <c r="Q1868" i="4"/>
  <c r="Q1870" i="4"/>
  <c r="Q1871" i="4"/>
  <c r="Q1872" i="4"/>
  <c r="Q1873" i="4"/>
  <c r="Q1874" i="4"/>
  <c r="Q1875" i="4"/>
  <c r="Q1876" i="4"/>
  <c r="Q1877" i="4"/>
  <c r="Q1878" i="4"/>
  <c r="Q1879" i="4"/>
  <c r="Q1880" i="4"/>
  <c r="Q1881" i="4"/>
  <c r="Q1882" i="4"/>
  <c r="Q1883" i="4"/>
  <c r="Q1884" i="4"/>
  <c r="Q1887" i="4"/>
  <c r="Q1888" i="4"/>
  <c r="Q1889" i="4"/>
  <c r="Q1890" i="4"/>
  <c r="Q1891" i="4"/>
  <c r="Q1892" i="4"/>
  <c r="Q1893" i="4"/>
  <c r="Q1894" i="4"/>
  <c r="Q1896" i="4"/>
  <c r="Q1897" i="4"/>
  <c r="Q1900" i="4"/>
  <c r="Q1901" i="4"/>
  <c r="Q1902" i="4"/>
  <c r="Q1903" i="4"/>
  <c r="Q1904" i="4"/>
  <c r="Q1906" i="4"/>
  <c r="Q1907" i="4"/>
  <c r="Q1908" i="4"/>
  <c r="Q1909" i="4"/>
  <c r="Q1910" i="4"/>
  <c r="Q1911" i="4"/>
  <c r="Q1912" i="4"/>
  <c r="Q1913" i="4"/>
  <c r="Q1914" i="4"/>
  <c r="Q1915" i="4"/>
  <c r="Q1916" i="4"/>
  <c r="Q1917" i="4"/>
  <c r="Q1919" i="4"/>
  <c r="Q1920" i="4"/>
  <c r="Q1921" i="4"/>
  <c r="Q1922" i="4"/>
  <c r="Q1923" i="4"/>
  <c r="Q1924" i="4"/>
  <c r="Q1925" i="4"/>
  <c r="Q1926" i="4"/>
  <c r="Q1927" i="4"/>
  <c r="Q1929" i="4"/>
  <c r="Q1931" i="4"/>
  <c r="Q1932" i="4"/>
  <c r="Q1933" i="4"/>
  <c r="Q1934" i="4"/>
  <c r="Q1936" i="4"/>
  <c r="Q1938" i="4"/>
  <c r="Q1940" i="4"/>
  <c r="Q1941" i="4"/>
  <c r="Q1942" i="4"/>
  <c r="Q1943" i="4"/>
  <c r="Q1944" i="4"/>
  <c r="Q1945" i="4"/>
  <c r="Q1946" i="4"/>
  <c r="Q1947" i="4"/>
  <c r="Q1948" i="4"/>
  <c r="Q1949" i="4"/>
  <c r="Q1952" i="4"/>
  <c r="Q1953" i="4"/>
  <c r="Q1954" i="4"/>
  <c r="Q1955" i="4"/>
  <c r="Q1956" i="4"/>
  <c r="Q1957" i="4"/>
  <c r="Q1958" i="4"/>
  <c r="Q1959" i="4"/>
  <c r="Q1960" i="4"/>
  <c r="Q1964" i="4"/>
  <c r="Q1965" i="4"/>
  <c r="Q1966" i="4"/>
  <c r="Q1967" i="4"/>
  <c r="Q1968" i="4"/>
  <c r="Q1969" i="4"/>
  <c r="Q1970" i="4"/>
  <c r="Q1971" i="4"/>
  <c r="Q1973" i="4"/>
  <c r="Q1974" i="4"/>
  <c r="Q1975" i="4"/>
  <c r="Q1976" i="4"/>
  <c r="Q1977" i="4"/>
  <c r="Q1979" i="4"/>
  <c r="Q1980" i="4"/>
  <c r="Q1981" i="4"/>
  <c r="Q1982" i="4"/>
  <c r="Q1983" i="4"/>
  <c r="Q1984" i="4"/>
  <c r="Q1985" i="4"/>
  <c r="Q1986" i="4"/>
  <c r="Q1988" i="4"/>
  <c r="Q1989" i="4"/>
  <c r="Q1990" i="4"/>
  <c r="Q1992" i="4"/>
  <c r="Q1993" i="4"/>
  <c r="Q1994" i="4"/>
  <c r="Q1996" i="4"/>
  <c r="Q1998" i="4"/>
  <c r="Q1999" i="4"/>
  <c r="Q2000" i="4"/>
  <c r="Q2001" i="4"/>
  <c r="Q2002" i="4"/>
  <c r="Q2003" i="4"/>
  <c r="Q2004" i="4"/>
  <c r="Q2005" i="4"/>
  <c r="Q2006" i="4"/>
  <c r="Q2007" i="4"/>
  <c r="Q2008" i="4"/>
  <c r="Q2009" i="4"/>
  <c r="Q2010" i="4"/>
  <c r="Q2011" i="4"/>
  <c r="Q2012" i="4"/>
  <c r="Q2015" i="4"/>
  <c r="Q2016" i="4"/>
  <c r="Q2018" i="4"/>
  <c r="Q2020" i="4"/>
  <c r="Q2021" i="4"/>
  <c r="Q2022" i="4"/>
  <c r="Q2023" i="4"/>
  <c r="Q2024" i="4"/>
  <c r="Q2027" i="4"/>
  <c r="Q2029" i="4"/>
  <c r="Q2030" i="4"/>
  <c r="Q2031" i="4"/>
  <c r="Q2032" i="4"/>
  <c r="Q2033" i="4"/>
  <c r="Q2034" i="4"/>
  <c r="Q2035" i="4"/>
  <c r="Q2036" i="4"/>
  <c r="Q2037" i="4"/>
  <c r="Q2038" i="4"/>
  <c r="Q2039" i="4"/>
  <c r="Q2040" i="4"/>
  <c r="Q2041" i="4"/>
  <c r="Q2042" i="4"/>
  <c r="Q2044" i="4"/>
  <c r="Q2045" i="4"/>
  <c r="Q2046" i="4"/>
  <c r="Q2048" i="4"/>
  <c r="Q2049" i="4"/>
  <c r="Q2051" i="4"/>
  <c r="Q2052" i="4"/>
  <c r="Q2053" i="4"/>
  <c r="Q2055" i="4"/>
  <c r="Q2056" i="4"/>
  <c r="Q2057" i="4"/>
  <c r="Q2062" i="4"/>
  <c r="Q2063" i="4"/>
  <c r="Q2064" i="4"/>
  <c r="Q2065" i="4"/>
  <c r="Q2066" i="4"/>
  <c r="Q2067" i="4"/>
  <c r="Q2068" i="4"/>
  <c r="Q2070" i="4"/>
  <c r="Q2071" i="4"/>
  <c r="Q2072" i="4"/>
  <c r="Q2074" i="4"/>
  <c r="Q2075" i="4"/>
  <c r="Q2076" i="4"/>
  <c r="Q2077" i="4"/>
  <c r="Q2079" i="4"/>
  <c r="Q2080" i="4"/>
  <c r="Q2081" i="4"/>
  <c r="Q2082" i="4"/>
  <c r="Q2085" i="4"/>
  <c r="Q2086" i="4"/>
  <c r="Q2087" i="4"/>
  <c r="Q2089" i="4"/>
  <c r="Q2090" i="4"/>
  <c r="Q2091" i="4"/>
  <c r="Q2092" i="4"/>
  <c r="Q2093" i="4"/>
  <c r="Q2094" i="4"/>
  <c r="Q2095" i="4"/>
  <c r="Q2097" i="4"/>
  <c r="Q2098" i="4"/>
  <c r="Q2099" i="4"/>
  <c r="Q2100" i="4"/>
  <c r="Q2101" i="4"/>
  <c r="Q2103" i="4"/>
  <c r="Q2104" i="4"/>
  <c r="Q2107" i="4"/>
  <c r="Q2108" i="4"/>
  <c r="Q2109" i="4"/>
  <c r="Q2110" i="4"/>
  <c r="Q2111" i="4"/>
  <c r="Q2112" i="4"/>
  <c r="Q2113" i="4"/>
  <c r="Q2114" i="4"/>
  <c r="Q2115" i="4"/>
  <c r="Q2116" i="4"/>
  <c r="Q2118" i="4"/>
  <c r="Q2119" i="4"/>
  <c r="Q2122" i="4"/>
  <c r="Q2123" i="4"/>
  <c r="Q2126" i="4"/>
  <c r="Q2127" i="4"/>
  <c r="Q2130" i="4"/>
  <c r="Q2131" i="4"/>
  <c r="Q2132" i="4"/>
  <c r="Q2133" i="4"/>
  <c r="Q2134" i="4"/>
  <c r="Q2136" i="4"/>
  <c r="Q2137" i="4"/>
  <c r="Q2138" i="4"/>
  <c r="Q2140" i="4"/>
  <c r="Q2141" i="4"/>
  <c r="Q2142" i="4"/>
  <c r="Q2143" i="4"/>
  <c r="Q2144" i="4"/>
  <c r="Q2146" i="4"/>
  <c r="Q2147" i="4"/>
  <c r="Q2148" i="4"/>
  <c r="Q2150" i="4"/>
  <c r="Q2151" i="4"/>
  <c r="Q2152" i="4"/>
  <c r="Q2154" i="4"/>
  <c r="Q2155" i="4"/>
  <c r="Q2156" i="4"/>
  <c r="Q2158" i="4"/>
  <c r="Q2159" i="4"/>
  <c r="Q2160" i="4"/>
  <c r="Q2161" i="4"/>
  <c r="Q2162" i="4"/>
  <c r="Q2163" i="4"/>
  <c r="Q2166" i="4"/>
  <c r="Q2168" i="4"/>
  <c r="Q2169" i="4"/>
  <c r="Q2170" i="4"/>
  <c r="Q2171" i="4"/>
  <c r="Q2173" i="4"/>
  <c r="Q2174" i="4"/>
  <c r="Q2175" i="4"/>
  <c r="Q2176" i="4"/>
  <c r="Q2177" i="4"/>
  <c r="Q2179" i="4"/>
  <c r="Q2180" i="4"/>
  <c r="Q2181" i="4"/>
  <c r="Q2182" i="4"/>
  <c r="Q2183" i="4"/>
  <c r="Q2184" i="4"/>
  <c r="Q2185" i="4"/>
  <c r="Q2186" i="4"/>
  <c r="Q2187" i="4"/>
  <c r="Q2188" i="4"/>
  <c r="Q2189" i="4"/>
  <c r="Q2190" i="4"/>
  <c r="Q2191" i="4"/>
  <c r="Q2192" i="4"/>
  <c r="Q2193" i="4"/>
  <c r="Q2194" i="4"/>
  <c r="Q2195" i="4"/>
  <c r="Q2196" i="4"/>
  <c r="Q2197" i="4"/>
  <c r="Q2199" i="4"/>
  <c r="Q2200" i="4"/>
  <c r="Q2201" i="4"/>
  <c r="Q2203" i="4"/>
  <c r="Q2204" i="4"/>
  <c r="Q2205" i="4"/>
  <c r="Q2206" i="4"/>
  <c r="Q2207" i="4"/>
  <c r="Q2210" i="4"/>
  <c r="Q2211" i="4"/>
  <c r="Q2212" i="4"/>
  <c r="Q2213" i="4"/>
  <c r="Q2214" i="4"/>
  <c r="Q2216" i="4"/>
  <c r="Q2217" i="4"/>
  <c r="Q2218" i="4"/>
  <c r="Q2219" i="4"/>
  <c r="Q2221" i="4"/>
  <c r="Q2222" i="4"/>
  <c r="Q2223" i="4"/>
  <c r="Q2224" i="4"/>
  <c r="Q2225" i="4"/>
  <c r="Q2226" i="4"/>
  <c r="Q2227" i="4"/>
  <c r="Q2228" i="4"/>
  <c r="Q2229" i="4"/>
  <c r="Q2230" i="4"/>
  <c r="Q2231" i="4"/>
  <c r="Q2232" i="4"/>
  <c r="Q2233" i="4"/>
  <c r="Q2234" i="4"/>
  <c r="Q2236" i="4"/>
  <c r="Q2237" i="4"/>
  <c r="Q2238" i="4"/>
  <c r="Q2239" i="4"/>
  <c r="Q2240" i="4"/>
  <c r="Q2241" i="4"/>
  <c r="Q2242" i="4"/>
  <c r="Q2243" i="4"/>
  <c r="Q2244" i="4"/>
  <c r="Q2246" i="4"/>
  <c r="Q2247" i="4"/>
  <c r="Q2248" i="4"/>
  <c r="Q2249" i="4"/>
  <c r="Q2250" i="4"/>
  <c r="Q2251" i="4"/>
  <c r="Q2252" i="4"/>
  <c r="Q2253" i="4"/>
  <c r="Q2254" i="4"/>
  <c r="Q2255" i="4"/>
  <c r="Q2256" i="4"/>
  <c r="Q2257" i="4"/>
  <c r="Q2258" i="4"/>
  <c r="Q2259" i="4"/>
  <c r="Q2260" i="4"/>
  <c r="Q2261" i="4"/>
  <c r="Q2262" i="4"/>
  <c r="Q2263" i="4"/>
  <c r="Q2265" i="4"/>
  <c r="Q2266" i="4"/>
  <c r="Q2267" i="4"/>
  <c r="Q2269" i="4"/>
  <c r="Q2270" i="4"/>
  <c r="Q2271" i="4"/>
  <c r="Q2272" i="4"/>
  <c r="Q2273" i="4"/>
  <c r="Q2274" i="4"/>
  <c r="Q2275" i="4"/>
  <c r="Q2276" i="4"/>
  <c r="Q2278" i="4"/>
  <c r="Q2279" i="4"/>
  <c r="Q2280" i="4"/>
  <c r="Q2281" i="4"/>
  <c r="Q2282" i="4"/>
  <c r="Q2283" i="4"/>
  <c r="Q2284" i="4"/>
  <c r="Q2285" i="4"/>
  <c r="Q2286" i="4"/>
  <c r="Q2287" i="4"/>
  <c r="Q2288" i="4"/>
  <c r="Q2290" i="4"/>
  <c r="Q2291" i="4"/>
  <c r="Q2293" i="4"/>
  <c r="Q2294" i="4"/>
  <c r="Q2295" i="4"/>
  <c r="Q2296" i="4"/>
  <c r="Q2297" i="4"/>
  <c r="Q2298" i="4"/>
  <c r="Q2300" i="4"/>
  <c r="Q2301" i="4"/>
  <c r="Q2302" i="4"/>
  <c r="Q2304" i="4"/>
  <c r="Q2305" i="4"/>
  <c r="Q2306" i="4"/>
  <c r="Q2308" i="4"/>
  <c r="Q2309" i="4"/>
  <c r="Q2310" i="4"/>
  <c r="Q2311" i="4"/>
  <c r="Q2312" i="4"/>
  <c r="Q2314" i="4"/>
  <c r="Q2316" i="4"/>
  <c r="Q2318" i="4"/>
  <c r="Q2319" i="4"/>
  <c r="Q2320" i="4"/>
  <c r="Q2321" i="4"/>
  <c r="Q2322" i="4"/>
  <c r="Q2323" i="4"/>
  <c r="Q2325" i="4"/>
  <c r="Q2327" i="4"/>
  <c r="Q2331" i="4"/>
  <c r="Q2332" i="4"/>
  <c r="Q2333" i="4"/>
  <c r="Q2335" i="4"/>
  <c r="Q2336" i="4"/>
  <c r="Q2337" i="4"/>
  <c r="Q2339" i="4"/>
  <c r="Q2340" i="4"/>
  <c r="Q2341" i="4"/>
  <c r="Q2342" i="4"/>
  <c r="Q2343" i="4"/>
  <c r="Q2344" i="4"/>
  <c r="Q2345" i="4"/>
  <c r="Q2346" i="4"/>
  <c r="Q2347" i="4"/>
  <c r="Q2349" i="4"/>
  <c r="Q2350" i="4"/>
  <c r="Q2351" i="4"/>
  <c r="Q2352" i="4"/>
  <c r="Q2353" i="4"/>
  <c r="Q2354" i="4"/>
  <c r="Q2357" i="4"/>
  <c r="Q2359" i="4"/>
  <c r="Q2360" i="4"/>
  <c r="Q2361" i="4"/>
  <c r="Q2363" i="4"/>
  <c r="Q2365" i="4"/>
  <c r="Q2367" i="4"/>
  <c r="Q2368" i="4"/>
  <c r="Q2370" i="4"/>
  <c r="Q2371" i="4"/>
  <c r="Q2373" i="4"/>
  <c r="Q2374" i="4"/>
  <c r="Q2375" i="4"/>
  <c r="Q2376" i="4"/>
  <c r="Q2378" i="4"/>
  <c r="Q2379" i="4"/>
  <c r="Q2380" i="4"/>
  <c r="Q2381" i="4"/>
  <c r="Q2382" i="4"/>
  <c r="Q2383" i="4"/>
  <c r="Q2384" i="4"/>
  <c r="Q2387" i="4"/>
  <c r="Q2389" i="4"/>
  <c r="Q2390" i="4"/>
  <c r="Q2391" i="4"/>
  <c r="Q2393" i="4"/>
  <c r="Q2395" i="4"/>
  <c r="Q2398" i="4"/>
  <c r="Q2400" i="4"/>
  <c r="Q2401" i="4"/>
  <c r="Q2402" i="4"/>
  <c r="Q2405" i="4"/>
  <c r="Q2406" i="4"/>
  <c r="Q2407" i="4"/>
  <c r="Q2408" i="4"/>
  <c r="Q2410" i="4"/>
  <c r="Q2411" i="4"/>
  <c r="Q2412" i="4"/>
  <c r="Q2416" i="4"/>
  <c r="Q2417" i="4"/>
  <c r="Q2418" i="4"/>
  <c r="Q2419" i="4"/>
  <c r="Q2420" i="4"/>
  <c r="Q2421" i="4"/>
  <c r="Q2422" i="4"/>
  <c r="Q2424" i="4"/>
  <c r="Q2427" i="4"/>
  <c r="Q2428" i="4"/>
  <c r="Q2429" i="4"/>
  <c r="Q2430" i="4"/>
  <c r="Q2431" i="4"/>
  <c r="Q2432" i="4"/>
  <c r="Q2433" i="4"/>
  <c r="Q2434" i="4"/>
  <c r="Q2435" i="4"/>
  <c r="Q2436" i="4"/>
  <c r="Q2437" i="4"/>
  <c r="Q2438" i="4"/>
  <c r="Q2439" i="4"/>
  <c r="Q2440" i="4"/>
  <c r="Q2441" i="4"/>
  <c r="Q2442" i="4"/>
  <c r="Q2443" i="4"/>
  <c r="Q2445" i="4"/>
  <c r="Q2446" i="4"/>
  <c r="Q2447" i="4"/>
  <c r="Q2449" i="4"/>
  <c r="Q2451" i="4"/>
  <c r="Q2452" i="4"/>
  <c r="Q2455" i="4"/>
  <c r="Q2456" i="4"/>
  <c r="Q2458" i="4"/>
  <c r="Q2459" i="4"/>
  <c r="Q2460" i="4"/>
  <c r="Q2461" i="4"/>
  <c r="Q2462" i="4"/>
  <c r="Q2463" i="4"/>
  <c r="Q2464" i="4"/>
  <c r="Q2465" i="4"/>
  <c r="Q2466" i="4"/>
  <c r="Q2467" i="4"/>
  <c r="Q2468" i="4"/>
  <c r="Q2469" i="4"/>
  <c r="Q2470" i="4"/>
  <c r="Q2473" i="4"/>
  <c r="Q2474" i="4"/>
  <c r="Q2475" i="4"/>
  <c r="Q2476" i="4"/>
  <c r="Q2477" i="4"/>
  <c r="Q2478" i="4"/>
  <c r="Q2480" i="4"/>
  <c r="Q2481" i="4"/>
  <c r="Q2482" i="4"/>
  <c r="Q2484" i="4"/>
  <c r="Q2485" i="4"/>
  <c r="Q2486" i="4"/>
  <c r="Q2488" i="4"/>
  <c r="Q2489" i="4"/>
  <c r="Q2491" i="4"/>
  <c r="Q2492" i="4"/>
  <c r="Q2493" i="4"/>
  <c r="Q2494" i="4"/>
  <c r="Q2495" i="4"/>
  <c r="Q2496" i="4"/>
  <c r="Q2497" i="4"/>
  <c r="Q2498" i="4"/>
  <c r="Q2499" i="4"/>
  <c r="Q2502" i="4"/>
  <c r="Q2504" i="4"/>
  <c r="Q2505" i="4"/>
  <c r="Q2506" i="4"/>
  <c r="Q2507" i="4"/>
  <c r="Q2508" i="4"/>
  <c r="Q2509" i="4"/>
  <c r="Q2510" i="4"/>
  <c r="Q2511" i="4"/>
  <c r="Q2512" i="4"/>
  <c r="Q2513" i="4"/>
  <c r="Q2517" i="4"/>
  <c r="Q2519" i="4"/>
  <c r="Q2520" i="4"/>
  <c r="Q2521" i="4"/>
  <c r="Q2522" i="4"/>
  <c r="Q2525" i="4"/>
  <c r="Q2526" i="4"/>
  <c r="Q2528" i="4"/>
  <c r="Q2529" i="4"/>
  <c r="Q2531" i="4"/>
  <c r="Q2532" i="4"/>
  <c r="Q2533" i="4"/>
  <c r="Q2535" i="4"/>
  <c r="Q2536" i="4"/>
  <c r="Q2537" i="4"/>
  <c r="Q2538" i="4"/>
  <c r="Q2540" i="4"/>
  <c r="Q2544" i="4"/>
  <c r="Q2545" i="4"/>
  <c r="Q2546" i="4"/>
  <c r="Q2547" i="4"/>
  <c r="Q2548" i="4"/>
  <c r="Q2551" i="4"/>
  <c r="Q2552" i="4"/>
  <c r="Q2553" i="4"/>
  <c r="Q2554" i="4"/>
  <c r="Q2555" i="4"/>
  <c r="Q2556" i="4"/>
  <c r="Q2557" i="4"/>
  <c r="Q2558" i="4"/>
  <c r="Q2559" i="4"/>
  <c r="Q2560" i="4"/>
  <c r="Q2562" i="4"/>
  <c r="Q2563" i="4"/>
  <c r="Q2564" i="4"/>
  <c r="Q2565" i="4"/>
  <c r="Q2566" i="4"/>
  <c r="Q2567" i="4"/>
  <c r="Q2569" i="4"/>
  <c r="Q2570" i="4"/>
  <c r="Q2571" i="4"/>
  <c r="Q2572" i="4"/>
  <c r="Q2574" i="4"/>
  <c r="Q2575" i="4"/>
  <c r="Q2576" i="4"/>
  <c r="Q2577" i="4"/>
  <c r="Q2578" i="4"/>
  <c r="Q2579" i="4"/>
  <c r="Q2580" i="4"/>
  <c r="Q2581" i="4"/>
  <c r="Q2582" i="4"/>
  <c r="Q2583" i="4"/>
  <c r="Q2585" i="4"/>
  <c r="Q2587" i="4"/>
  <c r="Q2589" i="4"/>
  <c r="Q2590" i="4"/>
  <c r="Q2591" i="4"/>
  <c r="Q2592" i="4"/>
  <c r="Q2593" i="4"/>
  <c r="Q2594" i="4"/>
  <c r="Q2595" i="4"/>
  <c r="Q2597" i="4"/>
  <c r="Q2599" i="4"/>
  <c r="Q2600" i="4"/>
  <c r="Q2602" i="4"/>
  <c r="Q2603" i="4"/>
  <c r="Q2604" i="4"/>
  <c r="Q2605" i="4"/>
  <c r="Q2606" i="4"/>
  <c r="Q2608" i="4"/>
  <c r="Q2609" i="4"/>
  <c r="Q2611" i="4"/>
  <c r="Q2612" i="4"/>
  <c r="Q2613" i="4"/>
  <c r="Q2614" i="4"/>
  <c r="Q2615" i="4"/>
  <c r="Q2616" i="4"/>
  <c r="Q2617" i="4"/>
  <c r="Q2618" i="4"/>
  <c r="Q2619" i="4"/>
  <c r="Q2620" i="4"/>
  <c r="Q2621" i="4"/>
  <c r="Q2623" i="4"/>
  <c r="Q2624" i="4"/>
  <c r="Q2625" i="4"/>
  <c r="Q2626" i="4"/>
  <c r="Q2628" i="4"/>
  <c r="Q2629" i="4"/>
  <c r="Q2630" i="4"/>
  <c r="Q2631" i="4"/>
  <c r="Q2632" i="4"/>
  <c r="Q2633" i="4"/>
  <c r="Q2634" i="4"/>
  <c r="Q2635" i="4"/>
  <c r="Q2636" i="4"/>
  <c r="Q2637" i="4"/>
  <c r="Q2638" i="4"/>
  <c r="Q2639" i="4"/>
  <c r="Q2640" i="4"/>
  <c r="Q2641" i="4"/>
  <c r="Q2642" i="4"/>
  <c r="Q2643" i="4"/>
  <c r="Q2646" i="4"/>
  <c r="Q2647" i="4"/>
  <c r="Q2648" i="4"/>
  <c r="Q2649" i="4"/>
  <c r="Q2650" i="4"/>
  <c r="Q2654" i="4"/>
  <c r="Q2655" i="4"/>
  <c r="Q2656" i="4"/>
  <c r="Q2657" i="4"/>
  <c r="Q2659" i="4"/>
  <c r="Q2660" i="4"/>
  <c r="Q2661" i="4"/>
  <c r="Q2662" i="4"/>
  <c r="Q2663" i="4"/>
  <c r="Q2664" i="4"/>
  <c r="Q2665" i="4"/>
  <c r="Q2667" i="4"/>
  <c r="Q2668" i="4"/>
  <c r="Q2669" i="4"/>
  <c r="Q2670" i="4"/>
  <c r="Q2671" i="4"/>
  <c r="Q2672" i="4"/>
  <c r="Q2673" i="4"/>
  <c r="Q2674" i="4"/>
  <c r="Q2675" i="4"/>
  <c r="Q2676" i="4"/>
  <c r="Q2677" i="4"/>
  <c r="Q2678" i="4"/>
  <c r="Q2679" i="4"/>
  <c r="Q2680" i="4"/>
  <c r="Q2681" i="4"/>
  <c r="Q2682" i="4"/>
  <c r="Q2683" i="4"/>
  <c r="Q2684" i="4"/>
  <c r="Q2685" i="4"/>
  <c r="Q2686" i="4"/>
  <c r="Q2687" i="4"/>
  <c r="Q2688" i="4"/>
  <c r="Q2689" i="4"/>
  <c r="Q2690" i="4"/>
  <c r="Q2691" i="4"/>
  <c r="Q2692" i="4"/>
  <c r="Q2693" i="4"/>
  <c r="Q2694" i="4"/>
  <c r="Q2696" i="4"/>
  <c r="Q2697" i="4"/>
  <c r="Q2698" i="4"/>
  <c r="Q2699" i="4"/>
  <c r="Q2700" i="4"/>
  <c r="Q2701" i="4"/>
  <c r="Q2702" i="4"/>
  <c r="Q2703" i="4"/>
  <c r="Q2704" i="4"/>
  <c r="Q2705" i="4"/>
  <c r="Q2706" i="4"/>
  <c r="Q2707" i="4"/>
  <c r="Q2708" i="4"/>
  <c r="Q2709" i="4"/>
  <c r="Q2711" i="4"/>
  <c r="Q2712" i="4"/>
  <c r="Q2713" i="4"/>
  <c r="Q2715" i="4"/>
  <c r="Q2717" i="4"/>
  <c r="Q2718" i="4"/>
  <c r="Q2720" i="4"/>
  <c r="Q2722" i="4"/>
  <c r="Q2723" i="4"/>
  <c r="Q2724" i="4"/>
  <c r="Q2725" i="4"/>
  <c r="Q2727" i="4"/>
  <c r="Q2728" i="4"/>
  <c r="Q2729" i="4"/>
  <c r="Q2730" i="4"/>
  <c r="Q2731" i="4"/>
  <c r="Q2732" i="4"/>
  <c r="Q2733" i="4"/>
  <c r="Q2734" i="4"/>
  <c r="Q2735" i="4"/>
  <c r="Q2736" i="4"/>
  <c r="Q2737" i="4"/>
  <c r="Q2738" i="4"/>
  <c r="Q2739" i="4"/>
  <c r="Q2740" i="4"/>
  <c r="Q2742" i="4"/>
  <c r="Q2743" i="4"/>
  <c r="Q2744" i="4"/>
  <c r="Q2745" i="4"/>
  <c r="Q2746" i="4"/>
  <c r="Q2747" i="4"/>
  <c r="Q2748" i="4"/>
  <c r="Q2749" i="4"/>
  <c r="Q2750" i="4"/>
  <c r="Q2751" i="4"/>
  <c r="Q2752" i="4"/>
  <c r="Q2754" i="4"/>
  <c r="Q2755" i="4"/>
  <c r="Q2756" i="4"/>
  <c r="Q2757" i="4"/>
  <c r="Q2759" i="4"/>
  <c r="Q2760" i="4"/>
  <c r="Q2761" i="4"/>
  <c r="Q2762" i="4"/>
  <c r="Q2763" i="4"/>
  <c r="Q2764" i="4"/>
  <c r="Q2765" i="4"/>
  <c r="Q2767" i="4"/>
  <c r="Q2768" i="4"/>
  <c r="Q2769" i="4"/>
  <c r="Q2771" i="4"/>
  <c r="Q2772" i="4"/>
  <c r="Q2774" i="4"/>
  <c r="Q2775" i="4"/>
  <c r="Q2776" i="4"/>
  <c r="Q2777" i="4"/>
  <c r="Q2778" i="4"/>
  <c r="Q2779" i="4"/>
  <c r="Q2780" i="4"/>
  <c r="Q2781" i="4"/>
  <c r="Q2783" i="4"/>
  <c r="Q2784" i="4"/>
  <c r="Q2785" i="4"/>
  <c r="Q2786" i="4"/>
  <c r="Q2787" i="4"/>
  <c r="Q2788" i="4"/>
  <c r="Q2789" i="4"/>
  <c r="Q2790" i="4"/>
  <c r="Q2791" i="4"/>
  <c r="Q2793" i="4"/>
  <c r="Q2794" i="4"/>
  <c r="Q2795" i="4"/>
  <c r="Q2796" i="4"/>
  <c r="Q2797" i="4"/>
  <c r="Q2798" i="4"/>
  <c r="Q2799" i="4"/>
  <c r="Q2800" i="4"/>
  <c r="Q2801" i="4"/>
  <c r="Q2803" i="4"/>
  <c r="Q2804" i="4"/>
  <c r="Q2805" i="4"/>
  <c r="Q2806" i="4"/>
  <c r="Q2807" i="4"/>
  <c r="Q2809" i="4"/>
  <c r="Q2810" i="4"/>
  <c r="Q2811" i="4"/>
  <c r="Q2813" i="4"/>
  <c r="Q2814" i="4"/>
  <c r="Q2815" i="4"/>
  <c r="Q2816" i="4"/>
  <c r="Q2817" i="4"/>
  <c r="Q2818" i="4"/>
  <c r="Q2819" i="4"/>
  <c r="Q2820" i="4"/>
  <c r="Q2821" i="4"/>
  <c r="Q2823" i="4"/>
  <c r="Q2824" i="4"/>
  <c r="Q2825" i="4"/>
  <c r="Q2827" i="4"/>
  <c r="Q2828" i="4"/>
  <c r="Q2829" i="4"/>
  <c r="Q2830" i="4"/>
  <c r="Q2831" i="4"/>
  <c r="Q2833" i="4"/>
  <c r="Q2834" i="4"/>
  <c r="Q2836" i="4"/>
  <c r="Q2837" i="4"/>
  <c r="Q2838" i="4"/>
  <c r="Q2839" i="4"/>
  <c r="Q2841" i="4"/>
  <c r="Q2842" i="4"/>
  <c r="Q2843" i="4"/>
  <c r="Q2846" i="4"/>
  <c r="Q2848" i="4"/>
  <c r="Q2849" i="4"/>
  <c r="Q2850" i="4"/>
  <c r="Q2851" i="4"/>
  <c r="Q2853" i="4"/>
  <c r="Q2854" i="4"/>
  <c r="Q2855" i="4"/>
  <c r="Q2857" i="4"/>
  <c r="Q2859" i="4"/>
  <c r="Q2860" i="4"/>
  <c r="Q2862" i="4"/>
  <c r="Q2863" i="4"/>
  <c r="Q2865" i="4"/>
  <c r="Q2866" i="4"/>
  <c r="Q2867" i="4"/>
  <c r="Q2868" i="4"/>
  <c r="Q2869" i="4"/>
  <c r="Q2870" i="4"/>
  <c r="Q2871" i="4"/>
  <c r="Q2872" i="4"/>
  <c r="Q2873" i="4"/>
  <c r="Q2874" i="4"/>
  <c r="Q2875" i="4"/>
  <c r="Q2876" i="4"/>
  <c r="Q2877" i="4"/>
  <c r="Q2878" i="4"/>
  <c r="Q2879" i="4"/>
  <c r="Q2880" i="4"/>
  <c r="Q2881" i="4"/>
  <c r="Q2882" i="4"/>
  <c r="Q2883" i="4"/>
  <c r="Q2884" i="4"/>
  <c r="Q2885" i="4"/>
  <c r="Q2886" i="4"/>
  <c r="Q2887" i="4"/>
  <c r="Q2888" i="4"/>
  <c r="Q2889" i="4"/>
  <c r="Q2890" i="4"/>
  <c r="Q2891" i="4"/>
  <c r="Q2892" i="4"/>
  <c r="Q2893" i="4"/>
  <c r="Q2894" i="4"/>
  <c r="Q2895" i="4"/>
  <c r="Q2896" i="4"/>
  <c r="Q2897" i="4"/>
  <c r="Q2898" i="4"/>
  <c r="Q2899" i="4"/>
  <c r="Q2900" i="4"/>
  <c r="Q2901" i="4"/>
  <c r="Q2902" i="4"/>
  <c r="Q2903" i="4"/>
  <c r="Q2905" i="4"/>
  <c r="Q2906" i="4"/>
  <c r="Q2907" i="4"/>
  <c r="Q2908" i="4"/>
  <c r="Q2909" i="4"/>
  <c r="Q2910" i="4"/>
  <c r="Q2915" i="4"/>
  <c r="Q2916" i="4"/>
  <c r="Q2917" i="4"/>
  <c r="Q2918" i="4"/>
  <c r="Q2919" i="4"/>
  <c r="Q2920" i="4"/>
  <c r="Q2921" i="4"/>
  <c r="Q2922" i="4"/>
  <c r="Q2923" i="4"/>
  <c r="Q2924" i="4"/>
  <c r="Q2925" i="4"/>
  <c r="Q2926" i="4"/>
  <c r="Q2927" i="4"/>
  <c r="Q2929" i="4"/>
  <c r="Q2930" i="4"/>
  <c r="Q2931" i="4"/>
  <c r="Q2932" i="4"/>
  <c r="Q2933" i="4"/>
  <c r="Q2934" i="4"/>
  <c r="Q2935" i="4"/>
  <c r="Q2936" i="4"/>
  <c r="Q2937" i="4"/>
  <c r="Q2938" i="4"/>
  <c r="Q2940" i="4"/>
  <c r="Q2941" i="4"/>
  <c r="Q2942" i="4"/>
  <c r="Q2943" i="4"/>
  <c r="Q2944" i="4"/>
  <c r="Q2945" i="4"/>
  <c r="Q2946" i="4"/>
  <c r="Q2947" i="4"/>
  <c r="Q2948" i="4"/>
  <c r="Q2949" i="4"/>
  <c r="Q2950" i="4"/>
  <c r="Q2951" i="4"/>
  <c r="Q2952" i="4"/>
  <c r="Q2954" i="4"/>
  <c r="Q2955" i="4"/>
  <c r="Q2957" i="4"/>
  <c r="Q2958" i="4"/>
  <c r="Q2959" i="4"/>
  <c r="Q2960" i="4"/>
  <c r="Q2963" i="4"/>
  <c r="Q2964" i="4"/>
  <c r="Q2965" i="4"/>
  <c r="Q2967" i="4"/>
  <c r="Q2968" i="4"/>
  <c r="Q2969" i="4"/>
  <c r="Q2970" i="4"/>
  <c r="Q2971" i="4"/>
  <c r="Q2972" i="4"/>
  <c r="Q2974" i="4"/>
  <c r="Q2975" i="4"/>
  <c r="Q2976" i="4"/>
  <c r="Q2977" i="4"/>
  <c r="Q2979" i="4"/>
  <c r="Q2980" i="4"/>
  <c r="Q2981" i="4"/>
  <c r="Q2982" i="4"/>
  <c r="Q2983" i="4"/>
  <c r="Q2984" i="4"/>
  <c r="Q2985" i="4"/>
  <c r="Q2987" i="4"/>
  <c r="Q2989" i="4"/>
  <c r="Q2990" i="4"/>
  <c r="Q2991" i="4"/>
  <c r="Q2992" i="4"/>
  <c r="Q2993" i="4"/>
  <c r="Q2994" i="4"/>
  <c r="Q2996" i="4"/>
  <c r="Q2997" i="4"/>
  <c r="Q2998" i="4"/>
  <c r="Q2999" i="4"/>
  <c r="Q3000" i="4"/>
  <c r="Q3001" i="4"/>
  <c r="Q3002" i="4"/>
  <c r="Q3003" i="4"/>
  <c r="Q3004" i="4"/>
  <c r="Q3005" i="4"/>
  <c r="Q3006" i="4"/>
  <c r="Q3007" i="4"/>
  <c r="Q3008" i="4"/>
  <c r="Q3010" i="4"/>
  <c r="Q3011" i="4"/>
  <c r="Q3012" i="4"/>
  <c r="Q3013" i="4"/>
  <c r="Q3014" i="4"/>
  <c r="Q3015" i="4"/>
  <c r="Q3016" i="4"/>
  <c r="Q3017" i="4"/>
  <c r="Q3018" i="4"/>
  <c r="Q3019" i="4"/>
  <c r="Q3020" i="4"/>
  <c r="Q3021" i="4"/>
  <c r="Q3022" i="4"/>
  <c r="Q3023" i="4"/>
  <c r="Q3024" i="4"/>
  <c r="Q3025" i="4"/>
  <c r="Q3026" i="4"/>
  <c r="Q3027" i="4"/>
  <c r="Q3028" i="4"/>
  <c r="Q3029" i="4"/>
  <c r="Q3030" i="4"/>
  <c r="Q3031" i="4"/>
  <c r="Q3033" i="4"/>
  <c r="Q3034" i="4"/>
  <c r="Q3036" i="4"/>
  <c r="Q3037" i="4"/>
  <c r="Q3038" i="4"/>
  <c r="Q3039" i="4"/>
  <c r="Q3040" i="4"/>
  <c r="Q3041" i="4"/>
  <c r="Q3042" i="4"/>
  <c r="Q3043" i="4"/>
  <c r="Q3044" i="4"/>
  <c r="Q3045" i="4"/>
  <c r="Q3046" i="4"/>
  <c r="Q3047" i="4"/>
  <c r="Q3048" i="4"/>
  <c r="Q3050" i="4"/>
  <c r="Q3051" i="4"/>
  <c r="Q3052" i="4"/>
  <c r="Q3054" i="4"/>
  <c r="Q3055" i="4"/>
  <c r="Q3056" i="4"/>
  <c r="Q3058" i="4"/>
  <c r="Q3059" i="4"/>
  <c r="Q3060" i="4"/>
  <c r="Q3061" i="4"/>
  <c r="Q3062" i="4"/>
  <c r="Q3064" i="4"/>
  <c r="Q3065" i="4"/>
  <c r="Q3066" i="4"/>
  <c r="Q3069" i="4"/>
  <c r="Q3070" i="4"/>
  <c r="Q3072" i="4"/>
  <c r="Q3073" i="4"/>
  <c r="Q3074" i="4"/>
  <c r="Q3075" i="4"/>
  <c r="Q3076" i="4"/>
  <c r="Q3077" i="4"/>
  <c r="Q3078" i="4"/>
  <c r="Q3079" i="4"/>
  <c r="Q3081" i="4"/>
  <c r="Q3082" i="4"/>
  <c r="Q3083" i="4"/>
  <c r="Q3085" i="4"/>
  <c r="Q3086" i="4"/>
  <c r="Q3087" i="4"/>
  <c r="Q3088" i="4"/>
  <c r="Q3090" i="4"/>
  <c r="Q3094" i="4"/>
  <c r="Q3095" i="4"/>
  <c r="Q3096" i="4"/>
  <c r="Q3097" i="4"/>
  <c r="Q3098" i="4"/>
  <c r="Q3099" i="4"/>
  <c r="Q3100" i="4"/>
  <c r="Q3101" i="4"/>
  <c r="Q3102" i="4"/>
  <c r="Q3103" i="4"/>
  <c r="Q3104" i="4"/>
  <c r="Q3105" i="4"/>
  <c r="Q3106" i="4"/>
  <c r="Q3108" i="4"/>
  <c r="Q3109" i="4"/>
  <c r="Q3110" i="4"/>
  <c r="Q3112" i="4"/>
  <c r="Q3115" i="4"/>
  <c r="Q3116" i="4"/>
  <c r="Q3117" i="4"/>
  <c r="Q3120" i="4"/>
  <c r="Q3121" i="4"/>
  <c r="Q3122" i="4"/>
  <c r="Q3123" i="4"/>
  <c r="Q3125" i="4"/>
  <c r="Q3127" i="4"/>
  <c r="Q3128" i="4"/>
  <c r="Q3129" i="4"/>
  <c r="Q3130" i="4"/>
  <c r="Q3131" i="4"/>
  <c r="Q3132" i="4"/>
  <c r="Q3134" i="4"/>
  <c r="Q3135" i="4"/>
  <c r="Q3136" i="4"/>
  <c r="Q3137" i="4"/>
  <c r="Q3138" i="4"/>
  <c r="Q3139" i="4"/>
  <c r="Q3140" i="4"/>
  <c r="Q3141" i="4"/>
  <c r="Q3142" i="4"/>
  <c r="Q3143" i="4"/>
  <c r="Q3144" i="4"/>
  <c r="Q3145" i="4"/>
  <c r="Q3146" i="4"/>
  <c r="Q3147" i="4"/>
  <c r="Q3148" i="4"/>
  <c r="Q3151" i="4"/>
  <c r="Q3152" i="4"/>
  <c r="Q3153" i="4"/>
  <c r="Q3155" i="4"/>
  <c r="Q3156" i="4"/>
  <c r="Q3157" i="4"/>
  <c r="Q3158" i="4"/>
  <c r="Q3159" i="4"/>
  <c r="Q3160" i="4"/>
  <c r="Q3161" i="4"/>
  <c r="Q3162" i="4"/>
  <c r="Q3163" i="4"/>
  <c r="Q3164" i="4"/>
  <c r="Q3166" i="4"/>
  <c r="Q3167" i="4"/>
  <c r="Q3168" i="4"/>
  <c r="Q3169" i="4"/>
  <c r="Q3174" i="4"/>
  <c r="Q3175" i="4"/>
  <c r="Q3178" i="4"/>
  <c r="Q3179" i="4"/>
  <c r="Q3181" i="4"/>
  <c r="Q3183" i="4"/>
  <c r="Q3184" i="4"/>
  <c r="Q3185" i="4"/>
  <c r="Q3186" i="4"/>
  <c r="Q3187" i="4"/>
  <c r="Q3188" i="4"/>
  <c r="Q3189" i="4"/>
  <c r="Q3190" i="4"/>
  <c r="Q3191" i="4"/>
  <c r="Q3192" i="4"/>
  <c r="Q3193" i="4"/>
  <c r="Q3196" i="4"/>
  <c r="Q3197" i="4"/>
  <c r="Q3198" i="4"/>
  <c r="Q3199" i="4"/>
  <c r="Q3200" i="4"/>
  <c r="Q3201" i="4"/>
  <c r="Q3202" i="4"/>
  <c r="Q3203" i="4"/>
  <c r="Q3205" i="4"/>
  <c r="Q3207" i="4"/>
  <c r="Q3212" i="4"/>
  <c r="Q3213" i="4"/>
  <c r="Q3215" i="4"/>
  <c r="Q3216" i="4"/>
  <c r="Q3217" i="4"/>
  <c r="Q3219" i="4"/>
  <c r="Q3220" i="4"/>
  <c r="Q3221" i="4"/>
  <c r="Q3222" i="4"/>
  <c r="Q3223" i="4"/>
  <c r="Q3224" i="4"/>
  <c r="Q3225" i="4"/>
  <c r="Q3226" i="4"/>
  <c r="Q3227" i="4"/>
  <c r="Q3228" i="4"/>
  <c r="Q3229" i="4"/>
  <c r="Q3230" i="4"/>
  <c r="Q3232" i="4"/>
  <c r="Q3233" i="4"/>
  <c r="Q3236" i="4"/>
  <c r="Q3238" i="4"/>
  <c r="Q3239" i="4"/>
  <c r="Q3241" i="4"/>
  <c r="Q3242" i="4"/>
  <c r="Q3243" i="4"/>
  <c r="Q3244" i="4"/>
  <c r="Q3245" i="4"/>
  <c r="Q3246" i="4"/>
  <c r="Q3247" i="4"/>
  <c r="Q3249" i="4"/>
  <c r="Q3250" i="4"/>
  <c r="Q3251" i="4"/>
  <c r="Q3252" i="4"/>
  <c r="Q3253" i="4"/>
  <c r="Q3254" i="4"/>
  <c r="Q3255" i="4"/>
  <c r="Q3256" i="4"/>
  <c r="Q3257" i="4"/>
  <c r="Q3258" i="4"/>
  <c r="Q3260" i="4"/>
  <c r="Q3261" i="4"/>
  <c r="Q3262" i="4"/>
  <c r="Q3263" i="4"/>
  <c r="Q3264" i="4"/>
  <c r="Q3265" i="4"/>
  <c r="Q3266" i="4"/>
  <c r="Q3267" i="4"/>
  <c r="Q3269" i="4"/>
  <c r="Q3270" i="4"/>
  <c r="Q3271" i="4"/>
  <c r="Q3274" i="4"/>
  <c r="Q3275" i="4"/>
  <c r="Q3277" i="4"/>
  <c r="Q3278" i="4"/>
  <c r="Q3279" i="4"/>
  <c r="Q3280" i="4"/>
  <c r="Q3281" i="4"/>
  <c r="Q3282" i="4"/>
  <c r="Q3283" i="4"/>
  <c r="Q3284" i="4"/>
  <c r="Q3285" i="4"/>
  <c r="Q3286" i="4"/>
  <c r="Q3287" i="4"/>
  <c r="Q3288" i="4"/>
  <c r="Q3289" i="4"/>
  <c r="Q3290" i="4"/>
  <c r="Q3292" i="4"/>
  <c r="Q3293" i="4"/>
  <c r="Q3294" i="4"/>
  <c r="Q3295" i="4"/>
  <c r="Q3296" i="4"/>
  <c r="Q3298" i="4"/>
  <c r="Q3299" i="4"/>
  <c r="Q3300" i="4"/>
  <c r="Q3301" i="4"/>
  <c r="Q3302" i="4"/>
  <c r="Q3303" i="4"/>
  <c r="Q3304" i="4"/>
  <c r="Q3305" i="4"/>
  <c r="Q3306" i="4"/>
  <c r="Q3307" i="4"/>
  <c r="Q3308" i="4"/>
  <c r="Q3309" i="4"/>
  <c r="Q3311" i="4"/>
  <c r="Q3312" i="4"/>
  <c r="Q3313" i="4"/>
  <c r="Q3314" i="4"/>
  <c r="Q3315" i="4"/>
  <c r="Q3316" i="4"/>
  <c r="Q3317" i="4"/>
  <c r="Q3318" i="4"/>
  <c r="Q3319" i="4"/>
  <c r="Q3320" i="4"/>
  <c r="Q3321" i="4"/>
  <c r="Q3322" i="4"/>
  <c r="Q3325" i="4"/>
  <c r="Q3326" i="4"/>
  <c r="Q3327" i="4"/>
  <c r="Q3328" i="4"/>
  <c r="Q3329" i="4"/>
  <c r="Q3330" i="4"/>
  <c r="Q3331" i="4"/>
  <c r="Q3332" i="4"/>
  <c r="Q3333" i="4"/>
  <c r="Q3334" i="4"/>
  <c r="Q3335" i="4"/>
  <c r="Q3336" i="4"/>
  <c r="Q3337" i="4"/>
  <c r="Q3338" i="4"/>
  <c r="Q3340" i="4"/>
  <c r="Q3341" i="4"/>
  <c r="Q3342" i="4"/>
  <c r="Q3343" i="4"/>
  <c r="Q3344" i="4"/>
  <c r="Q3345" i="4"/>
  <c r="Q3346" i="4"/>
  <c r="Q3347" i="4"/>
  <c r="Q3348" i="4"/>
  <c r="Q3349" i="4"/>
  <c r="Q3350" i="4"/>
  <c r="Q3353" i="4"/>
  <c r="Q3354" i="4"/>
  <c r="Q3355" i="4"/>
  <c r="Q3356" i="4"/>
  <c r="Q3357" i="4"/>
  <c r="Q3358" i="4"/>
  <c r="Q3359" i="4"/>
  <c r="Q3361" i="4"/>
  <c r="Q3362" i="4"/>
  <c r="Q3363" i="4"/>
  <c r="Q3364" i="4"/>
  <c r="Q3365" i="4"/>
  <c r="Q3366" i="4"/>
  <c r="Q3367" i="4"/>
  <c r="Q3368" i="4"/>
  <c r="Q3369" i="4"/>
  <c r="Q3370" i="4"/>
  <c r="Q3371" i="4"/>
  <c r="Q3372" i="4"/>
  <c r="Q3373" i="4"/>
  <c r="Q3374" i="4"/>
  <c r="Q3375" i="4"/>
  <c r="Q3376" i="4"/>
  <c r="Q3377" i="4"/>
  <c r="Q3378" i="4"/>
  <c r="Q3380" i="4"/>
  <c r="Q3381" i="4"/>
  <c r="Q3382" i="4"/>
  <c r="Q3383" i="4"/>
  <c r="Q3384" i="4"/>
  <c r="Q3385" i="4"/>
  <c r="Q3386" i="4"/>
  <c r="Q3388" i="4"/>
  <c r="Q3390" i="4"/>
  <c r="Q3391" i="4"/>
  <c r="Q3392" i="4"/>
  <c r="Q3393" i="4"/>
  <c r="Q3394" i="4"/>
  <c r="Q3395" i="4"/>
  <c r="Q3397" i="4"/>
  <c r="Q3398" i="4"/>
  <c r="Q3399" i="4"/>
  <c r="Q3401" i="4"/>
  <c r="Q3402" i="4"/>
  <c r="Q3403" i="4"/>
  <c r="Q3404" i="4"/>
  <c r="Q3405" i="4"/>
  <c r="Q3406" i="4"/>
  <c r="Q3407" i="4"/>
  <c r="Q3408" i="4"/>
  <c r="Q3409" i="4"/>
  <c r="Q3410" i="4"/>
  <c r="Q3411" i="4"/>
  <c r="Q3412" i="4"/>
  <c r="Q3413" i="4"/>
  <c r="Q3415" i="4"/>
  <c r="Q3416" i="4"/>
  <c r="Q3417" i="4"/>
  <c r="Q3418" i="4"/>
  <c r="Q3419" i="4"/>
  <c r="Q3420" i="4"/>
  <c r="Q3424" i="4"/>
  <c r="Q3425" i="4"/>
  <c r="Q3426" i="4"/>
  <c r="Q3427" i="4"/>
  <c r="Q3428" i="4"/>
  <c r="Q3429" i="4"/>
  <c r="Q3430" i="4"/>
  <c r="Q3431" i="4"/>
  <c r="Q3433" i="4"/>
  <c r="Q3434" i="4"/>
  <c r="Q3435" i="4"/>
  <c r="Q3436" i="4"/>
  <c r="Q3437" i="4"/>
  <c r="Q3438" i="4"/>
  <c r="Q3439" i="4"/>
  <c r="Q3440" i="4"/>
  <c r="Q3441" i="4"/>
  <c r="Q3442" i="4"/>
  <c r="Q3443" i="4"/>
  <c r="Q3444" i="4"/>
  <c r="Q3445" i="4"/>
  <c r="Q3446" i="4"/>
  <c r="Q3447" i="4"/>
  <c r="Q3448" i="4"/>
  <c r="Q3449" i="4"/>
  <c r="Q3450" i="4"/>
  <c r="Q3451" i="4"/>
  <c r="Q3453" i="4"/>
  <c r="Q3455" i="4"/>
  <c r="Q3456" i="4"/>
  <c r="Q3457" i="4"/>
  <c r="Q3458" i="4"/>
  <c r="Q3459" i="4"/>
  <c r="Q3460" i="4"/>
  <c r="Q3461" i="4"/>
  <c r="Q3462" i="4"/>
  <c r="Q3463" i="4"/>
  <c r="Q3464" i="4"/>
  <c r="Q3465" i="4"/>
  <c r="Q3466" i="4"/>
  <c r="Q3467" i="4"/>
  <c r="Q3468" i="4"/>
  <c r="Q3469" i="4"/>
  <c r="Q3470" i="4"/>
  <c r="Q3471" i="4"/>
  <c r="Q3472" i="4"/>
  <c r="Q3474" i="4"/>
  <c r="Q3475" i="4"/>
  <c r="Q3476" i="4"/>
  <c r="Q3477" i="4"/>
  <c r="Q3478" i="4"/>
  <c r="Q3479" i="4"/>
  <c r="Q3480" i="4"/>
  <c r="Q3481" i="4"/>
  <c r="Q3482" i="4"/>
  <c r="Q3483" i="4"/>
  <c r="Q3485" i="4"/>
  <c r="Q3486" i="4"/>
  <c r="Q3487" i="4"/>
  <c r="Q3488" i="4"/>
  <c r="Q3493" i="4"/>
  <c r="Q3494" i="4"/>
  <c r="Q3495" i="4"/>
  <c r="Q3496" i="4"/>
  <c r="Q3497" i="4"/>
  <c r="Q3498" i="4"/>
  <c r="Q3499" i="4"/>
  <c r="Q3500" i="4"/>
  <c r="Q3502" i="4"/>
  <c r="Q3503" i="4"/>
  <c r="Q3505" i="4"/>
  <c r="Q3506" i="4"/>
  <c r="Q3507" i="4"/>
  <c r="Q3508" i="4"/>
  <c r="Q3509" i="4"/>
  <c r="Q3510" i="4"/>
  <c r="Q3511" i="4"/>
  <c r="Q3512" i="4"/>
  <c r="Q3513" i="4"/>
  <c r="Q3514" i="4"/>
  <c r="Q3515" i="4"/>
  <c r="Q3517" i="4"/>
  <c r="Q3518" i="4"/>
  <c r="Q3519" i="4"/>
  <c r="Q3520" i="4"/>
  <c r="Q3521" i="4"/>
  <c r="Q3522" i="4"/>
  <c r="Q3524" i="4"/>
  <c r="Q3525" i="4"/>
  <c r="Q3526" i="4"/>
  <c r="Q3527" i="4"/>
  <c r="Q3529" i="4"/>
  <c r="Q3531" i="4"/>
  <c r="Q3533" i="4"/>
  <c r="Q3534" i="4"/>
  <c r="Q3535" i="4"/>
  <c r="Q3536" i="4"/>
  <c r="Q3538" i="4"/>
  <c r="Q3539" i="4"/>
  <c r="Q3541" i="4"/>
  <c r="Q3542" i="4"/>
  <c r="Q3543" i="4"/>
  <c r="Q3545" i="4"/>
  <c r="Q3546" i="4"/>
  <c r="Q3547" i="4"/>
  <c r="Q3548" i="4"/>
  <c r="Q3549" i="4"/>
  <c r="Q3550" i="4"/>
  <c r="Q3551" i="4"/>
  <c r="Q3555" i="4"/>
  <c r="Q3556" i="4"/>
  <c r="Q3557" i="4"/>
  <c r="Q3559" i="4"/>
  <c r="Q3560" i="4"/>
  <c r="Q3562" i="4"/>
  <c r="Q3563" i="4"/>
  <c r="Q3564" i="4"/>
  <c r="Q3565" i="4"/>
  <c r="Q3567" i="4"/>
  <c r="Q3568" i="4"/>
  <c r="Q3569" i="4"/>
  <c r="Q3570" i="4"/>
  <c r="Q3571" i="4"/>
  <c r="Q3572" i="4"/>
  <c r="Q3573" i="4"/>
  <c r="Q3574" i="4"/>
  <c r="Q3575" i="4"/>
  <c r="Q3576" i="4"/>
  <c r="Q3577" i="4"/>
  <c r="Q3579" i="4"/>
  <c r="Q3580" i="4"/>
  <c r="Q3582" i="4"/>
  <c r="Q3584" i="4"/>
  <c r="Q3586" i="4"/>
  <c r="Q3587" i="4"/>
  <c r="Q3590" i="4"/>
  <c r="Q3591" i="4"/>
  <c r="Q3592" i="4"/>
  <c r="Q3593" i="4"/>
  <c r="Q3594" i="4"/>
  <c r="Q3595" i="4"/>
  <c r="Q3596" i="4"/>
  <c r="Q3597" i="4"/>
  <c r="Q3598" i="4"/>
  <c r="Q3599" i="4"/>
  <c r="Q3600" i="4"/>
  <c r="Q3602" i="4"/>
  <c r="Q3603" i="4"/>
  <c r="Q3604" i="4"/>
  <c r="Q3606" i="4"/>
  <c r="Q3607" i="4"/>
  <c r="Q3608" i="4"/>
  <c r="Q3609" i="4"/>
  <c r="Q3610" i="4"/>
  <c r="Q3611" i="4"/>
  <c r="Q3612" i="4"/>
  <c r="Q3613" i="4"/>
  <c r="Q3614" i="4"/>
  <c r="Q3615" i="4"/>
  <c r="Q3616" i="4"/>
  <c r="Q3617" i="4"/>
  <c r="Q3619" i="4"/>
  <c r="Q3621" i="4"/>
  <c r="Q3622" i="4"/>
  <c r="Q3623" i="4"/>
  <c r="Q3624" i="4"/>
  <c r="Q3625" i="4"/>
  <c r="Q3627" i="4"/>
  <c r="Q3628" i="4"/>
  <c r="Q3629" i="4"/>
  <c r="Q3631" i="4"/>
  <c r="Q3633" i="4"/>
  <c r="Q3634" i="4"/>
  <c r="Q3635" i="4"/>
  <c r="Q3636" i="4"/>
  <c r="Q3637" i="4"/>
  <c r="Q3638" i="4"/>
  <c r="Q3639" i="4"/>
  <c r="Q3641" i="4"/>
  <c r="Q3642" i="4"/>
  <c r="Q3645" i="4"/>
  <c r="Q3646" i="4"/>
  <c r="Q3647" i="4"/>
  <c r="Q3648" i="4"/>
  <c r="Q3649" i="4"/>
  <c r="Q3650" i="4"/>
  <c r="Q3652" i="4"/>
  <c r="Q3653" i="4"/>
  <c r="Q3654" i="4"/>
  <c r="Q3655" i="4"/>
  <c r="Q3656" i="4"/>
  <c r="Q3657" i="4"/>
  <c r="Q3658" i="4"/>
  <c r="Q3660" i="4"/>
  <c r="Q3661" i="4"/>
  <c r="Q3662" i="4"/>
  <c r="Q3663" i="4"/>
  <c r="Q3664" i="4"/>
  <c r="Q3667" i="4"/>
  <c r="Q3668" i="4"/>
  <c r="Q3669" i="4"/>
  <c r="Q3670" i="4"/>
  <c r="Q3672" i="4"/>
  <c r="Q3673" i="4"/>
  <c r="Q3674" i="4"/>
  <c r="Q3676" i="4"/>
  <c r="Q3677" i="4"/>
  <c r="Q3679" i="4"/>
  <c r="Q3680" i="4"/>
  <c r="Q3681" i="4"/>
  <c r="Q3682" i="4"/>
  <c r="Q3683" i="4"/>
  <c r="Q3684" i="4"/>
  <c r="Q3685" i="4"/>
  <c r="Q3686" i="4"/>
  <c r="Q3687" i="4"/>
  <c r="Q3690" i="4"/>
  <c r="Q3691" i="4"/>
  <c r="Q3692" i="4"/>
  <c r="Q3693" i="4"/>
  <c r="Q3695" i="4"/>
  <c r="Q3696" i="4"/>
  <c r="Q3698" i="4"/>
  <c r="Q3699" i="4"/>
  <c r="Q3701" i="4"/>
  <c r="Q3702" i="4"/>
  <c r="Q3703" i="4"/>
  <c r="Q3704" i="4"/>
  <c r="Q3705" i="4"/>
  <c r="Q3706" i="4"/>
  <c r="Q3711" i="4"/>
  <c r="Q3712" i="4"/>
  <c r="Q3713" i="4"/>
  <c r="Q3714" i="4"/>
  <c r="Q3715" i="4"/>
  <c r="Q3716" i="4"/>
  <c r="Q3717" i="4"/>
  <c r="Q3718" i="4"/>
  <c r="Q3720" i="4"/>
  <c r="Q3721" i="4"/>
  <c r="Q3722" i="4"/>
  <c r="Q3724" i="4"/>
  <c r="Q3725" i="4"/>
  <c r="Q3726" i="4"/>
  <c r="Q3727" i="4"/>
  <c r="Q3728" i="4"/>
  <c r="Q3729" i="4"/>
  <c r="Q3730" i="4"/>
  <c r="Q3731" i="4"/>
  <c r="Q3732" i="4"/>
  <c r="Q3733" i="4"/>
  <c r="Q3734" i="4"/>
  <c r="Q3736" i="4"/>
  <c r="Q3737" i="4"/>
  <c r="Q3739" i="4"/>
  <c r="Q3740" i="4"/>
  <c r="Q3741" i="4"/>
  <c r="Q3742" i="4"/>
  <c r="Q3743" i="4"/>
  <c r="Q3744" i="4"/>
  <c r="Q3745" i="4"/>
  <c r="Q3746" i="4"/>
  <c r="Q3747" i="4"/>
  <c r="Q3748" i="4"/>
  <c r="Q3749" i="4"/>
  <c r="Q3751" i="4"/>
  <c r="Q3752" i="4"/>
  <c r="Q3753" i="4"/>
  <c r="Q3754" i="4"/>
  <c r="Q3756" i="4"/>
  <c r="Q3757" i="4"/>
  <c r="Q3758" i="4"/>
  <c r="Q3760" i="4"/>
  <c r="Q3761" i="4"/>
  <c r="Q3762" i="4"/>
  <c r="Q3763" i="4"/>
  <c r="Q3765" i="4"/>
  <c r="Q3766" i="4"/>
  <c r="Q3767" i="4"/>
  <c r="Q3769" i="4"/>
  <c r="Q3770" i="4"/>
  <c r="Q3771" i="4"/>
  <c r="Q3772" i="4"/>
  <c r="Q3773" i="4"/>
  <c r="Q3774" i="4"/>
  <c r="Q3775" i="4"/>
  <c r="Q3776" i="4"/>
  <c r="Q3777" i="4"/>
  <c r="Q3778" i="4"/>
  <c r="Q3779" i="4"/>
  <c r="Q3780" i="4"/>
  <c r="Q3781" i="4"/>
  <c r="Q3782" i="4"/>
  <c r="Q3783" i="4"/>
  <c r="Q3784" i="4"/>
  <c r="Q3785" i="4"/>
  <c r="Q3786" i="4"/>
  <c r="Q3787" i="4"/>
  <c r="Q3788" i="4"/>
  <c r="Q3789" i="4"/>
  <c r="Q3790" i="4"/>
  <c r="Q3791" i="4"/>
  <c r="Q3793" i="4"/>
  <c r="Q3794" i="4"/>
  <c r="Q3795" i="4"/>
  <c r="Q3796" i="4"/>
  <c r="Q3797" i="4"/>
  <c r="Q3798" i="4"/>
  <c r="Q3800" i="4"/>
  <c r="Q3801" i="4"/>
  <c r="Q3802" i="4"/>
  <c r="Q3803" i="4"/>
  <c r="Q3804" i="4"/>
  <c r="Q3805" i="4"/>
  <c r="Q3807" i="4"/>
  <c r="Q3808" i="4"/>
  <c r="Q3809" i="4"/>
  <c r="Q3810" i="4"/>
  <c r="Q3813" i="4"/>
  <c r="Q3817" i="4"/>
  <c r="Q3818" i="4"/>
  <c r="Q3820" i="4"/>
  <c r="Q3821" i="4"/>
  <c r="Q3822" i="4"/>
  <c r="Q3823" i="4"/>
  <c r="Q3824" i="4"/>
  <c r="Q3826" i="4"/>
  <c r="Q3827" i="4"/>
  <c r="Q3828" i="4"/>
  <c r="Q3829" i="4"/>
  <c r="Q3831" i="4"/>
  <c r="Q3832" i="4"/>
  <c r="Q3833" i="4"/>
  <c r="Q3834" i="4"/>
  <c r="Q3835" i="4"/>
  <c r="Q3836" i="4"/>
  <c r="Q3837" i="4"/>
  <c r="Q3838" i="4"/>
  <c r="Q3839" i="4"/>
  <c r="Q3840" i="4"/>
  <c r="Q3841" i="4"/>
  <c r="Q3842" i="4"/>
  <c r="Q3843" i="4"/>
  <c r="Q3844" i="4"/>
  <c r="Q3845" i="4"/>
  <c r="Q3846" i="4"/>
  <c r="Q3847" i="4"/>
  <c r="Q3848" i="4"/>
  <c r="Q3849" i="4"/>
  <c r="Q3851" i="4"/>
  <c r="Q3852" i="4"/>
  <c r="Q3853" i="4"/>
  <c r="Q3854" i="4"/>
  <c r="Q3855" i="4"/>
  <c r="Q3856" i="4"/>
  <c r="Q3857" i="4"/>
  <c r="Q3858" i="4"/>
  <c r="Q3859" i="4"/>
  <c r="Q3860" i="4"/>
  <c r="Q3861" i="4"/>
  <c r="Q3862" i="4"/>
  <c r="Q3864" i="4"/>
  <c r="Q3865" i="4"/>
  <c r="Q3867" i="4"/>
  <c r="Q3868" i="4"/>
  <c r="Q3869" i="4"/>
  <c r="Q3871" i="4"/>
  <c r="Q3872" i="4"/>
  <c r="Q3873" i="4"/>
  <c r="Q3874" i="4"/>
  <c r="Q3875" i="4"/>
  <c r="Q3876" i="4"/>
  <c r="Q3878" i="4"/>
  <c r="Q3879" i="4"/>
  <c r="Q3880" i="4"/>
  <c r="Q3881" i="4"/>
  <c r="Q3882" i="4"/>
  <c r="Q3883" i="4"/>
  <c r="Q3884" i="4"/>
  <c r="Q3886" i="4"/>
  <c r="Q3887" i="4"/>
  <c r="Q3888" i="4"/>
  <c r="Q3889" i="4"/>
  <c r="Q3890" i="4"/>
  <c r="Q3891" i="4"/>
  <c r="Q3892" i="4"/>
  <c r="Q3893" i="4"/>
  <c r="Q3895" i="4"/>
  <c r="Q3896" i="4"/>
  <c r="Q3897" i="4"/>
  <c r="Q3900" i="4"/>
  <c r="Q3901" i="4"/>
  <c r="Q3902" i="4"/>
  <c r="Q3903" i="4"/>
  <c r="Q3904" i="4"/>
  <c r="Q3905" i="4"/>
  <c r="Q3907" i="4"/>
  <c r="Q3908" i="4"/>
  <c r="Q3909" i="4"/>
  <c r="Q3910" i="4"/>
  <c r="Q3911" i="4"/>
  <c r="Q3912" i="4"/>
  <c r="Q3913" i="4"/>
  <c r="Q3916" i="4"/>
  <c r="Q3917" i="4"/>
  <c r="Q3918" i="4"/>
  <c r="Q3919" i="4"/>
  <c r="Q3920" i="4"/>
  <c r="Q3921" i="4"/>
  <c r="Q3923" i="4"/>
  <c r="Q3926" i="4"/>
  <c r="Q3927" i="4"/>
  <c r="Q3928" i="4"/>
  <c r="Q3929" i="4"/>
  <c r="Q3931" i="4"/>
  <c r="Q3932" i="4"/>
  <c r="Q3934" i="4"/>
  <c r="Q3935" i="4"/>
  <c r="Q3936" i="4"/>
  <c r="Q3937" i="4"/>
  <c r="Q3939" i="4"/>
  <c r="Q3941" i="4"/>
  <c r="Q3942" i="4"/>
  <c r="Q3945" i="4"/>
  <c r="Q3946" i="4"/>
  <c r="Q3947" i="4"/>
  <c r="Q3950" i="4"/>
  <c r="Q3952" i="4"/>
  <c r="Q3953" i="4"/>
  <c r="Q3954" i="4"/>
  <c r="Q3955" i="4"/>
  <c r="Q3956" i="4"/>
  <c r="Q3957" i="4"/>
  <c r="Q3958" i="4"/>
  <c r="Q3960" i="4"/>
  <c r="Q3961" i="4"/>
  <c r="Q3963" i="4"/>
  <c r="Q3964" i="4"/>
  <c r="Q3966" i="4"/>
  <c r="Q3967" i="4"/>
  <c r="Q3968" i="4"/>
  <c r="Q3970" i="4"/>
  <c r="Q3971" i="4"/>
  <c r="Q3972" i="4"/>
  <c r="Q3974" i="4"/>
  <c r="Q3976" i="4"/>
  <c r="Q3977" i="4"/>
  <c r="Q3978" i="4"/>
  <c r="Q3979" i="4"/>
  <c r="Q3980" i="4"/>
  <c r="Q3982" i="4"/>
  <c r="Q3983" i="4"/>
  <c r="Q3984" i="4"/>
  <c r="Q3985" i="4"/>
  <c r="Q3987" i="4"/>
  <c r="Q3988" i="4"/>
  <c r="Q3989" i="4"/>
  <c r="Q3990" i="4"/>
  <c r="Q3991" i="4"/>
  <c r="Q3992" i="4"/>
  <c r="Q3993" i="4"/>
  <c r="Q3994" i="4"/>
  <c r="Q3995" i="4"/>
  <c r="Q3996" i="4"/>
  <c r="Q3997" i="4"/>
  <c r="Q3998" i="4"/>
  <c r="Q4000" i="4"/>
  <c r="Q4001" i="4"/>
  <c r="Q4002" i="4"/>
  <c r="Q4003" i="4"/>
  <c r="Q4004" i="4"/>
  <c r="Q4005" i="4"/>
  <c r="Q4007" i="4"/>
  <c r="Q4009" i="4"/>
  <c r="Q4010" i="4"/>
  <c r="Q4011" i="4"/>
  <c r="Q4012" i="4"/>
  <c r="Q4013" i="4"/>
  <c r="Q4014" i="4"/>
  <c r="Q4015" i="4"/>
  <c r="Q4016" i="4"/>
  <c r="Q4017" i="4"/>
  <c r="Q4018" i="4"/>
  <c r="Q4020" i="4"/>
  <c r="Q4022" i="4"/>
  <c r="Q4023" i="4"/>
  <c r="Q4024" i="4"/>
  <c r="Q4025" i="4"/>
  <c r="Q4026" i="4"/>
  <c r="Q4027" i="4"/>
  <c r="Q4028" i="4"/>
  <c r="Q4029" i="4"/>
  <c r="Q4030" i="4"/>
  <c r="Q4031" i="4"/>
  <c r="Q4032" i="4"/>
  <c r="Q4033" i="4"/>
  <c r="Q4034" i="4"/>
  <c r="Q4036" i="4"/>
  <c r="Q4037" i="4"/>
  <c r="Q4038" i="4"/>
  <c r="Q4039" i="4"/>
  <c r="Q4040" i="4"/>
  <c r="Q4041" i="4"/>
  <c r="Q4042" i="4"/>
  <c r="Q4043" i="4"/>
  <c r="Q4044" i="4"/>
  <c r="Q4045" i="4"/>
  <c r="Q4046" i="4"/>
  <c r="Q4047" i="4"/>
  <c r="Q4048" i="4"/>
  <c r="Q4049" i="4"/>
  <c r="Q4050" i="4"/>
  <c r="Q4051" i="4"/>
  <c r="Q4052" i="4"/>
  <c r="Q4053" i="4"/>
  <c r="Q4054" i="4"/>
  <c r="Q4055" i="4"/>
  <c r="Q4057" i="4"/>
  <c r="Q4058" i="4"/>
  <c r="Q4059" i="4"/>
  <c r="Q4060" i="4"/>
  <c r="Q4061" i="4"/>
  <c r="Q4062" i="4"/>
  <c r="Q4063" i="4"/>
  <c r="Q4064" i="4"/>
  <c r="Q4065" i="4"/>
  <c r="Q4066" i="4"/>
  <c r="Q4067" i="4"/>
  <c r="Q4068" i="4"/>
  <c r="Q4069" i="4"/>
  <c r="Q4072" i="4"/>
  <c r="Q4073" i="4"/>
  <c r="Q4075" i="4"/>
  <c r="Q4076" i="4"/>
  <c r="Q4077" i="4"/>
  <c r="Q4078" i="4"/>
  <c r="Q4079" i="4"/>
  <c r="Q4080" i="4"/>
  <c r="Q4081" i="4"/>
  <c r="Q4082" i="4"/>
  <c r="Q4083" i="4"/>
  <c r="Q4084" i="4"/>
  <c r="Q4085" i="4"/>
  <c r="Q4086" i="4"/>
  <c r="Q4087" i="4"/>
  <c r="Q4088" i="4"/>
  <c r="Q4089" i="4"/>
  <c r="Q4091" i="4"/>
  <c r="Q4092" i="4"/>
  <c r="Q4093" i="4"/>
  <c r="Q4094" i="4"/>
  <c r="Q4095" i="4"/>
  <c r="Q4096" i="4"/>
  <c r="Q4097" i="4"/>
  <c r="Q4098" i="4"/>
  <c r="Q4099" i="4"/>
  <c r="Q4100" i="4"/>
  <c r="Q4101" i="4"/>
  <c r="Q4102" i="4"/>
  <c r="Q4104" i="4"/>
  <c r="Q4105" i="4"/>
  <c r="Q4106" i="4"/>
  <c r="Q4107" i="4"/>
  <c r="Q4108" i="4"/>
  <c r="Q4109" i="4"/>
  <c r="Q4110" i="4"/>
  <c r="Q4113" i="4"/>
  <c r="Q4115" i="4"/>
  <c r="Q4117" i="4"/>
  <c r="Q4118" i="4"/>
  <c r="Q4120" i="4"/>
  <c r="Q4123" i="4"/>
  <c r="Q4124" i="4"/>
  <c r="Q4125" i="4"/>
  <c r="Q4126" i="4"/>
  <c r="Q4127" i="4"/>
  <c r="Q4128" i="4"/>
  <c r="Q4129" i="4"/>
  <c r="Q4130" i="4"/>
  <c r="Q4131" i="4"/>
  <c r="Q4132" i="4"/>
  <c r="Q4133" i="4"/>
  <c r="Q4135" i="4"/>
  <c r="Q4137" i="4"/>
  <c r="Q4138" i="4"/>
  <c r="Q4139" i="4"/>
  <c r="Q4140" i="4"/>
  <c r="Q4141" i="4"/>
  <c r="Q4142" i="4"/>
  <c r="Q4143" i="4"/>
  <c r="Q4145" i="4"/>
  <c r="Q4146" i="4"/>
  <c r="Q4147" i="4"/>
  <c r="Q4149" i="4"/>
  <c r="Q4150" i="4"/>
  <c r="Q4151" i="4"/>
  <c r="Q4154" i="4"/>
  <c r="Q4156" i="4"/>
  <c r="Q4157" i="4"/>
  <c r="Q4158" i="4"/>
  <c r="Q4160" i="4"/>
  <c r="Q4161" i="4"/>
  <c r="Q4162" i="4"/>
  <c r="Q4163" i="4"/>
  <c r="Q4164" i="4"/>
  <c r="Q4166" i="4"/>
  <c r="Q4167" i="4"/>
  <c r="Q4168" i="4"/>
  <c r="Q4170" i="4"/>
  <c r="Q4171" i="4"/>
  <c r="Q4172" i="4"/>
  <c r="Q4173" i="4"/>
  <c r="Q4174" i="4"/>
  <c r="Q4175" i="4"/>
  <c r="Q4176" i="4"/>
  <c r="Q4177" i="4"/>
  <c r="Q4178" i="4"/>
  <c r="Q4179" i="4"/>
  <c r="Q4180" i="4"/>
  <c r="Q4182" i="4"/>
  <c r="Q4184" i="4"/>
  <c r="Q4185" i="4"/>
  <c r="Q4186" i="4"/>
  <c r="Q4187" i="4"/>
  <c r="Q4188" i="4"/>
  <c r="Q4189" i="4"/>
  <c r="Q4191" i="4"/>
  <c r="Q4192" i="4"/>
  <c r="Q4193" i="4"/>
  <c r="Q4194" i="4"/>
  <c r="Q4195" i="4"/>
  <c r="Q4196" i="4"/>
  <c r="Q4197" i="4"/>
  <c r="Q4198" i="4"/>
  <c r="Q4199" i="4"/>
  <c r="Q4200" i="4"/>
  <c r="Q4201" i="4"/>
  <c r="Q4202" i="4"/>
  <c r="Q4203" i="4"/>
  <c r="Q4204" i="4"/>
  <c r="Q4205" i="4"/>
  <c r="Q4206" i="4"/>
  <c r="Q4207" i="4"/>
  <c r="Q4208" i="4"/>
  <c r="Q4209" i="4"/>
  <c r="Q4210" i="4"/>
  <c r="Q4211" i="4"/>
  <c r="Q4212" i="4"/>
  <c r="Q4213" i="4"/>
  <c r="Q4214" i="4"/>
  <c r="Q4216" i="4"/>
  <c r="Q4219" i="4"/>
  <c r="Q4220" i="4"/>
  <c r="Q4221" i="4"/>
  <c r="Q4222" i="4"/>
  <c r="Q4223" i="4"/>
  <c r="Q4224" i="4"/>
  <c r="Q4225" i="4"/>
  <c r="Q4226" i="4"/>
  <c r="Q4227" i="4"/>
  <c r="Q4228" i="4"/>
  <c r="Q4229" i="4"/>
  <c r="Q4230" i="4"/>
  <c r="Q4232" i="4"/>
  <c r="Q4233" i="4"/>
  <c r="Q4234" i="4"/>
  <c r="Q4235" i="4"/>
  <c r="Q4236" i="4"/>
  <c r="Q4238" i="4"/>
  <c r="Q4239" i="4"/>
  <c r="Q4240" i="4"/>
  <c r="Q4242" i="4"/>
  <c r="Q4244" i="4"/>
  <c r="Q4245" i="4"/>
  <c r="Q4247" i="4"/>
  <c r="Q4249" i="4"/>
  <c r="Q4250" i="4"/>
  <c r="Q4251" i="4"/>
  <c r="Q4252" i="4"/>
  <c r="Q4253" i="4"/>
  <c r="Q4254" i="4"/>
  <c r="Q4255" i="4"/>
  <c r="Q4256" i="4"/>
  <c r="Q4257" i="4"/>
  <c r="Q4258" i="4"/>
  <c r="Q4259" i="4"/>
  <c r="Q4260" i="4"/>
  <c r="Q4262" i="4"/>
  <c r="Q4263" i="4"/>
  <c r="Q4264" i="4"/>
  <c r="Q4265" i="4"/>
  <c r="Q4266" i="4"/>
  <c r="Q4267" i="4"/>
  <c r="Q4268" i="4"/>
  <c r="Q4269" i="4"/>
  <c r="Q4270" i="4"/>
  <c r="Q4271" i="4"/>
  <c r="Q4272" i="4"/>
  <c r="Q4273" i="4"/>
  <c r="Q4274" i="4"/>
  <c r="Q4275" i="4"/>
  <c r="Q4276" i="4"/>
  <c r="Q4277" i="4"/>
  <c r="Q4278" i="4"/>
  <c r="Q4279" i="4"/>
  <c r="Q4280" i="4"/>
  <c r="Q4281" i="4"/>
  <c r="Q4282" i="4"/>
  <c r="Q4283" i="4"/>
  <c r="Q4284" i="4"/>
  <c r="Q4285" i="4"/>
  <c r="Q4286" i="4"/>
  <c r="Q4287" i="4"/>
  <c r="Q4288" i="4"/>
  <c r="Q4289" i="4"/>
  <c r="Q4290" i="4"/>
  <c r="Q4291" i="4"/>
  <c r="Q4292" i="4"/>
  <c r="Q4294" i="4"/>
  <c r="Q4295" i="4"/>
  <c r="Q4296" i="4"/>
  <c r="Q4299" i="4"/>
  <c r="Q4300" i="4"/>
  <c r="Q4301" i="4"/>
  <c r="Q4303" i="4"/>
  <c r="Q4304" i="4"/>
  <c r="Q4305" i="4"/>
  <c r="Q4306" i="4"/>
  <c r="Q4307" i="4"/>
  <c r="Q4308" i="4"/>
  <c r="Q4309" i="4"/>
  <c r="Q4311" i="4"/>
  <c r="Q4312" i="4"/>
  <c r="Q4313" i="4"/>
  <c r="Q4314" i="4"/>
  <c r="Q4315" i="4"/>
  <c r="Q4318" i="4"/>
  <c r="Q4320" i="4"/>
  <c r="Q4321" i="4"/>
  <c r="Q4322" i="4"/>
  <c r="Q4323" i="4"/>
  <c r="Q4324" i="4"/>
  <c r="Q4325" i="4"/>
  <c r="Q4326" i="4"/>
  <c r="Q4327" i="4"/>
  <c r="Q4328" i="4"/>
  <c r="Q4329" i="4"/>
  <c r="Q4330" i="4"/>
  <c r="Q4331" i="4"/>
  <c r="Q4332" i="4"/>
  <c r="Q4333" i="4"/>
  <c r="Q4334" i="4"/>
  <c r="Q4335" i="4"/>
  <c r="Q4336" i="4"/>
  <c r="Q4337" i="4"/>
  <c r="Q4338" i="4"/>
  <c r="Q4340" i="4"/>
  <c r="Q4343" i="4"/>
  <c r="Q4344" i="4"/>
  <c r="Q4345" i="4"/>
  <c r="Q4346" i="4"/>
  <c r="Q4347" i="4"/>
  <c r="Q4348" i="4"/>
  <c r="Q4349" i="4"/>
  <c r="Q4350" i="4"/>
  <c r="Q4351" i="4"/>
  <c r="Q4352" i="4"/>
  <c r="Q4353" i="4"/>
  <c r="Q4354" i="4"/>
  <c r="Q4355" i="4"/>
  <c r="Q4356" i="4"/>
  <c r="Q4357" i="4"/>
  <c r="Q4358" i="4"/>
  <c r="Q4359" i="4"/>
  <c r="Q4360" i="4"/>
  <c r="Q4367" i="4"/>
  <c r="Q4368" i="4"/>
  <c r="Q4369" i="4"/>
  <c r="Q4370" i="4"/>
  <c r="Q4371" i="4"/>
  <c r="Q4372" i="4"/>
  <c r="Q4373" i="4"/>
  <c r="Q4374" i="4"/>
  <c r="Q4375" i="4"/>
  <c r="Q4376" i="4"/>
  <c r="Q4379" i="4"/>
  <c r="Q4380" i="4"/>
  <c r="Q4382" i="4"/>
  <c r="Q4383" i="4"/>
  <c r="Q4384" i="4"/>
  <c r="Q4387" i="4"/>
  <c r="Q4389" i="4"/>
  <c r="Q4391" i="4"/>
  <c r="Q4392" i="4"/>
  <c r="Q4393" i="4"/>
  <c r="Q4394" i="4"/>
  <c r="Q4395" i="4"/>
  <c r="Q4396" i="4"/>
  <c r="Q4398" i="4"/>
  <c r="Q4399" i="4"/>
  <c r="Q4400" i="4"/>
  <c r="Q4401" i="4"/>
  <c r="Q4402" i="4"/>
  <c r="Q4403" i="4"/>
  <c r="Q4404" i="4"/>
  <c r="Q4405" i="4"/>
  <c r="Q4406" i="4"/>
  <c r="Q4408" i="4"/>
  <c r="Q4409" i="4"/>
  <c r="Q4410" i="4"/>
  <c r="Q4411" i="4"/>
  <c r="Q4412" i="4"/>
  <c r="Q4413" i="4"/>
  <c r="Q4414" i="4"/>
  <c r="Q4415" i="4"/>
  <c r="Q4417" i="4"/>
  <c r="Q4418" i="4"/>
  <c r="Q4420" i="4"/>
  <c r="Q4421" i="4"/>
  <c r="Q4422" i="4"/>
  <c r="Q4423" i="4"/>
  <c r="Q4424" i="4"/>
  <c r="Q4425" i="4"/>
  <c r="Q4426" i="4"/>
  <c r="Q4427" i="4"/>
  <c r="Q4428" i="4"/>
  <c r="Q4429" i="4"/>
  <c r="Q4430" i="4"/>
  <c r="Q4433" i="4"/>
  <c r="Q4434" i="4"/>
  <c r="Q4435" i="4"/>
  <c r="Q4436" i="4"/>
  <c r="Q4437" i="4"/>
  <c r="Q4438" i="4"/>
  <c r="Q4439" i="4"/>
  <c r="Q4440" i="4"/>
  <c r="Q4441" i="4"/>
  <c r="Q4442" i="4"/>
  <c r="Q4443" i="4"/>
  <c r="Q4444" i="4"/>
  <c r="Q4445" i="4"/>
  <c r="Q4447" i="4"/>
  <c r="Q4448" i="4"/>
  <c r="Q4449" i="4"/>
  <c r="Q4450" i="4"/>
  <c r="Q4451" i="4"/>
  <c r="Q4452" i="4"/>
  <c r="Q4453" i="4"/>
  <c r="Q4455" i="4"/>
  <c r="Q4456" i="4"/>
  <c r="Q4457" i="4"/>
  <c r="Q4458" i="4"/>
  <c r="Q4459" i="4"/>
  <c r="Q4461" i="4"/>
  <c r="Q4462" i="4"/>
  <c r="Q4463" i="4"/>
  <c r="Q4464" i="4"/>
  <c r="Q4467" i="4"/>
  <c r="Q4468" i="4"/>
  <c r="Q4469" i="4"/>
  <c r="Q4470" i="4"/>
  <c r="Q4471" i="4"/>
  <c r="Q4472" i="4"/>
  <c r="Q4474" i="4"/>
  <c r="Q4475" i="4"/>
  <c r="Q4476" i="4"/>
  <c r="Q4477" i="4"/>
  <c r="Q4479" i="4"/>
  <c r="Q4480" i="4"/>
  <c r="Q4482" i="4"/>
  <c r="Q4484" i="4"/>
  <c r="Q4485" i="4"/>
  <c r="Q4486" i="4"/>
  <c r="Q4487" i="4"/>
  <c r="Q4488" i="4"/>
  <c r="Q4489" i="4"/>
  <c r="Q4490" i="4"/>
  <c r="Q4491" i="4"/>
  <c r="Q4492" i="4"/>
  <c r="Q4493" i="4"/>
  <c r="Q4494" i="4"/>
  <c r="Q4495" i="4"/>
  <c r="Q4496" i="4"/>
  <c r="Q4498" i="4"/>
  <c r="Q4499" i="4"/>
  <c r="Q4500" i="4"/>
  <c r="Q4501" i="4"/>
  <c r="Q4503" i="4"/>
  <c r="Q4504" i="4"/>
  <c r="Q4505" i="4"/>
  <c r="Q4506" i="4"/>
  <c r="Q4507" i="4"/>
  <c r="Q4508" i="4"/>
  <c r="Q4510" i="4"/>
  <c r="Q4512" i="4"/>
  <c r="Q4513" i="4"/>
  <c r="Q4514" i="4"/>
  <c r="Q4516" i="4"/>
  <c r="Q4517" i="4"/>
  <c r="Q4519" i="4"/>
  <c r="Q4522" i="4"/>
  <c r="Q4524" i="4"/>
  <c r="Q4526" i="4"/>
  <c r="Q4527" i="4"/>
  <c r="Q4528" i="4"/>
  <c r="Q4529" i="4"/>
  <c r="Q4530" i="4"/>
  <c r="Q4531" i="4"/>
  <c r="Q4532" i="4"/>
  <c r="Q4533" i="4"/>
  <c r="Q4534" i="4"/>
  <c r="Q4536" i="4"/>
  <c r="Q4537" i="4"/>
  <c r="Q4538" i="4"/>
  <c r="Q4539" i="4"/>
  <c r="Q4540" i="4"/>
  <c r="Q4541" i="4"/>
  <c r="Q4542" i="4"/>
  <c r="Q4543" i="4"/>
  <c r="Q4544" i="4"/>
  <c r="Q4545" i="4"/>
  <c r="Q4546" i="4"/>
  <c r="Q4548" i="4"/>
  <c r="Q4549" i="4"/>
  <c r="Q4551" i="4"/>
  <c r="Q4552" i="4"/>
  <c r="Q4553" i="4"/>
  <c r="Q4555" i="4"/>
  <c r="Q4556" i="4"/>
  <c r="Q4557" i="4"/>
  <c r="Q4558" i="4"/>
  <c r="Q4559" i="4"/>
  <c r="Q4560" i="4"/>
  <c r="Q4561" i="4"/>
  <c r="Q4562" i="4"/>
  <c r="Q4563" i="4"/>
  <c r="Q4564" i="4"/>
  <c r="Q4565" i="4"/>
  <c r="Q4568" i="4"/>
  <c r="Q4569" i="4"/>
  <c r="Q4570" i="4"/>
  <c r="Q4571" i="4"/>
  <c r="Q4572" i="4"/>
  <c r="Q4573" i="4"/>
  <c r="Q4574" i="4"/>
  <c r="Q4575" i="4"/>
  <c r="Q4576" i="4"/>
  <c r="Q4577" i="4"/>
  <c r="Q4578" i="4"/>
  <c r="Q4579" i="4"/>
  <c r="Q4581" i="4"/>
  <c r="Q4583" i="4"/>
  <c r="Q4584" i="4"/>
  <c r="Q4585" i="4"/>
  <c r="Q4586" i="4"/>
  <c r="Q4587" i="4"/>
  <c r="Q4589" i="4"/>
  <c r="Q4590" i="4"/>
  <c r="Q4591" i="4"/>
  <c r="Q4592" i="4"/>
  <c r="Q4593" i="4"/>
  <c r="Q4594" i="4"/>
  <c r="Q4595" i="4"/>
  <c r="Q4596" i="4"/>
  <c r="Q4597" i="4"/>
  <c r="Q4598" i="4"/>
  <c r="Q4599" i="4"/>
  <c r="Q4600" i="4"/>
  <c r="Q4601" i="4"/>
  <c r="Q4602" i="4"/>
  <c r="Q4603" i="4"/>
  <c r="Q4604" i="4"/>
  <c r="Q4605" i="4"/>
  <c r="Q4606" i="4"/>
  <c r="Q4607" i="4"/>
  <c r="Q4608" i="4"/>
  <c r="Q4609" i="4"/>
  <c r="Q4610" i="4"/>
  <c r="Q4611" i="4"/>
  <c r="Q4613" i="4"/>
  <c r="Q4617" i="4"/>
  <c r="Q4618" i="4"/>
  <c r="Q4619" i="4"/>
  <c r="Q4620" i="4"/>
  <c r="Q4621" i="4"/>
  <c r="Q4622" i="4"/>
  <c r="Q4625" i="4"/>
  <c r="Q4626" i="4"/>
  <c r="Q4627" i="4"/>
  <c r="Q4628" i="4"/>
  <c r="Q4629" i="4"/>
  <c r="Q4630" i="4"/>
  <c r="Q4632" i="4"/>
  <c r="Q4633" i="4"/>
  <c r="Q4634" i="4"/>
  <c r="Q4635" i="4"/>
  <c r="Q4636" i="4"/>
  <c r="Q4637" i="4"/>
  <c r="Q4638" i="4"/>
  <c r="Q4639" i="4"/>
  <c r="Q4641" i="4"/>
  <c r="Q4642" i="4"/>
  <c r="Q4644" i="4"/>
  <c r="Q4645" i="4"/>
  <c r="Q4647" i="4"/>
  <c r="Q4648" i="4"/>
  <c r="Q4649" i="4"/>
  <c r="Q4650" i="4"/>
  <c r="Q4651" i="4"/>
  <c r="Q4652" i="4"/>
  <c r="Q4656" i="4"/>
  <c r="Q4657" i="4"/>
  <c r="Q4659" i="4"/>
  <c r="Q4660" i="4"/>
  <c r="Q4661" i="4"/>
  <c r="Q4662" i="4"/>
  <c r="Q4663" i="4"/>
  <c r="Q4664" i="4"/>
  <c r="Q4665" i="4"/>
  <c r="Q4666" i="4"/>
  <c r="Q4667" i="4"/>
  <c r="Q4668" i="4"/>
  <c r="Q4669" i="4"/>
  <c r="Q4670" i="4"/>
  <c r="Q4671" i="4"/>
  <c r="Q4672" i="4"/>
  <c r="Q4674" i="4"/>
  <c r="Q4675" i="4"/>
  <c r="Q4676" i="4"/>
  <c r="Q4677" i="4"/>
  <c r="Q4678" i="4"/>
  <c r="Q4679" i="4"/>
  <c r="Q4680" i="4"/>
  <c r="Q4681" i="4"/>
  <c r="Q4682" i="4"/>
  <c r="Q4683" i="4"/>
  <c r="Q4684" i="4"/>
  <c r="Q4686" i="4"/>
  <c r="Q4687" i="4"/>
  <c r="Q4688" i="4"/>
  <c r="Q4689" i="4"/>
  <c r="Q4690" i="4"/>
  <c r="Q4691" i="4"/>
  <c r="Q4692" i="4"/>
  <c r="Q4693" i="4"/>
  <c r="Q4694" i="4"/>
  <c r="Q4695" i="4"/>
  <c r="Q4697" i="4"/>
  <c r="Q4698" i="4"/>
  <c r="Q4699" i="4"/>
  <c r="Q4700" i="4"/>
  <c r="Q4702" i="4"/>
  <c r="Q4703" i="4"/>
  <c r="Q4704" i="4"/>
  <c r="Q4705" i="4"/>
  <c r="Q4706" i="4"/>
  <c r="Q4707" i="4"/>
  <c r="Q4708" i="4"/>
  <c r="Q4709" i="4"/>
  <c r="Q4710" i="4"/>
  <c r="Q4711" i="4"/>
  <c r="Q4712" i="4"/>
  <c r="Q4713" i="4"/>
  <c r="Q4714" i="4"/>
  <c r="Q4715" i="4"/>
  <c r="Q4716" i="4"/>
  <c r="Q4717" i="4"/>
  <c r="Q4718" i="4"/>
  <c r="Q4719" i="4"/>
  <c r="Q4720" i="4"/>
  <c r="Q4721" i="4"/>
  <c r="Q4722" i="4"/>
  <c r="Q4723" i="4"/>
  <c r="Q4724" i="4"/>
  <c r="Q4725" i="4"/>
  <c r="Q4726" i="4"/>
  <c r="Q4727" i="4"/>
  <c r="Q4729" i="4"/>
  <c r="Q4730" i="4"/>
  <c r="Q4731" i="4"/>
  <c r="Q4732" i="4"/>
  <c r="Q4733" i="4"/>
  <c r="Q4734" i="4"/>
  <c r="Q4735" i="4"/>
  <c r="Q4736" i="4"/>
  <c r="Q4737" i="4"/>
  <c r="Q4738" i="4"/>
  <c r="Q4739" i="4"/>
  <c r="Q4740" i="4"/>
  <c r="Q4741" i="4"/>
  <c r="Q4742" i="4"/>
  <c r="Q4743" i="4"/>
  <c r="Q4744" i="4"/>
  <c r="Q4746" i="4"/>
  <c r="Q4747" i="4"/>
  <c r="Q4748" i="4"/>
  <c r="Q4749" i="4"/>
  <c r="Q4750" i="4"/>
  <c r="Q4751" i="4"/>
  <c r="Q4752" i="4"/>
  <c r="Q4753" i="4"/>
  <c r="Q4754" i="4"/>
  <c r="Q4755" i="4"/>
  <c r="Q4757" i="4"/>
  <c r="Q4758" i="4"/>
  <c r="Q4759" i="4"/>
  <c r="Q4760" i="4"/>
  <c r="Q4761" i="4"/>
  <c r="Q4762" i="4"/>
  <c r="Q4764" i="4"/>
  <c r="Q4766" i="4"/>
  <c r="Q4767" i="4"/>
  <c r="Q4769" i="4"/>
  <c r="Q4770" i="4"/>
  <c r="Q4771" i="4"/>
  <c r="Q4772" i="4"/>
  <c r="Q4773" i="4"/>
  <c r="Q4774" i="4"/>
  <c r="Q4777" i="4"/>
  <c r="Q4778" i="4"/>
  <c r="Q4780" i="4"/>
  <c r="Q4782" i="4"/>
  <c r="Q4783" i="4"/>
  <c r="Q4784" i="4"/>
  <c r="Q4785" i="4"/>
  <c r="Q4786" i="4"/>
  <c r="Q4787" i="4"/>
  <c r="Q4788" i="4"/>
  <c r="Q4789" i="4"/>
  <c r="Q4790" i="4"/>
  <c r="Q4791" i="4"/>
  <c r="Q4792" i="4"/>
  <c r="Q4793" i="4"/>
  <c r="Q4794" i="4"/>
  <c r="Q4795" i="4"/>
  <c r="Q4796" i="4"/>
  <c r="Q4797" i="4"/>
  <c r="Q4798" i="4"/>
  <c r="Q4799" i="4"/>
  <c r="Q4801" i="4"/>
  <c r="Q4802" i="4"/>
  <c r="Q4803" i="4"/>
  <c r="Q4804" i="4"/>
  <c r="Q4805" i="4"/>
  <c r="Q4806" i="4"/>
  <c r="Q4807" i="4"/>
  <c r="Q4808" i="4"/>
  <c r="Q4809" i="4"/>
  <c r="Q4810" i="4"/>
  <c r="Q4811" i="4"/>
  <c r="Q4813" i="4"/>
  <c r="Q4814" i="4"/>
  <c r="Q4815" i="4"/>
  <c r="Q4816" i="4"/>
  <c r="Q4817" i="4"/>
  <c r="Q4820" i="4"/>
  <c r="Q4821" i="4"/>
  <c r="Q4822" i="4"/>
  <c r="Q4823" i="4"/>
  <c r="Q4824" i="4"/>
  <c r="Q4825" i="4"/>
  <c r="Q4827" i="4"/>
  <c r="Q4828" i="4"/>
  <c r="Q4829" i="4"/>
  <c r="Q4830" i="4"/>
  <c r="Q4834" i="4"/>
  <c r="Q4835" i="4"/>
  <c r="Q4836" i="4"/>
  <c r="Q4837" i="4"/>
  <c r="Q4838" i="4"/>
  <c r="Q4839" i="4"/>
  <c r="Q4840" i="4"/>
  <c r="Q4841" i="4"/>
  <c r="Q4842" i="4"/>
  <c r="Q4843" i="4"/>
  <c r="Q4844" i="4"/>
  <c r="Q4846" i="4"/>
  <c r="Q4847" i="4"/>
  <c r="Q4848" i="4"/>
  <c r="Q4849" i="4"/>
  <c r="Q4850" i="4"/>
  <c r="Q4851" i="4"/>
  <c r="Q4852" i="4"/>
  <c r="Q4853" i="4"/>
  <c r="Q4854" i="4"/>
  <c r="Q4855" i="4"/>
  <c r="Q4856" i="4"/>
  <c r="Q4857" i="4"/>
  <c r="Q4858" i="4"/>
  <c r="Q4859" i="4"/>
  <c r="Q4860" i="4"/>
  <c r="Q4861" i="4"/>
  <c r="Q4862" i="4"/>
  <c r="Q4863" i="4"/>
  <c r="Q4864" i="4"/>
  <c r="Q4866" i="4"/>
  <c r="Q4867" i="4"/>
  <c r="Q4868" i="4"/>
  <c r="Q4869" i="4"/>
  <c r="Q4870" i="4"/>
  <c r="Q4871" i="4"/>
  <c r="Q4873" i="4"/>
  <c r="Q4874" i="4"/>
  <c r="Q4875" i="4"/>
  <c r="Q4876" i="4"/>
  <c r="Q4877" i="4"/>
  <c r="Q4878" i="4"/>
  <c r="Q4879" i="4"/>
  <c r="Q4880" i="4"/>
  <c r="Q4881" i="4"/>
  <c r="Q4882" i="4"/>
  <c r="Q4883" i="4"/>
  <c r="Q4884" i="4"/>
  <c r="Q4885" i="4"/>
  <c r="Q4886" i="4"/>
  <c r="Q4887" i="4"/>
  <c r="Q4888" i="4"/>
  <c r="Q4889" i="4"/>
  <c r="Q4890" i="4"/>
  <c r="Q4891" i="4"/>
  <c r="Q4892" i="4"/>
  <c r="Q4893" i="4"/>
  <c r="Q4894" i="4"/>
  <c r="Q4895" i="4"/>
  <c r="Q4896" i="4"/>
  <c r="Q4897" i="4"/>
  <c r="Q4898" i="4"/>
  <c r="Q4899" i="4"/>
  <c r="Q4900" i="4"/>
  <c r="Q4902" i="4"/>
  <c r="Q4903" i="4"/>
  <c r="Q4904" i="4"/>
  <c r="Q4905" i="4"/>
  <c r="Q4906" i="4"/>
  <c r="Q4907" i="4"/>
  <c r="Q4908" i="4"/>
  <c r="Q4910" i="4"/>
  <c r="Q4911" i="4"/>
  <c r="Q4912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3" i="4"/>
  <c r="Q4964" i="4"/>
  <c r="Q4965" i="4"/>
  <c r="Q4967" i="4"/>
  <c r="Q4968" i="4"/>
  <c r="Q4970" i="4"/>
  <c r="Q4971" i="4"/>
  <c r="Q4972" i="4"/>
  <c r="Q4973" i="4"/>
  <c r="Q4974" i="4"/>
  <c r="Q4975" i="4"/>
  <c r="Q4976" i="4"/>
  <c r="Q4978" i="4"/>
  <c r="Q4979" i="4"/>
  <c r="Q4980" i="4"/>
  <c r="Q4983" i="4"/>
  <c r="Q4984" i="4"/>
  <c r="Q4987" i="4"/>
  <c r="Q4988" i="4"/>
  <c r="Q4990" i="4"/>
  <c r="Q4991" i="4"/>
  <c r="Q4992" i="4"/>
  <c r="Q4993" i="4"/>
  <c r="Q4995" i="4"/>
  <c r="Q4996" i="4"/>
  <c r="Q4997" i="4"/>
  <c r="Q4998" i="4"/>
  <c r="Q5000" i="4"/>
  <c r="Q5001" i="4"/>
  <c r="Q2" i="4"/>
  <c r="R9" i="4"/>
  <c r="R13" i="4"/>
  <c r="R18" i="4"/>
  <c r="R21" i="4"/>
  <c r="R26" i="4"/>
  <c r="R33" i="4"/>
  <c r="R41" i="4"/>
  <c r="R60" i="4"/>
  <c r="R73" i="4"/>
  <c r="R77" i="4"/>
  <c r="R78" i="4"/>
  <c r="R82" i="4"/>
  <c r="R84" i="4"/>
  <c r="R85" i="4"/>
  <c r="R89" i="4"/>
  <c r="R109" i="4"/>
  <c r="R110" i="4"/>
  <c r="R118" i="4"/>
  <c r="R121" i="4"/>
  <c r="R133" i="4"/>
  <c r="R145" i="4"/>
  <c r="R159" i="4"/>
  <c r="R169" i="4"/>
  <c r="R171" i="4"/>
  <c r="R172" i="4"/>
  <c r="R180" i="4"/>
  <c r="R182" i="4"/>
  <c r="R190" i="4"/>
  <c r="R191" i="4"/>
  <c r="R192" i="4"/>
  <c r="R196" i="4"/>
  <c r="R197" i="4"/>
  <c r="R202" i="4"/>
  <c r="R204" i="4"/>
  <c r="R211" i="4"/>
  <c r="R218" i="4"/>
  <c r="R230" i="4"/>
  <c r="R242" i="4"/>
  <c r="R244" i="4"/>
  <c r="R249" i="4"/>
  <c r="R255" i="4"/>
  <c r="R258" i="4"/>
  <c r="R264" i="4"/>
  <c r="R274" i="4"/>
  <c r="R283" i="4"/>
  <c r="R287" i="4"/>
  <c r="R289" i="4"/>
  <c r="R291" i="4"/>
  <c r="R294" i="4"/>
  <c r="R296" i="4"/>
  <c r="R297" i="4"/>
  <c r="R298" i="4"/>
  <c r="R310" i="4"/>
  <c r="R320" i="4"/>
  <c r="R323" i="4"/>
  <c r="R326" i="4"/>
  <c r="R329" i="4"/>
  <c r="R335" i="4"/>
  <c r="R345" i="4"/>
  <c r="R347" i="4"/>
  <c r="R350" i="4"/>
  <c r="R356" i="4"/>
  <c r="R357" i="4"/>
  <c r="R361" i="4"/>
  <c r="R366" i="4"/>
  <c r="R379" i="4"/>
  <c r="R383" i="4"/>
  <c r="R392" i="4"/>
  <c r="R395" i="4"/>
  <c r="R409" i="4"/>
  <c r="R413" i="4"/>
  <c r="R414" i="4"/>
  <c r="R418" i="4"/>
  <c r="R427" i="4"/>
  <c r="R429" i="4"/>
  <c r="R435" i="4"/>
  <c r="R443" i="4"/>
  <c r="R447" i="4"/>
  <c r="R450" i="4"/>
  <c r="R472" i="4"/>
  <c r="R475" i="4"/>
  <c r="R477" i="4"/>
  <c r="R481" i="4"/>
  <c r="R482" i="4"/>
  <c r="R487" i="4"/>
  <c r="R500" i="4"/>
  <c r="R502" i="4"/>
  <c r="R516" i="4"/>
  <c r="R523" i="4"/>
  <c r="R524" i="4"/>
  <c r="R529" i="4"/>
  <c r="R534" i="4"/>
  <c r="R539" i="4"/>
  <c r="R540" i="4"/>
  <c r="R557" i="4"/>
  <c r="R572" i="4"/>
  <c r="R582" i="4"/>
  <c r="R586" i="4"/>
  <c r="R587" i="4"/>
  <c r="R593" i="4"/>
  <c r="R596" i="4"/>
  <c r="R602" i="4"/>
  <c r="R605" i="4"/>
  <c r="R610" i="4"/>
  <c r="R613" i="4"/>
  <c r="R617" i="4"/>
  <c r="R628" i="4"/>
  <c r="R632" i="4"/>
  <c r="R650" i="4"/>
  <c r="R661" i="4"/>
  <c r="R665" i="4"/>
  <c r="R666" i="4"/>
  <c r="R667" i="4"/>
  <c r="R676" i="4"/>
  <c r="R680" i="4"/>
  <c r="R688" i="4"/>
  <c r="R689" i="4"/>
  <c r="R706" i="4"/>
  <c r="R711" i="4"/>
  <c r="R722" i="4"/>
  <c r="R725" i="4"/>
  <c r="R726" i="4"/>
  <c r="R733" i="4"/>
  <c r="R744" i="4"/>
  <c r="R745" i="4"/>
  <c r="R756" i="4"/>
  <c r="R761" i="4"/>
  <c r="R766" i="4"/>
  <c r="R772" i="4"/>
  <c r="R774" i="4"/>
  <c r="R777" i="4"/>
  <c r="R787" i="4"/>
  <c r="R794" i="4"/>
  <c r="R800" i="4"/>
  <c r="R807" i="4"/>
  <c r="R811" i="4"/>
  <c r="R815" i="4"/>
  <c r="R825" i="4"/>
  <c r="R843" i="4"/>
  <c r="R848" i="4"/>
  <c r="R855" i="4"/>
  <c r="R860" i="4"/>
  <c r="R861" i="4"/>
  <c r="R866" i="4"/>
  <c r="R871" i="4"/>
  <c r="R875" i="4"/>
  <c r="R876" i="4"/>
  <c r="R877" i="4"/>
  <c r="R884" i="4"/>
  <c r="R886" i="4"/>
  <c r="R899" i="4"/>
  <c r="R900" i="4"/>
  <c r="R907" i="4"/>
  <c r="R913" i="4"/>
  <c r="R915" i="4"/>
  <c r="R920" i="4"/>
  <c r="R925" i="4"/>
  <c r="R926" i="4"/>
  <c r="R945" i="4"/>
  <c r="R947" i="4"/>
  <c r="R973" i="4"/>
  <c r="R986" i="4"/>
  <c r="R990" i="4"/>
  <c r="R996" i="4"/>
  <c r="R1010" i="4"/>
  <c r="R1017" i="4"/>
  <c r="R1018" i="4"/>
  <c r="R1022" i="4"/>
  <c r="R1024" i="4"/>
  <c r="R1028" i="4"/>
  <c r="R1034" i="4"/>
  <c r="R1035" i="4"/>
  <c r="R1038" i="4"/>
  <c r="R1039" i="4"/>
  <c r="R1042" i="4"/>
  <c r="R1050" i="4"/>
  <c r="R1057" i="4"/>
  <c r="R1063" i="4"/>
  <c r="R1065" i="4"/>
  <c r="R1083" i="4"/>
  <c r="R1088" i="4"/>
  <c r="R1097" i="4"/>
  <c r="R1100" i="4"/>
  <c r="R1103" i="4"/>
  <c r="R1105" i="4"/>
  <c r="R1114" i="4"/>
  <c r="R1116" i="4"/>
  <c r="R1125" i="4"/>
  <c r="R1130" i="4"/>
  <c r="R1135" i="4"/>
  <c r="R1136" i="4"/>
  <c r="R1137" i="4"/>
  <c r="R1142" i="4"/>
  <c r="R1151" i="4"/>
  <c r="R1160" i="4"/>
  <c r="R1161" i="4"/>
  <c r="R1169" i="4"/>
  <c r="R1181" i="4"/>
  <c r="R1191" i="4"/>
  <c r="R1192" i="4"/>
  <c r="R1195" i="4"/>
  <c r="R1201" i="4"/>
  <c r="R1202" i="4"/>
  <c r="R1204" i="4"/>
  <c r="R1205" i="4"/>
  <c r="R1207" i="4"/>
  <c r="R1216" i="4"/>
  <c r="R1226" i="4"/>
  <c r="R1230" i="4"/>
  <c r="R1237" i="4"/>
  <c r="R1248" i="4"/>
  <c r="R1268" i="4"/>
  <c r="R1278" i="4"/>
  <c r="R1291" i="4"/>
  <c r="R1292" i="4"/>
  <c r="R1293" i="4"/>
  <c r="R1295" i="4"/>
  <c r="R1297" i="4"/>
  <c r="R1325" i="4"/>
  <c r="R1326" i="4"/>
  <c r="R1329" i="4"/>
  <c r="R1343" i="4"/>
  <c r="R1349" i="4"/>
  <c r="R1355" i="4"/>
  <c r="R1360" i="4"/>
  <c r="R1361" i="4"/>
  <c r="R1363" i="4"/>
  <c r="R1365" i="4"/>
  <c r="R1381" i="4"/>
  <c r="R1391" i="4"/>
  <c r="R1398" i="4"/>
  <c r="R1403" i="4"/>
  <c r="R1410" i="4"/>
  <c r="R1421" i="4"/>
  <c r="R1422" i="4"/>
  <c r="R1424" i="4"/>
  <c r="R1435" i="4"/>
  <c r="R1436" i="4"/>
  <c r="R1439" i="4"/>
  <c r="R1457" i="4"/>
  <c r="R1463" i="4"/>
  <c r="R1469" i="4"/>
  <c r="R1471" i="4"/>
  <c r="R1477" i="4"/>
  <c r="R1480" i="4"/>
  <c r="R1485" i="4"/>
  <c r="R1497" i="4"/>
  <c r="R1498" i="4"/>
  <c r="R1502" i="4"/>
  <c r="R1504" i="4"/>
  <c r="R1505" i="4"/>
  <c r="R1508" i="4"/>
  <c r="R1509" i="4"/>
  <c r="R1511" i="4"/>
  <c r="R1527" i="4"/>
  <c r="R1540" i="4"/>
  <c r="R1552" i="4"/>
  <c r="R1560" i="4"/>
  <c r="R1571" i="4"/>
  <c r="R1578" i="4"/>
  <c r="R1600" i="4"/>
  <c r="R1602" i="4"/>
  <c r="R1606" i="4"/>
  <c r="R1611" i="4"/>
  <c r="R1613" i="4"/>
  <c r="R1619" i="4"/>
  <c r="R1624" i="4"/>
  <c r="R1628" i="4"/>
  <c r="R1630" i="4"/>
  <c r="R1632" i="4"/>
  <c r="R1633" i="4"/>
  <c r="R1639" i="4"/>
  <c r="R1640" i="4"/>
  <c r="R1658" i="4"/>
  <c r="R1665" i="4"/>
  <c r="R1670" i="4"/>
  <c r="R1677" i="4"/>
  <c r="R1679" i="4"/>
  <c r="R1680" i="4"/>
  <c r="R1682" i="4"/>
  <c r="R1689" i="4"/>
  <c r="R1697" i="4"/>
  <c r="R1708" i="4"/>
  <c r="R1710" i="4"/>
  <c r="R1713" i="4"/>
  <c r="R1742" i="4"/>
  <c r="R1749" i="4"/>
  <c r="R1759" i="4"/>
  <c r="R1763" i="4"/>
  <c r="R1774" i="4"/>
  <c r="R1783" i="4"/>
  <c r="R1785" i="4"/>
  <c r="R1790" i="4"/>
  <c r="R1792" i="4"/>
  <c r="R1797" i="4"/>
  <c r="R1807" i="4"/>
  <c r="R1818" i="4"/>
  <c r="R1819" i="4"/>
  <c r="R1820" i="4"/>
  <c r="R1821" i="4"/>
  <c r="R1824" i="4"/>
  <c r="R1826" i="4"/>
  <c r="R1827" i="4"/>
  <c r="R1828" i="4"/>
  <c r="R1838" i="4"/>
  <c r="R1845" i="4"/>
  <c r="R1849" i="4"/>
  <c r="R1857" i="4"/>
  <c r="R1858" i="4"/>
  <c r="R1860" i="4"/>
  <c r="R1863" i="4"/>
  <c r="R1865" i="4"/>
  <c r="R1869" i="4"/>
  <c r="R1885" i="4"/>
  <c r="R1886" i="4"/>
  <c r="R1895" i="4"/>
  <c r="R1898" i="4"/>
  <c r="R1899" i="4"/>
  <c r="R1905" i="4"/>
  <c r="R1918" i="4"/>
  <c r="R1928" i="4"/>
  <c r="R1930" i="4"/>
  <c r="R1935" i="4"/>
  <c r="R1937" i="4"/>
  <c r="R1939" i="4"/>
  <c r="R1950" i="4"/>
  <c r="R1951" i="4"/>
  <c r="R1961" i="4"/>
  <c r="R1962" i="4"/>
  <c r="R1963" i="4"/>
  <c r="R1972" i="4"/>
  <c r="R1978" i="4"/>
  <c r="R1987" i="4"/>
  <c r="R1991" i="4"/>
  <c r="R1995" i="4"/>
  <c r="R1997" i="4"/>
  <c r="R2013" i="4"/>
  <c r="R2014" i="4"/>
  <c r="R2017" i="4"/>
  <c r="R2019" i="4"/>
  <c r="R2025" i="4"/>
  <c r="R2026" i="4"/>
  <c r="R2028" i="4"/>
  <c r="R2043" i="4"/>
  <c r="R2047" i="4"/>
  <c r="R2050" i="4"/>
  <c r="R2054" i="4"/>
  <c r="R2058" i="4"/>
  <c r="R2059" i="4"/>
  <c r="R2060" i="4"/>
  <c r="R2061" i="4"/>
  <c r="R2069" i="4"/>
  <c r="R2073" i="4"/>
  <c r="R2078" i="4"/>
  <c r="R2083" i="4"/>
  <c r="R2084" i="4"/>
  <c r="R2088" i="4"/>
  <c r="R2096" i="4"/>
  <c r="R2102" i="4"/>
  <c r="R2105" i="4"/>
  <c r="R2106" i="4"/>
  <c r="R2117" i="4"/>
  <c r="R2120" i="4"/>
  <c r="R2121" i="4"/>
  <c r="R2124" i="4"/>
  <c r="R2125" i="4"/>
  <c r="R2128" i="4"/>
  <c r="R2129" i="4"/>
  <c r="R2135" i="4"/>
  <c r="R2139" i="4"/>
  <c r="R2145" i="4"/>
  <c r="R2149" i="4"/>
  <c r="R2153" i="4"/>
  <c r="R2157" i="4"/>
  <c r="R2164" i="4"/>
  <c r="R2165" i="4"/>
  <c r="R2167" i="4"/>
  <c r="R2172" i="4"/>
  <c r="R2178" i="4"/>
  <c r="R2198" i="4"/>
  <c r="R2202" i="4"/>
  <c r="R2208" i="4"/>
  <c r="R2209" i="4"/>
  <c r="R2215" i="4"/>
  <c r="R2220" i="4"/>
  <c r="R2235" i="4"/>
  <c r="R2245" i="4"/>
  <c r="R2264" i="4"/>
  <c r="R2268" i="4"/>
  <c r="R2277" i="4"/>
  <c r="R2289" i="4"/>
  <c r="R2292" i="4"/>
  <c r="R2299" i="4"/>
  <c r="R2303" i="4"/>
  <c r="R2307" i="4"/>
  <c r="R2313" i="4"/>
  <c r="R2315" i="4"/>
  <c r="R2317" i="4"/>
  <c r="R2324" i="4"/>
  <c r="R2326" i="4"/>
  <c r="R2328" i="4"/>
  <c r="R2329" i="4"/>
  <c r="R2330" i="4"/>
  <c r="R2334" i="4"/>
  <c r="R2338" i="4"/>
  <c r="R2348" i="4"/>
  <c r="R2355" i="4"/>
  <c r="R2356" i="4"/>
  <c r="R2358" i="4"/>
  <c r="R2362" i="4"/>
  <c r="R2364" i="4"/>
  <c r="R2366" i="4"/>
  <c r="R2369" i="4"/>
  <c r="R2372" i="4"/>
  <c r="R2377" i="4"/>
  <c r="R2385" i="4"/>
  <c r="R2386" i="4"/>
  <c r="R2388" i="4"/>
  <c r="R2392" i="4"/>
  <c r="R2394" i="4"/>
  <c r="R2396" i="4"/>
  <c r="R2397" i="4"/>
  <c r="R2399" i="4"/>
  <c r="R2403" i="4"/>
  <c r="R2404" i="4"/>
  <c r="R2409" i="4"/>
  <c r="R2413" i="4"/>
  <c r="R2414" i="4"/>
  <c r="R2415" i="4"/>
  <c r="R2423" i="4"/>
  <c r="R2425" i="4"/>
  <c r="R2426" i="4"/>
  <c r="R2444" i="4"/>
  <c r="R2448" i="4"/>
  <c r="R2450" i="4"/>
  <c r="R2453" i="4"/>
  <c r="R2454" i="4"/>
  <c r="R2457" i="4"/>
  <c r="R2471" i="4"/>
  <c r="R2472" i="4"/>
  <c r="R2479" i="4"/>
  <c r="R2483" i="4"/>
  <c r="R2487" i="4"/>
  <c r="R2490" i="4"/>
  <c r="R2500" i="4"/>
  <c r="R2501" i="4"/>
  <c r="R2503" i="4"/>
  <c r="R2514" i="4"/>
  <c r="R2515" i="4"/>
  <c r="R2516" i="4"/>
  <c r="R2518" i="4"/>
  <c r="R2523" i="4"/>
  <c r="R2524" i="4"/>
  <c r="R2527" i="4"/>
  <c r="R2530" i="4"/>
  <c r="R2534" i="4"/>
  <c r="R2539" i="4"/>
  <c r="R2541" i="4"/>
  <c r="R2542" i="4"/>
  <c r="R2543" i="4"/>
  <c r="R2549" i="4"/>
  <c r="R2550" i="4"/>
  <c r="R2561" i="4"/>
  <c r="R2568" i="4"/>
  <c r="R2573" i="4"/>
  <c r="R2584" i="4"/>
  <c r="R2586" i="4"/>
  <c r="R2588" i="4"/>
  <c r="R2596" i="4"/>
  <c r="R2598" i="4"/>
  <c r="R2601" i="4"/>
  <c r="R2607" i="4"/>
  <c r="R2610" i="4"/>
  <c r="R2622" i="4"/>
  <c r="R2627" i="4"/>
  <c r="R2644" i="4"/>
  <c r="R2645" i="4"/>
  <c r="R2651" i="4"/>
  <c r="R2652" i="4"/>
  <c r="R2653" i="4"/>
  <c r="R2658" i="4"/>
  <c r="R2666" i="4"/>
  <c r="R2695" i="4"/>
  <c r="R2710" i="4"/>
  <c r="R2714" i="4"/>
  <c r="R2716" i="4"/>
  <c r="R2719" i="4"/>
  <c r="R2721" i="4"/>
  <c r="R2726" i="4"/>
  <c r="R2741" i="4"/>
  <c r="R2753" i="4"/>
  <c r="R2758" i="4"/>
  <c r="R2766" i="4"/>
  <c r="R2770" i="4"/>
  <c r="R2773" i="4"/>
  <c r="R2782" i="4"/>
  <c r="R2792" i="4"/>
  <c r="R2802" i="4"/>
  <c r="R2808" i="4"/>
  <c r="R2812" i="4"/>
  <c r="R2822" i="4"/>
  <c r="R2826" i="4"/>
  <c r="R2832" i="4"/>
  <c r="R2835" i="4"/>
  <c r="R2840" i="4"/>
  <c r="R2844" i="4"/>
  <c r="R2845" i="4"/>
  <c r="R2847" i="4"/>
  <c r="R2852" i="4"/>
  <c r="R2856" i="4"/>
  <c r="R2858" i="4"/>
  <c r="R2861" i="4"/>
  <c r="R2864" i="4"/>
  <c r="R2904" i="4"/>
  <c r="R2911" i="4"/>
  <c r="R2912" i="4"/>
  <c r="R2913" i="4"/>
  <c r="R2914" i="4"/>
  <c r="R2928" i="4"/>
  <c r="R2939" i="4"/>
  <c r="R2953" i="4"/>
  <c r="R2956" i="4"/>
  <c r="R2961" i="4"/>
  <c r="R2962" i="4"/>
  <c r="R2966" i="4"/>
  <c r="R2973" i="4"/>
  <c r="R2978" i="4"/>
  <c r="R2986" i="4"/>
  <c r="R2988" i="4"/>
  <c r="R2995" i="4"/>
  <c r="R3009" i="4"/>
  <c r="R3032" i="4"/>
  <c r="R3035" i="4"/>
  <c r="R3049" i="4"/>
  <c r="R3053" i="4"/>
  <c r="R3057" i="4"/>
  <c r="R3063" i="4"/>
  <c r="R3067" i="4"/>
  <c r="R3068" i="4"/>
  <c r="R3071" i="4"/>
  <c r="R3080" i="4"/>
  <c r="R3084" i="4"/>
  <c r="R3089" i="4"/>
  <c r="R3091" i="4"/>
  <c r="R3092" i="4"/>
  <c r="R3093" i="4"/>
  <c r="R3107" i="4"/>
  <c r="R3111" i="4"/>
  <c r="R3113" i="4"/>
  <c r="R3114" i="4"/>
  <c r="R3118" i="4"/>
  <c r="R3119" i="4"/>
  <c r="R3124" i="4"/>
  <c r="R3126" i="4"/>
  <c r="R3133" i="4"/>
  <c r="R3149" i="4"/>
  <c r="R3150" i="4"/>
  <c r="R3154" i="4"/>
  <c r="R3165" i="4"/>
  <c r="R3170" i="4"/>
  <c r="R3171" i="4"/>
  <c r="R3172" i="4"/>
  <c r="R3173" i="4"/>
  <c r="R3176" i="4"/>
  <c r="R3177" i="4"/>
  <c r="R3180" i="4"/>
  <c r="R3182" i="4"/>
  <c r="R3194" i="4"/>
  <c r="R3195" i="4"/>
  <c r="R3204" i="4"/>
  <c r="R3206" i="4"/>
  <c r="R3208" i="4"/>
  <c r="R3209" i="4"/>
  <c r="R3210" i="4"/>
  <c r="R3211" i="4"/>
  <c r="R3214" i="4"/>
  <c r="R3218" i="4"/>
  <c r="R3231" i="4"/>
  <c r="R3234" i="4"/>
  <c r="R3235" i="4"/>
  <c r="R3237" i="4"/>
  <c r="R3240" i="4"/>
  <c r="R3248" i="4"/>
  <c r="R3259" i="4"/>
  <c r="R3268" i="4"/>
  <c r="R3272" i="4"/>
  <c r="R3273" i="4"/>
  <c r="R3276" i="4"/>
  <c r="R3291" i="4"/>
  <c r="R3297" i="4"/>
  <c r="R3310" i="4"/>
  <c r="R3323" i="4"/>
  <c r="R3324" i="4"/>
  <c r="R3339" i="4"/>
  <c r="R3351" i="4"/>
  <c r="R3352" i="4"/>
  <c r="R3360" i="4"/>
  <c r="R3379" i="4"/>
  <c r="R3387" i="4"/>
  <c r="R3389" i="4"/>
  <c r="R3396" i="4"/>
  <c r="R3400" i="4"/>
  <c r="R3414" i="4"/>
  <c r="R3421" i="4"/>
  <c r="R3422" i="4"/>
  <c r="R3423" i="4"/>
  <c r="R3432" i="4"/>
  <c r="R3452" i="4"/>
  <c r="R3454" i="4"/>
  <c r="R3473" i="4"/>
  <c r="R3484" i="4"/>
  <c r="R3489" i="4"/>
  <c r="R3490" i="4"/>
  <c r="R3491" i="4"/>
  <c r="R3492" i="4"/>
  <c r="R3501" i="4"/>
  <c r="R3504" i="4"/>
  <c r="R3516" i="4"/>
  <c r="R3523" i="4"/>
  <c r="R3528" i="4"/>
  <c r="R3530" i="4"/>
  <c r="R3532" i="4"/>
  <c r="R3537" i="4"/>
  <c r="R3540" i="4"/>
  <c r="R3544" i="4"/>
  <c r="R3552" i="4"/>
  <c r="R3553" i="4"/>
  <c r="R3554" i="4"/>
  <c r="R3558" i="4"/>
  <c r="R3561" i="4"/>
  <c r="R3566" i="4"/>
  <c r="R3578" i="4"/>
  <c r="R3581" i="4"/>
  <c r="R3583" i="4"/>
  <c r="R3585" i="4"/>
  <c r="R3588" i="4"/>
  <c r="R3589" i="4"/>
  <c r="R3601" i="4"/>
  <c r="R3605" i="4"/>
  <c r="R3618" i="4"/>
  <c r="R3620" i="4"/>
  <c r="R3626" i="4"/>
  <c r="R3630" i="4"/>
  <c r="R3632" i="4"/>
  <c r="R3640" i="4"/>
  <c r="R3643" i="4"/>
  <c r="R3644" i="4"/>
  <c r="R3651" i="4"/>
  <c r="R3659" i="4"/>
  <c r="R3665" i="4"/>
  <c r="R3666" i="4"/>
  <c r="R3671" i="4"/>
  <c r="R3675" i="4"/>
  <c r="R3678" i="4"/>
  <c r="R3688" i="4"/>
  <c r="R3689" i="4"/>
  <c r="R3694" i="4"/>
  <c r="R3697" i="4"/>
  <c r="R3700" i="4"/>
  <c r="R3707" i="4"/>
  <c r="R3708" i="4"/>
  <c r="R3709" i="4"/>
  <c r="R3710" i="4"/>
  <c r="R3719" i="4"/>
  <c r="R3723" i="4"/>
  <c r="R3735" i="4"/>
  <c r="R3738" i="4"/>
  <c r="R3750" i="4"/>
  <c r="R3755" i="4"/>
  <c r="R3759" i="4"/>
  <c r="R3764" i="4"/>
  <c r="R3768" i="4"/>
  <c r="R3792" i="4"/>
  <c r="R3799" i="4"/>
  <c r="R3806" i="4"/>
  <c r="R3811" i="4"/>
  <c r="R3812" i="4"/>
  <c r="R3814" i="4"/>
  <c r="R3815" i="4"/>
  <c r="R3816" i="4"/>
  <c r="R3819" i="4"/>
  <c r="R3825" i="4"/>
  <c r="R3830" i="4"/>
  <c r="R3850" i="4"/>
  <c r="R3863" i="4"/>
  <c r="R3866" i="4"/>
  <c r="R3870" i="4"/>
  <c r="R3877" i="4"/>
  <c r="R3885" i="4"/>
  <c r="R3894" i="4"/>
  <c r="R3898" i="4"/>
  <c r="R3899" i="4"/>
  <c r="R3906" i="4"/>
  <c r="R3914" i="4"/>
  <c r="R3915" i="4"/>
  <c r="R3922" i="4"/>
  <c r="R3924" i="4"/>
  <c r="R3925" i="4"/>
  <c r="R3930" i="4"/>
  <c r="R3933" i="4"/>
  <c r="R3938" i="4"/>
  <c r="R3940" i="4"/>
  <c r="R3943" i="4"/>
  <c r="R3944" i="4"/>
  <c r="R3948" i="4"/>
  <c r="R3949" i="4"/>
  <c r="R3951" i="4"/>
  <c r="R3959" i="4"/>
  <c r="R3962" i="4"/>
  <c r="R3965" i="4"/>
  <c r="R3969" i="4"/>
  <c r="R3973" i="4"/>
  <c r="R3975" i="4"/>
  <c r="R3981" i="4"/>
  <c r="R3986" i="4"/>
  <c r="R3999" i="4"/>
  <c r="R4006" i="4"/>
  <c r="R4008" i="4"/>
  <c r="R4019" i="4"/>
  <c r="R4021" i="4"/>
  <c r="R4035" i="4"/>
  <c r="R4056" i="4"/>
  <c r="R4070" i="4"/>
  <c r="R4071" i="4"/>
  <c r="R4074" i="4"/>
  <c r="R4090" i="4"/>
  <c r="R4103" i="4"/>
  <c r="R4111" i="4"/>
  <c r="R4112" i="4"/>
  <c r="R4114" i="4"/>
  <c r="R4116" i="4"/>
  <c r="R4119" i="4"/>
  <c r="R4121" i="4"/>
  <c r="R4122" i="4"/>
  <c r="R4134" i="4"/>
  <c r="R4136" i="4"/>
  <c r="R4144" i="4"/>
  <c r="R4148" i="4"/>
  <c r="R4152" i="4"/>
  <c r="R4153" i="4"/>
  <c r="R4155" i="4"/>
  <c r="R4159" i="4"/>
  <c r="R4165" i="4"/>
  <c r="R4169" i="4"/>
  <c r="R4181" i="4"/>
  <c r="R4183" i="4"/>
  <c r="R4190" i="4"/>
  <c r="R4215" i="4"/>
  <c r="R4217" i="4"/>
  <c r="R4218" i="4"/>
  <c r="R4231" i="4"/>
  <c r="R4237" i="4"/>
  <c r="R4241" i="4"/>
  <c r="R4243" i="4"/>
  <c r="R4246" i="4"/>
  <c r="R4248" i="4"/>
  <c r="R4261" i="4"/>
  <c r="R4293" i="4"/>
  <c r="R4297" i="4"/>
  <c r="R4298" i="4"/>
  <c r="R4302" i="4"/>
  <c r="R4310" i="4"/>
  <c r="R4316" i="4"/>
  <c r="R4317" i="4"/>
  <c r="R4319" i="4"/>
  <c r="R4339" i="4"/>
  <c r="R4341" i="4"/>
  <c r="R4342" i="4"/>
  <c r="R4361" i="4"/>
  <c r="R4362" i="4"/>
  <c r="R4363" i="4"/>
  <c r="R4364" i="4"/>
  <c r="R4365" i="4"/>
  <c r="R4366" i="4"/>
  <c r="R4377" i="4"/>
  <c r="R4378" i="4"/>
  <c r="R4381" i="4"/>
  <c r="R4385" i="4"/>
  <c r="R4386" i="4"/>
  <c r="R4388" i="4"/>
  <c r="R4390" i="4"/>
  <c r="R4397" i="4"/>
  <c r="R4407" i="4"/>
  <c r="R4416" i="4"/>
  <c r="R4419" i="4"/>
  <c r="R4431" i="4"/>
  <c r="R4432" i="4"/>
  <c r="R4446" i="4"/>
  <c r="R4454" i="4"/>
  <c r="R4460" i="4"/>
  <c r="R4465" i="4"/>
  <c r="R4466" i="4"/>
  <c r="R4473" i="4"/>
  <c r="R4478" i="4"/>
  <c r="R4481" i="4"/>
  <c r="R4483" i="4"/>
  <c r="R4497" i="4"/>
  <c r="R4502" i="4"/>
  <c r="R4509" i="4"/>
  <c r="R4511" i="4"/>
  <c r="R4515" i="4"/>
  <c r="R4518" i="4"/>
  <c r="R4520" i="4"/>
  <c r="R4521" i="4"/>
  <c r="R4523" i="4"/>
  <c r="R4525" i="4"/>
  <c r="R4535" i="4"/>
  <c r="R4547" i="4"/>
  <c r="R4550" i="4"/>
  <c r="R4554" i="4"/>
  <c r="R4566" i="4"/>
  <c r="R4567" i="4"/>
  <c r="R4580" i="4"/>
  <c r="R4582" i="4"/>
  <c r="R4588" i="4"/>
  <c r="R4612" i="4"/>
  <c r="R4614" i="4"/>
  <c r="R4615" i="4"/>
  <c r="R4616" i="4"/>
  <c r="R4623" i="4"/>
  <c r="R4624" i="4"/>
  <c r="R4631" i="4"/>
  <c r="R4640" i="4"/>
  <c r="R4643" i="4"/>
  <c r="R4646" i="4"/>
  <c r="R4653" i="4"/>
  <c r="R4654" i="4"/>
  <c r="R4655" i="4"/>
  <c r="R4658" i="4"/>
  <c r="R4673" i="4"/>
  <c r="R4685" i="4"/>
  <c r="R4696" i="4"/>
  <c r="R4701" i="4"/>
  <c r="R4728" i="4"/>
  <c r="R4745" i="4"/>
  <c r="R4756" i="4"/>
  <c r="R4763" i="4"/>
  <c r="R4765" i="4"/>
  <c r="R4768" i="4"/>
  <c r="R4775" i="4"/>
  <c r="R4776" i="4"/>
  <c r="R4779" i="4"/>
  <c r="R4781" i="4"/>
  <c r="R4800" i="4"/>
  <c r="R4812" i="4"/>
  <c r="R4818" i="4"/>
  <c r="R4819" i="4"/>
  <c r="R4826" i="4"/>
  <c r="R4831" i="4"/>
  <c r="R4832" i="4"/>
  <c r="R4833" i="4"/>
  <c r="R4845" i="4"/>
  <c r="R4865" i="4"/>
  <c r="R4872" i="4"/>
  <c r="R4901" i="4"/>
  <c r="R4909" i="4"/>
  <c r="R4913" i="4"/>
  <c r="R4914" i="4"/>
  <c r="R4961" i="4"/>
  <c r="R4962" i="4"/>
  <c r="R4966" i="4"/>
  <c r="R4969" i="4"/>
  <c r="R4977" i="4"/>
  <c r="R4981" i="4"/>
  <c r="R4982" i="4"/>
  <c r="R4985" i="4"/>
  <c r="R4986" i="4"/>
  <c r="R4989" i="4"/>
  <c r="R4994" i="4"/>
  <c r="R4999" i="4"/>
  <c r="C234" i="1"/>
  <c r="C235" i="1"/>
  <c r="C216" i="1"/>
  <c r="C215" i="1"/>
  <c r="C197" i="1"/>
  <c r="C196" i="1"/>
  <c r="C173" i="1"/>
  <c r="C178" i="1"/>
  <c r="C177" i="1"/>
  <c r="C176" i="1"/>
  <c r="C175" i="1"/>
  <c r="C174" i="1"/>
  <c r="C155" i="1"/>
  <c r="B155" i="1" s="1"/>
  <c r="C154" i="1"/>
  <c r="B132" i="1"/>
  <c r="B131" i="1"/>
  <c r="B114" i="1"/>
  <c r="B113" i="1"/>
  <c r="B95" i="1"/>
  <c r="B94" i="1"/>
  <c r="B77" i="1"/>
  <c r="B76" i="1"/>
  <c r="B34" i="1"/>
  <c r="B35" i="1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P322" i="4"/>
  <c r="P323" i="4"/>
  <c r="P324" i="4"/>
  <c r="P325" i="4"/>
  <c r="P326" i="4"/>
  <c r="P327" i="4"/>
  <c r="P328" i="4"/>
  <c r="P329" i="4"/>
  <c r="P330" i="4"/>
  <c r="P331" i="4"/>
  <c r="P332" i="4"/>
  <c r="P333" i="4"/>
  <c r="P334" i="4"/>
  <c r="P335" i="4"/>
  <c r="P336" i="4"/>
  <c r="P337" i="4"/>
  <c r="P338" i="4"/>
  <c r="P339" i="4"/>
  <c r="P340" i="4"/>
  <c r="P341" i="4"/>
  <c r="P342" i="4"/>
  <c r="P343" i="4"/>
  <c r="P344" i="4"/>
  <c r="P345" i="4"/>
  <c r="P346" i="4"/>
  <c r="P347" i="4"/>
  <c r="P348" i="4"/>
  <c r="P349" i="4"/>
  <c r="P350" i="4"/>
  <c r="P351" i="4"/>
  <c r="P352" i="4"/>
  <c r="P353" i="4"/>
  <c r="P354" i="4"/>
  <c r="P355" i="4"/>
  <c r="P356" i="4"/>
  <c r="P357" i="4"/>
  <c r="P358" i="4"/>
  <c r="P359" i="4"/>
  <c r="P360" i="4"/>
  <c r="P361" i="4"/>
  <c r="P362" i="4"/>
  <c r="P363" i="4"/>
  <c r="P364" i="4"/>
  <c r="P365" i="4"/>
  <c r="P366" i="4"/>
  <c r="P367" i="4"/>
  <c r="P368" i="4"/>
  <c r="P369" i="4"/>
  <c r="P370" i="4"/>
  <c r="P371" i="4"/>
  <c r="P372" i="4"/>
  <c r="P373" i="4"/>
  <c r="P374" i="4"/>
  <c r="P375" i="4"/>
  <c r="P376" i="4"/>
  <c r="P377" i="4"/>
  <c r="P378" i="4"/>
  <c r="P379" i="4"/>
  <c r="P380" i="4"/>
  <c r="P381" i="4"/>
  <c r="P382" i="4"/>
  <c r="P383" i="4"/>
  <c r="P384" i="4"/>
  <c r="P385" i="4"/>
  <c r="P386" i="4"/>
  <c r="P387" i="4"/>
  <c r="P388" i="4"/>
  <c r="P389" i="4"/>
  <c r="P390" i="4"/>
  <c r="P391" i="4"/>
  <c r="P392" i="4"/>
  <c r="P393" i="4"/>
  <c r="P394" i="4"/>
  <c r="P395" i="4"/>
  <c r="P396" i="4"/>
  <c r="P397" i="4"/>
  <c r="P398" i="4"/>
  <c r="P399" i="4"/>
  <c r="P400" i="4"/>
  <c r="P401" i="4"/>
  <c r="P402" i="4"/>
  <c r="P403" i="4"/>
  <c r="P404" i="4"/>
  <c r="P405" i="4"/>
  <c r="P406" i="4"/>
  <c r="P407" i="4"/>
  <c r="P408" i="4"/>
  <c r="P409" i="4"/>
  <c r="P410" i="4"/>
  <c r="P411" i="4"/>
  <c r="P412" i="4"/>
  <c r="P413" i="4"/>
  <c r="P414" i="4"/>
  <c r="P415" i="4"/>
  <c r="P416" i="4"/>
  <c r="P417" i="4"/>
  <c r="P418" i="4"/>
  <c r="P419" i="4"/>
  <c r="P420" i="4"/>
  <c r="P421" i="4"/>
  <c r="P422" i="4"/>
  <c r="P423" i="4"/>
  <c r="P424" i="4"/>
  <c r="P425" i="4"/>
  <c r="P426" i="4"/>
  <c r="P427" i="4"/>
  <c r="P428" i="4"/>
  <c r="P429" i="4"/>
  <c r="P430" i="4"/>
  <c r="P431" i="4"/>
  <c r="P432" i="4"/>
  <c r="P433" i="4"/>
  <c r="P434" i="4"/>
  <c r="P435" i="4"/>
  <c r="P436" i="4"/>
  <c r="P437" i="4"/>
  <c r="P438" i="4"/>
  <c r="P439" i="4"/>
  <c r="P440" i="4"/>
  <c r="P441" i="4"/>
  <c r="P442" i="4"/>
  <c r="P443" i="4"/>
  <c r="P444" i="4"/>
  <c r="P445" i="4"/>
  <c r="P446" i="4"/>
  <c r="P447" i="4"/>
  <c r="P448" i="4"/>
  <c r="P449" i="4"/>
  <c r="P450" i="4"/>
  <c r="P451" i="4"/>
  <c r="P452" i="4"/>
  <c r="P453" i="4"/>
  <c r="P454" i="4"/>
  <c r="P455" i="4"/>
  <c r="P456" i="4"/>
  <c r="P457" i="4"/>
  <c r="P458" i="4"/>
  <c r="P459" i="4"/>
  <c r="P460" i="4"/>
  <c r="P461" i="4"/>
  <c r="P462" i="4"/>
  <c r="P463" i="4"/>
  <c r="P464" i="4"/>
  <c r="P465" i="4"/>
  <c r="P466" i="4"/>
  <c r="P467" i="4"/>
  <c r="P468" i="4"/>
  <c r="P469" i="4"/>
  <c r="P470" i="4"/>
  <c r="P471" i="4"/>
  <c r="P472" i="4"/>
  <c r="P473" i="4"/>
  <c r="P474" i="4"/>
  <c r="P475" i="4"/>
  <c r="P476" i="4"/>
  <c r="P477" i="4"/>
  <c r="P478" i="4"/>
  <c r="P479" i="4"/>
  <c r="P480" i="4"/>
  <c r="P481" i="4"/>
  <c r="P482" i="4"/>
  <c r="P483" i="4"/>
  <c r="P484" i="4"/>
  <c r="P485" i="4"/>
  <c r="P486" i="4"/>
  <c r="P487" i="4"/>
  <c r="P488" i="4"/>
  <c r="P489" i="4"/>
  <c r="P490" i="4"/>
  <c r="P491" i="4"/>
  <c r="P492" i="4"/>
  <c r="P493" i="4"/>
  <c r="P494" i="4"/>
  <c r="P495" i="4"/>
  <c r="P496" i="4"/>
  <c r="P497" i="4"/>
  <c r="P498" i="4"/>
  <c r="P499" i="4"/>
  <c r="P500" i="4"/>
  <c r="P501" i="4"/>
  <c r="P502" i="4"/>
  <c r="P503" i="4"/>
  <c r="P504" i="4"/>
  <c r="P505" i="4"/>
  <c r="P506" i="4"/>
  <c r="P507" i="4"/>
  <c r="P508" i="4"/>
  <c r="P509" i="4"/>
  <c r="P510" i="4"/>
  <c r="P511" i="4"/>
  <c r="P512" i="4"/>
  <c r="P513" i="4"/>
  <c r="P514" i="4"/>
  <c r="P515" i="4"/>
  <c r="P516" i="4"/>
  <c r="P517" i="4"/>
  <c r="P518" i="4"/>
  <c r="P519" i="4"/>
  <c r="P520" i="4"/>
  <c r="P521" i="4"/>
  <c r="P522" i="4"/>
  <c r="P523" i="4"/>
  <c r="P524" i="4"/>
  <c r="P525" i="4"/>
  <c r="P526" i="4"/>
  <c r="P527" i="4"/>
  <c r="P528" i="4"/>
  <c r="P529" i="4"/>
  <c r="P530" i="4"/>
  <c r="P531" i="4"/>
  <c r="P532" i="4"/>
  <c r="P533" i="4"/>
  <c r="P534" i="4"/>
  <c r="P535" i="4"/>
  <c r="P536" i="4"/>
  <c r="P537" i="4"/>
  <c r="P538" i="4"/>
  <c r="P539" i="4"/>
  <c r="P540" i="4"/>
  <c r="P541" i="4"/>
  <c r="P542" i="4"/>
  <c r="P543" i="4"/>
  <c r="P544" i="4"/>
  <c r="P545" i="4"/>
  <c r="P546" i="4"/>
  <c r="P547" i="4"/>
  <c r="P548" i="4"/>
  <c r="P549" i="4"/>
  <c r="P550" i="4"/>
  <c r="P551" i="4"/>
  <c r="P552" i="4"/>
  <c r="P553" i="4"/>
  <c r="P554" i="4"/>
  <c r="P555" i="4"/>
  <c r="P556" i="4"/>
  <c r="P557" i="4"/>
  <c r="P558" i="4"/>
  <c r="P559" i="4"/>
  <c r="P560" i="4"/>
  <c r="P561" i="4"/>
  <c r="P562" i="4"/>
  <c r="P563" i="4"/>
  <c r="P564" i="4"/>
  <c r="P565" i="4"/>
  <c r="P566" i="4"/>
  <c r="P567" i="4"/>
  <c r="P568" i="4"/>
  <c r="P569" i="4"/>
  <c r="P570" i="4"/>
  <c r="P571" i="4"/>
  <c r="P572" i="4"/>
  <c r="P573" i="4"/>
  <c r="P574" i="4"/>
  <c r="P575" i="4"/>
  <c r="P576" i="4"/>
  <c r="P577" i="4"/>
  <c r="P578" i="4"/>
  <c r="P579" i="4"/>
  <c r="P580" i="4"/>
  <c r="P581" i="4"/>
  <c r="P582" i="4"/>
  <c r="P583" i="4"/>
  <c r="P584" i="4"/>
  <c r="P585" i="4"/>
  <c r="P586" i="4"/>
  <c r="P587" i="4"/>
  <c r="P588" i="4"/>
  <c r="P589" i="4"/>
  <c r="P590" i="4"/>
  <c r="P591" i="4"/>
  <c r="P592" i="4"/>
  <c r="P593" i="4"/>
  <c r="P594" i="4"/>
  <c r="P595" i="4"/>
  <c r="P596" i="4"/>
  <c r="P597" i="4"/>
  <c r="P598" i="4"/>
  <c r="P599" i="4"/>
  <c r="P600" i="4"/>
  <c r="P601" i="4"/>
  <c r="P602" i="4"/>
  <c r="P603" i="4"/>
  <c r="P604" i="4"/>
  <c r="P605" i="4"/>
  <c r="P606" i="4"/>
  <c r="P607" i="4"/>
  <c r="P608" i="4"/>
  <c r="P609" i="4"/>
  <c r="P610" i="4"/>
  <c r="P611" i="4"/>
  <c r="P612" i="4"/>
  <c r="P613" i="4"/>
  <c r="P614" i="4"/>
  <c r="P615" i="4"/>
  <c r="P616" i="4"/>
  <c r="P617" i="4"/>
  <c r="P618" i="4"/>
  <c r="P619" i="4"/>
  <c r="P620" i="4"/>
  <c r="P621" i="4"/>
  <c r="P622" i="4"/>
  <c r="P623" i="4"/>
  <c r="P624" i="4"/>
  <c r="P625" i="4"/>
  <c r="P626" i="4"/>
  <c r="P627" i="4"/>
  <c r="P628" i="4"/>
  <c r="P629" i="4"/>
  <c r="P630" i="4"/>
  <c r="P631" i="4"/>
  <c r="P632" i="4"/>
  <c r="P633" i="4"/>
  <c r="P634" i="4"/>
  <c r="P635" i="4"/>
  <c r="P636" i="4"/>
  <c r="P637" i="4"/>
  <c r="P638" i="4"/>
  <c r="P639" i="4"/>
  <c r="P640" i="4"/>
  <c r="P641" i="4"/>
  <c r="P642" i="4"/>
  <c r="P643" i="4"/>
  <c r="P644" i="4"/>
  <c r="P645" i="4"/>
  <c r="P646" i="4"/>
  <c r="P647" i="4"/>
  <c r="P648" i="4"/>
  <c r="P649" i="4"/>
  <c r="P650" i="4"/>
  <c r="P651" i="4"/>
  <c r="P652" i="4"/>
  <c r="P653" i="4"/>
  <c r="P654" i="4"/>
  <c r="P655" i="4"/>
  <c r="P656" i="4"/>
  <c r="P657" i="4"/>
  <c r="P658" i="4"/>
  <c r="P659" i="4"/>
  <c r="P660" i="4"/>
  <c r="P661" i="4"/>
  <c r="P662" i="4"/>
  <c r="P663" i="4"/>
  <c r="P664" i="4"/>
  <c r="P665" i="4"/>
  <c r="P666" i="4"/>
  <c r="P667" i="4"/>
  <c r="P668" i="4"/>
  <c r="P669" i="4"/>
  <c r="P670" i="4"/>
  <c r="P671" i="4"/>
  <c r="P672" i="4"/>
  <c r="P673" i="4"/>
  <c r="P674" i="4"/>
  <c r="P675" i="4"/>
  <c r="P676" i="4"/>
  <c r="P677" i="4"/>
  <c r="P678" i="4"/>
  <c r="P679" i="4"/>
  <c r="P680" i="4"/>
  <c r="P681" i="4"/>
  <c r="P682" i="4"/>
  <c r="P683" i="4"/>
  <c r="P684" i="4"/>
  <c r="P685" i="4"/>
  <c r="P686" i="4"/>
  <c r="P687" i="4"/>
  <c r="P688" i="4"/>
  <c r="P689" i="4"/>
  <c r="P690" i="4"/>
  <c r="P691" i="4"/>
  <c r="P692" i="4"/>
  <c r="P693" i="4"/>
  <c r="P694" i="4"/>
  <c r="P695" i="4"/>
  <c r="P696" i="4"/>
  <c r="P697" i="4"/>
  <c r="P698" i="4"/>
  <c r="P699" i="4"/>
  <c r="P700" i="4"/>
  <c r="P701" i="4"/>
  <c r="P702" i="4"/>
  <c r="P703" i="4"/>
  <c r="P704" i="4"/>
  <c r="P705" i="4"/>
  <c r="P706" i="4"/>
  <c r="P707" i="4"/>
  <c r="P708" i="4"/>
  <c r="P709" i="4"/>
  <c r="P710" i="4"/>
  <c r="P711" i="4"/>
  <c r="P712" i="4"/>
  <c r="P713" i="4"/>
  <c r="P714" i="4"/>
  <c r="P715" i="4"/>
  <c r="P716" i="4"/>
  <c r="P717" i="4"/>
  <c r="P718" i="4"/>
  <c r="P719" i="4"/>
  <c r="P720" i="4"/>
  <c r="P721" i="4"/>
  <c r="P722" i="4"/>
  <c r="P723" i="4"/>
  <c r="P724" i="4"/>
  <c r="P725" i="4"/>
  <c r="P726" i="4"/>
  <c r="P727" i="4"/>
  <c r="P728" i="4"/>
  <c r="P729" i="4"/>
  <c r="P730" i="4"/>
  <c r="P731" i="4"/>
  <c r="P732" i="4"/>
  <c r="P733" i="4"/>
  <c r="P734" i="4"/>
  <c r="P735" i="4"/>
  <c r="P736" i="4"/>
  <c r="P737" i="4"/>
  <c r="P738" i="4"/>
  <c r="P739" i="4"/>
  <c r="P740" i="4"/>
  <c r="P741" i="4"/>
  <c r="P742" i="4"/>
  <c r="P743" i="4"/>
  <c r="P744" i="4"/>
  <c r="P745" i="4"/>
  <c r="P746" i="4"/>
  <c r="P747" i="4"/>
  <c r="P748" i="4"/>
  <c r="P749" i="4"/>
  <c r="P750" i="4"/>
  <c r="P751" i="4"/>
  <c r="P752" i="4"/>
  <c r="P753" i="4"/>
  <c r="P754" i="4"/>
  <c r="P755" i="4"/>
  <c r="P756" i="4"/>
  <c r="P757" i="4"/>
  <c r="P758" i="4"/>
  <c r="P759" i="4"/>
  <c r="P760" i="4"/>
  <c r="P761" i="4"/>
  <c r="P762" i="4"/>
  <c r="P763" i="4"/>
  <c r="P764" i="4"/>
  <c r="P765" i="4"/>
  <c r="P766" i="4"/>
  <c r="P767" i="4"/>
  <c r="P768" i="4"/>
  <c r="P769" i="4"/>
  <c r="P770" i="4"/>
  <c r="P771" i="4"/>
  <c r="P772" i="4"/>
  <c r="P773" i="4"/>
  <c r="P774" i="4"/>
  <c r="P775" i="4"/>
  <c r="P776" i="4"/>
  <c r="P777" i="4"/>
  <c r="P778" i="4"/>
  <c r="P779" i="4"/>
  <c r="P780" i="4"/>
  <c r="P781" i="4"/>
  <c r="P782" i="4"/>
  <c r="P783" i="4"/>
  <c r="P784" i="4"/>
  <c r="P785" i="4"/>
  <c r="P786" i="4"/>
  <c r="P787" i="4"/>
  <c r="P788" i="4"/>
  <c r="P789" i="4"/>
  <c r="P790" i="4"/>
  <c r="P791" i="4"/>
  <c r="P792" i="4"/>
  <c r="P793" i="4"/>
  <c r="P794" i="4"/>
  <c r="P795" i="4"/>
  <c r="P796" i="4"/>
  <c r="P797" i="4"/>
  <c r="P798" i="4"/>
  <c r="P799" i="4"/>
  <c r="P800" i="4"/>
  <c r="P801" i="4"/>
  <c r="P802" i="4"/>
  <c r="P803" i="4"/>
  <c r="P804" i="4"/>
  <c r="P805" i="4"/>
  <c r="P806" i="4"/>
  <c r="P807" i="4"/>
  <c r="P808" i="4"/>
  <c r="P809" i="4"/>
  <c r="P810" i="4"/>
  <c r="P811" i="4"/>
  <c r="P812" i="4"/>
  <c r="P813" i="4"/>
  <c r="P814" i="4"/>
  <c r="P815" i="4"/>
  <c r="P816" i="4"/>
  <c r="P817" i="4"/>
  <c r="P818" i="4"/>
  <c r="P819" i="4"/>
  <c r="P820" i="4"/>
  <c r="P821" i="4"/>
  <c r="P822" i="4"/>
  <c r="P823" i="4"/>
  <c r="P824" i="4"/>
  <c r="P825" i="4"/>
  <c r="P826" i="4"/>
  <c r="P827" i="4"/>
  <c r="P828" i="4"/>
  <c r="P829" i="4"/>
  <c r="P830" i="4"/>
  <c r="P831" i="4"/>
  <c r="P832" i="4"/>
  <c r="P833" i="4"/>
  <c r="P834" i="4"/>
  <c r="P835" i="4"/>
  <c r="P836" i="4"/>
  <c r="P837" i="4"/>
  <c r="P838" i="4"/>
  <c r="P839" i="4"/>
  <c r="P840" i="4"/>
  <c r="P841" i="4"/>
  <c r="P842" i="4"/>
  <c r="P843" i="4"/>
  <c r="P844" i="4"/>
  <c r="P845" i="4"/>
  <c r="P846" i="4"/>
  <c r="P847" i="4"/>
  <c r="P848" i="4"/>
  <c r="P849" i="4"/>
  <c r="P850" i="4"/>
  <c r="P851" i="4"/>
  <c r="P852" i="4"/>
  <c r="P853" i="4"/>
  <c r="P854" i="4"/>
  <c r="P855" i="4"/>
  <c r="P856" i="4"/>
  <c r="P857" i="4"/>
  <c r="P858" i="4"/>
  <c r="P859" i="4"/>
  <c r="P860" i="4"/>
  <c r="P861" i="4"/>
  <c r="P862" i="4"/>
  <c r="P863" i="4"/>
  <c r="P864" i="4"/>
  <c r="P865" i="4"/>
  <c r="P866" i="4"/>
  <c r="P867" i="4"/>
  <c r="P868" i="4"/>
  <c r="P869" i="4"/>
  <c r="P870" i="4"/>
  <c r="P871" i="4"/>
  <c r="P872" i="4"/>
  <c r="P873" i="4"/>
  <c r="P874" i="4"/>
  <c r="P875" i="4"/>
  <c r="P876" i="4"/>
  <c r="P877" i="4"/>
  <c r="P878" i="4"/>
  <c r="P879" i="4"/>
  <c r="P880" i="4"/>
  <c r="P881" i="4"/>
  <c r="P882" i="4"/>
  <c r="P883" i="4"/>
  <c r="P884" i="4"/>
  <c r="P885" i="4"/>
  <c r="P886" i="4"/>
  <c r="P887" i="4"/>
  <c r="P888" i="4"/>
  <c r="P889" i="4"/>
  <c r="P890" i="4"/>
  <c r="P891" i="4"/>
  <c r="P892" i="4"/>
  <c r="P893" i="4"/>
  <c r="P894" i="4"/>
  <c r="P895" i="4"/>
  <c r="P896" i="4"/>
  <c r="P897" i="4"/>
  <c r="P898" i="4"/>
  <c r="P899" i="4"/>
  <c r="P900" i="4"/>
  <c r="P901" i="4"/>
  <c r="P902" i="4"/>
  <c r="P903" i="4"/>
  <c r="P904" i="4"/>
  <c r="P905" i="4"/>
  <c r="P906" i="4"/>
  <c r="P907" i="4"/>
  <c r="P908" i="4"/>
  <c r="P909" i="4"/>
  <c r="P910" i="4"/>
  <c r="P911" i="4"/>
  <c r="P912" i="4"/>
  <c r="P913" i="4"/>
  <c r="P914" i="4"/>
  <c r="P915" i="4"/>
  <c r="P916" i="4"/>
  <c r="P917" i="4"/>
  <c r="P918" i="4"/>
  <c r="P919" i="4"/>
  <c r="P920" i="4"/>
  <c r="P921" i="4"/>
  <c r="P922" i="4"/>
  <c r="P923" i="4"/>
  <c r="P924" i="4"/>
  <c r="P925" i="4"/>
  <c r="P926" i="4"/>
  <c r="P927" i="4"/>
  <c r="P928" i="4"/>
  <c r="P929" i="4"/>
  <c r="P930" i="4"/>
  <c r="P931" i="4"/>
  <c r="P932" i="4"/>
  <c r="P933" i="4"/>
  <c r="P934" i="4"/>
  <c r="P935" i="4"/>
  <c r="P936" i="4"/>
  <c r="P937" i="4"/>
  <c r="P938" i="4"/>
  <c r="P939" i="4"/>
  <c r="P940" i="4"/>
  <c r="P941" i="4"/>
  <c r="P942" i="4"/>
  <c r="P943" i="4"/>
  <c r="P944" i="4"/>
  <c r="P945" i="4"/>
  <c r="P946" i="4"/>
  <c r="P947" i="4"/>
  <c r="P948" i="4"/>
  <c r="P949" i="4"/>
  <c r="P950" i="4"/>
  <c r="P951" i="4"/>
  <c r="P952" i="4"/>
  <c r="P953" i="4"/>
  <c r="P954" i="4"/>
  <c r="P955" i="4"/>
  <c r="P956" i="4"/>
  <c r="P957" i="4"/>
  <c r="P958" i="4"/>
  <c r="P959" i="4"/>
  <c r="P960" i="4"/>
  <c r="P961" i="4"/>
  <c r="P962" i="4"/>
  <c r="P963" i="4"/>
  <c r="P964" i="4"/>
  <c r="P965" i="4"/>
  <c r="P966" i="4"/>
  <c r="P967" i="4"/>
  <c r="P968" i="4"/>
  <c r="P969" i="4"/>
  <c r="P970" i="4"/>
  <c r="P971" i="4"/>
  <c r="P972" i="4"/>
  <c r="P973" i="4"/>
  <c r="P974" i="4"/>
  <c r="P975" i="4"/>
  <c r="P976" i="4"/>
  <c r="P977" i="4"/>
  <c r="P978" i="4"/>
  <c r="P979" i="4"/>
  <c r="P980" i="4"/>
  <c r="P981" i="4"/>
  <c r="P982" i="4"/>
  <c r="P983" i="4"/>
  <c r="P984" i="4"/>
  <c r="P985" i="4"/>
  <c r="P986" i="4"/>
  <c r="P987" i="4"/>
  <c r="P988" i="4"/>
  <c r="P989" i="4"/>
  <c r="P990" i="4"/>
  <c r="P991" i="4"/>
  <c r="P992" i="4"/>
  <c r="P993" i="4"/>
  <c r="P994" i="4"/>
  <c r="P995" i="4"/>
  <c r="P996" i="4"/>
  <c r="P997" i="4"/>
  <c r="P998" i="4"/>
  <c r="P999" i="4"/>
  <c r="P1000" i="4"/>
  <c r="P1001" i="4"/>
  <c r="P1002" i="4"/>
  <c r="P1003" i="4"/>
  <c r="P1004" i="4"/>
  <c r="P1005" i="4"/>
  <c r="P1006" i="4"/>
  <c r="P1007" i="4"/>
  <c r="P1008" i="4"/>
  <c r="P1009" i="4"/>
  <c r="P1010" i="4"/>
  <c r="P1011" i="4"/>
  <c r="P1012" i="4"/>
  <c r="P1013" i="4"/>
  <c r="P1014" i="4"/>
  <c r="P1015" i="4"/>
  <c r="P1016" i="4"/>
  <c r="P1017" i="4"/>
  <c r="P1018" i="4"/>
  <c r="P1019" i="4"/>
  <c r="P1020" i="4"/>
  <c r="P1021" i="4"/>
  <c r="P1022" i="4"/>
  <c r="P1023" i="4"/>
  <c r="P1024" i="4"/>
  <c r="P1025" i="4"/>
  <c r="P1026" i="4"/>
  <c r="P1027" i="4"/>
  <c r="P1028" i="4"/>
  <c r="P1029" i="4"/>
  <c r="P1030" i="4"/>
  <c r="P1031" i="4"/>
  <c r="P1032" i="4"/>
  <c r="P1033" i="4"/>
  <c r="P1034" i="4"/>
  <c r="P1035" i="4"/>
  <c r="P1036" i="4"/>
  <c r="P1037" i="4"/>
  <c r="P1038" i="4"/>
  <c r="P1039" i="4"/>
  <c r="P1040" i="4"/>
  <c r="P1041" i="4"/>
  <c r="P1042" i="4"/>
  <c r="P1043" i="4"/>
  <c r="P1044" i="4"/>
  <c r="P1045" i="4"/>
  <c r="P1046" i="4"/>
  <c r="P1047" i="4"/>
  <c r="P1048" i="4"/>
  <c r="P1049" i="4"/>
  <c r="P1050" i="4"/>
  <c r="P1051" i="4"/>
  <c r="P1052" i="4"/>
  <c r="P1053" i="4"/>
  <c r="P1054" i="4"/>
  <c r="P1055" i="4"/>
  <c r="P1056" i="4"/>
  <c r="P1057" i="4"/>
  <c r="P1058" i="4"/>
  <c r="P1059" i="4"/>
  <c r="P1060" i="4"/>
  <c r="P1061" i="4"/>
  <c r="P1062" i="4"/>
  <c r="P1063" i="4"/>
  <c r="P1064" i="4"/>
  <c r="P1065" i="4"/>
  <c r="P1066" i="4"/>
  <c r="P1067" i="4"/>
  <c r="P1068" i="4"/>
  <c r="P1069" i="4"/>
  <c r="P1070" i="4"/>
  <c r="P1071" i="4"/>
  <c r="P1072" i="4"/>
  <c r="P1073" i="4"/>
  <c r="P1074" i="4"/>
  <c r="P1075" i="4"/>
  <c r="P1076" i="4"/>
  <c r="P1077" i="4"/>
  <c r="P1078" i="4"/>
  <c r="P1079" i="4"/>
  <c r="P1080" i="4"/>
  <c r="P1081" i="4"/>
  <c r="P1082" i="4"/>
  <c r="P1083" i="4"/>
  <c r="P1084" i="4"/>
  <c r="P1085" i="4"/>
  <c r="P1086" i="4"/>
  <c r="P1087" i="4"/>
  <c r="P1088" i="4"/>
  <c r="P1089" i="4"/>
  <c r="P1090" i="4"/>
  <c r="P1091" i="4"/>
  <c r="P1092" i="4"/>
  <c r="P1093" i="4"/>
  <c r="P1094" i="4"/>
  <c r="P1095" i="4"/>
  <c r="P1096" i="4"/>
  <c r="P1097" i="4"/>
  <c r="P1098" i="4"/>
  <c r="P1099" i="4"/>
  <c r="P1100" i="4"/>
  <c r="P1101" i="4"/>
  <c r="P1102" i="4"/>
  <c r="P1103" i="4"/>
  <c r="P1104" i="4"/>
  <c r="P1105" i="4"/>
  <c r="P1106" i="4"/>
  <c r="P1107" i="4"/>
  <c r="P1108" i="4"/>
  <c r="P1109" i="4"/>
  <c r="P1110" i="4"/>
  <c r="P1111" i="4"/>
  <c r="P1112" i="4"/>
  <c r="P1113" i="4"/>
  <c r="P1114" i="4"/>
  <c r="P1115" i="4"/>
  <c r="P1116" i="4"/>
  <c r="P1117" i="4"/>
  <c r="P1118" i="4"/>
  <c r="P1119" i="4"/>
  <c r="P1120" i="4"/>
  <c r="P1121" i="4"/>
  <c r="P1122" i="4"/>
  <c r="P1123" i="4"/>
  <c r="P1124" i="4"/>
  <c r="P1125" i="4"/>
  <c r="P1126" i="4"/>
  <c r="P1127" i="4"/>
  <c r="P1128" i="4"/>
  <c r="P1129" i="4"/>
  <c r="P1130" i="4"/>
  <c r="P1131" i="4"/>
  <c r="P1132" i="4"/>
  <c r="P1133" i="4"/>
  <c r="P1134" i="4"/>
  <c r="P1135" i="4"/>
  <c r="P1136" i="4"/>
  <c r="P1137" i="4"/>
  <c r="P1138" i="4"/>
  <c r="P1139" i="4"/>
  <c r="P1140" i="4"/>
  <c r="P1141" i="4"/>
  <c r="P1142" i="4"/>
  <c r="P1143" i="4"/>
  <c r="P1144" i="4"/>
  <c r="P1145" i="4"/>
  <c r="P1146" i="4"/>
  <c r="P1147" i="4"/>
  <c r="P1148" i="4"/>
  <c r="P1149" i="4"/>
  <c r="P1150" i="4"/>
  <c r="P1151" i="4"/>
  <c r="P1152" i="4"/>
  <c r="P1153" i="4"/>
  <c r="P1154" i="4"/>
  <c r="P1155" i="4"/>
  <c r="P1156" i="4"/>
  <c r="P1157" i="4"/>
  <c r="P1158" i="4"/>
  <c r="P1159" i="4"/>
  <c r="P1160" i="4"/>
  <c r="P1161" i="4"/>
  <c r="P1162" i="4"/>
  <c r="P1163" i="4"/>
  <c r="P1164" i="4"/>
  <c r="P1165" i="4"/>
  <c r="P1166" i="4"/>
  <c r="P1167" i="4"/>
  <c r="P1168" i="4"/>
  <c r="P1169" i="4"/>
  <c r="P1170" i="4"/>
  <c r="P1171" i="4"/>
  <c r="P1172" i="4"/>
  <c r="P1173" i="4"/>
  <c r="P1174" i="4"/>
  <c r="P1175" i="4"/>
  <c r="P1176" i="4"/>
  <c r="P1177" i="4"/>
  <c r="P1178" i="4"/>
  <c r="P1179" i="4"/>
  <c r="P1180" i="4"/>
  <c r="P1181" i="4"/>
  <c r="P1182" i="4"/>
  <c r="P1183" i="4"/>
  <c r="P1184" i="4"/>
  <c r="P1185" i="4"/>
  <c r="P1186" i="4"/>
  <c r="P1187" i="4"/>
  <c r="P1188" i="4"/>
  <c r="P1189" i="4"/>
  <c r="P1190" i="4"/>
  <c r="P1191" i="4"/>
  <c r="P1192" i="4"/>
  <c r="P1193" i="4"/>
  <c r="P1194" i="4"/>
  <c r="P1195" i="4"/>
  <c r="P1196" i="4"/>
  <c r="P1197" i="4"/>
  <c r="P1198" i="4"/>
  <c r="P1199" i="4"/>
  <c r="P1200" i="4"/>
  <c r="P1201" i="4"/>
  <c r="P1202" i="4"/>
  <c r="P1203" i="4"/>
  <c r="P1204" i="4"/>
  <c r="P1205" i="4"/>
  <c r="P1206" i="4"/>
  <c r="P1207" i="4"/>
  <c r="P1208" i="4"/>
  <c r="P1209" i="4"/>
  <c r="P1210" i="4"/>
  <c r="P1211" i="4"/>
  <c r="P1212" i="4"/>
  <c r="P1213" i="4"/>
  <c r="P1214" i="4"/>
  <c r="P1215" i="4"/>
  <c r="P1216" i="4"/>
  <c r="P1217" i="4"/>
  <c r="P1218" i="4"/>
  <c r="P1219" i="4"/>
  <c r="P1220" i="4"/>
  <c r="P1221" i="4"/>
  <c r="P1222" i="4"/>
  <c r="P1223" i="4"/>
  <c r="P1224" i="4"/>
  <c r="P1225" i="4"/>
  <c r="P1226" i="4"/>
  <c r="P1227" i="4"/>
  <c r="P1228" i="4"/>
  <c r="P1229" i="4"/>
  <c r="P1230" i="4"/>
  <c r="P1231" i="4"/>
  <c r="P1232" i="4"/>
  <c r="P1233" i="4"/>
  <c r="P1234" i="4"/>
  <c r="P1235" i="4"/>
  <c r="P1236" i="4"/>
  <c r="P1237" i="4"/>
  <c r="P1238" i="4"/>
  <c r="P1239" i="4"/>
  <c r="P1240" i="4"/>
  <c r="P1241" i="4"/>
  <c r="P1242" i="4"/>
  <c r="P1243" i="4"/>
  <c r="P1244" i="4"/>
  <c r="P1245" i="4"/>
  <c r="P1246" i="4"/>
  <c r="P1247" i="4"/>
  <c r="P1248" i="4"/>
  <c r="P1249" i="4"/>
  <c r="P1250" i="4"/>
  <c r="P1251" i="4"/>
  <c r="P1252" i="4"/>
  <c r="P1253" i="4"/>
  <c r="P1254" i="4"/>
  <c r="P1255" i="4"/>
  <c r="P1256" i="4"/>
  <c r="P1257" i="4"/>
  <c r="P1258" i="4"/>
  <c r="P1259" i="4"/>
  <c r="P1260" i="4"/>
  <c r="P1261" i="4"/>
  <c r="P1262" i="4"/>
  <c r="P1263" i="4"/>
  <c r="P1264" i="4"/>
  <c r="P1265" i="4"/>
  <c r="P1266" i="4"/>
  <c r="P1267" i="4"/>
  <c r="P1268" i="4"/>
  <c r="P1269" i="4"/>
  <c r="P1270" i="4"/>
  <c r="P1271" i="4"/>
  <c r="P1272" i="4"/>
  <c r="P1273" i="4"/>
  <c r="P1274" i="4"/>
  <c r="P1275" i="4"/>
  <c r="P1276" i="4"/>
  <c r="P1277" i="4"/>
  <c r="P1278" i="4"/>
  <c r="P1279" i="4"/>
  <c r="P1280" i="4"/>
  <c r="P1281" i="4"/>
  <c r="P1282" i="4"/>
  <c r="P1283" i="4"/>
  <c r="P1284" i="4"/>
  <c r="P1285" i="4"/>
  <c r="P1286" i="4"/>
  <c r="P1287" i="4"/>
  <c r="P1288" i="4"/>
  <c r="P1289" i="4"/>
  <c r="P1290" i="4"/>
  <c r="P1291" i="4"/>
  <c r="P1292" i="4"/>
  <c r="P1293" i="4"/>
  <c r="P1294" i="4"/>
  <c r="P1295" i="4"/>
  <c r="P1296" i="4"/>
  <c r="P1297" i="4"/>
  <c r="P1298" i="4"/>
  <c r="P1299" i="4"/>
  <c r="P1300" i="4"/>
  <c r="P1301" i="4"/>
  <c r="P1302" i="4"/>
  <c r="P1303" i="4"/>
  <c r="P1304" i="4"/>
  <c r="P1305" i="4"/>
  <c r="P1306" i="4"/>
  <c r="P1307" i="4"/>
  <c r="P1308" i="4"/>
  <c r="P1309" i="4"/>
  <c r="P1310" i="4"/>
  <c r="P1311" i="4"/>
  <c r="P1312" i="4"/>
  <c r="P1313" i="4"/>
  <c r="P1314" i="4"/>
  <c r="P1315" i="4"/>
  <c r="P1316" i="4"/>
  <c r="P1317" i="4"/>
  <c r="P1318" i="4"/>
  <c r="P1319" i="4"/>
  <c r="P1320" i="4"/>
  <c r="P1321" i="4"/>
  <c r="P1322" i="4"/>
  <c r="P1323" i="4"/>
  <c r="P1324" i="4"/>
  <c r="P1325" i="4"/>
  <c r="P1326" i="4"/>
  <c r="P1327" i="4"/>
  <c r="P1328" i="4"/>
  <c r="P1329" i="4"/>
  <c r="P1330" i="4"/>
  <c r="P1331" i="4"/>
  <c r="P1332" i="4"/>
  <c r="P1333" i="4"/>
  <c r="P1334" i="4"/>
  <c r="P1335" i="4"/>
  <c r="P1336" i="4"/>
  <c r="P1337" i="4"/>
  <c r="P1338" i="4"/>
  <c r="P1339" i="4"/>
  <c r="P1340" i="4"/>
  <c r="P1341" i="4"/>
  <c r="P1342" i="4"/>
  <c r="P1343" i="4"/>
  <c r="P1344" i="4"/>
  <c r="P1345" i="4"/>
  <c r="P1346" i="4"/>
  <c r="P1347" i="4"/>
  <c r="P1348" i="4"/>
  <c r="P1349" i="4"/>
  <c r="P1350" i="4"/>
  <c r="P1351" i="4"/>
  <c r="P1352" i="4"/>
  <c r="P1353" i="4"/>
  <c r="P1354" i="4"/>
  <c r="P1355" i="4"/>
  <c r="P1356" i="4"/>
  <c r="P1357" i="4"/>
  <c r="P1358" i="4"/>
  <c r="P1359" i="4"/>
  <c r="P1360" i="4"/>
  <c r="P1361" i="4"/>
  <c r="P1362" i="4"/>
  <c r="P1363" i="4"/>
  <c r="P1364" i="4"/>
  <c r="P1365" i="4"/>
  <c r="P1366" i="4"/>
  <c r="P1367" i="4"/>
  <c r="P1368" i="4"/>
  <c r="P1369" i="4"/>
  <c r="P1370" i="4"/>
  <c r="P1371" i="4"/>
  <c r="P1372" i="4"/>
  <c r="P1373" i="4"/>
  <c r="P1374" i="4"/>
  <c r="P1375" i="4"/>
  <c r="P1376" i="4"/>
  <c r="P1377" i="4"/>
  <c r="P1378" i="4"/>
  <c r="P1379" i="4"/>
  <c r="P1380" i="4"/>
  <c r="P1381" i="4"/>
  <c r="P1382" i="4"/>
  <c r="P1383" i="4"/>
  <c r="P1384" i="4"/>
  <c r="P1385" i="4"/>
  <c r="P1386" i="4"/>
  <c r="P1387" i="4"/>
  <c r="P1388" i="4"/>
  <c r="P1389" i="4"/>
  <c r="P1390" i="4"/>
  <c r="P1391" i="4"/>
  <c r="P1392" i="4"/>
  <c r="P1393" i="4"/>
  <c r="P1394" i="4"/>
  <c r="P1395" i="4"/>
  <c r="P1396" i="4"/>
  <c r="P1397" i="4"/>
  <c r="P1398" i="4"/>
  <c r="P1399" i="4"/>
  <c r="P1400" i="4"/>
  <c r="P1401" i="4"/>
  <c r="P1402" i="4"/>
  <c r="P1403" i="4"/>
  <c r="P1404" i="4"/>
  <c r="P1405" i="4"/>
  <c r="P1406" i="4"/>
  <c r="P1407" i="4"/>
  <c r="P1408" i="4"/>
  <c r="P1409" i="4"/>
  <c r="P1410" i="4"/>
  <c r="P1411" i="4"/>
  <c r="P1412" i="4"/>
  <c r="P1413" i="4"/>
  <c r="P1414" i="4"/>
  <c r="P1415" i="4"/>
  <c r="P1416" i="4"/>
  <c r="P1417" i="4"/>
  <c r="P1418" i="4"/>
  <c r="P1419" i="4"/>
  <c r="P1420" i="4"/>
  <c r="P1421" i="4"/>
  <c r="P1422" i="4"/>
  <c r="P1423" i="4"/>
  <c r="P1424" i="4"/>
  <c r="P1425" i="4"/>
  <c r="P1426" i="4"/>
  <c r="P1427" i="4"/>
  <c r="P1428" i="4"/>
  <c r="P1429" i="4"/>
  <c r="P1430" i="4"/>
  <c r="P1431" i="4"/>
  <c r="P1432" i="4"/>
  <c r="P1433" i="4"/>
  <c r="P1434" i="4"/>
  <c r="P1435" i="4"/>
  <c r="P1436" i="4"/>
  <c r="P1437" i="4"/>
  <c r="P1438" i="4"/>
  <c r="P1439" i="4"/>
  <c r="P1440" i="4"/>
  <c r="P1441" i="4"/>
  <c r="P1442" i="4"/>
  <c r="P1443" i="4"/>
  <c r="P1444" i="4"/>
  <c r="P1445" i="4"/>
  <c r="P1446" i="4"/>
  <c r="P1447" i="4"/>
  <c r="P1448" i="4"/>
  <c r="P1449" i="4"/>
  <c r="P1450" i="4"/>
  <c r="P1451" i="4"/>
  <c r="P1452" i="4"/>
  <c r="P1453" i="4"/>
  <c r="P1454" i="4"/>
  <c r="P1455" i="4"/>
  <c r="P1456" i="4"/>
  <c r="P1457" i="4"/>
  <c r="P1458" i="4"/>
  <c r="P1459" i="4"/>
  <c r="P1460" i="4"/>
  <c r="P1461" i="4"/>
  <c r="P1462" i="4"/>
  <c r="P1463" i="4"/>
  <c r="P1464" i="4"/>
  <c r="P1465" i="4"/>
  <c r="P1466" i="4"/>
  <c r="P1467" i="4"/>
  <c r="P1468" i="4"/>
  <c r="P1469" i="4"/>
  <c r="P1470" i="4"/>
  <c r="P1471" i="4"/>
  <c r="P1472" i="4"/>
  <c r="P1473" i="4"/>
  <c r="P1474" i="4"/>
  <c r="P1475" i="4"/>
  <c r="P1476" i="4"/>
  <c r="P1477" i="4"/>
  <c r="P1478" i="4"/>
  <c r="P1479" i="4"/>
  <c r="P1480" i="4"/>
  <c r="P1481" i="4"/>
  <c r="P1482" i="4"/>
  <c r="P1483" i="4"/>
  <c r="P1484" i="4"/>
  <c r="P1485" i="4"/>
  <c r="P1486" i="4"/>
  <c r="P1487" i="4"/>
  <c r="P1488" i="4"/>
  <c r="P1489" i="4"/>
  <c r="P1490" i="4"/>
  <c r="P1491" i="4"/>
  <c r="P1492" i="4"/>
  <c r="P1493" i="4"/>
  <c r="P1494" i="4"/>
  <c r="P1495" i="4"/>
  <c r="P1496" i="4"/>
  <c r="P1497" i="4"/>
  <c r="P1498" i="4"/>
  <c r="P1499" i="4"/>
  <c r="P1500" i="4"/>
  <c r="P1501" i="4"/>
  <c r="P1502" i="4"/>
  <c r="P1503" i="4"/>
  <c r="P1504" i="4"/>
  <c r="P1505" i="4"/>
  <c r="P1506" i="4"/>
  <c r="P1507" i="4"/>
  <c r="P1508" i="4"/>
  <c r="P1509" i="4"/>
  <c r="P1510" i="4"/>
  <c r="P1511" i="4"/>
  <c r="P1512" i="4"/>
  <c r="P1513" i="4"/>
  <c r="P1514" i="4"/>
  <c r="P1515" i="4"/>
  <c r="P1516" i="4"/>
  <c r="P1517" i="4"/>
  <c r="P1518" i="4"/>
  <c r="P1519" i="4"/>
  <c r="P1520" i="4"/>
  <c r="P1521" i="4"/>
  <c r="P1522" i="4"/>
  <c r="P1523" i="4"/>
  <c r="P1524" i="4"/>
  <c r="P1525" i="4"/>
  <c r="P1526" i="4"/>
  <c r="P1527" i="4"/>
  <c r="P1528" i="4"/>
  <c r="P1529" i="4"/>
  <c r="P1530" i="4"/>
  <c r="P1531" i="4"/>
  <c r="P1532" i="4"/>
  <c r="P1533" i="4"/>
  <c r="P1534" i="4"/>
  <c r="P1535" i="4"/>
  <c r="P1536" i="4"/>
  <c r="P1537" i="4"/>
  <c r="P1538" i="4"/>
  <c r="P1539" i="4"/>
  <c r="P1540" i="4"/>
  <c r="P1541" i="4"/>
  <c r="P1542" i="4"/>
  <c r="P1543" i="4"/>
  <c r="P1544" i="4"/>
  <c r="P1545" i="4"/>
  <c r="P1546" i="4"/>
  <c r="P1547" i="4"/>
  <c r="P1548" i="4"/>
  <c r="P1549" i="4"/>
  <c r="P1550" i="4"/>
  <c r="P1551" i="4"/>
  <c r="P1552" i="4"/>
  <c r="P1553" i="4"/>
  <c r="P1554" i="4"/>
  <c r="P1555" i="4"/>
  <c r="P1556" i="4"/>
  <c r="P1557" i="4"/>
  <c r="P1558" i="4"/>
  <c r="P1559" i="4"/>
  <c r="P1560" i="4"/>
  <c r="P1561" i="4"/>
  <c r="P1562" i="4"/>
  <c r="P1563" i="4"/>
  <c r="P1564" i="4"/>
  <c r="P1565" i="4"/>
  <c r="P1566" i="4"/>
  <c r="P1567" i="4"/>
  <c r="P1568" i="4"/>
  <c r="P1569" i="4"/>
  <c r="P1570" i="4"/>
  <c r="P1571" i="4"/>
  <c r="P1572" i="4"/>
  <c r="P1573" i="4"/>
  <c r="P1574" i="4"/>
  <c r="P1575" i="4"/>
  <c r="P1576" i="4"/>
  <c r="P1577" i="4"/>
  <c r="P1578" i="4"/>
  <c r="P1579" i="4"/>
  <c r="P1580" i="4"/>
  <c r="P1581" i="4"/>
  <c r="P1582" i="4"/>
  <c r="P1583" i="4"/>
  <c r="P1584" i="4"/>
  <c r="P1585" i="4"/>
  <c r="P1586" i="4"/>
  <c r="P1587" i="4"/>
  <c r="P1588" i="4"/>
  <c r="P1589" i="4"/>
  <c r="P1590" i="4"/>
  <c r="P1591" i="4"/>
  <c r="P1592" i="4"/>
  <c r="P1593" i="4"/>
  <c r="P1594" i="4"/>
  <c r="P1595" i="4"/>
  <c r="P1596" i="4"/>
  <c r="P1597" i="4"/>
  <c r="P1598" i="4"/>
  <c r="P1599" i="4"/>
  <c r="P1600" i="4"/>
  <c r="P1601" i="4"/>
  <c r="P1602" i="4"/>
  <c r="P1603" i="4"/>
  <c r="P1604" i="4"/>
  <c r="P1605" i="4"/>
  <c r="P1606" i="4"/>
  <c r="P1607" i="4"/>
  <c r="P1608" i="4"/>
  <c r="P1609" i="4"/>
  <c r="P1610" i="4"/>
  <c r="P1611" i="4"/>
  <c r="P1612" i="4"/>
  <c r="P1613" i="4"/>
  <c r="P1614" i="4"/>
  <c r="P1615" i="4"/>
  <c r="P1616" i="4"/>
  <c r="P1617" i="4"/>
  <c r="P1618" i="4"/>
  <c r="P1619" i="4"/>
  <c r="P1620" i="4"/>
  <c r="P1621" i="4"/>
  <c r="P1622" i="4"/>
  <c r="P1623" i="4"/>
  <c r="P1624" i="4"/>
  <c r="P1625" i="4"/>
  <c r="P1626" i="4"/>
  <c r="P1627" i="4"/>
  <c r="P1628" i="4"/>
  <c r="P1629" i="4"/>
  <c r="P1630" i="4"/>
  <c r="P1631" i="4"/>
  <c r="P1632" i="4"/>
  <c r="P1633" i="4"/>
  <c r="P1634" i="4"/>
  <c r="P1635" i="4"/>
  <c r="P1636" i="4"/>
  <c r="P1637" i="4"/>
  <c r="P1638" i="4"/>
  <c r="P1639" i="4"/>
  <c r="P1640" i="4"/>
  <c r="P1641" i="4"/>
  <c r="P1642" i="4"/>
  <c r="P1643" i="4"/>
  <c r="P1644" i="4"/>
  <c r="P1645" i="4"/>
  <c r="P1646" i="4"/>
  <c r="P1647" i="4"/>
  <c r="P1648" i="4"/>
  <c r="P1649" i="4"/>
  <c r="P1650" i="4"/>
  <c r="P1651" i="4"/>
  <c r="P1652" i="4"/>
  <c r="P1653" i="4"/>
  <c r="P1654" i="4"/>
  <c r="P1655" i="4"/>
  <c r="P1656" i="4"/>
  <c r="P1657" i="4"/>
  <c r="P1658" i="4"/>
  <c r="P1659" i="4"/>
  <c r="P1660" i="4"/>
  <c r="P1661" i="4"/>
  <c r="P1662" i="4"/>
  <c r="P1663" i="4"/>
  <c r="P1664" i="4"/>
  <c r="P1665" i="4"/>
  <c r="P1666" i="4"/>
  <c r="P1667" i="4"/>
  <c r="P1668" i="4"/>
  <c r="P1669" i="4"/>
  <c r="P1670" i="4"/>
  <c r="P1671" i="4"/>
  <c r="P1672" i="4"/>
  <c r="P1673" i="4"/>
  <c r="P1674" i="4"/>
  <c r="P1675" i="4"/>
  <c r="P1676" i="4"/>
  <c r="P1677" i="4"/>
  <c r="P1678" i="4"/>
  <c r="P1679" i="4"/>
  <c r="P1680" i="4"/>
  <c r="P1681" i="4"/>
  <c r="P1682" i="4"/>
  <c r="P1683" i="4"/>
  <c r="P1684" i="4"/>
  <c r="P1685" i="4"/>
  <c r="P1686" i="4"/>
  <c r="P1687" i="4"/>
  <c r="P1688" i="4"/>
  <c r="P1689" i="4"/>
  <c r="P1690" i="4"/>
  <c r="P1691" i="4"/>
  <c r="P1692" i="4"/>
  <c r="P1693" i="4"/>
  <c r="P1694" i="4"/>
  <c r="P1695" i="4"/>
  <c r="P1696" i="4"/>
  <c r="P1697" i="4"/>
  <c r="P1698" i="4"/>
  <c r="P1699" i="4"/>
  <c r="P1700" i="4"/>
  <c r="P1701" i="4"/>
  <c r="P1702" i="4"/>
  <c r="P1703" i="4"/>
  <c r="P1704" i="4"/>
  <c r="P1705" i="4"/>
  <c r="P1706" i="4"/>
  <c r="P1707" i="4"/>
  <c r="P1708" i="4"/>
  <c r="P1709" i="4"/>
  <c r="P1710" i="4"/>
  <c r="P1711" i="4"/>
  <c r="P1712" i="4"/>
  <c r="P1713" i="4"/>
  <c r="P1714" i="4"/>
  <c r="P1715" i="4"/>
  <c r="P1716" i="4"/>
  <c r="P1717" i="4"/>
  <c r="P1718" i="4"/>
  <c r="P1719" i="4"/>
  <c r="P1720" i="4"/>
  <c r="P1721" i="4"/>
  <c r="P1722" i="4"/>
  <c r="P1723" i="4"/>
  <c r="P1724" i="4"/>
  <c r="P1725" i="4"/>
  <c r="P1726" i="4"/>
  <c r="P1727" i="4"/>
  <c r="P1728" i="4"/>
  <c r="P1729" i="4"/>
  <c r="P1730" i="4"/>
  <c r="P1731" i="4"/>
  <c r="P1732" i="4"/>
  <c r="P1733" i="4"/>
  <c r="P1734" i="4"/>
  <c r="P1735" i="4"/>
  <c r="P1736" i="4"/>
  <c r="P1737" i="4"/>
  <c r="P1738" i="4"/>
  <c r="P1739" i="4"/>
  <c r="P1740" i="4"/>
  <c r="P1741" i="4"/>
  <c r="P1742" i="4"/>
  <c r="P1743" i="4"/>
  <c r="P1744" i="4"/>
  <c r="P1745" i="4"/>
  <c r="P1746" i="4"/>
  <c r="P1747" i="4"/>
  <c r="P1748" i="4"/>
  <c r="P1749" i="4"/>
  <c r="P1750" i="4"/>
  <c r="P1751" i="4"/>
  <c r="P1752" i="4"/>
  <c r="P1753" i="4"/>
  <c r="P1754" i="4"/>
  <c r="P1755" i="4"/>
  <c r="P1756" i="4"/>
  <c r="P1757" i="4"/>
  <c r="P1758" i="4"/>
  <c r="P1759" i="4"/>
  <c r="P1760" i="4"/>
  <c r="P1761" i="4"/>
  <c r="P1762" i="4"/>
  <c r="P1763" i="4"/>
  <c r="P1764" i="4"/>
  <c r="P1765" i="4"/>
  <c r="P1766" i="4"/>
  <c r="P1767" i="4"/>
  <c r="P1768" i="4"/>
  <c r="P1769" i="4"/>
  <c r="P1770" i="4"/>
  <c r="P1771" i="4"/>
  <c r="P1772" i="4"/>
  <c r="P1773" i="4"/>
  <c r="P1774" i="4"/>
  <c r="P1775" i="4"/>
  <c r="P1776" i="4"/>
  <c r="P1777" i="4"/>
  <c r="P1778" i="4"/>
  <c r="P1779" i="4"/>
  <c r="P1780" i="4"/>
  <c r="P1781" i="4"/>
  <c r="P1782" i="4"/>
  <c r="P1783" i="4"/>
  <c r="P1784" i="4"/>
  <c r="P1785" i="4"/>
  <c r="P1786" i="4"/>
  <c r="P1787" i="4"/>
  <c r="P1788" i="4"/>
  <c r="P1789" i="4"/>
  <c r="P1790" i="4"/>
  <c r="P1791" i="4"/>
  <c r="P1792" i="4"/>
  <c r="P1793" i="4"/>
  <c r="P1794" i="4"/>
  <c r="P1795" i="4"/>
  <c r="P1796" i="4"/>
  <c r="P1797" i="4"/>
  <c r="P1798" i="4"/>
  <c r="P1799" i="4"/>
  <c r="P1800" i="4"/>
  <c r="P1801" i="4"/>
  <c r="P1802" i="4"/>
  <c r="P1803" i="4"/>
  <c r="P1804" i="4"/>
  <c r="P1805" i="4"/>
  <c r="P1806" i="4"/>
  <c r="P1807" i="4"/>
  <c r="P1808" i="4"/>
  <c r="P1809" i="4"/>
  <c r="P1810" i="4"/>
  <c r="P1811" i="4"/>
  <c r="P1812" i="4"/>
  <c r="P1813" i="4"/>
  <c r="P1814" i="4"/>
  <c r="P1815" i="4"/>
  <c r="P1816" i="4"/>
  <c r="P1817" i="4"/>
  <c r="P1818" i="4"/>
  <c r="P1819" i="4"/>
  <c r="P1820" i="4"/>
  <c r="P1821" i="4"/>
  <c r="P1822" i="4"/>
  <c r="P1823" i="4"/>
  <c r="P1824" i="4"/>
  <c r="P1825" i="4"/>
  <c r="P1826" i="4"/>
  <c r="P1827" i="4"/>
  <c r="P1828" i="4"/>
  <c r="P1829" i="4"/>
  <c r="P1830" i="4"/>
  <c r="P1831" i="4"/>
  <c r="P1832" i="4"/>
  <c r="P1833" i="4"/>
  <c r="P1834" i="4"/>
  <c r="P1835" i="4"/>
  <c r="P1836" i="4"/>
  <c r="P1837" i="4"/>
  <c r="P1838" i="4"/>
  <c r="P1839" i="4"/>
  <c r="P1840" i="4"/>
  <c r="P1841" i="4"/>
  <c r="P1842" i="4"/>
  <c r="P1843" i="4"/>
  <c r="P1844" i="4"/>
  <c r="P1845" i="4"/>
  <c r="P1846" i="4"/>
  <c r="P1847" i="4"/>
  <c r="P1848" i="4"/>
  <c r="P1849" i="4"/>
  <c r="P1850" i="4"/>
  <c r="P1851" i="4"/>
  <c r="P1852" i="4"/>
  <c r="P1853" i="4"/>
  <c r="P1854" i="4"/>
  <c r="P1855" i="4"/>
  <c r="P1856" i="4"/>
  <c r="P1857" i="4"/>
  <c r="P1858" i="4"/>
  <c r="P1859" i="4"/>
  <c r="P1860" i="4"/>
  <c r="P1861" i="4"/>
  <c r="P1862" i="4"/>
  <c r="P1863" i="4"/>
  <c r="P1864" i="4"/>
  <c r="P1865" i="4"/>
  <c r="P1866" i="4"/>
  <c r="P1867" i="4"/>
  <c r="P1868" i="4"/>
  <c r="P1869" i="4"/>
  <c r="P1870" i="4"/>
  <c r="P1871" i="4"/>
  <c r="P1872" i="4"/>
  <c r="P1873" i="4"/>
  <c r="P1874" i="4"/>
  <c r="P1875" i="4"/>
  <c r="P1876" i="4"/>
  <c r="P1877" i="4"/>
  <c r="P1878" i="4"/>
  <c r="P1879" i="4"/>
  <c r="P1880" i="4"/>
  <c r="P1881" i="4"/>
  <c r="P1882" i="4"/>
  <c r="P1883" i="4"/>
  <c r="P1884" i="4"/>
  <c r="P1885" i="4"/>
  <c r="P1886" i="4"/>
  <c r="P1887" i="4"/>
  <c r="P1888" i="4"/>
  <c r="P1889" i="4"/>
  <c r="P1890" i="4"/>
  <c r="P1891" i="4"/>
  <c r="P1892" i="4"/>
  <c r="P1893" i="4"/>
  <c r="P1894" i="4"/>
  <c r="P1895" i="4"/>
  <c r="P1896" i="4"/>
  <c r="P1897" i="4"/>
  <c r="P1898" i="4"/>
  <c r="P1899" i="4"/>
  <c r="P1900" i="4"/>
  <c r="P1901" i="4"/>
  <c r="P1902" i="4"/>
  <c r="P1903" i="4"/>
  <c r="P1904" i="4"/>
  <c r="P1905" i="4"/>
  <c r="P1906" i="4"/>
  <c r="P1907" i="4"/>
  <c r="P1908" i="4"/>
  <c r="P1909" i="4"/>
  <c r="P1910" i="4"/>
  <c r="P1911" i="4"/>
  <c r="P1912" i="4"/>
  <c r="P1913" i="4"/>
  <c r="P1914" i="4"/>
  <c r="P1915" i="4"/>
  <c r="P1916" i="4"/>
  <c r="P1917" i="4"/>
  <c r="P1918" i="4"/>
  <c r="P1919" i="4"/>
  <c r="P1920" i="4"/>
  <c r="P1921" i="4"/>
  <c r="P1922" i="4"/>
  <c r="P1923" i="4"/>
  <c r="P1924" i="4"/>
  <c r="P1925" i="4"/>
  <c r="P1926" i="4"/>
  <c r="P1927" i="4"/>
  <c r="P1928" i="4"/>
  <c r="P1929" i="4"/>
  <c r="P1930" i="4"/>
  <c r="P1931" i="4"/>
  <c r="P1932" i="4"/>
  <c r="P1933" i="4"/>
  <c r="P1934" i="4"/>
  <c r="P1935" i="4"/>
  <c r="P1936" i="4"/>
  <c r="P1937" i="4"/>
  <c r="P1938" i="4"/>
  <c r="P1939" i="4"/>
  <c r="P1940" i="4"/>
  <c r="P1941" i="4"/>
  <c r="P1942" i="4"/>
  <c r="P1943" i="4"/>
  <c r="P1944" i="4"/>
  <c r="P1945" i="4"/>
  <c r="P1946" i="4"/>
  <c r="P1947" i="4"/>
  <c r="P1948" i="4"/>
  <c r="P1949" i="4"/>
  <c r="P1950" i="4"/>
  <c r="P1951" i="4"/>
  <c r="P1952" i="4"/>
  <c r="P1953" i="4"/>
  <c r="P1954" i="4"/>
  <c r="P1955" i="4"/>
  <c r="P1956" i="4"/>
  <c r="P1957" i="4"/>
  <c r="P1958" i="4"/>
  <c r="P1959" i="4"/>
  <c r="P1960" i="4"/>
  <c r="P1961" i="4"/>
  <c r="P1962" i="4"/>
  <c r="P1963" i="4"/>
  <c r="P1964" i="4"/>
  <c r="P1965" i="4"/>
  <c r="P1966" i="4"/>
  <c r="P1967" i="4"/>
  <c r="P1968" i="4"/>
  <c r="P1969" i="4"/>
  <c r="P1970" i="4"/>
  <c r="P1971" i="4"/>
  <c r="P1972" i="4"/>
  <c r="P1973" i="4"/>
  <c r="P1974" i="4"/>
  <c r="P1975" i="4"/>
  <c r="P1976" i="4"/>
  <c r="P1977" i="4"/>
  <c r="P1978" i="4"/>
  <c r="P1979" i="4"/>
  <c r="P1980" i="4"/>
  <c r="P1981" i="4"/>
  <c r="P1982" i="4"/>
  <c r="P1983" i="4"/>
  <c r="P1984" i="4"/>
  <c r="P1985" i="4"/>
  <c r="P1986" i="4"/>
  <c r="P1987" i="4"/>
  <c r="P1988" i="4"/>
  <c r="P1989" i="4"/>
  <c r="P1990" i="4"/>
  <c r="P1991" i="4"/>
  <c r="P1992" i="4"/>
  <c r="P1993" i="4"/>
  <c r="P1994" i="4"/>
  <c r="P1995" i="4"/>
  <c r="P1996" i="4"/>
  <c r="P1997" i="4"/>
  <c r="P1998" i="4"/>
  <c r="P1999" i="4"/>
  <c r="P2000" i="4"/>
  <c r="P2001" i="4"/>
  <c r="P2002" i="4"/>
  <c r="P2003" i="4"/>
  <c r="P2004" i="4"/>
  <c r="P2005" i="4"/>
  <c r="P2006" i="4"/>
  <c r="P2007" i="4"/>
  <c r="P2008" i="4"/>
  <c r="P2009" i="4"/>
  <c r="P2010" i="4"/>
  <c r="P2011" i="4"/>
  <c r="P2012" i="4"/>
  <c r="P2013" i="4"/>
  <c r="P2014" i="4"/>
  <c r="P2015" i="4"/>
  <c r="P2016" i="4"/>
  <c r="P2017" i="4"/>
  <c r="P2018" i="4"/>
  <c r="P2019" i="4"/>
  <c r="P2020" i="4"/>
  <c r="P2021" i="4"/>
  <c r="P2022" i="4"/>
  <c r="P2023" i="4"/>
  <c r="P2024" i="4"/>
  <c r="P2025" i="4"/>
  <c r="P2026" i="4"/>
  <c r="P2027" i="4"/>
  <c r="P2028" i="4"/>
  <c r="P2029" i="4"/>
  <c r="P2030" i="4"/>
  <c r="P2031" i="4"/>
  <c r="P2032" i="4"/>
  <c r="P2033" i="4"/>
  <c r="P2034" i="4"/>
  <c r="P2035" i="4"/>
  <c r="P2036" i="4"/>
  <c r="P2037" i="4"/>
  <c r="P2038" i="4"/>
  <c r="P2039" i="4"/>
  <c r="P2040" i="4"/>
  <c r="P2041" i="4"/>
  <c r="P2042" i="4"/>
  <c r="P2043" i="4"/>
  <c r="P2044" i="4"/>
  <c r="P2045" i="4"/>
  <c r="P2046" i="4"/>
  <c r="P2047" i="4"/>
  <c r="P2048" i="4"/>
  <c r="P2049" i="4"/>
  <c r="P2050" i="4"/>
  <c r="P2051" i="4"/>
  <c r="P2052" i="4"/>
  <c r="P2053" i="4"/>
  <c r="P2054" i="4"/>
  <c r="P2055" i="4"/>
  <c r="P2056" i="4"/>
  <c r="P2057" i="4"/>
  <c r="P2058" i="4"/>
  <c r="P2059" i="4"/>
  <c r="P2060" i="4"/>
  <c r="P2061" i="4"/>
  <c r="P2062" i="4"/>
  <c r="P2063" i="4"/>
  <c r="P2064" i="4"/>
  <c r="P2065" i="4"/>
  <c r="P2066" i="4"/>
  <c r="P2067" i="4"/>
  <c r="P2068" i="4"/>
  <c r="P2069" i="4"/>
  <c r="P2070" i="4"/>
  <c r="P2071" i="4"/>
  <c r="P2072" i="4"/>
  <c r="P2073" i="4"/>
  <c r="P2074" i="4"/>
  <c r="P2075" i="4"/>
  <c r="P2076" i="4"/>
  <c r="P2077" i="4"/>
  <c r="P2078" i="4"/>
  <c r="P2079" i="4"/>
  <c r="P2080" i="4"/>
  <c r="P2081" i="4"/>
  <c r="P2082" i="4"/>
  <c r="P2083" i="4"/>
  <c r="P2084" i="4"/>
  <c r="P2085" i="4"/>
  <c r="P2086" i="4"/>
  <c r="P2087" i="4"/>
  <c r="P2088" i="4"/>
  <c r="P2089" i="4"/>
  <c r="P2090" i="4"/>
  <c r="P2091" i="4"/>
  <c r="P2092" i="4"/>
  <c r="P2093" i="4"/>
  <c r="P2094" i="4"/>
  <c r="P2095" i="4"/>
  <c r="P2096" i="4"/>
  <c r="P2097" i="4"/>
  <c r="P2098" i="4"/>
  <c r="P2099" i="4"/>
  <c r="P2100" i="4"/>
  <c r="P2101" i="4"/>
  <c r="P2102" i="4"/>
  <c r="P2103" i="4"/>
  <c r="P2104" i="4"/>
  <c r="P2105" i="4"/>
  <c r="P2106" i="4"/>
  <c r="P2107" i="4"/>
  <c r="P2108" i="4"/>
  <c r="P2109" i="4"/>
  <c r="P2110" i="4"/>
  <c r="P2111" i="4"/>
  <c r="P2112" i="4"/>
  <c r="P2113" i="4"/>
  <c r="P2114" i="4"/>
  <c r="P2115" i="4"/>
  <c r="P2116" i="4"/>
  <c r="P2117" i="4"/>
  <c r="P2118" i="4"/>
  <c r="P2119" i="4"/>
  <c r="P2120" i="4"/>
  <c r="P2121" i="4"/>
  <c r="P2122" i="4"/>
  <c r="P2123" i="4"/>
  <c r="P2124" i="4"/>
  <c r="P2125" i="4"/>
  <c r="P2126" i="4"/>
  <c r="P2127" i="4"/>
  <c r="P2128" i="4"/>
  <c r="P2129" i="4"/>
  <c r="P2130" i="4"/>
  <c r="P2131" i="4"/>
  <c r="P2132" i="4"/>
  <c r="P2133" i="4"/>
  <c r="P2134" i="4"/>
  <c r="P2135" i="4"/>
  <c r="P2136" i="4"/>
  <c r="P2137" i="4"/>
  <c r="P2138" i="4"/>
  <c r="P2139" i="4"/>
  <c r="P2140" i="4"/>
  <c r="P2141" i="4"/>
  <c r="P2142" i="4"/>
  <c r="P2143" i="4"/>
  <c r="P2144" i="4"/>
  <c r="P2145" i="4"/>
  <c r="P2146" i="4"/>
  <c r="P2147" i="4"/>
  <c r="P2148" i="4"/>
  <c r="P2149" i="4"/>
  <c r="P2150" i="4"/>
  <c r="P2151" i="4"/>
  <c r="P2152" i="4"/>
  <c r="P2153" i="4"/>
  <c r="P2154" i="4"/>
  <c r="P2155" i="4"/>
  <c r="P2156" i="4"/>
  <c r="P2157" i="4"/>
  <c r="P2158" i="4"/>
  <c r="P2159" i="4"/>
  <c r="P2160" i="4"/>
  <c r="P2161" i="4"/>
  <c r="P2162" i="4"/>
  <c r="P2163" i="4"/>
  <c r="P2164" i="4"/>
  <c r="P2165" i="4"/>
  <c r="P2166" i="4"/>
  <c r="P2167" i="4"/>
  <c r="P2168" i="4"/>
  <c r="P2169" i="4"/>
  <c r="P2170" i="4"/>
  <c r="P2171" i="4"/>
  <c r="P2172" i="4"/>
  <c r="P2173" i="4"/>
  <c r="P2174" i="4"/>
  <c r="P2175" i="4"/>
  <c r="P2176" i="4"/>
  <c r="P2177" i="4"/>
  <c r="P2178" i="4"/>
  <c r="P2179" i="4"/>
  <c r="P2180" i="4"/>
  <c r="P2181" i="4"/>
  <c r="P2182" i="4"/>
  <c r="P2183" i="4"/>
  <c r="P2184" i="4"/>
  <c r="P2185" i="4"/>
  <c r="P2186" i="4"/>
  <c r="P2187" i="4"/>
  <c r="P2188" i="4"/>
  <c r="P2189" i="4"/>
  <c r="P2190" i="4"/>
  <c r="P2191" i="4"/>
  <c r="P2192" i="4"/>
  <c r="P2193" i="4"/>
  <c r="P2194" i="4"/>
  <c r="P2195" i="4"/>
  <c r="P2196" i="4"/>
  <c r="P2197" i="4"/>
  <c r="P2198" i="4"/>
  <c r="P2199" i="4"/>
  <c r="P2200" i="4"/>
  <c r="P2201" i="4"/>
  <c r="P2202" i="4"/>
  <c r="P2203" i="4"/>
  <c r="P2204" i="4"/>
  <c r="P2205" i="4"/>
  <c r="P2206" i="4"/>
  <c r="P2207" i="4"/>
  <c r="P2208" i="4"/>
  <c r="P2209" i="4"/>
  <c r="P2210" i="4"/>
  <c r="P2211" i="4"/>
  <c r="P2212" i="4"/>
  <c r="P2213" i="4"/>
  <c r="P2214" i="4"/>
  <c r="P2215" i="4"/>
  <c r="P2216" i="4"/>
  <c r="P2217" i="4"/>
  <c r="P2218" i="4"/>
  <c r="P2219" i="4"/>
  <c r="P2220" i="4"/>
  <c r="P2221" i="4"/>
  <c r="P2222" i="4"/>
  <c r="P2223" i="4"/>
  <c r="P2224" i="4"/>
  <c r="P2225" i="4"/>
  <c r="P2226" i="4"/>
  <c r="P2227" i="4"/>
  <c r="P2228" i="4"/>
  <c r="P2229" i="4"/>
  <c r="P2230" i="4"/>
  <c r="P2231" i="4"/>
  <c r="P2232" i="4"/>
  <c r="P2233" i="4"/>
  <c r="P2234" i="4"/>
  <c r="P2235" i="4"/>
  <c r="P2236" i="4"/>
  <c r="P2237" i="4"/>
  <c r="P2238" i="4"/>
  <c r="P2239" i="4"/>
  <c r="P2240" i="4"/>
  <c r="P2241" i="4"/>
  <c r="P2242" i="4"/>
  <c r="P2243" i="4"/>
  <c r="P2244" i="4"/>
  <c r="P2245" i="4"/>
  <c r="P2246" i="4"/>
  <c r="P2247" i="4"/>
  <c r="P2248" i="4"/>
  <c r="P2249" i="4"/>
  <c r="P2250" i="4"/>
  <c r="P2251" i="4"/>
  <c r="P2252" i="4"/>
  <c r="P2253" i="4"/>
  <c r="P2254" i="4"/>
  <c r="P2255" i="4"/>
  <c r="P2256" i="4"/>
  <c r="P2257" i="4"/>
  <c r="P2258" i="4"/>
  <c r="P2259" i="4"/>
  <c r="P2260" i="4"/>
  <c r="P2261" i="4"/>
  <c r="P2262" i="4"/>
  <c r="P2263" i="4"/>
  <c r="P2264" i="4"/>
  <c r="P2265" i="4"/>
  <c r="P2266" i="4"/>
  <c r="P2267" i="4"/>
  <c r="P2268" i="4"/>
  <c r="P2269" i="4"/>
  <c r="P2270" i="4"/>
  <c r="P2271" i="4"/>
  <c r="P2272" i="4"/>
  <c r="P2273" i="4"/>
  <c r="P2274" i="4"/>
  <c r="P2275" i="4"/>
  <c r="P2276" i="4"/>
  <c r="P2277" i="4"/>
  <c r="P2278" i="4"/>
  <c r="P2279" i="4"/>
  <c r="P2280" i="4"/>
  <c r="P2281" i="4"/>
  <c r="P2282" i="4"/>
  <c r="P2283" i="4"/>
  <c r="P2284" i="4"/>
  <c r="P2285" i="4"/>
  <c r="P2286" i="4"/>
  <c r="P2287" i="4"/>
  <c r="P2288" i="4"/>
  <c r="P2289" i="4"/>
  <c r="P2290" i="4"/>
  <c r="P2291" i="4"/>
  <c r="P2292" i="4"/>
  <c r="P2293" i="4"/>
  <c r="P2294" i="4"/>
  <c r="P2295" i="4"/>
  <c r="P2296" i="4"/>
  <c r="P2297" i="4"/>
  <c r="P2298" i="4"/>
  <c r="P2299" i="4"/>
  <c r="P2300" i="4"/>
  <c r="P2301" i="4"/>
  <c r="P2302" i="4"/>
  <c r="P2303" i="4"/>
  <c r="P2304" i="4"/>
  <c r="P2305" i="4"/>
  <c r="P2306" i="4"/>
  <c r="P2307" i="4"/>
  <c r="P2308" i="4"/>
  <c r="P2309" i="4"/>
  <c r="P2310" i="4"/>
  <c r="P2311" i="4"/>
  <c r="P2312" i="4"/>
  <c r="P2313" i="4"/>
  <c r="P2314" i="4"/>
  <c r="P2315" i="4"/>
  <c r="P2316" i="4"/>
  <c r="P2317" i="4"/>
  <c r="P2318" i="4"/>
  <c r="P2319" i="4"/>
  <c r="P2320" i="4"/>
  <c r="P2321" i="4"/>
  <c r="P2322" i="4"/>
  <c r="P2323" i="4"/>
  <c r="P2324" i="4"/>
  <c r="P2325" i="4"/>
  <c r="P2326" i="4"/>
  <c r="P2327" i="4"/>
  <c r="P2328" i="4"/>
  <c r="P2329" i="4"/>
  <c r="P2330" i="4"/>
  <c r="P2331" i="4"/>
  <c r="P2332" i="4"/>
  <c r="P2333" i="4"/>
  <c r="P2334" i="4"/>
  <c r="P2335" i="4"/>
  <c r="P2336" i="4"/>
  <c r="P2337" i="4"/>
  <c r="P2338" i="4"/>
  <c r="P2339" i="4"/>
  <c r="P2340" i="4"/>
  <c r="P2341" i="4"/>
  <c r="P2342" i="4"/>
  <c r="P2343" i="4"/>
  <c r="P2344" i="4"/>
  <c r="P2345" i="4"/>
  <c r="P2346" i="4"/>
  <c r="P2347" i="4"/>
  <c r="P2348" i="4"/>
  <c r="P2349" i="4"/>
  <c r="P2350" i="4"/>
  <c r="P2351" i="4"/>
  <c r="P2352" i="4"/>
  <c r="P2353" i="4"/>
  <c r="P2354" i="4"/>
  <c r="P2355" i="4"/>
  <c r="P2356" i="4"/>
  <c r="P2357" i="4"/>
  <c r="P2358" i="4"/>
  <c r="P2359" i="4"/>
  <c r="P2360" i="4"/>
  <c r="P2361" i="4"/>
  <c r="P2362" i="4"/>
  <c r="P2363" i="4"/>
  <c r="P2364" i="4"/>
  <c r="P2365" i="4"/>
  <c r="P2366" i="4"/>
  <c r="P2367" i="4"/>
  <c r="P2368" i="4"/>
  <c r="P2369" i="4"/>
  <c r="P2370" i="4"/>
  <c r="P2371" i="4"/>
  <c r="P2372" i="4"/>
  <c r="P2373" i="4"/>
  <c r="P2374" i="4"/>
  <c r="P2375" i="4"/>
  <c r="P2376" i="4"/>
  <c r="P2377" i="4"/>
  <c r="P2378" i="4"/>
  <c r="P2379" i="4"/>
  <c r="P2380" i="4"/>
  <c r="P2381" i="4"/>
  <c r="P2382" i="4"/>
  <c r="P2383" i="4"/>
  <c r="P2384" i="4"/>
  <c r="P2385" i="4"/>
  <c r="P2386" i="4"/>
  <c r="P2387" i="4"/>
  <c r="P2388" i="4"/>
  <c r="P2389" i="4"/>
  <c r="P2390" i="4"/>
  <c r="P2391" i="4"/>
  <c r="P2392" i="4"/>
  <c r="P2393" i="4"/>
  <c r="P2394" i="4"/>
  <c r="P2395" i="4"/>
  <c r="P2396" i="4"/>
  <c r="P2397" i="4"/>
  <c r="P2398" i="4"/>
  <c r="P2399" i="4"/>
  <c r="P2400" i="4"/>
  <c r="P2401" i="4"/>
  <c r="P2402" i="4"/>
  <c r="P2403" i="4"/>
  <c r="P2404" i="4"/>
  <c r="P2405" i="4"/>
  <c r="P2406" i="4"/>
  <c r="P2407" i="4"/>
  <c r="P2408" i="4"/>
  <c r="P2409" i="4"/>
  <c r="P2410" i="4"/>
  <c r="P2411" i="4"/>
  <c r="P2412" i="4"/>
  <c r="P2413" i="4"/>
  <c r="P2414" i="4"/>
  <c r="P2415" i="4"/>
  <c r="P2416" i="4"/>
  <c r="P2417" i="4"/>
  <c r="P2418" i="4"/>
  <c r="P2419" i="4"/>
  <c r="P2420" i="4"/>
  <c r="P2421" i="4"/>
  <c r="P2422" i="4"/>
  <c r="P2423" i="4"/>
  <c r="P2424" i="4"/>
  <c r="P2425" i="4"/>
  <c r="P2426" i="4"/>
  <c r="P2427" i="4"/>
  <c r="P2428" i="4"/>
  <c r="P2429" i="4"/>
  <c r="P2430" i="4"/>
  <c r="P2431" i="4"/>
  <c r="P2432" i="4"/>
  <c r="P2433" i="4"/>
  <c r="P2434" i="4"/>
  <c r="P2435" i="4"/>
  <c r="P2436" i="4"/>
  <c r="P2437" i="4"/>
  <c r="P2438" i="4"/>
  <c r="P2439" i="4"/>
  <c r="P2440" i="4"/>
  <c r="P2441" i="4"/>
  <c r="P2442" i="4"/>
  <c r="P2443" i="4"/>
  <c r="P2444" i="4"/>
  <c r="P2445" i="4"/>
  <c r="P2446" i="4"/>
  <c r="P2447" i="4"/>
  <c r="P2448" i="4"/>
  <c r="P2449" i="4"/>
  <c r="P2450" i="4"/>
  <c r="P2451" i="4"/>
  <c r="P2452" i="4"/>
  <c r="P2453" i="4"/>
  <c r="P2454" i="4"/>
  <c r="P2455" i="4"/>
  <c r="P2456" i="4"/>
  <c r="P2457" i="4"/>
  <c r="P2458" i="4"/>
  <c r="P2459" i="4"/>
  <c r="P2460" i="4"/>
  <c r="P2461" i="4"/>
  <c r="P2462" i="4"/>
  <c r="P2463" i="4"/>
  <c r="P2464" i="4"/>
  <c r="P2465" i="4"/>
  <c r="P2466" i="4"/>
  <c r="P2467" i="4"/>
  <c r="P2468" i="4"/>
  <c r="P2469" i="4"/>
  <c r="P2470" i="4"/>
  <c r="P2471" i="4"/>
  <c r="P2472" i="4"/>
  <c r="P2473" i="4"/>
  <c r="P2474" i="4"/>
  <c r="P2475" i="4"/>
  <c r="P2476" i="4"/>
  <c r="P2477" i="4"/>
  <c r="P2478" i="4"/>
  <c r="P2479" i="4"/>
  <c r="P2480" i="4"/>
  <c r="P2481" i="4"/>
  <c r="P2482" i="4"/>
  <c r="P2483" i="4"/>
  <c r="P2484" i="4"/>
  <c r="P2485" i="4"/>
  <c r="P2486" i="4"/>
  <c r="P2487" i="4"/>
  <c r="P2488" i="4"/>
  <c r="P2489" i="4"/>
  <c r="P2490" i="4"/>
  <c r="P2491" i="4"/>
  <c r="P2492" i="4"/>
  <c r="P2493" i="4"/>
  <c r="P2494" i="4"/>
  <c r="P2495" i="4"/>
  <c r="P2496" i="4"/>
  <c r="P2497" i="4"/>
  <c r="P2498" i="4"/>
  <c r="P2499" i="4"/>
  <c r="P2500" i="4"/>
  <c r="P2501" i="4"/>
  <c r="P2502" i="4"/>
  <c r="P2503" i="4"/>
  <c r="P2504" i="4"/>
  <c r="P2505" i="4"/>
  <c r="P2506" i="4"/>
  <c r="P2507" i="4"/>
  <c r="P2508" i="4"/>
  <c r="P2509" i="4"/>
  <c r="P2510" i="4"/>
  <c r="P2511" i="4"/>
  <c r="P2512" i="4"/>
  <c r="P2513" i="4"/>
  <c r="P2514" i="4"/>
  <c r="P2515" i="4"/>
  <c r="P2516" i="4"/>
  <c r="P2517" i="4"/>
  <c r="P2518" i="4"/>
  <c r="P2519" i="4"/>
  <c r="P2520" i="4"/>
  <c r="P2521" i="4"/>
  <c r="P2522" i="4"/>
  <c r="P2523" i="4"/>
  <c r="P2524" i="4"/>
  <c r="P2525" i="4"/>
  <c r="P2526" i="4"/>
  <c r="P2527" i="4"/>
  <c r="P2528" i="4"/>
  <c r="P2529" i="4"/>
  <c r="P2530" i="4"/>
  <c r="P2531" i="4"/>
  <c r="P2532" i="4"/>
  <c r="P2533" i="4"/>
  <c r="P2534" i="4"/>
  <c r="P2535" i="4"/>
  <c r="P2536" i="4"/>
  <c r="P2537" i="4"/>
  <c r="P2538" i="4"/>
  <c r="P2539" i="4"/>
  <c r="P2540" i="4"/>
  <c r="P2541" i="4"/>
  <c r="P2542" i="4"/>
  <c r="P2543" i="4"/>
  <c r="P2544" i="4"/>
  <c r="P2545" i="4"/>
  <c r="P2546" i="4"/>
  <c r="P2547" i="4"/>
  <c r="P2548" i="4"/>
  <c r="P2549" i="4"/>
  <c r="P2550" i="4"/>
  <c r="P2551" i="4"/>
  <c r="P2552" i="4"/>
  <c r="P2553" i="4"/>
  <c r="P2554" i="4"/>
  <c r="P2555" i="4"/>
  <c r="P2556" i="4"/>
  <c r="P2557" i="4"/>
  <c r="P2558" i="4"/>
  <c r="P2559" i="4"/>
  <c r="P2560" i="4"/>
  <c r="P2561" i="4"/>
  <c r="P2562" i="4"/>
  <c r="P2563" i="4"/>
  <c r="P2564" i="4"/>
  <c r="P2565" i="4"/>
  <c r="P2566" i="4"/>
  <c r="P2567" i="4"/>
  <c r="P2568" i="4"/>
  <c r="P2569" i="4"/>
  <c r="P2570" i="4"/>
  <c r="P2571" i="4"/>
  <c r="P2572" i="4"/>
  <c r="P2573" i="4"/>
  <c r="P2574" i="4"/>
  <c r="P2575" i="4"/>
  <c r="P2576" i="4"/>
  <c r="P2577" i="4"/>
  <c r="P2578" i="4"/>
  <c r="P2579" i="4"/>
  <c r="P2580" i="4"/>
  <c r="P2581" i="4"/>
  <c r="P2582" i="4"/>
  <c r="P2583" i="4"/>
  <c r="P2584" i="4"/>
  <c r="P2585" i="4"/>
  <c r="P2586" i="4"/>
  <c r="P2587" i="4"/>
  <c r="P2588" i="4"/>
  <c r="P2589" i="4"/>
  <c r="P2590" i="4"/>
  <c r="P2591" i="4"/>
  <c r="P2592" i="4"/>
  <c r="P2593" i="4"/>
  <c r="P2594" i="4"/>
  <c r="P2595" i="4"/>
  <c r="P2596" i="4"/>
  <c r="P2597" i="4"/>
  <c r="P2598" i="4"/>
  <c r="P2599" i="4"/>
  <c r="P2600" i="4"/>
  <c r="P2601" i="4"/>
  <c r="P2602" i="4"/>
  <c r="P2603" i="4"/>
  <c r="P2604" i="4"/>
  <c r="P2605" i="4"/>
  <c r="P2606" i="4"/>
  <c r="P2607" i="4"/>
  <c r="P2608" i="4"/>
  <c r="P2609" i="4"/>
  <c r="P2610" i="4"/>
  <c r="P2611" i="4"/>
  <c r="P2612" i="4"/>
  <c r="P2613" i="4"/>
  <c r="P2614" i="4"/>
  <c r="P2615" i="4"/>
  <c r="P2616" i="4"/>
  <c r="P2617" i="4"/>
  <c r="P2618" i="4"/>
  <c r="P2619" i="4"/>
  <c r="P2620" i="4"/>
  <c r="P2621" i="4"/>
  <c r="P2622" i="4"/>
  <c r="P2623" i="4"/>
  <c r="P2624" i="4"/>
  <c r="P2625" i="4"/>
  <c r="P2626" i="4"/>
  <c r="P2627" i="4"/>
  <c r="P2628" i="4"/>
  <c r="P2629" i="4"/>
  <c r="P2630" i="4"/>
  <c r="P2631" i="4"/>
  <c r="P2632" i="4"/>
  <c r="P2633" i="4"/>
  <c r="P2634" i="4"/>
  <c r="P2635" i="4"/>
  <c r="P2636" i="4"/>
  <c r="P2637" i="4"/>
  <c r="P2638" i="4"/>
  <c r="P2639" i="4"/>
  <c r="P2640" i="4"/>
  <c r="P2641" i="4"/>
  <c r="P2642" i="4"/>
  <c r="P2643" i="4"/>
  <c r="P2644" i="4"/>
  <c r="P2645" i="4"/>
  <c r="P2646" i="4"/>
  <c r="P2647" i="4"/>
  <c r="P2648" i="4"/>
  <c r="P2649" i="4"/>
  <c r="P2650" i="4"/>
  <c r="P2651" i="4"/>
  <c r="P2652" i="4"/>
  <c r="P2653" i="4"/>
  <c r="P2654" i="4"/>
  <c r="P2655" i="4"/>
  <c r="P2656" i="4"/>
  <c r="P2657" i="4"/>
  <c r="P2658" i="4"/>
  <c r="P2659" i="4"/>
  <c r="P2660" i="4"/>
  <c r="P2661" i="4"/>
  <c r="P2662" i="4"/>
  <c r="P2663" i="4"/>
  <c r="P2664" i="4"/>
  <c r="P2665" i="4"/>
  <c r="P2666" i="4"/>
  <c r="P2667" i="4"/>
  <c r="P2668" i="4"/>
  <c r="P2669" i="4"/>
  <c r="P2670" i="4"/>
  <c r="P2671" i="4"/>
  <c r="P2672" i="4"/>
  <c r="P2673" i="4"/>
  <c r="P2674" i="4"/>
  <c r="P2675" i="4"/>
  <c r="P2676" i="4"/>
  <c r="P2677" i="4"/>
  <c r="P2678" i="4"/>
  <c r="P2679" i="4"/>
  <c r="P2680" i="4"/>
  <c r="P2681" i="4"/>
  <c r="P2682" i="4"/>
  <c r="P2683" i="4"/>
  <c r="P2684" i="4"/>
  <c r="P2685" i="4"/>
  <c r="P2686" i="4"/>
  <c r="P2687" i="4"/>
  <c r="P2688" i="4"/>
  <c r="P2689" i="4"/>
  <c r="P2690" i="4"/>
  <c r="P2691" i="4"/>
  <c r="P2692" i="4"/>
  <c r="P2693" i="4"/>
  <c r="P2694" i="4"/>
  <c r="P2695" i="4"/>
  <c r="P2696" i="4"/>
  <c r="P2697" i="4"/>
  <c r="P2698" i="4"/>
  <c r="P2699" i="4"/>
  <c r="P2700" i="4"/>
  <c r="P2701" i="4"/>
  <c r="P2702" i="4"/>
  <c r="P2703" i="4"/>
  <c r="P2704" i="4"/>
  <c r="P2705" i="4"/>
  <c r="P2706" i="4"/>
  <c r="P2707" i="4"/>
  <c r="P2708" i="4"/>
  <c r="P2709" i="4"/>
  <c r="P2710" i="4"/>
  <c r="P2711" i="4"/>
  <c r="P2712" i="4"/>
  <c r="P2713" i="4"/>
  <c r="P2714" i="4"/>
  <c r="P2715" i="4"/>
  <c r="P2716" i="4"/>
  <c r="P2717" i="4"/>
  <c r="P2718" i="4"/>
  <c r="P2719" i="4"/>
  <c r="P2720" i="4"/>
  <c r="P2721" i="4"/>
  <c r="P2722" i="4"/>
  <c r="P2723" i="4"/>
  <c r="P2724" i="4"/>
  <c r="P2725" i="4"/>
  <c r="P2726" i="4"/>
  <c r="P2727" i="4"/>
  <c r="P2728" i="4"/>
  <c r="P2729" i="4"/>
  <c r="P2730" i="4"/>
  <c r="P2731" i="4"/>
  <c r="P2732" i="4"/>
  <c r="P2733" i="4"/>
  <c r="P2734" i="4"/>
  <c r="P2735" i="4"/>
  <c r="P2736" i="4"/>
  <c r="P2737" i="4"/>
  <c r="P2738" i="4"/>
  <c r="P2739" i="4"/>
  <c r="P2740" i="4"/>
  <c r="P2741" i="4"/>
  <c r="P2742" i="4"/>
  <c r="P2743" i="4"/>
  <c r="P2744" i="4"/>
  <c r="P2745" i="4"/>
  <c r="P2746" i="4"/>
  <c r="P2747" i="4"/>
  <c r="P2748" i="4"/>
  <c r="P2749" i="4"/>
  <c r="P2750" i="4"/>
  <c r="P2751" i="4"/>
  <c r="P2752" i="4"/>
  <c r="P2753" i="4"/>
  <c r="P2754" i="4"/>
  <c r="P2755" i="4"/>
  <c r="P2756" i="4"/>
  <c r="P2757" i="4"/>
  <c r="P2758" i="4"/>
  <c r="P2759" i="4"/>
  <c r="P2760" i="4"/>
  <c r="P2761" i="4"/>
  <c r="P2762" i="4"/>
  <c r="P2763" i="4"/>
  <c r="P2764" i="4"/>
  <c r="P2765" i="4"/>
  <c r="P2766" i="4"/>
  <c r="P2767" i="4"/>
  <c r="P2768" i="4"/>
  <c r="P2769" i="4"/>
  <c r="P2770" i="4"/>
  <c r="P2771" i="4"/>
  <c r="P2772" i="4"/>
  <c r="P2773" i="4"/>
  <c r="P2774" i="4"/>
  <c r="P2775" i="4"/>
  <c r="P2776" i="4"/>
  <c r="P2777" i="4"/>
  <c r="P2778" i="4"/>
  <c r="P2779" i="4"/>
  <c r="P2780" i="4"/>
  <c r="P2781" i="4"/>
  <c r="P2782" i="4"/>
  <c r="P2783" i="4"/>
  <c r="P2784" i="4"/>
  <c r="P2785" i="4"/>
  <c r="P2786" i="4"/>
  <c r="P2787" i="4"/>
  <c r="P2788" i="4"/>
  <c r="P2789" i="4"/>
  <c r="P2790" i="4"/>
  <c r="P2791" i="4"/>
  <c r="P2792" i="4"/>
  <c r="P2793" i="4"/>
  <c r="P2794" i="4"/>
  <c r="P2795" i="4"/>
  <c r="P2796" i="4"/>
  <c r="P2797" i="4"/>
  <c r="P2798" i="4"/>
  <c r="P2799" i="4"/>
  <c r="P2800" i="4"/>
  <c r="P2801" i="4"/>
  <c r="P2802" i="4"/>
  <c r="P2803" i="4"/>
  <c r="P2804" i="4"/>
  <c r="P2805" i="4"/>
  <c r="P2806" i="4"/>
  <c r="P2807" i="4"/>
  <c r="P2808" i="4"/>
  <c r="P2809" i="4"/>
  <c r="P2810" i="4"/>
  <c r="P2811" i="4"/>
  <c r="P2812" i="4"/>
  <c r="P2813" i="4"/>
  <c r="P2814" i="4"/>
  <c r="P2815" i="4"/>
  <c r="P2816" i="4"/>
  <c r="P2817" i="4"/>
  <c r="P2818" i="4"/>
  <c r="P2819" i="4"/>
  <c r="P2820" i="4"/>
  <c r="P2821" i="4"/>
  <c r="P2822" i="4"/>
  <c r="P2823" i="4"/>
  <c r="P2824" i="4"/>
  <c r="P2825" i="4"/>
  <c r="P2826" i="4"/>
  <c r="P2827" i="4"/>
  <c r="P2828" i="4"/>
  <c r="P2829" i="4"/>
  <c r="P2830" i="4"/>
  <c r="P2831" i="4"/>
  <c r="P2832" i="4"/>
  <c r="P2833" i="4"/>
  <c r="P2834" i="4"/>
  <c r="P2835" i="4"/>
  <c r="P2836" i="4"/>
  <c r="P2837" i="4"/>
  <c r="P2838" i="4"/>
  <c r="P2839" i="4"/>
  <c r="P2840" i="4"/>
  <c r="P2841" i="4"/>
  <c r="P2842" i="4"/>
  <c r="P2843" i="4"/>
  <c r="P2844" i="4"/>
  <c r="P2845" i="4"/>
  <c r="P2846" i="4"/>
  <c r="P2847" i="4"/>
  <c r="P2848" i="4"/>
  <c r="P2849" i="4"/>
  <c r="P2850" i="4"/>
  <c r="P2851" i="4"/>
  <c r="P2852" i="4"/>
  <c r="P2853" i="4"/>
  <c r="P2854" i="4"/>
  <c r="P2855" i="4"/>
  <c r="P2856" i="4"/>
  <c r="P2857" i="4"/>
  <c r="P2858" i="4"/>
  <c r="P2859" i="4"/>
  <c r="P2860" i="4"/>
  <c r="P2861" i="4"/>
  <c r="P2862" i="4"/>
  <c r="P2863" i="4"/>
  <c r="P2864" i="4"/>
  <c r="P2865" i="4"/>
  <c r="P2866" i="4"/>
  <c r="P2867" i="4"/>
  <c r="P2868" i="4"/>
  <c r="P2869" i="4"/>
  <c r="P2870" i="4"/>
  <c r="P2871" i="4"/>
  <c r="P2872" i="4"/>
  <c r="P2873" i="4"/>
  <c r="P2874" i="4"/>
  <c r="P2875" i="4"/>
  <c r="P2876" i="4"/>
  <c r="P2877" i="4"/>
  <c r="P2878" i="4"/>
  <c r="P2879" i="4"/>
  <c r="P2880" i="4"/>
  <c r="P2881" i="4"/>
  <c r="P2882" i="4"/>
  <c r="P2883" i="4"/>
  <c r="P2884" i="4"/>
  <c r="P2885" i="4"/>
  <c r="P2886" i="4"/>
  <c r="P2887" i="4"/>
  <c r="P2888" i="4"/>
  <c r="P2889" i="4"/>
  <c r="P2890" i="4"/>
  <c r="P2891" i="4"/>
  <c r="P2892" i="4"/>
  <c r="P2893" i="4"/>
  <c r="P2894" i="4"/>
  <c r="P2895" i="4"/>
  <c r="P2896" i="4"/>
  <c r="P2897" i="4"/>
  <c r="P2898" i="4"/>
  <c r="P2899" i="4"/>
  <c r="P2900" i="4"/>
  <c r="P2901" i="4"/>
  <c r="P2902" i="4"/>
  <c r="P2903" i="4"/>
  <c r="P2904" i="4"/>
  <c r="P2905" i="4"/>
  <c r="P2906" i="4"/>
  <c r="P2907" i="4"/>
  <c r="P2908" i="4"/>
  <c r="P2909" i="4"/>
  <c r="P2910" i="4"/>
  <c r="P2911" i="4"/>
  <c r="P2912" i="4"/>
  <c r="P2913" i="4"/>
  <c r="P2914" i="4"/>
  <c r="P2915" i="4"/>
  <c r="P2916" i="4"/>
  <c r="P2917" i="4"/>
  <c r="P2918" i="4"/>
  <c r="P2919" i="4"/>
  <c r="P2920" i="4"/>
  <c r="P2921" i="4"/>
  <c r="P2922" i="4"/>
  <c r="P2923" i="4"/>
  <c r="P2924" i="4"/>
  <c r="P2925" i="4"/>
  <c r="P2926" i="4"/>
  <c r="P2927" i="4"/>
  <c r="P2928" i="4"/>
  <c r="P2929" i="4"/>
  <c r="P2930" i="4"/>
  <c r="P2931" i="4"/>
  <c r="P2932" i="4"/>
  <c r="P2933" i="4"/>
  <c r="P2934" i="4"/>
  <c r="P2935" i="4"/>
  <c r="P2936" i="4"/>
  <c r="P2937" i="4"/>
  <c r="P2938" i="4"/>
  <c r="P2939" i="4"/>
  <c r="P2940" i="4"/>
  <c r="P2941" i="4"/>
  <c r="P2942" i="4"/>
  <c r="P2943" i="4"/>
  <c r="P2944" i="4"/>
  <c r="P2945" i="4"/>
  <c r="P2946" i="4"/>
  <c r="P2947" i="4"/>
  <c r="P2948" i="4"/>
  <c r="P2949" i="4"/>
  <c r="P2950" i="4"/>
  <c r="P2951" i="4"/>
  <c r="P2952" i="4"/>
  <c r="P2953" i="4"/>
  <c r="P2954" i="4"/>
  <c r="P2955" i="4"/>
  <c r="P2956" i="4"/>
  <c r="P2957" i="4"/>
  <c r="P2958" i="4"/>
  <c r="P2959" i="4"/>
  <c r="P2960" i="4"/>
  <c r="P2961" i="4"/>
  <c r="P2962" i="4"/>
  <c r="P2963" i="4"/>
  <c r="P2964" i="4"/>
  <c r="P2965" i="4"/>
  <c r="P2966" i="4"/>
  <c r="P2967" i="4"/>
  <c r="P2968" i="4"/>
  <c r="P2969" i="4"/>
  <c r="P2970" i="4"/>
  <c r="P2971" i="4"/>
  <c r="P2972" i="4"/>
  <c r="P2973" i="4"/>
  <c r="P2974" i="4"/>
  <c r="P2975" i="4"/>
  <c r="P2976" i="4"/>
  <c r="P2977" i="4"/>
  <c r="P2978" i="4"/>
  <c r="P2979" i="4"/>
  <c r="P2980" i="4"/>
  <c r="P2981" i="4"/>
  <c r="P2982" i="4"/>
  <c r="P2983" i="4"/>
  <c r="P2984" i="4"/>
  <c r="P2985" i="4"/>
  <c r="P2986" i="4"/>
  <c r="P2987" i="4"/>
  <c r="P2988" i="4"/>
  <c r="P2989" i="4"/>
  <c r="P2990" i="4"/>
  <c r="P2991" i="4"/>
  <c r="P2992" i="4"/>
  <c r="P2993" i="4"/>
  <c r="P2994" i="4"/>
  <c r="P2995" i="4"/>
  <c r="P2996" i="4"/>
  <c r="P2997" i="4"/>
  <c r="P2998" i="4"/>
  <c r="P2999" i="4"/>
  <c r="P3000" i="4"/>
  <c r="P3001" i="4"/>
  <c r="P3002" i="4"/>
  <c r="P3003" i="4"/>
  <c r="P3004" i="4"/>
  <c r="P3005" i="4"/>
  <c r="P3006" i="4"/>
  <c r="P3007" i="4"/>
  <c r="P3008" i="4"/>
  <c r="P3009" i="4"/>
  <c r="P3010" i="4"/>
  <c r="P3011" i="4"/>
  <c r="P3012" i="4"/>
  <c r="P3013" i="4"/>
  <c r="P3014" i="4"/>
  <c r="P3015" i="4"/>
  <c r="P3016" i="4"/>
  <c r="P3017" i="4"/>
  <c r="P3018" i="4"/>
  <c r="P3019" i="4"/>
  <c r="P3020" i="4"/>
  <c r="P3021" i="4"/>
  <c r="P3022" i="4"/>
  <c r="P3023" i="4"/>
  <c r="P3024" i="4"/>
  <c r="P3025" i="4"/>
  <c r="P3026" i="4"/>
  <c r="P3027" i="4"/>
  <c r="P3028" i="4"/>
  <c r="P3029" i="4"/>
  <c r="P3030" i="4"/>
  <c r="P3031" i="4"/>
  <c r="P3032" i="4"/>
  <c r="P3033" i="4"/>
  <c r="P3034" i="4"/>
  <c r="P3035" i="4"/>
  <c r="P3036" i="4"/>
  <c r="P3037" i="4"/>
  <c r="P3038" i="4"/>
  <c r="P3039" i="4"/>
  <c r="P3040" i="4"/>
  <c r="P3041" i="4"/>
  <c r="P3042" i="4"/>
  <c r="P3043" i="4"/>
  <c r="P3044" i="4"/>
  <c r="P3045" i="4"/>
  <c r="P3046" i="4"/>
  <c r="P3047" i="4"/>
  <c r="P3048" i="4"/>
  <c r="P3049" i="4"/>
  <c r="P3050" i="4"/>
  <c r="P3051" i="4"/>
  <c r="P3052" i="4"/>
  <c r="P3053" i="4"/>
  <c r="P3054" i="4"/>
  <c r="P3055" i="4"/>
  <c r="P3056" i="4"/>
  <c r="P3057" i="4"/>
  <c r="P3058" i="4"/>
  <c r="P3059" i="4"/>
  <c r="P3060" i="4"/>
  <c r="P3061" i="4"/>
  <c r="P3062" i="4"/>
  <c r="P3063" i="4"/>
  <c r="P3064" i="4"/>
  <c r="P3065" i="4"/>
  <c r="P3066" i="4"/>
  <c r="P3067" i="4"/>
  <c r="P3068" i="4"/>
  <c r="P3069" i="4"/>
  <c r="P3070" i="4"/>
  <c r="P3071" i="4"/>
  <c r="P3072" i="4"/>
  <c r="P3073" i="4"/>
  <c r="P3074" i="4"/>
  <c r="P3075" i="4"/>
  <c r="P3076" i="4"/>
  <c r="P3077" i="4"/>
  <c r="P3078" i="4"/>
  <c r="P3079" i="4"/>
  <c r="P3080" i="4"/>
  <c r="P3081" i="4"/>
  <c r="P3082" i="4"/>
  <c r="P3083" i="4"/>
  <c r="P3084" i="4"/>
  <c r="P3085" i="4"/>
  <c r="P3086" i="4"/>
  <c r="P3087" i="4"/>
  <c r="P3088" i="4"/>
  <c r="P3089" i="4"/>
  <c r="P3090" i="4"/>
  <c r="P3091" i="4"/>
  <c r="P3092" i="4"/>
  <c r="P3093" i="4"/>
  <c r="P3094" i="4"/>
  <c r="P3095" i="4"/>
  <c r="P3096" i="4"/>
  <c r="P3097" i="4"/>
  <c r="P3098" i="4"/>
  <c r="P3099" i="4"/>
  <c r="P3100" i="4"/>
  <c r="P3101" i="4"/>
  <c r="P3102" i="4"/>
  <c r="P3103" i="4"/>
  <c r="P3104" i="4"/>
  <c r="P3105" i="4"/>
  <c r="P3106" i="4"/>
  <c r="P3107" i="4"/>
  <c r="P3108" i="4"/>
  <c r="P3109" i="4"/>
  <c r="P3110" i="4"/>
  <c r="P3111" i="4"/>
  <c r="P3112" i="4"/>
  <c r="P3113" i="4"/>
  <c r="P3114" i="4"/>
  <c r="P3115" i="4"/>
  <c r="P3116" i="4"/>
  <c r="P3117" i="4"/>
  <c r="P3118" i="4"/>
  <c r="P3119" i="4"/>
  <c r="P3120" i="4"/>
  <c r="P3121" i="4"/>
  <c r="P3122" i="4"/>
  <c r="P3123" i="4"/>
  <c r="P3124" i="4"/>
  <c r="P3125" i="4"/>
  <c r="P3126" i="4"/>
  <c r="P3127" i="4"/>
  <c r="P3128" i="4"/>
  <c r="P3129" i="4"/>
  <c r="P3130" i="4"/>
  <c r="P3131" i="4"/>
  <c r="P3132" i="4"/>
  <c r="P3133" i="4"/>
  <c r="P3134" i="4"/>
  <c r="P3135" i="4"/>
  <c r="P3136" i="4"/>
  <c r="P3137" i="4"/>
  <c r="P3138" i="4"/>
  <c r="P3139" i="4"/>
  <c r="P3140" i="4"/>
  <c r="P3141" i="4"/>
  <c r="P3142" i="4"/>
  <c r="P3143" i="4"/>
  <c r="P3144" i="4"/>
  <c r="P3145" i="4"/>
  <c r="P3146" i="4"/>
  <c r="P3147" i="4"/>
  <c r="P3148" i="4"/>
  <c r="P3149" i="4"/>
  <c r="P3150" i="4"/>
  <c r="P3151" i="4"/>
  <c r="P3152" i="4"/>
  <c r="P3153" i="4"/>
  <c r="P3154" i="4"/>
  <c r="P3155" i="4"/>
  <c r="P3156" i="4"/>
  <c r="P3157" i="4"/>
  <c r="P3158" i="4"/>
  <c r="P3159" i="4"/>
  <c r="P3160" i="4"/>
  <c r="P3161" i="4"/>
  <c r="P3162" i="4"/>
  <c r="P3163" i="4"/>
  <c r="P3164" i="4"/>
  <c r="P3165" i="4"/>
  <c r="P3166" i="4"/>
  <c r="P3167" i="4"/>
  <c r="P3168" i="4"/>
  <c r="P3169" i="4"/>
  <c r="P3170" i="4"/>
  <c r="P3171" i="4"/>
  <c r="P3172" i="4"/>
  <c r="P3173" i="4"/>
  <c r="P3174" i="4"/>
  <c r="P3175" i="4"/>
  <c r="P3176" i="4"/>
  <c r="P3177" i="4"/>
  <c r="P3178" i="4"/>
  <c r="P3179" i="4"/>
  <c r="P3180" i="4"/>
  <c r="P3181" i="4"/>
  <c r="P3182" i="4"/>
  <c r="P3183" i="4"/>
  <c r="P3184" i="4"/>
  <c r="P3185" i="4"/>
  <c r="P3186" i="4"/>
  <c r="P3187" i="4"/>
  <c r="P3188" i="4"/>
  <c r="P3189" i="4"/>
  <c r="P3190" i="4"/>
  <c r="P3191" i="4"/>
  <c r="P3192" i="4"/>
  <c r="P3193" i="4"/>
  <c r="P3194" i="4"/>
  <c r="P3195" i="4"/>
  <c r="P3196" i="4"/>
  <c r="P3197" i="4"/>
  <c r="P3198" i="4"/>
  <c r="P3199" i="4"/>
  <c r="P3200" i="4"/>
  <c r="P3201" i="4"/>
  <c r="P3202" i="4"/>
  <c r="P3203" i="4"/>
  <c r="P3204" i="4"/>
  <c r="P3205" i="4"/>
  <c r="P3206" i="4"/>
  <c r="P3207" i="4"/>
  <c r="P3208" i="4"/>
  <c r="P3209" i="4"/>
  <c r="P3210" i="4"/>
  <c r="P3211" i="4"/>
  <c r="P3212" i="4"/>
  <c r="P3213" i="4"/>
  <c r="P3214" i="4"/>
  <c r="P3215" i="4"/>
  <c r="P3216" i="4"/>
  <c r="P3217" i="4"/>
  <c r="P3218" i="4"/>
  <c r="P3219" i="4"/>
  <c r="P3220" i="4"/>
  <c r="P3221" i="4"/>
  <c r="P3222" i="4"/>
  <c r="P3223" i="4"/>
  <c r="P3224" i="4"/>
  <c r="P3225" i="4"/>
  <c r="P3226" i="4"/>
  <c r="P3227" i="4"/>
  <c r="P3228" i="4"/>
  <c r="P3229" i="4"/>
  <c r="P3230" i="4"/>
  <c r="P3231" i="4"/>
  <c r="P3232" i="4"/>
  <c r="P3233" i="4"/>
  <c r="P3234" i="4"/>
  <c r="P3235" i="4"/>
  <c r="P3236" i="4"/>
  <c r="P3237" i="4"/>
  <c r="P3238" i="4"/>
  <c r="P3239" i="4"/>
  <c r="P3240" i="4"/>
  <c r="P3241" i="4"/>
  <c r="P3242" i="4"/>
  <c r="P3243" i="4"/>
  <c r="P3244" i="4"/>
  <c r="P3245" i="4"/>
  <c r="P3246" i="4"/>
  <c r="P3247" i="4"/>
  <c r="P3248" i="4"/>
  <c r="P3249" i="4"/>
  <c r="P3250" i="4"/>
  <c r="P3251" i="4"/>
  <c r="P3252" i="4"/>
  <c r="P3253" i="4"/>
  <c r="P3254" i="4"/>
  <c r="P3255" i="4"/>
  <c r="P3256" i="4"/>
  <c r="P3257" i="4"/>
  <c r="P3258" i="4"/>
  <c r="P3259" i="4"/>
  <c r="P3260" i="4"/>
  <c r="P3261" i="4"/>
  <c r="P3262" i="4"/>
  <c r="P3263" i="4"/>
  <c r="P3264" i="4"/>
  <c r="P3265" i="4"/>
  <c r="P3266" i="4"/>
  <c r="P3267" i="4"/>
  <c r="P3268" i="4"/>
  <c r="P3269" i="4"/>
  <c r="P3270" i="4"/>
  <c r="P3271" i="4"/>
  <c r="P3272" i="4"/>
  <c r="P3273" i="4"/>
  <c r="P3274" i="4"/>
  <c r="P3275" i="4"/>
  <c r="P3276" i="4"/>
  <c r="P3277" i="4"/>
  <c r="P3278" i="4"/>
  <c r="P3279" i="4"/>
  <c r="P3280" i="4"/>
  <c r="P3281" i="4"/>
  <c r="P3282" i="4"/>
  <c r="P3283" i="4"/>
  <c r="P3284" i="4"/>
  <c r="P3285" i="4"/>
  <c r="P3286" i="4"/>
  <c r="P3287" i="4"/>
  <c r="P3288" i="4"/>
  <c r="P3289" i="4"/>
  <c r="P3290" i="4"/>
  <c r="P3291" i="4"/>
  <c r="P3292" i="4"/>
  <c r="P3293" i="4"/>
  <c r="P3294" i="4"/>
  <c r="P3295" i="4"/>
  <c r="P3296" i="4"/>
  <c r="P3297" i="4"/>
  <c r="P3298" i="4"/>
  <c r="P3299" i="4"/>
  <c r="P3300" i="4"/>
  <c r="P3301" i="4"/>
  <c r="P3302" i="4"/>
  <c r="P3303" i="4"/>
  <c r="P3304" i="4"/>
  <c r="P3305" i="4"/>
  <c r="P3306" i="4"/>
  <c r="P3307" i="4"/>
  <c r="P3308" i="4"/>
  <c r="P3309" i="4"/>
  <c r="P3310" i="4"/>
  <c r="P3311" i="4"/>
  <c r="P3312" i="4"/>
  <c r="P3313" i="4"/>
  <c r="P3314" i="4"/>
  <c r="P3315" i="4"/>
  <c r="P3316" i="4"/>
  <c r="P3317" i="4"/>
  <c r="P3318" i="4"/>
  <c r="P3319" i="4"/>
  <c r="P3320" i="4"/>
  <c r="P3321" i="4"/>
  <c r="P3322" i="4"/>
  <c r="P3323" i="4"/>
  <c r="P3324" i="4"/>
  <c r="P3325" i="4"/>
  <c r="P3326" i="4"/>
  <c r="P3327" i="4"/>
  <c r="P3328" i="4"/>
  <c r="P3329" i="4"/>
  <c r="P3330" i="4"/>
  <c r="P3331" i="4"/>
  <c r="P3332" i="4"/>
  <c r="P3333" i="4"/>
  <c r="P3334" i="4"/>
  <c r="P3335" i="4"/>
  <c r="P3336" i="4"/>
  <c r="P3337" i="4"/>
  <c r="P3338" i="4"/>
  <c r="P3339" i="4"/>
  <c r="P3340" i="4"/>
  <c r="P3341" i="4"/>
  <c r="P3342" i="4"/>
  <c r="P3343" i="4"/>
  <c r="P3344" i="4"/>
  <c r="P3345" i="4"/>
  <c r="P3346" i="4"/>
  <c r="P3347" i="4"/>
  <c r="P3348" i="4"/>
  <c r="P3349" i="4"/>
  <c r="P3350" i="4"/>
  <c r="P3351" i="4"/>
  <c r="P3352" i="4"/>
  <c r="P3353" i="4"/>
  <c r="P3354" i="4"/>
  <c r="P3355" i="4"/>
  <c r="P3356" i="4"/>
  <c r="P3357" i="4"/>
  <c r="P3358" i="4"/>
  <c r="P3359" i="4"/>
  <c r="P3360" i="4"/>
  <c r="P3361" i="4"/>
  <c r="P3362" i="4"/>
  <c r="P3363" i="4"/>
  <c r="P3364" i="4"/>
  <c r="P3365" i="4"/>
  <c r="P3366" i="4"/>
  <c r="P3367" i="4"/>
  <c r="P3368" i="4"/>
  <c r="P3369" i="4"/>
  <c r="P3370" i="4"/>
  <c r="P3371" i="4"/>
  <c r="P3372" i="4"/>
  <c r="P3373" i="4"/>
  <c r="P3374" i="4"/>
  <c r="P3375" i="4"/>
  <c r="P3376" i="4"/>
  <c r="P3377" i="4"/>
  <c r="P3378" i="4"/>
  <c r="P3379" i="4"/>
  <c r="P3380" i="4"/>
  <c r="P3381" i="4"/>
  <c r="P3382" i="4"/>
  <c r="P3383" i="4"/>
  <c r="P3384" i="4"/>
  <c r="P3385" i="4"/>
  <c r="P3386" i="4"/>
  <c r="P3387" i="4"/>
  <c r="P3388" i="4"/>
  <c r="P3389" i="4"/>
  <c r="P3390" i="4"/>
  <c r="P3391" i="4"/>
  <c r="P3392" i="4"/>
  <c r="P3393" i="4"/>
  <c r="P3394" i="4"/>
  <c r="P3395" i="4"/>
  <c r="P3396" i="4"/>
  <c r="P3397" i="4"/>
  <c r="P3398" i="4"/>
  <c r="P3399" i="4"/>
  <c r="P3400" i="4"/>
  <c r="P3401" i="4"/>
  <c r="P3402" i="4"/>
  <c r="P3403" i="4"/>
  <c r="P3404" i="4"/>
  <c r="P3405" i="4"/>
  <c r="P3406" i="4"/>
  <c r="P3407" i="4"/>
  <c r="P3408" i="4"/>
  <c r="P3409" i="4"/>
  <c r="P3410" i="4"/>
  <c r="P3411" i="4"/>
  <c r="P3412" i="4"/>
  <c r="P3413" i="4"/>
  <c r="P3414" i="4"/>
  <c r="P3415" i="4"/>
  <c r="P3416" i="4"/>
  <c r="P3417" i="4"/>
  <c r="P3418" i="4"/>
  <c r="P3419" i="4"/>
  <c r="P3420" i="4"/>
  <c r="P3421" i="4"/>
  <c r="P3422" i="4"/>
  <c r="P3423" i="4"/>
  <c r="P3424" i="4"/>
  <c r="P3425" i="4"/>
  <c r="P3426" i="4"/>
  <c r="P3427" i="4"/>
  <c r="P3428" i="4"/>
  <c r="P3429" i="4"/>
  <c r="P3430" i="4"/>
  <c r="P3431" i="4"/>
  <c r="P3432" i="4"/>
  <c r="P3433" i="4"/>
  <c r="P3434" i="4"/>
  <c r="P3435" i="4"/>
  <c r="P3436" i="4"/>
  <c r="P3437" i="4"/>
  <c r="P3438" i="4"/>
  <c r="P3439" i="4"/>
  <c r="P3440" i="4"/>
  <c r="P3441" i="4"/>
  <c r="P3442" i="4"/>
  <c r="P3443" i="4"/>
  <c r="P3444" i="4"/>
  <c r="P3445" i="4"/>
  <c r="P3446" i="4"/>
  <c r="P3447" i="4"/>
  <c r="P3448" i="4"/>
  <c r="P3449" i="4"/>
  <c r="P3450" i="4"/>
  <c r="P3451" i="4"/>
  <c r="P3452" i="4"/>
  <c r="P3453" i="4"/>
  <c r="P3454" i="4"/>
  <c r="P3455" i="4"/>
  <c r="P3456" i="4"/>
  <c r="P3457" i="4"/>
  <c r="P3458" i="4"/>
  <c r="P3459" i="4"/>
  <c r="P3460" i="4"/>
  <c r="P3461" i="4"/>
  <c r="P3462" i="4"/>
  <c r="P3463" i="4"/>
  <c r="P3464" i="4"/>
  <c r="P3465" i="4"/>
  <c r="P3466" i="4"/>
  <c r="P3467" i="4"/>
  <c r="P3468" i="4"/>
  <c r="P3469" i="4"/>
  <c r="P3470" i="4"/>
  <c r="P3471" i="4"/>
  <c r="P3472" i="4"/>
  <c r="P3473" i="4"/>
  <c r="P3474" i="4"/>
  <c r="P3475" i="4"/>
  <c r="P3476" i="4"/>
  <c r="P3477" i="4"/>
  <c r="P3478" i="4"/>
  <c r="P3479" i="4"/>
  <c r="P3480" i="4"/>
  <c r="P3481" i="4"/>
  <c r="P3482" i="4"/>
  <c r="P3483" i="4"/>
  <c r="P3484" i="4"/>
  <c r="P3485" i="4"/>
  <c r="P3486" i="4"/>
  <c r="P3487" i="4"/>
  <c r="P3488" i="4"/>
  <c r="P3489" i="4"/>
  <c r="P3490" i="4"/>
  <c r="P3491" i="4"/>
  <c r="P3492" i="4"/>
  <c r="P3493" i="4"/>
  <c r="P3494" i="4"/>
  <c r="P3495" i="4"/>
  <c r="P3496" i="4"/>
  <c r="P3497" i="4"/>
  <c r="P3498" i="4"/>
  <c r="P3499" i="4"/>
  <c r="P3500" i="4"/>
  <c r="P3501" i="4"/>
  <c r="P3502" i="4"/>
  <c r="P3503" i="4"/>
  <c r="P3504" i="4"/>
  <c r="P3505" i="4"/>
  <c r="P3506" i="4"/>
  <c r="P3507" i="4"/>
  <c r="P3508" i="4"/>
  <c r="P3509" i="4"/>
  <c r="P3510" i="4"/>
  <c r="P3511" i="4"/>
  <c r="P3512" i="4"/>
  <c r="P3513" i="4"/>
  <c r="P3514" i="4"/>
  <c r="P3515" i="4"/>
  <c r="P3516" i="4"/>
  <c r="P3517" i="4"/>
  <c r="P3518" i="4"/>
  <c r="P3519" i="4"/>
  <c r="P3520" i="4"/>
  <c r="P3521" i="4"/>
  <c r="P3522" i="4"/>
  <c r="P3523" i="4"/>
  <c r="P3524" i="4"/>
  <c r="P3525" i="4"/>
  <c r="P3526" i="4"/>
  <c r="P3527" i="4"/>
  <c r="P3528" i="4"/>
  <c r="P3529" i="4"/>
  <c r="P3530" i="4"/>
  <c r="P3531" i="4"/>
  <c r="P3532" i="4"/>
  <c r="P3533" i="4"/>
  <c r="P3534" i="4"/>
  <c r="P3535" i="4"/>
  <c r="P3536" i="4"/>
  <c r="P3537" i="4"/>
  <c r="P3538" i="4"/>
  <c r="P3539" i="4"/>
  <c r="P3540" i="4"/>
  <c r="P3541" i="4"/>
  <c r="P3542" i="4"/>
  <c r="P3543" i="4"/>
  <c r="P3544" i="4"/>
  <c r="P3545" i="4"/>
  <c r="P3546" i="4"/>
  <c r="P3547" i="4"/>
  <c r="P3548" i="4"/>
  <c r="P3549" i="4"/>
  <c r="P3550" i="4"/>
  <c r="P3551" i="4"/>
  <c r="P3552" i="4"/>
  <c r="P3553" i="4"/>
  <c r="P3554" i="4"/>
  <c r="P3555" i="4"/>
  <c r="P3556" i="4"/>
  <c r="P3557" i="4"/>
  <c r="P3558" i="4"/>
  <c r="P3559" i="4"/>
  <c r="P3560" i="4"/>
  <c r="P3561" i="4"/>
  <c r="P3562" i="4"/>
  <c r="P3563" i="4"/>
  <c r="P3564" i="4"/>
  <c r="P3565" i="4"/>
  <c r="P3566" i="4"/>
  <c r="P3567" i="4"/>
  <c r="P3568" i="4"/>
  <c r="P3569" i="4"/>
  <c r="P3570" i="4"/>
  <c r="P3571" i="4"/>
  <c r="P3572" i="4"/>
  <c r="P3573" i="4"/>
  <c r="P3574" i="4"/>
  <c r="P3575" i="4"/>
  <c r="P3576" i="4"/>
  <c r="P3577" i="4"/>
  <c r="P3578" i="4"/>
  <c r="P3579" i="4"/>
  <c r="P3580" i="4"/>
  <c r="P3581" i="4"/>
  <c r="P3582" i="4"/>
  <c r="P3583" i="4"/>
  <c r="P3584" i="4"/>
  <c r="P3585" i="4"/>
  <c r="P3586" i="4"/>
  <c r="P3587" i="4"/>
  <c r="P3588" i="4"/>
  <c r="P3589" i="4"/>
  <c r="P3590" i="4"/>
  <c r="P3591" i="4"/>
  <c r="P3592" i="4"/>
  <c r="P3593" i="4"/>
  <c r="P3594" i="4"/>
  <c r="P3595" i="4"/>
  <c r="P3596" i="4"/>
  <c r="P3597" i="4"/>
  <c r="P3598" i="4"/>
  <c r="P3599" i="4"/>
  <c r="P3600" i="4"/>
  <c r="P3601" i="4"/>
  <c r="P3602" i="4"/>
  <c r="P3603" i="4"/>
  <c r="P3604" i="4"/>
  <c r="P3605" i="4"/>
  <c r="P3606" i="4"/>
  <c r="P3607" i="4"/>
  <c r="P3608" i="4"/>
  <c r="P3609" i="4"/>
  <c r="P3610" i="4"/>
  <c r="P3611" i="4"/>
  <c r="P3612" i="4"/>
  <c r="P3613" i="4"/>
  <c r="P3614" i="4"/>
  <c r="P3615" i="4"/>
  <c r="P3616" i="4"/>
  <c r="P3617" i="4"/>
  <c r="P3618" i="4"/>
  <c r="P3619" i="4"/>
  <c r="P3620" i="4"/>
  <c r="P3621" i="4"/>
  <c r="P3622" i="4"/>
  <c r="P3623" i="4"/>
  <c r="P3624" i="4"/>
  <c r="P3625" i="4"/>
  <c r="P3626" i="4"/>
  <c r="P3627" i="4"/>
  <c r="P3628" i="4"/>
  <c r="P3629" i="4"/>
  <c r="P3630" i="4"/>
  <c r="P3631" i="4"/>
  <c r="P3632" i="4"/>
  <c r="P3633" i="4"/>
  <c r="P3634" i="4"/>
  <c r="P3635" i="4"/>
  <c r="P3636" i="4"/>
  <c r="P3637" i="4"/>
  <c r="P3638" i="4"/>
  <c r="P3639" i="4"/>
  <c r="P3640" i="4"/>
  <c r="P3641" i="4"/>
  <c r="P3642" i="4"/>
  <c r="P3643" i="4"/>
  <c r="P3644" i="4"/>
  <c r="P3645" i="4"/>
  <c r="P3646" i="4"/>
  <c r="P3647" i="4"/>
  <c r="P3648" i="4"/>
  <c r="P3649" i="4"/>
  <c r="P3650" i="4"/>
  <c r="P3651" i="4"/>
  <c r="P3652" i="4"/>
  <c r="P3653" i="4"/>
  <c r="P3654" i="4"/>
  <c r="P3655" i="4"/>
  <c r="P3656" i="4"/>
  <c r="P3657" i="4"/>
  <c r="P3658" i="4"/>
  <c r="P3659" i="4"/>
  <c r="P3660" i="4"/>
  <c r="P3661" i="4"/>
  <c r="P3662" i="4"/>
  <c r="P3663" i="4"/>
  <c r="P3664" i="4"/>
  <c r="P3665" i="4"/>
  <c r="P3666" i="4"/>
  <c r="P3667" i="4"/>
  <c r="P3668" i="4"/>
  <c r="P3669" i="4"/>
  <c r="P3670" i="4"/>
  <c r="P3671" i="4"/>
  <c r="P3672" i="4"/>
  <c r="P3673" i="4"/>
  <c r="P3674" i="4"/>
  <c r="P3675" i="4"/>
  <c r="P3676" i="4"/>
  <c r="P3677" i="4"/>
  <c r="P3678" i="4"/>
  <c r="P3679" i="4"/>
  <c r="P3680" i="4"/>
  <c r="P3681" i="4"/>
  <c r="P3682" i="4"/>
  <c r="P3683" i="4"/>
  <c r="P3684" i="4"/>
  <c r="P3685" i="4"/>
  <c r="P3686" i="4"/>
  <c r="P3687" i="4"/>
  <c r="P3688" i="4"/>
  <c r="P3689" i="4"/>
  <c r="P3690" i="4"/>
  <c r="P3691" i="4"/>
  <c r="P3692" i="4"/>
  <c r="P3693" i="4"/>
  <c r="P3694" i="4"/>
  <c r="P3695" i="4"/>
  <c r="P3696" i="4"/>
  <c r="P3697" i="4"/>
  <c r="P3698" i="4"/>
  <c r="P3699" i="4"/>
  <c r="P3700" i="4"/>
  <c r="P3701" i="4"/>
  <c r="P3702" i="4"/>
  <c r="P3703" i="4"/>
  <c r="P3704" i="4"/>
  <c r="P3705" i="4"/>
  <c r="P3706" i="4"/>
  <c r="P3707" i="4"/>
  <c r="P3708" i="4"/>
  <c r="P3709" i="4"/>
  <c r="P3710" i="4"/>
  <c r="P3711" i="4"/>
  <c r="P3712" i="4"/>
  <c r="P3713" i="4"/>
  <c r="P3714" i="4"/>
  <c r="P3715" i="4"/>
  <c r="P3716" i="4"/>
  <c r="P3717" i="4"/>
  <c r="P3718" i="4"/>
  <c r="P3719" i="4"/>
  <c r="P3720" i="4"/>
  <c r="P3721" i="4"/>
  <c r="P3722" i="4"/>
  <c r="P3723" i="4"/>
  <c r="P3724" i="4"/>
  <c r="P3725" i="4"/>
  <c r="P3726" i="4"/>
  <c r="P3727" i="4"/>
  <c r="P3728" i="4"/>
  <c r="P3729" i="4"/>
  <c r="P3730" i="4"/>
  <c r="P3731" i="4"/>
  <c r="P3732" i="4"/>
  <c r="P3733" i="4"/>
  <c r="P3734" i="4"/>
  <c r="P3735" i="4"/>
  <c r="P3736" i="4"/>
  <c r="P3737" i="4"/>
  <c r="P3738" i="4"/>
  <c r="P3739" i="4"/>
  <c r="P3740" i="4"/>
  <c r="P3741" i="4"/>
  <c r="P3742" i="4"/>
  <c r="P3743" i="4"/>
  <c r="P3744" i="4"/>
  <c r="P3745" i="4"/>
  <c r="P3746" i="4"/>
  <c r="P3747" i="4"/>
  <c r="P3748" i="4"/>
  <c r="P3749" i="4"/>
  <c r="P3750" i="4"/>
  <c r="P3751" i="4"/>
  <c r="P3752" i="4"/>
  <c r="P3753" i="4"/>
  <c r="P3754" i="4"/>
  <c r="P3755" i="4"/>
  <c r="P3756" i="4"/>
  <c r="P3757" i="4"/>
  <c r="P3758" i="4"/>
  <c r="P3759" i="4"/>
  <c r="P3760" i="4"/>
  <c r="P3761" i="4"/>
  <c r="P3762" i="4"/>
  <c r="P3763" i="4"/>
  <c r="P3764" i="4"/>
  <c r="P3765" i="4"/>
  <c r="P3766" i="4"/>
  <c r="P3767" i="4"/>
  <c r="P3768" i="4"/>
  <c r="P3769" i="4"/>
  <c r="P3770" i="4"/>
  <c r="P3771" i="4"/>
  <c r="P3772" i="4"/>
  <c r="P3773" i="4"/>
  <c r="P3774" i="4"/>
  <c r="P3775" i="4"/>
  <c r="P3776" i="4"/>
  <c r="P3777" i="4"/>
  <c r="P3778" i="4"/>
  <c r="P3779" i="4"/>
  <c r="P3780" i="4"/>
  <c r="P3781" i="4"/>
  <c r="P3782" i="4"/>
  <c r="P3783" i="4"/>
  <c r="P3784" i="4"/>
  <c r="P3785" i="4"/>
  <c r="P3786" i="4"/>
  <c r="P3787" i="4"/>
  <c r="P3788" i="4"/>
  <c r="P3789" i="4"/>
  <c r="P3790" i="4"/>
  <c r="P3791" i="4"/>
  <c r="P3792" i="4"/>
  <c r="P3793" i="4"/>
  <c r="P3794" i="4"/>
  <c r="P3795" i="4"/>
  <c r="P3796" i="4"/>
  <c r="P3797" i="4"/>
  <c r="P3798" i="4"/>
  <c r="P3799" i="4"/>
  <c r="P3800" i="4"/>
  <c r="P3801" i="4"/>
  <c r="P3802" i="4"/>
  <c r="P3803" i="4"/>
  <c r="P3804" i="4"/>
  <c r="P3805" i="4"/>
  <c r="P3806" i="4"/>
  <c r="P3807" i="4"/>
  <c r="P3808" i="4"/>
  <c r="P3809" i="4"/>
  <c r="P3810" i="4"/>
  <c r="P3811" i="4"/>
  <c r="P3812" i="4"/>
  <c r="P3813" i="4"/>
  <c r="P3814" i="4"/>
  <c r="P3815" i="4"/>
  <c r="P3816" i="4"/>
  <c r="P3817" i="4"/>
  <c r="P3818" i="4"/>
  <c r="P3819" i="4"/>
  <c r="P3820" i="4"/>
  <c r="P3821" i="4"/>
  <c r="P3822" i="4"/>
  <c r="P3823" i="4"/>
  <c r="P3824" i="4"/>
  <c r="P3825" i="4"/>
  <c r="P3826" i="4"/>
  <c r="P3827" i="4"/>
  <c r="P3828" i="4"/>
  <c r="P3829" i="4"/>
  <c r="P3830" i="4"/>
  <c r="P3831" i="4"/>
  <c r="P3832" i="4"/>
  <c r="P3833" i="4"/>
  <c r="P3834" i="4"/>
  <c r="P3835" i="4"/>
  <c r="P3836" i="4"/>
  <c r="P3837" i="4"/>
  <c r="P3838" i="4"/>
  <c r="P3839" i="4"/>
  <c r="P3840" i="4"/>
  <c r="P3841" i="4"/>
  <c r="P3842" i="4"/>
  <c r="P3843" i="4"/>
  <c r="P3844" i="4"/>
  <c r="P3845" i="4"/>
  <c r="P3846" i="4"/>
  <c r="P3847" i="4"/>
  <c r="P3848" i="4"/>
  <c r="P3849" i="4"/>
  <c r="P3850" i="4"/>
  <c r="P3851" i="4"/>
  <c r="P3852" i="4"/>
  <c r="P3853" i="4"/>
  <c r="P3854" i="4"/>
  <c r="P3855" i="4"/>
  <c r="P3856" i="4"/>
  <c r="P3857" i="4"/>
  <c r="P3858" i="4"/>
  <c r="P3859" i="4"/>
  <c r="P3860" i="4"/>
  <c r="P3861" i="4"/>
  <c r="P3862" i="4"/>
  <c r="P3863" i="4"/>
  <c r="P3864" i="4"/>
  <c r="P3865" i="4"/>
  <c r="P3866" i="4"/>
  <c r="P3867" i="4"/>
  <c r="P3868" i="4"/>
  <c r="P3869" i="4"/>
  <c r="P3870" i="4"/>
  <c r="P3871" i="4"/>
  <c r="P3872" i="4"/>
  <c r="P3873" i="4"/>
  <c r="P3874" i="4"/>
  <c r="P3875" i="4"/>
  <c r="P3876" i="4"/>
  <c r="P3877" i="4"/>
  <c r="P3878" i="4"/>
  <c r="P3879" i="4"/>
  <c r="P3880" i="4"/>
  <c r="P3881" i="4"/>
  <c r="P3882" i="4"/>
  <c r="P3883" i="4"/>
  <c r="P3884" i="4"/>
  <c r="P3885" i="4"/>
  <c r="P3886" i="4"/>
  <c r="P3887" i="4"/>
  <c r="P3888" i="4"/>
  <c r="P3889" i="4"/>
  <c r="P3890" i="4"/>
  <c r="P3891" i="4"/>
  <c r="P3892" i="4"/>
  <c r="P3893" i="4"/>
  <c r="P3894" i="4"/>
  <c r="P3895" i="4"/>
  <c r="P3896" i="4"/>
  <c r="P3897" i="4"/>
  <c r="P3898" i="4"/>
  <c r="P3899" i="4"/>
  <c r="P3900" i="4"/>
  <c r="P3901" i="4"/>
  <c r="P3902" i="4"/>
  <c r="P3903" i="4"/>
  <c r="P3904" i="4"/>
  <c r="P3905" i="4"/>
  <c r="P3906" i="4"/>
  <c r="P3907" i="4"/>
  <c r="P3908" i="4"/>
  <c r="P3909" i="4"/>
  <c r="P3910" i="4"/>
  <c r="P3911" i="4"/>
  <c r="P3912" i="4"/>
  <c r="P3913" i="4"/>
  <c r="P3914" i="4"/>
  <c r="P3915" i="4"/>
  <c r="P3916" i="4"/>
  <c r="P3917" i="4"/>
  <c r="P3918" i="4"/>
  <c r="P3919" i="4"/>
  <c r="P3920" i="4"/>
  <c r="P3921" i="4"/>
  <c r="P3922" i="4"/>
  <c r="P3923" i="4"/>
  <c r="P3924" i="4"/>
  <c r="P3925" i="4"/>
  <c r="P3926" i="4"/>
  <c r="P3927" i="4"/>
  <c r="P3928" i="4"/>
  <c r="P3929" i="4"/>
  <c r="P3930" i="4"/>
  <c r="P3931" i="4"/>
  <c r="P3932" i="4"/>
  <c r="P3933" i="4"/>
  <c r="P3934" i="4"/>
  <c r="P3935" i="4"/>
  <c r="P3936" i="4"/>
  <c r="P3937" i="4"/>
  <c r="P3938" i="4"/>
  <c r="P3939" i="4"/>
  <c r="P3940" i="4"/>
  <c r="P3941" i="4"/>
  <c r="P3942" i="4"/>
  <c r="P3943" i="4"/>
  <c r="P3944" i="4"/>
  <c r="P3945" i="4"/>
  <c r="P3946" i="4"/>
  <c r="P3947" i="4"/>
  <c r="P3948" i="4"/>
  <c r="P3949" i="4"/>
  <c r="P3950" i="4"/>
  <c r="P3951" i="4"/>
  <c r="P3952" i="4"/>
  <c r="P3953" i="4"/>
  <c r="P3954" i="4"/>
  <c r="P3955" i="4"/>
  <c r="P3956" i="4"/>
  <c r="P3957" i="4"/>
  <c r="P3958" i="4"/>
  <c r="P3959" i="4"/>
  <c r="P3960" i="4"/>
  <c r="P3961" i="4"/>
  <c r="P3962" i="4"/>
  <c r="P3963" i="4"/>
  <c r="P3964" i="4"/>
  <c r="P3965" i="4"/>
  <c r="P3966" i="4"/>
  <c r="P3967" i="4"/>
  <c r="P3968" i="4"/>
  <c r="P3969" i="4"/>
  <c r="P3970" i="4"/>
  <c r="P3971" i="4"/>
  <c r="P3972" i="4"/>
  <c r="P3973" i="4"/>
  <c r="P3974" i="4"/>
  <c r="P3975" i="4"/>
  <c r="P3976" i="4"/>
  <c r="P3977" i="4"/>
  <c r="P3978" i="4"/>
  <c r="P3979" i="4"/>
  <c r="P3980" i="4"/>
  <c r="P3981" i="4"/>
  <c r="P3982" i="4"/>
  <c r="P3983" i="4"/>
  <c r="P3984" i="4"/>
  <c r="P3985" i="4"/>
  <c r="P3986" i="4"/>
  <c r="P3987" i="4"/>
  <c r="P3988" i="4"/>
  <c r="P3989" i="4"/>
  <c r="P3990" i="4"/>
  <c r="P3991" i="4"/>
  <c r="P3992" i="4"/>
  <c r="P3993" i="4"/>
  <c r="P3994" i="4"/>
  <c r="P3995" i="4"/>
  <c r="P3996" i="4"/>
  <c r="P3997" i="4"/>
  <c r="P3998" i="4"/>
  <c r="P3999" i="4"/>
  <c r="P4000" i="4"/>
  <c r="P4001" i="4"/>
  <c r="P4002" i="4"/>
  <c r="P4003" i="4"/>
  <c r="P4004" i="4"/>
  <c r="P4005" i="4"/>
  <c r="P4006" i="4"/>
  <c r="P4007" i="4"/>
  <c r="P4008" i="4"/>
  <c r="P4009" i="4"/>
  <c r="P4010" i="4"/>
  <c r="P4011" i="4"/>
  <c r="P4012" i="4"/>
  <c r="P4013" i="4"/>
  <c r="P4014" i="4"/>
  <c r="P4015" i="4"/>
  <c r="P4016" i="4"/>
  <c r="P4017" i="4"/>
  <c r="P4018" i="4"/>
  <c r="P4019" i="4"/>
  <c r="P4020" i="4"/>
  <c r="P4021" i="4"/>
  <c r="P4022" i="4"/>
  <c r="P4023" i="4"/>
  <c r="P4024" i="4"/>
  <c r="P4025" i="4"/>
  <c r="P4026" i="4"/>
  <c r="P4027" i="4"/>
  <c r="P4028" i="4"/>
  <c r="P4029" i="4"/>
  <c r="P4030" i="4"/>
  <c r="P4031" i="4"/>
  <c r="P4032" i="4"/>
  <c r="P4033" i="4"/>
  <c r="P4034" i="4"/>
  <c r="P4035" i="4"/>
  <c r="P4036" i="4"/>
  <c r="P4037" i="4"/>
  <c r="P4038" i="4"/>
  <c r="P4039" i="4"/>
  <c r="P4040" i="4"/>
  <c r="P4041" i="4"/>
  <c r="P4042" i="4"/>
  <c r="P4043" i="4"/>
  <c r="P4044" i="4"/>
  <c r="P4045" i="4"/>
  <c r="P4046" i="4"/>
  <c r="P4047" i="4"/>
  <c r="P4048" i="4"/>
  <c r="P4049" i="4"/>
  <c r="P4050" i="4"/>
  <c r="P4051" i="4"/>
  <c r="P4052" i="4"/>
  <c r="P4053" i="4"/>
  <c r="P4054" i="4"/>
  <c r="P4055" i="4"/>
  <c r="P4056" i="4"/>
  <c r="P4057" i="4"/>
  <c r="P4058" i="4"/>
  <c r="P4059" i="4"/>
  <c r="P4060" i="4"/>
  <c r="P4061" i="4"/>
  <c r="P4062" i="4"/>
  <c r="P4063" i="4"/>
  <c r="P4064" i="4"/>
  <c r="P4065" i="4"/>
  <c r="P4066" i="4"/>
  <c r="P4067" i="4"/>
  <c r="P4068" i="4"/>
  <c r="P4069" i="4"/>
  <c r="P4070" i="4"/>
  <c r="P4071" i="4"/>
  <c r="P4072" i="4"/>
  <c r="P4073" i="4"/>
  <c r="P4074" i="4"/>
  <c r="P4075" i="4"/>
  <c r="P4076" i="4"/>
  <c r="P4077" i="4"/>
  <c r="P4078" i="4"/>
  <c r="P4079" i="4"/>
  <c r="P4080" i="4"/>
  <c r="P4081" i="4"/>
  <c r="P4082" i="4"/>
  <c r="P4083" i="4"/>
  <c r="P4084" i="4"/>
  <c r="P4085" i="4"/>
  <c r="P4086" i="4"/>
  <c r="P4087" i="4"/>
  <c r="P4088" i="4"/>
  <c r="P4089" i="4"/>
  <c r="P4090" i="4"/>
  <c r="P4091" i="4"/>
  <c r="P4092" i="4"/>
  <c r="P4093" i="4"/>
  <c r="P4094" i="4"/>
  <c r="P4095" i="4"/>
  <c r="P4096" i="4"/>
  <c r="P4097" i="4"/>
  <c r="P4098" i="4"/>
  <c r="P4099" i="4"/>
  <c r="P4100" i="4"/>
  <c r="P4101" i="4"/>
  <c r="P4102" i="4"/>
  <c r="P4103" i="4"/>
  <c r="P4104" i="4"/>
  <c r="P4105" i="4"/>
  <c r="P4106" i="4"/>
  <c r="P4107" i="4"/>
  <c r="P4108" i="4"/>
  <c r="P4109" i="4"/>
  <c r="P4110" i="4"/>
  <c r="P4111" i="4"/>
  <c r="P4112" i="4"/>
  <c r="P4113" i="4"/>
  <c r="P4114" i="4"/>
  <c r="P4115" i="4"/>
  <c r="P4116" i="4"/>
  <c r="P4117" i="4"/>
  <c r="P4118" i="4"/>
  <c r="P4119" i="4"/>
  <c r="P4120" i="4"/>
  <c r="P4121" i="4"/>
  <c r="P4122" i="4"/>
  <c r="P4123" i="4"/>
  <c r="P4124" i="4"/>
  <c r="P4125" i="4"/>
  <c r="P4126" i="4"/>
  <c r="P4127" i="4"/>
  <c r="P4128" i="4"/>
  <c r="P4129" i="4"/>
  <c r="P4130" i="4"/>
  <c r="P4131" i="4"/>
  <c r="P4132" i="4"/>
  <c r="P4133" i="4"/>
  <c r="P4134" i="4"/>
  <c r="P4135" i="4"/>
  <c r="P4136" i="4"/>
  <c r="P4137" i="4"/>
  <c r="P4138" i="4"/>
  <c r="P4139" i="4"/>
  <c r="P4140" i="4"/>
  <c r="P4141" i="4"/>
  <c r="P4142" i="4"/>
  <c r="P4143" i="4"/>
  <c r="P4144" i="4"/>
  <c r="P4145" i="4"/>
  <c r="P4146" i="4"/>
  <c r="P4147" i="4"/>
  <c r="P4148" i="4"/>
  <c r="P4149" i="4"/>
  <c r="P4150" i="4"/>
  <c r="P4151" i="4"/>
  <c r="P4152" i="4"/>
  <c r="P4153" i="4"/>
  <c r="P4154" i="4"/>
  <c r="P4155" i="4"/>
  <c r="P4156" i="4"/>
  <c r="P4157" i="4"/>
  <c r="P4158" i="4"/>
  <c r="P4159" i="4"/>
  <c r="P4160" i="4"/>
  <c r="P4161" i="4"/>
  <c r="P4162" i="4"/>
  <c r="P4163" i="4"/>
  <c r="P4164" i="4"/>
  <c r="P4165" i="4"/>
  <c r="P4166" i="4"/>
  <c r="P4167" i="4"/>
  <c r="P4168" i="4"/>
  <c r="P4169" i="4"/>
  <c r="P4170" i="4"/>
  <c r="P4171" i="4"/>
  <c r="P4172" i="4"/>
  <c r="P4173" i="4"/>
  <c r="P4174" i="4"/>
  <c r="P4175" i="4"/>
  <c r="P4176" i="4"/>
  <c r="P4177" i="4"/>
  <c r="P4178" i="4"/>
  <c r="P4179" i="4"/>
  <c r="P4180" i="4"/>
  <c r="P4181" i="4"/>
  <c r="P4182" i="4"/>
  <c r="P4183" i="4"/>
  <c r="P4184" i="4"/>
  <c r="P4185" i="4"/>
  <c r="P4186" i="4"/>
  <c r="P4187" i="4"/>
  <c r="P4188" i="4"/>
  <c r="P4189" i="4"/>
  <c r="P4190" i="4"/>
  <c r="P4191" i="4"/>
  <c r="P4192" i="4"/>
  <c r="P4193" i="4"/>
  <c r="P4194" i="4"/>
  <c r="P4195" i="4"/>
  <c r="P4196" i="4"/>
  <c r="P4197" i="4"/>
  <c r="P4198" i="4"/>
  <c r="P4199" i="4"/>
  <c r="P4200" i="4"/>
  <c r="P4201" i="4"/>
  <c r="P4202" i="4"/>
  <c r="P4203" i="4"/>
  <c r="P4204" i="4"/>
  <c r="P4205" i="4"/>
  <c r="P4206" i="4"/>
  <c r="P4207" i="4"/>
  <c r="P4208" i="4"/>
  <c r="P4209" i="4"/>
  <c r="P4210" i="4"/>
  <c r="P4211" i="4"/>
  <c r="P4212" i="4"/>
  <c r="P4213" i="4"/>
  <c r="P4214" i="4"/>
  <c r="P4215" i="4"/>
  <c r="P4216" i="4"/>
  <c r="P4217" i="4"/>
  <c r="P4218" i="4"/>
  <c r="P4219" i="4"/>
  <c r="P4220" i="4"/>
  <c r="P4221" i="4"/>
  <c r="P4222" i="4"/>
  <c r="P4223" i="4"/>
  <c r="P4224" i="4"/>
  <c r="P4225" i="4"/>
  <c r="P4226" i="4"/>
  <c r="P4227" i="4"/>
  <c r="P4228" i="4"/>
  <c r="P4229" i="4"/>
  <c r="P4230" i="4"/>
  <c r="P4231" i="4"/>
  <c r="P4232" i="4"/>
  <c r="P4233" i="4"/>
  <c r="P4234" i="4"/>
  <c r="P4235" i="4"/>
  <c r="P4236" i="4"/>
  <c r="P4237" i="4"/>
  <c r="P4238" i="4"/>
  <c r="P4239" i="4"/>
  <c r="P4240" i="4"/>
  <c r="P4241" i="4"/>
  <c r="P4242" i="4"/>
  <c r="P4243" i="4"/>
  <c r="P4244" i="4"/>
  <c r="P4245" i="4"/>
  <c r="P4246" i="4"/>
  <c r="P4247" i="4"/>
  <c r="P4248" i="4"/>
  <c r="P4249" i="4"/>
  <c r="P4250" i="4"/>
  <c r="P4251" i="4"/>
  <c r="P4252" i="4"/>
  <c r="P4253" i="4"/>
  <c r="P4254" i="4"/>
  <c r="P4255" i="4"/>
  <c r="P4256" i="4"/>
  <c r="P4257" i="4"/>
  <c r="P4258" i="4"/>
  <c r="P4259" i="4"/>
  <c r="P4260" i="4"/>
  <c r="P4261" i="4"/>
  <c r="P4262" i="4"/>
  <c r="P4263" i="4"/>
  <c r="P4264" i="4"/>
  <c r="P4265" i="4"/>
  <c r="P4266" i="4"/>
  <c r="P4267" i="4"/>
  <c r="P4268" i="4"/>
  <c r="P4269" i="4"/>
  <c r="P4270" i="4"/>
  <c r="P4271" i="4"/>
  <c r="P4272" i="4"/>
  <c r="P4273" i="4"/>
  <c r="P4274" i="4"/>
  <c r="P4275" i="4"/>
  <c r="P4276" i="4"/>
  <c r="P4277" i="4"/>
  <c r="P4278" i="4"/>
  <c r="P4279" i="4"/>
  <c r="P4280" i="4"/>
  <c r="P4281" i="4"/>
  <c r="P4282" i="4"/>
  <c r="P4283" i="4"/>
  <c r="P4284" i="4"/>
  <c r="P4285" i="4"/>
  <c r="P4286" i="4"/>
  <c r="P4287" i="4"/>
  <c r="P4288" i="4"/>
  <c r="P4289" i="4"/>
  <c r="P4290" i="4"/>
  <c r="P4291" i="4"/>
  <c r="P4292" i="4"/>
  <c r="P4293" i="4"/>
  <c r="P4294" i="4"/>
  <c r="P4295" i="4"/>
  <c r="P4296" i="4"/>
  <c r="P4297" i="4"/>
  <c r="P4298" i="4"/>
  <c r="P4299" i="4"/>
  <c r="P4300" i="4"/>
  <c r="P4301" i="4"/>
  <c r="P4302" i="4"/>
  <c r="P4303" i="4"/>
  <c r="P4304" i="4"/>
  <c r="P4305" i="4"/>
  <c r="P4306" i="4"/>
  <c r="P4307" i="4"/>
  <c r="P4308" i="4"/>
  <c r="P4309" i="4"/>
  <c r="P4310" i="4"/>
  <c r="P4311" i="4"/>
  <c r="P4312" i="4"/>
  <c r="P4313" i="4"/>
  <c r="P4314" i="4"/>
  <c r="P4315" i="4"/>
  <c r="P4316" i="4"/>
  <c r="P4317" i="4"/>
  <c r="P4318" i="4"/>
  <c r="P4319" i="4"/>
  <c r="P4320" i="4"/>
  <c r="P4321" i="4"/>
  <c r="P4322" i="4"/>
  <c r="P4323" i="4"/>
  <c r="P4324" i="4"/>
  <c r="P4325" i="4"/>
  <c r="P4326" i="4"/>
  <c r="P4327" i="4"/>
  <c r="P4328" i="4"/>
  <c r="P4329" i="4"/>
  <c r="P4330" i="4"/>
  <c r="P4331" i="4"/>
  <c r="P4332" i="4"/>
  <c r="P4333" i="4"/>
  <c r="P4334" i="4"/>
  <c r="P4335" i="4"/>
  <c r="P4336" i="4"/>
  <c r="P4337" i="4"/>
  <c r="P4338" i="4"/>
  <c r="P4339" i="4"/>
  <c r="P4340" i="4"/>
  <c r="P4341" i="4"/>
  <c r="P4342" i="4"/>
  <c r="P4343" i="4"/>
  <c r="P4344" i="4"/>
  <c r="P4345" i="4"/>
  <c r="P4346" i="4"/>
  <c r="P4347" i="4"/>
  <c r="P4348" i="4"/>
  <c r="P4349" i="4"/>
  <c r="P4350" i="4"/>
  <c r="P4351" i="4"/>
  <c r="P4352" i="4"/>
  <c r="P4353" i="4"/>
  <c r="P4354" i="4"/>
  <c r="P4355" i="4"/>
  <c r="P4356" i="4"/>
  <c r="P4357" i="4"/>
  <c r="P4358" i="4"/>
  <c r="P4359" i="4"/>
  <c r="P4360" i="4"/>
  <c r="P4361" i="4"/>
  <c r="P4362" i="4"/>
  <c r="P4363" i="4"/>
  <c r="P4364" i="4"/>
  <c r="P4365" i="4"/>
  <c r="P4366" i="4"/>
  <c r="P4367" i="4"/>
  <c r="P4368" i="4"/>
  <c r="P4369" i="4"/>
  <c r="P4370" i="4"/>
  <c r="P4371" i="4"/>
  <c r="P4372" i="4"/>
  <c r="P4373" i="4"/>
  <c r="P4374" i="4"/>
  <c r="P4375" i="4"/>
  <c r="P4376" i="4"/>
  <c r="P4377" i="4"/>
  <c r="P4378" i="4"/>
  <c r="P4379" i="4"/>
  <c r="P4380" i="4"/>
  <c r="P4381" i="4"/>
  <c r="P4382" i="4"/>
  <c r="P4383" i="4"/>
  <c r="P4384" i="4"/>
  <c r="P4385" i="4"/>
  <c r="P4386" i="4"/>
  <c r="P4387" i="4"/>
  <c r="P4388" i="4"/>
  <c r="P4389" i="4"/>
  <c r="P4390" i="4"/>
  <c r="P4391" i="4"/>
  <c r="P4392" i="4"/>
  <c r="P4393" i="4"/>
  <c r="P4394" i="4"/>
  <c r="P4395" i="4"/>
  <c r="P4396" i="4"/>
  <c r="P4397" i="4"/>
  <c r="P4398" i="4"/>
  <c r="P4399" i="4"/>
  <c r="P4400" i="4"/>
  <c r="P4401" i="4"/>
  <c r="P4402" i="4"/>
  <c r="P4403" i="4"/>
  <c r="P4404" i="4"/>
  <c r="P4405" i="4"/>
  <c r="P4406" i="4"/>
  <c r="P4407" i="4"/>
  <c r="P4408" i="4"/>
  <c r="P4409" i="4"/>
  <c r="P4410" i="4"/>
  <c r="P4411" i="4"/>
  <c r="P4412" i="4"/>
  <c r="P4413" i="4"/>
  <c r="P4414" i="4"/>
  <c r="P4415" i="4"/>
  <c r="P4416" i="4"/>
  <c r="P4417" i="4"/>
  <c r="P4418" i="4"/>
  <c r="P4419" i="4"/>
  <c r="P4420" i="4"/>
  <c r="P4421" i="4"/>
  <c r="P4422" i="4"/>
  <c r="P4423" i="4"/>
  <c r="P4424" i="4"/>
  <c r="P4425" i="4"/>
  <c r="P4426" i="4"/>
  <c r="P4427" i="4"/>
  <c r="P4428" i="4"/>
  <c r="P4429" i="4"/>
  <c r="P4430" i="4"/>
  <c r="P4431" i="4"/>
  <c r="P4432" i="4"/>
  <c r="P4433" i="4"/>
  <c r="P4434" i="4"/>
  <c r="P4435" i="4"/>
  <c r="P4436" i="4"/>
  <c r="P4437" i="4"/>
  <c r="P4438" i="4"/>
  <c r="P4439" i="4"/>
  <c r="P4440" i="4"/>
  <c r="P4441" i="4"/>
  <c r="P4442" i="4"/>
  <c r="P4443" i="4"/>
  <c r="P4444" i="4"/>
  <c r="P4445" i="4"/>
  <c r="P4446" i="4"/>
  <c r="P4447" i="4"/>
  <c r="P4448" i="4"/>
  <c r="P4449" i="4"/>
  <c r="P4450" i="4"/>
  <c r="P4451" i="4"/>
  <c r="P4452" i="4"/>
  <c r="P4453" i="4"/>
  <c r="P4454" i="4"/>
  <c r="P4455" i="4"/>
  <c r="P4456" i="4"/>
  <c r="P4457" i="4"/>
  <c r="P4458" i="4"/>
  <c r="P4459" i="4"/>
  <c r="P4460" i="4"/>
  <c r="P4461" i="4"/>
  <c r="P4462" i="4"/>
  <c r="P4463" i="4"/>
  <c r="P4464" i="4"/>
  <c r="P4465" i="4"/>
  <c r="P4466" i="4"/>
  <c r="P4467" i="4"/>
  <c r="P4468" i="4"/>
  <c r="P4469" i="4"/>
  <c r="P4470" i="4"/>
  <c r="P4471" i="4"/>
  <c r="P4472" i="4"/>
  <c r="P4473" i="4"/>
  <c r="P4474" i="4"/>
  <c r="P4475" i="4"/>
  <c r="P4476" i="4"/>
  <c r="P4477" i="4"/>
  <c r="P4478" i="4"/>
  <c r="P4479" i="4"/>
  <c r="P4480" i="4"/>
  <c r="P4481" i="4"/>
  <c r="P4482" i="4"/>
  <c r="P4483" i="4"/>
  <c r="P4484" i="4"/>
  <c r="P4485" i="4"/>
  <c r="P4486" i="4"/>
  <c r="P4487" i="4"/>
  <c r="P4488" i="4"/>
  <c r="P4489" i="4"/>
  <c r="P4490" i="4"/>
  <c r="P4491" i="4"/>
  <c r="P4492" i="4"/>
  <c r="P4493" i="4"/>
  <c r="P4494" i="4"/>
  <c r="P4495" i="4"/>
  <c r="P4496" i="4"/>
  <c r="P4497" i="4"/>
  <c r="P4498" i="4"/>
  <c r="P4499" i="4"/>
  <c r="P4500" i="4"/>
  <c r="P4501" i="4"/>
  <c r="P4502" i="4"/>
  <c r="P4503" i="4"/>
  <c r="P4504" i="4"/>
  <c r="P4505" i="4"/>
  <c r="P4506" i="4"/>
  <c r="P4507" i="4"/>
  <c r="P4508" i="4"/>
  <c r="P4509" i="4"/>
  <c r="P4510" i="4"/>
  <c r="P4511" i="4"/>
  <c r="P4512" i="4"/>
  <c r="P4513" i="4"/>
  <c r="P4514" i="4"/>
  <c r="P4515" i="4"/>
  <c r="P4516" i="4"/>
  <c r="P4517" i="4"/>
  <c r="P4518" i="4"/>
  <c r="P4519" i="4"/>
  <c r="P4520" i="4"/>
  <c r="P4521" i="4"/>
  <c r="P4522" i="4"/>
  <c r="P4523" i="4"/>
  <c r="P4524" i="4"/>
  <c r="P4525" i="4"/>
  <c r="P4526" i="4"/>
  <c r="P4527" i="4"/>
  <c r="P4528" i="4"/>
  <c r="P4529" i="4"/>
  <c r="P4530" i="4"/>
  <c r="P4531" i="4"/>
  <c r="P4532" i="4"/>
  <c r="P4533" i="4"/>
  <c r="P4534" i="4"/>
  <c r="P4535" i="4"/>
  <c r="P4536" i="4"/>
  <c r="P4537" i="4"/>
  <c r="P4538" i="4"/>
  <c r="P4539" i="4"/>
  <c r="P4540" i="4"/>
  <c r="P4541" i="4"/>
  <c r="P4542" i="4"/>
  <c r="P4543" i="4"/>
  <c r="P4544" i="4"/>
  <c r="P4545" i="4"/>
  <c r="P4546" i="4"/>
  <c r="P4547" i="4"/>
  <c r="P4548" i="4"/>
  <c r="P4549" i="4"/>
  <c r="P4550" i="4"/>
  <c r="P4551" i="4"/>
  <c r="P4552" i="4"/>
  <c r="P4553" i="4"/>
  <c r="P4554" i="4"/>
  <c r="P4555" i="4"/>
  <c r="P4556" i="4"/>
  <c r="P4557" i="4"/>
  <c r="P4558" i="4"/>
  <c r="P4559" i="4"/>
  <c r="P4560" i="4"/>
  <c r="P4561" i="4"/>
  <c r="P4562" i="4"/>
  <c r="P4563" i="4"/>
  <c r="P4564" i="4"/>
  <c r="P4565" i="4"/>
  <c r="P4566" i="4"/>
  <c r="P4567" i="4"/>
  <c r="P4568" i="4"/>
  <c r="P4569" i="4"/>
  <c r="P4570" i="4"/>
  <c r="P4571" i="4"/>
  <c r="P4572" i="4"/>
  <c r="P4573" i="4"/>
  <c r="P4574" i="4"/>
  <c r="P4575" i="4"/>
  <c r="P4576" i="4"/>
  <c r="P4577" i="4"/>
  <c r="P4578" i="4"/>
  <c r="P4579" i="4"/>
  <c r="P4580" i="4"/>
  <c r="P4581" i="4"/>
  <c r="P4582" i="4"/>
  <c r="P4583" i="4"/>
  <c r="P4584" i="4"/>
  <c r="P4585" i="4"/>
  <c r="P4586" i="4"/>
  <c r="P4587" i="4"/>
  <c r="P4588" i="4"/>
  <c r="P4589" i="4"/>
  <c r="P4590" i="4"/>
  <c r="P4591" i="4"/>
  <c r="P4592" i="4"/>
  <c r="P4593" i="4"/>
  <c r="P4594" i="4"/>
  <c r="P4595" i="4"/>
  <c r="P4596" i="4"/>
  <c r="P4597" i="4"/>
  <c r="P4598" i="4"/>
  <c r="P4599" i="4"/>
  <c r="P4600" i="4"/>
  <c r="P4601" i="4"/>
  <c r="P4602" i="4"/>
  <c r="P4603" i="4"/>
  <c r="P4604" i="4"/>
  <c r="P4605" i="4"/>
  <c r="P4606" i="4"/>
  <c r="P4607" i="4"/>
  <c r="P4608" i="4"/>
  <c r="P4609" i="4"/>
  <c r="P4610" i="4"/>
  <c r="P4611" i="4"/>
  <c r="P4612" i="4"/>
  <c r="P4613" i="4"/>
  <c r="P4614" i="4"/>
  <c r="P4615" i="4"/>
  <c r="P4616" i="4"/>
  <c r="P4617" i="4"/>
  <c r="P4618" i="4"/>
  <c r="P4619" i="4"/>
  <c r="P4620" i="4"/>
  <c r="P4621" i="4"/>
  <c r="P4622" i="4"/>
  <c r="P4623" i="4"/>
  <c r="P4624" i="4"/>
  <c r="P4625" i="4"/>
  <c r="P4626" i="4"/>
  <c r="P4627" i="4"/>
  <c r="P4628" i="4"/>
  <c r="P4629" i="4"/>
  <c r="P4630" i="4"/>
  <c r="P4631" i="4"/>
  <c r="P4632" i="4"/>
  <c r="P4633" i="4"/>
  <c r="P4634" i="4"/>
  <c r="P4635" i="4"/>
  <c r="P4636" i="4"/>
  <c r="P4637" i="4"/>
  <c r="P4638" i="4"/>
  <c r="P4639" i="4"/>
  <c r="P4640" i="4"/>
  <c r="P4641" i="4"/>
  <c r="P4642" i="4"/>
  <c r="P4643" i="4"/>
  <c r="P4644" i="4"/>
  <c r="P4645" i="4"/>
  <c r="P4646" i="4"/>
  <c r="P4647" i="4"/>
  <c r="P4648" i="4"/>
  <c r="P4649" i="4"/>
  <c r="P4650" i="4"/>
  <c r="P4651" i="4"/>
  <c r="P4652" i="4"/>
  <c r="P4653" i="4"/>
  <c r="P4654" i="4"/>
  <c r="P4655" i="4"/>
  <c r="P4656" i="4"/>
  <c r="P4657" i="4"/>
  <c r="P4658" i="4"/>
  <c r="P4659" i="4"/>
  <c r="P4660" i="4"/>
  <c r="P4661" i="4"/>
  <c r="P4662" i="4"/>
  <c r="P4663" i="4"/>
  <c r="P4664" i="4"/>
  <c r="P4665" i="4"/>
  <c r="P4666" i="4"/>
  <c r="P4667" i="4"/>
  <c r="P4668" i="4"/>
  <c r="P4669" i="4"/>
  <c r="P4670" i="4"/>
  <c r="P4671" i="4"/>
  <c r="P4672" i="4"/>
  <c r="P4673" i="4"/>
  <c r="P4674" i="4"/>
  <c r="P4675" i="4"/>
  <c r="P4676" i="4"/>
  <c r="P4677" i="4"/>
  <c r="P4678" i="4"/>
  <c r="P4679" i="4"/>
  <c r="P4680" i="4"/>
  <c r="P4681" i="4"/>
  <c r="P4682" i="4"/>
  <c r="P4683" i="4"/>
  <c r="P4684" i="4"/>
  <c r="P4685" i="4"/>
  <c r="P4686" i="4"/>
  <c r="P4687" i="4"/>
  <c r="P4688" i="4"/>
  <c r="P4689" i="4"/>
  <c r="P4690" i="4"/>
  <c r="P4691" i="4"/>
  <c r="P4692" i="4"/>
  <c r="P4693" i="4"/>
  <c r="P4694" i="4"/>
  <c r="P4695" i="4"/>
  <c r="P4696" i="4"/>
  <c r="P4697" i="4"/>
  <c r="P4698" i="4"/>
  <c r="P4699" i="4"/>
  <c r="P4700" i="4"/>
  <c r="P4701" i="4"/>
  <c r="P4702" i="4"/>
  <c r="P4703" i="4"/>
  <c r="P4704" i="4"/>
  <c r="P4705" i="4"/>
  <c r="P4706" i="4"/>
  <c r="P4707" i="4"/>
  <c r="P4708" i="4"/>
  <c r="P4709" i="4"/>
  <c r="P4710" i="4"/>
  <c r="P4711" i="4"/>
  <c r="P4712" i="4"/>
  <c r="P4713" i="4"/>
  <c r="P4714" i="4"/>
  <c r="P4715" i="4"/>
  <c r="P4716" i="4"/>
  <c r="P4717" i="4"/>
  <c r="P4718" i="4"/>
  <c r="P4719" i="4"/>
  <c r="P4720" i="4"/>
  <c r="P4721" i="4"/>
  <c r="P4722" i="4"/>
  <c r="P4723" i="4"/>
  <c r="P4724" i="4"/>
  <c r="P4725" i="4"/>
  <c r="P4726" i="4"/>
  <c r="P4727" i="4"/>
  <c r="P4728" i="4"/>
  <c r="P4729" i="4"/>
  <c r="P4730" i="4"/>
  <c r="P4731" i="4"/>
  <c r="P4732" i="4"/>
  <c r="P4733" i="4"/>
  <c r="P4734" i="4"/>
  <c r="P4735" i="4"/>
  <c r="P4736" i="4"/>
  <c r="P4737" i="4"/>
  <c r="P4738" i="4"/>
  <c r="P4739" i="4"/>
  <c r="P4740" i="4"/>
  <c r="P4741" i="4"/>
  <c r="P4742" i="4"/>
  <c r="P4743" i="4"/>
  <c r="P4744" i="4"/>
  <c r="P4745" i="4"/>
  <c r="P4746" i="4"/>
  <c r="P4747" i="4"/>
  <c r="P4748" i="4"/>
  <c r="P4749" i="4"/>
  <c r="P4750" i="4"/>
  <c r="P4751" i="4"/>
  <c r="P4752" i="4"/>
  <c r="P4753" i="4"/>
  <c r="P4754" i="4"/>
  <c r="P4755" i="4"/>
  <c r="P4756" i="4"/>
  <c r="P4757" i="4"/>
  <c r="P4758" i="4"/>
  <c r="P4759" i="4"/>
  <c r="P4760" i="4"/>
  <c r="P4761" i="4"/>
  <c r="P4762" i="4"/>
  <c r="P4763" i="4"/>
  <c r="P4764" i="4"/>
  <c r="P4765" i="4"/>
  <c r="P4766" i="4"/>
  <c r="P4767" i="4"/>
  <c r="P4768" i="4"/>
  <c r="P4769" i="4"/>
  <c r="P4770" i="4"/>
  <c r="P4771" i="4"/>
  <c r="P4772" i="4"/>
  <c r="P4773" i="4"/>
  <c r="P4774" i="4"/>
  <c r="P4775" i="4"/>
  <c r="P4776" i="4"/>
  <c r="P4777" i="4"/>
  <c r="P4778" i="4"/>
  <c r="P4779" i="4"/>
  <c r="P4780" i="4"/>
  <c r="P4781" i="4"/>
  <c r="P4782" i="4"/>
  <c r="P4783" i="4"/>
  <c r="P4784" i="4"/>
  <c r="P4785" i="4"/>
  <c r="P4786" i="4"/>
  <c r="P4787" i="4"/>
  <c r="P4788" i="4"/>
  <c r="P4789" i="4"/>
  <c r="P4790" i="4"/>
  <c r="P4791" i="4"/>
  <c r="P4792" i="4"/>
  <c r="P4793" i="4"/>
  <c r="P4794" i="4"/>
  <c r="P4795" i="4"/>
  <c r="P4796" i="4"/>
  <c r="P4797" i="4"/>
  <c r="P4798" i="4"/>
  <c r="P4799" i="4"/>
  <c r="P4800" i="4"/>
  <c r="P4801" i="4"/>
  <c r="P4802" i="4"/>
  <c r="P4803" i="4"/>
  <c r="P4804" i="4"/>
  <c r="P4805" i="4"/>
  <c r="P4806" i="4"/>
  <c r="P4807" i="4"/>
  <c r="P4808" i="4"/>
  <c r="P4809" i="4"/>
  <c r="P4810" i="4"/>
  <c r="P4811" i="4"/>
  <c r="P4812" i="4"/>
  <c r="P4813" i="4"/>
  <c r="P4814" i="4"/>
  <c r="P4815" i="4"/>
  <c r="P4816" i="4"/>
  <c r="P4817" i="4"/>
  <c r="P4818" i="4"/>
  <c r="P4819" i="4"/>
  <c r="P4820" i="4"/>
  <c r="P4821" i="4"/>
  <c r="P4822" i="4"/>
  <c r="P4823" i="4"/>
  <c r="P4824" i="4"/>
  <c r="P4825" i="4"/>
  <c r="P4826" i="4"/>
  <c r="P4827" i="4"/>
  <c r="P4828" i="4"/>
  <c r="P4829" i="4"/>
  <c r="P4830" i="4"/>
  <c r="P4831" i="4"/>
  <c r="P4832" i="4"/>
  <c r="P4833" i="4"/>
  <c r="P4834" i="4"/>
  <c r="P4835" i="4"/>
  <c r="P4836" i="4"/>
  <c r="P4837" i="4"/>
  <c r="P4838" i="4"/>
  <c r="P4839" i="4"/>
  <c r="P4840" i="4"/>
  <c r="P4841" i="4"/>
  <c r="P4842" i="4"/>
  <c r="P4843" i="4"/>
  <c r="P4844" i="4"/>
  <c r="P4845" i="4"/>
  <c r="P4846" i="4"/>
  <c r="P4847" i="4"/>
  <c r="P4848" i="4"/>
  <c r="P4849" i="4"/>
  <c r="P4850" i="4"/>
  <c r="P4851" i="4"/>
  <c r="P4852" i="4"/>
  <c r="P4853" i="4"/>
  <c r="P4854" i="4"/>
  <c r="P4855" i="4"/>
  <c r="P4856" i="4"/>
  <c r="P4857" i="4"/>
  <c r="P4858" i="4"/>
  <c r="P4859" i="4"/>
  <c r="P4860" i="4"/>
  <c r="P4861" i="4"/>
  <c r="P4862" i="4"/>
  <c r="P4863" i="4"/>
  <c r="P4864" i="4"/>
  <c r="P4865" i="4"/>
  <c r="P4866" i="4"/>
  <c r="P4867" i="4"/>
  <c r="P4868" i="4"/>
  <c r="P4869" i="4"/>
  <c r="P4870" i="4"/>
  <c r="P4871" i="4"/>
  <c r="P4872" i="4"/>
  <c r="P4873" i="4"/>
  <c r="P4874" i="4"/>
  <c r="P4875" i="4"/>
  <c r="P4876" i="4"/>
  <c r="P4877" i="4"/>
  <c r="P4878" i="4"/>
  <c r="P4879" i="4"/>
  <c r="P4880" i="4"/>
  <c r="P4881" i="4"/>
  <c r="P4882" i="4"/>
  <c r="P4883" i="4"/>
  <c r="P4884" i="4"/>
  <c r="P4885" i="4"/>
  <c r="P4886" i="4"/>
  <c r="P4887" i="4"/>
  <c r="P4888" i="4"/>
  <c r="P4889" i="4"/>
  <c r="P4890" i="4"/>
  <c r="P4891" i="4"/>
  <c r="P4892" i="4"/>
  <c r="P4893" i="4"/>
  <c r="P4894" i="4"/>
  <c r="P4895" i="4"/>
  <c r="P4896" i="4"/>
  <c r="P4897" i="4"/>
  <c r="P4898" i="4"/>
  <c r="P4899" i="4"/>
  <c r="P4900" i="4"/>
  <c r="P4901" i="4"/>
  <c r="P4902" i="4"/>
  <c r="P4903" i="4"/>
  <c r="P4904" i="4"/>
  <c r="P4905" i="4"/>
  <c r="P4906" i="4"/>
  <c r="P4907" i="4"/>
  <c r="P4908" i="4"/>
  <c r="P4909" i="4"/>
  <c r="P4910" i="4"/>
  <c r="P4911" i="4"/>
  <c r="P4912" i="4"/>
  <c r="P4913" i="4"/>
  <c r="P4914" i="4"/>
  <c r="P4915" i="4"/>
  <c r="P4916" i="4"/>
  <c r="P4917" i="4"/>
  <c r="P4918" i="4"/>
  <c r="P4919" i="4"/>
  <c r="P4920" i="4"/>
  <c r="P4921" i="4"/>
  <c r="P4922" i="4"/>
  <c r="P4923" i="4"/>
  <c r="P4924" i="4"/>
  <c r="P4925" i="4"/>
  <c r="P4926" i="4"/>
  <c r="P4927" i="4"/>
  <c r="P4928" i="4"/>
  <c r="P4929" i="4"/>
  <c r="P4930" i="4"/>
  <c r="P4931" i="4"/>
  <c r="P4932" i="4"/>
  <c r="P4933" i="4"/>
  <c r="P4934" i="4"/>
  <c r="P4935" i="4"/>
  <c r="P4936" i="4"/>
  <c r="P4937" i="4"/>
  <c r="P4938" i="4"/>
  <c r="P4939" i="4"/>
  <c r="P4940" i="4"/>
  <c r="P4941" i="4"/>
  <c r="P4942" i="4"/>
  <c r="P4943" i="4"/>
  <c r="P4944" i="4"/>
  <c r="P4945" i="4"/>
  <c r="P4946" i="4"/>
  <c r="P4947" i="4"/>
  <c r="P4948" i="4"/>
  <c r="P4949" i="4"/>
  <c r="P4950" i="4"/>
  <c r="P4951" i="4"/>
  <c r="P4952" i="4"/>
  <c r="P4953" i="4"/>
  <c r="P4954" i="4"/>
  <c r="P4955" i="4"/>
  <c r="P4956" i="4"/>
  <c r="P4957" i="4"/>
  <c r="P4958" i="4"/>
  <c r="P4959" i="4"/>
  <c r="P4960" i="4"/>
  <c r="P4961" i="4"/>
  <c r="P4962" i="4"/>
  <c r="P4963" i="4"/>
  <c r="P4964" i="4"/>
  <c r="P4965" i="4"/>
  <c r="P4966" i="4"/>
  <c r="P4967" i="4"/>
  <c r="P4968" i="4"/>
  <c r="P4969" i="4"/>
  <c r="P4970" i="4"/>
  <c r="P4971" i="4"/>
  <c r="P4972" i="4"/>
  <c r="P4973" i="4"/>
  <c r="P4974" i="4"/>
  <c r="P4975" i="4"/>
  <c r="P4976" i="4"/>
  <c r="P4977" i="4"/>
  <c r="P4978" i="4"/>
  <c r="P4979" i="4"/>
  <c r="P4980" i="4"/>
  <c r="P4981" i="4"/>
  <c r="P4982" i="4"/>
  <c r="P4983" i="4"/>
  <c r="P4984" i="4"/>
  <c r="P4985" i="4"/>
  <c r="P4986" i="4"/>
  <c r="P4987" i="4"/>
  <c r="P4988" i="4"/>
  <c r="P4989" i="4"/>
  <c r="P4990" i="4"/>
  <c r="P4991" i="4"/>
  <c r="P4992" i="4"/>
  <c r="P4993" i="4"/>
  <c r="P4994" i="4"/>
  <c r="P4995" i="4"/>
  <c r="P4996" i="4"/>
  <c r="P4997" i="4"/>
  <c r="P4998" i="4"/>
  <c r="P4999" i="4"/>
  <c r="P5000" i="4"/>
  <c r="P5001" i="4"/>
  <c r="P2" i="4"/>
  <c r="O2" i="4"/>
  <c r="R2" i="4" s="1"/>
  <c r="O3" i="4"/>
  <c r="R3" i="4" s="1"/>
  <c r="O4" i="4"/>
  <c r="R4" i="4" s="1"/>
  <c r="O5" i="4"/>
  <c r="R5" i="4" s="1"/>
  <c r="O6" i="4"/>
  <c r="R6" i="4" s="1"/>
  <c r="O7" i="4"/>
  <c r="R7" i="4" s="1"/>
  <c r="O8" i="4"/>
  <c r="R8" i="4" s="1"/>
  <c r="O9" i="4"/>
  <c r="Q9" i="4" s="1"/>
  <c r="O10" i="4"/>
  <c r="R10" i="4" s="1"/>
  <c r="O11" i="4"/>
  <c r="R11" i="4" s="1"/>
  <c r="O12" i="4"/>
  <c r="R12" i="4" s="1"/>
  <c r="O13" i="4"/>
  <c r="Q13" i="4" s="1"/>
  <c r="O14" i="4"/>
  <c r="R14" i="4" s="1"/>
  <c r="O15" i="4"/>
  <c r="R15" i="4" s="1"/>
  <c r="O16" i="4"/>
  <c r="R16" i="4" s="1"/>
  <c r="O17" i="4"/>
  <c r="R17" i="4" s="1"/>
  <c r="O18" i="4"/>
  <c r="Q18" i="4" s="1"/>
  <c r="O19" i="4"/>
  <c r="R19" i="4" s="1"/>
  <c r="O20" i="4"/>
  <c r="R20" i="4" s="1"/>
  <c r="O21" i="4"/>
  <c r="Q21" i="4" s="1"/>
  <c r="O22" i="4"/>
  <c r="R22" i="4" s="1"/>
  <c r="O23" i="4"/>
  <c r="R23" i="4" s="1"/>
  <c r="O24" i="4"/>
  <c r="R24" i="4" s="1"/>
  <c r="O25" i="4"/>
  <c r="R25" i="4" s="1"/>
  <c r="O26" i="4"/>
  <c r="Q26" i="4" s="1"/>
  <c r="O27" i="4"/>
  <c r="R27" i="4" s="1"/>
  <c r="O28" i="4"/>
  <c r="R28" i="4" s="1"/>
  <c r="O29" i="4"/>
  <c r="R29" i="4" s="1"/>
  <c r="O30" i="4"/>
  <c r="R30" i="4" s="1"/>
  <c r="O31" i="4"/>
  <c r="R31" i="4" s="1"/>
  <c r="O32" i="4"/>
  <c r="R32" i="4" s="1"/>
  <c r="O33" i="4"/>
  <c r="Q33" i="4" s="1"/>
  <c r="O34" i="4"/>
  <c r="R34" i="4" s="1"/>
  <c r="O35" i="4"/>
  <c r="R35" i="4" s="1"/>
  <c r="O36" i="4"/>
  <c r="R36" i="4" s="1"/>
  <c r="O37" i="4"/>
  <c r="R37" i="4" s="1"/>
  <c r="O38" i="4"/>
  <c r="R38" i="4" s="1"/>
  <c r="O39" i="4"/>
  <c r="R39" i="4" s="1"/>
  <c r="O40" i="4"/>
  <c r="R40" i="4" s="1"/>
  <c r="O41" i="4"/>
  <c r="Q41" i="4" s="1"/>
  <c r="O42" i="4"/>
  <c r="R42" i="4" s="1"/>
  <c r="O43" i="4"/>
  <c r="R43" i="4" s="1"/>
  <c r="O44" i="4"/>
  <c r="R44" i="4" s="1"/>
  <c r="O45" i="4"/>
  <c r="R45" i="4" s="1"/>
  <c r="O46" i="4"/>
  <c r="R46" i="4" s="1"/>
  <c r="O47" i="4"/>
  <c r="R47" i="4" s="1"/>
  <c r="O48" i="4"/>
  <c r="R48" i="4" s="1"/>
  <c r="O49" i="4"/>
  <c r="R49" i="4" s="1"/>
  <c r="O50" i="4"/>
  <c r="R50" i="4" s="1"/>
  <c r="O51" i="4"/>
  <c r="R51" i="4" s="1"/>
  <c r="O52" i="4"/>
  <c r="R52" i="4" s="1"/>
  <c r="O53" i="4"/>
  <c r="R53" i="4" s="1"/>
  <c r="O54" i="4"/>
  <c r="R54" i="4" s="1"/>
  <c r="O55" i="4"/>
  <c r="R55" i="4" s="1"/>
  <c r="O56" i="4"/>
  <c r="R56" i="4" s="1"/>
  <c r="O57" i="4"/>
  <c r="R57" i="4" s="1"/>
  <c r="O58" i="4"/>
  <c r="R58" i="4" s="1"/>
  <c r="O59" i="4"/>
  <c r="R59" i="4" s="1"/>
  <c r="O60" i="4"/>
  <c r="Q60" i="4" s="1"/>
  <c r="O61" i="4"/>
  <c r="R61" i="4" s="1"/>
  <c r="O62" i="4"/>
  <c r="R62" i="4" s="1"/>
  <c r="O63" i="4"/>
  <c r="R63" i="4" s="1"/>
  <c r="O64" i="4"/>
  <c r="R64" i="4" s="1"/>
  <c r="O65" i="4"/>
  <c r="R65" i="4" s="1"/>
  <c r="O66" i="4"/>
  <c r="R66" i="4" s="1"/>
  <c r="O67" i="4"/>
  <c r="R67" i="4" s="1"/>
  <c r="O68" i="4"/>
  <c r="R68" i="4" s="1"/>
  <c r="O69" i="4"/>
  <c r="R69" i="4" s="1"/>
  <c r="O70" i="4"/>
  <c r="R70" i="4" s="1"/>
  <c r="O71" i="4"/>
  <c r="R71" i="4" s="1"/>
  <c r="O72" i="4"/>
  <c r="R72" i="4" s="1"/>
  <c r="O73" i="4"/>
  <c r="Q73" i="4" s="1"/>
  <c r="O74" i="4"/>
  <c r="R74" i="4" s="1"/>
  <c r="O75" i="4"/>
  <c r="R75" i="4" s="1"/>
  <c r="O76" i="4"/>
  <c r="R76" i="4" s="1"/>
  <c r="O77" i="4"/>
  <c r="Q77" i="4" s="1"/>
  <c r="O78" i="4"/>
  <c r="Q78" i="4" s="1"/>
  <c r="O79" i="4"/>
  <c r="R79" i="4" s="1"/>
  <c r="O80" i="4"/>
  <c r="R80" i="4" s="1"/>
  <c r="O81" i="4"/>
  <c r="R81" i="4" s="1"/>
  <c r="O82" i="4"/>
  <c r="Q82" i="4" s="1"/>
  <c r="O83" i="4"/>
  <c r="R83" i="4" s="1"/>
  <c r="O84" i="4"/>
  <c r="Q84" i="4" s="1"/>
  <c r="O85" i="4"/>
  <c r="Q85" i="4" s="1"/>
  <c r="O86" i="4"/>
  <c r="R86" i="4" s="1"/>
  <c r="O87" i="4"/>
  <c r="R87" i="4" s="1"/>
  <c r="O88" i="4"/>
  <c r="R88" i="4" s="1"/>
  <c r="O89" i="4"/>
  <c r="Q89" i="4" s="1"/>
  <c r="O90" i="4"/>
  <c r="R90" i="4" s="1"/>
  <c r="O91" i="4"/>
  <c r="R91" i="4" s="1"/>
  <c r="O92" i="4"/>
  <c r="R92" i="4" s="1"/>
  <c r="O93" i="4"/>
  <c r="R93" i="4" s="1"/>
  <c r="O94" i="4"/>
  <c r="R94" i="4" s="1"/>
  <c r="O95" i="4"/>
  <c r="R95" i="4" s="1"/>
  <c r="O96" i="4"/>
  <c r="R96" i="4" s="1"/>
  <c r="O97" i="4"/>
  <c r="R97" i="4" s="1"/>
  <c r="O98" i="4"/>
  <c r="R98" i="4" s="1"/>
  <c r="O99" i="4"/>
  <c r="R99" i="4" s="1"/>
  <c r="O100" i="4"/>
  <c r="R100" i="4" s="1"/>
  <c r="O101" i="4"/>
  <c r="R101" i="4" s="1"/>
  <c r="O102" i="4"/>
  <c r="R102" i="4" s="1"/>
  <c r="O103" i="4"/>
  <c r="R103" i="4" s="1"/>
  <c r="O104" i="4"/>
  <c r="R104" i="4" s="1"/>
  <c r="O105" i="4"/>
  <c r="R105" i="4" s="1"/>
  <c r="O106" i="4"/>
  <c r="R106" i="4" s="1"/>
  <c r="O107" i="4"/>
  <c r="R107" i="4" s="1"/>
  <c r="O108" i="4"/>
  <c r="R108" i="4" s="1"/>
  <c r="O109" i="4"/>
  <c r="Q109" i="4" s="1"/>
  <c r="O110" i="4"/>
  <c r="Q110" i="4" s="1"/>
  <c r="O111" i="4"/>
  <c r="R111" i="4" s="1"/>
  <c r="O112" i="4"/>
  <c r="R112" i="4" s="1"/>
  <c r="O113" i="4"/>
  <c r="R113" i="4" s="1"/>
  <c r="O114" i="4"/>
  <c r="R114" i="4" s="1"/>
  <c r="O115" i="4"/>
  <c r="R115" i="4" s="1"/>
  <c r="O116" i="4"/>
  <c r="R116" i="4" s="1"/>
  <c r="O117" i="4"/>
  <c r="R117" i="4" s="1"/>
  <c r="O118" i="4"/>
  <c r="Q118" i="4" s="1"/>
  <c r="O119" i="4"/>
  <c r="R119" i="4" s="1"/>
  <c r="O120" i="4"/>
  <c r="R120" i="4" s="1"/>
  <c r="O121" i="4"/>
  <c r="Q121" i="4" s="1"/>
  <c r="O122" i="4"/>
  <c r="R122" i="4" s="1"/>
  <c r="O123" i="4"/>
  <c r="R123" i="4" s="1"/>
  <c r="O124" i="4"/>
  <c r="R124" i="4" s="1"/>
  <c r="O125" i="4"/>
  <c r="R125" i="4" s="1"/>
  <c r="O126" i="4"/>
  <c r="R126" i="4" s="1"/>
  <c r="O127" i="4"/>
  <c r="R127" i="4" s="1"/>
  <c r="O128" i="4"/>
  <c r="R128" i="4" s="1"/>
  <c r="O129" i="4"/>
  <c r="R129" i="4" s="1"/>
  <c r="O130" i="4"/>
  <c r="R130" i="4" s="1"/>
  <c r="O131" i="4"/>
  <c r="R131" i="4" s="1"/>
  <c r="O132" i="4"/>
  <c r="R132" i="4" s="1"/>
  <c r="O133" i="4"/>
  <c r="Q133" i="4" s="1"/>
  <c r="O134" i="4"/>
  <c r="R134" i="4" s="1"/>
  <c r="O135" i="4"/>
  <c r="R135" i="4" s="1"/>
  <c r="O136" i="4"/>
  <c r="R136" i="4" s="1"/>
  <c r="O137" i="4"/>
  <c r="R137" i="4" s="1"/>
  <c r="O138" i="4"/>
  <c r="R138" i="4" s="1"/>
  <c r="O139" i="4"/>
  <c r="R139" i="4" s="1"/>
  <c r="O140" i="4"/>
  <c r="R140" i="4" s="1"/>
  <c r="O141" i="4"/>
  <c r="R141" i="4" s="1"/>
  <c r="O142" i="4"/>
  <c r="R142" i="4" s="1"/>
  <c r="O143" i="4"/>
  <c r="R143" i="4" s="1"/>
  <c r="O144" i="4"/>
  <c r="R144" i="4" s="1"/>
  <c r="O145" i="4"/>
  <c r="Q145" i="4" s="1"/>
  <c r="O146" i="4"/>
  <c r="R146" i="4" s="1"/>
  <c r="O147" i="4"/>
  <c r="R147" i="4" s="1"/>
  <c r="O148" i="4"/>
  <c r="R148" i="4" s="1"/>
  <c r="O149" i="4"/>
  <c r="R149" i="4" s="1"/>
  <c r="O150" i="4"/>
  <c r="R150" i="4" s="1"/>
  <c r="O151" i="4"/>
  <c r="R151" i="4" s="1"/>
  <c r="O152" i="4"/>
  <c r="R152" i="4" s="1"/>
  <c r="O153" i="4"/>
  <c r="R153" i="4" s="1"/>
  <c r="O154" i="4"/>
  <c r="R154" i="4" s="1"/>
  <c r="O155" i="4"/>
  <c r="R155" i="4" s="1"/>
  <c r="O156" i="4"/>
  <c r="R156" i="4" s="1"/>
  <c r="O157" i="4"/>
  <c r="R157" i="4" s="1"/>
  <c r="O158" i="4"/>
  <c r="R158" i="4" s="1"/>
  <c r="O159" i="4"/>
  <c r="Q159" i="4" s="1"/>
  <c r="O160" i="4"/>
  <c r="R160" i="4" s="1"/>
  <c r="O161" i="4"/>
  <c r="R161" i="4" s="1"/>
  <c r="O162" i="4"/>
  <c r="R162" i="4" s="1"/>
  <c r="O163" i="4"/>
  <c r="R163" i="4" s="1"/>
  <c r="O164" i="4"/>
  <c r="R164" i="4" s="1"/>
  <c r="O165" i="4"/>
  <c r="R165" i="4" s="1"/>
  <c r="O166" i="4"/>
  <c r="R166" i="4" s="1"/>
  <c r="O167" i="4"/>
  <c r="R167" i="4" s="1"/>
  <c r="O168" i="4"/>
  <c r="R168" i="4" s="1"/>
  <c r="O169" i="4"/>
  <c r="Q169" i="4" s="1"/>
  <c r="O170" i="4"/>
  <c r="R170" i="4" s="1"/>
  <c r="O171" i="4"/>
  <c r="Q171" i="4" s="1"/>
  <c r="O172" i="4"/>
  <c r="Q172" i="4" s="1"/>
  <c r="O173" i="4"/>
  <c r="R173" i="4" s="1"/>
  <c r="O174" i="4"/>
  <c r="R174" i="4" s="1"/>
  <c r="O175" i="4"/>
  <c r="R175" i="4" s="1"/>
  <c r="O176" i="4"/>
  <c r="R176" i="4" s="1"/>
  <c r="O177" i="4"/>
  <c r="R177" i="4" s="1"/>
  <c r="O178" i="4"/>
  <c r="R178" i="4" s="1"/>
  <c r="O179" i="4"/>
  <c r="R179" i="4" s="1"/>
  <c r="O180" i="4"/>
  <c r="Q180" i="4" s="1"/>
  <c r="O181" i="4"/>
  <c r="R181" i="4" s="1"/>
  <c r="O182" i="4"/>
  <c r="Q182" i="4" s="1"/>
  <c r="O183" i="4"/>
  <c r="R183" i="4" s="1"/>
  <c r="O184" i="4"/>
  <c r="R184" i="4" s="1"/>
  <c r="O185" i="4"/>
  <c r="R185" i="4" s="1"/>
  <c r="O186" i="4"/>
  <c r="R186" i="4" s="1"/>
  <c r="O187" i="4"/>
  <c r="R187" i="4" s="1"/>
  <c r="O188" i="4"/>
  <c r="R188" i="4" s="1"/>
  <c r="O189" i="4"/>
  <c r="R189" i="4" s="1"/>
  <c r="O190" i="4"/>
  <c r="Q190" i="4" s="1"/>
  <c r="O191" i="4"/>
  <c r="Q191" i="4" s="1"/>
  <c r="O192" i="4"/>
  <c r="Q192" i="4" s="1"/>
  <c r="O193" i="4"/>
  <c r="R193" i="4" s="1"/>
  <c r="O194" i="4"/>
  <c r="R194" i="4" s="1"/>
  <c r="O195" i="4"/>
  <c r="R195" i="4" s="1"/>
  <c r="O196" i="4"/>
  <c r="Q196" i="4" s="1"/>
  <c r="O197" i="4"/>
  <c r="Q197" i="4" s="1"/>
  <c r="O198" i="4"/>
  <c r="R198" i="4" s="1"/>
  <c r="O199" i="4"/>
  <c r="R199" i="4" s="1"/>
  <c r="O200" i="4"/>
  <c r="R200" i="4" s="1"/>
  <c r="O201" i="4"/>
  <c r="R201" i="4" s="1"/>
  <c r="O202" i="4"/>
  <c r="Q202" i="4" s="1"/>
  <c r="O203" i="4"/>
  <c r="R203" i="4" s="1"/>
  <c r="O204" i="4"/>
  <c r="Q204" i="4" s="1"/>
  <c r="O205" i="4"/>
  <c r="R205" i="4" s="1"/>
  <c r="O206" i="4"/>
  <c r="R206" i="4" s="1"/>
  <c r="O207" i="4"/>
  <c r="R207" i="4" s="1"/>
  <c r="O208" i="4"/>
  <c r="R208" i="4" s="1"/>
  <c r="O209" i="4"/>
  <c r="R209" i="4" s="1"/>
  <c r="O210" i="4"/>
  <c r="R210" i="4" s="1"/>
  <c r="O211" i="4"/>
  <c r="Q211" i="4" s="1"/>
  <c r="O212" i="4"/>
  <c r="R212" i="4" s="1"/>
  <c r="O213" i="4"/>
  <c r="R213" i="4" s="1"/>
  <c r="O214" i="4"/>
  <c r="R214" i="4" s="1"/>
  <c r="O215" i="4"/>
  <c r="R215" i="4" s="1"/>
  <c r="O216" i="4"/>
  <c r="R216" i="4" s="1"/>
  <c r="O217" i="4"/>
  <c r="R217" i="4" s="1"/>
  <c r="O218" i="4"/>
  <c r="Q218" i="4" s="1"/>
  <c r="O219" i="4"/>
  <c r="R219" i="4" s="1"/>
  <c r="O220" i="4"/>
  <c r="R220" i="4" s="1"/>
  <c r="O221" i="4"/>
  <c r="R221" i="4" s="1"/>
  <c r="O222" i="4"/>
  <c r="R222" i="4" s="1"/>
  <c r="O223" i="4"/>
  <c r="R223" i="4" s="1"/>
  <c r="O224" i="4"/>
  <c r="R224" i="4" s="1"/>
  <c r="O225" i="4"/>
  <c r="R225" i="4" s="1"/>
  <c r="O226" i="4"/>
  <c r="R226" i="4" s="1"/>
  <c r="O227" i="4"/>
  <c r="R227" i="4" s="1"/>
  <c r="O228" i="4"/>
  <c r="R228" i="4" s="1"/>
  <c r="O229" i="4"/>
  <c r="R229" i="4" s="1"/>
  <c r="O230" i="4"/>
  <c r="Q230" i="4" s="1"/>
  <c r="O231" i="4"/>
  <c r="R231" i="4" s="1"/>
  <c r="O232" i="4"/>
  <c r="R232" i="4" s="1"/>
  <c r="O233" i="4"/>
  <c r="R233" i="4" s="1"/>
  <c r="O234" i="4"/>
  <c r="R234" i="4" s="1"/>
  <c r="O235" i="4"/>
  <c r="R235" i="4" s="1"/>
  <c r="O236" i="4"/>
  <c r="R236" i="4" s="1"/>
  <c r="O237" i="4"/>
  <c r="R237" i="4" s="1"/>
  <c r="O238" i="4"/>
  <c r="R238" i="4" s="1"/>
  <c r="O239" i="4"/>
  <c r="R239" i="4" s="1"/>
  <c r="O240" i="4"/>
  <c r="R240" i="4" s="1"/>
  <c r="O241" i="4"/>
  <c r="R241" i="4" s="1"/>
  <c r="O242" i="4"/>
  <c r="Q242" i="4" s="1"/>
  <c r="O243" i="4"/>
  <c r="R243" i="4" s="1"/>
  <c r="O244" i="4"/>
  <c r="Q244" i="4" s="1"/>
  <c r="O245" i="4"/>
  <c r="R245" i="4" s="1"/>
  <c r="O246" i="4"/>
  <c r="R246" i="4" s="1"/>
  <c r="O247" i="4"/>
  <c r="R247" i="4" s="1"/>
  <c r="O248" i="4"/>
  <c r="R248" i="4" s="1"/>
  <c r="O249" i="4"/>
  <c r="Q249" i="4" s="1"/>
  <c r="O250" i="4"/>
  <c r="R250" i="4" s="1"/>
  <c r="O251" i="4"/>
  <c r="R251" i="4" s="1"/>
  <c r="O252" i="4"/>
  <c r="R252" i="4" s="1"/>
  <c r="O253" i="4"/>
  <c r="R253" i="4" s="1"/>
  <c r="O254" i="4"/>
  <c r="R254" i="4" s="1"/>
  <c r="O255" i="4"/>
  <c r="Q255" i="4" s="1"/>
  <c r="O256" i="4"/>
  <c r="R256" i="4" s="1"/>
  <c r="O257" i="4"/>
  <c r="R257" i="4" s="1"/>
  <c r="O258" i="4"/>
  <c r="Q258" i="4" s="1"/>
  <c r="O259" i="4"/>
  <c r="R259" i="4" s="1"/>
  <c r="O260" i="4"/>
  <c r="R260" i="4" s="1"/>
  <c r="O261" i="4"/>
  <c r="R261" i="4" s="1"/>
  <c r="O262" i="4"/>
  <c r="R262" i="4" s="1"/>
  <c r="O263" i="4"/>
  <c r="R263" i="4" s="1"/>
  <c r="O264" i="4"/>
  <c r="Q264" i="4" s="1"/>
  <c r="O265" i="4"/>
  <c r="R265" i="4" s="1"/>
  <c r="O266" i="4"/>
  <c r="R266" i="4" s="1"/>
  <c r="O267" i="4"/>
  <c r="R267" i="4" s="1"/>
  <c r="O268" i="4"/>
  <c r="R268" i="4" s="1"/>
  <c r="O269" i="4"/>
  <c r="R269" i="4" s="1"/>
  <c r="O270" i="4"/>
  <c r="R270" i="4" s="1"/>
  <c r="O271" i="4"/>
  <c r="R271" i="4" s="1"/>
  <c r="O272" i="4"/>
  <c r="R272" i="4" s="1"/>
  <c r="O273" i="4"/>
  <c r="R273" i="4" s="1"/>
  <c r="O274" i="4"/>
  <c r="Q274" i="4" s="1"/>
  <c r="O275" i="4"/>
  <c r="R275" i="4" s="1"/>
  <c r="O276" i="4"/>
  <c r="R276" i="4" s="1"/>
  <c r="O277" i="4"/>
  <c r="R277" i="4" s="1"/>
  <c r="O278" i="4"/>
  <c r="R278" i="4" s="1"/>
  <c r="O279" i="4"/>
  <c r="R279" i="4" s="1"/>
  <c r="O280" i="4"/>
  <c r="R280" i="4" s="1"/>
  <c r="O281" i="4"/>
  <c r="R281" i="4" s="1"/>
  <c r="O282" i="4"/>
  <c r="R282" i="4" s="1"/>
  <c r="O283" i="4"/>
  <c r="Q283" i="4" s="1"/>
  <c r="O284" i="4"/>
  <c r="R284" i="4" s="1"/>
  <c r="O285" i="4"/>
  <c r="R285" i="4" s="1"/>
  <c r="O286" i="4"/>
  <c r="R286" i="4" s="1"/>
  <c r="O287" i="4"/>
  <c r="Q287" i="4" s="1"/>
  <c r="O288" i="4"/>
  <c r="R288" i="4" s="1"/>
  <c r="O289" i="4"/>
  <c r="Q289" i="4" s="1"/>
  <c r="O290" i="4"/>
  <c r="R290" i="4" s="1"/>
  <c r="O291" i="4"/>
  <c r="Q291" i="4" s="1"/>
  <c r="O292" i="4"/>
  <c r="R292" i="4" s="1"/>
  <c r="O293" i="4"/>
  <c r="R293" i="4" s="1"/>
  <c r="O294" i="4"/>
  <c r="Q294" i="4" s="1"/>
  <c r="O295" i="4"/>
  <c r="R295" i="4" s="1"/>
  <c r="O296" i="4"/>
  <c r="Q296" i="4" s="1"/>
  <c r="O297" i="4"/>
  <c r="Q297" i="4" s="1"/>
  <c r="O298" i="4"/>
  <c r="Q298" i="4" s="1"/>
  <c r="O299" i="4"/>
  <c r="R299" i="4" s="1"/>
  <c r="O300" i="4"/>
  <c r="R300" i="4" s="1"/>
  <c r="O301" i="4"/>
  <c r="R301" i="4" s="1"/>
  <c r="O302" i="4"/>
  <c r="R302" i="4" s="1"/>
  <c r="O303" i="4"/>
  <c r="R303" i="4" s="1"/>
  <c r="O304" i="4"/>
  <c r="R304" i="4" s="1"/>
  <c r="O305" i="4"/>
  <c r="R305" i="4" s="1"/>
  <c r="O306" i="4"/>
  <c r="R306" i="4" s="1"/>
  <c r="O307" i="4"/>
  <c r="R307" i="4" s="1"/>
  <c r="O308" i="4"/>
  <c r="R308" i="4" s="1"/>
  <c r="O309" i="4"/>
  <c r="R309" i="4" s="1"/>
  <c r="O310" i="4"/>
  <c r="Q310" i="4" s="1"/>
  <c r="O311" i="4"/>
  <c r="R311" i="4" s="1"/>
  <c r="O312" i="4"/>
  <c r="R312" i="4" s="1"/>
  <c r="O313" i="4"/>
  <c r="R313" i="4" s="1"/>
  <c r="O314" i="4"/>
  <c r="R314" i="4" s="1"/>
  <c r="O315" i="4"/>
  <c r="R315" i="4" s="1"/>
  <c r="O316" i="4"/>
  <c r="R316" i="4" s="1"/>
  <c r="O317" i="4"/>
  <c r="R317" i="4" s="1"/>
  <c r="O318" i="4"/>
  <c r="R318" i="4" s="1"/>
  <c r="O319" i="4"/>
  <c r="R319" i="4" s="1"/>
  <c r="O320" i="4"/>
  <c r="Q320" i="4" s="1"/>
  <c r="O321" i="4"/>
  <c r="R321" i="4" s="1"/>
  <c r="O322" i="4"/>
  <c r="R322" i="4" s="1"/>
  <c r="O323" i="4"/>
  <c r="Q323" i="4" s="1"/>
  <c r="O324" i="4"/>
  <c r="R324" i="4" s="1"/>
  <c r="O325" i="4"/>
  <c r="R325" i="4" s="1"/>
  <c r="O326" i="4"/>
  <c r="Q326" i="4" s="1"/>
  <c r="O327" i="4"/>
  <c r="R327" i="4" s="1"/>
  <c r="O328" i="4"/>
  <c r="R328" i="4" s="1"/>
  <c r="O329" i="4"/>
  <c r="Q329" i="4" s="1"/>
  <c r="O330" i="4"/>
  <c r="R330" i="4" s="1"/>
  <c r="O331" i="4"/>
  <c r="R331" i="4" s="1"/>
  <c r="O332" i="4"/>
  <c r="R332" i="4" s="1"/>
  <c r="O333" i="4"/>
  <c r="R333" i="4" s="1"/>
  <c r="O334" i="4"/>
  <c r="R334" i="4" s="1"/>
  <c r="O335" i="4"/>
  <c r="Q335" i="4" s="1"/>
  <c r="O336" i="4"/>
  <c r="R336" i="4" s="1"/>
  <c r="O337" i="4"/>
  <c r="R337" i="4" s="1"/>
  <c r="O338" i="4"/>
  <c r="R338" i="4" s="1"/>
  <c r="O339" i="4"/>
  <c r="R339" i="4" s="1"/>
  <c r="O340" i="4"/>
  <c r="R340" i="4" s="1"/>
  <c r="O341" i="4"/>
  <c r="R341" i="4" s="1"/>
  <c r="O342" i="4"/>
  <c r="R342" i="4" s="1"/>
  <c r="O343" i="4"/>
  <c r="R343" i="4" s="1"/>
  <c r="O344" i="4"/>
  <c r="R344" i="4" s="1"/>
  <c r="O345" i="4"/>
  <c r="Q345" i="4" s="1"/>
  <c r="O346" i="4"/>
  <c r="R346" i="4" s="1"/>
  <c r="O347" i="4"/>
  <c r="Q347" i="4" s="1"/>
  <c r="O348" i="4"/>
  <c r="R348" i="4" s="1"/>
  <c r="O349" i="4"/>
  <c r="R349" i="4" s="1"/>
  <c r="O350" i="4"/>
  <c r="Q350" i="4" s="1"/>
  <c r="O351" i="4"/>
  <c r="R351" i="4" s="1"/>
  <c r="O352" i="4"/>
  <c r="R352" i="4" s="1"/>
  <c r="O353" i="4"/>
  <c r="R353" i="4" s="1"/>
  <c r="O354" i="4"/>
  <c r="R354" i="4" s="1"/>
  <c r="O355" i="4"/>
  <c r="R355" i="4" s="1"/>
  <c r="O356" i="4"/>
  <c r="Q356" i="4" s="1"/>
  <c r="O357" i="4"/>
  <c r="Q357" i="4" s="1"/>
  <c r="O358" i="4"/>
  <c r="R358" i="4" s="1"/>
  <c r="O359" i="4"/>
  <c r="R359" i="4" s="1"/>
  <c r="O360" i="4"/>
  <c r="R360" i="4" s="1"/>
  <c r="O361" i="4"/>
  <c r="Q361" i="4" s="1"/>
  <c r="O362" i="4"/>
  <c r="R362" i="4" s="1"/>
  <c r="O363" i="4"/>
  <c r="R363" i="4" s="1"/>
  <c r="O364" i="4"/>
  <c r="R364" i="4" s="1"/>
  <c r="O365" i="4"/>
  <c r="R365" i="4" s="1"/>
  <c r="O366" i="4"/>
  <c r="Q366" i="4" s="1"/>
  <c r="O367" i="4"/>
  <c r="R367" i="4" s="1"/>
  <c r="O368" i="4"/>
  <c r="R368" i="4" s="1"/>
  <c r="O369" i="4"/>
  <c r="R369" i="4" s="1"/>
  <c r="O370" i="4"/>
  <c r="R370" i="4" s="1"/>
  <c r="O371" i="4"/>
  <c r="R371" i="4" s="1"/>
  <c r="O372" i="4"/>
  <c r="R372" i="4" s="1"/>
  <c r="O373" i="4"/>
  <c r="R373" i="4" s="1"/>
  <c r="O374" i="4"/>
  <c r="R374" i="4" s="1"/>
  <c r="O375" i="4"/>
  <c r="R375" i="4" s="1"/>
  <c r="O376" i="4"/>
  <c r="R376" i="4" s="1"/>
  <c r="O377" i="4"/>
  <c r="R377" i="4" s="1"/>
  <c r="O378" i="4"/>
  <c r="R378" i="4" s="1"/>
  <c r="O379" i="4"/>
  <c r="Q379" i="4" s="1"/>
  <c r="O380" i="4"/>
  <c r="R380" i="4" s="1"/>
  <c r="O381" i="4"/>
  <c r="R381" i="4" s="1"/>
  <c r="O382" i="4"/>
  <c r="R382" i="4" s="1"/>
  <c r="O383" i="4"/>
  <c r="Q383" i="4" s="1"/>
  <c r="O384" i="4"/>
  <c r="R384" i="4" s="1"/>
  <c r="O385" i="4"/>
  <c r="R385" i="4" s="1"/>
  <c r="O386" i="4"/>
  <c r="R386" i="4" s="1"/>
  <c r="O387" i="4"/>
  <c r="R387" i="4" s="1"/>
  <c r="O388" i="4"/>
  <c r="R388" i="4" s="1"/>
  <c r="O389" i="4"/>
  <c r="R389" i="4" s="1"/>
  <c r="O390" i="4"/>
  <c r="R390" i="4" s="1"/>
  <c r="O391" i="4"/>
  <c r="R391" i="4" s="1"/>
  <c r="O392" i="4"/>
  <c r="Q392" i="4" s="1"/>
  <c r="O393" i="4"/>
  <c r="R393" i="4" s="1"/>
  <c r="O394" i="4"/>
  <c r="R394" i="4" s="1"/>
  <c r="O395" i="4"/>
  <c r="Q395" i="4" s="1"/>
  <c r="O396" i="4"/>
  <c r="R396" i="4" s="1"/>
  <c r="O397" i="4"/>
  <c r="R397" i="4" s="1"/>
  <c r="O398" i="4"/>
  <c r="R398" i="4" s="1"/>
  <c r="O399" i="4"/>
  <c r="R399" i="4" s="1"/>
  <c r="O400" i="4"/>
  <c r="R400" i="4" s="1"/>
  <c r="O401" i="4"/>
  <c r="R401" i="4" s="1"/>
  <c r="O402" i="4"/>
  <c r="R402" i="4" s="1"/>
  <c r="O403" i="4"/>
  <c r="R403" i="4" s="1"/>
  <c r="O404" i="4"/>
  <c r="R404" i="4" s="1"/>
  <c r="O405" i="4"/>
  <c r="R405" i="4" s="1"/>
  <c r="O406" i="4"/>
  <c r="R406" i="4" s="1"/>
  <c r="O407" i="4"/>
  <c r="R407" i="4" s="1"/>
  <c r="O408" i="4"/>
  <c r="R408" i="4" s="1"/>
  <c r="O409" i="4"/>
  <c r="Q409" i="4" s="1"/>
  <c r="O410" i="4"/>
  <c r="R410" i="4" s="1"/>
  <c r="O411" i="4"/>
  <c r="R411" i="4" s="1"/>
  <c r="O412" i="4"/>
  <c r="R412" i="4" s="1"/>
  <c r="O413" i="4"/>
  <c r="Q413" i="4" s="1"/>
  <c r="O414" i="4"/>
  <c r="Q414" i="4" s="1"/>
  <c r="O415" i="4"/>
  <c r="R415" i="4" s="1"/>
  <c r="O416" i="4"/>
  <c r="R416" i="4" s="1"/>
  <c r="O417" i="4"/>
  <c r="R417" i="4" s="1"/>
  <c r="O418" i="4"/>
  <c r="Q418" i="4" s="1"/>
  <c r="O419" i="4"/>
  <c r="R419" i="4" s="1"/>
  <c r="O420" i="4"/>
  <c r="R420" i="4" s="1"/>
  <c r="O421" i="4"/>
  <c r="R421" i="4" s="1"/>
  <c r="O422" i="4"/>
  <c r="R422" i="4" s="1"/>
  <c r="O423" i="4"/>
  <c r="R423" i="4" s="1"/>
  <c r="O424" i="4"/>
  <c r="R424" i="4" s="1"/>
  <c r="O425" i="4"/>
  <c r="R425" i="4" s="1"/>
  <c r="O426" i="4"/>
  <c r="R426" i="4" s="1"/>
  <c r="O427" i="4"/>
  <c r="Q427" i="4" s="1"/>
  <c r="O428" i="4"/>
  <c r="R428" i="4" s="1"/>
  <c r="O429" i="4"/>
  <c r="Q429" i="4" s="1"/>
  <c r="O430" i="4"/>
  <c r="R430" i="4" s="1"/>
  <c r="O431" i="4"/>
  <c r="R431" i="4" s="1"/>
  <c r="O432" i="4"/>
  <c r="R432" i="4" s="1"/>
  <c r="O433" i="4"/>
  <c r="R433" i="4" s="1"/>
  <c r="O434" i="4"/>
  <c r="R434" i="4" s="1"/>
  <c r="O435" i="4"/>
  <c r="Q435" i="4" s="1"/>
  <c r="O436" i="4"/>
  <c r="R436" i="4" s="1"/>
  <c r="O437" i="4"/>
  <c r="R437" i="4" s="1"/>
  <c r="O438" i="4"/>
  <c r="R438" i="4" s="1"/>
  <c r="O439" i="4"/>
  <c r="R439" i="4" s="1"/>
  <c r="O440" i="4"/>
  <c r="R440" i="4" s="1"/>
  <c r="O441" i="4"/>
  <c r="R441" i="4" s="1"/>
  <c r="O442" i="4"/>
  <c r="R442" i="4" s="1"/>
  <c r="O443" i="4"/>
  <c r="Q443" i="4" s="1"/>
  <c r="O444" i="4"/>
  <c r="R444" i="4" s="1"/>
  <c r="O445" i="4"/>
  <c r="R445" i="4" s="1"/>
  <c r="O446" i="4"/>
  <c r="R446" i="4" s="1"/>
  <c r="O447" i="4"/>
  <c r="Q447" i="4" s="1"/>
  <c r="O448" i="4"/>
  <c r="R448" i="4" s="1"/>
  <c r="O449" i="4"/>
  <c r="R449" i="4" s="1"/>
  <c r="O450" i="4"/>
  <c r="Q450" i="4" s="1"/>
  <c r="O451" i="4"/>
  <c r="R451" i="4" s="1"/>
  <c r="O452" i="4"/>
  <c r="R452" i="4" s="1"/>
  <c r="O453" i="4"/>
  <c r="R453" i="4" s="1"/>
  <c r="O454" i="4"/>
  <c r="R454" i="4" s="1"/>
  <c r="O455" i="4"/>
  <c r="R455" i="4" s="1"/>
  <c r="O456" i="4"/>
  <c r="R456" i="4" s="1"/>
  <c r="O457" i="4"/>
  <c r="R457" i="4" s="1"/>
  <c r="O458" i="4"/>
  <c r="R458" i="4" s="1"/>
  <c r="O459" i="4"/>
  <c r="R459" i="4" s="1"/>
  <c r="O460" i="4"/>
  <c r="R460" i="4" s="1"/>
  <c r="O461" i="4"/>
  <c r="R461" i="4" s="1"/>
  <c r="O462" i="4"/>
  <c r="R462" i="4" s="1"/>
  <c r="O463" i="4"/>
  <c r="R463" i="4" s="1"/>
  <c r="O464" i="4"/>
  <c r="R464" i="4" s="1"/>
  <c r="O465" i="4"/>
  <c r="R465" i="4" s="1"/>
  <c r="O466" i="4"/>
  <c r="R466" i="4" s="1"/>
  <c r="O467" i="4"/>
  <c r="R467" i="4" s="1"/>
  <c r="O468" i="4"/>
  <c r="R468" i="4" s="1"/>
  <c r="O469" i="4"/>
  <c r="R469" i="4" s="1"/>
  <c r="O470" i="4"/>
  <c r="R470" i="4" s="1"/>
  <c r="O471" i="4"/>
  <c r="R471" i="4" s="1"/>
  <c r="O472" i="4"/>
  <c r="Q472" i="4" s="1"/>
  <c r="O473" i="4"/>
  <c r="R473" i="4" s="1"/>
  <c r="O474" i="4"/>
  <c r="R474" i="4" s="1"/>
  <c r="O475" i="4"/>
  <c r="Q475" i="4" s="1"/>
  <c r="O476" i="4"/>
  <c r="R476" i="4" s="1"/>
  <c r="O477" i="4"/>
  <c r="Q477" i="4" s="1"/>
  <c r="O478" i="4"/>
  <c r="R478" i="4" s="1"/>
  <c r="O479" i="4"/>
  <c r="R479" i="4" s="1"/>
  <c r="O480" i="4"/>
  <c r="R480" i="4" s="1"/>
  <c r="O481" i="4"/>
  <c r="Q481" i="4" s="1"/>
  <c r="O482" i="4"/>
  <c r="Q482" i="4" s="1"/>
  <c r="O483" i="4"/>
  <c r="R483" i="4" s="1"/>
  <c r="O484" i="4"/>
  <c r="R484" i="4" s="1"/>
  <c r="O485" i="4"/>
  <c r="R485" i="4" s="1"/>
  <c r="O486" i="4"/>
  <c r="R486" i="4" s="1"/>
  <c r="O487" i="4"/>
  <c r="Q487" i="4" s="1"/>
  <c r="O488" i="4"/>
  <c r="R488" i="4" s="1"/>
  <c r="O489" i="4"/>
  <c r="R489" i="4" s="1"/>
  <c r="O490" i="4"/>
  <c r="R490" i="4" s="1"/>
  <c r="O491" i="4"/>
  <c r="R491" i="4" s="1"/>
  <c r="O492" i="4"/>
  <c r="R492" i="4" s="1"/>
  <c r="O493" i="4"/>
  <c r="R493" i="4" s="1"/>
  <c r="O494" i="4"/>
  <c r="R494" i="4" s="1"/>
  <c r="O495" i="4"/>
  <c r="R495" i="4" s="1"/>
  <c r="O496" i="4"/>
  <c r="R496" i="4" s="1"/>
  <c r="O497" i="4"/>
  <c r="R497" i="4" s="1"/>
  <c r="O498" i="4"/>
  <c r="R498" i="4" s="1"/>
  <c r="O499" i="4"/>
  <c r="R499" i="4" s="1"/>
  <c r="O500" i="4"/>
  <c r="Q500" i="4" s="1"/>
  <c r="O501" i="4"/>
  <c r="R501" i="4" s="1"/>
  <c r="O502" i="4"/>
  <c r="Q502" i="4" s="1"/>
  <c r="O503" i="4"/>
  <c r="R503" i="4" s="1"/>
  <c r="O504" i="4"/>
  <c r="R504" i="4" s="1"/>
  <c r="O505" i="4"/>
  <c r="R505" i="4" s="1"/>
  <c r="O506" i="4"/>
  <c r="R506" i="4" s="1"/>
  <c r="O507" i="4"/>
  <c r="R507" i="4" s="1"/>
  <c r="O508" i="4"/>
  <c r="R508" i="4" s="1"/>
  <c r="O509" i="4"/>
  <c r="R509" i="4" s="1"/>
  <c r="O510" i="4"/>
  <c r="R510" i="4" s="1"/>
  <c r="O511" i="4"/>
  <c r="R511" i="4" s="1"/>
  <c r="O512" i="4"/>
  <c r="R512" i="4" s="1"/>
  <c r="O513" i="4"/>
  <c r="R513" i="4" s="1"/>
  <c r="O514" i="4"/>
  <c r="R514" i="4" s="1"/>
  <c r="O515" i="4"/>
  <c r="R515" i="4" s="1"/>
  <c r="O516" i="4"/>
  <c r="Q516" i="4" s="1"/>
  <c r="O517" i="4"/>
  <c r="R517" i="4" s="1"/>
  <c r="O518" i="4"/>
  <c r="R518" i="4" s="1"/>
  <c r="O519" i="4"/>
  <c r="R519" i="4" s="1"/>
  <c r="O520" i="4"/>
  <c r="R520" i="4" s="1"/>
  <c r="O521" i="4"/>
  <c r="R521" i="4" s="1"/>
  <c r="O522" i="4"/>
  <c r="R522" i="4" s="1"/>
  <c r="O523" i="4"/>
  <c r="Q523" i="4" s="1"/>
  <c r="O524" i="4"/>
  <c r="Q524" i="4" s="1"/>
  <c r="O525" i="4"/>
  <c r="R525" i="4" s="1"/>
  <c r="O526" i="4"/>
  <c r="R526" i="4" s="1"/>
  <c r="O527" i="4"/>
  <c r="R527" i="4" s="1"/>
  <c r="O528" i="4"/>
  <c r="R528" i="4" s="1"/>
  <c r="O529" i="4"/>
  <c r="Q529" i="4" s="1"/>
  <c r="O530" i="4"/>
  <c r="R530" i="4" s="1"/>
  <c r="O531" i="4"/>
  <c r="R531" i="4" s="1"/>
  <c r="O532" i="4"/>
  <c r="R532" i="4" s="1"/>
  <c r="O533" i="4"/>
  <c r="R533" i="4" s="1"/>
  <c r="O534" i="4"/>
  <c r="Q534" i="4" s="1"/>
  <c r="O535" i="4"/>
  <c r="R535" i="4" s="1"/>
  <c r="O536" i="4"/>
  <c r="R536" i="4" s="1"/>
  <c r="O537" i="4"/>
  <c r="R537" i="4" s="1"/>
  <c r="O538" i="4"/>
  <c r="R538" i="4" s="1"/>
  <c r="O539" i="4"/>
  <c r="Q539" i="4" s="1"/>
  <c r="O540" i="4"/>
  <c r="Q540" i="4" s="1"/>
  <c r="O541" i="4"/>
  <c r="R541" i="4" s="1"/>
  <c r="O542" i="4"/>
  <c r="R542" i="4" s="1"/>
  <c r="O543" i="4"/>
  <c r="R543" i="4" s="1"/>
  <c r="O544" i="4"/>
  <c r="R544" i="4" s="1"/>
  <c r="O545" i="4"/>
  <c r="R545" i="4" s="1"/>
  <c r="O546" i="4"/>
  <c r="R546" i="4" s="1"/>
  <c r="O547" i="4"/>
  <c r="R547" i="4" s="1"/>
  <c r="O548" i="4"/>
  <c r="R548" i="4" s="1"/>
  <c r="O549" i="4"/>
  <c r="R549" i="4" s="1"/>
  <c r="O550" i="4"/>
  <c r="R550" i="4" s="1"/>
  <c r="O551" i="4"/>
  <c r="R551" i="4" s="1"/>
  <c r="O552" i="4"/>
  <c r="R552" i="4" s="1"/>
  <c r="O553" i="4"/>
  <c r="R553" i="4" s="1"/>
  <c r="O554" i="4"/>
  <c r="R554" i="4" s="1"/>
  <c r="O555" i="4"/>
  <c r="R555" i="4" s="1"/>
  <c r="O556" i="4"/>
  <c r="R556" i="4" s="1"/>
  <c r="O557" i="4"/>
  <c r="Q557" i="4" s="1"/>
  <c r="O558" i="4"/>
  <c r="R558" i="4" s="1"/>
  <c r="O559" i="4"/>
  <c r="R559" i="4" s="1"/>
  <c r="O560" i="4"/>
  <c r="R560" i="4" s="1"/>
  <c r="O561" i="4"/>
  <c r="R561" i="4" s="1"/>
  <c r="O562" i="4"/>
  <c r="R562" i="4" s="1"/>
  <c r="O563" i="4"/>
  <c r="R563" i="4" s="1"/>
  <c r="O564" i="4"/>
  <c r="R564" i="4" s="1"/>
  <c r="O565" i="4"/>
  <c r="R565" i="4" s="1"/>
  <c r="O566" i="4"/>
  <c r="R566" i="4" s="1"/>
  <c r="O567" i="4"/>
  <c r="R567" i="4" s="1"/>
  <c r="O568" i="4"/>
  <c r="R568" i="4" s="1"/>
  <c r="O569" i="4"/>
  <c r="R569" i="4" s="1"/>
  <c r="O570" i="4"/>
  <c r="R570" i="4" s="1"/>
  <c r="O571" i="4"/>
  <c r="R571" i="4" s="1"/>
  <c r="O572" i="4"/>
  <c r="Q572" i="4" s="1"/>
  <c r="O573" i="4"/>
  <c r="R573" i="4" s="1"/>
  <c r="O574" i="4"/>
  <c r="R574" i="4" s="1"/>
  <c r="O575" i="4"/>
  <c r="R575" i="4" s="1"/>
  <c r="O576" i="4"/>
  <c r="R576" i="4" s="1"/>
  <c r="O577" i="4"/>
  <c r="R577" i="4" s="1"/>
  <c r="O578" i="4"/>
  <c r="R578" i="4" s="1"/>
  <c r="O579" i="4"/>
  <c r="R579" i="4" s="1"/>
  <c r="O580" i="4"/>
  <c r="R580" i="4" s="1"/>
  <c r="O581" i="4"/>
  <c r="R581" i="4" s="1"/>
  <c r="O582" i="4"/>
  <c r="Q582" i="4" s="1"/>
  <c r="O583" i="4"/>
  <c r="R583" i="4" s="1"/>
  <c r="O584" i="4"/>
  <c r="R584" i="4" s="1"/>
  <c r="O585" i="4"/>
  <c r="R585" i="4" s="1"/>
  <c r="O586" i="4"/>
  <c r="Q586" i="4" s="1"/>
  <c r="O587" i="4"/>
  <c r="Q587" i="4" s="1"/>
  <c r="O588" i="4"/>
  <c r="R588" i="4" s="1"/>
  <c r="O589" i="4"/>
  <c r="R589" i="4" s="1"/>
  <c r="O590" i="4"/>
  <c r="R590" i="4" s="1"/>
  <c r="O591" i="4"/>
  <c r="R591" i="4" s="1"/>
  <c r="O592" i="4"/>
  <c r="R592" i="4" s="1"/>
  <c r="O593" i="4"/>
  <c r="Q593" i="4" s="1"/>
  <c r="O594" i="4"/>
  <c r="R594" i="4" s="1"/>
  <c r="O595" i="4"/>
  <c r="R595" i="4" s="1"/>
  <c r="O596" i="4"/>
  <c r="Q596" i="4" s="1"/>
  <c r="O597" i="4"/>
  <c r="R597" i="4" s="1"/>
  <c r="O598" i="4"/>
  <c r="R598" i="4" s="1"/>
  <c r="O599" i="4"/>
  <c r="R599" i="4" s="1"/>
  <c r="O600" i="4"/>
  <c r="R600" i="4" s="1"/>
  <c r="O601" i="4"/>
  <c r="R601" i="4" s="1"/>
  <c r="O602" i="4"/>
  <c r="Q602" i="4" s="1"/>
  <c r="O603" i="4"/>
  <c r="R603" i="4" s="1"/>
  <c r="O604" i="4"/>
  <c r="R604" i="4" s="1"/>
  <c r="O605" i="4"/>
  <c r="Q605" i="4" s="1"/>
  <c r="O606" i="4"/>
  <c r="R606" i="4" s="1"/>
  <c r="O607" i="4"/>
  <c r="R607" i="4" s="1"/>
  <c r="O608" i="4"/>
  <c r="R608" i="4" s="1"/>
  <c r="O609" i="4"/>
  <c r="R609" i="4" s="1"/>
  <c r="O610" i="4"/>
  <c r="Q610" i="4" s="1"/>
  <c r="O611" i="4"/>
  <c r="R611" i="4" s="1"/>
  <c r="O612" i="4"/>
  <c r="R612" i="4" s="1"/>
  <c r="O613" i="4"/>
  <c r="Q613" i="4" s="1"/>
  <c r="O614" i="4"/>
  <c r="R614" i="4" s="1"/>
  <c r="O615" i="4"/>
  <c r="R615" i="4" s="1"/>
  <c r="O616" i="4"/>
  <c r="R616" i="4" s="1"/>
  <c r="O617" i="4"/>
  <c r="Q617" i="4" s="1"/>
  <c r="O618" i="4"/>
  <c r="R618" i="4" s="1"/>
  <c r="O619" i="4"/>
  <c r="R619" i="4" s="1"/>
  <c r="O620" i="4"/>
  <c r="R620" i="4" s="1"/>
  <c r="O621" i="4"/>
  <c r="R621" i="4" s="1"/>
  <c r="O622" i="4"/>
  <c r="R622" i="4" s="1"/>
  <c r="O623" i="4"/>
  <c r="R623" i="4" s="1"/>
  <c r="O624" i="4"/>
  <c r="R624" i="4" s="1"/>
  <c r="O625" i="4"/>
  <c r="R625" i="4" s="1"/>
  <c r="O626" i="4"/>
  <c r="R626" i="4" s="1"/>
  <c r="O627" i="4"/>
  <c r="R627" i="4" s="1"/>
  <c r="O628" i="4"/>
  <c r="Q628" i="4" s="1"/>
  <c r="O629" i="4"/>
  <c r="R629" i="4" s="1"/>
  <c r="O630" i="4"/>
  <c r="R630" i="4" s="1"/>
  <c r="O631" i="4"/>
  <c r="R631" i="4" s="1"/>
  <c r="O632" i="4"/>
  <c r="Q632" i="4" s="1"/>
  <c r="O633" i="4"/>
  <c r="R633" i="4" s="1"/>
  <c r="O634" i="4"/>
  <c r="R634" i="4" s="1"/>
  <c r="O635" i="4"/>
  <c r="R635" i="4" s="1"/>
  <c r="O636" i="4"/>
  <c r="R636" i="4" s="1"/>
  <c r="O637" i="4"/>
  <c r="R637" i="4" s="1"/>
  <c r="O638" i="4"/>
  <c r="R638" i="4" s="1"/>
  <c r="O639" i="4"/>
  <c r="R639" i="4" s="1"/>
  <c r="O640" i="4"/>
  <c r="R640" i="4" s="1"/>
  <c r="O641" i="4"/>
  <c r="R641" i="4" s="1"/>
  <c r="O642" i="4"/>
  <c r="R642" i="4" s="1"/>
  <c r="O643" i="4"/>
  <c r="R643" i="4" s="1"/>
  <c r="O644" i="4"/>
  <c r="R644" i="4" s="1"/>
  <c r="O645" i="4"/>
  <c r="R645" i="4" s="1"/>
  <c r="O646" i="4"/>
  <c r="R646" i="4" s="1"/>
  <c r="O647" i="4"/>
  <c r="R647" i="4" s="1"/>
  <c r="O648" i="4"/>
  <c r="R648" i="4" s="1"/>
  <c r="O649" i="4"/>
  <c r="R649" i="4" s="1"/>
  <c r="O650" i="4"/>
  <c r="Q650" i="4" s="1"/>
  <c r="O651" i="4"/>
  <c r="R651" i="4" s="1"/>
  <c r="O652" i="4"/>
  <c r="R652" i="4" s="1"/>
  <c r="O653" i="4"/>
  <c r="R653" i="4" s="1"/>
  <c r="O654" i="4"/>
  <c r="R654" i="4" s="1"/>
  <c r="O655" i="4"/>
  <c r="R655" i="4" s="1"/>
  <c r="O656" i="4"/>
  <c r="R656" i="4" s="1"/>
  <c r="O657" i="4"/>
  <c r="R657" i="4" s="1"/>
  <c r="O658" i="4"/>
  <c r="R658" i="4" s="1"/>
  <c r="O659" i="4"/>
  <c r="R659" i="4" s="1"/>
  <c r="O660" i="4"/>
  <c r="R660" i="4" s="1"/>
  <c r="O661" i="4"/>
  <c r="Q661" i="4" s="1"/>
  <c r="O662" i="4"/>
  <c r="R662" i="4" s="1"/>
  <c r="O663" i="4"/>
  <c r="R663" i="4" s="1"/>
  <c r="O664" i="4"/>
  <c r="R664" i="4" s="1"/>
  <c r="O665" i="4"/>
  <c r="Q665" i="4" s="1"/>
  <c r="O666" i="4"/>
  <c r="Q666" i="4" s="1"/>
  <c r="O667" i="4"/>
  <c r="Q667" i="4" s="1"/>
  <c r="O668" i="4"/>
  <c r="R668" i="4" s="1"/>
  <c r="O669" i="4"/>
  <c r="R669" i="4" s="1"/>
  <c r="O670" i="4"/>
  <c r="R670" i="4" s="1"/>
  <c r="O671" i="4"/>
  <c r="R671" i="4" s="1"/>
  <c r="O672" i="4"/>
  <c r="R672" i="4" s="1"/>
  <c r="O673" i="4"/>
  <c r="R673" i="4" s="1"/>
  <c r="O674" i="4"/>
  <c r="R674" i="4" s="1"/>
  <c r="O675" i="4"/>
  <c r="R675" i="4" s="1"/>
  <c r="O676" i="4"/>
  <c r="Q676" i="4" s="1"/>
  <c r="O677" i="4"/>
  <c r="R677" i="4" s="1"/>
  <c r="O678" i="4"/>
  <c r="R678" i="4" s="1"/>
  <c r="O679" i="4"/>
  <c r="R679" i="4" s="1"/>
  <c r="O680" i="4"/>
  <c r="Q680" i="4" s="1"/>
  <c r="O681" i="4"/>
  <c r="R681" i="4" s="1"/>
  <c r="O682" i="4"/>
  <c r="R682" i="4" s="1"/>
  <c r="O683" i="4"/>
  <c r="R683" i="4" s="1"/>
  <c r="O684" i="4"/>
  <c r="R684" i="4" s="1"/>
  <c r="O685" i="4"/>
  <c r="R685" i="4" s="1"/>
  <c r="O686" i="4"/>
  <c r="R686" i="4" s="1"/>
  <c r="O687" i="4"/>
  <c r="R687" i="4" s="1"/>
  <c r="O688" i="4"/>
  <c r="Q688" i="4" s="1"/>
  <c r="O689" i="4"/>
  <c r="Q689" i="4" s="1"/>
  <c r="O690" i="4"/>
  <c r="R690" i="4" s="1"/>
  <c r="O691" i="4"/>
  <c r="R691" i="4" s="1"/>
  <c r="O692" i="4"/>
  <c r="R692" i="4" s="1"/>
  <c r="O693" i="4"/>
  <c r="R693" i="4" s="1"/>
  <c r="O694" i="4"/>
  <c r="R694" i="4" s="1"/>
  <c r="O695" i="4"/>
  <c r="R695" i="4" s="1"/>
  <c r="O696" i="4"/>
  <c r="R696" i="4" s="1"/>
  <c r="O697" i="4"/>
  <c r="R697" i="4" s="1"/>
  <c r="O698" i="4"/>
  <c r="R698" i="4" s="1"/>
  <c r="O699" i="4"/>
  <c r="R699" i="4" s="1"/>
  <c r="O700" i="4"/>
  <c r="R700" i="4" s="1"/>
  <c r="O701" i="4"/>
  <c r="R701" i="4" s="1"/>
  <c r="O702" i="4"/>
  <c r="R702" i="4" s="1"/>
  <c r="O703" i="4"/>
  <c r="R703" i="4" s="1"/>
  <c r="O704" i="4"/>
  <c r="R704" i="4" s="1"/>
  <c r="O705" i="4"/>
  <c r="R705" i="4" s="1"/>
  <c r="O706" i="4"/>
  <c r="Q706" i="4" s="1"/>
  <c r="O707" i="4"/>
  <c r="R707" i="4" s="1"/>
  <c r="O708" i="4"/>
  <c r="R708" i="4" s="1"/>
  <c r="O709" i="4"/>
  <c r="R709" i="4" s="1"/>
  <c r="O710" i="4"/>
  <c r="R710" i="4" s="1"/>
  <c r="O711" i="4"/>
  <c r="Q711" i="4" s="1"/>
  <c r="O712" i="4"/>
  <c r="R712" i="4" s="1"/>
  <c r="O713" i="4"/>
  <c r="R713" i="4" s="1"/>
  <c r="O714" i="4"/>
  <c r="R714" i="4" s="1"/>
  <c r="O715" i="4"/>
  <c r="R715" i="4" s="1"/>
  <c r="O716" i="4"/>
  <c r="R716" i="4" s="1"/>
  <c r="O717" i="4"/>
  <c r="R717" i="4" s="1"/>
  <c r="O718" i="4"/>
  <c r="R718" i="4" s="1"/>
  <c r="O719" i="4"/>
  <c r="R719" i="4" s="1"/>
  <c r="O720" i="4"/>
  <c r="R720" i="4" s="1"/>
  <c r="O721" i="4"/>
  <c r="R721" i="4" s="1"/>
  <c r="O722" i="4"/>
  <c r="Q722" i="4" s="1"/>
  <c r="O723" i="4"/>
  <c r="R723" i="4" s="1"/>
  <c r="O724" i="4"/>
  <c r="R724" i="4" s="1"/>
  <c r="O725" i="4"/>
  <c r="Q725" i="4" s="1"/>
  <c r="O726" i="4"/>
  <c r="Q726" i="4" s="1"/>
  <c r="O727" i="4"/>
  <c r="R727" i="4" s="1"/>
  <c r="O728" i="4"/>
  <c r="R728" i="4" s="1"/>
  <c r="O729" i="4"/>
  <c r="R729" i="4" s="1"/>
  <c r="O730" i="4"/>
  <c r="R730" i="4" s="1"/>
  <c r="O731" i="4"/>
  <c r="R731" i="4" s="1"/>
  <c r="O732" i="4"/>
  <c r="R732" i="4" s="1"/>
  <c r="O733" i="4"/>
  <c r="Q733" i="4" s="1"/>
  <c r="O734" i="4"/>
  <c r="R734" i="4" s="1"/>
  <c r="O735" i="4"/>
  <c r="R735" i="4" s="1"/>
  <c r="O736" i="4"/>
  <c r="R736" i="4" s="1"/>
  <c r="O737" i="4"/>
  <c r="R737" i="4" s="1"/>
  <c r="O738" i="4"/>
  <c r="R738" i="4" s="1"/>
  <c r="O739" i="4"/>
  <c r="R739" i="4" s="1"/>
  <c r="O740" i="4"/>
  <c r="R740" i="4" s="1"/>
  <c r="O741" i="4"/>
  <c r="R741" i="4" s="1"/>
  <c r="O742" i="4"/>
  <c r="R742" i="4" s="1"/>
  <c r="O743" i="4"/>
  <c r="R743" i="4" s="1"/>
  <c r="O744" i="4"/>
  <c r="Q744" i="4" s="1"/>
  <c r="O745" i="4"/>
  <c r="Q745" i="4" s="1"/>
  <c r="O746" i="4"/>
  <c r="R746" i="4" s="1"/>
  <c r="O747" i="4"/>
  <c r="R747" i="4" s="1"/>
  <c r="O748" i="4"/>
  <c r="R748" i="4" s="1"/>
  <c r="O749" i="4"/>
  <c r="R749" i="4" s="1"/>
  <c r="O750" i="4"/>
  <c r="R750" i="4" s="1"/>
  <c r="O751" i="4"/>
  <c r="R751" i="4" s="1"/>
  <c r="O752" i="4"/>
  <c r="R752" i="4" s="1"/>
  <c r="O753" i="4"/>
  <c r="R753" i="4" s="1"/>
  <c r="O754" i="4"/>
  <c r="R754" i="4" s="1"/>
  <c r="O755" i="4"/>
  <c r="R755" i="4" s="1"/>
  <c r="O756" i="4"/>
  <c r="Q756" i="4" s="1"/>
  <c r="O757" i="4"/>
  <c r="R757" i="4" s="1"/>
  <c r="O758" i="4"/>
  <c r="R758" i="4" s="1"/>
  <c r="O759" i="4"/>
  <c r="R759" i="4" s="1"/>
  <c r="O760" i="4"/>
  <c r="R760" i="4" s="1"/>
  <c r="O761" i="4"/>
  <c r="Q761" i="4" s="1"/>
  <c r="O762" i="4"/>
  <c r="R762" i="4" s="1"/>
  <c r="O763" i="4"/>
  <c r="R763" i="4" s="1"/>
  <c r="O764" i="4"/>
  <c r="R764" i="4" s="1"/>
  <c r="O765" i="4"/>
  <c r="R765" i="4" s="1"/>
  <c r="O766" i="4"/>
  <c r="Q766" i="4" s="1"/>
  <c r="O767" i="4"/>
  <c r="R767" i="4" s="1"/>
  <c r="O768" i="4"/>
  <c r="R768" i="4" s="1"/>
  <c r="O769" i="4"/>
  <c r="R769" i="4" s="1"/>
  <c r="O770" i="4"/>
  <c r="R770" i="4" s="1"/>
  <c r="O771" i="4"/>
  <c r="R771" i="4" s="1"/>
  <c r="O772" i="4"/>
  <c r="Q772" i="4" s="1"/>
  <c r="O773" i="4"/>
  <c r="R773" i="4" s="1"/>
  <c r="O774" i="4"/>
  <c r="Q774" i="4" s="1"/>
  <c r="O775" i="4"/>
  <c r="R775" i="4" s="1"/>
  <c r="O776" i="4"/>
  <c r="R776" i="4" s="1"/>
  <c r="O777" i="4"/>
  <c r="Q777" i="4" s="1"/>
  <c r="O778" i="4"/>
  <c r="R778" i="4" s="1"/>
  <c r="O779" i="4"/>
  <c r="R779" i="4" s="1"/>
  <c r="O780" i="4"/>
  <c r="R780" i="4" s="1"/>
  <c r="O781" i="4"/>
  <c r="R781" i="4" s="1"/>
  <c r="O782" i="4"/>
  <c r="R782" i="4" s="1"/>
  <c r="O783" i="4"/>
  <c r="R783" i="4" s="1"/>
  <c r="O784" i="4"/>
  <c r="R784" i="4" s="1"/>
  <c r="O785" i="4"/>
  <c r="R785" i="4" s="1"/>
  <c r="O786" i="4"/>
  <c r="R786" i="4" s="1"/>
  <c r="O787" i="4"/>
  <c r="Q787" i="4" s="1"/>
  <c r="O788" i="4"/>
  <c r="R788" i="4" s="1"/>
  <c r="O789" i="4"/>
  <c r="R789" i="4" s="1"/>
  <c r="O790" i="4"/>
  <c r="R790" i="4" s="1"/>
  <c r="O791" i="4"/>
  <c r="R791" i="4" s="1"/>
  <c r="O792" i="4"/>
  <c r="R792" i="4" s="1"/>
  <c r="O793" i="4"/>
  <c r="R793" i="4" s="1"/>
  <c r="O794" i="4"/>
  <c r="Q794" i="4" s="1"/>
  <c r="O795" i="4"/>
  <c r="R795" i="4" s="1"/>
  <c r="O796" i="4"/>
  <c r="R796" i="4" s="1"/>
  <c r="O797" i="4"/>
  <c r="R797" i="4" s="1"/>
  <c r="O798" i="4"/>
  <c r="R798" i="4" s="1"/>
  <c r="O799" i="4"/>
  <c r="R799" i="4" s="1"/>
  <c r="O800" i="4"/>
  <c r="Q800" i="4" s="1"/>
  <c r="O801" i="4"/>
  <c r="R801" i="4" s="1"/>
  <c r="O802" i="4"/>
  <c r="R802" i="4" s="1"/>
  <c r="O803" i="4"/>
  <c r="R803" i="4" s="1"/>
  <c r="O804" i="4"/>
  <c r="R804" i="4" s="1"/>
  <c r="O805" i="4"/>
  <c r="R805" i="4" s="1"/>
  <c r="O806" i="4"/>
  <c r="R806" i="4" s="1"/>
  <c r="O807" i="4"/>
  <c r="Q807" i="4" s="1"/>
  <c r="O808" i="4"/>
  <c r="R808" i="4" s="1"/>
  <c r="O809" i="4"/>
  <c r="R809" i="4" s="1"/>
  <c r="O810" i="4"/>
  <c r="R810" i="4" s="1"/>
  <c r="O811" i="4"/>
  <c r="Q811" i="4" s="1"/>
  <c r="O812" i="4"/>
  <c r="R812" i="4" s="1"/>
  <c r="O813" i="4"/>
  <c r="R813" i="4" s="1"/>
  <c r="O814" i="4"/>
  <c r="R814" i="4" s="1"/>
  <c r="O815" i="4"/>
  <c r="Q815" i="4" s="1"/>
  <c r="O816" i="4"/>
  <c r="R816" i="4" s="1"/>
  <c r="O817" i="4"/>
  <c r="R817" i="4" s="1"/>
  <c r="O818" i="4"/>
  <c r="R818" i="4" s="1"/>
  <c r="O819" i="4"/>
  <c r="R819" i="4" s="1"/>
  <c r="O820" i="4"/>
  <c r="R820" i="4" s="1"/>
  <c r="O821" i="4"/>
  <c r="R821" i="4" s="1"/>
  <c r="O822" i="4"/>
  <c r="R822" i="4" s="1"/>
  <c r="O823" i="4"/>
  <c r="R823" i="4" s="1"/>
  <c r="O824" i="4"/>
  <c r="R824" i="4" s="1"/>
  <c r="O825" i="4"/>
  <c r="Q825" i="4" s="1"/>
  <c r="O826" i="4"/>
  <c r="R826" i="4" s="1"/>
  <c r="O827" i="4"/>
  <c r="R827" i="4" s="1"/>
  <c r="O828" i="4"/>
  <c r="R828" i="4" s="1"/>
  <c r="O829" i="4"/>
  <c r="R829" i="4" s="1"/>
  <c r="O830" i="4"/>
  <c r="R830" i="4" s="1"/>
  <c r="O831" i="4"/>
  <c r="R831" i="4" s="1"/>
  <c r="O832" i="4"/>
  <c r="R832" i="4" s="1"/>
  <c r="O833" i="4"/>
  <c r="R833" i="4" s="1"/>
  <c r="O834" i="4"/>
  <c r="R834" i="4" s="1"/>
  <c r="O835" i="4"/>
  <c r="R835" i="4" s="1"/>
  <c r="O836" i="4"/>
  <c r="R836" i="4" s="1"/>
  <c r="O837" i="4"/>
  <c r="R837" i="4" s="1"/>
  <c r="O838" i="4"/>
  <c r="R838" i="4" s="1"/>
  <c r="O839" i="4"/>
  <c r="R839" i="4" s="1"/>
  <c r="O840" i="4"/>
  <c r="R840" i="4" s="1"/>
  <c r="O841" i="4"/>
  <c r="R841" i="4" s="1"/>
  <c r="O842" i="4"/>
  <c r="R842" i="4" s="1"/>
  <c r="O843" i="4"/>
  <c r="Q843" i="4" s="1"/>
  <c r="O844" i="4"/>
  <c r="R844" i="4" s="1"/>
  <c r="O845" i="4"/>
  <c r="R845" i="4" s="1"/>
  <c r="O846" i="4"/>
  <c r="R846" i="4" s="1"/>
  <c r="O847" i="4"/>
  <c r="R847" i="4" s="1"/>
  <c r="O848" i="4"/>
  <c r="Q848" i="4" s="1"/>
  <c r="O849" i="4"/>
  <c r="R849" i="4" s="1"/>
  <c r="O850" i="4"/>
  <c r="R850" i="4" s="1"/>
  <c r="O851" i="4"/>
  <c r="R851" i="4" s="1"/>
  <c r="O852" i="4"/>
  <c r="R852" i="4" s="1"/>
  <c r="O853" i="4"/>
  <c r="R853" i="4" s="1"/>
  <c r="O854" i="4"/>
  <c r="R854" i="4" s="1"/>
  <c r="O855" i="4"/>
  <c r="Q855" i="4" s="1"/>
  <c r="O856" i="4"/>
  <c r="R856" i="4" s="1"/>
  <c r="O857" i="4"/>
  <c r="R857" i="4" s="1"/>
  <c r="O858" i="4"/>
  <c r="R858" i="4" s="1"/>
  <c r="O859" i="4"/>
  <c r="R859" i="4" s="1"/>
  <c r="O860" i="4"/>
  <c r="Q860" i="4" s="1"/>
  <c r="O861" i="4"/>
  <c r="Q861" i="4" s="1"/>
  <c r="O862" i="4"/>
  <c r="R862" i="4" s="1"/>
  <c r="O863" i="4"/>
  <c r="R863" i="4" s="1"/>
  <c r="O864" i="4"/>
  <c r="R864" i="4" s="1"/>
  <c r="O865" i="4"/>
  <c r="R865" i="4" s="1"/>
  <c r="O866" i="4"/>
  <c r="Q866" i="4" s="1"/>
  <c r="O867" i="4"/>
  <c r="R867" i="4" s="1"/>
  <c r="O868" i="4"/>
  <c r="R868" i="4" s="1"/>
  <c r="O869" i="4"/>
  <c r="R869" i="4" s="1"/>
  <c r="O870" i="4"/>
  <c r="R870" i="4" s="1"/>
  <c r="O871" i="4"/>
  <c r="Q871" i="4" s="1"/>
  <c r="O872" i="4"/>
  <c r="R872" i="4" s="1"/>
  <c r="O873" i="4"/>
  <c r="R873" i="4" s="1"/>
  <c r="O874" i="4"/>
  <c r="R874" i="4" s="1"/>
  <c r="O875" i="4"/>
  <c r="Q875" i="4" s="1"/>
  <c r="O876" i="4"/>
  <c r="Q876" i="4" s="1"/>
  <c r="O877" i="4"/>
  <c r="Q877" i="4" s="1"/>
  <c r="O878" i="4"/>
  <c r="R878" i="4" s="1"/>
  <c r="O879" i="4"/>
  <c r="R879" i="4" s="1"/>
  <c r="O880" i="4"/>
  <c r="R880" i="4" s="1"/>
  <c r="O881" i="4"/>
  <c r="R881" i="4" s="1"/>
  <c r="O882" i="4"/>
  <c r="R882" i="4" s="1"/>
  <c r="O883" i="4"/>
  <c r="R883" i="4" s="1"/>
  <c r="O884" i="4"/>
  <c r="Q884" i="4" s="1"/>
  <c r="O885" i="4"/>
  <c r="R885" i="4" s="1"/>
  <c r="O886" i="4"/>
  <c r="Q886" i="4" s="1"/>
  <c r="O887" i="4"/>
  <c r="R887" i="4" s="1"/>
  <c r="O888" i="4"/>
  <c r="R888" i="4" s="1"/>
  <c r="O889" i="4"/>
  <c r="R889" i="4" s="1"/>
  <c r="O890" i="4"/>
  <c r="R890" i="4" s="1"/>
  <c r="O891" i="4"/>
  <c r="R891" i="4" s="1"/>
  <c r="O892" i="4"/>
  <c r="R892" i="4" s="1"/>
  <c r="O893" i="4"/>
  <c r="R893" i="4" s="1"/>
  <c r="O894" i="4"/>
  <c r="R894" i="4" s="1"/>
  <c r="O895" i="4"/>
  <c r="R895" i="4" s="1"/>
  <c r="O896" i="4"/>
  <c r="R896" i="4" s="1"/>
  <c r="O897" i="4"/>
  <c r="R897" i="4" s="1"/>
  <c r="O898" i="4"/>
  <c r="R898" i="4" s="1"/>
  <c r="O899" i="4"/>
  <c r="Q899" i="4" s="1"/>
  <c r="O900" i="4"/>
  <c r="Q900" i="4" s="1"/>
  <c r="O901" i="4"/>
  <c r="R901" i="4" s="1"/>
  <c r="O902" i="4"/>
  <c r="R902" i="4" s="1"/>
  <c r="O903" i="4"/>
  <c r="R903" i="4" s="1"/>
  <c r="O904" i="4"/>
  <c r="R904" i="4" s="1"/>
  <c r="O905" i="4"/>
  <c r="R905" i="4" s="1"/>
  <c r="O906" i="4"/>
  <c r="R906" i="4" s="1"/>
  <c r="O907" i="4"/>
  <c r="Q907" i="4" s="1"/>
  <c r="O908" i="4"/>
  <c r="R908" i="4" s="1"/>
  <c r="O909" i="4"/>
  <c r="R909" i="4" s="1"/>
  <c r="O910" i="4"/>
  <c r="R910" i="4" s="1"/>
  <c r="O911" i="4"/>
  <c r="R911" i="4" s="1"/>
  <c r="O912" i="4"/>
  <c r="R912" i="4" s="1"/>
  <c r="O913" i="4"/>
  <c r="Q913" i="4" s="1"/>
  <c r="O914" i="4"/>
  <c r="R914" i="4" s="1"/>
  <c r="O915" i="4"/>
  <c r="Q915" i="4" s="1"/>
  <c r="O916" i="4"/>
  <c r="R916" i="4" s="1"/>
  <c r="O917" i="4"/>
  <c r="R917" i="4" s="1"/>
  <c r="O918" i="4"/>
  <c r="R918" i="4" s="1"/>
  <c r="O919" i="4"/>
  <c r="R919" i="4" s="1"/>
  <c r="O920" i="4"/>
  <c r="Q920" i="4" s="1"/>
  <c r="O921" i="4"/>
  <c r="R921" i="4" s="1"/>
  <c r="O922" i="4"/>
  <c r="R922" i="4" s="1"/>
  <c r="O923" i="4"/>
  <c r="R923" i="4" s="1"/>
  <c r="O924" i="4"/>
  <c r="R924" i="4" s="1"/>
  <c r="O925" i="4"/>
  <c r="Q925" i="4" s="1"/>
  <c r="O926" i="4"/>
  <c r="Q926" i="4" s="1"/>
  <c r="O927" i="4"/>
  <c r="R927" i="4" s="1"/>
  <c r="O928" i="4"/>
  <c r="R928" i="4" s="1"/>
  <c r="O929" i="4"/>
  <c r="R929" i="4" s="1"/>
  <c r="O930" i="4"/>
  <c r="R930" i="4" s="1"/>
  <c r="O931" i="4"/>
  <c r="R931" i="4" s="1"/>
  <c r="O932" i="4"/>
  <c r="R932" i="4" s="1"/>
  <c r="O933" i="4"/>
  <c r="R933" i="4" s="1"/>
  <c r="O934" i="4"/>
  <c r="R934" i="4" s="1"/>
  <c r="O935" i="4"/>
  <c r="R935" i="4" s="1"/>
  <c r="O936" i="4"/>
  <c r="R936" i="4" s="1"/>
  <c r="O937" i="4"/>
  <c r="R937" i="4" s="1"/>
  <c r="O938" i="4"/>
  <c r="R938" i="4" s="1"/>
  <c r="O939" i="4"/>
  <c r="R939" i="4" s="1"/>
  <c r="O940" i="4"/>
  <c r="R940" i="4" s="1"/>
  <c r="O941" i="4"/>
  <c r="R941" i="4" s="1"/>
  <c r="O942" i="4"/>
  <c r="R942" i="4" s="1"/>
  <c r="O943" i="4"/>
  <c r="R943" i="4" s="1"/>
  <c r="O944" i="4"/>
  <c r="R944" i="4" s="1"/>
  <c r="O945" i="4"/>
  <c r="Q945" i="4" s="1"/>
  <c r="O946" i="4"/>
  <c r="R946" i="4" s="1"/>
  <c r="O947" i="4"/>
  <c r="Q947" i="4" s="1"/>
  <c r="O948" i="4"/>
  <c r="R948" i="4" s="1"/>
  <c r="O949" i="4"/>
  <c r="R949" i="4" s="1"/>
  <c r="O950" i="4"/>
  <c r="R950" i="4" s="1"/>
  <c r="O951" i="4"/>
  <c r="R951" i="4" s="1"/>
  <c r="O952" i="4"/>
  <c r="R952" i="4" s="1"/>
  <c r="O953" i="4"/>
  <c r="R953" i="4" s="1"/>
  <c r="O954" i="4"/>
  <c r="R954" i="4" s="1"/>
  <c r="O955" i="4"/>
  <c r="R955" i="4" s="1"/>
  <c r="O956" i="4"/>
  <c r="R956" i="4" s="1"/>
  <c r="O957" i="4"/>
  <c r="R957" i="4" s="1"/>
  <c r="O958" i="4"/>
  <c r="R958" i="4" s="1"/>
  <c r="O959" i="4"/>
  <c r="R959" i="4" s="1"/>
  <c r="O960" i="4"/>
  <c r="R960" i="4" s="1"/>
  <c r="O961" i="4"/>
  <c r="R961" i="4" s="1"/>
  <c r="O962" i="4"/>
  <c r="R962" i="4" s="1"/>
  <c r="O963" i="4"/>
  <c r="R963" i="4" s="1"/>
  <c r="O964" i="4"/>
  <c r="R964" i="4" s="1"/>
  <c r="O965" i="4"/>
  <c r="R965" i="4" s="1"/>
  <c r="O966" i="4"/>
  <c r="R966" i="4" s="1"/>
  <c r="O967" i="4"/>
  <c r="R967" i="4" s="1"/>
  <c r="O968" i="4"/>
  <c r="R968" i="4" s="1"/>
  <c r="O969" i="4"/>
  <c r="R969" i="4" s="1"/>
  <c r="O970" i="4"/>
  <c r="R970" i="4" s="1"/>
  <c r="O971" i="4"/>
  <c r="R971" i="4" s="1"/>
  <c r="O972" i="4"/>
  <c r="R972" i="4" s="1"/>
  <c r="O973" i="4"/>
  <c r="Q973" i="4" s="1"/>
  <c r="O974" i="4"/>
  <c r="R974" i="4" s="1"/>
  <c r="O975" i="4"/>
  <c r="R975" i="4" s="1"/>
  <c r="O976" i="4"/>
  <c r="R976" i="4" s="1"/>
  <c r="O977" i="4"/>
  <c r="R977" i="4" s="1"/>
  <c r="O978" i="4"/>
  <c r="R978" i="4" s="1"/>
  <c r="O979" i="4"/>
  <c r="R979" i="4" s="1"/>
  <c r="O980" i="4"/>
  <c r="R980" i="4" s="1"/>
  <c r="O981" i="4"/>
  <c r="R981" i="4" s="1"/>
  <c r="O982" i="4"/>
  <c r="R982" i="4" s="1"/>
  <c r="O983" i="4"/>
  <c r="R983" i="4" s="1"/>
  <c r="O984" i="4"/>
  <c r="R984" i="4" s="1"/>
  <c r="O985" i="4"/>
  <c r="R985" i="4" s="1"/>
  <c r="O986" i="4"/>
  <c r="Q986" i="4" s="1"/>
  <c r="O987" i="4"/>
  <c r="R987" i="4" s="1"/>
  <c r="O988" i="4"/>
  <c r="R988" i="4" s="1"/>
  <c r="O989" i="4"/>
  <c r="R989" i="4" s="1"/>
  <c r="O990" i="4"/>
  <c r="Q990" i="4" s="1"/>
  <c r="O991" i="4"/>
  <c r="R991" i="4" s="1"/>
  <c r="O992" i="4"/>
  <c r="R992" i="4" s="1"/>
  <c r="O993" i="4"/>
  <c r="R993" i="4" s="1"/>
  <c r="O994" i="4"/>
  <c r="R994" i="4" s="1"/>
  <c r="O995" i="4"/>
  <c r="R995" i="4" s="1"/>
  <c r="O996" i="4"/>
  <c r="Q996" i="4" s="1"/>
  <c r="O997" i="4"/>
  <c r="R997" i="4" s="1"/>
  <c r="O998" i="4"/>
  <c r="R998" i="4" s="1"/>
  <c r="O999" i="4"/>
  <c r="R999" i="4" s="1"/>
  <c r="O1000" i="4"/>
  <c r="R1000" i="4" s="1"/>
  <c r="O1001" i="4"/>
  <c r="R1001" i="4" s="1"/>
  <c r="O1002" i="4"/>
  <c r="R1002" i="4" s="1"/>
  <c r="O1003" i="4"/>
  <c r="R1003" i="4" s="1"/>
  <c r="O1004" i="4"/>
  <c r="R1004" i="4" s="1"/>
  <c r="O1005" i="4"/>
  <c r="R1005" i="4" s="1"/>
  <c r="O1006" i="4"/>
  <c r="R1006" i="4" s="1"/>
  <c r="O1007" i="4"/>
  <c r="R1007" i="4" s="1"/>
  <c r="O1008" i="4"/>
  <c r="R1008" i="4" s="1"/>
  <c r="O1009" i="4"/>
  <c r="R1009" i="4" s="1"/>
  <c r="O1010" i="4"/>
  <c r="Q1010" i="4" s="1"/>
  <c r="O1011" i="4"/>
  <c r="R1011" i="4" s="1"/>
  <c r="O1012" i="4"/>
  <c r="R1012" i="4" s="1"/>
  <c r="O1013" i="4"/>
  <c r="R1013" i="4" s="1"/>
  <c r="O1014" i="4"/>
  <c r="R1014" i="4" s="1"/>
  <c r="O1015" i="4"/>
  <c r="R1015" i="4" s="1"/>
  <c r="O1016" i="4"/>
  <c r="R1016" i="4" s="1"/>
  <c r="O1017" i="4"/>
  <c r="Q1017" i="4" s="1"/>
  <c r="O1018" i="4"/>
  <c r="Q1018" i="4" s="1"/>
  <c r="O1019" i="4"/>
  <c r="R1019" i="4" s="1"/>
  <c r="O1020" i="4"/>
  <c r="R1020" i="4" s="1"/>
  <c r="O1021" i="4"/>
  <c r="R1021" i="4" s="1"/>
  <c r="O1022" i="4"/>
  <c r="Q1022" i="4" s="1"/>
  <c r="O1023" i="4"/>
  <c r="R1023" i="4" s="1"/>
  <c r="O1024" i="4"/>
  <c r="Q1024" i="4" s="1"/>
  <c r="O1025" i="4"/>
  <c r="R1025" i="4" s="1"/>
  <c r="O1026" i="4"/>
  <c r="R1026" i="4" s="1"/>
  <c r="O1027" i="4"/>
  <c r="R1027" i="4" s="1"/>
  <c r="O1028" i="4"/>
  <c r="Q1028" i="4" s="1"/>
  <c r="O1029" i="4"/>
  <c r="R1029" i="4" s="1"/>
  <c r="O1030" i="4"/>
  <c r="R1030" i="4" s="1"/>
  <c r="O1031" i="4"/>
  <c r="R1031" i="4" s="1"/>
  <c r="O1032" i="4"/>
  <c r="R1032" i="4" s="1"/>
  <c r="O1033" i="4"/>
  <c r="R1033" i="4" s="1"/>
  <c r="O1034" i="4"/>
  <c r="Q1034" i="4" s="1"/>
  <c r="O1035" i="4"/>
  <c r="Q1035" i="4" s="1"/>
  <c r="O1036" i="4"/>
  <c r="R1036" i="4" s="1"/>
  <c r="O1037" i="4"/>
  <c r="R1037" i="4" s="1"/>
  <c r="O1038" i="4"/>
  <c r="Q1038" i="4" s="1"/>
  <c r="O1039" i="4"/>
  <c r="Q1039" i="4" s="1"/>
  <c r="O1040" i="4"/>
  <c r="R1040" i="4" s="1"/>
  <c r="O1041" i="4"/>
  <c r="R1041" i="4" s="1"/>
  <c r="O1042" i="4"/>
  <c r="Q1042" i="4" s="1"/>
  <c r="O1043" i="4"/>
  <c r="R1043" i="4" s="1"/>
  <c r="O1044" i="4"/>
  <c r="R1044" i="4" s="1"/>
  <c r="O1045" i="4"/>
  <c r="R1045" i="4" s="1"/>
  <c r="O1046" i="4"/>
  <c r="R1046" i="4" s="1"/>
  <c r="O1047" i="4"/>
  <c r="R1047" i="4" s="1"/>
  <c r="O1048" i="4"/>
  <c r="R1048" i="4" s="1"/>
  <c r="O1049" i="4"/>
  <c r="R1049" i="4" s="1"/>
  <c r="O1050" i="4"/>
  <c r="Q1050" i="4" s="1"/>
  <c r="O1051" i="4"/>
  <c r="R1051" i="4" s="1"/>
  <c r="O1052" i="4"/>
  <c r="R1052" i="4" s="1"/>
  <c r="O1053" i="4"/>
  <c r="R1053" i="4" s="1"/>
  <c r="O1054" i="4"/>
  <c r="R1054" i="4" s="1"/>
  <c r="O1055" i="4"/>
  <c r="R1055" i="4" s="1"/>
  <c r="O1056" i="4"/>
  <c r="R1056" i="4" s="1"/>
  <c r="O1057" i="4"/>
  <c r="Q1057" i="4" s="1"/>
  <c r="O1058" i="4"/>
  <c r="R1058" i="4" s="1"/>
  <c r="O1059" i="4"/>
  <c r="R1059" i="4" s="1"/>
  <c r="O1060" i="4"/>
  <c r="R1060" i="4" s="1"/>
  <c r="O1061" i="4"/>
  <c r="R1061" i="4" s="1"/>
  <c r="O1062" i="4"/>
  <c r="R1062" i="4" s="1"/>
  <c r="O1063" i="4"/>
  <c r="Q1063" i="4" s="1"/>
  <c r="O1064" i="4"/>
  <c r="R1064" i="4" s="1"/>
  <c r="O1065" i="4"/>
  <c r="Q1065" i="4" s="1"/>
  <c r="O1066" i="4"/>
  <c r="R1066" i="4" s="1"/>
  <c r="O1067" i="4"/>
  <c r="R1067" i="4" s="1"/>
  <c r="O1068" i="4"/>
  <c r="R1068" i="4" s="1"/>
  <c r="O1069" i="4"/>
  <c r="R1069" i="4" s="1"/>
  <c r="O1070" i="4"/>
  <c r="R1070" i="4" s="1"/>
  <c r="O1071" i="4"/>
  <c r="R1071" i="4" s="1"/>
  <c r="O1072" i="4"/>
  <c r="R1072" i="4" s="1"/>
  <c r="O1073" i="4"/>
  <c r="R1073" i="4" s="1"/>
  <c r="O1074" i="4"/>
  <c r="R1074" i="4" s="1"/>
  <c r="O1075" i="4"/>
  <c r="R1075" i="4" s="1"/>
  <c r="O1076" i="4"/>
  <c r="R1076" i="4" s="1"/>
  <c r="O1077" i="4"/>
  <c r="R1077" i="4" s="1"/>
  <c r="O1078" i="4"/>
  <c r="R1078" i="4" s="1"/>
  <c r="O1079" i="4"/>
  <c r="R1079" i="4" s="1"/>
  <c r="O1080" i="4"/>
  <c r="R1080" i="4" s="1"/>
  <c r="O1081" i="4"/>
  <c r="R1081" i="4" s="1"/>
  <c r="O1082" i="4"/>
  <c r="R1082" i="4" s="1"/>
  <c r="O1083" i="4"/>
  <c r="Q1083" i="4" s="1"/>
  <c r="O1084" i="4"/>
  <c r="R1084" i="4" s="1"/>
  <c r="O1085" i="4"/>
  <c r="R1085" i="4" s="1"/>
  <c r="O1086" i="4"/>
  <c r="R1086" i="4" s="1"/>
  <c r="O1087" i="4"/>
  <c r="R1087" i="4" s="1"/>
  <c r="O1088" i="4"/>
  <c r="Q1088" i="4" s="1"/>
  <c r="O1089" i="4"/>
  <c r="R1089" i="4" s="1"/>
  <c r="O1090" i="4"/>
  <c r="R1090" i="4" s="1"/>
  <c r="O1091" i="4"/>
  <c r="R1091" i="4" s="1"/>
  <c r="O1092" i="4"/>
  <c r="R1092" i="4" s="1"/>
  <c r="O1093" i="4"/>
  <c r="R1093" i="4" s="1"/>
  <c r="O1094" i="4"/>
  <c r="R1094" i="4" s="1"/>
  <c r="O1095" i="4"/>
  <c r="R1095" i="4" s="1"/>
  <c r="O1096" i="4"/>
  <c r="R1096" i="4" s="1"/>
  <c r="O1097" i="4"/>
  <c r="Q1097" i="4" s="1"/>
  <c r="O1098" i="4"/>
  <c r="R1098" i="4" s="1"/>
  <c r="O1099" i="4"/>
  <c r="R1099" i="4" s="1"/>
  <c r="O1100" i="4"/>
  <c r="Q1100" i="4" s="1"/>
  <c r="O1101" i="4"/>
  <c r="R1101" i="4" s="1"/>
  <c r="O1102" i="4"/>
  <c r="R1102" i="4" s="1"/>
  <c r="O1103" i="4"/>
  <c r="Q1103" i="4" s="1"/>
  <c r="O1104" i="4"/>
  <c r="R1104" i="4" s="1"/>
  <c r="O1105" i="4"/>
  <c r="Q1105" i="4" s="1"/>
  <c r="O1106" i="4"/>
  <c r="R1106" i="4" s="1"/>
  <c r="O1107" i="4"/>
  <c r="R1107" i="4" s="1"/>
  <c r="O1108" i="4"/>
  <c r="R1108" i="4" s="1"/>
  <c r="O1109" i="4"/>
  <c r="R1109" i="4" s="1"/>
  <c r="O1110" i="4"/>
  <c r="R1110" i="4" s="1"/>
  <c r="O1111" i="4"/>
  <c r="R1111" i="4" s="1"/>
  <c r="O1112" i="4"/>
  <c r="R1112" i="4" s="1"/>
  <c r="O1113" i="4"/>
  <c r="R1113" i="4" s="1"/>
  <c r="O1114" i="4"/>
  <c r="Q1114" i="4" s="1"/>
  <c r="O1115" i="4"/>
  <c r="R1115" i="4" s="1"/>
  <c r="O1116" i="4"/>
  <c r="Q1116" i="4" s="1"/>
  <c r="O1117" i="4"/>
  <c r="R1117" i="4" s="1"/>
  <c r="O1118" i="4"/>
  <c r="R1118" i="4" s="1"/>
  <c r="O1119" i="4"/>
  <c r="R1119" i="4" s="1"/>
  <c r="O1120" i="4"/>
  <c r="R1120" i="4" s="1"/>
  <c r="O1121" i="4"/>
  <c r="R1121" i="4" s="1"/>
  <c r="O1122" i="4"/>
  <c r="R1122" i="4" s="1"/>
  <c r="O1123" i="4"/>
  <c r="R1123" i="4" s="1"/>
  <c r="O1124" i="4"/>
  <c r="R1124" i="4" s="1"/>
  <c r="O1125" i="4"/>
  <c r="Q1125" i="4" s="1"/>
  <c r="O1126" i="4"/>
  <c r="R1126" i="4" s="1"/>
  <c r="O1127" i="4"/>
  <c r="R1127" i="4" s="1"/>
  <c r="O1128" i="4"/>
  <c r="R1128" i="4" s="1"/>
  <c r="O1129" i="4"/>
  <c r="R1129" i="4" s="1"/>
  <c r="O1130" i="4"/>
  <c r="Q1130" i="4" s="1"/>
  <c r="O1131" i="4"/>
  <c r="R1131" i="4" s="1"/>
  <c r="O1132" i="4"/>
  <c r="R1132" i="4" s="1"/>
  <c r="O1133" i="4"/>
  <c r="R1133" i="4" s="1"/>
  <c r="O1134" i="4"/>
  <c r="R1134" i="4" s="1"/>
  <c r="O1135" i="4"/>
  <c r="Q1135" i="4" s="1"/>
  <c r="O1136" i="4"/>
  <c r="Q1136" i="4" s="1"/>
  <c r="O1137" i="4"/>
  <c r="Q1137" i="4" s="1"/>
  <c r="O1138" i="4"/>
  <c r="R1138" i="4" s="1"/>
  <c r="O1139" i="4"/>
  <c r="R1139" i="4" s="1"/>
  <c r="O1140" i="4"/>
  <c r="R1140" i="4" s="1"/>
  <c r="O1141" i="4"/>
  <c r="R1141" i="4" s="1"/>
  <c r="O1142" i="4"/>
  <c r="Q1142" i="4" s="1"/>
  <c r="O1143" i="4"/>
  <c r="R1143" i="4" s="1"/>
  <c r="O1144" i="4"/>
  <c r="R1144" i="4" s="1"/>
  <c r="O1145" i="4"/>
  <c r="R1145" i="4" s="1"/>
  <c r="O1146" i="4"/>
  <c r="R1146" i="4" s="1"/>
  <c r="O1147" i="4"/>
  <c r="R1147" i="4" s="1"/>
  <c r="O1148" i="4"/>
  <c r="R1148" i="4" s="1"/>
  <c r="O1149" i="4"/>
  <c r="R1149" i="4" s="1"/>
  <c r="O1150" i="4"/>
  <c r="R1150" i="4" s="1"/>
  <c r="O1151" i="4"/>
  <c r="Q1151" i="4" s="1"/>
  <c r="O1152" i="4"/>
  <c r="R1152" i="4" s="1"/>
  <c r="O1153" i="4"/>
  <c r="R1153" i="4" s="1"/>
  <c r="O1154" i="4"/>
  <c r="R1154" i="4" s="1"/>
  <c r="O1155" i="4"/>
  <c r="R1155" i="4" s="1"/>
  <c r="O1156" i="4"/>
  <c r="R1156" i="4" s="1"/>
  <c r="O1157" i="4"/>
  <c r="R1157" i="4" s="1"/>
  <c r="O1158" i="4"/>
  <c r="R1158" i="4" s="1"/>
  <c r="O1159" i="4"/>
  <c r="R1159" i="4" s="1"/>
  <c r="O1160" i="4"/>
  <c r="Q1160" i="4" s="1"/>
  <c r="O1161" i="4"/>
  <c r="Q1161" i="4" s="1"/>
  <c r="O1162" i="4"/>
  <c r="R1162" i="4" s="1"/>
  <c r="O1163" i="4"/>
  <c r="R1163" i="4" s="1"/>
  <c r="O1164" i="4"/>
  <c r="R1164" i="4" s="1"/>
  <c r="O1165" i="4"/>
  <c r="R1165" i="4" s="1"/>
  <c r="O1166" i="4"/>
  <c r="R1166" i="4" s="1"/>
  <c r="O1167" i="4"/>
  <c r="R1167" i="4" s="1"/>
  <c r="O1168" i="4"/>
  <c r="R1168" i="4" s="1"/>
  <c r="O1169" i="4"/>
  <c r="Q1169" i="4" s="1"/>
  <c r="O1170" i="4"/>
  <c r="R1170" i="4" s="1"/>
  <c r="O1171" i="4"/>
  <c r="R1171" i="4" s="1"/>
  <c r="O1172" i="4"/>
  <c r="R1172" i="4" s="1"/>
  <c r="O1173" i="4"/>
  <c r="R1173" i="4" s="1"/>
  <c r="O1174" i="4"/>
  <c r="R1174" i="4" s="1"/>
  <c r="O1175" i="4"/>
  <c r="R1175" i="4" s="1"/>
  <c r="O1176" i="4"/>
  <c r="R1176" i="4" s="1"/>
  <c r="O1177" i="4"/>
  <c r="R1177" i="4" s="1"/>
  <c r="O1178" i="4"/>
  <c r="R1178" i="4" s="1"/>
  <c r="O1179" i="4"/>
  <c r="R1179" i="4" s="1"/>
  <c r="O1180" i="4"/>
  <c r="R1180" i="4" s="1"/>
  <c r="O1181" i="4"/>
  <c r="Q1181" i="4" s="1"/>
  <c r="O1182" i="4"/>
  <c r="R1182" i="4" s="1"/>
  <c r="O1183" i="4"/>
  <c r="R1183" i="4" s="1"/>
  <c r="O1184" i="4"/>
  <c r="R1184" i="4" s="1"/>
  <c r="O1185" i="4"/>
  <c r="R1185" i="4" s="1"/>
  <c r="O1186" i="4"/>
  <c r="R1186" i="4" s="1"/>
  <c r="O1187" i="4"/>
  <c r="R1187" i="4" s="1"/>
  <c r="O1188" i="4"/>
  <c r="R1188" i="4" s="1"/>
  <c r="O1189" i="4"/>
  <c r="R1189" i="4" s="1"/>
  <c r="O1190" i="4"/>
  <c r="R1190" i="4" s="1"/>
  <c r="O1191" i="4"/>
  <c r="Q1191" i="4" s="1"/>
  <c r="O1192" i="4"/>
  <c r="Q1192" i="4" s="1"/>
  <c r="O1193" i="4"/>
  <c r="R1193" i="4" s="1"/>
  <c r="O1194" i="4"/>
  <c r="R1194" i="4" s="1"/>
  <c r="O1195" i="4"/>
  <c r="Q1195" i="4" s="1"/>
  <c r="O1196" i="4"/>
  <c r="R1196" i="4" s="1"/>
  <c r="O1197" i="4"/>
  <c r="R1197" i="4" s="1"/>
  <c r="O1198" i="4"/>
  <c r="R1198" i="4" s="1"/>
  <c r="O1199" i="4"/>
  <c r="R1199" i="4" s="1"/>
  <c r="O1200" i="4"/>
  <c r="R1200" i="4" s="1"/>
  <c r="O1201" i="4"/>
  <c r="Q1201" i="4" s="1"/>
  <c r="O1202" i="4"/>
  <c r="Q1202" i="4" s="1"/>
  <c r="O1203" i="4"/>
  <c r="R1203" i="4" s="1"/>
  <c r="O1204" i="4"/>
  <c r="Q1204" i="4" s="1"/>
  <c r="O1205" i="4"/>
  <c r="Q1205" i="4" s="1"/>
  <c r="O1206" i="4"/>
  <c r="R1206" i="4" s="1"/>
  <c r="O1207" i="4"/>
  <c r="Q1207" i="4" s="1"/>
  <c r="O1208" i="4"/>
  <c r="R1208" i="4" s="1"/>
  <c r="O1209" i="4"/>
  <c r="R1209" i="4" s="1"/>
  <c r="O1210" i="4"/>
  <c r="R1210" i="4" s="1"/>
  <c r="O1211" i="4"/>
  <c r="R1211" i="4" s="1"/>
  <c r="O1212" i="4"/>
  <c r="R1212" i="4" s="1"/>
  <c r="O1213" i="4"/>
  <c r="R1213" i="4" s="1"/>
  <c r="O1214" i="4"/>
  <c r="R1214" i="4" s="1"/>
  <c r="O1215" i="4"/>
  <c r="R1215" i="4" s="1"/>
  <c r="O1216" i="4"/>
  <c r="Q1216" i="4" s="1"/>
  <c r="O1217" i="4"/>
  <c r="R1217" i="4" s="1"/>
  <c r="O1218" i="4"/>
  <c r="R1218" i="4" s="1"/>
  <c r="O1219" i="4"/>
  <c r="R1219" i="4" s="1"/>
  <c r="O1220" i="4"/>
  <c r="R1220" i="4" s="1"/>
  <c r="O1221" i="4"/>
  <c r="R1221" i="4" s="1"/>
  <c r="O1222" i="4"/>
  <c r="R1222" i="4" s="1"/>
  <c r="O1223" i="4"/>
  <c r="R1223" i="4" s="1"/>
  <c r="O1224" i="4"/>
  <c r="R1224" i="4" s="1"/>
  <c r="O1225" i="4"/>
  <c r="R1225" i="4" s="1"/>
  <c r="O1226" i="4"/>
  <c r="Q1226" i="4" s="1"/>
  <c r="O1227" i="4"/>
  <c r="R1227" i="4" s="1"/>
  <c r="O1228" i="4"/>
  <c r="R1228" i="4" s="1"/>
  <c r="O1229" i="4"/>
  <c r="R1229" i="4" s="1"/>
  <c r="O1230" i="4"/>
  <c r="Q1230" i="4" s="1"/>
  <c r="O1231" i="4"/>
  <c r="R1231" i="4" s="1"/>
  <c r="O1232" i="4"/>
  <c r="R1232" i="4" s="1"/>
  <c r="O1233" i="4"/>
  <c r="R1233" i="4" s="1"/>
  <c r="O1234" i="4"/>
  <c r="R1234" i="4" s="1"/>
  <c r="O1235" i="4"/>
  <c r="R1235" i="4" s="1"/>
  <c r="O1236" i="4"/>
  <c r="R1236" i="4" s="1"/>
  <c r="O1237" i="4"/>
  <c r="Q1237" i="4" s="1"/>
  <c r="O1238" i="4"/>
  <c r="R1238" i="4" s="1"/>
  <c r="O1239" i="4"/>
  <c r="R1239" i="4" s="1"/>
  <c r="O1240" i="4"/>
  <c r="R1240" i="4" s="1"/>
  <c r="O1241" i="4"/>
  <c r="R1241" i="4" s="1"/>
  <c r="O1242" i="4"/>
  <c r="R1242" i="4" s="1"/>
  <c r="O1243" i="4"/>
  <c r="R1243" i="4" s="1"/>
  <c r="O1244" i="4"/>
  <c r="R1244" i="4" s="1"/>
  <c r="O1245" i="4"/>
  <c r="R1245" i="4" s="1"/>
  <c r="O1246" i="4"/>
  <c r="R1246" i="4" s="1"/>
  <c r="O1247" i="4"/>
  <c r="R1247" i="4" s="1"/>
  <c r="O1248" i="4"/>
  <c r="Q1248" i="4" s="1"/>
  <c r="O1249" i="4"/>
  <c r="R1249" i="4" s="1"/>
  <c r="O1250" i="4"/>
  <c r="R1250" i="4" s="1"/>
  <c r="O1251" i="4"/>
  <c r="R1251" i="4" s="1"/>
  <c r="O1252" i="4"/>
  <c r="R1252" i="4" s="1"/>
  <c r="O1253" i="4"/>
  <c r="R1253" i="4" s="1"/>
  <c r="O1254" i="4"/>
  <c r="R1254" i="4" s="1"/>
  <c r="O1255" i="4"/>
  <c r="R1255" i="4" s="1"/>
  <c r="O1256" i="4"/>
  <c r="R1256" i="4" s="1"/>
  <c r="O1257" i="4"/>
  <c r="R1257" i="4" s="1"/>
  <c r="O1258" i="4"/>
  <c r="R1258" i="4" s="1"/>
  <c r="O1259" i="4"/>
  <c r="R1259" i="4" s="1"/>
  <c r="O1260" i="4"/>
  <c r="R1260" i="4" s="1"/>
  <c r="O1261" i="4"/>
  <c r="R1261" i="4" s="1"/>
  <c r="O1262" i="4"/>
  <c r="R1262" i="4" s="1"/>
  <c r="O1263" i="4"/>
  <c r="R1263" i="4" s="1"/>
  <c r="O1264" i="4"/>
  <c r="R1264" i="4" s="1"/>
  <c r="O1265" i="4"/>
  <c r="R1265" i="4" s="1"/>
  <c r="O1266" i="4"/>
  <c r="R1266" i="4" s="1"/>
  <c r="O1267" i="4"/>
  <c r="R1267" i="4" s="1"/>
  <c r="O1268" i="4"/>
  <c r="Q1268" i="4" s="1"/>
  <c r="O1269" i="4"/>
  <c r="R1269" i="4" s="1"/>
  <c r="O1270" i="4"/>
  <c r="R1270" i="4" s="1"/>
  <c r="O1271" i="4"/>
  <c r="R1271" i="4" s="1"/>
  <c r="O1272" i="4"/>
  <c r="R1272" i="4" s="1"/>
  <c r="O1273" i="4"/>
  <c r="R1273" i="4" s="1"/>
  <c r="O1274" i="4"/>
  <c r="R1274" i="4" s="1"/>
  <c r="O1275" i="4"/>
  <c r="R1275" i="4" s="1"/>
  <c r="O1276" i="4"/>
  <c r="R1276" i="4" s="1"/>
  <c r="O1277" i="4"/>
  <c r="R1277" i="4" s="1"/>
  <c r="O1278" i="4"/>
  <c r="Q1278" i="4" s="1"/>
  <c r="O1279" i="4"/>
  <c r="R1279" i="4" s="1"/>
  <c r="O1280" i="4"/>
  <c r="R1280" i="4" s="1"/>
  <c r="O1281" i="4"/>
  <c r="R1281" i="4" s="1"/>
  <c r="O1282" i="4"/>
  <c r="R1282" i="4" s="1"/>
  <c r="O1283" i="4"/>
  <c r="R1283" i="4" s="1"/>
  <c r="O1284" i="4"/>
  <c r="R1284" i="4" s="1"/>
  <c r="O1285" i="4"/>
  <c r="R1285" i="4" s="1"/>
  <c r="O1286" i="4"/>
  <c r="R1286" i="4" s="1"/>
  <c r="O1287" i="4"/>
  <c r="R1287" i="4" s="1"/>
  <c r="O1288" i="4"/>
  <c r="R1288" i="4" s="1"/>
  <c r="O1289" i="4"/>
  <c r="R1289" i="4" s="1"/>
  <c r="O1290" i="4"/>
  <c r="R1290" i="4" s="1"/>
  <c r="O1291" i="4"/>
  <c r="Q1291" i="4" s="1"/>
  <c r="O1292" i="4"/>
  <c r="Q1292" i="4" s="1"/>
  <c r="O1293" i="4"/>
  <c r="Q1293" i="4" s="1"/>
  <c r="O1294" i="4"/>
  <c r="R1294" i="4" s="1"/>
  <c r="O1295" i="4"/>
  <c r="Q1295" i="4" s="1"/>
  <c r="O1296" i="4"/>
  <c r="R1296" i="4" s="1"/>
  <c r="O1297" i="4"/>
  <c r="Q1297" i="4" s="1"/>
  <c r="O1298" i="4"/>
  <c r="R1298" i="4" s="1"/>
  <c r="O1299" i="4"/>
  <c r="R1299" i="4" s="1"/>
  <c r="O1300" i="4"/>
  <c r="R1300" i="4" s="1"/>
  <c r="O1301" i="4"/>
  <c r="R1301" i="4" s="1"/>
  <c r="O1302" i="4"/>
  <c r="R1302" i="4" s="1"/>
  <c r="O1303" i="4"/>
  <c r="R1303" i="4" s="1"/>
  <c r="O1304" i="4"/>
  <c r="R1304" i="4" s="1"/>
  <c r="O1305" i="4"/>
  <c r="R1305" i="4" s="1"/>
  <c r="O1306" i="4"/>
  <c r="R1306" i="4" s="1"/>
  <c r="O1307" i="4"/>
  <c r="R1307" i="4" s="1"/>
  <c r="O1308" i="4"/>
  <c r="R1308" i="4" s="1"/>
  <c r="O1309" i="4"/>
  <c r="R1309" i="4" s="1"/>
  <c r="O1310" i="4"/>
  <c r="R1310" i="4" s="1"/>
  <c r="O1311" i="4"/>
  <c r="R1311" i="4" s="1"/>
  <c r="O1312" i="4"/>
  <c r="R1312" i="4" s="1"/>
  <c r="O1313" i="4"/>
  <c r="R1313" i="4" s="1"/>
  <c r="O1314" i="4"/>
  <c r="R1314" i="4" s="1"/>
  <c r="O1315" i="4"/>
  <c r="R1315" i="4" s="1"/>
  <c r="O1316" i="4"/>
  <c r="R1316" i="4" s="1"/>
  <c r="O1317" i="4"/>
  <c r="R1317" i="4" s="1"/>
  <c r="O1318" i="4"/>
  <c r="R1318" i="4" s="1"/>
  <c r="O1319" i="4"/>
  <c r="R1319" i="4" s="1"/>
  <c r="O1320" i="4"/>
  <c r="R1320" i="4" s="1"/>
  <c r="O1321" i="4"/>
  <c r="R1321" i="4" s="1"/>
  <c r="O1322" i="4"/>
  <c r="R1322" i="4" s="1"/>
  <c r="O1323" i="4"/>
  <c r="R1323" i="4" s="1"/>
  <c r="O1324" i="4"/>
  <c r="R1324" i="4" s="1"/>
  <c r="O1325" i="4"/>
  <c r="Q1325" i="4" s="1"/>
  <c r="O1326" i="4"/>
  <c r="Q1326" i="4" s="1"/>
  <c r="O1327" i="4"/>
  <c r="R1327" i="4" s="1"/>
  <c r="O1328" i="4"/>
  <c r="R1328" i="4" s="1"/>
  <c r="O1329" i="4"/>
  <c r="Q1329" i="4" s="1"/>
  <c r="O1330" i="4"/>
  <c r="R1330" i="4" s="1"/>
  <c r="O1331" i="4"/>
  <c r="R1331" i="4" s="1"/>
  <c r="O1332" i="4"/>
  <c r="R1332" i="4" s="1"/>
  <c r="O1333" i="4"/>
  <c r="R1333" i="4" s="1"/>
  <c r="O1334" i="4"/>
  <c r="R1334" i="4" s="1"/>
  <c r="O1335" i="4"/>
  <c r="R1335" i="4" s="1"/>
  <c r="O1336" i="4"/>
  <c r="R1336" i="4" s="1"/>
  <c r="O1337" i="4"/>
  <c r="R1337" i="4" s="1"/>
  <c r="O1338" i="4"/>
  <c r="R1338" i="4" s="1"/>
  <c r="O1339" i="4"/>
  <c r="R1339" i="4" s="1"/>
  <c r="O1340" i="4"/>
  <c r="R1340" i="4" s="1"/>
  <c r="O1341" i="4"/>
  <c r="R1341" i="4" s="1"/>
  <c r="O1342" i="4"/>
  <c r="R1342" i="4" s="1"/>
  <c r="O1343" i="4"/>
  <c r="Q1343" i="4" s="1"/>
  <c r="O1344" i="4"/>
  <c r="R1344" i="4" s="1"/>
  <c r="O1345" i="4"/>
  <c r="R1345" i="4" s="1"/>
  <c r="O1346" i="4"/>
  <c r="R1346" i="4" s="1"/>
  <c r="O1347" i="4"/>
  <c r="R1347" i="4" s="1"/>
  <c r="O1348" i="4"/>
  <c r="R1348" i="4" s="1"/>
  <c r="O1349" i="4"/>
  <c r="Q1349" i="4" s="1"/>
  <c r="O1350" i="4"/>
  <c r="R1350" i="4" s="1"/>
  <c r="O1351" i="4"/>
  <c r="R1351" i="4" s="1"/>
  <c r="O1352" i="4"/>
  <c r="R1352" i="4" s="1"/>
  <c r="O1353" i="4"/>
  <c r="R1353" i="4" s="1"/>
  <c r="O1354" i="4"/>
  <c r="R1354" i="4" s="1"/>
  <c r="O1355" i="4"/>
  <c r="Q1355" i="4" s="1"/>
  <c r="O1356" i="4"/>
  <c r="R1356" i="4" s="1"/>
  <c r="O1357" i="4"/>
  <c r="R1357" i="4" s="1"/>
  <c r="O1358" i="4"/>
  <c r="R1358" i="4" s="1"/>
  <c r="O1359" i="4"/>
  <c r="R1359" i="4" s="1"/>
  <c r="O1360" i="4"/>
  <c r="Q1360" i="4" s="1"/>
  <c r="O1361" i="4"/>
  <c r="Q1361" i="4" s="1"/>
  <c r="O1362" i="4"/>
  <c r="R1362" i="4" s="1"/>
  <c r="O1363" i="4"/>
  <c r="Q1363" i="4" s="1"/>
  <c r="O1364" i="4"/>
  <c r="R1364" i="4" s="1"/>
  <c r="O1365" i="4"/>
  <c r="Q1365" i="4" s="1"/>
  <c r="O1366" i="4"/>
  <c r="R1366" i="4" s="1"/>
  <c r="O1367" i="4"/>
  <c r="R1367" i="4" s="1"/>
  <c r="O1368" i="4"/>
  <c r="R1368" i="4" s="1"/>
  <c r="O1369" i="4"/>
  <c r="R1369" i="4" s="1"/>
  <c r="O1370" i="4"/>
  <c r="R1370" i="4" s="1"/>
  <c r="O1371" i="4"/>
  <c r="R1371" i="4" s="1"/>
  <c r="O1372" i="4"/>
  <c r="R1372" i="4" s="1"/>
  <c r="O1373" i="4"/>
  <c r="R1373" i="4" s="1"/>
  <c r="O1374" i="4"/>
  <c r="R1374" i="4" s="1"/>
  <c r="O1375" i="4"/>
  <c r="R1375" i="4" s="1"/>
  <c r="O1376" i="4"/>
  <c r="R1376" i="4" s="1"/>
  <c r="O1377" i="4"/>
  <c r="R1377" i="4" s="1"/>
  <c r="O1378" i="4"/>
  <c r="R1378" i="4" s="1"/>
  <c r="O1379" i="4"/>
  <c r="R1379" i="4" s="1"/>
  <c r="O1380" i="4"/>
  <c r="R1380" i="4" s="1"/>
  <c r="O1381" i="4"/>
  <c r="Q1381" i="4" s="1"/>
  <c r="O1382" i="4"/>
  <c r="R1382" i="4" s="1"/>
  <c r="O1383" i="4"/>
  <c r="R1383" i="4" s="1"/>
  <c r="O1384" i="4"/>
  <c r="R1384" i="4" s="1"/>
  <c r="O1385" i="4"/>
  <c r="R1385" i="4" s="1"/>
  <c r="O1386" i="4"/>
  <c r="R1386" i="4" s="1"/>
  <c r="O1387" i="4"/>
  <c r="R1387" i="4" s="1"/>
  <c r="O1388" i="4"/>
  <c r="R1388" i="4" s="1"/>
  <c r="O1389" i="4"/>
  <c r="R1389" i="4" s="1"/>
  <c r="O1390" i="4"/>
  <c r="R1390" i="4" s="1"/>
  <c r="O1391" i="4"/>
  <c r="Q1391" i="4" s="1"/>
  <c r="O1392" i="4"/>
  <c r="R1392" i="4" s="1"/>
  <c r="O1393" i="4"/>
  <c r="R1393" i="4" s="1"/>
  <c r="O1394" i="4"/>
  <c r="R1394" i="4" s="1"/>
  <c r="O1395" i="4"/>
  <c r="R1395" i="4" s="1"/>
  <c r="O1396" i="4"/>
  <c r="R1396" i="4" s="1"/>
  <c r="O1397" i="4"/>
  <c r="R1397" i="4" s="1"/>
  <c r="O1398" i="4"/>
  <c r="Q1398" i="4" s="1"/>
  <c r="O1399" i="4"/>
  <c r="R1399" i="4" s="1"/>
  <c r="O1400" i="4"/>
  <c r="R1400" i="4" s="1"/>
  <c r="O1401" i="4"/>
  <c r="R1401" i="4" s="1"/>
  <c r="O1402" i="4"/>
  <c r="R1402" i="4" s="1"/>
  <c r="O1403" i="4"/>
  <c r="Q1403" i="4" s="1"/>
  <c r="O1404" i="4"/>
  <c r="R1404" i="4" s="1"/>
  <c r="O1405" i="4"/>
  <c r="R1405" i="4" s="1"/>
  <c r="O1406" i="4"/>
  <c r="R1406" i="4" s="1"/>
  <c r="O1407" i="4"/>
  <c r="R1407" i="4" s="1"/>
  <c r="O1408" i="4"/>
  <c r="R1408" i="4" s="1"/>
  <c r="O1409" i="4"/>
  <c r="R1409" i="4" s="1"/>
  <c r="O1410" i="4"/>
  <c r="Q1410" i="4" s="1"/>
  <c r="O1411" i="4"/>
  <c r="R1411" i="4" s="1"/>
  <c r="O1412" i="4"/>
  <c r="R1412" i="4" s="1"/>
  <c r="O1413" i="4"/>
  <c r="R1413" i="4" s="1"/>
  <c r="O1414" i="4"/>
  <c r="R1414" i="4" s="1"/>
  <c r="O1415" i="4"/>
  <c r="R1415" i="4" s="1"/>
  <c r="O1416" i="4"/>
  <c r="R1416" i="4" s="1"/>
  <c r="O1417" i="4"/>
  <c r="R1417" i="4" s="1"/>
  <c r="O1418" i="4"/>
  <c r="R1418" i="4" s="1"/>
  <c r="O1419" i="4"/>
  <c r="R1419" i="4" s="1"/>
  <c r="O1420" i="4"/>
  <c r="R1420" i="4" s="1"/>
  <c r="O1421" i="4"/>
  <c r="Q1421" i="4" s="1"/>
  <c r="O1422" i="4"/>
  <c r="Q1422" i="4" s="1"/>
  <c r="O1423" i="4"/>
  <c r="R1423" i="4" s="1"/>
  <c r="O1424" i="4"/>
  <c r="Q1424" i="4" s="1"/>
  <c r="O1425" i="4"/>
  <c r="R1425" i="4" s="1"/>
  <c r="O1426" i="4"/>
  <c r="R1426" i="4" s="1"/>
  <c r="O1427" i="4"/>
  <c r="R1427" i="4" s="1"/>
  <c r="O1428" i="4"/>
  <c r="R1428" i="4" s="1"/>
  <c r="O1429" i="4"/>
  <c r="R1429" i="4" s="1"/>
  <c r="O1430" i="4"/>
  <c r="R1430" i="4" s="1"/>
  <c r="O1431" i="4"/>
  <c r="R1431" i="4" s="1"/>
  <c r="O1432" i="4"/>
  <c r="R1432" i="4" s="1"/>
  <c r="O1433" i="4"/>
  <c r="R1433" i="4" s="1"/>
  <c r="O1434" i="4"/>
  <c r="R1434" i="4" s="1"/>
  <c r="O1435" i="4"/>
  <c r="Q1435" i="4" s="1"/>
  <c r="O1436" i="4"/>
  <c r="Q1436" i="4" s="1"/>
  <c r="O1437" i="4"/>
  <c r="R1437" i="4" s="1"/>
  <c r="O1438" i="4"/>
  <c r="R1438" i="4" s="1"/>
  <c r="O1439" i="4"/>
  <c r="Q1439" i="4" s="1"/>
  <c r="O1440" i="4"/>
  <c r="R1440" i="4" s="1"/>
  <c r="O1441" i="4"/>
  <c r="R1441" i="4" s="1"/>
  <c r="O1442" i="4"/>
  <c r="R1442" i="4" s="1"/>
  <c r="O1443" i="4"/>
  <c r="R1443" i="4" s="1"/>
  <c r="O1444" i="4"/>
  <c r="R1444" i="4" s="1"/>
  <c r="O1445" i="4"/>
  <c r="R1445" i="4" s="1"/>
  <c r="O1446" i="4"/>
  <c r="R1446" i="4" s="1"/>
  <c r="O1447" i="4"/>
  <c r="R1447" i="4" s="1"/>
  <c r="O1448" i="4"/>
  <c r="R1448" i="4" s="1"/>
  <c r="O1449" i="4"/>
  <c r="R1449" i="4" s="1"/>
  <c r="O1450" i="4"/>
  <c r="R1450" i="4" s="1"/>
  <c r="O1451" i="4"/>
  <c r="R1451" i="4" s="1"/>
  <c r="O1452" i="4"/>
  <c r="R1452" i="4" s="1"/>
  <c r="O1453" i="4"/>
  <c r="R1453" i="4" s="1"/>
  <c r="O1454" i="4"/>
  <c r="R1454" i="4" s="1"/>
  <c r="O1455" i="4"/>
  <c r="R1455" i="4" s="1"/>
  <c r="O1456" i="4"/>
  <c r="R1456" i="4" s="1"/>
  <c r="O1457" i="4"/>
  <c r="Q1457" i="4" s="1"/>
  <c r="O1458" i="4"/>
  <c r="R1458" i="4" s="1"/>
  <c r="O1459" i="4"/>
  <c r="R1459" i="4" s="1"/>
  <c r="O1460" i="4"/>
  <c r="R1460" i="4" s="1"/>
  <c r="O1461" i="4"/>
  <c r="R1461" i="4" s="1"/>
  <c r="O1462" i="4"/>
  <c r="R1462" i="4" s="1"/>
  <c r="O1463" i="4"/>
  <c r="Q1463" i="4" s="1"/>
  <c r="O1464" i="4"/>
  <c r="R1464" i="4" s="1"/>
  <c r="O1465" i="4"/>
  <c r="R1465" i="4" s="1"/>
  <c r="O1466" i="4"/>
  <c r="R1466" i="4" s="1"/>
  <c r="O1467" i="4"/>
  <c r="R1467" i="4" s="1"/>
  <c r="O1468" i="4"/>
  <c r="R1468" i="4" s="1"/>
  <c r="O1469" i="4"/>
  <c r="Q1469" i="4" s="1"/>
  <c r="O1470" i="4"/>
  <c r="R1470" i="4" s="1"/>
  <c r="O1471" i="4"/>
  <c r="Q1471" i="4" s="1"/>
  <c r="O1472" i="4"/>
  <c r="R1472" i="4" s="1"/>
  <c r="O1473" i="4"/>
  <c r="R1473" i="4" s="1"/>
  <c r="O1474" i="4"/>
  <c r="R1474" i="4" s="1"/>
  <c r="O1475" i="4"/>
  <c r="R1475" i="4" s="1"/>
  <c r="O1476" i="4"/>
  <c r="R1476" i="4" s="1"/>
  <c r="O1477" i="4"/>
  <c r="Q1477" i="4" s="1"/>
  <c r="O1478" i="4"/>
  <c r="R1478" i="4" s="1"/>
  <c r="O1479" i="4"/>
  <c r="R1479" i="4" s="1"/>
  <c r="O1480" i="4"/>
  <c r="Q1480" i="4" s="1"/>
  <c r="O1481" i="4"/>
  <c r="R1481" i="4" s="1"/>
  <c r="O1482" i="4"/>
  <c r="R1482" i="4" s="1"/>
  <c r="O1483" i="4"/>
  <c r="R1483" i="4" s="1"/>
  <c r="O1484" i="4"/>
  <c r="R1484" i="4" s="1"/>
  <c r="O1485" i="4"/>
  <c r="Q1485" i="4" s="1"/>
  <c r="O1486" i="4"/>
  <c r="R1486" i="4" s="1"/>
  <c r="O1487" i="4"/>
  <c r="R1487" i="4" s="1"/>
  <c r="O1488" i="4"/>
  <c r="R1488" i="4" s="1"/>
  <c r="O1489" i="4"/>
  <c r="R1489" i="4" s="1"/>
  <c r="O1490" i="4"/>
  <c r="R1490" i="4" s="1"/>
  <c r="O1491" i="4"/>
  <c r="R1491" i="4" s="1"/>
  <c r="O1492" i="4"/>
  <c r="R1492" i="4" s="1"/>
  <c r="O1493" i="4"/>
  <c r="R1493" i="4" s="1"/>
  <c r="O1494" i="4"/>
  <c r="R1494" i="4" s="1"/>
  <c r="O1495" i="4"/>
  <c r="R1495" i="4" s="1"/>
  <c r="O1496" i="4"/>
  <c r="R1496" i="4" s="1"/>
  <c r="O1497" i="4"/>
  <c r="Q1497" i="4" s="1"/>
  <c r="O1498" i="4"/>
  <c r="Q1498" i="4" s="1"/>
  <c r="O1499" i="4"/>
  <c r="R1499" i="4" s="1"/>
  <c r="O1500" i="4"/>
  <c r="R1500" i="4" s="1"/>
  <c r="O1501" i="4"/>
  <c r="R1501" i="4" s="1"/>
  <c r="O1502" i="4"/>
  <c r="Q1502" i="4" s="1"/>
  <c r="O1503" i="4"/>
  <c r="R1503" i="4" s="1"/>
  <c r="O1504" i="4"/>
  <c r="Q1504" i="4" s="1"/>
  <c r="O1505" i="4"/>
  <c r="Q1505" i="4" s="1"/>
  <c r="O1506" i="4"/>
  <c r="R1506" i="4" s="1"/>
  <c r="O1507" i="4"/>
  <c r="R1507" i="4" s="1"/>
  <c r="O1508" i="4"/>
  <c r="Q1508" i="4" s="1"/>
  <c r="O1509" i="4"/>
  <c r="Q1509" i="4" s="1"/>
  <c r="O1510" i="4"/>
  <c r="R1510" i="4" s="1"/>
  <c r="O1511" i="4"/>
  <c r="Q1511" i="4" s="1"/>
  <c r="O1512" i="4"/>
  <c r="R1512" i="4" s="1"/>
  <c r="O1513" i="4"/>
  <c r="R1513" i="4" s="1"/>
  <c r="O1514" i="4"/>
  <c r="R1514" i="4" s="1"/>
  <c r="O1515" i="4"/>
  <c r="R1515" i="4" s="1"/>
  <c r="O1516" i="4"/>
  <c r="R1516" i="4" s="1"/>
  <c r="O1517" i="4"/>
  <c r="R1517" i="4" s="1"/>
  <c r="O1518" i="4"/>
  <c r="R1518" i="4" s="1"/>
  <c r="O1519" i="4"/>
  <c r="R1519" i="4" s="1"/>
  <c r="O1520" i="4"/>
  <c r="R1520" i="4" s="1"/>
  <c r="O1521" i="4"/>
  <c r="R1521" i="4" s="1"/>
  <c r="O1522" i="4"/>
  <c r="R1522" i="4" s="1"/>
  <c r="O1523" i="4"/>
  <c r="R1523" i="4" s="1"/>
  <c r="O1524" i="4"/>
  <c r="R1524" i="4" s="1"/>
  <c r="O1525" i="4"/>
  <c r="R1525" i="4" s="1"/>
  <c r="O1526" i="4"/>
  <c r="R1526" i="4" s="1"/>
  <c r="O1527" i="4"/>
  <c r="Q1527" i="4" s="1"/>
  <c r="O1528" i="4"/>
  <c r="R1528" i="4" s="1"/>
  <c r="O1529" i="4"/>
  <c r="R1529" i="4" s="1"/>
  <c r="O1530" i="4"/>
  <c r="R1530" i="4" s="1"/>
  <c r="O1531" i="4"/>
  <c r="R1531" i="4" s="1"/>
  <c r="O1532" i="4"/>
  <c r="R1532" i="4" s="1"/>
  <c r="O1533" i="4"/>
  <c r="R1533" i="4" s="1"/>
  <c r="O1534" i="4"/>
  <c r="R1534" i="4" s="1"/>
  <c r="O1535" i="4"/>
  <c r="R1535" i="4" s="1"/>
  <c r="O1536" i="4"/>
  <c r="R1536" i="4" s="1"/>
  <c r="O1537" i="4"/>
  <c r="R1537" i="4" s="1"/>
  <c r="O1538" i="4"/>
  <c r="R1538" i="4" s="1"/>
  <c r="O1539" i="4"/>
  <c r="R1539" i="4" s="1"/>
  <c r="O1540" i="4"/>
  <c r="Q1540" i="4" s="1"/>
  <c r="O1541" i="4"/>
  <c r="R1541" i="4" s="1"/>
  <c r="O1542" i="4"/>
  <c r="R1542" i="4" s="1"/>
  <c r="O1543" i="4"/>
  <c r="R1543" i="4" s="1"/>
  <c r="O1544" i="4"/>
  <c r="R1544" i="4" s="1"/>
  <c r="O1545" i="4"/>
  <c r="R1545" i="4" s="1"/>
  <c r="O1546" i="4"/>
  <c r="R1546" i="4" s="1"/>
  <c r="O1547" i="4"/>
  <c r="R1547" i="4" s="1"/>
  <c r="O1548" i="4"/>
  <c r="R1548" i="4" s="1"/>
  <c r="O1549" i="4"/>
  <c r="R1549" i="4" s="1"/>
  <c r="O1550" i="4"/>
  <c r="R1550" i="4" s="1"/>
  <c r="O1551" i="4"/>
  <c r="R1551" i="4" s="1"/>
  <c r="O1552" i="4"/>
  <c r="Q1552" i="4" s="1"/>
  <c r="O1553" i="4"/>
  <c r="R1553" i="4" s="1"/>
  <c r="O1554" i="4"/>
  <c r="R1554" i="4" s="1"/>
  <c r="O1555" i="4"/>
  <c r="R1555" i="4" s="1"/>
  <c r="O1556" i="4"/>
  <c r="R1556" i="4" s="1"/>
  <c r="O1557" i="4"/>
  <c r="R1557" i="4" s="1"/>
  <c r="O1558" i="4"/>
  <c r="R1558" i="4" s="1"/>
  <c r="O1559" i="4"/>
  <c r="R1559" i="4" s="1"/>
  <c r="O1560" i="4"/>
  <c r="Q1560" i="4" s="1"/>
  <c r="O1561" i="4"/>
  <c r="R1561" i="4" s="1"/>
  <c r="O1562" i="4"/>
  <c r="R1562" i="4" s="1"/>
  <c r="O1563" i="4"/>
  <c r="R1563" i="4" s="1"/>
  <c r="O1564" i="4"/>
  <c r="R1564" i="4" s="1"/>
  <c r="O1565" i="4"/>
  <c r="R1565" i="4" s="1"/>
  <c r="O1566" i="4"/>
  <c r="R1566" i="4" s="1"/>
  <c r="O1567" i="4"/>
  <c r="R1567" i="4" s="1"/>
  <c r="O1568" i="4"/>
  <c r="R1568" i="4" s="1"/>
  <c r="O1569" i="4"/>
  <c r="R1569" i="4" s="1"/>
  <c r="O1570" i="4"/>
  <c r="R1570" i="4" s="1"/>
  <c r="O1571" i="4"/>
  <c r="Q1571" i="4" s="1"/>
  <c r="O1572" i="4"/>
  <c r="R1572" i="4" s="1"/>
  <c r="O1573" i="4"/>
  <c r="R1573" i="4" s="1"/>
  <c r="O1574" i="4"/>
  <c r="R1574" i="4" s="1"/>
  <c r="O1575" i="4"/>
  <c r="R1575" i="4" s="1"/>
  <c r="O1576" i="4"/>
  <c r="R1576" i="4" s="1"/>
  <c r="O1577" i="4"/>
  <c r="R1577" i="4" s="1"/>
  <c r="O1578" i="4"/>
  <c r="Q1578" i="4" s="1"/>
  <c r="O1579" i="4"/>
  <c r="R1579" i="4" s="1"/>
  <c r="O1580" i="4"/>
  <c r="R1580" i="4" s="1"/>
  <c r="O1581" i="4"/>
  <c r="R1581" i="4" s="1"/>
  <c r="O1582" i="4"/>
  <c r="R1582" i="4" s="1"/>
  <c r="O1583" i="4"/>
  <c r="R1583" i="4" s="1"/>
  <c r="O1584" i="4"/>
  <c r="R1584" i="4" s="1"/>
  <c r="O1585" i="4"/>
  <c r="R1585" i="4" s="1"/>
  <c r="O1586" i="4"/>
  <c r="R1586" i="4" s="1"/>
  <c r="O1587" i="4"/>
  <c r="R1587" i="4" s="1"/>
  <c r="O1588" i="4"/>
  <c r="R1588" i="4" s="1"/>
  <c r="O1589" i="4"/>
  <c r="R1589" i="4" s="1"/>
  <c r="O1590" i="4"/>
  <c r="R1590" i="4" s="1"/>
  <c r="O1591" i="4"/>
  <c r="R1591" i="4" s="1"/>
  <c r="O1592" i="4"/>
  <c r="R1592" i="4" s="1"/>
  <c r="O1593" i="4"/>
  <c r="R1593" i="4" s="1"/>
  <c r="O1594" i="4"/>
  <c r="R1594" i="4" s="1"/>
  <c r="O1595" i="4"/>
  <c r="R1595" i="4" s="1"/>
  <c r="O1596" i="4"/>
  <c r="R1596" i="4" s="1"/>
  <c r="O1597" i="4"/>
  <c r="R1597" i="4" s="1"/>
  <c r="O1598" i="4"/>
  <c r="R1598" i="4" s="1"/>
  <c r="O1599" i="4"/>
  <c r="R1599" i="4" s="1"/>
  <c r="O1600" i="4"/>
  <c r="Q1600" i="4" s="1"/>
  <c r="O1601" i="4"/>
  <c r="R1601" i="4" s="1"/>
  <c r="O1602" i="4"/>
  <c r="Q1602" i="4" s="1"/>
  <c r="O1603" i="4"/>
  <c r="R1603" i="4" s="1"/>
  <c r="O1604" i="4"/>
  <c r="R1604" i="4" s="1"/>
  <c r="O1605" i="4"/>
  <c r="R1605" i="4" s="1"/>
  <c r="O1606" i="4"/>
  <c r="Q1606" i="4" s="1"/>
  <c r="O1607" i="4"/>
  <c r="R1607" i="4" s="1"/>
  <c r="O1608" i="4"/>
  <c r="R1608" i="4" s="1"/>
  <c r="O1609" i="4"/>
  <c r="R1609" i="4" s="1"/>
  <c r="O1610" i="4"/>
  <c r="R1610" i="4" s="1"/>
  <c r="O1611" i="4"/>
  <c r="Q1611" i="4" s="1"/>
  <c r="O1612" i="4"/>
  <c r="R1612" i="4" s="1"/>
  <c r="O1613" i="4"/>
  <c r="Q1613" i="4" s="1"/>
  <c r="O1614" i="4"/>
  <c r="R1614" i="4" s="1"/>
  <c r="O1615" i="4"/>
  <c r="R1615" i="4" s="1"/>
  <c r="O1616" i="4"/>
  <c r="R1616" i="4" s="1"/>
  <c r="O1617" i="4"/>
  <c r="R1617" i="4" s="1"/>
  <c r="O1618" i="4"/>
  <c r="R1618" i="4" s="1"/>
  <c r="O1619" i="4"/>
  <c r="Q1619" i="4" s="1"/>
  <c r="O1620" i="4"/>
  <c r="R1620" i="4" s="1"/>
  <c r="O1621" i="4"/>
  <c r="R1621" i="4" s="1"/>
  <c r="O1622" i="4"/>
  <c r="R1622" i="4" s="1"/>
  <c r="O1623" i="4"/>
  <c r="R1623" i="4" s="1"/>
  <c r="O1624" i="4"/>
  <c r="Q1624" i="4" s="1"/>
  <c r="O1625" i="4"/>
  <c r="R1625" i="4" s="1"/>
  <c r="O1626" i="4"/>
  <c r="R1626" i="4" s="1"/>
  <c r="O1627" i="4"/>
  <c r="R1627" i="4" s="1"/>
  <c r="O1628" i="4"/>
  <c r="Q1628" i="4" s="1"/>
  <c r="O1629" i="4"/>
  <c r="R1629" i="4" s="1"/>
  <c r="O1630" i="4"/>
  <c r="Q1630" i="4" s="1"/>
  <c r="O1631" i="4"/>
  <c r="R1631" i="4" s="1"/>
  <c r="O1632" i="4"/>
  <c r="Q1632" i="4" s="1"/>
  <c r="O1633" i="4"/>
  <c r="Q1633" i="4" s="1"/>
  <c r="O1634" i="4"/>
  <c r="R1634" i="4" s="1"/>
  <c r="O1635" i="4"/>
  <c r="R1635" i="4" s="1"/>
  <c r="O1636" i="4"/>
  <c r="R1636" i="4" s="1"/>
  <c r="O1637" i="4"/>
  <c r="R1637" i="4" s="1"/>
  <c r="O1638" i="4"/>
  <c r="R1638" i="4" s="1"/>
  <c r="O1639" i="4"/>
  <c r="Q1639" i="4" s="1"/>
  <c r="O1640" i="4"/>
  <c r="Q1640" i="4" s="1"/>
  <c r="O1641" i="4"/>
  <c r="R1641" i="4" s="1"/>
  <c r="O1642" i="4"/>
  <c r="R1642" i="4" s="1"/>
  <c r="O1643" i="4"/>
  <c r="R1643" i="4" s="1"/>
  <c r="O1644" i="4"/>
  <c r="R1644" i="4" s="1"/>
  <c r="O1645" i="4"/>
  <c r="R1645" i="4" s="1"/>
  <c r="O1646" i="4"/>
  <c r="R1646" i="4" s="1"/>
  <c r="O1647" i="4"/>
  <c r="R1647" i="4" s="1"/>
  <c r="O1648" i="4"/>
  <c r="R1648" i="4" s="1"/>
  <c r="O1649" i="4"/>
  <c r="R1649" i="4" s="1"/>
  <c r="O1650" i="4"/>
  <c r="R1650" i="4" s="1"/>
  <c r="O1651" i="4"/>
  <c r="R1651" i="4" s="1"/>
  <c r="O1652" i="4"/>
  <c r="R1652" i="4" s="1"/>
  <c r="O1653" i="4"/>
  <c r="R1653" i="4" s="1"/>
  <c r="O1654" i="4"/>
  <c r="R1654" i="4" s="1"/>
  <c r="O1655" i="4"/>
  <c r="R1655" i="4" s="1"/>
  <c r="O1656" i="4"/>
  <c r="R1656" i="4" s="1"/>
  <c r="O1657" i="4"/>
  <c r="R1657" i="4" s="1"/>
  <c r="O1658" i="4"/>
  <c r="Q1658" i="4" s="1"/>
  <c r="O1659" i="4"/>
  <c r="R1659" i="4" s="1"/>
  <c r="O1660" i="4"/>
  <c r="R1660" i="4" s="1"/>
  <c r="O1661" i="4"/>
  <c r="R1661" i="4" s="1"/>
  <c r="O1662" i="4"/>
  <c r="R1662" i="4" s="1"/>
  <c r="O1663" i="4"/>
  <c r="R1663" i="4" s="1"/>
  <c r="O1664" i="4"/>
  <c r="R1664" i="4" s="1"/>
  <c r="O1665" i="4"/>
  <c r="Q1665" i="4" s="1"/>
  <c r="O1666" i="4"/>
  <c r="R1666" i="4" s="1"/>
  <c r="O1667" i="4"/>
  <c r="R1667" i="4" s="1"/>
  <c r="O1668" i="4"/>
  <c r="R1668" i="4" s="1"/>
  <c r="O1669" i="4"/>
  <c r="R1669" i="4" s="1"/>
  <c r="O1670" i="4"/>
  <c r="Q1670" i="4" s="1"/>
  <c r="O1671" i="4"/>
  <c r="R1671" i="4" s="1"/>
  <c r="O1672" i="4"/>
  <c r="R1672" i="4" s="1"/>
  <c r="O1673" i="4"/>
  <c r="R1673" i="4" s="1"/>
  <c r="O1674" i="4"/>
  <c r="R1674" i="4" s="1"/>
  <c r="O1675" i="4"/>
  <c r="R1675" i="4" s="1"/>
  <c r="O1676" i="4"/>
  <c r="R1676" i="4" s="1"/>
  <c r="O1677" i="4"/>
  <c r="Q1677" i="4" s="1"/>
  <c r="O1678" i="4"/>
  <c r="R1678" i="4" s="1"/>
  <c r="O1679" i="4"/>
  <c r="Q1679" i="4" s="1"/>
  <c r="O1680" i="4"/>
  <c r="Q1680" i="4" s="1"/>
  <c r="O1681" i="4"/>
  <c r="R1681" i="4" s="1"/>
  <c r="O1682" i="4"/>
  <c r="Q1682" i="4" s="1"/>
  <c r="O1683" i="4"/>
  <c r="R1683" i="4" s="1"/>
  <c r="O1684" i="4"/>
  <c r="R1684" i="4" s="1"/>
  <c r="O1685" i="4"/>
  <c r="R1685" i="4" s="1"/>
  <c r="O1686" i="4"/>
  <c r="R1686" i="4" s="1"/>
  <c r="O1687" i="4"/>
  <c r="R1687" i="4" s="1"/>
  <c r="O1688" i="4"/>
  <c r="R1688" i="4" s="1"/>
  <c r="O1689" i="4"/>
  <c r="Q1689" i="4" s="1"/>
  <c r="O1690" i="4"/>
  <c r="R1690" i="4" s="1"/>
  <c r="O1691" i="4"/>
  <c r="R1691" i="4" s="1"/>
  <c r="O1692" i="4"/>
  <c r="R1692" i="4" s="1"/>
  <c r="O1693" i="4"/>
  <c r="R1693" i="4" s="1"/>
  <c r="O1694" i="4"/>
  <c r="R1694" i="4" s="1"/>
  <c r="O1695" i="4"/>
  <c r="R1695" i="4" s="1"/>
  <c r="O1696" i="4"/>
  <c r="R1696" i="4" s="1"/>
  <c r="O1697" i="4"/>
  <c r="Q1697" i="4" s="1"/>
  <c r="O1698" i="4"/>
  <c r="R1698" i="4" s="1"/>
  <c r="O1699" i="4"/>
  <c r="R1699" i="4" s="1"/>
  <c r="O1700" i="4"/>
  <c r="R1700" i="4" s="1"/>
  <c r="O1701" i="4"/>
  <c r="R1701" i="4" s="1"/>
  <c r="O1702" i="4"/>
  <c r="R1702" i="4" s="1"/>
  <c r="O1703" i="4"/>
  <c r="R1703" i="4" s="1"/>
  <c r="O1704" i="4"/>
  <c r="R1704" i="4" s="1"/>
  <c r="O1705" i="4"/>
  <c r="R1705" i="4" s="1"/>
  <c r="O1706" i="4"/>
  <c r="R1706" i="4" s="1"/>
  <c r="O1707" i="4"/>
  <c r="R1707" i="4" s="1"/>
  <c r="O1708" i="4"/>
  <c r="Q1708" i="4" s="1"/>
  <c r="O1709" i="4"/>
  <c r="R1709" i="4" s="1"/>
  <c r="O1710" i="4"/>
  <c r="Q1710" i="4" s="1"/>
  <c r="O1711" i="4"/>
  <c r="R1711" i="4" s="1"/>
  <c r="O1712" i="4"/>
  <c r="R1712" i="4" s="1"/>
  <c r="O1713" i="4"/>
  <c r="Q1713" i="4" s="1"/>
  <c r="O1714" i="4"/>
  <c r="R1714" i="4" s="1"/>
  <c r="O1715" i="4"/>
  <c r="R1715" i="4" s="1"/>
  <c r="O1716" i="4"/>
  <c r="R1716" i="4" s="1"/>
  <c r="O1717" i="4"/>
  <c r="R1717" i="4" s="1"/>
  <c r="O1718" i="4"/>
  <c r="R1718" i="4" s="1"/>
  <c r="O1719" i="4"/>
  <c r="R1719" i="4" s="1"/>
  <c r="O1720" i="4"/>
  <c r="R1720" i="4" s="1"/>
  <c r="O1721" i="4"/>
  <c r="R1721" i="4" s="1"/>
  <c r="O1722" i="4"/>
  <c r="R1722" i="4" s="1"/>
  <c r="O1723" i="4"/>
  <c r="R1723" i="4" s="1"/>
  <c r="O1724" i="4"/>
  <c r="R1724" i="4" s="1"/>
  <c r="O1725" i="4"/>
  <c r="R1725" i="4" s="1"/>
  <c r="O1726" i="4"/>
  <c r="R1726" i="4" s="1"/>
  <c r="O1727" i="4"/>
  <c r="R1727" i="4" s="1"/>
  <c r="O1728" i="4"/>
  <c r="R1728" i="4" s="1"/>
  <c r="O1729" i="4"/>
  <c r="R1729" i="4" s="1"/>
  <c r="O1730" i="4"/>
  <c r="R1730" i="4" s="1"/>
  <c r="O1731" i="4"/>
  <c r="R1731" i="4" s="1"/>
  <c r="O1732" i="4"/>
  <c r="R1732" i="4" s="1"/>
  <c r="O1733" i="4"/>
  <c r="R1733" i="4" s="1"/>
  <c r="O1734" i="4"/>
  <c r="R1734" i="4" s="1"/>
  <c r="O1735" i="4"/>
  <c r="R1735" i="4" s="1"/>
  <c r="O1736" i="4"/>
  <c r="R1736" i="4" s="1"/>
  <c r="O1737" i="4"/>
  <c r="R1737" i="4" s="1"/>
  <c r="O1738" i="4"/>
  <c r="R1738" i="4" s="1"/>
  <c r="O1739" i="4"/>
  <c r="R1739" i="4" s="1"/>
  <c r="O1740" i="4"/>
  <c r="R1740" i="4" s="1"/>
  <c r="O1741" i="4"/>
  <c r="R1741" i="4" s="1"/>
  <c r="O1742" i="4"/>
  <c r="Q1742" i="4" s="1"/>
  <c r="O1743" i="4"/>
  <c r="R1743" i="4" s="1"/>
  <c r="O1744" i="4"/>
  <c r="R1744" i="4" s="1"/>
  <c r="O1745" i="4"/>
  <c r="R1745" i="4" s="1"/>
  <c r="O1746" i="4"/>
  <c r="R1746" i="4" s="1"/>
  <c r="O1747" i="4"/>
  <c r="R1747" i="4" s="1"/>
  <c r="O1748" i="4"/>
  <c r="R1748" i="4" s="1"/>
  <c r="O1749" i="4"/>
  <c r="Q1749" i="4" s="1"/>
  <c r="O1750" i="4"/>
  <c r="R1750" i="4" s="1"/>
  <c r="O1751" i="4"/>
  <c r="R1751" i="4" s="1"/>
  <c r="O1752" i="4"/>
  <c r="R1752" i="4" s="1"/>
  <c r="O1753" i="4"/>
  <c r="R1753" i="4" s="1"/>
  <c r="O1754" i="4"/>
  <c r="R1754" i="4" s="1"/>
  <c r="O1755" i="4"/>
  <c r="R1755" i="4" s="1"/>
  <c r="O1756" i="4"/>
  <c r="R1756" i="4" s="1"/>
  <c r="O1757" i="4"/>
  <c r="R1757" i="4" s="1"/>
  <c r="O1758" i="4"/>
  <c r="R1758" i="4" s="1"/>
  <c r="O1759" i="4"/>
  <c r="Q1759" i="4" s="1"/>
  <c r="O1760" i="4"/>
  <c r="R1760" i="4" s="1"/>
  <c r="O1761" i="4"/>
  <c r="R1761" i="4" s="1"/>
  <c r="O1762" i="4"/>
  <c r="R1762" i="4" s="1"/>
  <c r="O1763" i="4"/>
  <c r="Q1763" i="4" s="1"/>
  <c r="O1764" i="4"/>
  <c r="R1764" i="4" s="1"/>
  <c r="O1765" i="4"/>
  <c r="R1765" i="4" s="1"/>
  <c r="O1766" i="4"/>
  <c r="R1766" i="4" s="1"/>
  <c r="O1767" i="4"/>
  <c r="R1767" i="4" s="1"/>
  <c r="O1768" i="4"/>
  <c r="R1768" i="4" s="1"/>
  <c r="O1769" i="4"/>
  <c r="R1769" i="4" s="1"/>
  <c r="O1770" i="4"/>
  <c r="R1770" i="4" s="1"/>
  <c r="O1771" i="4"/>
  <c r="R1771" i="4" s="1"/>
  <c r="O1772" i="4"/>
  <c r="R1772" i="4" s="1"/>
  <c r="O1773" i="4"/>
  <c r="R1773" i="4" s="1"/>
  <c r="O1774" i="4"/>
  <c r="Q1774" i="4" s="1"/>
  <c r="O1775" i="4"/>
  <c r="R1775" i="4" s="1"/>
  <c r="O1776" i="4"/>
  <c r="R1776" i="4" s="1"/>
  <c r="O1777" i="4"/>
  <c r="R1777" i="4" s="1"/>
  <c r="O1778" i="4"/>
  <c r="R1778" i="4" s="1"/>
  <c r="O1779" i="4"/>
  <c r="R1779" i="4" s="1"/>
  <c r="O1780" i="4"/>
  <c r="R1780" i="4" s="1"/>
  <c r="O1781" i="4"/>
  <c r="R1781" i="4" s="1"/>
  <c r="O1782" i="4"/>
  <c r="R1782" i="4" s="1"/>
  <c r="O1783" i="4"/>
  <c r="Q1783" i="4" s="1"/>
  <c r="O1784" i="4"/>
  <c r="R1784" i="4" s="1"/>
  <c r="O1785" i="4"/>
  <c r="Q1785" i="4" s="1"/>
  <c r="O1786" i="4"/>
  <c r="R1786" i="4" s="1"/>
  <c r="O1787" i="4"/>
  <c r="R1787" i="4" s="1"/>
  <c r="O1788" i="4"/>
  <c r="R1788" i="4" s="1"/>
  <c r="O1789" i="4"/>
  <c r="R1789" i="4" s="1"/>
  <c r="O1790" i="4"/>
  <c r="Q1790" i="4" s="1"/>
  <c r="O1791" i="4"/>
  <c r="R1791" i="4" s="1"/>
  <c r="O1792" i="4"/>
  <c r="Q1792" i="4" s="1"/>
  <c r="O1793" i="4"/>
  <c r="R1793" i="4" s="1"/>
  <c r="O1794" i="4"/>
  <c r="R1794" i="4" s="1"/>
  <c r="O1795" i="4"/>
  <c r="R1795" i="4" s="1"/>
  <c r="O1796" i="4"/>
  <c r="R1796" i="4" s="1"/>
  <c r="O1797" i="4"/>
  <c r="Q1797" i="4" s="1"/>
  <c r="O1798" i="4"/>
  <c r="R1798" i="4" s="1"/>
  <c r="O1799" i="4"/>
  <c r="R1799" i="4" s="1"/>
  <c r="O1800" i="4"/>
  <c r="R1800" i="4" s="1"/>
  <c r="O1801" i="4"/>
  <c r="R1801" i="4" s="1"/>
  <c r="O1802" i="4"/>
  <c r="R1802" i="4" s="1"/>
  <c r="O1803" i="4"/>
  <c r="R1803" i="4" s="1"/>
  <c r="O1804" i="4"/>
  <c r="R1804" i="4" s="1"/>
  <c r="O1805" i="4"/>
  <c r="R1805" i="4" s="1"/>
  <c r="O1806" i="4"/>
  <c r="R1806" i="4" s="1"/>
  <c r="O1807" i="4"/>
  <c r="Q1807" i="4" s="1"/>
  <c r="O1808" i="4"/>
  <c r="R1808" i="4" s="1"/>
  <c r="O1809" i="4"/>
  <c r="R1809" i="4" s="1"/>
  <c r="O1810" i="4"/>
  <c r="R1810" i="4" s="1"/>
  <c r="O1811" i="4"/>
  <c r="R1811" i="4" s="1"/>
  <c r="O1812" i="4"/>
  <c r="R1812" i="4" s="1"/>
  <c r="O1813" i="4"/>
  <c r="R1813" i="4" s="1"/>
  <c r="O1814" i="4"/>
  <c r="R1814" i="4" s="1"/>
  <c r="O1815" i="4"/>
  <c r="R1815" i="4" s="1"/>
  <c r="O1816" i="4"/>
  <c r="R1816" i="4" s="1"/>
  <c r="O1817" i="4"/>
  <c r="R1817" i="4" s="1"/>
  <c r="O1818" i="4"/>
  <c r="Q1818" i="4" s="1"/>
  <c r="O1819" i="4"/>
  <c r="Q1819" i="4" s="1"/>
  <c r="O1820" i="4"/>
  <c r="Q1820" i="4" s="1"/>
  <c r="O1821" i="4"/>
  <c r="Q1821" i="4" s="1"/>
  <c r="O1822" i="4"/>
  <c r="R1822" i="4" s="1"/>
  <c r="O1823" i="4"/>
  <c r="R1823" i="4" s="1"/>
  <c r="O1824" i="4"/>
  <c r="Q1824" i="4" s="1"/>
  <c r="O1825" i="4"/>
  <c r="R1825" i="4" s="1"/>
  <c r="O1826" i="4"/>
  <c r="Q1826" i="4" s="1"/>
  <c r="O1827" i="4"/>
  <c r="Q1827" i="4" s="1"/>
  <c r="O1828" i="4"/>
  <c r="Q1828" i="4" s="1"/>
  <c r="O1829" i="4"/>
  <c r="R1829" i="4" s="1"/>
  <c r="O1830" i="4"/>
  <c r="R1830" i="4" s="1"/>
  <c r="O1831" i="4"/>
  <c r="R1831" i="4" s="1"/>
  <c r="O1832" i="4"/>
  <c r="R1832" i="4" s="1"/>
  <c r="O1833" i="4"/>
  <c r="R1833" i="4" s="1"/>
  <c r="O1834" i="4"/>
  <c r="R1834" i="4" s="1"/>
  <c r="O1835" i="4"/>
  <c r="R1835" i="4" s="1"/>
  <c r="O1836" i="4"/>
  <c r="R1836" i="4" s="1"/>
  <c r="O1837" i="4"/>
  <c r="R1837" i="4" s="1"/>
  <c r="O1838" i="4"/>
  <c r="Q1838" i="4" s="1"/>
  <c r="O1839" i="4"/>
  <c r="R1839" i="4" s="1"/>
  <c r="O1840" i="4"/>
  <c r="R1840" i="4" s="1"/>
  <c r="O1841" i="4"/>
  <c r="R1841" i="4" s="1"/>
  <c r="O1842" i="4"/>
  <c r="R1842" i="4" s="1"/>
  <c r="O1843" i="4"/>
  <c r="R1843" i="4" s="1"/>
  <c r="O1844" i="4"/>
  <c r="R1844" i="4" s="1"/>
  <c r="O1845" i="4"/>
  <c r="Q1845" i="4" s="1"/>
  <c r="O1846" i="4"/>
  <c r="R1846" i="4" s="1"/>
  <c r="O1847" i="4"/>
  <c r="R1847" i="4" s="1"/>
  <c r="O1848" i="4"/>
  <c r="R1848" i="4" s="1"/>
  <c r="O1849" i="4"/>
  <c r="Q1849" i="4" s="1"/>
  <c r="O1850" i="4"/>
  <c r="R1850" i="4" s="1"/>
  <c r="O1851" i="4"/>
  <c r="R1851" i="4" s="1"/>
  <c r="O1852" i="4"/>
  <c r="R1852" i="4" s="1"/>
  <c r="O1853" i="4"/>
  <c r="R1853" i="4" s="1"/>
  <c r="O1854" i="4"/>
  <c r="R1854" i="4" s="1"/>
  <c r="O1855" i="4"/>
  <c r="R1855" i="4" s="1"/>
  <c r="O1856" i="4"/>
  <c r="R1856" i="4" s="1"/>
  <c r="O1857" i="4"/>
  <c r="Q1857" i="4" s="1"/>
  <c r="O1858" i="4"/>
  <c r="Q1858" i="4" s="1"/>
  <c r="O1859" i="4"/>
  <c r="R1859" i="4" s="1"/>
  <c r="O1860" i="4"/>
  <c r="Q1860" i="4" s="1"/>
  <c r="O1861" i="4"/>
  <c r="R1861" i="4" s="1"/>
  <c r="O1862" i="4"/>
  <c r="R1862" i="4" s="1"/>
  <c r="O1863" i="4"/>
  <c r="Q1863" i="4" s="1"/>
  <c r="O1864" i="4"/>
  <c r="R1864" i="4" s="1"/>
  <c r="O1865" i="4"/>
  <c r="Q1865" i="4" s="1"/>
  <c r="O1866" i="4"/>
  <c r="R1866" i="4" s="1"/>
  <c r="O1867" i="4"/>
  <c r="R1867" i="4" s="1"/>
  <c r="O1868" i="4"/>
  <c r="R1868" i="4" s="1"/>
  <c r="O1869" i="4"/>
  <c r="Q1869" i="4" s="1"/>
  <c r="O1870" i="4"/>
  <c r="R1870" i="4" s="1"/>
  <c r="O1871" i="4"/>
  <c r="R1871" i="4" s="1"/>
  <c r="O1872" i="4"/>
  <c r="R1872" i="4" s="1"/>
  <c r="O1873" i="4"/>
  <c r="R1873" i="4" s="1"/>
  <c r="O1874" i="4"/>
  <c r="R1874" i="4" s="1"/>
  <c r="O1875" i="4"/>
  <c r="R1875" i="4" s="1"/>
  <c r="O1876" i="4"/>
  <c r="R1876" i="4" s="1"/>
  <c r="O1877" i="4"/>
  <c r="R1877" i="4" s="1"/>
  <c r="O1878" i="4"/>
  <c r="R1878" i="4" s="1"/>
  <c r="O1879" i="4"/>
  <c r="R1879" i="4" s="1"/>
  <c r="O1880" i="4"/>
  <c r="R1880" i="4" s="1"/>
  <c r="O1881" i="4"/>
  <c r="R1881" i="4" s="1"/>
  <c r="O1882" i="4"/>
  <c r="R1882" i="4" s="1"/>
  <c r="O1883" i="4"/>
  <c r="R1883" i="4" s="1"/>
  <c r="O1884" i="4"/>
  <c r="R1884" i="4" s="1"/>
  <c r="O1885" i="4"/>
  <c r="Q1885" i="4" s="1"/>
  <c r="O1886" i="4"/>
  <c r="Q1886" i="4" s="1"/>
  <c r="O1887" i="4"/>
  <c r="R1887" i="4" s="1"/>
  <c r="O1888" i="4"/>
  <c r="R1888" i="4" s="1"/>
  <c r="O1889" i="4"/>
  <c r="R1889" i="4" s="1"/>
  <c r="O1890" i="4"/>
  <c r="R1890" i="4" s="1"/>
  <c r="O1891" i="4"/>
  <c r="R1891" i="4" s="1"/>
  <c r="O1892" i="4"/>
  <c r="R1892" i="4" s="1"/>
  <c r="O1893" i="4"/>
  <c r="R1893" i="4" s="1"/>
  <c r="O1894" i="4"/>
  <c r="R1894" i="4" s="1"/>
  <c r="O1895" i="4"/>
  <c r="Q1895" i="4" s="1"/>
  <c r="O1896" i="4"/>
  <c r="R1896" i="4" s="1"/>
  <c r="O1897" i="4"/>
  <c r="R1897" i="4" s="1"/>
  <c r="O1898" i="4"/>
  <c r="Q1898" i="4" s="1"/>
  <c r="O1899" i="4"/>
  <c r="Q1899" i="4" s="1"/>
  <c r="O1900" i="4"/>
  <c r="R1900" i="4" s="1"/>
  <c r="O1901" i="4"/>
  <c r="R1901" i="4" s="1"/>
  <c r="O1902" i="4"/>
  <c r="R1902" i="4" s="1"/>
  <c r="O1903" i="4"/>
  <c r="R1903" i="4" s="1"/>
  <c r="O1904" i="4"/>
  <c r="R1904" i="4" s="1"/>
  <c r="O1905" i="4"/>
  <c r="Q1905" i="4" s="1"/>
  <c r="O1906" i="4"/>
  <c r="R1906" i="4" s="1"/>
  <c r="O1907" i="4"/>
  <c r="R1907" i="4" s="1"/>
  <c r="O1908" i="4"/>
  <c r="R1908" i="4" s="1"/>
  <c r="O1909" i="4"/>
  <c r="R1909" i="4" s="1"/>
  <c r="O1910" i="4"/>
  <c r="R1910" i="4" s="1"/>
  <c r="O1911" i="4"/>
  <c r="R1911" i="4" s="1"/>
  <c r="O1912" i="4"/>
  <c r="R1912" i="4" s="1"/>
  <c r="O1913" i="4"/>
  <c r="R1913" i="4" s="1"/>
  <c r="O1914" i="4"/>
  <c r="R1914" i="4" s="1"/>
  <c r="O1915" i="4"/>
  <c r="R1915" i="4" s="1"/>
  <c r="O1916" i="4"/>
  <c r="R1916" i="4" s="1"/>
  <c r="O1917" i="4"/>
  <c r="R1917" i="4" s="1"/>
  <c r="O1918" i="4"/>
  <c r="Q1918" i="4" s="1"/>
  <c r="O1919" i="4"/>
  <c r="R1919" i="4" s="1"/>
  <c r="O1920" i="4"/>
  <c r="R1920" i="4" s="1"/>
  <c r="O1921" i="4"/>
  <c r="R1921" i="4" s="1"/>
  <c r="O1922" i="4"/>
  <c r="R1922" i="4" s="1"/>
  <c r="O1923" i="4"/>
  <c r="R1923" i="4" s="1"/>
  <c r="O1924" i="4"/>
  <c r="R1924" i="4" s="1"/>
  <c r="O1925" i="4"/>
  <c r="R1925" i="4" s="1"/>
  <c r="O1926" i="4"/>
  <c r="R1926" i="4" s="1"/>
  <c r="O1927" i="4"/>
  <c r="R1927" i="4" s="1"/>
  <c r="O1928" i="4"/>
  <c r="Q1928" i="4" s="1"/>
  <c r="O1929" i="4"/>
  <c r="R1929" i="4" s="1"/>
  <c r="O1930" i="4"/>
  <c r="Q1930" i="4" s="1"/>
  <c r="O1931" i="4"/>
  <c r="R1931" i="4" s="1"/>
  <c r="O1932" i="4"/>
  <c r="R1932" i="4" s="1"/>
  <c r="O1933" i="4"/>
  <c r="R1933" i="4" s="1"/>
  <c r="O1934" i="4"/>
  <c r="R1934" i="4" s="1"/>
  <c r="O1935" i="4"/>
  <c r="Q1935" i="4" s="1"/>
  <c r="O1936" i="4"/>
  <c r="R1936" i="4" s="1"/>
  <c r="O1937" i="4"/>
  <c r="Q1937" i="4" s="1"/>
  <c r="O1938" i="4"/>
  <c r="R1938" i="4" s="1"/>
  <c r="O1939" i="4"/>
  <c r="Q1939" i="4" s="1"/>
  <c r="O1940" i="4"/>
  <c r="R1940" i="4" s="1"/>
  <c r="O1941" i="4"/>
  <c r="R1941" i="4" s="1"/>
  <c r="O1942" i="4"/>
  <c r="R1942" i="4" s="1"/>
  <c r="O1943" i="4"/>
  <c r="R1943" i="4" s="1"/>
  <c r="O1944" i="4"/>
  <c r="R1944" i="4" s="1"/>
  <c r="O1945" i="4"/>
  <c r="R1945" i="4" s="1"/>
  <c r="O1946" i="4"/>
  <c r="R1946" i="4" s="1"/>
  <c r="O1947" i="4"/>
  <c r="R1947" i="4" s="1"/>
  <c r="O1948" i="4"/>
  <c r="R1948" i="4" s="1"/>
  <c r="O1949" i="4"/>
  <c r="R1949" i="4" s="1"/>
  <c r="O1950" i="4"/>
  <c r="Q1950" i="4" s="1"/>
  <c r="O1951" i="4"/>
  <c r="Q1951" i="4" s="1"/>
  <c r="O1952" i="4"/>
  <c r="R1952" i="4" s="1"/>
  <c r="O1953" i="4"/>
  <c r="R1953" i="4" s="1"/>
  <c r="O1954" i="4"/>
  <c r="R1954" i="4" s="1"/>
  <c r="O1955" i="4"/>
  <c r="R1955" i="4" s="1"/>
  <c r="O1956" i="4"/>
  <c r="R1956" i="4" s="1"/>
  <c r="O1957" i="4"/>
  <c r="R1957" i="4" s="1"/>
  <c r="O1958" i="4"/>
  <c r="R1958" i="4" s="1"/>
  <c r="O1959" i="4"/>
  <c r="R1959" i="4" s="1"/>
  <c r="O1960" i="4"/>
  <c r="R1960" i="4" s="1"/>
  <c r="O1961" i="4"/>
  <c r="Q1961" i="4" s="1"/>
  <c r="O1962" i="4"/>
  <c r="Q1962" i="4" s="1"/>
  <c r="O1963" i="4"/>
  <c r="Q1963" i="4" s="1"/>
  <c r="O1964" i="4"/>
  <c r="R1964" i="4" s="1"/>
  <c r="O1965" i="4"/>
  <c r="R1965" i="4" s="1"/>
  <c r="O1966" i="4"/>
  <c r="R1966" i="4" s="1"/>
  <c r="O1967" i="4"/>
  <c r="R1967" i="4" s="1"/>
  <c r="O1968" i="4"/>
  <c r="R1968" i="4" s="1"/>
  <c r="O1969" i="4"/>
  <c r="R1969" i="4" s="1"/>
  <c r="O1970" i="4"/>
  <c r="R1970" i="4" s="1"/>
  <c r="O1971" i="4"/>
  <c r="R1971" i="4" s="1"/>
  <c r="O1972" i="4"/>
  <c r="Q1972" i="4" s="1"/>
  <c r="O1973" i="4"/>
  <c r="R1973" i="4" s="1"/>
  <c r="O1974" i="4"/>
  <c r="R1974" i="4" s="1"/>
  <c r="O1975" i="4"/>
  <c r="R1975" i="4" s="1"/>
  <c r="O1976" i="4"/>
  <c r="R1976" i="4" s="1"/>
  <c r="O1977" i="4"/>
  <c r="R1977" i="4" s="1"/>
  <c r="O1978" i="4"/>
  <c r="Q1978" i="4" s="1"/>
  <c r="O1979" i="4"/>
  <c r="R1979" i="4" s="1"/>
  <c r="O1980" i="4"/>
  <c r="R1980" i="4" s="1"/>
  <c r="O1981" i="4"/>
  <c r="R1981" i="4" s="1"/>
  <c r="O1982" i="4"/>
  <c r="R1982" i="4" s="1"/>
  <c r="O1983" i="4"/>
  <c r="R1983" i="4" s="1"/>
  <c r="O1984" i="4"/>
  <c r="R1984" i="4" s="1"/>
  <c r="O1985" i="4"/>
  <c r="R1985" i="4" s="1"/>
  <c r="O1986" i="4"/>
  <c r="R1986" i="4" s="1"/>
  <c r="O1987" i="4"/>
  <c r="Q1987" i="4" s="1"/>
  <c r="O1988" i="4"/>
  <c r="R1988" i="4" s="1"/>
  <c r="O1989" i="4"/>
  <c r="R1989" i="4" s="1"/>
  <c r="O1990" i="4"/>
  <c r="R1990" i="4" s="1"/>
  <c r="O1991" i="4"/>
  <c r="Q1991" i="4" s="1"/>
  <c r="O1992" i="4"/>
  <c r="R1992" i="4" s="1"/>
  <c r="O1993" i="4"/>
  <c r="R1993" i="4" s="1"/>
  <c r="O1994" i="4"/>
  <c r="R1994" i="4" s="1"/>
  <c r="O1995" i="4"/>
  <c r="Q1995" i="4" s="1"/>
  <c r="O1996" i="4"/>
  <c r="R1996" i="4" s="1"/>
  <c r="O1997" i="4"/>
  <c r="Q1997" i="4" s="1"/>
  <c r="O1998" i="4"/>
  <c r="R1998" i="4" s="1"/>
  <c r="O1999" i="4"/>
  <c r="R1999" i="4" s="1"/>
  <c r="O2000" i="4"/>
  <c r="R2000" i="4" s="1"/>
  <c r="O2001" i="4"/>
  <c r="R2001" i="4" s="1"/>
  <c r="O2002" i="4"/>
  <c r="R2002" i="4" s="1"/>
  <c r="O2003" i="4"/>
  <c r="R2003" i="4" s="1"/>
  <c r="O2004" i="4"/>
  <c r="R2004" i="4" s="1"/>
  <c r="O2005" i="4"/>
  <c r="R2005" i="4" s="1"/>
  <c r="O2006" i="4"/>
  <c r="R2006" i="4" s="1"/>
  <c r="O2007" i="4"/>
  <c r="R2007" i="4" s="1"/>
  <c r="O2008" i="4"/>
  <c r="R2008" i="4" s="1"/>
  <c r="O2009" i="4"/>
  <c r="R2009" i="4" s="1"/>
  <c r="O2010" i="4"/>
  <c r="R2010" i="4" s="1"/>
  <c r="O2011" i="4"/>
  <c r="R2011" i="4" s="1"/>
  <c r="O2012" i="4"/>
  <c r="R2012" i="4" s="1"/>
  <c r="O2013" i="4"/>
  <c r="Q2013" i="4" s="1"/>
  <c r="O2014" i="4"/>
  <c r="Q2014" i="4" s="1"/>
  <c r="O2015" i="4"/>
  <c r="R2015" i="4" s="1"/>
  <c r="O2016" i="4"/>
  <c r="R2016" i="4" s="1"/>
  <c r="O2017" i="4"/>
  <c r="Q2017" i="4" s="1"/>
  <c r="O2018" i="4"/>
  <c r="R2018" i="4" s="1"/>
  <c r="O2019" i="4"/>
  <c r="Q2019" i="4" s="1"/>
  <c r="O2020" i="4"/>
  <c r="R2020" i="4" s="1"/>
  <c r="O2021" i="4"/>
  <c r="R2021" i="4" s="1"/>
  <c r="O2022" i="4"/>
  <c r="R2022" i="4" s="1"/>
  <c r="O2023" i="4"/>
  <c r="R2023" i="4" s="1"/>
  <c r="O2024" i="4"/>
  <c r="R2024" i="4" s="1"/>
  <c r="O2025" i="4"/>
  <c r="Q2025" i="4" s="1"/>
  <c r="O2026" i="4"/>
  <c r="Q2026" i="4" s="1"/>
  <c r="O2027" i="4"/>
  <c r="R2027" i="4" s="1"/>
  <c r="O2028" i="4"/>
  <c r="Q2028" i="4" s="1"/>
  <c r="O2029" i="4"/>
  <c r="R2029" i="4" s="1"/>
  <c r="O2030" i="4"/>
  <c r="R2030" i="4" s="1"/>
  <c r="O2031" i="4"/>
  <c r="R2031" i="4" s="1"/>
  <c r="O2032" i="4"/>
  <c r="R2032" i="4" s="1"/>
  <c r="O2033" i="4"/>
  <c r="R2033" i="4" s="1"/>
  <c r="O2034" i="4"/>
  <c r="R2034" i="4" s="1"/>
  <c r="O2035" i="4"/>
  <c r="R2035" i="4" s="1"/>
  <c r="O2036" i="4"/>
  <c r="R2036" i="4" s="1"/>
  <c r="O2037" i="4"/>
  <c r="R2037" i="4" s="1"/>
  <c r="O2038" i="4"/>
  <c r="R2038" i="4" s="1"/>
  <c r="O2039" i="4"/>
  <c r="R2039" i="4" s="1"/>
  <c r="O2040" i="4"/>
  <c r="R2040" i="4" s="1"/>
  <c r="O2041" i="4"/>
  <c r="R2041" i="4" s="1"/>
  <c r="O2042" i="4"/>
  <c r="R2042" i="4" s="1"/>
  <c r="O2043" i="4"/>
  <c r="Q2043" i="4" s="1"/>
  <c r="O2044" i="4"/>
  <c r="R2044" i="4" s="1"/>
  <c r="O2045" i="4"/>
  <c r="R2045" i="4" s="1"/>
  <c r="O2046" i="4"/>
  <c r="R2046" i="4" s="1"/>
  <c r="O2047" i="4"/>
  <c r="Q2047" i="4" s="1"/>
  <c r="O2048" i="4"/>
  <c r="R2048" i="4" s="1"/>
  <c r="O2049" i="4"/>
  <c r="R2049" i="4" s="1"/>
  <c r="O2050" i="4"/>
  <c r="Q2050" i="4" s="1"/>
  <c r="O2051" i="4"/>
  <c r="R2051" i="4" s="1"/>
  <c r="O2052" i="4"/>
  <c r="R2052" i="4" s="1"/>
  <c r="O2053" i="4"/>
  <c r="R2053" i="4" s="1"/>
  <c r="O2054" i="4"/>
  <c r="Q2054" i="4" s="1"/>
  <c r="O2055" i="4"/>
  <c r="R2055" i="4" s="1"/>
  <c r="O2056" i="4"/>
  <c r="R2056" i="4" s="1"/>
  <c r="O2057" i="4"/>
  <c r="R2057" i="4" s="1"/>
  <c r="O2058" i="4"/>
  <c r="Q2058" i="4" s="1"/>
  <c r="O2059" i="4"/>
  <c r="Q2059" i="4" s="1"/>
  <c r="O2060" i="4"/>
  <c r="Q2060" i="4" s="1"/>
  <c r="O2061" i="4"/>
  <c r="Q2061" i="4" s="1"/>
  <c r="O2062" i="4"/>
  <c r="R2062" i="4" s="1"/>
  <c r="O2063" i="4"/>
  <c r="R2063" i="4" s="1"/>
  <c r="O2064" i="4"/>
  <c r="R2064" i="4" s="1"/>
  <c r="O2065" i="4"/>
  <c r="R2065" i="4" s="1"/>
  <c r="O2066" i="4"/>
  <c r="R2066" i="4" s="1"/>
  <c r="O2067" i="4"/>
  <c r="R2067" i="4" s="1"/>
  <c r="O2068" i="4"/>
  <c r="R2068" i="4" s="1"/>
  <c r="O2069" i="4"/>
  <c r="Q2069" i="4" s="1"/>
  <c r="O2070" i="4"/>
  <c r="R2070" i="4" s="1"/>
  <c r="O2071" i="4"/>
  <c r="R2071" i="4" s="1"/>
  <c r="O2072" i="4"/>
  <c r="R2072" i="4" s="1"/>
  <c r="O2073" i="4"/>
  <c r="Q2073" i="4" s="1"/>
  <c r="O2074" i="4"/>
  <c r="R2074" i="4" s="1"/>
  <c r="O2075" i="4"/>
  <c r="R2075" i="4" s="1"/>
  <c r="O2076" i="4"/>
  <c r="R2076" i="4" s="1"/>
  <c r="O2077" i="4"/>
  <c r="R2077" i="4" s="1"/>
  <c r="O2078" i="4"/>
  <c r="Q2078" i="4" s="1"/>
  <c r="O2079" i="4"/>
  <c r="R2079" i="4" s="1"/>
  <c r="O2080" i="4"/>
  <c r="R2080" i="4" s="1"/>
  <c r="O2081" i="4"/>
  <c r="R2081" i="4" s="1"/>
  <c r="O2082" i="4"/>
  <c r="R2082" i="4" s="1"/>
  <c r="O2083" i="4"/>
  <c r="Q2083" i="4" s="1"/>
  <c r="O2084" i="4"/>
  <c r="Q2084" i="4" s="1"/>
  <c r="O2085" i="4"/>
  <c r="R2085" i="4" s="1"/>
  <c r="O2086" i="4"/>
  <c r="R2086" i="4" s="1"/>
  <c r="O2087" i="4"/>
  <c r="R2087" i="4" s="1"/>
  <c r="O2088" i="4"/>
  <c r="Q2088" i="4" s="1"/>
  <c r="O2089" i="4"/>
  <c r="R2089" i="4" s="1"/>
  <c r="O2090" i="4"/>
  <c r="R2090" i="4" s="1"/>
  <c r="O2091" i="4"/>
  <c r="R2091" i="4" s="1"/>
  <c r="O2092" i="4"/>
  <c r="R2092" i="4" s="1"/>
  <c r="O2093" i="4"/>
  <c r="R2093" i="4" s="1"/>
  <c r="O2094" i="4"/>
  <c r="R2094" i="4" s="1"/>
  <c r="O2095" i="4"/>
  <c r="R2095" i="4" s="1"/>
  <c r="O2096" i="4"/>
  <c r="Q2096" i="4" s="1"/>
  <c r="O2097" i="4"/>
  <c r="R2097" i="4" s="1"/>
  <c r="O2098" i="4"/>
  <c r="R2098" i="4" s="1"/>
  <c r="O2099" i="4"/>
  <c r="R2099" i="4" s="1"/>
  <c r="O2100" i="4"/>
  <c r="R2100" i="4" s="1"/>
  <c r="O2101" i="4"/>
  <c r="R2101" i="4" s="1"/>
  <c r="O2102" i="4"/>
  <c r="Q2102" i="4" s="1"/>
  <c r="O2103" i="4"/>
  <c r="R2103" i="4" s="1"/>
  <c r="O2104" i="4"/>
  <c r="R2104" i="4" s="1"/>
  <c r="O2105" i="4"/>
  <c r="Q2105" i="4" s="1"/>
  <c r="O2106" i="4"/>
  <c r="Q2106" i="4" s="1"/>
  <c r="O2107" i="4"/>
  <c r="R2107" i="4" s="1"/>
  <c r="O2108" i="4"/>
  <c r="R2108" i="4" s="1"/>
  <c r="O2109" i="4"/>
  <c r="R2109" i="4" s="1"/>
  <c r="O2110" i="4"/>
  <c r="R2110" i="4" s="1"/>
  <c r="O2111" i="4"/>
  <c r="R2111" i="4" s="1"/>
  <c r="O2112" i="4"/>
  <c r="R2112" i="4" s="1"/>
  <c r="O2113" i="4"/>
  <c r="R2113" i="4" s="1"/>
  <c r="O2114" i="4"/>
  <c r="R2114" i="4" s="1"/>
  <c r="O2115" i="4"/>
  <c r="R2115" i="4" s="1"/>
  <c r="O2116" i="4"/>
  <c r="R2116" i="4" s="1"/>
  <c r="O2117" i="4"/>
  <c r="Q2117" i="4" s="1"/>
  <c r="O2118" i="4"/>
  <c r="R2118" i="4" s="1"/>
  <c r="O2119" i="4"/>
  <c r="R2119" i="4" s="1"/>
  <c r="O2120" i="4"/>
  <c r="Q2120" i="4" s="1"/>
  <c r="O2121" i="4"/>
  <c r="Q2121" i="4" s="1"/>
  <c r="O2122" i="4"/>
  <c r="R2122" i="4" s="1"/>
  <c r="O2123" i="4"/>
  <c r="R2123" i="4" s="1"/>
  <c r="O2124" i="4"/>
  <c r="Q2124" i="4" s="1"/>
  <c r="O2125" i="4"/>
  <c r="Q2125" i="4" s="1"/>
  <c r="O2126" i="4"/>
  <c r="R2126" i="4" s="1"/>
  <c r="O2127" i="4"/>
  <c r="R2127" i="4" s="1"/>
  <c r="O2128" i="4"/>
  <c r="Q2128" i="4" s="1"/>
  <c r="O2129" i="4"/>
  <c r="Q2129" i="4" s="1"/>
  <c r="O2130" i="4"/>
  <c r="R2130" i="4" s="1"/>
  <c r="O2131" i="4"/>
  <c r="R2131" i="4" s="1"/>
  <c r="O2132" i="4"/>
  <c r="R2132" i="4" s="1"/>
  <c r="O2133" i="4"/>
  <c r="R2133" i="4" s="1"/>
  <c r="O2134" i="4"/>
  <c r="R2134" i="4" s="1"/>
  <c r="O2135" i="4"/>
  <c r="Q2135" i="4" s="1"/>
  <c r="O2136" i="4"/>
  <c r="R2136" i="4" s="1"/>
  <c r="O2137" i="4"/>
  <c r="R2137" i="4" s="1"/>
  <c r="O2138" i="4"/>
  <c r="R2138" i="4" s="1"/>
  <c r="O2139" i="4"/>
  <c r="Q2139" i="4" s="1"/>
  <c r="O2140" i="4"/>
  <c r="R2140" i="4" s="1"/>
  <c r="O2141" i="4"/>
  <c r="R2141" i="4" s="1"/>
  <c r="O2142" i="4"/>
  <c r="R2142" i="4" s="1"/>
  <c r="O2143" i="4"/>
  <c r="R2143" i="4" s="1"/>
  <c r="O2144" i="4"/>
  <c r="R2144" i="4" s="1"/>
  <c r="O2145" i="4"/>
  <c r="Q2145" i="4" s="1"/>
  <c r="O2146" i="4"/>
  <c r="R2146" i="4" s="1"/>
  <c r="O2147" i="4"/>
  <c r="R2147" i="4" s="1"/>
  <c r="O2148" i="4"/>
  <c r="R2148" i="4" s="1"/>
  <c r="O2149" i="4"/>
  <c r="Q2149" i="4" s="1"/>
  <c r="O2150" i="4"/>
  <c r="R2150" i="4" s="1"/>
  <c r="O2151" i="4"/>
  <c r="R2151" i="4" s="1"/>
  <c r="O2152" i="4"/>
  <c r="R2152" i="4" s="1"/>
  <c r="O2153" i="4"/>
  <c r="Q2153" i="4" s="1"/>
  <c r="O2154" i="4"/>
  <c r="R2154" i="4" s="1"/>
  <c r="O2155" i="4"/>
  <c r="R2155" i="4" s="1"/>
  <c r="O2156" i="4"/>
  <c r="R2156" i="4" s="1"/>
  <c r="O2157" i="4"/>
  <c r="Q2157" i="4" s="1"/>
  <c r="O2158" i="4"/>
  <c r="R2158" i="4" s="1"/>
  <c r="O2159" i="4"/>
  <c r="R2159" i="4" s="1"/>
  <c r="O2160" i="4"/>
  <c r="R2160" i="4" s="1"/>
  <c r="O2161" i="4"/>
  <c r="R2161" i="4" s="1"/>
  <c r="O2162" i="4"/>
  <c r="R2162" i="4" s="1"/>
  <c r="O2163" i="4"/>
  <c r="R2163" i="4" s="1"/>
  <c r="O2164" i="4"/>
  <c r="Q2164" i="4" s="1"/>
  <c r="O2165" i="4"/>
  <c r="Q2165" i="4" s="1"/>
  <c r="O2166" i="4"/>
  <c r="R2166" i="4" s="1"/>
  <c r="O2167" i="4"/>
  <c r="Q2167" i="4" s="1"/>
  <c r="O2168" i="4"/>
  <c r="R2168" i="4" s="1"/>
  <c r="O2169" i="4"/>
  <c r="R2169" i="4" s="1"/>
  <c r="O2170" i="4"/>
  <c r="R2170" i="4" s="1"/>
  <c r="O2171" i="4"/>
  <c r="R2171" i="4" s="1"/>
  <c r="O2172" i="4"/>
  <c r="Q2172" i="4" s="1"/>
  <c r="O2173" i="4"/>
  <c r="R2173" i="4" s="1"/>
  <c r="O2174" i="4"/>
  <c r="R2174" i="4" s="1"/>
  <c r="O2175" i="4"/>
  <c r="R2175" i="4" s="1"/>
  <c r="O2176" i="4"/>
  <c r="R2176" i="4" s="1"/>
  <c r="O2177" i="4"/>
  <c r="R2177" i="4" s="1"/>
  <c r="O2178" i="4"/>
  <c r="Q2178" i="4" s="1"/>
  <c r="O2179" i="4"/>
  <c r="R2179" i="4" s="1"/>
  <c r="O2180" i="4"/>
  <c r="R2180" i="4" s="1"/>
  <c r="O2181" i="4"/>
  <c r="R2181" i="4" s="1"/>
  <c r="O2182" i="4"/>
  <c r="R2182" i="4" s="1"/>
  <c r="O2183" i="4"/>
  <c r="R2183" i="4" s="1"/>
  <c r="O2184" i="4"/>
  <c r="R2184" i="4" s="1"/>
  <c r="O2185" i="4"/>
  <c r="R2185" i="4" s="1"/>
  <c r="O2186" i="4"/>
  <c r="R2186" i="4" s="1"/>
  <c r="O2187" i="4"/>
  <c r="R2187" i="4" s="1"/>
  <c r="O2188" i="4"/>
  <c r="R2188" i="4" s="1"/>
  <c r="O2189" i="4"/>
  <c r="R2189" i="4" s="1"/>
  <c r="O2190" i="4"/>
  <c r="R2190" i="4" s="1"/>
  <c r="O2191" i="4"/>
  <c r="R2191" i="4" s="1"/>
  <c r="O2192" i="4"/>
  <c r="R2192" i="4" s="1"/>
  <c r="O2193" i="4"/>
  <c r="R2193" i="4" s="1"/>
  <c r="O2194" i="4"/>
  <c r="R2194" i="4" s="1"/>
  <c r="O2195" i="4"/>
  <c r="R2195" i="4" s="1"/>
  <c r="O2196" i="4"/>
  <c r="R2196" i="4" s="1"/>
  <c r="O2197" i="4"/>
  <c r="R2197" i="4" s="1"/>
  <c r="O2198" i="4"/>
  <c r="Q2198" i="4" s="1"/>
  <c r="O2199" i="4"/>
  <c r="R2199" i="4" s="1"/>
  <c r="O2200" i="4"/>
  <c r="R2200" i="4" s="1"/>
  <c r="O2201" i="4"/>
  <c r="R2201" i="4" s="1"/>
  <c r="O2202" i="4"/>
  <c r="Q2202" i="4" s="1"/>
  <c r="O2203" i="4"/>
  <c r="R2203" i="4" s="1"/>
  <c r="O2204" i="4"/>
  <c r="R2204" i="4" s="1"/>
  <c r="O2205" i="4"/>
  <c r="R2205" i="4" s="1"/>
  <c r="O2206" i="4"/>
  <c r="R2206" i="4" s="1"/>
  <c r="O2207" i="4"/>
  <c r="R2207" i="4" s="1"/>
  <c r="O2208" i="4"/>
  <c r="Q2208" i="4" s="1"/>
  <c r="O2209" i="4"/>
  <c r="Q2209" i="4" s="1"/>
  <c r="O2210" i="4"/>
  <c r="R2210" i="4" s="1"/>
  <c r="O2211" i="4"/>
  <c r="R2211" i="4" s="1"/>
  <c r="O2212" i="4"/>
  <c r="R2212" i="4" s="1"/>
  <c r="O2213" i="4"/>
  <c r="R2213" i="4" s="1"/>
  <c r="O2214" i="4"/>
  <c r="R2214" i="4" s="1"/>
  <c r="O2215" i="4"/>
  <c r="Q2215" i="4" s="1"/>
  <c r="O2216" i="4"/>
  <c r="R2216" i="4" s="1"/>
  <c r="O2217" i="4"/>
  <c r="R2217" i="4" s="1"/>
  <c r="O2218" i="4"/>
  <c r="R2218" i="4" s="1"/>
  <c r="O2219" i="4"/>
  <c r="R2219" i="4" s="1"/>
  <c r="O2220" i="4"/>
  <c r="Q2220" i="4" s="1"/>
  <c r="O2221" i="4"/>
  <c r="R2221" i="4" s="1"/>
  <c r="O2222" i="4"/>
  <c r="R2222" i="4" s="1"/>
  <c r="O2223" i="4"/>
  <c r="R2223" i="4" s="1"/>
  <c r="O2224" i="4"/>
  <c r="R2224" i="4" s="1"/>
  <c r="O2225" i="4"/>
  <c r="R2225" i="4" s="1"/>
  <c r="O2226" i="4"/>
  <c r="R2226" i="4" s="1"/>
  <c r="O2227" i="4"/>
  <c r="R2227" i="4" s="1"/>
  <c r="O2228" i="4"/>
  <c r="R2228" i="4" s="1"/>
  <c r="O2229" i="4"/>
  <c r="R2229" i="4" s="1"/>
  <c r="O2230" i="4"/>
  <c r="R2230" i="4" s="1"/>
  <c r="O2231" i="4"/>
  <c r="R2231" i="4" s="1"/>
  <c r="O2232" i="4"/>
  <c r="R2232" i="4" s="1"/>
  <c r="O2233" i="4"/>
  <c r="R2233" i="4" s="1"/>
  <c r="O2234" i="4"/>
  <c r="R2234" i="4" s="1"/>
  <c r="O2235" i="4"/>
  <c r="Q2235" i="4" s="1"/>
  <c r="O2236" i="4"/>
  <c r="R2236" i="4" s="1"/>
  <c r="O2237" i="4"/>
  <c r="R2237" i="4" s="1"/>
  <c r="O2238" i="4"/>
  <c r="R2238" i="4" s="1"/>
  <c r="O2239" i="4"/>
  <c r="R2239" i="4" s="1"/>
  <c r="O2240" i="4"/>
  <c r="R2240" i="4" s="1"/>
  <c r="O2241" i="4"/>
  <c r="R2241" i="4" s="1"/>
  <c r="O2242" i="4"/>
  <c r="R2242" i="4" s="1"/>
  <c r="O2243" i="4"/>
  <c r="R2243" i="4" s="1"/>
  <c r="O2244" i="4"/>
  <c r="R2244" i="4" s="1"/>
  <c r="O2245" i="4"/>
  <c r="Q2245" i="4" s="1"/>
  <c r="O2246" i="4"/>
  <c r="R2246" i="4" s="1"/>
  <c r="O2247" i="4"/>
  <c r="R2247" i="4" s="1"/>
  <c r="O2248" i="4"/>
  <c r="R2248" i="4" s="1"/>
  <c r="O2249" i="4"/>
  <c r="R2249" i="4" s="1"/>
  <c r="O2250" i="4"/>
  <c r="R2250" i="4" s="1"/>
  <c r="O2251" i="4"/>
  <c r="R2251" i="4" s="1"/>
  <c r="O2252" i="4"/>
  <c r="R2252" i="4" s="1"/>
  <c r="O2253" i="4"/>
  <c r="R2253" i="4" s="1"/>
  <c r="O2254" i="4"/>
  <c r="R2254" i="4" s="1"/>
  <c r="O2255" i="4"/>
  <c r="R2255" i="4" s="1"/>
  <c r="O2256" i="4"/>
  <c r="R2256" i="4" s="1"/>
  <c r="O2257" i="4"/>
  <c r="R2257" i="4" s="1"/>
  <c r="O2258" i="4"/>
  <c r="R2258" i="4" s="1"/>
  <c r="O2259" i="4"/>
  <c r="R2259" i="4" s="1"/>
  <c r="O2260" i="4"/>
  <c r="R2260" i="4" s="1"/>
  <c r="O2261" i="4"/>
  <c r="R2261" i="4" s="1"/>
  <c r="O2262" i="4"/>
  <c r="R2262" i="4" s="1"/>
  <c r="O2263" i="4"/>
  <c r="R2263" i="4" s="1"/>
  <c r="O2264" i="4"/>
  <c r="Q2264" i="4" s="1"/>
  <c r="O2265" i="4"/>
  <c r="R2265" i="4" s="1"/>
  <c r="O2266" i="4"/>
  <c r="R2266" i="4" s="1"/>
  <c r="O2267" i="4"/>
  <c r="R2267" i="4" s="1"/>
  <c r="O2268" i="4"/>
  <c r="Q2268" i="4" s="1"/>
  <c r="O2269" i="4"/>
  <c r="R2269" i="4" s="1"/>
  <c r="O2270" i="4"/>
  <c r="R2270" i="4" s="1"/>
  <c r="O2271" i="4"/>
  <c r="R2271" i="4" s="1"/>
  <c r="O2272" i="4"/>
  <c r="R2272" i="4" s="1"/>
  <c r="O2273" i="4"/>
  <c r="R2273" i="4" s="1"/>
  <c r="O2274" i="4"/>
  <c r="R2274" i="4" s="1"/>
  <c r="O2275" i="4"/>
  <c r="R2275" i="4" s="1"/>
  <c r="O2276" i="4"/>
  <c r="R2276" i="4" s="1"/>
  <c r="O2277" i="4"/>
  <c r="Q2277" i="4" s="1"/>
  <c r="O2278" i="4"/>
  <c r="R2278" i="4" s="1"/>
  <c r="O2279" i="4"/>
  <c r="R2279" i="4" s="1"/>
  <c r="O2280" i="4"/>
  <c r="R2280" i="4" s="1"/>
  <c r="O2281" i="4"/>
  <c r="R2281" i="4" s="1"/>
  <c r="O2282" i="4"/>
  <c r="R2282" i="4" s="1"/>
  <c r="O2283" i="4"/>
  <c r="R2283" i="4" s="1"/>
  <c r="O2284" i="4"/>
  <c r="R2284" i="4" s="1"/>
  <c r="O2285" i="4"/>
  <c r="R2285" i="4" s="1"/>
  <c r="O2286" i="4"/>
  <c r="R2286" i="4" s="1"/>
  <c r="O2287" i="4"/>
  <c r="R2287" i="4" s="1"/>
  <c r="O2288" i="4"/>
  <c r="R2288" i="4" s="1"/>
  <c r="O2289" i="4"/>
  <c r="Q2289" i="4" s="1"/>
  <c r="O2290" i="4"/>
  <c r="R2290" i="4" s="1"/>
  <c r="O2291" i="4"/>
  <c r="R2291" i="4" s="1"/>
  <c r="O2292" i="4"/>
  <c r="Q2292" i="4" s="1"/>
  <c r="O2293" i="4"/>
  <c r="R2293" i="4" s="1"/>
  <c r="O2294" i="4"/>
  <c r="R2294" i="4" s="1"/>
  <c r="O2295" i="4"/>
  <c r="R2295" i="4" s="1"/>
  <c r="O2296" i="4"/>
  <c r="R2296" i="4" s="1"/>
  <c r="O2297" i="4"/>
  <c r="R2297" i="4" s="1"/>
  <c r="O2298" i="4"/>
  <c r="R2298" i="4" s="1"/>
  <c r="O2299" i="4"/>
  <c r="Q2299" i="4" s="1"/>
  <c r="O2300" i="4"/>
  <c r="R2300" i="4" s="1"/>
  <c r="O2301" i="4"/>
  <c r="R2301" i="4" s="1"/>
  <c r="O2302" i="4"/>
  <c r="R2302" i="4" s="1"/>
  <c r="O2303" i="4"/>
  <c r="Q2303" i="4" s="1"/>
  <c r="O2304" i="4"/>
  <c r="R2304" i="4" s="1"/>
  <c r="O2305" i="4"/>
  <c r="R2305" i="4" s="1"/>
  <c r="O2306" i="4"/>
  <c r="R2306" i="4" s="1"/>
  <c r="O2307" i="4"/>
  <c r="Q2307" i="4" s="1"/>
  <c r="O2308" i="4"/>
  <c r="R2308" i="4" s="1"/>
  <c r="O2309" i="4"/>
  <c r="R2309" i="4" s="1"/>
  <c r="O2310" i="4"/>
  <c r="R2310" i="4" s="1"/>
  <c r="O2311" i="4"/>
  <c r="R2311" i="4" s="1"/>
  <c r="O2312" i="4"/>
  <c r="R2312" i="4" s="1"/>
  <c r="O2313" i="4"/>
  <c r="Q2313" i="4" s="1"/>
  <c r="O2314" i="4"/>
  <c r="R2314" i="4" s="1"/>
  <c r="O2315" i="4"/>
  <c r="Q2315" i="4" s="1"/>
  <c r="O2316" i="4"/>
  <c r="R2316" i="4" s="1"/>
  <c r="O2317" i="4"/>
  <c r="Q2317" i="4" s="1"/>
  <c r="O2318" i="4"/>
  <c r="R2318" i="4" s="1"/>
  <c r="O2319" i="4"/>
  <c r="R2319" i="4" s="1"/>
  <c r="O2320" i="4"/>
  <c r="R2320" i="4" s="1"/>
  <c r="O2321" i="4"/>
  <c r="R2321" i="4" s="1"/>
  <c r="O2322" i="4"/>
  <c r="R2322" i="4" s="1"/>
  <c r="O2323" i="4"/>
  <c r="R2323" i="4" s="1"/>
  <c r="O2324" i="4"/>
  <c r="Q2324" i="4" s="1"/>
  <c r="O2325" i="4"/>
  <c r="R2325" i="4" s="1"/>
  <c r="O2326" i="4"/>
  <c r="Q2326" i="4" s="1"/>
  <c r="O2327" i="4"/>
  <c r="R2327" i="4" s="1"/>
  <c r="O2328" i="4"/>
  <c r="Q2328" i="4" s="1"/>
  <c r="O2329" i="4"/>
  <c r="Q2329" i="4" s="1"/>
  <c r="O2330" i="4"/>
  <c r="Q2330" i="4" s="1"/>
  <c r="O2331" i="4"/>
  <c r="R2331" i="4" s="1"/>
  <c r="O2332" i="4"/>
  <c r="R2332" i="4" s="1"/>
  <c r="O2333" i="4"/>
  <c r="R2333" i="4" s="1"/>
  <c r="O2334" i="4"/>
  <c r="Q2334" i="4" s="1"/>
  <c r="O2335" i="4"/>
  <c r="R2335" i="4" s="1"/>
  <c r="O2336" i="4"/>
  <c r="R2336" i="4" s="1"/>
  <c r="O2337" i="4"/>
  <c r="R2337" i="4" s="1"/>
  <c r="O2338" i="4"/>
  <c r="Q2338" i="4" s="1"/>
  <c r="O2339" i="4"/>
  <c r="R2339" i="4" s="1"/>
  <c r="O2340" i="4"/>
  <c r="R2340" i="4" s="1"/>
  <c r="O2341" i="4"/>
  <c r="R2341" i="4" s="1"/>
  <c r="O2342" i="4"/>
  <c r="R2342" i="4" s="1"/>
  <c r="O2343" i="4"/>
  <c r="R2343" i="4" s="1"/>
  <c r="O2344" i="4"/>
  <c r="R2344" i="4" s="1"/>
  <c r="O2345" i="4"/>
  <c r="R2345" i="4" s="1"/>
  <c r="O2346" i="4"/>
  <c r="R2346" i="4" s="1"/>
  <c r="O2347" i="4"/>
  <c r="R2347" i="4" s="1"/>
  <c r="O2348" i="4"/>
  <c r="Q2348" i="4" s="1"/>
  <c r="O2349" i="4"/>
  <c r="R2349" i="4" s="1"/>
  <c r="O2350" i="4"/>
  <c r="R2350" i="4" s="1"/>
  <c r="O2351" i="4"/>
  <c r="R2351" i="4" s="1"/>
  <c r="O2352" i="4"/>
  <c r="R2352" i="4" s="1"/>
  <c r="O2353" i="4"/>
  <c r="R2353" i="4" s="1"/>
  <c r="O2354" i="4"/>
  <c r="R2354" i="4" s="1"/>
  <c r="O2355" i="4"/>
  <c r="Q2355" i="4" s="1"/>
  <c r="O2356" i="4"/>
  <c r="Q2356" i="4" s="1"/>
  <c r="O2357" i="4"/>
  <c r="R2357" i="4" s="1"/>
  <c r="O2358" i="4"/>
  <c r="Q2358" i="4" s="1"/>
  <c r="O2359" i="4"/>
  <c r="R2359" i="4" s="1"/>
  <c r="O2360" i="4"/>
  <c r="R2360" i="4" s="1"/>
  <c r="O2361" i="4"/>
  <c r="R2361" i="4" s="1"/>
  <c r="O2362" i="4"/>
  <c r="Q2362" i="4" s="1"/>
  <c r="O2363" i="4"/>
  <c r="R2363" i="4" s="1"/>
  <c r="O2364" i="4"/>
  <c r="Q2364" i="4" s="1"/>
  <c r="O2365" i="4"/>
  <c r="R2365" i="4" s="1"/>
  <c r="O2366" i="4"/>
  <c r="Q2366" i="4" s="1"/>
  <c r="O2367" i="4"/>
  <c r="R2367" i="4" s="1"/>
  <c r="O2368" i="4"/>
  <c r="R2368" i="4" s="1"/>
  <c r="O2369" i="4"/>
  <c r="Q2369" i="4" s="1"/>
  <c r="O2370" i="4"/>
  <c r="R2370" i="4" s="1"/>
  <c r="O2371" i="4"/>
  <c r="R2371" i="4" s="1"/>
  <c r="O2372" i="4"/>
  <c r="Q2372" i="4" s="1"/>
  <c r="O2373" i="4"/>
  <c r="R2373" i="4" s="1"/>
  <c r="O2374" i="4"/>
  <c r="R2374" i="4" s="1"/>
  <c r="O2375" i="4"/>
  <c r="R2375" i="4" s="1"/>
  <c r="O2376" i="4"/>
  <c r="R2376" i="4" s="1"/>
  <c r="O2377" i="4"/>
  <c r="Q2377" i="4" s="1"/>
  <c r="O2378" i="4"/>
  <c r="R2378" i="4" s="1"/>
  <c r="O2379" i="4"/>
  <c r="R2379" i="4" s="1"/>
  <c r="O2380" i="4"/>
  <c r="R2380" i="4" s="1"/>
  <c r="O2381" i="4"/>
  <c r="R2381" i="4" s="1"/>
  <c r="O2382" i="4"/>
  <c r="R2382" i="4" s="1"/>
  <c r="O2383" i="4"/>
  <c r="R2383" i="4" s="1"/>
  <c r="O2384" i="4"/>
  <c r="R2384" i="4" s="1"/>
  <c r="O2385" i="4"/>
  <c r="Q2385" i="4" s="1"/>
  <c r="O2386" i="4"/>
  <c r="Q2386" i="4" s="1"/>
  <c r="O2387" i="4"/>
  <c r="R2387" i="4" s="1"/>
  <c r="O2388" i="4"/>
  <c r="Q2388" i="4" s="1"/>
  <c r="O2389" i="4"/>
  <c r="R2389" i="4" s="1"/>
  <c r="O2390" i="4"/>
  <c r="R2390" i="4" s="1"/>
  <c r="O2391" i="4"/>
  <c r="R2391" i="4" s="1"/>
  <c r="O2392" i="4"/>
  <c r="Q2392" i="4" s="1"/>
  <c r="O2393" i="4"/>
  <c r="R2393" i="4" s="1"/>
  <c r="O2394" i="4"/>
  <c r="Q2394" i="4" s="1"/>
  <c r="O2395" i="4"/>
  <c r="R2395" i="4" s="1"/>
  <c r="O2396" i="4"/>
  <c r="Q2396" i="4" s="1"/>
  <c r="O2397" i="4"/>
  <c r="Q2397" i="4" s="1"/>
  <c r="O2398" i="4"/>
  <c r="R2398" i="4" s="1"/>
  <c r="O2399" i="4"/>
  <c r="Q2399" i="4" s="1"/>
  <c r="O2400" i="4"/>
  <c r="R2400" i="4" s="1"/>
  <c r="O2401" i="4"/>
  <c r="R2401" i="4" s="1"/>
  <c r="O2402" i="4"/>
  <c r="R2402" i="4" s="1"/>
  <c r="O2403" i="4"/>
  <c r="Q2403" i="4" s="1"/>
  <c r="O2404" i="4"/>
  <c r="Q2404" i="4" s="1"/>
  <c r="O2405" i="4"/>
  <c r="R2405" i="4" s="1"/>
  <c r="O2406" i="4"/>
  <c r="R2406" i="4" s="1"/>
  <c r="O2407" i="4"/>
  <c r="R2407" i="4" s="1"/>
  <c r="O2408" i="4"/>
  <c r="R2408" i="4" s="1"/>
  <c r="O2409" i="4"/>
  <c r="Q2409" i="4" s="1"/>
  <c r="O2410" i="4"/>
  <c r="R2410" i="4" s="1"/>
  <c r="O2411" i="4"/>
  <c r="R2411" i="4" s="1"/>
  <c r="O2412" i="4"/>
  <c r="R2412" i="4" s="1"/>
  <c r="O2413" i="4"/>
  <c r="Q2413" i="4" s="1"/>
  <c r="O2414" i="4"/>
  <c r="Q2414" i="4" s="1"/>
  <c r="O2415" i="4"/>
  <c r="Q2415" i="4" s="1"/>
  <c r="O2416" i="4"/>
  <c r="R2416" i="4" s="1"/>
  <c r="O2417" i="4"/>
  <c r="R2417" i="4" s="1"/>
  <c r="O2418" i="4"/>
  <c r="R2418" i="4" s="1"/>
  <c r="O2419" i="4"/>
  <c r="R2419" i="4" s="1"/>
  <c r="O2420" i="4"/>
  <c r="R2420" i="4" s="1"/>
  <c r="O2421" i="4"/>
  <c r="R2421" i="4" s="1"/>
  <c r="O2422" i="4"/>
  <c r="R2422" i="4" s="1"/>
  <c r="O2423" i="4"/>
  <c r="Q2423" i="4" s="1"/>
  <c r="O2424" i="4"/>
  <c r="R2424" i="4" s="1"/>
  <c r="O2425" i="4"/>
  <c r="Q2425" i="4" s="1"/>
  <c r="O2426" i="4"/>
  <c r="Q2426" i="4" s="1"/>
  <c r="O2427" i="4"/>
  <c r="R2427" i="4" s="1"/>
  <c r="O2428" i="4"/>
  <c r="R2428" i="4" s="1"/>
  <c r="O2429" i="4"/>
  <c r="R2429" i="4" s="1"/>
  <c r="O2430" i="4"/>
  <c r="R2430" i="4" s="1"/>
  <c r="O2431" i="4"/>
  <c r="R2431" i="4" s="1"/>
  <c r="O2432" i="4"/>
  <c r="R2432" i="4" s="1"/>
  <c r="O2433" i="4"/>
  <c r="R2433" i="4" s="1"/>
  <c r="O2434" i="4"/>
  <c r="R2434" i="4" s="1"/>
  <c r="O2435" i="4"/>
  <c r="R2435" i="4" s="1"/>
  <c r="O2436" i="4"/>
  <c r="R2436" i="4" s="1"/>
  <c r="O2437" i="4"/>
  <c r="R2437" i="4" s="1"/>
  <c r="O2438" i="4"/>
  <c r="R2438" i="4" s="1"/>
  <c r="O2439" i="4"/>
  <c r="R2439" i="4" s="1"/>
  <c r="O2440" i="4"/>
  <c r="R2440" i="4" s="1"/>
  <c r="O2441" i="4"/>
  <c r="R2441" i="4" s="1"/>
  <c r="O2442" i="4"/>
  <c r="R2442" i="4" s="1"/>
  <c r="O2443" i="4"/>
  <c r="R2443" i="4" s="1"/>
  <c r="O2444" i="4"/>
  <c r="Q2444" i="4" s="1"/>
  <c r="O2445" i="4"/>
  <c r="R2445" i="4" s="1"/>
  <c r="O2446" i="4"/>
  <c r="R2446" i="4" s="1"/>
  <c r="O2447" i="4"/>
  <c r="R2447" i="4" s="1"/>
  <c r="O2448" i="4"/>
  <c r="Q2448" i="4" s="1"/>
  <c r="O2449" i="4"/>
  <c r="R2449" i="4" s="1"/>
  <c r="O2450" i="4"/>
  <c r="Q2450" i="4" s="1"/>
  <c r="O2451" i="4"/>
  <c r="R2451" i="4" s="1"/>
  <c r="O2452" i="4"/>
  <c r="R2452" i="4" s="1"/>
  <c r="O2453" i="4"/>
  <c r="Q2453" i="4" s="1"/>
  <c r="O2454" i="4"/>
  <c r="Q2454" i="4" s="1"/>
  <c r="O2455" i="4"/>
  <c r="R2455" i="4" s="1"/>
  <c r="O2456" i="4"/>
  <c r="R2456" i="4" s="1"/>
  <c r="O2457" i="4"/>
  <c r="Q2457" i="4" s="1"/>
  <c r="O2458" i="4"/>
  <c r="R2458" i="4" s="1"/>
  <c r="O2459" i="4"/>
  <c r="R2459" i="4" s="1"/>
  <c r="O2460" i="4"/>
  <c r="R2460" i="4" s="1"/>
  <c r="O2461" i="4"/>
  <c r="R2461" i="4" s="1"/>
  <c r="O2462" i="4"/>
  <c r="R2462" i="4" s="1"/>
  <c r="O2463" i="4"/>
  <c r="R2463" i="4" s="1"/>
  <c r="O2464" i="4"/>
  <c r="R2464" i="4" s="1"/>
  <c r="O2465" i="4"/>
  <c r="R2465" i="4" s="1"/>
  <c r="O2466" i="4"/>
  <c r="R2466" i="4" s="1"/>
  <c r="O2467" i="4"/>
  <c r="R2467" i="4" s="1"/>
  <c r="O2468" i="4"/>
  <c r="R2468" i="4" s="1"/>
  <c r="O2469" i="4"/>
  <c r="R2469" i="4" s="1"/>
  <c r="O2470" i="4"/>
  <c r="R2470" i="4" s="1"/>
  <c r="O2471" i="4"/>
  <c r="Q2471" i="4" s="1"/>
  <c r="O2472" i="4"/>
  <c r="Q2472" i="4" s="1"/>
  <c r="O2473" i="4"/>
  <c r="R2473" i="4" s="1"/>
  <c r="O2474" i="4"/>
  <c r="R2474" i="4" s="1"/>
  <c r="O2475" i="4"/>
  <c r="R2475" i="4" s="1"/>
  <c r="O2476" i="4"/>
  <c r="R2476" i="4" s="1"/>
  <c r="O2477" i="4"/>
  <c r="R2477" i="4" s="1"/>
  <c r="O2478" i="4"/>
  <c r="R2478" i="4" s="1"/>
  <c r="O2479" i="4"/>
  <c r="Q2479" i="4" s="1"/>
  <c r="O2480" i="4"/>
  <c r="R2480" i="4" s="1"/>
  <c r="O2481" i="4"/>
  <c r="R2481" i="4" s="1"/>
  <c r="O2482" i="4"/>
  <c r="R2482" i="4" s="1"/>
  <c r="O2483" i="4"/>
  <c r="Q2483" i="4" s="1"/>
  <c r="O2484" i="4"/>
  <c r="R2484" i="4" s="1"/>
  <c r="O2485" i="4"/>
  <c r="R2485" i="4" s="1"/>
  <c r="O2486" i="4"/>
  <c r="R2486" i="4" s="1"/>
  <c r="O2487" i="4"/>
  <c r="Q2487" i="4" s="1"/>
  <c r="O2488" i="4"/>
  <c r="R2488" i="4" s="1"/>
  <c r="O2489" i="4"/>
  <c r="R2489" i="4" s="1"/>
  <c r="O2490" i="4"/>
  <c r="Q2490" i="4" s="1"/>
  <c r="O2491" i="4"/>
  <c r="R2491" i="4" s="1"/>
  <c r="O2492" i="4"/>
  <c r="R2492" i="4" s="1"/>
  <c r="O2493" i="4"/>
  <c r="R2493" i="4" s="1"/>
  <c r="O2494" i="4"/>
  <c r="R2494" i="4" s="1"/>
  <c r="O2495" i="4"/>
  <c r="R2495" i="4" s="1"/>
  <c r="O2496" i="4"/>
  <c r="R2496" i="4" s="1"/>
  <c r="O2497" i="4"/>
  <c r="R2497" i="4" s="1"/>
  <c r="O2498" i="4"/>
  <c r="R2498" i="4" s="1"/>
  <c r="O2499" i="4"/>
  <c r="R2499" i="4" s="1"/>
  <c r="O2500" i="4"/>
  <c r="Q2500" i="4" s="1"/>
  <c r="O2501" i="4"/>
  <c r="Q2501" i="4" s="1"/>
  <c r="O2502" i="4"/>
  <c r="R2502" i="4" s="1"/>
  <c r="O2503" i="4"/>
  <c r="Q2503" i="4" s="1"/>
  <c r="O2504" i="4"/>
  <c r="R2504" i="4" s="1"/>
  <c r="O2505" i="4"/>
  <c r="R2505" i="4" s="1"/>
  <c r="O2506" i="4"/>
  <c r="R2506" i="4" s="1"/>
  <c r="O2507" i="4"/>
  <c r="R2507" i="4" s="1"/>
  <c r="O2508" i="4"/>
  <c r="R2508" i="4" s="1"/>
  <c r="O2509" i="4"/>
  <c r="R2509" i="4" s="1"/>
  <c r="O2510" i="4"/>
  <c r="R2510" i="4" s="1"/>
  <c r="O2511" i="4"/>
  <c r="R2511" i="4" s="1"/>
  <c r="O2512" i="4"/>
  <c r="R2512" i="4" s="1"/>
  <c r="O2513" i="4"/>
  <c r="R2513" i="4" s="1"/>
  <c r="O2514" i="4"/>
  <c r="Q2514" i="4" s="1"/>
  <c r="O2515" i="4"/>
  <c r="Q2515" i="4" s="1"/>
  <c r="O2516" i="4"/>
  <c r="Q2516" i="4" s="1"/>
  <c r="O2517" i="4"/>
  <c r="R2517" i="4" s="1"/>
  <c r="O2518" i="4"/>
  <c r="Q2518" i="4" s="1"/>
  <c r="O2519" i="4"/>
  <c r="R2519" i="4" s="1"/>
  <c r="O2520" i="4"/>
  <c r="R2520" i="4" s="1"/>
  <c r="O2521" i="4"/>
  <c r="R2521" i="4" s="1"/>
  <c r="O2522" i="4"/>
  <c r="R2522" i="4" s="1"/>
  <c r="O2523" i="4"/>
  <c r="Q2523" i="4" s="1"/>
  <c r="O2524" i="4"/>
  <c r="Q2524" i="4" s="1"/>
  <c r="O2525" i="4"/>
  <c r="R2525" i="4" s="1"/>
  <c r="O2526" i="4"/>
  <c r="R2526" i="4" s="1"/>
  <c r="O2527" i="4"/>
  <c r="Q2527" i="4" s="1"/>
  <c r="O2528" i="4"/>
  <c r="R2528" i="4" s="1"/>
  <c r="O2529" i="4"/>
  <c r="R2529" i="4" s="1"/>
  <c r="O2530" i="4"/>
  <c r="Q2530" i="4" s="1"/>
  <c r="O2531" i="4"/>
  <c r="R2531" i="4" s="1"/>
  <c r="O2532" i="4"/>
  <c r="R2532" i="4" s="1"/>
  <c r="O2533" i="4"/>
  <c r="R2533" i="4" s="1"/>
  <c r="O2534" i="4"/>
  <c r="Q2534" i="4" s="1"/>
  <c r="O2535" i="4"/>
  <c r="R2535" i="4" s="1"/>
  <c r="O2536" i="4"/>
  <c r="R2536" i="4" s="1"/>
  <c r="O2537" i="4"/>
  <c r="R2537" i="4" s="1"/>
  <c r="O2538" i="4"/>
  <c r="R2538" i="4" s="1"/>
  <c r="O2539" i="4"/>
  <c r="Q2539" i="4" s="1"/>
  <c r="O2540" i="4"/>
  <c r="R2540" i="4" s="1"/>
  <c r="O2541" i="4"/>
  <c r="Q2541" i="4" s="1"/>
  <c r="O2542" i="4"/>
  <c r="Q2542" i="4" s="1"/>
  <c r="O2543" i="4"/>
  <c r="Q2543" i="4" s="1"/>
  <c r="O2544" i="4"/>
  <c r="R2544" i="4" s="1"/>
  <c r="O2545" i="4"/>
  <c r="R2545" i="4" s="1"/>
  <c r="O2546" i="4"/>
  <c r="R2546" i="4" s="1"/>
  <c r="O2547" i="4"/>
  <c r="R2547" i="4" s="1"/>
  <c r="O2548" i="4"/>
  <c r="R2548" i="4" s="1"/>
  <c r="O2549" i="4"/>
  <c r="Q2549" i="4" s="1"/>
  <c r="O2550" i="4"/>
  <c r="Q2550" i="4" s="1"/>
  <c r="O2551" i="4"/>
  <c r="R2551" i="4" s="1"/>
  <c r="O2552" i="4"/>
  <c r="R2552" i="4" s="1"/>
  <c r="O2553" i="4"/>
  <c r="R2553" i="4" s="1"/>
  <c r="O2554" i="4"/>
  <c r="R2554" i="4" s="1"/>
  <c r="O2555" i="4"/>
  <c r="R2555" i="4" s="1"/>
  <c r="O2556" i="4"/>
  <c r="R2556" i="4" s="1"/>
  <c r="O2557" i="4"/>
  <c r="R2557" i="4" s="1"/>
  <c r="O2558" i="4"/>
  <c r="R2558" i="4" s="1"/>
  <c r="O2559" i="4"/>
  <c r="R2559" i="4" s="1"/>
  <c r="O2560" i="4"/>
  <c r="R2560" i="4" s="1"/>
  <c r="O2561" i="4"/>
  <c r="Q2561" i="4" s="1"/>
  <c r="O2562" i="4"/>
  <c r="R2562" i="4" s="1"/>
  <c r="O2563" i="4"/>
  <c r="R2563" i="4" s="1"/>
  <c r="O2564" i="4"/>
  <c r="R2564" i="4" s="1"/>
  <c r="O2565" i="4"/>
  <c r="R2565" i="4" s="1"/>
  <c r="O2566" i="4"/>
  <c r="R2566" i="4" s="1"/>
  <c r="O2567" i="4"/>
  <c r="R2567" i="4" s="1"/>
  <c r="O2568" i="4"/>
  <c r="Q2568" i="4" s="1"/>
  <c r="O2569" i="4"/>
  <c r="R2569" i="4" s="1"/>
  <c r="O2570" i="4"/>
  <c r="R2570" i="4" s="1"/>
  <c r="O2571" i="4"/>
  <c r="R2571" i="4" s="1"/>
  <c r="O2572" i="4"/>
  <c r="R2572" i="4" s="1"/>
  <c r="O2573" i="4"/>
  <c r="Q2573" i="4" s="1"/>
  <c r="O2574" i="4"/>
  <c r="R2574" i="4" s="1"/>
  <c r="O2575" i="4"/>
  <c r="R2575" i="4" s="1"/>
  <c r="O2576" i="4"/>
  <c r="R2576" i="4" s="1"/>
  <c r="O2577" i="4"/>
  <c r="R2577" i="4" s="1"/>
  <c r="O2578" i="4"/>
  <c r="R2578" i="4" s="1"/>
  <c r="O2579" i="4"/>
  <c r="R2579" i="4" s="1"/>
  <c r="O2580" i="4"/>
  <c r="R2580" i="4" s="1"/>
  <c r="O2581" i="4"/>
  <c r="R2581" i="4" s="1"/>
  <c r="O2582" i="4"/>
  <c r="R2582" i="4" s="1"/>
  <c r="O2583" i="4"/>
  <c r="R2583" i="4" s="1"/>
  <c r="O2584" i="4"/>
  <c r="Q2584" i="4" s="1"/>
  <c r="O2585" i="4"/>
  <c r="R2585" i="4" s="1"/>
  <c r="O2586" i="4"/>
  <c r="Q2586" i="4" s="1"/>
  <c r="O2587" i="4"/>
  <c r="R2587" i="4" s="1"/>
  <c r="O2588" i="4"/>
  <c r="Q2588" i="4" s="1"/>
  <c r="O2589" i="4"/>
  <c r="R2589" i="4" s="1"/>
  <c r="O2590" i="4"/>
  <c r="R2590" i="4" s="1"/>
  <c r="O2591" i="4"/>
  <c r="R2591" i="4" s="1"/>
  <c r="O2592" i="4"/>
  <c r="R2592" i="4" s="1"/>
  <c r="O2593" i="4"/>
  <c r="R2593" i="4" s="1"/>
  <c r="O2594" i="4"/>
  <c r="R2594" i="4" s="1"/>
  <c r="O2595" i="4"/>
  <c r="R2595" i="4" s="1"/>
  <c r="O2596" i="4"/>
  <c r="Q2596" i="4" s="1"/>
  <c r="O2597" i="4"/>
  <c r="R2597" i="4" s="1"/>
  <c r="O2598" i="4"/>
  <c r="Q2598" i="4" s="1"/>
  <c r="O2599" i="4"/>
  <c r="R2599" i="4" s="1"/>
  <c r="O2600" i="4"/>
  <c r="R2600" i="4" s="1"/>
  <c r="O2601" i="4"/>
  <c r="Q2601" i="4" s="1"/>
  <c r="O2602" i="4"/>
  <c r="R2602" i="4" s="1"/>
  <c r="O2603" i="4"/>
  <c r="R2603" i="4" s="1"/>
  <c r="O2604" i="4"/>
  <c r="R2604" i="4" s="1"/>
  <c r="O2605" i="4"/>
  <c r="R2605" i="4" s="1"/>
  <c r="O2606" i="4"/>
  <c r="R2606" i="4" s="1"/>
  <c r="O2607" i="4"/>
  <c r="Q2607" i="4" s="1"/>
  <c r="O2608" i="4"/>
  <c r="R2608" i="4" s="1"/>
  <c r="O2609" i="4"/>
  <c r="R2609" i="4" s="1"/>
  <c r="O2610" i="4"/>
  <c r="Q2610" i="4" s="1"/>
  <c r="O2611" i="4"/>
  <c r="R2611" i="4" s="1"/>
  <c r="O2612" i="4"/>
  <c r="R2612" i="4" s="1"/>
  <c r="O2613" i="4"/>
  <c r="R2613" i="4" s="1"/>
  <c r="O2614" i="4"/>
  <c r="R2614" i="4" s="1"/>
  <c r="O2615" i="4"/>
  <c r="R2615" i="4" s="1"/>
  <c r="O2616" i="4"/>
  <c r="R2616" i="4" s="1"/>
  <c r="O2617" i="4"/>
  <c r="R2617" i="4" s="1"/>
  <c r="O2618" i="4"/>
  <c r="R2618" i="4" s="1"/>
  <c r="O2619" i="4"/>
  <c r="R2619" i="4" s="1"/>
  <c r="O2620" i="4"/>
  <c r="R2620" i="4" s="1"/>
  <c r="O2621" i="4"/>
  <c r="R2621" i="4" s="1"/>
  <c r="O2622" i="4"/>
  <c r="Q2622" i="4" s="1"/>
  <c r="O2623" i="4"/>
  <c r="R2623" i="4" s="1"/>
  <c r="O2624" i="4"/>
  <c r="R2624" i="4" s="1"/>
  <c r="O2625" i="4"/>
  <c r="R2625" i="4" s="1"/>
  <c r="O2626" i="4"/>
  <c r="R2626" i="4" s="1"/>
  <c r="O2627" i="4"/>
  <c r="Q2627" i="4" s="1"/>
  <c r="O2628" i="4"/>
  <c r="R2628" i="4" s="1"/>
  <c r="O2629" i="4"/>
  <c r="R2629" i="4" s="1"/>
  <c r="O2630" i="4"/>
  <c r="R2630" i="4" s="1"/>
  <c r="O2631" i="4"/>
  <c r="R2631" i="4" s="1"/>
  <c r="O2632" i="4"/>
  <c r="R2632" i="4" s="1"/>
  <c r="O2633" i="4"/>
  <c r="R2633" i="4" s="1"/>
  <c r="O2634" i="4"/>
  <c r="R2634" i="4" s="1"/>
  <c r="O2635" i="4"/>
  <c r="R2635" i="4" s="1"/>
  <c r="O2636" i="4"/>
  <c r="R2636" i="4" s="1"/>
  <c r="O2637" i="4"/>
  <c r="R2637" i="4" s="1"/>
  <c r="O2638" i="4"/>
  <c r="R2638" i="4" s="1"/>
  <c r="O2639" i="4"/>
  <c r="R2639" i="4" s="1"/>
  <c r="O2640" i="4"/>
  <c r="R2640" i="4" s="1"/>
  <c r="O2641" i="4"/>
  <c r="R2641" i="4" s="1"/>
  <c r="O2642" i="4"/>
  <c r="R2642" i="4" s="1"/>
  <c r="O2643" i="4"/>
  <c r="R2643" i="4" s="1"/>
  <c r="O2644" i="4"/>
  <c r="Q2644" i="4" s="1"/>
  <c r="O2645" i="4"/>
  <c r="Q2645" i="4" s="1"/>
  <c r="O2646" i="4"/>
  <c r="R2646" i="4" s="1"/>
  <c r="O2647" i="4"/>
  <c r="R2647" i="4" s="1"/>
  <c r="O2648" i="4"/>
  <c r="R2648" i="4" s="1"/>
  <c r="O2649" i="4"/>
  <c r="R2649" i="4" s="1"/>
  <c r="O2650" i="4"/>
  <c r="R2650" i="4" s="1"/>
  <c r="O2651" i="4"/>
  <c r="Q2651" i="4" s="1"/>
  <c r="O2652" i="4"/>
  <c r="Q2652" i="4" s="1"/>
  <c r="O2653" i="4"/>
  <c r="Q2653" i="4" s="1"/>
  <c r="O2654" i="4"/>
  <c r="R2654" i="4" s="1"/>
  <c r="O2655" i="4"/>
  <c r="R2655" i="4" s="1"/>
  <c r="O2656" i="4"/>
  <c r="R2656" i="4" s="1"/>
  <c r="O2657" i="4"/>
  <c r="R2657" i="4" s="1"/>
  <c r="O2658" i="4"/>
  <c r="Q2658" i="4" s="1"/>
  <c r="O2659" i="4"/>
  <c r="R2659" i="4" s="1"/>
  <c r="O2660" i="4"/>
  <c r="R2660" i="4" s="1"/>
  <c r="O2661" i="4"/>
  <c r="R2661" i="4" s="1"/>
  <c r="O2662" i="4"/>
  <c r="R2662" i="4" s="1"/>
  <c r="O2663" i="4"/>
  <c r="R2663" i="4" s="1"/>
  <c r="O2664" i="4"/>
  <c r="R2664" i="4" s="1"/>
  <c r="O2665" i="4"/>
  <c r="R2665" i="4" s="1"/>
  <c r="O2666" i="4"/>
  <c r="Q2666" i="4" s="1"/>
  <c r="O2667" i="4"/>
  <c r="R2667" i="4" s="1"/>
  <c r="O2668" i="4"/>
  <c r="R2668" i="4" s="1"/>
  <c r="O2669" i="4"/>
  <c r="R2669" i="4" s="1"/>
  <c r="O2670" i="4"/>
  <c r="R2670" i="4" s="1"/>
  <c r="O2671" i="4"/>
  <c r="R2671" i="4" s="1"/>
  <c r="O2672" i="4"/>
  <c r="R2672" i="4" s="1"/>
  <c r="O2673" i="4"/>
  <c r="R2673" i="4" s="1"/>
  <c r="O2674" i="4"/>
  <c r="R2674" i="4" s="1"/>
  <c r="O2675" i="4"/>
  <c r="R2675" i="4" s="1"/>
  <c r="O2676" i="4"/>
  <c r="R2676" i="4" s="1"/>
  <c r="O2677" i="4"/>
  <c r="R2677" i="4" s="1"/>
  <c r="O2678" i="4"/>
  <c r="R2678" i="4" s="1"/>
  <c r="O2679" i="4"/>
  <c r="R2679" i="4" s="1"/>
  <c r="O2680" i="4"/>
  <c r="R2680" i="4" s="1"/>
  <c r="O2681" i="4"/>
  <c r="R2681" i="4" s="1"/>
  <c r="O2682" i="4"/>
  <c r="R2682" i="4" s="1"/>
  <c r="O2683" i="4"/>
  <c r="R2683" i="4" s="1"/>
  <c r="O2684" i="4"/>
  <c r="R2684" i="4" s="1"/>
  <c r="O2685" i="4"/>
  <c r="R2685" i="4" s="1"/>
  <c r="O2686" i="4"/>
  <c r="R2686" i="4" s="1"/>
  <c r="O2687" i="4"/>
  <c r="R2687" i="4" s="1"/>
  <c r="O2688" i="4"/>
  <c r="R2688" i="4" s="1"/>
  <c r="O2689" i="4"/>
  <c r="R2689" i="4" s="1"/>
  <c r="O2690" i="4"/>
  <c r="R2690" i="4" s="1"/>
  <c r="O2691" i="4"/>
  <c r="R2691" i="4" s="1"/>
  <c r="O2692" i="4"/>
  <c r="R2692" i="4" s="1"/>
  <c r="O2693" i="4"/>
  <c r="R2693" i="4" s="1"/>
  <c r="O2694" i="4"/>
  <c r="R2694" i="4" s="1"/>
  <c r="O2695" i="4"/>
  <c r="Q2695" i="4" s="1"/>
  <c r="O2696" i="4"/>
  <c r="R2696" i="4" s="1"/>
  <c r="O2697" i="4"/>
  <c r="R2697" i="4" s="1"/>
  <c r="O2698" i="4"/>
  <c r="R2698" i="4" s="1"/>
  <c r="O2699" i="4"/>
  <c r="R2699" i="4" s="1"/>
  <c r="O2700" i="4"/>
  <c r="R2700" i="4" s="1"/>
  <c r="O2701" i="4"/>
  <c r="R2701" i="4" s="1"/>
  <c r="O2702" i="4"/>
  <c r="R2702" i="4" s="1"/>
  <c r="O2703" i="4"/>
  <c r="R2703" i="4" s="1"/>
  <c r="O2704" i="4"/>
  <c r="R2704" i="4" s="1"/>
  <c r="O2705" i="4"/>
  <c r="R2705" i="4" s="1"/>
  <c r="O2706" i="4"/>
  <c r="R2706" i="4" s="1"/>
  <c r="O2707" i="4"/>
  <c r="R2707" i="4" s="1"/>
  <c r="O2708" i="4"/>
  <c r="R2708" i="4" s="1"/>
  <c r="O2709" i="4"/>
  <c r="R2709" i="4" s="1"/>
  <c r="O2710" i="4"/>
  <c r="Q2710" i="4" s="1"/>
  <c r="O2711" i="4"/>
  <c r="R2711" i="4" s="1"/>
  <c r="O2712" i="4"/>
  <c r="R2712" i="4" s="1"/>
  <c r="O2713" i="4"/>
  <c r="R2713" i="4" s="1"/>
  <c r="O2714" i="4"/>
  <c r="Q2714" i="4" s="1"/>
  <c r="O2715" i="4"/>
  <c r="R2715" i="4" s="1"/>
  <c r="O2716" i="4"/>
  <c r="Q2716" i="4" s="1"/>
  <c r="O2717" i="4"/>
  <c r="R2717" i="4" s="1"/>
  <c r="O2718" i="4"/>
  <c r="R2718" i="4" s="1"/>
  <c r="O2719" i="4"/>
  <c r="Q2719" i="4" s="1"/>
  <c r="O2720" i="4"/>
  <c r="R2720" i="4" s="1"/>
  <c r="O2721" i="4"/>
  <c r="Q2721" i="4" s="1"/>
  <c r="O2722" i="4"/>
  <c r="R2722" i="4" s="1"/>
  <c r="O2723" i="4"/>
  <c r="R2723" i="4" s="1"/>
  <c r="O2724" i="4"/>
  <c r="R2724" i="4" s="1"/>
  <c r="O2725" i="4"/>
  <c r="R2725" i="4" s="1"/>
  <c r="O2726" i="4"/>
  <c r="Q2726" i="4" s="1"/>
  <c r="O2727" i="4"/>
  <c r="R2727" i="4" s="1"/>
  <c r="O2728" i="4"/>
  <c r="R2728" i="4" s="1"/>
  <c r="O2729" i="4"/>
  <c r="R2729" i="4" s="1"/>
  <c r="O2730" i="4"/>
  <c r="R2730" i="4" s="1"/>
  <c r="O2731" i="4"/>
  <c r="R2731" i="4" s="1"/>
  <c r="O2732" i="4"/>
  <c r="R2732" i="4" s="1"/>
  <c r="O2733" i="4"/>
  <c r="R2733" i="4" s="1"/>
  <c r="O2734" i="4"/>
  <c r="R2734" i="4" s="1"/>
  <c r="O2735" i="4"/>
  <c r="R2735" i="4" s="1"/>
  <c r="O2736" i="4"/>
  <c r="R2736" i="4" s="1"/>
  <c r="O2737" i="4"/>
  <c r="R2737" i="4" s="1"/>
  <c r="O2738" i="4"/>
  <c r="R2738" i="4" s="1"/>
  <c r="O2739" i="4"/>
  <c r="R2739" i="4" s="1"/>
  <c r="O2740" i="4"/>
  <c r="R2740" i="4" s="1"/>
  <c r="O2741" i="4"/>
  <c r="Q2741" i="4" s="1"/>
  <c r="O2742" i="4"/>
  <c r="R2742" i="4" s="1"/>
  <c r="O2743" i="4"/>
  <c r="R2743" i="4" s="1"/>
  <c r="O2744" i="4"/>
  <c r="R2744" i="4" s="1"/>
  <c r="O2745" i="4"/>
  <c r="R2745" i="4" s="1"/>
  <c r="O2746" i="4"/>
  <c r="R2746" i="4" s="1"/>
  <c r="O2747" i="4"/>
  <c r="R2747" i="4" s="1"/>
  <c r="O2748" i="4"/>
  <c r="R2748" i="4" s="1"/>
  <c r="O2749" i="4"/>
  <c r="R2749" i="4" s="1"/>
  <c r="O2750" i="4"/>
  <c r="R2750" i="4" s="1"/>
  <c r="O2751" i="4"/>
  <c r="R2751" i="4" s="1"/>
  <c r="O2752" i="4"/>
  <c r="R2752" i="4" s="1"/>
  <c r="O2753" i="4"/>
  <c r="Q2753" i="4" s="1"/>
  <c r="O2754" i="4"/>
  <c r="R2754" i="4" s="1"/>
  <c r="O2755" i="4"/>
  <c r="R2755" i="4" s="1"/>
  <c r="O2756" i="4"/>
  <c r="R2756" i="4" s="1"/>
  <c r="O2757" i="4"/>
  <c r="R2757" i="4" s="1"/>
  <c r="O2758" i="4"/>
  <c r="Q2758" i="4" s="1"/>
  <c r="O2759" i="4"/>
  <c r="R2759" i="4" s="1"/>
  <c r="O2760" i="4"/>
  <c r="R2760" i="4" s="1"/>
  <c r="O2761" i="4"/>
  <c r="R2761" i="4" s="1"/>
  <c r="O2762" i="4"/>
  <c r="R2762" i="4" s="1"/>
  <c r="O2763" i="4"/>
  <c r="R2763" i="4" s="1"/>
  <c r="O2764" i="4"/>
  <c r="R2764" i="4" s="1"/>
  <c r="O2765" i="4"/>
  <c r="R2765" i="4" s="1"/>
  <c r="O2766" i="4"/>
  <c r="Q2766" i="4" s="1"/>
  <c r="O2767" i="4"/>
  <c r="R2767" i="4" s="1"/>
  <c r="O2768" i="4"/>
  <c r="R2768" i="4" s="1"/>
  <c r="O2769" i="4"/>
  <c r="R2769" i="4" s="1"/>
  <c r="O2770" i="4"/>
  <c r="Q2770" i="4" s="1"/>
  <c r="O2771" i="4"/>
  <c r="R2771" i="4" s="1"/>
  <c r="O2772" i="4"/>
  <c r="R2772" i="4" s="1"/>
  <c r="O2773" i="4"/>
  <c r="Q2773" i="4" s="1"/>
  <c r="O2774" i="4"/>
  <c r="R2774" i="4" s="1"/>
  <c r="O2775" i="4"/>
  <c r="R2775" i="4" s="1"/>
  <c r="O2776" i="4"/>
  <c r="R2776" i="4" s="1"/>
  <c r="O2777" i="4"/>
  <c r="R2777" i="4" s="1"/>
  <c r="O2778" i="4"/>
  <c r="R2778" i="4" s="1"/>
  <c r="O2779" i="4"/>
  <c r="R2779" i="4" s="1"/>
  <c r="O2780" i="4"/>
  <c r="R2780" i="4" s="1"/>
  <c r="O2781" i="4"/>
  <c r="R2781" i="4" s="1"/>
  <c r="O2782" i="4"/>
  <c r="Q2782" i="4" s="1"/>
  <c r="O2783" i="4"/>
  <c r="R2783" i="4" s="1"/>
  <c r="O2784" i="4"/>
  <c r="R2784" i="4" s="1"/>
  <c r="O2785" i="4"/>
  <c r="R2785" i="4" s="1"/>
  <c r="O2786" i="4"/>
  <c r="R2786" i="4" s="1"/>
  <c r="O2787" i="4"/>
  <c r="R2787" i="4" s="1"/>
  <c r="O2788" i="4"/>
  <c r="R2788" i="4" s="1"/>
  <c r="O2789" i="4"/>
  <c r="R2789" i="4" s="1"/>
  <c r="O2790" i="4"/>
  <c r="R2790" i="4" s="1"/>
  <c r="O2791" i="4"/>
  <c r="R2791" i="4" s="1"/>
  <c r="O2792" i="4"/>
  <c r="Q2792" i="4" s="1"/>
  <c r="O2793" i="4"/>
  <c r="R2793" i="4" s="1"/>
  <c r="O2794" i="4"/>
  <c r="R2794" i="4" s="1"/>
  <c r="O2795" i="4"/>
  <c r="R2795" i="4" s="1"/>
  <c r="O2796" i="4"/>
  <c r="R2796" i="4" s="1"/>
  <c r="O2797" i="4"/>
  <c r="R2797" i="4" s="1"/>
  <c r="O2798" i="4"/>
  <c r="R2798" i="4" s="1"/>
  <c r="O2799" i="4"/>
  <c r="R2799" i="4" s="1"/>
  <c r="O2800" i="4"/>
  <c r="R2800" i="4" s="1"/>
  <c r="O2801" i="4"/>
  <c r="R2801" i="4" s="1"/>
  <c r="O2802" i="4"/>
  <c r="Q2802" i="4" s="1"/>
  <c r="O2803" i="4"/>
  <c r="R2803" i="4" s="1"/>
  <c r="O2804" i="4"/>
  <c r="R2804" i="4" s="1"/>
  <c r="O2805" i="4"/>
  <c r="R2805" i="4" s="1"/>
  <c r="O2806" i="4"/>
  <c r="R2806" i="4" s="1"/>
  <c r="O2807" i="4"/>
  <c r="R2807" i="4" s="1"/>
  <c r="O2808" i="4"/>
  <c r="Q2808" i="4" s="1"/>
  <c r="O2809" i="4"/>
  <c r="R2809" i="4" s="1"/>
  <c r="O2810" i="4"/>
  <c r="R2810" i="4" s="1"/>
  <c r="O2811" i="4"/>
  <c r="R2811" i="4" s="1"/>
  <c r="O2812" i="4"/>
  <c r="Q2812" i="4" s="1"/>
  <c r="O2813" i="4"/>
  <c r="R2813" i="4" s="1"/>
  <c r="O2814" i="4"/>
  <c r="R2814" i="4" s="1"/>
  <c r="O2815" i="4"/>
  <c r="R2815" i="4" s="1"/>
  <c r="O2816" i="4"/>
  <c r="R2816" i="4" s="1"/>
  <c r="O2817" i="4"/>
  <c r="R2817" i="4" s="1"/>
  <c r="O2818" i="4"/>
  <c r="R2818" i="4" s="1"/>
  <c r="O2819" i="4"/>
  <c r="R2819" i="4" s="1"/>
  <c r="O2820" i="4"/>
  <c r="R2820" i="4" s="1"/>
  <c r="O2821" i="4"/>
  <c r="R2821" i="4" s="1"/>
  <c r="O2822" i="4"/>
  <c r="Q2822" i="4" s="1"/>
  <c r="O2823" i="4"/>
  <c r="R2823" i="4" s="1"/>
  <c r="O2824" i="4"/>
  <c r="R2824" i="4" s="1"/>
  <c r="O2825" i="4"/>
  <c r="R2825" i="4" s="1"/>
  <c r="O2826" i="4"/>
  <c r="Q2826" i="4" s="1"/>
  <c r="O2827" i="4"/>
  <c r="R2827" i="4" s="1"/>
  <c r="O2828" i="4"/>
  <c r="R2828" i="4" s="1"/>
  <c r="O2829" i="4"/>
  <c r="R2829" i="4" s="1"/>
  <c r="O2830" i="4"/>
  <c r="R2830" i="4" s="1"/>
  <c r="O2831" i="4"/>
  <c r="R2831" i="4" s="1"/>
  <c r="O2832" i="4"/>
  <c r="Q2832" i="4" s="1"/>
  <c r="O2833" i="4"/>
  <c r="R2833" i="4" s="1"/>
  <c r="O2834" i="4"/>
  <c r="R2834" i="4" s="1"/>
  <c r="O2835" i="4"/>
  <c r="Q2835" i="4" s="1"/>
  <c r="O2836" i="4"/>
  <c r="R2836" i="4" s="1"/>
  <c r="O2837" i="4"/>
  <c r="R2837" i="4" s="1"/>
  <c r="O2838" i="4"/>
  <c r="R2838" i="4" s="1"/>
  <c r="O2839" i="4"/>
  <c r="R2839" i="4" s="1"/>
  <c r="O2840" i="4"/>
  <c r="Q2840" i="4" s="1"/>
  <c r="O2841" i="4"/>
  <c r="R2841" i="4" s="1"/>
  <c r="O2842" i="4"/>
  <c r="R2842" i="4" s="1"/>
  <c r="O2843" i="4"/>
  <c r="R2843" i="4" s="1"/>
  <c r="O2844" i="4"/>
  <c r="Q2844" i="4" s="1"/>
  <c r="O2845" i="4"/>
  <c r="Q2845" i="4" s="1"/>
  <c r="O2846" i="4"/>
  <c r="R2846" i="4" s="1"/>
  <c r="O2847" i="4"/>
  <c r="Q2847" i="4" s="1"/>
  <c r="O2848" i="4"/>
  <c r="R2848" i="4" s="1"/>
  <c r="O2849" i="4"/>
  <c r="R2849" i="4" s="1"/>
  <c r="O2850" i="4"/>
  <c r="R2850" i="4" s="1"/>
  <c r="O2851" i="4"/>
  <c r="R2851" i="4" s="1"/>
  <c r="O2852" i="4"/>
  <c r="Q2852" i="4" s="1"/>
  <c r="O2853" i="4"/>
  <c r="R2853" i="4" s="1"/>
  <c r="O2854" i="4"/>
  <c r="R2854" i="4" s="1"/>
  <c r="O2855" i="4"/>
  <c r="R2855" i="4" s="1"/>
  <c r="O2856" i="4"/>
  <c r="Q2856" i="4" s="1"/>
  <c r="O2857" i="4"/>
  <c r="R2857" i="4" s="1"/>
  <c r="O2858" i="4"/>
  <c r="Q2858" i="4" s="1"/>
  <c r="O2859" i="4"/>
  <c r="R2859" i="4" s="1"/>
  <c r="O2860" i="4"/>
  <c r="R2860" i="4" s="1"/>
  <c r="O2861" i="4"/>
  <c r="Q2861" i="4" s="1"/>
  <c r="O2862" i="4"/>
  <c r="R2862" i="4" s="1"/>
  <c r="O2863" i="4"/>
  <c r="R2863" i="4" s="1"/>
  <c r="O2864" i="4"/>
  <c r="Q2864" i="4" s="1"/>
  <c r="O2865" i="4"/>
  <c r="R2865" i="4" s="1"/>
  <c r="O2866" i="4"/>
  <c r="R2866" i="4" s="1"/>
  <c r="O2867" i="4"/>
  <c r="R2867" i="4" s="1"/>
  <c r="O2868" i="4"/>
  <c r="R2868" i="4" s="1"/>
  <c r="O2869" i="4"/>
  <c r="R2869" i="4" s="1"/>
  <c r="O2870" i="4"/>
  <c r="R2870" i="4" s="1"/>
  <c r="O2871" i="4"/>
  <c r="R2871" i="4" s="1"/>
  <c r="O2872" i="4"/>
  <c r="R2872" i="4" s="1"/>
  <c r="O2873" i="4"/>
  <c r="R2873" i="4" s="1"/>
  <c r="O2874" i="4"/>
  <c r="R2874" i="4" s="1"/>
  <c r="O2875" i="4"/>
  <c r="R2875" i="4" s="1"/>
  <c r="O2876" i="4"/>
  <c r="R2876" i="4" s="1"/>
  <c r="O2877" i="4"/>
  <c r="R2877" i="4" s="1"/>
  <c r="O2878" i="4"/>
  <c r="R2878" i="4" s="1"/>
  <c r="O2879" i="4"/>
  <c r="R2879" i="4" s="1"/>
  <c r="O2880" i="4"/>
  <c r="R2880" i="4" s="1"/>
  <c r="O2881" i="4"/>
  <c r="R2881" i="4" s="1"/>
  <c r="O2882" i="4"/>
  <c r="R2882" i="4" s="1"/>
  <c r="O2883" i="4"/>
  <c r="R2883" i="4" s="1"/>
  <c r="O2884" i="4"/>
  <c r="R2884" i="4" s="1"/>
  <c r="O2885" i="4"/>
  <c r="R2885" i="4" s="1"/>
  <c r="O2886" i="4"/>
  <c r="R2886" i="4" s="1"/>
  <c r="O2887" i="4"/>
  <c r="R2887" i="4" s="1"/>
  <c r="O2888" i="4"/>
  <c r="R2888" i="4" s="1"/>
  <c r="O2889" i="4"/>
  <c r="R2889" i="4" s="1"/>
  <c r="O2890" i="4"/>
  <c r="R2890" i="4" s="1"/>
  <c r="O2891" i="4"/>
  <c r="R2891" i="4" s="1"/>
  <c r="O2892" i="4"/>
  <c r="R2892" i="4" s="1"/>
  <c r="O2893" i="4"/>
  <c r="R2893" i="4" s="1"/>
  <c r="O2894" i="4"/>
  <c r="R2894" i="4" s="1"/>
  <c r="O2895" i="4"/>
  <c r="R2895" i="4" s="1"/>
  <c r="O2896" i="4"/>
  <c r="R2896" i="4" s="1"/>
  <c r="O2897" i="4"/>
  <c r="R2897" i="4" s="1"/>
  <c r="O2898" i="4"/>
  <c r="R2898" i="4" s="1"/>
  <c r="O2899" i="4"/>
  <c r="R2899" i="4" s="1"/>
  <c r="O2900" i="4"/>
  <c r="R2900" i="4" s="1"/>
  <c r="O2901" i="4"/>
  <c r="R2901" i="4" s="1"/>
  <c r="O2902" i="4"/>
  <c r="R2902" i="4" s="1"/>
  <c r="O2903" i="4"/>
  <c r="R2903" i="4" s="1"/>
  <c r="O2904" i="4"/>
  <c r="Q2904" i="4" s="1"/>
  <c r="O2905" i="4"/>
  <c r="R2905" i="4" s="1"/>
  <c r="O2906" i="4"/>
  <c r="R2906" i="4" s="1"/>
  <c r="O2907" i="4"/>
  <c r="R2907" i="4" s="1"/>
  <c r="O2908" i="4"/>
  <c r="R2908" i="4" s="1"/>
  <c r="O2909" i="4"/>
  <c r="R2909" i="4" s="1"/>
  <c r="O2910" i="4"/>
  <c r="R2910" i="4" s="1"/>
  <c r="O2911" i="4"/>
  <c r="Q2911" i="4" s="1"/>
  <c r="O2912" i="4"/>
  <c r="Q2912" i="4" s="1"/>
  <c r="O2913" i="4"/>
  <c r="Q2913" i="4" s="1"/>
  <c r="O2914" i="4"/>
  <c r="Q2914" i="4" s="1"/>
  <c r="O2915" i="4"/>
  <c r="R2915" i="4" s="1"/>
  <c r="O2916" i="4"/>
  <c r="R2916" i="4" s="1"/>
  <c r="O2917" i="4"/>
  <c r="R2917" i="4" s="1"/>
  <c r="O2918" i="4"/>
  <c r="R2918" i="4" s="1"/>
  <c r="O2919" i="4"/>
  <c r="R2919" i="4" s="1"/>
  <c r="O2920" i="4"/>
  <c r="R2920" i="4" s="1"/>
  <c r="O2921" i="4"/>
  <c r="R2921" i="4" s="1"/>
  <c r="O2922" i="4"/>
  <c r="R2922" i="4" s="1"/>
  <c r="O2923" i="4"/>
  <c r="R2923" i="4" s="1"/>
  <c r="O2924" i="4"/>
  <c r="R2924" i="4" s="1"/>
  <c r="O2925" i="4"/>
  <c r="R2925" i="4" s="1"/>
  <c r="O2926" i="4"/>
  <c r="R2926" i="4" s="1"/>
  <c r="O2927" i="4"/>
  <c r="R2927" i="4" s="1"/>
  <c r="O2928" i="4"/>
  <c r="Q2928" i="4" s="1"/>
  <c r="O2929" i="4"/>
  <c r="R2929" i="4" s="1"/>
  <c r="O2930" i="4"/>
  <c r="R2930" i="4" s="1"/>
  <c r="O2931" i="4"/>
  <c r="R2931" i="4" s="1"/>
  <c r="O2932" i="4"/>
  <c r="R2932" i="4" s="1"/>
  <c r="O2933" i="4"/>
  <c r="R2933" i="4" s="1"/>
  <c r="O2934" i="4"/>
  <c r="R2934" i="4" s="1"/>
  <c r="O2935" i="4"/>
  <c r="R2935" i="4" s="1"/>
  <c r="O2936" i="4"/>
  <c r="R2936" i="4" s="1"/>
  <c r="O2937" i="4"/>
  <c r="R2937" i="4" s="1"/>
  <c r="O2938" i="4"/>
  <c r="R2938" i="4" s="1"/>
  <c r="O2939" i="4"/>
  <c r="Q2939" i="4" s="1"/>
  <c r="O2940" i="4"/>
  <c r="R2940" i="4" s="1"/>
  <c r="O2941" i="4"/>
  <c r="R2941" i="4" s="1"/>
  <c r="O2942" i="4"/>
  <c r="R2942" i="4" s="1"/>
  <c r="O2943" i="4"/>
  <c r="R2943" i="4" s="1"/>
  <c r="O2944" i="4"/>
  <c r="R2944" i="4" s="1"/>
  <c r="O2945" i="4"/>
  <c r="R2945" i="4" s="1"/>
  <c r="O2946" i="4"/>
  <c r="R2946" i="4" s="1"/>
  <c r="O2947" i="4"/>
  <c r="R2947" i="4" s="1"/>
  <c r="O2948" i="4"/>
  <c r="R2948" i="4" s="1"/>
  <c r="O2949" i="4"/>
  <c r="R2949" i="4" s="1"/>
  <c r="O2950" i="4"/>
  <c r="R2950" i="4" s="1"/>
  <c r="O2951" i="4"/>
  <c r="R2951" i="4" s="1"/>
  <c r="O2952" i="4"/>
  <c r="R2952" i="4" s="1"/>
  <c r="O2953" i="4"/>
  <c r="Q2953" i="4" s="1"/>
  <c r="O2954" i="4"/>
  <c r="R2954" i="4" s="1"/>
  <c r="O2955" i="4"/>
  <c r="R2955" i="4" s="1"/>
  <c r="O2956" i="4"/>
  <c r="Q2956" i="4" s="1"/>
  <c r="O2957" i="4"/>
  <c r="R2957" i="4" s="1"/>
  <c r="O2958" i="4"/>
  <c r="R2958" i="4" s="1"/>
  <c r="O2959" i="4"/>
  <c r="R2959" i="4" s="1"/>
  <c r="O2960" i="4"/>
  <c r="R2960" i="4" s="1"/>
  <c r="O2961" i="4"/>
  <c r="Q2961" i="4" s="1"/>
  <c r="O2962" i="4"/>
  <c r="Q2962" i="4" s="1"/>
  <c r="O2963" i="4"/>
  <c r="R2963" i="4" s="1"/>
  <c r="O2964" i="4"/>
  <c r="R2964" i="4" s="1"/>
  <c r="O2965" i="4"/>
  <c r="R2965" i="4" s="1"/>
  <c r="O2966" i="4"/>
  <c r="Q2966" i="4" s="1"/>
  <c r="O2967" i="4"/>
  <c r="R2967" i="4" s="1"/>
  <c r="O2968" i="4"/>
  <c r="R2968" i="4" s="1"/>
  <c r="O2969" i="4"/>
  <c r="R2969" i="4" s="1"/>
  <c r="O2970" i="4"/>
  <c r="R2970" i="4" s="1"/>
  <c r="O2971" i="4"/>
  <c r="R2971" i="4" s="1"/>
  <c r="O2972" i="4"/>
  <c r="R2972" i="4" s="1"/>
  <c r="O2973" i="4"/>
  <c r="Q2973" i="4" s="1"/>
  <c r="O2974" i="4"/>
  <c r="R2974" i="4" s="1"/>
  <c r="O2975" i="4"/>
  <c r="R2975" i="4" s="1"/>
  <c r="O2976" i="4"/>
  <c r="R2976" i="4" s="1"/>
  <c r="O2977" i="4"/>
  <c r="R2977" i="4" s="1"/>
  <c r="O2978" i="4"/>
  <c r="Q2978" i="4" s="1"/>
  <c r="O2979" i="4"/>
  <c r="R2979" i="4" s="1"/>
  <c r="O2980" i="4"/>
  <c r="R2980" i="4" s="1"/>
  <c r="O2981" i="4"/>
  <c r="R2981" i="4" s="1"/>
  <c r="O2982" i="4"/>
  <c r="R2982" i="4" s="1"/>
  <c r="O2983" i="4"/>
  <c r="R2983" i="4" s="1"/>
  <c r="O2984" i="4"/>
  <c r="R2984" i="4" s="1"/>
  <c r="O2985" i="4"/>
  <c r="R2985" i="4" s="1"/>
  <c r="O2986" i="4"/>
  <c r="Q2986" i="4" s="1"/>
  <c r="O2987" i="4"/>
  <c r="R2987" i="4" s="1"/>
  <c r="O2988" i="4"/>
  <c r="Q2988" i="4" s="1"/>
  <c r="O2989" i="4"/>
  <c r="R2989" i="4" s="1"/>
  <c r="O2990" i="4"/>
  <c r="R2990" i="4" s="1"/>
  <c r="O2991" i="4"/>
  <c r="R2991" i="4" s="1"/>
  <c r="O2992" i="4"/>
  <c r="R2992" i="4" s="1"/>
  <c r="O2993" i="4"/>
  <c r="R2993" i="4" s="1"/>
  <c r="O2994" i="4"/>
  <c r="R2994" i="4" s="1"/>
  <c r="O2995" i="4"/>
  <c r="Q2995" i="4" s="1"/>
  <c r="O2996" i="4"/>
  <c r="R2996" i="4" s="1"/>
  <c r="O2997" i="4"/>
  <c r="R2997" i="4" s="1"/>
  <c r="O2998" i="4"/>
  <c r="R2998" i="4" s="1"/>
  <c r="O2999" i="4"/>
  <c r="R2999" i="4" s="1"/>
  <c r="O3000" i="4"/>
  <c r="R3000" i="4" s="1"/>
  <c r="O3001" i="4"/>
  <c r="R3001" i="4" s="1"/>
  <c r="O3002" i="4"/>
  <c r="R3002" i="4" s="1"/>
  <c r="O3003" i="4"/>
  <c r="R3003" i="4" s="1"/>
  <c r="O3004" i="4"/>
  <c r="R3004" i="4" s="1"/>
  <c r="O3005" i="4"/>
  <c r="R3005" i="4" s="1"/>
  <c r="O3006" i="4"/>
  <c r="R3006" i="4" s="1"/>
  <c r="O3007" i="4"/>
  <c r="R3007" i="4" s="1"/>
  <c r="O3008" i="4"/>
  <c r="R3008" i="4" s="1"/>
  <c r="O3009" i="4"/>
  <c r="Q3009" i="4" s="1"/>
  <c r="O3010" i="4"/>
  <c r="R3010" i="4" s="1"/>
  <c r="O3011" i="4"/>
  <c r="R3011" i="4" s="1"/>
  <c r="O3012" i="4"/>
  <c r="R3012" i="4" s="1"/>
  <c r="O3013" i="4"/>
  <c r="R3013" i="4" s="1"/>
  <c r="O3014" i="4"/>
  <c r="R3014" i="4" s="1"/>
  <c r="O3015" i="4"/>
  <c r="R3015" i="4" s="1"/>
  <c r="O3016" i="4"/>
  <c r="R3016" i="4" s="1"/>
  <c r="O3017" i="4"/>
  <c r="R3017" i="4" s="1"/>
  <c r="O3018" i="4"/>
  <c r="R3018" i="4" s="1"/>
  <c r="O3019" i="4"/>
  <c r="R3019" i="4" s="1"/>
  <c r="O3020" i="4"/>
  <c r="R3020" i="4" s="1"/>
  <c r="O3021" i="4"/>
  <c r="R3021" i="4" s="1"/>
  <c r="O3022" i="4"/>
  <c r="R3022" i="4" s="1"/>
  <c r="O3023" i="4"/>
  <c r="R3023" i="4" s="1"/>
  <c r="O3024" i="4"/>
  <c r="R3024" i="4" s="1"/>
  <c r="O3025" i="4"/>
  <c r="R3025" i="4" s="1"/>
  <c r="O3026" i="4"/>
  <c r="R3026" i="4" s="1"/>
  <c r="O3027" i="4"/>
  <c r="R3027" i="4" s="1"/>
  <c r="O3028" i="4"/>
  <c r="R3028" i="4" s="1"/>
  <c r="O3029" i="4"/>
  <c r="R3029" i="4" s="1"/>
  <c r="O3030" i="4"/>
  <c r="R3030" i="4" s="1"/>
  <c r="O3031" i="4"/>
  <c r="R3031" i="4" s="1"/>
  <c r="O3032" i="4"/>
  <c r="Q3032" i="4" s="1"/>
  <c r="O3033" i="4"/>
  <c r="R3033" i="4" s="1"/>
  <c r="O3034" i="4"/>
  <c r="R3034" i="4" s="1"/>
  <c r="O3035" i="4"/>
  <c r="Q3035" i="4" s="1"/>
  <c r="O3036" i="4"/>
  <c r="R3036" i="4" s="1"/>
  <c r="O3037" i="4"/>
  <c r="R3037" i="4" s="1"/>
  <c r="O3038" i="4"/>
  <c r="R3038" i="4" s="1"/>
  <c r="O3039" i="4"/>
  <c r="R3039" i="4" s="1"/>
  <c r="O3040" i="4"/>
  <c r="R3040" i="4" s="1"/>
  <c r="O3041" i="4"/>
  <c r="R3041" i="4" s="1"/>
  <c r="O3042" i="4"/>
  <c r="R3042" i="4" s="1"/>
  <c r="O3043" i="4"/>
  <c r="R3043" i="4" s="1"/>
  <c r="O3044" i="4"/>
  <c r="R3044" i="4" s="1"/>
  <c r="O3045" i="4"/>
  <c r="R3045" i="4" s="1"/>
  <c r="O3046" i="4"/>
  <c r="R3046" i="4" s="1"/>
  <c r="O3047" i="4"/>
  <c r="R3047" i="4" s="1"/>
  <c r="O3048" i="4"/>
  <c r="R3048" i="4" s="1"/>
  <c r="O3049" i="4"/>
  <c r="Q3049" i="4" s="1"/>
  <c r="O3050" i="4"/>
  <c r="R3050" i="4" s="1"/>
  <c r="O3051" i="4"/>
  <c r="R3051" i="4" s="1"/>
  <c r="O3052" i="4"/>
  <c r="R3052" i="4" s="1"/>
  <c r="O3053" i="4"/>
  <c r="Q3053" i="4" s="1"/>
  <c r="O3054" i="4"/>
  <c r="R3054" i="4" s="1"/>
  <c r="O3055" i="4"/>
  <c r="R3055" i="4" s="1"/>
  <c r="O3056" i="4"/>
  <c r="R3056" i="4" s="1"/>
  <c r="O3057" i="4"/>
  <c r="Q3057" i="4" s="1"/>
  <c r="O3058" i="4"/>
  <c r="R3058" i="4" s="1"/>
  <c r="O3059" i="4"/>
  <c r="R3059" i="4" s="1"/>
  <c r="O3060" i="4"/>
  <c r="R3060" i="4" s="1"/>
  <c r="O3061" i="4"/>
  <c r="R3061" i="4" s="1"/>
  <c r="O3062" i="4"/>
  <c r="R3062" i="4" s="1"/>
  <c r="O3063" i="4"/>
  <c r="Q3063" i="4" s="1"/>
  <c r="O3064" i="4"/>
  <c r="R3064" i="4" s="1"/>
  <c r="O3065" i="4"/>
  <c r="R3065" i="4" s="1"/>
  <c r="O3066" i="4"/>
  <c r="R3066" i="4" s="1"/>
  <c r="O3067" i="4"/>
  <c r="Q3067" i="4" s="1"/>
  <c r="O3068" i="4"/>
  <c r="Q3068" i="4" s="1"/>
  <c r="O3069" i="4"/>
  <c r="R3069" i="4" s="1"/>
  <c r="O3070" i="4"/>
  <c r="R3070" i="4" s="1"/>
  <c r="O3071" i="4"/>
  <c r="Q3071" i="4" s="1"/>
  <c r="O3072" i="4"/>
  <c r="R3072" i="4" s="1"/>
  <c r="O3073" i="4"/>
  <c r="R3073" i="4" s="1"/>
  <c r="O3074" i="4"/>
  <c r="R3074" i="4" s="1"/>
  <c r="O3075" i="4"/>
  <c r="R3075" i="4" s="1"/>
  <c r="O3076" i="4"/>
  <c r="R3076" i="4" s="1"/>
  <c r="O3077" i="4"/>
  <c r="R3077" i="4" s="1"/>
  <c r="O3078" i="4"/>
  <c r="R3078" i="4" s="1"/>
  <c r="O3079" i="4"/>
  <c r="R3079" i="4" s="1"/>
  <c r="O3080" i="4"/>
  <c r="Q3080" i="4" s="1"/>
  <c r="O3081" i="4"/>
  <c r="R3081" i="4" s="1"/>
  <c r="O3082" i="4"/>
  <c r="R3082" i="4" s="1"/>
  <c r="O3083" i="4"/>
  <c r="R3083" i="4" s="1"/>
  <c r="O3084" i="4"/>
  <c r="Q3084" i="4" s="1"/>
  <c r="O3085" i="4"/>
  <c r="R3085" i="4" s="1"/>
  <c r="O3086" i="4"/>
  <c r="R3086" i="4" s="1"/>
  <c r="O3087" i="4"/>
  <c r="R3087" i="4" s="1"/>
  <c r="O3088" i="4"/>
  <c r="R3088" i="4" s="1"/>
  <c r="O3089" i="4"/>
  <c r="Q3089" i="4" s="1"/>
  <c r="O3090" i="4"/>
  <c r="R3090" i="4" s="1"/>
  <c r="O3091" i="4"/>
  <c r="Q3091" i="4" s="1"/>
  <c r="O3092" i="4"/>
  <c r="Q3092" i="4" s="1"/>
  <c r="O3093" i="4"/>
  <c r="Q3093" i="4" s="1"/>
  <c r="O3094" i="4"/>
  <c r="R3094" i="4" s="1"/>
  <c r="O3095" i="4"/>
  <c r="R3095" i="4" s="1"/>
  <c r="O3096" i="4"/>
  <c r="R3096" i="4" s="1"/>
  <c r="O3097" i="4"/>
  <c r="R3097" i="4" s="1"/>
  <c r="O3098" i="4"/>
  <c r="R3098" i="4" s="1"/>
  <c r="O3099" i="4"/>
  <c r="R3099" i="4" s="1"/>
  <c r="O3100" i="4"/>
  <c r="R3100" i="4" s="1"/>
  <c r="O3101" i="4"/>
  <c r="R3101" i="4" s="1"/>
  <c r="O3102" i="4"/>
  <c r="R3102" i="4" s="1"/>
  <c r="O3103" i="4"/>
  <c r="R3103" i="4" s="1"/>
  <c r="O3104" i="4"/>
  <c r="R3104" i="4" s="1"/>
  <c r="O3105" i="4"/>
  <c r="R3105" i="4" s="1"/>
  <c r="O3106" i="4"/>
  <c r="R3106" i="4" s="1"/>
  <c r="O3107" i="4"/>
  <c r="Q3107" i="4" s="1"/>
  <c r="O3108" i="4"/>
  <c r="R3108" i="4" s="1"/>
  <c r="O3109" i="4"/>
  <c r="R3109" i="4" s="1"/>
  <c r="O3110" i="4"/>
  <c r="R3110" i="4" s="1"/>
  <c r="O3111" i="4"/>
  <c r="Q3111" i="4" s="1"/>
  <c r="O3112" i="4"/>
  <c r="R3112" i="4" s="1"/>
  <c r="O3113" i="4"/>
  <c r="Q3113" i="4" s="1"/>
  <c r="O3114" i="4"/>
  <c r="Q3114" i="4" s="1"/>
  <c r="O3115" i="4"/>
  <c r="R3115" i="4" s="1"/>
  <c r="O3116" i="4"/>
  <c r="R3116" i="4" s="1"/>
  <c r="O3117" i="4"/>
  <c r="R3117" i="4" s="1"/>
  <c r="O3118" i="4"/>
  <c r="Q3118" i="4" s="1"/>
  <c r="O3119" i="4"/>
  <c r="Q3119" i="4" s="1"/>
  <c r="O3120" i="4"/>
  <c r="R3120" i="4" s="1"/>
  <c r="O3121" i="4"/>
  <c r="R3121" i="4" s="1"/>
  <c r="O3122" i="4"/>
  <c r="R3122" i="4" s="1"/>
  <c r="O3123" i="4"/>
  <c r="R3123" i="4" s="1"/>
  <c r="O3124" i="4"/>
  <c r="Q3124" i="4" s="1"/>
  <c r="O3125" i="4"/>
  <c r="R3125" i="4" s="1"/>
  <c r="O3126" i="4"/>
  <c r="Q3126" i="4" s="1"/>
  <c r="O3127" i="4"/>
  <c r="R3127" i="4" s="1"/>
  <c r="O3128" i="4"/>
  <c r="R3128" i="4" s="1"/>
  <c r="O3129" i="4"/>
  <c r="R3129" i="4" s="1"/>
  <c r="O3130" i="4"/>
  <c r="R3130" i="4" s="1"/>
  <c r="O3131" i="4"/>
  <c r="R3131" i="4" s="1"/>
  <c r="O3132" i="4"/>
  <c r="R3132" i="4" s="1"/>
  <c r="O3133" i="4"/>
  <c r="Q3133" i="4" s="1"/>
  <c r="O3134" i="4"/>
  <c r="R3134" i="4" s="1"/>
  <c r="O3135" i="4"/>
  <c r="R3135" i="4" s="1"/>
  <c r="O3136" i="4"/>
  <c r="R3136" i="4" s="1"/>
  <c r="O3137" i="4"/>
  <c r="R3137" i="4" s="1"/>
  <c r="O3138" i="4"/>
  <c r="R3138" i="4" s="1"/>
  <c r="O3139" i="4"/>
  <c r="R3139" i="4" s="1"/>
  <c r="O3140" i="4"/>
  <c r="R3140" i="4" s="1"/>
  <c r="O3141" i="4"/>
  <c r="R3141" i="4" s="1"/>
  <c r="O3142" i="4"/>
  <c r="R3142" i="4" s="1"/>
  <c r="O3143" i="4"/>
  <c r="R3143" i="4" s="1"/>
  <c r="O3144" i="4"/>
  <c r="R3144" i="4" s="1"/>
  <c r="O3145" i="4"/>
  <c r="R3145" i="4" s="1"/>
  <c r="O3146" i="4"/>
  <c r="R3146" i="4" s="1"/>
  <c r="O3147" i="4"/>
  <c r="R3147" i="4" s="1"/>
  <c r="O3148" i="4"/>
  <c r="R3148" i="4" s="1"/>
  <c r="O3149" i="4"/>
  <c r="Q3149" i="4" s="1"/>
  <c r="O3150" i="4"/>
  <c r="Q3150" i="4" s="1"/>
  <c r="O3151" i="4"/>
  <c r="R3151" i="4" s="1"/>
  <c r="O3152" i="4"/>
  <c r="R3152" i="4" s="1"/>
  <c r="O3153" i="4"/>
  <c r="R3153" i="4" s="1"/>
  <c r="O3154" i="4"/>
  <c r="Q3154" i="4" s="1"/>
  <c r="O3155" i="4"/>
  <c r="R3155" i="4" s="1"/>
  <c r="O3156" i="4"/>
  <c r="R3156" i="4" s="1"/>
  <c r="O3157" i="4"/>
  <c r="R3157" i="4" s="1"/>
  <c r="O3158" i="4"/>
  <c r="R3158" i="4" s="1"/>
  <c r="O3159" i="4"/>
  <c r="R3159" i="4" s="1"/>
  <c r="O3160" i="4"/>
  <c r="R3160" i="4" s="1"/>
  <c r="O3161" i="4"/>
  <c r="R3161" i="4" s="1"/>
  <c r="O3162" i="4"/>
  <c r="R3162" i="4" s="1"/>
  <c r="O3163" i="4"/>
  <c r="R3163" i="4" s="1"/>
  <c r="O3164" i="4"/>
  <c r="R3164" i="4" s="1"/>
  <c r="O3165" i="4"/>
  <c r="Q3165" i="4" s="1"/>
  <c r="O3166" i="4"/>
  <c r="R3166" i="4" s="1"/>
  <c r="O3167" i="4"/>
  <c r="R3167" i="4" s="1"/>
  <c r="O3168" i="4"/>
  <c r="R3168" i="4" s="1"/>
  <c r="O3169" i="4"/>
  <c r="R3169" i="4" s="1"/>
  <c r="O3170" i="4"/>
  <c r="Q3170" i="4" s="1"/>
  <c r="O3171" i="4"/>
  <c r="Q3171" i="4" s="1"/>
  <c r="O3172" i="4"/>
  <c r="Q3172" i="4" s="1"/>
  <c r="O3173" i="4"/>
  <c r="Q3173" i="4" s="1"/>
  <c r="O3174" i="4"/>
  <c r="R3174" i="4" s="1"/>
  <c r="O3175" i="4"/>
  <c r="R3175" i="4" s="1"/>
  <c r="O3176" i="4"/>
  <c r="Q3176" i="4" s="1"/>
  <c r="O3177" i="4"/>
  <c r="Q3177" i="4" s="1"/>
  <c r="O3178" i="4"/>
  <c r="R3178" i="4" s="1"/>
  <c r="O3179" i="4"/>
  <c r="R3179" i="4" s="1"/>
  <c r="O3180" i="4"/>
  <c r="Q3180" i="4" s="1"/>
  <c r="O3181" i="4"/>
  <c r="R3181" i="4" s="1"/>
  <c r="O3182" i="4"/>
  <c r="Q3182" i="4" s="1"/>
  <c r="O3183" i="4"/>
  <c r="R3183" i="4" s="1"/>
  <c r="O3184" i="4"/>
  <c r="R3184" i="4" s="1"/>
  <c r="O3185" i="4"/>
  <c r="R3185" i="4" s="1"/>
  <c r="O3186" i="4"/>
  <c r="R3186" i="4" s="1"/>
  <c r="O3187" i="4"/>
  <c r="R3187" i="4" s="1"/>
  <c r="O3188" i="4"/>
  <c r="R3188" i="4" s="1"/>
  <c r="O3189" i="4"/>
  <c r="R3189" i="4" s="1"/>
  <c r="O3190" i="4"/>
  <c r="R3190" i="4" s="1"/>
  <c r="O3191" i="4"/>
  <c r="R3191" i="4" s="1"/>
  <c r="O3192" i="4"/>
  <c r="R3192" i="4" s="1"/>
  <c r="O3193" i="4"/>
  <c r="R3193" i="4" s="1"/>
  <c r="O3194" i="4"/>
  <c r="Q3194" i="4" s="1"/>
  <c r="O3195" i="4"/>
  <c r="Q3195" i="4" s="1"/>
  <c r="O3196" i="4"/>
  <c r="R3196" i="4" s="1"/>
  <c r="O3197" i="4"/>
  <c r="R3197" i="4" s="1"/>
  <c r="O3198" i="4"/>
  <c r="R3198" i="4" s="1"/>
  <c r="O3199" i="4"/>
  <c r="R3199" i="4" s="1"/>
  <c r="O3200" i="4"/>
  <c r="R3200" i="4" s="1"/>
  <c r="O3201" i="4"/>
  <c r="R3201" i="4" s="1"/>
  <c r="O3202" i="4"/>
  <c r="R3202" i="4" s="1"/>
  <c r="O3203" i="4"/>
  <c r="R3203" i="4" s="1"/>
  <c r="O3204" i="4"/>
  <c r="Q3204" i="4" s="1"/>
  <c r="O3205" i="4"/>
  <c r="R3205" i="4" s="1"/>
  <c r="O3206" i="4"/>
  <c r="Q3206" i="4" s="1"/>
  <c r="O3207" i="4"/>
  <c r="R3207" i="4" s="1"/>
  <c r="O3208" i="4"/>
  <c r="Q3208" i="4" s="1"/>
  <c r="O3209" i="4"/>
  <c r="Q3209" i="4" s="1"/>
  <c r="O3210" i="4"/>
  <c r="Q3210" i="4" s="1"/>
  <c r="O3211" i="4"/>
  <c r="Q3211" i="4" s="1"/>
  <c r="O3212" i="4"/>
  <c r="R3212" i="4" s="1"/>
  <c r="O3213" i="4"/>
  <c r="R3213" i="4" s="1"/>
  <c r="O3214" i="4"/>
  <c r="Q3214" i="4" s="1"/>
  <c r="O3215" i="4"/>
  <c r="R3215" i="4" s="1"/>
  <c r="O3216" i="4"/>
  <c r="R3216" i="4" s="1"/>
  <c r="O3217" i="4"/>
  <c r="R3217" i="4" s="1"/>
  <c r="O3218" i="4"/>
  <c r="Q3218" i="4" s="1"/>
  <c r="O3219" i="4"/>
  <c r="R3219" i="4" s="1"/>
  <c r="O3220" i="4"/>
  <c r="R3220" i="4" s="1"/>
  <c r="O3221" i="4"/>
  <c r="R3221" i="4" s="1"/>
  <c r="O3222" i="4"/>
  <c r="R3222" i="4" s="1"/>
  <c r="O3223" i="4"/>
  <c r="R3223" i="4" s="1"/>
  <c r="O3224" i="4"/>
  <c r="R3224" i="4" s="1"/>
  <c r="O3225" i="4"/>
  <c r="R3225" i="4" s="1"/>
  <c r="O3226" i="4"/>
  <c r="R3226" i="4" s="1"/>
  <c r="O3227" i="4"/>
  <c r="R3227" i="4" s="1"/>
  <c r="O3228" i="4"/>
  <c r="R3228" i="4" s="1"/>
  <c r="O3229" i="4"/>
  <c r="R3229" i="4" s="1"/>
  <c r="O3230" i="4"/>
  <c r="R3230" i="4" s="1"/>
  <c r="O3231" i="4"/>
  <c r="Q3231" i="4" s="1"/>
  <c r="O3232" i="4"/>
  <c r="R3232" i="4" s="1"/>
  <c r="O3233" i="4"/>
  <c r="R3233" i="4" s="1"/>
  <c r="O3234" i="4"/>
  <c r="Q3234" i="4" s="1"/>
  <c r="O3235" i="4"/>
  <c r="Q3235" i="4" s="1"/>
  <c r="O3236" i="4"/>
  <c r="R3236" i="4" s="1"/>
  <c r="O3237" i="4"/>
  <c r="Q3237" i="4" s="1"/>
  <c r="O3238" i="4"/>
  <c r="R3238" i="4" s="1"/>
  <c r="O3239" i="4"/>
  <c r="R3239" i="4" s="1"/>
  <c r="O3240" i="4"/>
  <c r="Q3240" i="4" s="1"/>
  <c r="O3241" i="4"/>
  <c r="R3241" i="4" s="1"/>
  <c r="O3242" i="4"/>
  <c r="R3242" i="4" s="1"/>
  <c r="O3243" i="4"/>
  <c r="R3243" i="4" s="1"/>
  <c r="O3244" i="4"/>
  <c r="R3244" i="4" s="1"/>
  <c r="O3245" i="4"/>
  <c r="R3245" i="4" s="1"/>
  <c r="O3246" i="4"/>
  <c r="R3246" i="4" s="1"/>
  <c r="O3247" i="4"/>
  <c r="R3247" i="4" s="1"/>
  <c r="O3248" i="4"/>
  <c r="Q3248" i="4" s="1"/>
  <c r="O3249" i="4"/>
  <c r="R3249" i="4" s="1"/>
  <c r="O3250" i="4"/>
  <c r="R3250" i="4" s="1"/>
  <c r="O3251" i="4"/>
  <c r="R3251" i="4" s="1"/>
  <c r="O3252" i="4"/>
  <c r="R3252" i="4" s="1"/>
  <c r="O3253" i="4"/>
  <c r="R3253" i="4" s="1"/>
  <c r="O3254" i="4"/>
  <c r="R3254" i="4" s="1"/>
  <c r="O3255" i="4"/>
  <c r="R3255" i="4" s="1"/>
  <c r="O3256" i="4"/>
  <c r="R3256" i="4" s="1"/>
  <c r="O3257" i="4"/>
  <c r="R3257" i="4" s="1"/>
  <c r="O3258" i="4"/>
  <c r="R3258" i="4" s="1"/>
  <c r="O3259" i="4"/>
  <c r="Q3259" i="4" s="1"/>
  <c r="O3260" i="4"/>
  <c r="R3260" i="4" s="1"/>
  <c r="O3261" i="4"/>
  <c r="R3261" i="4" s="1"/>
  <c r="O3262" i="4"/>
  <c r="R3262" i="4" s="1"/>
  <c r="O3263" i="4"/>
  <c r="R3263" i="4" s="1"/>
  <c r="O3264" i="4"/>
  <c r="R3264" i="4" s="1"/>
  <c r="O3265" i="4"/>
  <c r="R3265" i="4" s="1"/>
  <c r="O3266" i="4"/>
  <c r="R3266" i="4" s="1"/>
  <c r="O3267" i="4"/>
  <c r="R3267" i="4" s="1"/>
  <c r="O3268" i="4"/>
  <c r="Q3268" i="4" s="1"/>
  <c r="O3269" i="4"/>
  <c r="R3269" i="4" s="1"/>
  <c r="O3270" i="4"/>
  <c r="R3270" i="4" s="1"/>
  <c r="O3271" i="4"/>
  <c r="R3271" i="4" s="1"/>
  <c r="O3272" i="4"/>
  <c r="Q3272" i="4" s="1"/>
  <c r="O3273" i="4"/>
  <c r="Q3273" i="4" s="1"/>
  <c r="O3274" i="4"/>
  <c r="R3274" i="4" s="1"/>
  <c r="O3275" i="4"/>
  <c r="R3275" i="4" s="1"/>
  <c r="O3276" i="4"/>
  <c r="Q3276" i="4" s="1"/>
  <c r="O3277" i="4"/>
  <c r="R3277" i="4" s="1"/>
  <c r="O3278" i="4"/>
  <c r="R3278" i="4" s="1"/>
  <c r="O3279" i="4"/>
  <c r="R3279" i="4" s="1"/>
  <c r="O3280" i="4"/>
  <c r="R3280" i="4" s="1"/>
  <c r="O3281" i="4"/>
  <c r="R3281" i="4" s="1"/>
  <c r="O3282" i="4"/>
  <c r="R3282" i="4" s="1"/>
  <c r="O3283" i="4"/>
  <c r="R3283" i="4" s="1"/>
  <c r="O3284" i="4"/>
  <c r="R3284" i="4" s="1"/>
  <c r="O3285" i="4"/>
  <c r="R3285" i="4" s="1"/>
  <c r="O3286" i="4"/>
  <c r="R3286" i="4" s="1"/>
  <c r="O3287" i="4"/>
  <c r="R3287" i="4" s="1"/>
  <c r="O3288" i="4"/>
  <c r="R3288" i="4" s="1"/>
  <c r="O3289" i="4"/>
  <c r="R3289" i="4" s="1"/>
  <c r="O3290" i="4"/>
  <c r="R3290" i="4" s="1"/>
  <c r="O3291" i="4"/>
  <c r="Q3291" i="4" s="1"/>
  <c r="O3292" i="4"/>
  <c r="R3292" i="4" s="1"/>
  <c r="O3293" i="4"/>
  <c r="R3293" i="4" s="1"/>
  <c r="O3294" i="4"/>
  <c r="R3294" i="4" s="1"/>
  <c r="O3295" i="4"/>
  <c r="R3295" i="4" s="1"/>
  <c r="O3296" i="4"/>
  <c r="R3296" i="4" s="1"/>
  <c r="O3297" i="4"/>
  <c r="Q3297" i="4" s="1"/>
  <c r="O3298" i="4"/>
  <c r="R3298" i="4" s="1"/>
  <c r="O3299" i="4"/>
  <c r="R3299" i="4" s="1"/>
  <c r="O3300" i="4"/>
  <c r="R3300" i="4" s="1"/>
  <c r="O3301" i="4"/>
  <c r="R3301" i="4" s="1"/>
  <c r="O3302" i="4"/>
  <c r="R3302" i="4" s="1"/>
  <c r="O3303" i="4"/>
  <c r="R3303" i="4" s="1"/>
  <c r="O3304" i="4"/>
  <c r="R3304" i="4" s="1"/>
  <c r="O3305" i="4"/>
  <c r="R3305" i="4" s="1"/>
  <c r="O3306" i="4"/>
  <c r="R3306" i="4" s="1"/>
  <c r="O3307" i="4"/>
  <c r="R3307" i="4" s="1"/>
  <c r="O3308" i="4"/>
  <c r="R3308" i="4" s="1"/>
  <c r="O3309" i="4"/>
  <c r="R3309" i="4" s="1"/>
  <c r="O3310" i="4"/>
  <c r="Q3310" i="4" s="1"/>
  <c r="O3311" i="4"/>
  <c r="R3311" i="4" s="1"/>
  <c r="O3312" i="4"/>
  <c r="R3312" i="4" s="1"/>
  <c r="O3313" i="4"/>
  <c r="R3313" i="4" s="1"/>
  <c r="O3314" i="4"/>
  <c r="R3314" i="4" s="1"/>
  <c r="O3315" i="4"/>
  <c r="R3315" i="4" s="1"/>
  <c r="O3316" i="4"/>
  <c r="R3316" i="4" s="1"/>
  <c r="O3317" i="4"/>
  <c r="R3317" i="4" s="1"/>
  <c r="O3318" i="4"/>
  <c r="R3318" i="4" s="1"/>
  <c r="O3319" i="4"/>
  <c r="R3319" i="4" s="1"/>
  <c r="O3320" i="4"/>
  <c r="R3320" i="4" s="1"/>
  <c r="O3321" i="4"/>
  <c r="R3321" i="4" s="1"/>
  <c r="O3322" i="4"/>
  <c r="R3322" i="4" s="1"/>
  <c r="O3323" i="4"/>
  <c r="Q3323" i="4" s="1"/>
  <c r="O3324" i="4"/>
  <c r="Q3324" i="4" s="1"/>
  <c r="O3325" i="4"/>
  <c r="R3325" i="4" s="1"/>
  <c r="O3326" i="4"/>
  <c r="R3326" i="4" s="1"/>
  <c r="O3327" i="4"/>
  <c r="R3327" i="4" s="1"/>
  <c r="O3328" i="4"/>
  <c r="R3328" i="4" s="1"/>
  <c r="O3329" i="4"/>
  <c r="R3329" i="4" s="1"/>
  <c r="O3330" i="4"/>
  <c r="R3330" i="4" s="1"/>
  <c r="O3331" i="4"/>
  <c r="R3331" i="4" s="1"/>
  <c r="O3332" i="4"/>
  <c r="R3332" i="4" s="1"/>
  <c r="O3333" i="4"/>
  <c r="R3333" i="4" s="1"/>
  <c r="O3334" i="4"/>
  <c r="R3334" i="4" s="1"/>
  <c r="O3335" i="4"/>
  <c r="R3335" i="4" s="1"/>
  <c r="O3336" i="4"/>
  <c r="R3336" i="4" s="1"/>
  <c r="O3337" i="4"/>
  <c r="R3337" i="4" s="1"/>
  <c r="O3338" i="4"/>
  <c r="R3338" i="4" s="1"/>
  <c r="O3339" i="4"/>
  <c r="Q3339" i="4" s="1"/>
  <c r="O3340" i="4"/>
  <c r="R3340" i="4" s="1"/>
  <c r="O3341" i="4"/>
  <c r="R3341" i="4" s="1"/>
  <c r="O3342" i="4"/>
  <c r="R3342" i="4" s="1"/>
  <c r="O3343" i="4"/>
  <c r="R3343" i="4" s="1"/>
  <c r="O3344" i="4"/>
  <c r="R3344" i="4" s="1"/>
  <c r="O3345" i="4"/>
  <c r="R3345" i="4" s="1"/>
  <c r="O3346" i="4"/>
  <c r="R3346" i="4" s="1"/>
  <c r="O3347" i="4"/>
  <c r="R3347" i="4" s="1"/>
  <c r="O3348" i="4"/>
  <c r="R3348" i="4" s="1"/>
  <c r="O3349" i="4"/>
  <c r="R3349" i="4" s="1"/>
  <c r="O3350" i="4"/>
  <c r="R3350" i="4" s="1"/>
  <c r="O3351" i="4"/>
  <c r="Q3351" i="4" s="1"/>
  <c r="O3352" i="4"/>
  <c r="Q3352" i="4" s="1"/>
  <c r="O3353" i="4"/>
  <c r="R3353" i="4" s="1"/>
  <c r="O3354" i="4"/>
  <c r="R3354" i="4" s="1"/>
  <c r="O3355" i="4"/>
  <c r="R3355" i="4" s="1"/>
  <c r="O3356" i="4"/>
  <c r="R3356" i="4" s="1"/>
  <c r="O3357" i="4"/>
  <c r="R3357" i="4" s="1"/>
  <c r="O3358" i="4"/>
  <c r="R3358" i="4" s="1"/>
  <c r="O3359" i="4"/>
  <c r="R3359" i="4" s="1"/>
  <c r="O3360" i="4"/>
  <c r="Q3360" i="4" s="1"/>
  <c r="O3361" i="4"/>
  <c r="R3361" i="4" s="1"/>
  <c r="O3362" i="4"/>
  <c r="R3362" i="4" s="1"/>
  <c r="O3363" i="4"/>
  <c r="R3363" i="4" s="1"/>
  <c r="O3364" i="4"/>
  <c r="R3364" i="4" s="1"/>
  <c r="O3365" i="4"/>
  <c r="R3365" i="4" s="1"/>
  <c r="O3366" i="4"/>
  <c r="R3366" i="4" s="1"/>
  <c r="O3367" i="4"/>
  <c r="R3367" i="4" s="1"/>
  <c r="O3368" i="4"/>
  <c r="R3368" i="4" s="1"/>
  <c r="O3369" i="4"/>
  <c r="R3369" i="4" s="1"/>
  <c r="O3370" i="4"/>
  <c r="R3370" i="4" s="1"/>
  <c r="O3371" i="4"/>
  <c r="R3371" i="4" s="1"/>
  <c r="O3372" i="4"/>
  <c r="R3372" i="4" s="1"/>
  <c r="O3373" i="4"/>
  <c r="R3373" i="4" s="1"/>
  <c r="O3374" i="4"/>
  <c r="R3374" i="4" s="1"/>
  <c r="O3375" i="4"/>
  <c r="R3375" i="4" s="1"/>
  <c r="O3376" i="4"/>
  <c r="R3376" i="4" s="1"/>
  <c r="O3377" i="4"/>
  <c r="R3377" i="4" s="1"/>
  <c r="O3378" i="4"/>
  <c r="R3378" i="4" s="1"/>
  <c r="O3379" i="4"/>
  <c r="Q3379" i="4" s="1"/>
  <c r="O3380" i="4"/>
  <c r="R3380" i="4" s="1"/>
  <c r="O3381" i="4"/>
  <c r="R3381" i="4" s="1"/>
  <c r="O3382" i="4"/>
  <c r="R3382" i="4" s="1"/>
  <c r="O3383" i="4"/>
  <c r="R3383" i="4" s="1"/>
  <c r="O3384" i="4"/>
  <c r="R3384" i="4" s="1"/>
  <c r="O3385" i="4"/>
  <c r="R3385" i="4" s="1"/>
  <c r="O3386" i="4"/>
  <c r="R3386" i="4" s="1"/>
  <c r="O3387" i="4"/>
  <c r="Q3387" i="4" s="1"/>
  <c r="O3388" i="4"/>
  <c r="R3388" i="4" s="1"/>
  <c r="O3389" i="4"/>
  <c r="Q3389" i="4" s="1"/>
  <c r="O3390" i="4"/>
  <c r="R3390" i="4" s="1"/>
  <c r="O3391" i="4"/>
  <c r="R3391" i="4" s="1"/>
  <c r="O3392" i="4"/>
  <c r="R3392" i="4" s="1"/>
  <c r="O3393" i="4"/>
  <c r="R3393" i="4" s="1"/>
  <c r="O3394" i="4"/>
  <c r="R3394" i="4" s="1"/>
  <c r="O3395" i="4"/>
  <c r="R3395" i="4" s="1"/>
  <c r="O3396" i="4"/>
  <c r="Q3396" i="4" s="1"/>
  <c r="O3397" i="4"/>
  <c r="R3397" i="4" s="1"/>
  <c r="O3398" i="4"/>
  <c r="R3398" i="4" s="1"/>
  <c r="O3399" i="4"/>
  <c r="R3399" i="4" s="1"/>
  <c r="O3400" i="4"/>
  <c r="Q3400" i="4" s="1"/>
  <c r="O3401" i="4"/>
  <c r="R3401" i="4" s="1"/>
  <c r="O3402" i="4"/>
  <c r="R3402" i="4" s="1"/>
  <c r="O3403" i="4"/>
  <c r="R3403" i="4" s="1"/>
  <c r="O3404" i="4"/>
  <c r="R3404" i="4" s="1"/>
  <c r="O3405" i="4"/>
  <c r="R3405" i="4" s="1"/>
  <c r="O3406" i="4"/>
  <c r="R3406" i="4" s="1"/>
  <c r="O3407" i="4"/>
  <c r="R3407" i="4" s="1"/>
  <c r="O3408" i="4"/>
  <c r="R3408" i="4" s="1"/>
  <c r="O3409" i="4"/>
  <c r="R3409" i="4" s="1"/>
  <c r="O3410" i="4"/>
  <c r="R3410" i="4" s="1"/>
  <c r="O3411" i="4"/>
  <c r="R3411" i="4" s="1"/>
  <c r="O3412" i="4"/>
  <c r="R3412" i="4" s="1"/>
  <c r="O3413" i="4"/>
  <c r="R3413" i="4" s="1"/>
  <c r="O3414" i="4"/>
  <c r="Q3414" i="4" s="1"/>
  <c r="O3415" i="4"/>
  <c r="R3415" i="4" s="1"/>
  <c r="O3416" i="4"/>
  <c r="R3416" i="4" s="1"/>
  <c r="O3417" i="4"/>
  <c r="R3417" i="4" s="1"/>
  <c r="O3418" i="4"/>
  <c r="R3418" i="4" s="1"/>
  <c r="O3419" i="4"/>
  <c r="R3419" i="4" s="1"/>
  <c r="O3420" i="4"/>
  <c r="R3420" i="4" s="1"/>
  <c r="O3421" i="4"/>
  <c r="Q3421" i="4" s="1"/>
  <c r="O3422" i="4"/>
  <c r="Q3422" i="4" s="1"/>
  <c r="O3423" i="4"/>
  <c r="Q3423" i="4" s="1"/>
  <c r="O3424" i="4"/>
  <c r="R3424" i="4" s="1"/>
  <c r="O3425" i="4"/>
  <c r="R3425" i="4" s="1"/>
  <c r="O3426" i="4"/>
  <c r="R3426" i="4" s="1"/>
  <c r="O3427" i="4"/>
  <c r="R3427" i="4" s="1"/>
  <c r="O3428" i="4"/>
  <c r="R3428" i="4" s="1"/>
  <c r="O3429" i="4"/>
  <c r="R3429" i="4" s="1"/>
  <c r="O3430" i="4"/>
  <c r="R3430" i="4" s="1"/>
  <c r="O3431" i="4"/>
  <c r="R3431" i="4" s="1"/>
  <c r="O3432" i="4"/>
  <c r="Q3432" i="4" s="1"/>
  <c r="O3433" i="4"/>
  <c r="R3433" i="4" s="1"/>
  <c r="O3434" i="4"/>
  <c r="R3434" i="4" s="1"/>
  <c r="O3435" i="4"/>
  <c r="R3435" i="4" s="1"/>
  <c r="O3436" i="4"/>
  <c r="R3436" i="4" s="1"/>
  <c r="O3437" i="4"/>
  <c r="R3437" i="4" s="1"/>
  <c r="O3438" i="4"/>
  <c r="R3438" i="4" s="1"/>
  <c r="O3439" i="4"/>
  <c r="R3439" i="4" s="1"/>
  <c r="O3440" i="4"/>
  <c r="R3440" i="4" s="1"/>
  <c r="O3441" i="4"/>
  <c r="R3441" i="4" s="1"/>
  <c r="O3442" i="4"/>
  <c r="R3442" i="4" s="1"/>
  <c r="O3443" i="4"/>
  <c r="R3443" i="4" s="1"/>
  <c r="O3444" i="4"/>
  <c r="R3444" i="4" s="1"/>
  <c r="O3445" i="4"/>
  <c r="R3445" i="4" s="1"/>
  <c r="O3446" i="4"/>
  <c r="R3446" i="4" s="1"/>
  <c r="O3447" i="4"/>
  <c r="R3447" i="4" s="1"/>
  <c r="O3448" i="4"/>
  <c r="R3448" i="4" s="1"/>
  <c r="O3449" i="4"/>
  <c r="R3449" i="4" s="1"/>
  <c r="O3450" i="4"/>
  <c r="R3450" i="4" s="1"/>
  <c r="O3451" i="4"/>
  <c r="R3451" i="4" s="1"/>
  <c r="O3452" i="4"/>
  <c r="Q3452" i="4" s="1"/>
  <c r="O3453" i="4"/>
  <c r="R3453" i="4" s="1"/>
  <c r="O3454" i="4"/>
  <c r="Q3454" i="4" s="1"/>
  <c r="O3455" i="4"/>
  <c r="R3455" i="4" s="1"/>
  <c r="O3456" i="4"/>
  <c r="R3456" i="4" s="1"/>
  <c r="O3457" i="4"/>
  <c r="R3457" i="4" s="1"/>
  <c r="O3458" i="4"/>
  <c r="R3458" i="4" s="1"/>
  <c r="O3459" i="4"/>
  <c r="R3459" i="4" s="1"/>
  <c r="O3460" i="4"/>
  <c r="R3460" i="4" s="1"/>
  <c r="O3461" i="4"/>
  <c r="R3461" i="4" s="1"/>
  <c r="O3462" i="4"/>
  <c r="R3462" i="4" s="1"/>
  <c r="O3463" i="4"/>
  <c r="R3463" i="4" s="1"/>
  <c r="O3464" i="4"/>
  <c r="R3464" i="4" s="1"/>
  <c r="O3465" i="4"/>
  <c r="R3465" i="4" s="1"/>
  <c r="O3466" i="4"/>
  <c r="R3466" i="4" s="1"/>
  <c r="O3467" i="4"/>
  <c r="R3467" i="4" s="1"/>
  <c r="O3468" i="4"/>
  <c r="R3468" i="4" s="1"/>
  <c r="O3469" i="4"/>
  <c r="R3469" i="4" s="1"/>
  <c r="O3470" i="4"/>
  <c r="R3470" i="4" s="1"/>
  <c r="O3471" i="4"/>
  <c r="R3471" i="4" s="1"/>
  <c r="O3472" i="4"/>
  <c r="R3472" i="4" s="1"/>
  <c r="O3473" i="4"/>
  <c r="Q3473" i="4" s="1"/>
  <c r="O3474" i="4"/>
  <c r="R3474" i="4" s="1"/>
  <c r="O3475" i="4"/>
  <c r="R3475" i="4" s="1"/>
  <c r="O3476" i="4"/>
  <c r="R3476" i="4" s="1"/>
  <c r="O3477" i="4"/>
  <c r="R3477" i="4" s="1"/>
  <c r="O3478" i="4"/>
  <c r="R3478" i="4" s="1"/>
  <c r="O3479" i="4"/>
  <c r="R3479" i="4" s="1"/>
  <c r="O3480" i="4"/>
  <c r="R3480" i="4" s="1"/>
  <c r="O3481" i="4"/>
  <c r="R3481" i="4" s="1"/>
  <c r="O3482" i="4"/>
  <c r="R3482" i="4" s="1"/>
  <c r="O3483" i="4"/>
  <c r="R3483" i="4" s="1"/>
  <c r="O3484" i="4"/>
  <c r="Q3484" i="4" s="1"/>
  <c r="O3485" i="4"/>
  <c r="R3485" i="4" s="1"/>
  <c r="O3486" i="4"/>
  <c r="R3486" i="4" s="1"/>
  <c r="O3487" i="4"/>
  <c r="R3487" i="4" s="1"/>
  <c r="O3488" i="4"/>
  <c r="R3488" i="4" s="1"/>
  <c r="O3489" i="4"/>
  <c r="Q3489" i="4" s="1"/>
  <c r="O3490" i="4"/>
  <c r="Q3490" i="4" s="1"/>
  <c r="O3491" i="4"/>
  <c r="Q3491" i="4" s="1"/>
  <c r="O3492" i="4"/>
  <c r="Q3492" i="4" s="1"/>
  <c r="O3493" i="4"/>
  <c r="R3493" i="4" s="1"/>
  <c r="O3494" i="4"/>
  <c r="R3494" i="4" s="1"/>
  <c r="O3495" i="4"/>
  <c r="R3495" i="4" s="1"/>
  <c r="O3496" i="4"/>
  <c r="R3496" i="4" s="1"/>
  <c r="O3497" i="4"/>
  <c r="R3497" i="4" s="1"/>
  <c r="O3498" i="4"/>
  <c r="R3498" i="4" s="1"/>
  <c r="O3499" i="4"/>
  <c r="R3499" i="4" s="1"/>
  <c r="O3500" i="4"/>
  <c r="R3500" i="4" s="1"/>
  <c r="O3501" i="4"/>
  <c r="Q3501" i="4" s="1"/>
  <c r="O3502" i="4"/>
  <c r="R3502" i="4" s="1"/>
  <c r="O3503" i="4"/>
  <c r="R3503" i="4" s="1"/>
  <c r="O3504" i="4"/>
  <c r="Q3504" i="4" s="1"/>
  <c r="O3505" i="4"/>
  <c r="R3505" i="4" s="1"/>
  <c r="O3506" i="4"/>
  <c r="R3506" i="4" s="1"/>
  <c r="O3507" i="4"/>
  <c r="R3507" i="4" s="1"/>
  <c r="O3508" i="4"/>
  <c r="R3508" i="4" s="1"/>
  <c r="O3509" i="4"/>
  <c r="R3509" i="4" s="1"/>
  <c r="O3510" i="4"/>
  <c r="R3510" i="4" s="1"/>
  <c r="O3511" i="4"/>
  <c r="R3511" i="4" s="1"/>
  <c r="O3512" i="4"/>
  <c r="R3512" i="4" s="1"/>
  <c r="O3513" i="4"/>
  <c r="R3513" i="4" s="1"/>
  <c r="O3514" i="4"/>
  <c r="R3514" i="4" s="1"/>
  <c r="O3515" i="4"/>
  <c r="R3515" i="4" s="1"/>
  <c r="O3516" i="4"/>
  <c r="Q3516" i="4" s="1"/>
  <c r="O3517" i="4"/>
  <c r="R3517" i="4" s="1"/>
  <c r="O3518" i="4"/>
  <c r="R3518" i="4" s="1"/>
  <c r="O3519" i="4"/>
  <c r="R3519" i="4" s="1"/>
  <c r="O3520" i="4"/>
  <c r="R3520" i="4" s="1"/>
  <c r="O3521" i="4"/>
  <c r="R3521" i="4" s="1"/>
  <c r="O3522" i="4"/>
  <c r="R3522" i="4" s="1"/>
  <c r="O3523" i="4"/>
  <c r="Q3523" i="4" s="1"/>
  <c r="O3524" i="4"/>
  <c r="R3524" i="4" s="1"/>
  <c r="O3525" i="4"/>
  <c r="R3525" i="4" s="1"/>
  <c r="O3526" i="4"/>
  <c r="R3526" i="4" s="1"/>
  <c r="O3527" i="4"/>
  <c r="R3527" i="4" s="1"/>
  <c r="O3528" i="4"/>
  <c r="Q3528" i="4" s="1"/>
  <c r="O3529" i="4"/>
  <c r="R3529" i="4" s="1"/>
  <c r="O3530" i="4"/>
  <c r="Q3530" i="4" s="1"/>
  <c r="O3531" i="4"/>
  <c r="R3531" i="4" s="1"/>
  <c r="O3532" i="4"/>
  <c r="Q3532" i="4" s="1"/>
  <c r="O3533" i="4"/>
  <c r="R3533" i="4" s="1"/>
  <c r="O3534" i="4"/>
  <c r="R3534" i="4" s="1"/>
  <c r="O3535" i="4"/>
  <c r="R3535" i="4" s="1"/>
  <c r="O3536" i="4"/>
  <c r="R3536" i="4" s="1"/>
  <c r="O3537" i="4"/>
  <c r="Q3537" i="4" s="1"/>
  <c r="O3538" i="4"/>
  <c r="R3538" i="4" s="1"/>
  <c r="O3539" i="4"/>
  <c r="R3539" i="4" s="1"/>
  <c r="O3540" i="4"/>
  <c r="Q3540" i="4" s="1"/>
  <c r="O3541" i="4"/>
  <c r="R3541" i="4" s="1"/>
  <c r="O3542" i="4"/>
  <c r="R3542" i="4" s="1"/>
  <c r="O3543" i="4"/>
  <c r="R3543" i="4" s="1"/>
  <c r="O3544" i="4"/>
  <c r="Q3544" i="4" s="1"/>
  <c r="O3545" i="4"/>
  <c r="R3545" i="4" s="1"/>
  <c r="O3546" i="4"/>
  <c r="R3546" i="4" s="1"/>
  <c r="O3547" i="4"/>
  <c r="R3547" i="4" s="1"/>
  <c r="O3548" i="4"/>
  <c r="R3548" i="4" s="1"/>
  <c r="O3549" i="4"/>
  <c r="R3549" i="4" s="1"/>
  <c r="O3550" i="4"/>
  <c r="R3550" i="4" s="1"/>
  <c r="O3551" i="4"/>
  <c r="R3551" i="4" s="1"/>
  <c r="O3552" i="4"/>
  <c r="Q3552" i="4" s="1"/>
  <c r="O3553" i="4"/>
  <c r="Q3553" i="4" s="1"/>
  <c r="O3554" i="4"/>
  <c r="Q3554" i="4" s="1"/>
  <c r="O3555" i="4"/>
  <c r="R3555" i="4" s="1"/>
  <c r="O3556" i="4"/>
  <c r="R3556" i="4" s="1"/>
  <c r="O3557" i="4"/>
  <c r="R3557" i="4" s="1"/>
  <c r="O3558" i="4"/>
  <c r="Q3558" i="4" s="1"/>
  <c r="O3559" i="4"/>
  <c r="R3559" i="4" s="1"/>
  <c r="O3560" i="4"/>
  <c r="R3560" i="4" s="1"/>
  <c r="O3561" i="4"/>
  <c r="Q3561" i="4" s="1"/>
  <c r="O3562" i="4"/>
  <c r="R3562" i="4" s="1"/>
  <c r="O3563" i="4"/>
  <c r="R3563" i="4" s="1"/>
  <c r="O3564" i="4"/>
  <c r="R3564" i="4" s="1"/>
  <c r="O3565" i="4"/>
  <c r="R3565" i="4" s="1"/>
  <c r="O3566" i="4"/>
  <c r="Q3566" i="4" s="1"/>
  <c r="O3567" i="4"/>
  <c r="R3567" i="4" s="1"/>
  <c r="O3568" i="4"/>
  <c r="R3568" i="4" s="1"/>
  <c r="O3569" i="4"/>
  <c r="R3569" i="4" s="1"/>
  <c r="O3570" i="4"/>
  <c r="R3570" i="4" s="1"/>
  <c r="O3571" i="4"/>
  <c r="R3571" i="4" s="1"/>
  <c r="O3572" i="4"/>
  <c r="R3572" i="4" s="1"/>
  <c r="O3573" i="4"/>
  <c r="R3573" i="4" s="1"/>
  <c r="O3574" i="4"/>
  <c r="R3574" i="4" s="1"/>
  <c r="O3575" i="4"/>
  <c r="R3575" i="4" s="1"/>
  <c r="O3576" i="4"/>
  <c r="R3576" i="4" s="1"/>
  <c r="O3577" i="4"/>
  <c r="R3577" i="4" s="1"/>
  <c r="O3578" i="4"/>
  <c r="Q3578" i="4" s="1"/>
  <c r="O3579" i="4"/>
  <c r="R3579" i="4" s="1"/>
  <c r="O3580" i="4"/>
  <c r="R3580" i="4" s="1"/>
  <c r="O3581" i="4"/>
  <c r="Q3581" i="4" s="1"/>
  <c r="O3582" i="4"/>
  <c r="R3582" i="4" s="1"/>
  <c r="O3583" i="4"/>
  <c r="Q3583" i="4" s="1"/>
  <c r="O3584" i="4"/>
  <c r="R3584" i="4" s="1"/>
  <c r="O3585" i="4"/>
  <c r="Q3585" i="4" s="1"/>
  <c r="O3586" i="4"/>
  <c r="R3586" i="4" s="1"/>
  <c r="O3587" i="4"/>
  <c r="R3587" i="4" s="1"/>
  <c r="O3588" i="4"/>
  <c r="Q3588" i="4" s="1"/>
  <c r="O3589" i="4"/>
  <c r="Q3589" i="4" s="1"/>
  <c r="O3590" i="4"/>
  <c r="R3590" i="4" s="1"/>
  <c r="O3591" i="4"/>
  <c r="R3591" i="4" s="1"/>
  <c r="O3592" i="4"/>
  <c r="R3592" i="4" s="1"/>
  <c r="O3593" i="4"/>
  <c r="R3593" i="4" s="1"/>
  <c r="O3594" i="4"/>
  <c r="R3594" i="4" s="1"/>
  <c r="O3595" i="4"/>
  <c r="R3595" i="4" s="1"/>
  <c r="O3596" i="4"/>
  <c r="R3596" i="4" s="1"/>
  <c r="O3597" i="4"/>
  <c r="R3597" i="4" s="1"/>
  <c r="O3598" i="4"/>
  <c r="R3598" i="4" s="1"/>
  <c r="O3599" i="4"/>
  <c r="R3599" i="4" s="1"/>
  <c r="O3600" i="4"/>
  <c r="R3600" i="4" s="1"/>
  <c r="O3601" i="4"/>
  <c r="Q3601" i="4" s="1"/>
  <c r="O3602" i="4"/>
  <c r="R3602" i="4" s="1"/>
  <c r="O3603" i="4"/>
  <c r="R3603" i="4" s="1"/>
  <c r="O3604" i="4"/>
  <c r="R3604" i="4" s="1"/>
  <c r="O3605" i="4"/>
  <c r="Q3605" i="4" s="1"/>
  <c r="O3606" i="4"/>
  <c r="R3606" i="4" s="1"/>
  <c r="O3607" i="4"/>
  <c r="R3607" i="4" s="1"/>
  <c r="O3608" i="4"/>
  <c r="R3608" i="4" s="1"/>
  <c r="O3609" i="4"/>
  <c r="R3609" i="4" s="1"/>
  <c r="O3610" i="4"/>
  <c r="R3610" i="4" s="1"/>
  <c r="O3611" i="4"/>
  <c r="R3611" i="4" s="1"/>
  <c r="O3612" i="4"/>
  <c r="R3612" i="4" s="1"/>
  <c r="O3613" i="4"/>
  <c r="R3613" i="4" s="1"/>
  <c r="O3614" i="4"/>
  <c r="R3614" i="4" s="1"/>
  <c r="O3615" i="4"/>
  <c r="R3615" i="4" s="1"/>
  <c r="O3616" i="4"/>
  <c r="R3616" i="4" s="1"/>
  <c r="O3617" i="4"/>
  <c r="R3617" i="4" s="1"/>
  <c r="O3618" i="4"/>
  <c r="Q3618" i="4" s="1"/>
  <c r="O3619" i="4"/>
  <c r="R3619" i="4" s="1"/>
  <c r="O3620" i="4"/>
  <c r="Q3620" i="4" s="1"/>
  <c r="O3621" i="4"/>
  <c r="R3621" i="4" s="1"/>
  <c r="O3622" i="4"/>
  <c r="R3622" i="4" s="1"/>
  <c r="O3623" i="4"/>
  <c r="R3623" i="4" s="1"/>
  <c r="O3624" i="4"/>
  <c r="R3624" i="4" s="1"/>
  <c r="O3625" i="4"/>
  <c r="R3625" i="4" s="1"/>
  <c r="O3626" i="4"/>
  <c r="Q3626" i="4" s="1"/>
  <c r="O3627" i="4"/>
  <c r="R3627" i="4" s="1"/>
  <c r="O3628" i="4"/>
  <c r="R3628" i="4" s="1"/>
  <c r="O3629" i="4"/>
  <c r="R3629" i="4" s="1"/>
  <c r="O3630" i="4"/>
  <c r="Q3630" i="4" s="1"/>
  <c r="O3631" i="4"/>
  <c r="R3631" i="4" s="1"/>
  <c r="O3632" i="4"/>
  <c r="Q3632" i="4" s="1"/>
  <c r="O3633" i="4"/>
  <c r="R3633" i="4" s="1"/>
  <c r="O3634" i="4"/>
  <c r="R3634" i="4" s="1"/>
  <c r="O3635" i="4"/>
  <c r="R3635" i="4" s="1"/>
  <c r="O3636" i="4"/>
  <c r="R3636" i="4" s="1"/>
  <c r="O3637" i="4"/>
  <c r="R3637" i="4" s="1"/>
  <c r="O3638" i="4"/>
  <c r="R3638" i="4" s="1"/>
  <c r="O3639" i="4"/>
  <c r="R3639" i="4" s="1"/>
  <c r="O3640" i="4"/>
  <c r="Q3640" i="4" s="1"/>
  <c r="O3641" i="4"/>
  <c r="R3641" i="4" s="1"/>
  <c r="O3642" i="4"/>
  <c r="R3642" i="4" s="1"/>
  <c r="O3643" i="4"/>
  <c r="Q3643" i="4" s="1"/>
  <c r="O3644" i="4"/>
  <c r="Q3644" i="4" s="1"/>
  <c r="O3645" i="4"/>
  <c r="R3645" i="4" s="1"/>
  <c r="O3646" i="4"/>
  <c r="R3646" i="4" s="1"/>
  <c r="O3647" i="4"/>
  <c r="R3647" i="4" s="1"/>
  <c r="O3648" i="4"/>
  <c r="R3648" i="4" s="1"/>
  <c r="O3649" i="4"/>
  <c r="R3649" i="4" s="1"/>
  <c r="O3650" i="4"/>
  <c r="R3650" i="4" s="1"/>
  <c r="O3651" i="4"/>
  <c r="Q3651" i="4" s="1"/>
  <c r="O3652" i="4"/>
  <c r="R3652" i="4" s="1"/>
  <c r="O3653" i="4"/>
  <c r="R3653" i="4" s="1"/>
  <c r="O3654" i="4"/>
  <c r="R3654" i="4" s="1"/>
  <c r="O3655" i="4"/>
  <c r="R3655" i="4" s="1"/>
  <c r="O3656" i="4"/>
  <c r="R3656" i="4" s="1"/>
  <c r="O3657" i="4"/>
  <c r="R3657" i="4" s="1"/>
  <c r="O3658" i="4"/>
  <c r="R3658" i="4" s="1"/>
  <c r="O3659" i="4"/>
  <c r="Q3659" i="4" s="1"/>
  <c r="O3660" i="4"/>
  <c r="R3660" i="4" s="1"/>
  <c r="O3661" i="4"/>
  <c r="R3661" i="4" s="1"/>
  <c r="O3662" i="4"/>
  <c r="R3662" i="4" s="1"/>
  <c r="O3663" i="4"/>
  <c r="R3663" i="4" s="1"/>
  <c r="O3664" i="4"/>
  <c r="R3664" i="4" s="1"/>
  <c r="O3665" i="4"/>
  <c r="Q3665" i="4" s="1"/>
  <c r="O3666" i="4"/>
  <c r="Q3666" i="4" s="1"/>
  <c r="O3667" i="4"/>
  <c r="R3667" i="4" s="1"/>
  <c r="O3668" i="4"/>
  <c r="R3668" i="4" s="1"/>
  <c r="O3669" i="4"/>
  <c r="R3669" i="4" s="1"/>
  <c r="O3670" i="4"/>
  <c r="R3670" i="4" s="1"/>
  <c r="O3671" i="4"/>
  <c r="Q3671" i="4" s="1"/>
  <c r="O3672" i="4"/>
  <c r="R3672" i="4" s="1"/>
  <c r="O3673" i="4"/>
  <c r="R3673" i="4" s="1"/>
  <c r="O3674" i="4"/>
  <c r="R3674" i="4" s="1"/>
  <c r="O3675" i="4"/>
  <c r="Q3675" i="4" s="1"/>
  <c r="O3676" i="4"/>
  <c r="R3676" i="4" s="1"/>
  <c r="O3677" i="4"/>
  <c r="R3677" i="4" s="1"/>
  <c r="O3678" i="4"/>
  <c r="Q3678" i="4" s="1"/>
  <c r="O3679" i="4"/>
  <c r="R3679" i="4" s="1"/>
  <c r="O3680" i="4"/>
  <c r="R3680" i="4" s="1"/>
  <c r="O3681" i="4"/>
  <c r="R3681" i="4" s="1"/>
  <c r="O3682" i="4"/>
  <c r="R3682" i="4" s="1"/>
  <c r="O3683" i="4"/>
  <c r="R3683" i="4" s="1"/>
  <c r="O3684" i="4"/>
  <c r="R3684" i="4" s="1"/>
  <c r="O3685" i="4"/>
  <c r="R3685" i="4" s="1"/>
  <c r="O3686" i="4"/>
  <c r="R3686" i="4" s="1"/>
  <c r="O3687" i="4"/>
  <c r="R3687" i="4" s="1"/>
  <c r="O3688" i="4"/>
  <c r="Q3688" i="4" s="1"/>
  <c r="O3689" i="4"/>
  <c r="Q3689" i="4" s="1"/>
  <c r="O3690" i="4"/>
  <c r="R3690" i="4" s="1"/>
  <c r="O3691" i="4"/>
  <c r="R3691" i="4" s="1"/>
  <c r="O3692" i="4"/>
  <c r="R3692" i="4" s="1"/>
  <c r="O3693" i="4"/>
  <c r="R3693" i="4" s="1"/>
  <c r="O3694" i="4"/>
  <c r="Q3694" i="4" s="1"/>
  <c r="O3695" i="4"/>
  <c r="R3695" i="4" s="1"/>
  <c r="O3696" i="4"/>
  <c r="R3696" i="4" s="1"/>
  <c r="O3697" i="4"/>
  <c r="Q3697" i="4" s="1"/>
  <c r="O3698" i="4"/>
  <c r="R3698" i="4" s="1"/>
  <c r="O3699" i="4"/>
  <c r="R3699" i="4" s="1"/>
  <c r="O3700" i="4"/>
  <c r="Q3700" i="4" s="1"/>
  <c r="O3701" i="4"/>
  <c r="R3701" i="4" s="1"/>
  <c r="O3702" i="4"/>
  <c r="R3702" i="4" s="1"/>
  <c r="O3703" i="4"/>
  <c r="R3703" i="4" s="1"/>
  <c r="O3704" i="4"/>
  <c r="R3704" i="4" s="1"/>
  <c r="O3705" i="4"/>
  <c r="R3705" i="4" s="1"/>
  <c r="O3706" i="4"/>
  <c r="R3706" i="4" s="1"/>
  <c r="O3707" i="4"/>
  <c r="Q3707" i="4" s="1"/>
  <c r="O3708" i="4"/>
  <c r="Q3708" i="4" s="1"/>
  <c r="O3709" i="4"/>
  <c r="Q3709" i="4" s="1"/>
  <c r="O3710" i="4"/>
  <c r="Q3710" i="4" s="1"/>
  <c r="O3711" i="4"/>
  <c r="R3711" i="4" s="1"/>
  <c r="O3712" i="4"/>
  <c r="R3712" i="4" s="1"/>
  <c r="O3713" i="4"/>
  <c r="R3713" i="4" s="1"/>
  <c r="O3714" i="4"/>
  <c r="R3714" i="4" s="1"/>
  <c r="O3715" i="4"/>
  <c r="R3715" i="4" s="1"/>
  <c r="O3716" i="4"/>
  <c r="R3716" i="4" s="1"/>
  <c r="O3717" i="4"/>
  <c r="R3717" i="4" s="1"/>
  <c r="O3718" i="4"/>
  <c r="R3718" i="4" s="1"/>
  <c r="O3719" i="4"/>
  <c r="Q3719" i="4" s="1"/>
  <c r="O3720" i="4"/>
  <c r="R3720" i="4" s="1"/>
  <c r="O3721" i="4"/>
  <c r="R3721" i="4" s="1"/>
  <c r="O3722" i="4"/>
  <c r="R3722" i="4" s="1"/>
  <c r="O3723" i="4"/>
  <c r="Q3723" i="4" s="1"/>
  <c r="O3724" i="4"/>
  <c r="R3724" i="4" s="1"/>
  <c r="O3725" i="4"/>
  <c r="R3725" i="4" s="1"/>
  <c r="O3726" i="4"/>
  <c r="R3726" i="4" s="1"/>
  <c r="O3727" i="4"/>
  <c r="R3727" i="4" s="1"/>
  <c r="O3728" i="4"/>
  <c r="R3728" i="4" s="1"/>
  <c r="O3729" i="4"/>
  <c r="R3729" i="4" s="1"/>
  <c r="O3730" i="4"/>
  <c r="R3730" i="4" s="1"/>
  <c r="O3731" i="4"/>
  <c r="R3731" i="4" s="1"/>
  <c r="O3732" i="4"/>
  <c r="R3732" i="4" s="1"/>
  <c r="O3733" i="4"/>
  <c r="R3733" i="4" s="1"/>
  <c r="O3734" i="4"/>
  <c r="R3734" i="4" s="1"/>
  <c r="O3735" i="4"/>
  <c r="Q3735" i="4" s="1"/>
  <c r="O3736" i="4"/>
  <c r="R3736" i="4" s="1"/>
  <c r="O3737" i="4"/>
  <c r="R3737" i="4" s="1"/>
  <c r="O3738" i="4"/>
  <c r="Q3738" i="4" s="1"/>
  <c r="O3739" i="4"/>
  <c r="R3739" i="4" s="1"/>
  <c r="O3740" i="4"/>
  <c r="R3740" i="4" s="1"/>
  <c r="O3741" i="4"/>
  <c r="R3741" i="4" s="1"/>
  <c r="O3742" i="4"/>
  <c r="R3742" i="4" s="1"/>
  <c r="O3743" i="4"/>
  <c r="R3743" i="4" s="1"/>
  <c r="O3744" i="4"/>
  <c r="R3744" i="4" s="1"/>
  <c r="O3745" i="4"/>
  <c r="R3745" i="4" s="1"/>
  <c r="O3746" i="4"/>
  <c r="R3746" i="4" s="1"/>
  <c r="O3747" i="4"/>
  <c r="R3747" i="4" s="1"/>
  <c r="O3748" i="4"/>
  <c r="R3748" i="4" s="1"/>
  <c r="O3749" i="4"/>
  <c r="R3749" i="4" s="1"/>
  <c r="O3750" i="4"/>
  <c r="Q3750" i="4" s="1"/>
  <c r="O3751" i="4"/>
  <c r="R3751" i="4" s="1"/>
  <c r="O3752" i="4"/>
  <c r="R3752" i="4" s="1"/>
  <c r="O3753" i="4"/>
  <c r="R3753" i="4" s="1"/>
  <c r="O3754" i="4"/>
  <c r="R3754" i="4" s="1"/>
  <c r="O3755" i="4"/>
  <c r="Q3755" i="4" s="1"/>
  <c r="O3756" i="4"/>
  <c r="R3756" i="4" s="1"/>
  <c r="O3757" i="4"/>
  <c r="R3757" i="4" s="1"/>
  <c r="O3758" i="4"/>
  <c r="R3758" i="4" s="1"/>
  <c r="O3759" i="4"/>
  <c r="Q3759" i="4" s="1"/>
  <c r="O3760" i="4"/>
  <c r="R3760" i="4" s="1"/>
  <c r="O3761" i="4"/>
  <c r="R3761" i="4" s="1"/>
  <c r="O3762" i="4"/>
  <c r="R3762" i="4" s="1"/>
  <c r="O3763" i="4"/>
  <c r="R3763" i="4" s="1"/>
  <c r="O3764" i="4"/>
  <c r="Q3764" i="4" s="1"/>
  <c r="O3765" i="4"/>
  <c r="R3765" i="4" s="1"/>
  <c r="O3766" i="4"/>
  <c r="R3766" i="4" s="1"/>
  <c r="O3767" i="4"/>
  <c r="R3767" i="4" s="1"/>
  <c r="O3768" i="4"/>
  <c r="Q3768" i="4" s="1"/>
  <c r="O3769" i="4"/>
  <c r="R3769" i="4" s="1"/>
  <c r="O3770" i="4"/>
  <c r="R3770" i="4" s="1"/>
  <c r="O3771" i="4"/>
  <c r="R3771" i="4" s="1"/>
  <c r="O3772" i="4"/>
  <c r="R3772" i="4" s="1"/>
  <c r="O3773" i="4"/>
  <c r="R3773" i="4" s="1"/>
  <c r="O3774" i="4"/>
  <c r="R3774" i="4" s="1"/>
  <c r="O3775" i="4"/>
  <c r="R3775" i="4" s="1"/>
  <c r="O3776" i="4"/>
  <c r="R3776" i="4" s="1"/>
  <c r="O3777" i="4"/>
  <c r="R3777" i="4" s="1"/>
  <c r="O3778" i="4"/>
  <c r="R3778" i="4" s="1"/>
  <c r="O3779" i="4"/>
  <c r="R3779" i="4" s="1"/>
  <c r="O3780" i="4"/>
  <c r="R3780" i="4" s="1"/>
  <c r="O3781" i="4"/>
  <c r="R3781" i="4" s="1"/>
  <c r="O3782" i="4"/>
  <c r="R3782" i="4" s="1"/>
  <c r="O3783" i="4"/>
  <c r="R3783" i="4" s="1"/>
  <c r="O3784" i="4"/>
  <c r="R3784" i="4" s="1"/>
  <c r="O3785" i="4"/>
  <c r="R3785" i="4" s="1"/>
  <c r="O3786" i="4"/>
  <c r="R3786" i="4" s="1"/>
  <c r="O3787" i="4"/>
  <c r="R3787" i="4" s="1"/>
  <c r="O3788" i="4"/>
  <c r="R3788" i="4" s="1"/>
  <c r="O3789" i="4"/>
  <c r="R3789" i="4" s="1"/>
  <c r="O3790" i="4"/>
  <c r="R3790" i="4" s="1"/>
  <c r="O3791" i="4"/>
  <c r="R3791" i="4" s="1"/>
  <c r="O3792" i="4"/>
  <c r="Q3792" i="4" s="1"/>
  <c r="O3793" i="4"/>
  <c r="R3793" i="4" s="1"/>
  <c r="O3794" i="4"/>
  <c r="R3794" i="4" s="1"/>
  <c r="O3795" i="4"/>
  <c r="R3795" i="4" s="1"/>
  <c r="O3796" i="4"/>
  <c r="R3796" i="4" s="1"/>
  <c r="O3797" i="4"/>
  <c r="R3797" i="4" s="1"/>
  <c r="O3798" i="4"/>
  <c r="R3798" i="4" s="1"/>
  <c r="O3799" i="4"/>
  <c r="Q3799" i="4" s="1"/>
  <c r="O3800" i="4"/>
  <c r="R3800" i="4" s="1"/>
  <c r="O3801" i="4"/>
  <c r="R3801" i="4" s="1"/>
  <c r="O3802" i="4"/>
  <c r="R3802" i="4" s="1"/>
  <c r="O3803" i="4"/>
  <c r="R3803" i="4" s="1"/>
  <c r="O3804" i="4"/>
  <c r="R3804" i="4" s="1"/>
  <c r="O3805" i="4"/>
  <c r="R3805" i="4" s="1"/>
  <c r="O3806" i="4"/>
  <c r="Q3806" i="4" s="1"/>
  <c r="O3807" i="4"/>
  <c r="R3807" i="4" s="1"/>
  <c r="O3808" i="4"/>
  <c r="R3808" i="4" s="1"/>
  <c r="O3809" i="4"/>
  <c r="R3809" i="4" s="1"/>
  <c r="O3810" i="4"/>
  <c r="R3810" i="4" s="1"/>
  <c r="O3811" i="4"/>
  <c r="Q3811" i="4" s="1"/>
  <c r="O3812" i="4"/>
  <c r="Q3812" i="4" s="1"/>
  <c r="O3813" i="4"/>
  <c r="R3813" i="4" s="1"/>
  <c r="O3814" i="4"/>
  <c r="Q3814" i="4" s="1"/>
  <c r="O3815" i="4"/>
  <c r="Q3815" i="4" s="1"/>
  <c r="O3816" i="4"/>
  <c r="Q3816" i="4" s="1"/>
  <c r="O3817" i="4"/>
  <c r="R3817" i="4" s="1"/>
  <c r="O3818" i="4"/>
  <c r="R3818" i="4" s="1"/>
  <c r="O3819" i="4"/>
  <c r="Q3819" i="4" s="1"/>
  <c r="O3820" i="4"/>
  <c r="R3820" i="4" s="1"/>
  <c r="O3821" i="4"/>
  <c r="R3821" i="4" s="1"/>
  <c r="O3822" i="4"/>
  <c r="R3822" i="4" s="1"/>
  <c r="O3823" i="4"/>
  <c r="R3823" i="4" s="1"/>
  <c r="O3824" i="4"/>
  <c r="R3824" i="4" s="1"/>
  <c r="O3825" i="4"/>
  <c r="Q3825" i="4" s="1"/>
  <c r="O3826" i="4"/>
  <c r="R3826" i="4" s="1"/>
  <c r="O3827" i="4"/>
  <c r="R3827" i="4" s="1"/>
  <c r="O3828" i="4"/>
  <c r="R3828" i="4" s="1"/>
  <c r="O3829" i="4"/>
  <c r="R3829" i="4" s="1"/>
  <c r="O3830" i="4"/>
  <c r="Q3830" i="4" s="1"/>
  <c r="O3831" i="4"/>
  <c r="R3831" i="4" s="1"/>
  <c r="O3832" i="4"/>
  <c r="R3832" i="4" s="1"/>
  <c r="O3833" i="4"/>
  <c r="R3833" i="4" s="1"/>
  <c r="O3834" i="4"/>
  <c r="R3834" i="4" s="1"/>
  <c r="O3835" i="4"/>
  <c r="R3835" i="4" s="1"/>
  <c r="O3836" i="4"/>
  <c r="R3836" i="4" s="1"/>
  <c r="O3837" i="4"/>
  <c r="R3837" i="4" s="1"/>
  <c r="O3838" i="4"/>
  <c r="R3838" i="4" s="1"/>
  <c r="O3839" i="4"/>
  <c r="R3839" i="4" s="1"/>
  <c r="O3840" i="4"/>
  <c r="R3840" i="4" s="1"/>
  <c r="O3841" i="4"/>
  <c r="R3841" i="4" s="1"/>
  <c r="O3842" i="4"/>
  <c r="R3842" i="4" s="1"/>
  <c r="O3843" i="4"/>
  <c r="R3843" i="4" s="1"/>
  <c r="O3844" i="4"/>
  <c r="R3844" i="4" s="1"/>
  <c r="O3845" i="4"/>
  <c r="R3845" i="4" s="1"/>
  <c r="O3846" i="4"/>
  <c r="R3846" i="4" s="1"/>
  <c r="O3847" i="4"/>
  <c r="R3847" i="4" s="1"/>
  <c r="O3848" i="4"/>
  <c r="R3848" i="4" s="1"/>
  <c r="O3849" i="4"/>
  <c r="R3849" i="4" s="1"/>
  <c r="O3850" i="4"/>
  <c r="Q3850" i="4" s="1"/>
  <c r="O3851" i="4"/>
  <c r="R3851" i="4" s="1"/>
  <c r="O3852" i="4"/>
  <c r="R3852" i="4" s="1"/>
  <c r="O3853" i="4"/>
  <c r="R3853" i="4" s="1"/>
  <c r="O3854" i="4"/>
  <c r="R3854" i="4" s="1"/>
  <c r="O3855" i="4"/>
  <c r="R3855" i="4" s="1"/>
  <c r="O3856" i="4"/>
  <c r="R3856" i="4" s="1"/>
  <c r="O3857" i="4"/>
  <c r="R3857" i="4" s="1"/>
  <c r="O3858" i="4"/>
  <c r="R3858" i="4" s="1"/>
  <c r="O3859" i="4"/>
  <c r="R3859" i="4" s="1"/>
  <c r="O3860" i="4"/>
  <c r="R3860" i="4" s="1"/>
  <c r="O3861" i="4"/>
  <c r="R3861" i="4" s="1"/>
  <c r="O3862" i="4"/>
  <c r="R3862" i="4" s="1"/>
  <c r="O3863" i="4"/>
  <c r="Q3863" i="4" s="1"/>
  <c r="O3864" i="4"/>
  <c r="R3864" i="4" s="1"/>
  <c r="O3865" i="4"/>
  <c r="R3865" i="4" s="1"/>
  <c r="O3866" i="4"/>
  <c r="Q3866" i="4" s="1"/>
  <c r="O3867" i="4"/>
  <c r="R3867" i="4" s="1"/>
  <c r="O3868" i="4"/>
  <c r="R3868" i="4" s="1"/>
  <c r="O3869" i="4"/>
  <c r="R3869" i="4" s="1"/>
  <c r="O3870" i="4"/>
  <c r="Q3870" i="4" s="1"/>
  <c r="O3871" i="4"/>
  <c r="R3871" i="4" s="1"/>
  <c r="O3872" i="4"/>
  <c r="R3872" i="4" s="1"/>
  <c r="O3873" i="4"/>
  <c r="R3873" i="4" s="1"/>
  <c r="O3874" i="4"/>
  <c r="R3874" i="4" s="1"/>
  <c r="O3875" i="4"/>
  <c r="R3875" i="4" s="1"/>
  <c r="O3876" i="4"/>
  <c r="R3876" i="4" s="1"/>
  <c r="O3877" i="4"/>
  <c r="Q3877" i="4" s="1"/>
  <c r="O3878" i="4"/>
  <c r="R3878" i="4" s="1"/>
  <c r="O3879" i="4"/>
  <c r="R3879" i="4" s="1"/>
  <c r="O3880" i="4"/>
  <c r="R3880" i="4" s="1"/>
  <c r="O3881" i="4"/>
  <c r="R3881" i="4" s="1"/>
  <c r="O3882" i="4"/>
  <c r="R3882" i="4" s="1"/>
  <c r="O3883" i="4"/>
  <c r="R3883" i="4" s="1"/>
  <c r="O3884" i="4"/>
  <c r="R3884" i="4" s="1"/>
  <c r="O3885" i="4"/>
  <c r="Q3885" i="4" s="1"/>
  <c r="O3886" i="4"/>
  <c r="R3886" i="4" s="1"/>
  <c r="O3887" i="4"/>
  <c r="R3887" i="4" s="1"/>
  <c r="O3888" i="4"/>
  <c r="R3888" i="4" s="1"/>
  <c r="O3889" i="4"/>
  <c r="R3889" i="4" s="1"/>
  <c r="O3890" i="4"/>
  <c r="R3890" i="4" s="1"/>
  <c r="O3891" i="4"/>
  <c r="R3891" i="4" s="1"/>
  <c r="O3892" i="4"/>
  <c r="R3892" i="4" s="1"/>
  <c r="O3893" i="4"/>
  <c r="R3893" i="4" s="1"/>
  <c r="O3894" i="4"/>
  <c r="Q3894" i="4" s="1"/>
  <c r="O3895" i="4"/>
  <c r="R3895" i="4" s="1"/>
  <c r="O3896" i="4"/>
  <c r="R3896" i="4" s="1"/>
  <c r="O3897" i="4"/>
  <c r="R3897" i="4" s="1"/>
  <c r="O3898" i="4"/>
  <c r="Q3898" i="4" s="1"/>
  <c r="O3899" i="4"/>
  <c r="Q3899" i="4" s="1"/>
  <c r="O3900" i="4"/>
  <c r="R3900" i="4" s="1"/>
  <c r="O3901" i="4"/>
  <c r="R3901" i="4" s="1"/>
  <c r="O3902" i="4"/>
  <c r="R3902" i="4" s="1"/>
  <c r="O3903" i="4"/>
  <c r="R3903" i="4" s="1"/>
  <c r="O3904" i="4"/>
  <c r="R3904" i="4" s="1"/>
  <c r="O3905" i="4"/>
  <c r="R3905" i="4" s="1"/>
  <c r="O3906" i="4"/>
  <c r="Q3906" i="4" s="1"/>
  <c r="O3907" i="4"/>
  <c r="R3907" i="4" s="1"/>
  <c r="O3908" i="4"/>
  <c r="R3908" i="4" s="1"/>
  <c r="O3909" i="4"/>
  <c r="R3909" i="4" s="1"/>
  <c r="O3910" i="4"/>
  <c r="R3910" i="4" s="1"/>
  <c r="O3911" i="4"/>
  <c r="R3911" i="4" s="1"/>
  <c r="O3912" i="4"/>
  <c r="R3912" i="4" s="1"/>
  <c r="O3913" i="4"/>
  <c r="R3913" i="4" s="1"/>
  <c r="O3914" i="4"/>
  <c r="Q3914" i="4" s="1"/>
  <c r="O3915" i="4"/>
  <c r="Q3915" i="4" s="1"/>
  <c r="O3916" i="4"/>
  <c r="R3916" i="4" s="1"/>
  <c r="O3917" i="4"/>
  <c r="R3917" i="4" s="1"/>
  <c r="O3918" i="4"/>
  <c r="R3918" i="4" s="1"/>
  <c r="O3919" i="4"/>
  <c r="R3919" i="4" s="1"/>
  <c r="O3920" i="4"/>
  <c r="R3920" i="4" s="1"/>
  <c r="O3921" i="4"/>
  <c r="R3921" i="4" s="1"/>
  <c r="O3922" i="4"/>
  <c r="Q3922" i="4" s="1"/>
  <c r="O3923" i="4"/>
  <c r="R3923" i="4" s="1"/>
  <c r="O3924" i="4"/>
  <c r="Q3924" i="4" s="1"/>
  <c r="O3925" i="4"/>
  <c r="Q3925" i="4" s="1"/>
  <c r="O3926" i="4"/>
  <c r="R3926" i="4" s="1"/>
  <c r="O3927" i="4"/>
  <c r="R3927" i="4" s="1"/>
  <c r="O3928" i="4"/>
  <c r="R3928" i="4" s="1"/>
  <c r="O3929" i="4"/>
  <c r="R3929" i="4" s="1"/>
  <c r="O3930" i="4"/>
  <c r="Q3930" i="4" s="1"/>
  <c r="O3931" i="4"/>
  <c r="R3931" i="4" s="1"/>
  <c r="O3932" i="4"/>
  <c r="R3932" i="4" s="1"/>
  <c r="O3933" i="4"/>
  <c r="Q3933" i="4" s="1"/>
  <c r="O3934" i="4"/>
  <c r="R3934" i="4" s="1"/>
  <c r="O3935" i="4"/>
  <c r="R3935" i="4" s="1"/>
  <c r="O3936" i="4"/>
  <c r="R3936" i="4" s="1"/>
  <c r="O3937" i="4"/>
  <c r="R3937" i="4" s="1"/>
  <c r="O3938" i="4"/>
  <c r="Q3938" i="4" s="1"/>
  <c r="O3939" i="4"/>
  <c r="R3939" i="4" s="1"/>
  <c r="O3940" i="4"/>
  <c r="Q3940" i="4" s="1"/>
  <c r="O3941" i="4"/>
  <c r="R3941" i="4" s="1"/>
  <c r="O3942" i="4"/>
  <c r="R3942" i="4" s="1"/>
  <c r="O3943" i="4"/>
  <c r="Q3943" i="4" s="1"/>
  <c r="O3944" i="4"/>
  <c r="Q3944" i="4" s="1"/>
  <c r="O3945" i="4"/>
  <c r="R3945" i="4" s="1"/>
  <c r="O3946" i="4"/>
  <c r="R3946" i="4" s="1"/>
  <c r="O3947" i="4"/>
  <c r="R3947" i="4" s="1"/>
  <c r="O3948" i="4"/>
  <c r="Q3948" i="4" s="1"/>
  <c r="O3949" i="4"/>
  <c r="Q3949" i="4" s="1"/>
  <c r="O3950" i="4"/>
  <c r="R3950" i="4" s="1"/>
  <c r="O3951" i="4"/>
  <c r="Q3951" i="4" s="1"/>
  <c r="O3952" i="4"/>
  <c r="R3952" i="4" s="1"/>
  <c r="O3953" i="4"/>
  <c r="R3953" i="4" s="1"/>
  <c r="O3954" i="4"/>
  <c r="R3954" i="4" s="1"/>
  <c r="O3955" i="4"/>
  <c r="R3955" i="4" s="1"/>
  <c r="O3956" i="4"/>
  <c r="R3956" i="4" s="1"/>
  <c r="O3957" i="4"/>
  <c r="R3957" i="4" s="1"/>
  <c r="O3958" i="4"/>
  <c r="R3958" i="4" s="1"/>
  <c r="O3959" i="4"/>
  <c r="Q3959" i="4" s="1"/>
  <c r="O3960" i="4"/>
  <c r="R3960" i="4" s="1"/>
  <c r="O3961" i="4"/>
  <c r="R3961" i="4" s="1"/>
  <c r="O3962" i="4"/>
  <c r="Q3962" i="4" s="1"/>
  <c r="O3963" i="4"/>
  <c r="R3963" i="4" s="1"/>
  <c r="O3964" i="4"/>
  <c r="R3964" i="4" s="1"/>
  <c r="O3965" i="4"/>
  <c r="Q3965" i="4" s="1"/>
  <c r="O3966" i="4"/>
  <c r="R3966" i="4" s="1"/>
  <c r="O3967" i="4"/>
  <c r="R3967" i="4" s="1"/>
  <c r="O3968" i="4"/>
  <c r="R3968" i="4" s="1"/>
  <c r="O3969" i="4"/>
  <c r="Q3969" i="4" s="1"/>
  <c r="O3970" i="4"/>
  <c r="R3970" i="4" s="1"/>
  <c r="O3971" i="4"/>
  <c r="R3971" i="4" s="1"/>
  <c r="O3972" i="4"/>
  <c r="R3972" i="4" s="1"/>
  <c r="O3973" i="4"/>
  <c r="Q3973" i="4" s="1"/>
  <c r="O3974" i="4"/>
  <c r="R3974" i="4" s="1"/>
  <c r="O3975" i="4"/>
  <c r="Q3975" i="4" s="1"/>
  <c r="O3976" i="4"/>
  <c r="R3976" i="4" s="1"/>
  <c r="O3977" i="4"/>
  <c r="R3977" i="4" s="1"/>
  <c r="O3978" i="4"/>
  <c r="R3978" i="4" s="1"/>
  <c r="O3979" i="4"/>
  <c r="R3979" i="4" s="1"/>
  <c r="O3980" i="4"/>
  <c r="R3980" i="4" s="1"/>
  <c r="O3981" i="4"/>
  <c r="Q3981" i="4" s="1"/>
  <c r="O3982" i="4"/>
  <c r="R3982" i="4" s="1"/>
  <c r="O3983" i="4"/>
  <c r="R3983" i="4" s="1"/>
  <c r="O3984" i="4"/>
  <c r="R3984" i="4" s="1"/>
  <c r="O3985" i="4"/>
  <c r="R3985" i="4" s="1"/>
  <c r="O3986" i="4"/>
  <c r="Q3986" i="4" s="1"/>
  <c r="O3987" i="4"/>
  <c r="R3987" i="4" s="1"/>
  <c r="O3988" i="4"/>
  <c r="R3988" i="4" s="1"/>
  <c r="O3989" i="4"/>
  <c r="R3989" i="4" s="1"/>
  <c r="O3990" i="4"/>
  <c r="R3990" i="4" s="1"/>
  <c r="O3991" i="4"/>
  <c r="R3991" i="4" s="1"/>
  <c r="O3992" i="4"/>
  <c r="R3992" i="4" s="1"/>
  <c r="O3993" i="4"/>
  <c r="R3993" i="4" s="1"/>
  <c r="O3994" i="4"/>
  <c r="R3994" i="4" s="1"/>
  <c r="O3995" i="4"/>
  <c r="R3995" i="4" s="1"/>
  <c r="O3996" i="4"/>
  <c r="R3996" i="4" s="1"/>
  <c r="O3997" i="4"/>
  <c r="R3997" i="4" s="1"/>
  <c r="O3998" i="4"/>
  <c r="R3998" i="4" s="1"/>
  <c r="O3999" i="4"/>
  <c r="Q3999" i="4" s="1"/>
  <c r="O4000" i="4"/>
  <c r="R4000" i="4" s="1"/>
  <c r="O4001" i="4"/>
  <c r="R4001" i="4" s="1"/>
  <c r="O4002" i="4"/>
  <c r="R4002" i="4" s="1"/>
  <c r="O4003" i="4"/>
  <c r="R4003" i="4" s="1"/>
  <c r="O4004" i="4"/>
  <c r="R4004" i="4" s="1"/>
  <c r="O4005" i="4"/>
  <c r="R4005" i="4" s="1"/>
  <c r="O4006" i="4"/>
  <c r="Q4006" i="4" s="1"/>
  <c r="O4007" i="4"/>
  <c r="R4007" i="4" s="1"/>
  <c r="O4008" i="4"/>
  <c r="Q4008" i="4" s="1"/>
  <c r="O4009" i="4"/>
  <c r="R4009" i="4" s="1"/>
  <c r="O4010" i="4"/>
  <c r="R4010" i="4" s="1"/>
  <c r="O4011" i="4"/>
  <c r="R4011" i="4" s="1"/>
  <c r="O4012" i="4"/>
  <c r="R4012" i="4" s="1"/>
  <c r="O4013" i="4"/>
  <c r="R4013" i="4" s="1"/>
  <c r="O4014" i="4"/>
  <c r="R4014" i="4" s="1"/>
  <c r="O4015" i="4"/>
  <c r="R4015" i="4" s="1"/>
  <c r="O4016" i="4"/>
  <c r="R4016" i="4" s="1"/>
  <c r="O4017" i="4"/>
  <c r="R4017" i="4" s="1"/>
  <c r="O4018" i="4"/>
  <c r="R4018" i="4" s="1"/>
  <c r="O4019" i="4"/>
  <c r="Q4019" i="4" s="1"/>
  <c r="O4020" i="4"/>
  <c r="R4020" i="4" s="1"/>
  <c r="O4021" i="4"/>
  <c r="Q4021" i="4" s="1"/>
  <c r="O4022" i="4"/>
  <c r="R4022" i="4" s="1"/>
  <c r="O4023" i="4"/>
  <c r="R4023" i="4" s="1"/>
  <c r="O4024" i="4"/>
  <c r="R4024" i="4" s="1"/>
  <c r="O4025" i="4"/>
  <c r="R4025" i="4" s="1"/>
  <c r="O4026" i="4"/>
  <c r="R4026" i="4" s="1"/>
  <c r="O4027" i="4"/>
  <c r="R4027" i="4" s="1"/>
  <c r="O4028" i="4"/>
  <c r="R4028" i="4" s="1"/>
  <c r="O4029" i="4"/>
  <c r="R4029" i="4" s="1"/>
  <c r="O4030" i="4"/>
  <c r="R4030" i="4" s="1"/>
  <c r="O4031" i="4"/>
  <c r="R4031" i="4" s="1"/>
  <c r="O4032" i="4"/>
  <c r="R4032" i="4" s="1"/>
  <c r="O4033" i="4"/>
  <c r="R4033" i="4" s="1"/>
  <c r="O4034" i="4"/>
  <c r="R4034" i="4" s="1"/>
  <c r="O4035" i="4"/>
  <c r="Q4035" i="4" s="1"/>
  <c r="O4036" i="4"/>
  <c r="R4036" i="4" s="1"/>
  <c r="O4037" i="4"/>
  <c r="R4037" i="4" s="1"/>
  <c r="O4038" i="4"/>
  <c r="R4038" i="4" s="1"/>
  <c r="O4039" i="4"/>
  <c r="R4039" i="4" s="1"/>
  <c r="O4040" i="4"/>
  <c r="R4040" i="4" s="1"/>
  <c r="O4041" i="4"/>
  <c r="R4041" i="4" s="1"/>
  <c r="O4042" i="4"/>
  <c r="R4042" i="4" s="1"/>
  <c r="O4043" i="4"/>
  <c r="R4043" i="4" s="1"/>
  <c r="O4044" i="4"/>
  <c r="R4044" i="4" s="1"/>
  <c r="O4045" i="4"/>
  <c r="R4045" i="4" s="1"/>
  <c r="O4046" i="4"/>
  <c r="R4046" i="4" s="1"/>
  <c r="O4047" i="4"/>
  <c r="R4047" i="4" s="1"/>
  <c r="O4048" i="4"/>
  <c r="R4048" i="4" s="1"/>
  <c r="O4049" i="4"/>
  <c r="R4049" i="4" s="1"/>
  <c r="O4050" i="4"/>
  <c r="R4050" i="4" s="1"/>
  <c r="O4051" i="4"/>
  <c r="R4051" i="4" s="1"/>
  <c r="O4052" i="4"/>
  <c r="R4052" i="4" s="1"/>
  <c r="O4053" i="4"/>
  <c r="R4053" i="4" s="1"/>
  <c r="O4054" i="4"/>
  <c r="R4054" i="4" s="1"/>
  <c r="O4055" i="4"/>
  <c r="R4055" i="4" s="1"/>
  <c r="O4056" i="4"/>
  <c r="Q4056" i="4" s="1"/>
  <c r="O4057" i="4"/>
  <c r="R4057" i="4" s="1"/>
  <c r="O4058" i="4"/>
  <c r="R4058" i="4" s="1"/>
  <c r="O4059" i="4"/>
  <c r="R4059" i="4" s="1"/>
  <c r="O4060" i="4"/>
  <c r="R4060" i="4" s="1"/>
  <c r="O4061" i="4"/>
  <c r="R4061" i="4" s="1"/>
  <c r="O4062" i="4"/>
  <c r="R4062" i="4" s="1"/>
  <c r="O4063" i="4"/>
  <c r="R4063" i="4" s="1"/>
  <c r="O4064" i="4"/>
  <c r="R4064" i="4" s="1"/>
  <c r="O4065" i="4"/>
  <c r="R4065" i="4" s="1"/>
  <c r="O4066" i="4"/>
  <c r="R4066" i="4" s="1"/>
  <c r="O4067" i="4"/>
  <c r="R4067" i="4" s="1"/>
  <c r="O4068" i="4"/>
  <c r="R4068" i="4" s="1"/>
  <c r="O4069" i="4"/>
  <c r="R4069" i="4" s="1"/>
  <c r="O4070" i="4"/>
  <c r="Q4070" i="4" s="1"/>
  <c r="O4071" i="4"/>
  <c r="Q4071" i="4" s="1"/>
  <c r="O4072" i="4"/>
  <c r="R4072" i="4" s="1"/>
  <c r="O4073" i="4"/>
  <c r="R4073" i="4" s="1"/>
  <c r="O4074" i="4"/>
  <c r="Q4074" i="4" s="1"/>
  <c r="O4075" i="4"/>
  <c r="R4075" i="4" s="1"/>
  <c r="O4076" i="4"/>
  <c r="R4076" i="4" s="1"/>
  <c r="O4077" i="4"/>
  <c r="R4077" i="4" s="1"/>
  <c r="O4078" i="4"/>
  <c r="R4078" i="4" s="1"/>
  <c r="O4079" i="4"/>
  <c r="R4079" i="4" s="1"/>
  <c r="O4080" i="4"/>
  <c r="R4080" i="4" s="1"/>
  <c r="O4081" i="4"/>
  <c r="R4081" i="4" s="1"/>
  <c r="O4082" i="4"/>
  <c r="R4082" i="4" s="1"/>
  <c r="O4083" i="4"/>
  <c r="R4083" i="4" s="1"/>
  <c r="O4084" i="4"/>
  <c r="R4084" i="4" s="1"/>
  <c r="O4085" i="4"/>
  <c r="R4085" i="4" s="1"/>
  <c r="O4086" i="4"/>
  <c r="R4086" i="4" s="1"/>
  <c r="O4087" i="4"/>
  <c r="R4087" i="4" s="1"/>
  <c r="O4088" i="4"/>
  <c r="R4088" i="4" s="1"/>
  <c r="O4089" i="4"/>
  <c r="R4089" i="4" s="1"/>
  <c r="O4090" i="4"/>
  <c r="Q4090" i="4" s="1"/>
  <c r="O4091" i="4"/>
  <c r="R4091" i="4" s="1"/>
  <c r="O4092" i="4"/>
  <c r="R4092" i="4" s="1"/>
  <c r="O4093" i="4"/>
  <c r="R4093" i="4" s="1"/>
  <c r="O4094" i="4"/>
  <c r="R4094" i="4" s="1"/>
  <c r="O4095" i="4"/>
  <c r="R4095" i="4" s="1"/>
  <c r="O4096" i="4"/>
  <c r="R4096" i="4" s="1"/>
  <c r="O4097" i="4"/>
  <c r="R4097" i="4" s="1"/>
  <c r="O4098" i="4"/>
  <c r="R4098" i="4" s="1"/>
  <c r="O4099" i="4"/>
  <c r="R4099" i="4" s="1"/>
  <c r="O4100" i="4"/>
  <c r="R4100" i="4" s="1"/>
  <c r="O4101" i="4"/>
  <c r="R4101" i="4" s="1"/>
  <c r="O4102" i="4"/>
  <c r="R4102" i="4" s="1"/>
  <c r="O4103" i="4"/>
  <c r="Q4103" i="4" s="1"/>
  <c r="O4104" i="4"/>
  <c r="R4104" i="4" s="1"/>
  <c r="O4105" i="4"/>
  <c r="R4105" i="4" s="1"/>
  <c r="O4106" i="4"/>
  <c r="R4106" i="4" s="1"/>
  <c r="O4107" i="4"/>
  <c r="R4107" i="4" s="1"/>
  <c r="O4108" i="4"/>
  <c r="R4108" i="4" s="1"/>
  <c r="O4109" i="4"/>
  <c r="R4109" i="4" s="1"/>
  <c r="O4110" i="4"/>
  <c r="R4110" i="4" s="1"/>
  <c r="O4111" i="4"/>
  <c r="Q4111" i="4" s="1"/>
  <c r="O4112" i="4"/>
  <c r="Q4112" i="4" s="1"/>
  <c r="O4113" i="4"/>
  <c r="R4113" i="4" s="1"/>
  <c r="O4114" i="4"/>
  <c r="Q4114" i="4" s="1"/>
  <c r="O4115" i="4"/>
  <c r="R4115" i="4" s="1"/>
  <c r="O4116" i="4"/>
  <c r="Q4116" i="4" s="1"/>
  <c r="O4117" i="4"/>
  <c r="R4117" i="4" s="1"/>
  <c r="O4118" i="4"/>
  <c r="R4118" i="4" s="1"/>
  <c r="O4119" i="4"/>
  <c r="Q4119" i="4" s="1"/>
  <c r="O4120" i="4"/>
  <c r="R4120" i="4" s="1"/>
  <c r="O4121" i="4"/>
  <c r="Q4121" i="4" s="1"/>
  <c r="O4122" i="4"/>
  <c r="Q4122" i="4" s="1"/>
  <c r="O4123" i="4"/>
  <c r="R4123" i="4" s="1"/>
  <c r="O4124" i="4"/>
  <c r="R4124" i="4" s="1"/>
  <c r="O4125" i="4"/>
  <c r="R4125" i="4" s="1"/>
  <c r="O4126" i="4"/>
  <c r="R4126" i="4" s="1"/>
  <c r="O4127" i="4"/>
  <c r="R4127" i="4" s="1"/>
  <c r="O4128" i="4"/>
  <c r="R4128" i="4" s="1"/>
  <c r="O4129" i="4"/>
  <c r="R4129" i="4" s="1"/>
  <c r="O4130" i="4"/>
  <c r="R4130" i="4" s="1"/>
  <c r="O4131" i="4"/>
  <c r="R4131" i="4" s="1"/>
  <c r="O4132" i="4"/>
  <c r="R4132" i="4" s="1"/>
  <c r="O4133" i="4"/>
  <c r="R4133" i="4" s="1"/>
  <c r="O4134" i="4"/>
  <c r="Q4134" i="4" s="1"/>
  <c r="O4135" i="4"/>
  <c r="R4135" i="4" s="1"/>
  <c r="O4136" i="4"/>
  <c r="Q4136" i="4" s="1"/>
  <c r="O4137" i="4"/>
  <c r="R4137" i="4" s="1"/>
  <c r="O4138" i="4"/>
  <c r="R4138" i="4" s="1"/>
  <c r="O4139" i="4"/>
  <c r="R4139" i="4" s="1"/>
  <c r="O4140" i="4"/>
  <c r="R4140" i="4" s="1"/>
  <c r="O4141" i="4"/>
  <c r="R4141" i="4" s="1"/>
  <c r="O4142" i="4"/>
  <c r="R4142" i="4" s="1"/>
  <c r="O4143" i="4"/>
  <c r="R4143" i="4" s="1"/>
  <c r="O4144" i="4"/>
  <c r="Q4144" i="4" s="1"/>
  <c r="O4145" i="4"/>
  <c r="R4145" i="4" s="1"/>
  <c r="O4146" i="4"/>
  <c r="R4146" i="4" s="1"/>
  <c r="O4147" i="4"/>
  <c r="R4147" i="4" s="1"/>
  <c r="O4148" i="4"/>
  <c r="Q4148" i="4" s="1"/>
  <c r="O4149" i="4"/>
  <c r="R4149" i="4" s="1"/>
  <c r="O4150" i="4"/>
  <c r="R4150" i="4" s="1"/>
  <c r="O4151" i="4"/>
  <c r="R4151" i="4" s="1"/>
  <c r="O4152" i="4"/>
  <c r="Q4152" i="4" s="1"/>
  <c r="O4153" i="4"/>
  <c r="Q4153" i="4" s="1"/>
  <c r="O4154" i="4"/>
  <c r="R4154" i="4" s="1"/>
  <c r="O4155" i="4"/>
  <c r="Q4155" i="4" s="1"/>
  <c r="O4156" i="4"/>
  <c r="R4156" i="4" s="1"/>
  <c r="O4157" i="4"/>
  <c r="R4157" i="4" s="1"/>
  <c r="O4158" i="4"/>
  <c r="R4158" i="4" s="1"/>
  <c r="O4159" i="4"/>
  <c r="Q4159" i="4" s="1"/>
  <c r="O4160" i="4"/>
  <c r="R4160" i="4" s="1"/>
  <c r="O4161" i="4"/>
  <c r="R4161" i="4" s="1"/>
  <c r="O4162" i="4"/>
  <c r="R4162" i="4" s="1"/>
  <c r="O4163" i="4"/>
  <c r="R4163" i="4" s="1"/>
  <c r="O4164" i="4"/>
  <c r="R4164" i="4" s="1"/>
  <c r="O4165" i="4"/>
  <c r="Q4165" i="4" s="1"/>
  <c r="O4166" i="4"/>
  <c r="R4166" i="4" s="1"/>
  <c r="O4167" i="4"/>
  <c r="R4167" i="4" s="1"/>
  <c r="O4168" i="4"/>
  <c r="R4168" i="4" s="1"/>
  <c r="O4169" i="4"/>
  <c r="Q4169" i="4" s="1"/>
  <c r="O4170" i="4"/>
  <c r="R4170" i="4" s="1"/>
  <c r="O4171" i="4"/>
  <c r="R4171" i="4" s="1"/>
  <c r="O4172" i="4"/>
  <c r="R4172" i="4" s="1"/>
  <c r="O4173" i="4"/>
  <c r="R4173" i="4" s="1"/>
  <c r="O4174" i="4"/>
  <c r="R4174" i="4" s="1"/>
  <c r="O4175" i="4"/>
  <c r="R4175" i="4" s="1"/>
  <c r="O4176" i="4"/>
  <c r="R4176" i="4" s="1"/>
  <c r="O4177" i="4"/>
  <c r="R4177" i="4" s="1"/>
  <c r="O4178" i="4"/>
  <c r="R4178" i="4" s="1"/>
  <c r="O4179" i="4"/>
  <c r="R4179" i="4" s="1"/>
  <c r="O4180" i="4"/>
  <c r="R4180" i="4" s="1"/>
  <c r="O4181" i="4"/>
  <c r="Q4181" i="4" s="1"/>
  <c r="O4182" i="4"/>
  <c r="R4182" i="4" s="1"/>
  <c r="O4183" i="4"/>
  <c r="Q4183" i="4" s="1"/>
  <c r="O4184" i="4"/>
  <c r="R4184" i="4" s="1"/>
  <c r="O4185" i="4"/>
  <c r="R4185" i="4" s="1"/>
  <c r="O4186" i="4"/>
  <c r="R4186" i="4" s="1"/>
  <c r="O4187" i="4"/>
  <c r="R4187" i="4" s="1"/>
  <c r="O4188" i="4"/>
  <c r="R4188" i="4" s="1"/>
  <c r="O4189" i="4"/>
  <c r="R4189" i="4" s="1"/>
  <c r="O4190" i="4"/>
  <c r="Q4190" i="4" s="1"/>
  <c r="O4191" i="4"/>
  <c r="R4191" i="4" s="1"/>
  <c r="O4192" i="4"/>
  <c r="R4192" i="4" s="1"/>
  <c r="O4193" i="4"/>
  <c r="R4193" i="4" s="1"/>
  <c r="O4194" i="4"/>
  <c r="R4194" i="4" s="1"/>
  <c r="O4195" i="4"/>
  <c r="R4195" i="4" s="1"/>
  <c r="O4196" i="4"/>
  <c r="R4196" i="4" s="1"/>
  <c r="O4197" i="4"/>
  <c r="R4197" i="4" s="1"/>
  <c r="O4198" i="4"/>
  <c r="R4198" i="4" s="1"/>
  <c r="O4199" i="4"/>
  <c r="R4199" i="4" s="1"/>
  <c r="O4200" i="4"/>
  <c r="R4200" i="4" s="1"/>
  <c r="O4201" i="4"/>
  <c r="R4201" i="4" s="1"/>
  <c r="O4202" i="4"/>
  <c r="R4202" i="4" s="1"/>
  <c r="O4203" i="4"/>
  <c r="R4203" i="4" s="1"/>
  <c r="O4204" i="4"/>
  <c r="R4204" i="4" s="1"/>
  <c r="O4205" i="4"/>
  <c r="R4205" i="4" s="1"/>
  <c r="O4206" i="4"/>
  <c r="R4206" i="4" s="1"/>
  <c r="O4207" i="4"/>
  <c r="R4207" i="4" s="1"/>
  <c r="O4208" i="4"/>
  <c r="R4208" i="4" s="1"/>
  <c r="O4209" i="4"/>
  <c r="R4209" i="4" s="1"/>
  <c r="O4210" i="4"/>
  <c r="R4210" i="4" s="1"/>
  <c r="O4211" i="4"/>
  <c r="R4211" i="4" s="1"/>
  <c r="O4212" i="4"/>
  <c r="R4212" i="4" s="1"/>
  <c r="O4213" i="4"/>
  <c r="R4213" i="4" s="1"/>
  <c r="O4214" i="4"/>
  <c r="R4214" i="4" s="1"/>
  <c r="O4215" i="4"/>
  <c r="Q4215" i="4" s="1"/>
  <c r="O4216" i="4"/>
  <c r="R4216" i="4" s="1"/>
  <c r="O4217" i="4"/>
  <c r="Q4217" i="4" s="1"/>
  <c r="O4218" i="4"/>
  <c r="Q4218" i="4" s="1"/>
  <c r="O4219" i="4"/>
  <c r="R4219" i="4" s="1"/>
  <c r="O4220" i="4"/>
  <c r="R4220" i="4" s="1"/>
  <c r="O4221" i="4"/>
  <c r="R4221" i="4" s="1"/>
  <c r="O4222" i="4"/>
  <c r="R4222" i="4" s="1"/>
  <c r="O4223" i="4"/>
  <c r="R4223" i="4" s="1"/>
  <c r="O4224" i="4"/>
  <c r="R4224" i="4" s="1"/>
  <c r="O4225" i="4"/>
  <c r="R4225" i="4" s="1"/>
  <c r="O4226" i="4"/>
  <c r="R4226" i="4" s="1"/>
  <c r="O4227" i="4"/>
  <c r="R4227" i="4" s="1"/>
  <c r="O4228" i="4"/>
  <c r="R4228" i="4" s="1"/>
  <c r="O4229" i="4"/>
  <c r="R4229" i="4" s="1"/>
  <c r="O4230" i="4"/>
  <c r="R4230" i="4" s="1"/>
  <c r="O4231" i="4"/>
  <c r="Q4231" i="4" s="1"/>
  <c r="O4232" i="4"/>
  <c r="R4232" i="4" s="1"/>
  <c r="O4233" i="4"/>
  <c r="R4233" i="4" s="1"/>
  <c r="O4234" i="4"/>
  <c r="R4234" i="4" s="1"/>
  <c r="O4235" i="4"/>
  <c r="R4235" i="4" s="1"/>
  <c r="O4236" i="4"/>
  <c r="R4236" i="4" s="1"/>
  <c r="O4237" i="4"/>
  <c r="Q4237" i="4" s="1"/>
  <c r="O4238" i="4"/>
  <c r="R4238" i="4" s="1"/>
  <c r="O4239" i="4"/>
  <c r="R4239" i="4" s="1"/>
  <c r="O4240" i="4"/>
  <c r="R4240" i="4" s="1"/>
  <c r="O4241" i="4"/>
  <c r="Q4241" i="4" s="1"/>
  <c r="O4242" i="4"/>
  <c r="R4242" i="4" s="1"/>
  <c r="O4243" i="4"/>
  <c r="Q4243" i="4" s="1"/>
  <c r="O4244" i="4"/>
  <c r="R4244" i="4" s="1"/>
  <c r="O4245" i="4"/>
  <c r="R4245" i="4" s="1"/>
  <c r="O4246" i="4"/>
  <c r="Q4246" i="4" s="1"/>
  <c r="O4247" i="4"/>
  <c r="R4247" i="4" s="1"/>
  <c r="O4248" i="4"/>
  <c r="Q4248" i="4" s="1"/>
  <c r="O4249" i="4"/>
  <c r="R4249" i="4" s="1"/>
  <c r="O4250" i="4"/>
  <c r="R4250" i="4" s="1"/>
  <c r="O4251" i="4"/>
  <c r="R4251" i="4" s="1"/>
  <c r="O4252" i="4"/>
  <c r="R4252" i="4" s="1"/>
  <c r="O4253" i="4"/>
  <c r="R4253" i="4" s="1"/>
  <c r="O4254" i="4"/>
  <c r="R4254" i="4" s="1"/>
  <c r="O4255" i="4"/>
  <c r="R4255" i="4" s="1"/>
  <c r="O4256" i="4"/>
  <c r="R4256" i="4" s="1"/>
  <c r="O4257" i="4"/>
  <c r="R4257" i="4" s="1"/>
  <c r="O4258" i="4"/>
  <c r="R4258" i="4" s="1"/>
  <c r="O4259" i="4"/>
  <c r="R4259" i="4" s="1"/>
  <c r="O4260" i="4"/>
  <c r="R4260" i="4" s="1"/>
  <c r="O4261" i="4"/>
  <c r="Q4261" i="4" s="1"/>
  <c r="O4262" i="4"/>
  <c r="R4262" i="4" s="1"/>
  <c r="O4263" i="4"/>
  <c r="R4263" i="4" s="1"/>
  <c r="O4264" i="4"/>
  <c r="R4264" i="4" s="1"/>
  <c r="O4265" i="4"/>
  <c r="R4265" i="4" s="1"/>
  <c r="O4266" i="4"/>
  <c r="R4266" i="4" s="1"/>
  <c r="O4267" i="4"/>
  <c r="R4267" i="4" s="1"/>
  <c r="O4268" i="4"/>
  <c r="R4268" i="4" s="1"/>
  <c r="O4269" i="4"/>
  <c r="R4269" i="4" s="1"/>
  <c r="O4270" i="4"/>
  <c r="R4270" i="4" s="1"/>
  <c r="O4271" i="4"/>
  <c r="R4271" i="4" s="1"/>
  <c r="O4272" i="4"/>
  <c r="R4272" i="4" s="1"/>
  <c r="O4273" i="4"/>
  <c r="R4273" i="4" s="1"/>
  <c r="O4274" i="4"/>
  <c r="R4274" i="4" s="1"/>
  <c r="O4275" i="4"/>
  <c r="R4275" i="4" s="1"/>
  <c r="O4276" i="4"/>
  <c r="R4276" i="4" s="1"/>
  <c r="O4277" i="4"/>
  <c r="R4277" i="4" s="1"/>
  <c r="O4278" i="4"/>
  <c r="R4278" i="4" s="1"/>
  <c r="O4279" i="4"/>
  <c r="R4279" i="4" s="1"/>
  <c r="O4280" i="4"/>
  <c r="R4280" i="4" s="1"/>
  <c r="O4281" i="4"/>
  <c r="R4281" i="4" s="1"/>
  <c r="O4282" i="4"/>
  <c r="R4282" i="4" s="1"/>
  <c r="O4283" i="4"/>
  <c r="R4283" i="4" s="1"/>
  <c r="O4284" i="4"/>
  <c r="R4284" i="4" s="1"/>
  <c r="O4285" i="4"/>
  <c r="R4285" i="4" s="1"/>
  <c r="O4286" i="4"/>
  <c r="R4286" i="4" s="1"/>
  <c r="O4287" i="4"/>
  <c r="R4287" i="4" s="1"/>
  <c r="O4288" i="4"/>
  <c r="R4288" i="4" s="1"/>
  <c r="O4289" i="4"/>
  <c r="R4289" i="4" s="1"/>
  <c r="O4290" i="4"/>
  <c r="R4290" i="4" s="1"/>
  <c r="O4291" i="4"/>
  <c r="R4291" i="4" s="1"/>
  <c r="O4292" i="4"/>
  <c r="R4292" i="4" s="1"/>
  <c r="O4293" i="4"/>
  <c r="Q4293" i="4" s="1"/>
  <c r="O4294" i="4"/>
  <c r="R4294" i="4" s="1"/>
  <c r="O4295" i="4"/>
  <c r="R4295" i="4" s="1"/>
  <c r="O4296" i="4"/>
  <c r="R4296" i="4" s="1"/>
  <c r="O4297" i="4"/>
  <c r="Q4297" i="4" s="1"/>
  <c r="O4298" i="4"/>
  <c r="Q4298" i="4" s="1"/>
  <c r="O4299" i="4"/>
  <c r="R4299" i="4" s="1"/>
  <c r="O4300" i="4"/>
  <c r="R4300" i="4" s="1"/>
  <c r="O4301" i="4"/>
  <c r="R4301" i="4" s="1"/>
  <c r="O4302" i="4"/>
  <c r="Q4302" i="4" s="1"/>
  <c r="O4303" i="4"/>
  <c r="R4303" i="4" s="1"/>
  <c r="O4304" i="4"/>
  <c r="R4304" i="4" s="1"/>
  <c r="O4305" i="4"/>
  <c r="R4305" i="4" s="1"/>
  <c r="O4306" i="4"/>
  <c r="R4306" i="4" s="1"/>
  <c r="O4307" i="4"/>
  <c r="R4307" i="4" s="1"/>
  <c r="O4308" i="4"/>
  <c r="R4308" i="4" s="1"/>
  <c r="O4309" i="4"/>
  <c r="R4309" i="4" s="1"/>
  <c r="O4310" i="4"/>
  <c r="Q4310" i="4" s="1"/>
  <c r="O4311" i="4"/>
  <c r="R4311" i="4" s="1"/>
  <c r="O4312" i="4"/>
  <c r="R4312" i="4" s="1"/>
  <c r="O4313" i="4"/>
  <c r="R4313" i="4" s="1"/>
  <c r="O4314" i="4"/>
  <c r="R4314" i="4" s="1"/>
  <c r="O4315" i="4"/>
  <c r="R4315" i="4" s="1"/>
  <c r="O4316" i="4"/>
  <c r="Q4316" i="4" s="1"/>
  <c r="O4317" i="4"/>
  <c r="Q4317" i="4" s="1"/>
  <c r="O4318" i="4"/>
  <c r="R4318" i="4" s="1"/>
  <c r="O4319" i="4"/>
  <c r="Q4319" i="4" s="1"/>
  <c r="O4320" i="4"/>
  <c r="R4320" i="4" s="1"/>
  <c r="O4321" i="4"/>
  <c r="R4321" i="4" s="1"/>
  <c r="O4322" i="4"/>
  <c r="R4322" i="4" s="1"/>
  <c r="O4323" i="4"/>
  <c r="R4323" i="4" s="1"/>
  <c r="O4324" i="4"/>
  <c r="R4324" i="4" s="1"/>
  <c r="O4325" i="4"/>
  <c r="R4325" i="4" s="1"/>
  <c r="O4326" i="4"/>
  <c r="R4326" i="4" s="1"/>
  <c r="O4327" i="4"/>
  <c r="R4327" i="4" s="1"/>
  <c r="O4328" i="4"/>
  <c r="R4328" i="4" s="1"/>
  <c r="O4329" i="4"/>
  <c r="R4329" i="4" s="1"/>
  <c r="O4330" i="4"/>
  <c r="R4330" i="4" s="1"/>
  <c r="O4331" i="4"/>
  <c r="R4331" i="4" s="1"/>
  <c r="O4332" i="4"/>
  <c r="R4332" i="4" s="1"/>
  <c r="O4333" i="4"/>
  <c r="R4333" i="4" s="1"/>
  <c r="O4334" i="4"/>
  <c r="R4334" i="4" s="1"/>
  <c r="O4335" i="4"/>
  <c r="R4335" i="4" s="1"/>
  <c r="O4336" i="4"/>
  <c r="R4336" i="4" s="1"/>
  <c r="O4337" i="4"/>
  <c r="R4337" i="4" s="1"/>
  <c r="O4338" i="4"/>
  <c r="R4338" i="4" s="1"/>
  <c r="O4339" i="4"/>
  <c r="Q4339" i="4" s="1"/>
  <c r="O4340" i="4"/>
  <c r="R4340" i="4" s="1"/>
  <c r="O4341" i="4"/>
  <c r="Q4341" i="4" s="1"/>
  <c r="O4342" i="4"/>
  <c r="Q4342" i="4" s="1"/>
  <c r="O4343" i="4"/>
  <c r="R4343" i="4" s="1"/>
  <c r="O4344" i="4"/>
  <c r="R4344" i="4" s="1"/>
  <c r="O4345" i="4"/>
  <c r="R4345" i="4" s="1"/>
  <c r="O4346" i="4"/>
  <c r="R4346" i="4" s="1"/>
  <c r="O4347" i="4"/>
  <c r="R4347" i="4" s="1"/>
  <c r="O4348" i="4"/>
  <c r="R4348" i="4" s="1"/>
  <c r="O4349" i="4"/>
  <c r="R4349" i="4" s="1"/>
  <c r="O4350" i="4"/>
  <c r="R4350" i="4" s="1"/>
  <c r="O4351" i="4"/>
  <c r="R4351" i="4" s="1"/>
  <c r="O4352" i="4"/>
  <c r="R4352" i="4" s="1"/>
  <c r="O4353" i="4"/>
  <c r="R4353" i="4" s="1"/>
  <c r="O4354" i="4"/>
  <c r="R4354" i="4" s="1"/>
  <c r="O4355" i="4"/>
  <c r="R4355" i="4" s="1"/>
  <c r="O4356" i="4"/>
  <c r="R4356" i="4" s="1"/>
  <c r="O4357" i="4"/>
  <c r="R4357" i="4" s="1"/>
  <c r="O4358" i="4"/>
  <c r="R4358" i="4" s="1"/>
  <c r="O4359" i="4"/>
  <c r="R4359" i="4" s="1"/>
  <c r="O4360" i="4"/>
  <c r="R4360" i="4" s="1"/>
  <c r="O4361" i="4"/>
  <c r="Q4361" i="4" s="1"/>
  <c r="O4362" i="4"/>
  <c r="Q4362" i="4" s="1"/>
  <c r="O4363" i="4"/>
  <c r="Q4363" i="4" s="1"/>
  <c r="O4364" i="4"/>
  <c r="Q4364" i="4" s="1"/>
  <c r="O4365" i="4"/>
  <c r="Q4365" i="4" s="1"/>
  <c r="O4366" i="4"/>
  <c r="Q4366" i="4" s="1"/>
  <c r="O4367" i="4"/>
  <c r="R4367" i="4" s="1"/>
  <c r="O4368" i="4"/>
  <c r="R4368" i="4" s="1"/>
  <c r="O4369" i="4"/>
  <c r="R4369" i="4" s="1"/>
  <c r="O4370" i="4"/>
  <c r="R4370" i="4" s="1"/>
  <c r="O4371" i="4"/>
  <c r="R4371" i="4" s="1"/>
  <c r="O4372" i="4"/>
  <c r="R4372" i="4" s="1"/>
  <c r="O4373" i="4"/>
  <c r="R4373" i="4" s="1"/>
  <c r="O4374" i="4"/>
  <c r="R4374" i="4" s="1"/>
  <c r="O4375" i="4"/>
  <c r="R4375" i="4" s="1"/>
  <c r="O4376" i="4"/>
  <c r="R4376" i="4" s="1"/>
  <c r="O4377" i="4"/>
  <c r="Q4377" i="4" s="1"/>
  <c r="O4378" i="4"/>
  <c r="Q4378" i="4" s="1"/>
  <c r="O4379" i="4"/>
  <c r="R4379" i="4" s="1"/>
  <c r="O4380" i="4"/>
  <c r="R4380" i="4" s="1"/>
  <c r="O4381" i="4"/>
  <c r="Q4381" i="4" s="1"/>
  <c r="O4382" i="4"/>
  <c r="R4382" i="4" s="1"/>
  <c r="O4383" i="4"/>
  <c r="R4383" i="4" s="1"/>
  <c r="O4384" i="4"/>
  <c r="R4384" i="4" s="1"/>
  <c r="O4385" i="4"/>
  <c r="Q4385" i="4" s="1"/>
  <c r="O4386" i="4"/>
  <c r="Q4386" i="4" s="1"/>
  <c r="O4387" i="4"/>
  <c r="R4387" i="4" s="1"/>
  <c r="O4388" i="4"/>
  <c r="Q4388" i="4" s="1"/>
  <c r="O4389" i="4"/>
  <c r="R4389" i="4" s="1"/>
  <c r="O4390" i="4"/>
  <c r="Q4390" i="4" s="1"/>
  <c r="O4391" i="4"/>
  <c r="R4391" i="4" s="1"/>
  <c r="O4392" i="4"/>
  <c r="R4392" i="4" s="1"/>
  <c r="O4393" i="4"/>
  <c r="R4393" i="4" s="1"/>
  <c r="O4394" i="4"/>
  <c r="R4394" i="4" s="1"/>
  <c r="O4395" i="4"/>
  <c r="R4395" i="4" s="1"/>
  <c r="O4396" i="4"/>
  <c r="R4396" i="4" s="1"/>
  <c r="O4397" i="4"/>
  <c r="Q4397" i="4" s="1"/>
  <c r="O4398" i="4"/>
  <c r="R4398" i="4" s="1"/>
  <c r="O4399" i="4"/>
  <c r="R4399" i="4" s="1"/>
  <c r="O4400" i="4"/>
  <c r="R4400" i="4" s="1"/>
  <c r="O4401" i="4"/>
  <c r="R4401" i="4" s="1"/>
  <c r="O4402" i="4"/>
  <c r="R4402" i="4" s="1"/>
  <c r="O4403" i="4"/>
  <c r="R4403" i="4" s="1"/>
  <c r="O4404" i="4"/>
  <c r="R4404" i="4" s="1"/>
  <c r="O4405" i="4"/>
  <c r="R4405" i="4" s="1"/>
  <c r="O4406" i="4"/>
  <c r="R4406" i="4" s="1"/>
  <c r="O4407" i="4"/>
  <c r="Q4407" i="4" s="1"/>
  <c r="O4408" i="4"/>
  <c r="R4408" i="4" s="1"/>
  <c r="O4409" i="4"/>
  <c r="R4409" i="4" s="1"/>
  <c r="O4410" i="4"/>
  <c r="R4410" i="4" s="1"/>
  <c r="O4411" i="4"/>
  <c r="R4411" i="4" s="1"/>
  <c r="O4412" i="4"/>
  <c r="R4412" i="4" s="1"/>
  <c r="O4413" i="4"/>
  <c r="R4413" i="4" s="1"/>
  <c r="O4414" i="4"/>
  <c r="R4414" i="4" s="1"/>
  <c r="O4415" i="4"/>
  <c r="R4415" i="4" s="1"/>
  <c r="O4416" i="4"/>
  <c r="Q4416" i="4" s="1"/>
  <c r="O4417" i="4"/>
  <c r="R4417" i="4" s="1"/>
  <c r="O4418" i="4"/>
  <c r="R4418" i="4" s="1"/>
  <c r="O4419" i="4"/>
  <c r="Q4419" i="4" s="1"/>
  <c r="O4420" i="4"/>
  <c r="R4420" i="4" s="1"/>
  <c r="O4421" i="4"/>
  <c r="R4421" i="4" s="1"/>
  <c r="O4422" i="4"/>
  <c r="R4422" i="4" s="1"/>
  <c r="O4423" i="4"/>
  <c r="R4423" i="4" s="1"/>
  <c r="O4424" i="4"/>
  <c r="R4424" i="4" s="1"/>
  <c r="O4425" i="4"/>
  <c r="R4425" i="4" s="1"/>
  <c r="O4426" i="4"/>
  <c r="R4426" i="4" s="1"/>
  <c r="O4427" i="4"/>
  <c r="R4427" i="4" s="1"/>
  <c r="O4428" i="4"/>
  <c r="R4428" i="4" s="1"/>
  <c r="O4429" i="4"/>
  <c r="R4429" i="4" s="1"/>
  <c r="O4430" i="4"/>
  <c r="R4430" i="4" s="1"/>
  <c r="O4431" i="4"/>
  <c r="Q4431" i="4" s="1"/>
  <c r="O4432" i="4"/>
  <c r="Q4432" i="4" s="1"/>
  <c r="O4433" i="4"/>
  <c r="R4433" i="4" s="1"/>
  <c r="O4434" i="4"/>
  <c r="R4434" i="4" s="1"/>
  <c r="O4435" i="4"/>
  <c r="R4435" i="4" s="1"/>
  <c r="O4436" i="4"/>
  <c r="R4436" i="4" s="1"/>
  <c r="O4437" i="4"/>
  <c r="R4437" i="4" s="1"/>
  <c r="O4438" i="4"/>
  <c r="R4438" i="4" s="1"/>
  <c r="O4439" i="4"/>
  <c r="R4439" i="4" s="1"/>
  <c r="O4440" i="4"/>
  <c r="R4440" i="4" s="1"/>
  <c r="O4441" i="4"/>
  <c r="R4441" i="4" s="1"/>
  <c r="O4442" i="4"/>
  <c r="R4442" i="4" s="1"/>
  <c r="O4443" i="4"/>
  <c r="R4443" i="4" s="1"/>
  <c r="O4444" i="4"/>
  <c r="R4444" i="4" s="1"/>
  <c r="O4445" i="4"/>
  <c r="R4445" i="4" s="1"/>
  <c r="O4446" i="4"/>
  <c r="Q4446" i="4" s="1"/>
  <c r="O4447" i="4"/>
  <c r="R4447" i="4" s="1"/>
  <c r="O4448" i="4"/>
  <c r="R4448" i="4" s="1"/>
  <c r="O4449" i="4"/>
  <c r="R4449" i="4" s="1"/>
  <c r="O4450" i="4"/>
  <c r="R4450" i="4" s="1"/>
  <c r="O4451" i="4"/>
  <c r="R4451" i="4" s="1"/>
  <c r="O4452" i="4"/>
  <c r="R4452" i="4" s="1"/>
  <c r="O4453" i="4"/>
  <c r="R4453" i="4" s="1"/>
  <c r="O4454" i="4"/>
  <c r="Q4454" i="4" s="1"/>
  <c r="O4455" i="4"/>
  <c r="R4455" i="4" s="1"/>
  <c r="O4456" i="4"/>
  <c r="R4456" i="4" s="1"/>
  <c r="O4457" i="4"/>
  <c r="R4457" i="4" s="1"/>
  <c r="O4458" i="4"/>
  <c r="R4458" i="4" s="1"/>
  <c r="O4459" i="4"/>
  <c r="R4459" i="4" s="1"/>
  <c r="O4460" i="4"/>
  <c r="Q4460" i="4" s="1"/>
  <c r="O4461" i="4"/>
  <c r="R4461" i="4" s="1"/>
  <c r="O4462" i="4"/>
  <c r="R4462" i="4" s="1"/>
  <c r="O4463" i="4"/>
  <c r="R4463" i="4" s="1"/>
  <c r="O4464" i="4"/>
  <c r="R4464" i="4" s="1"/>
  <c r="O4465" i="4"/>
  <c r="Q4465" i="4" s="1"/>
  <c r="O4466" i="4"/>
  <c r="Q4466" i="4" s="1"/>
  <c r="O4467" i="4"/>
  <c r="R4467" i="4" s="1"/>
  <c r="O4468" i="4"/>
  <c r="R4468" i="4" s="1"/>
  <c r="O4469" i="4"/>
  <c r="R4469" i="4" s="1"/>
  <c r="O4470" i="4"/>
  <c r="R4470" i="4" s="1"/>
  <c r="O4471" i="4"/>
  <c r="R4471" i="4" s="1"/>
  <c r="O4472" i="4"/>
  <c r="R4472" i="4" s="1"/>
  <c r="O4473" i="4"/>
  <c r="Q4473" i="4" s="1"/>
  <c r="O4474" i="4"/>
  <c r="R4474" i="4" s="1"/>
  <c r="O4475" i="4"/>
  <c r="R4475" i="4" s="1"/>
  <c r="O4476" i="4"/>
  <c r="R4476" i="4" s="1"/>
  <c r="O4477" i="4"/>
  <c r="R4477" i="4" s="1"/>
  <c r="O4478" i="4"/>
  <c r="Q4478" i="4" s="1"/>
  <c r="O4479" i="4"/>
  <c r="R4479" i="4" s="1"/>
  <c r="O4480" i="4"/>
  <c r="R4480" i="4" s="1"/>
  <c r="O4481" i="4"/>
  <c r="Q4481" i="4" s="1"/>
  <c r="O4482" i="4"/>
  <c r="R4482" i="4" s="1"/>
  <c r="O4483" i="4"/>
  <c r="Q4483" i="4" s="1"/>
  <c r="O4484" i="4"/>
  <c r="R4484" i="4" s="1"/>
  <c r="O4485" i="4"/>
  <c r="R4485" i="4" s="1"/>
  <c r="O4486" i="4"/>
  <c r="R4486" i="4" s="1"/>
  <c r="O4487" i="4"/>
  <c r="R4487" i="4" s="1"/>
  <c r="O4488" i="4"/>
  <c r="R4488" i="4" s="1"/>
  <c r="O4489" i="4"/>
  <c r="R4489" i="4" s="1"/>
  <c r="O4490" i="4"/>
  <c r="R4490" i="4" s="1"/>
  <c r="O4491" i="4"/>
  <c r="R4491" i="4" s="1"/>
  <c r="O4492" i="4"/>
  <c r="R4492" i="4" s="1"/>
  <c r="O4493" i="4"/>
  <c r="R4493" i="4" s="1"/>
  <c r="O4494" i="4"/>
  <c r="R4494" i="4" s="1"/>
  <c r="O4495" i="4"/>
  <c r="R4495" i="4" s="1"/>
  <c r="O4496" i="4"/>
  <c r="R4496" i="4" s="1"/>
  <c r="O4497" i="4"/>
  <c r="Q4497" i="4" s="1"/>
  <c r="O4498" i="4"/>
  <c r="R4498" i="4" s="1"/>
  <c r="O4499" i="4"/>
  <c r="R4499" i="4" s="1"/>
  <c r="O4500" i="4"/>
  <c r="R4500" i="4" s="1"/>
  <c r="O4501" i="4"/>
  <c r="R4501" i="4" s="1"/>
  <c r="O4502" i="4"/>
  <c r="Q4502" i="4" s="1"/>
  <c r="O4503" i="4"/>
  <c r="R4503" i="4" s="1"/>
  <c r="O4504" i="4"/>
  <c r="R4504" i="4" s="1"/>
  <c r="O4505" i="4"/>
  <c r="R4505" i="4" s="1"/>
  <c r="O4506" i="4"/>
  <c r="R4506" i="4" s="1"/>
  <c r="O4507" i="4"/>
  <c r="R4507" i="4" s="1"/>
  <c r="O4508" i="4"/>
  <c r="R4508" i="4" s="1"/>
  <c r="O4509" i="4"/>
  <c r="Q4509" i="4" s="1"/>
  <c r="O4510" i="4"/>
  <c r="R4510" i="4" s="1"/>
  <c r="O4511" i="4"/>
  <c r="Q4511" i="4" s="1"/>
  <c r="O4512" i="4"/>
  <c r="R4512" i="4" s="1"/>
  <c r="O4513" i="4"/>
  <c r="R4513" i="4" s="1"/>
  <c r="O4514" i="4"/>
  <c r="R4514" i="4" s="1"/>
  <c r="O4515" i="4"/>
  <c r="Q4515" i="4" s="1"/>
  <c r="O4516" i="4"/>
  <c r="R4516" i="4" s="1"/>
  <c r="O4517" i="4"/>
  <c r="R4517" i="4" s="1"/>
  <c r="O4518" i="4"/>
  <c r="Q4518" i="4" s="1"/>
  <c r="O4519" i="4"/>
  <c r="R4519" i="4" s="1"/>
  <c r="O4520" i="4"/>
  <c r="Q4520" i="4" s="1"/>
  <c r="O4521" i="4"/>
  <c r="Q4521" i="4" s="1"/>
  <c r="O4522" i="4"/>
  <c r="R4522" i="4" s="1"/>
  <c r="O4523" i="4"/>
  <c r="Q4523" i="4" s="1"/>
  <c r="O4524" i="4"/>
  <c r="R4524" i="4" s="1"/>
  <c r="O4525" i="4"/>
  <c r="Q4525" i="4" s="1"/>
  <c r="O4526" i="4"/>
  <c r="R4526" i="4" s="1"/>
  <c r="O4527" i="4"/>
  <c r="R4527" i="4" s="1"/>
  <c r="O4528" i="4"/>
  <c r="R4528" i="4" s="1"/>
  <c r="O4529" i="4"/>
  <c r="R4529" i="4" s="1"/>
  <c r="O4530" i="4"/>
  <c r="R4530" i="4" s="1"/>
  <c r="O4531" i="4"/>
  <c r="R4531" i="4" s="1"/>
  <c r="O4532" i="4"/>
  <c r="R4532" i="4" s="1"/>
  <c r="O4533" i="4"/>
  <c r="R4533" i="4" s="1"/>
  <c r="O4534" i="4"/>
  <c r="R4534" i="4" s="1"/>
  <c r="O4535" i="4"/>
  <c r="Q4535" i="4" s="1"/>
  <c r="O4536" i="4"/>
  <c r="R4536" i="4" s="1"/>
  <c r="O4537" i="4"/>
  <c r="R4537" i="4" s="1"/>
  <c r="O4538" i="4"/>
  <c r="R4538" i="4" s="1"/>
  <c r="O4539" i="4"/>
  <c r="R4539" i="4" s="1"/>
  <c r="O4540" i="4"/>
  <c r="R4540" i="4" s="1"/>
  <c r="O4541" i="4"/>
  <c r="R4541" i="4" s="1"/>
  <c r="O4542" i="4"/>
  <c r="R4542" i="4" s="1"/>
  <c r="O4543" i="4"/>
  <c r="R4543" i="4" s="1"/>
  <c r="O4544" i="4"/>
  <c r="R4544" i="4" s="1"/>
  <c r="O4545" i="4"/>
  <c r="R4545" i="4" s="1"/>
  <c r="O4546" i="4"/>
  <c r="R4546" i="4" s="1"/>
  <c r="O4547" i="4"/>
  <c r="Q4547" i="4" s="1"/>
  <c r="O4548" i="4"/>
  <c r="R4548" i="4" s="1"/>
  <c r="O4549" i="4"/>
  <c r="R4549" i="4" s="1"/>
  <c r="O4550" i="4"/>
  <c r="Q4550" i="4" s="1"/>
  <c r="O4551" i="4"/>
  <c r="R4551" i="4" s="1"/>
  <c r="O4552" i="4"/>
  <c r="R4552" i="4" s="1"/>
  <c r="O4553" i="4"/>
  <c r="R4553" i="4" s="1"/>
  <c r="O4554" i="4"/>
  <c r="Q4554" i="4" s="1"/>
  <c r="O4555" i="4"/>
  <c r="R4555" i="4" s="1"/>
  <c r="O4556" i="4"/>
  <c r="R4556" i="4" s="1"/>
  <c r="O4557" i="4"/>
  <c r="R4557" i="4" s="1"/>
  <c r="O4558" i="4"/>
  <c r="R4558" i="4" s="1"/>
  <c r="O4559" i="4"/>
  <c r="R4559" i="4" s="1"/>
  <c r="O4560" i="4"/>
  <c r="R4560" i="4" s="1"/>
  <c r="O4561" i="4"/>
  <c r="R4561" i="4" s="1"/>
  <c r="O4562" i="4"/>
  <c r="R4562" i="4" s="1"/>
  <c r="O4563" i="4"/>
  <c r="R4563" i="4" s="1"/>
  <c r="O4564" i="4"/>
  <c r="R4564" i="4" s="1"/>
  <c r="O4565" i="4"/>
  <c r="R4565" i="4" s="1"/>
  <c r="O4566" i="4"/>
  <c r="Q4566" i="4" s="1"/>
  <c r="O4567" i="4"/>
  <c r="Q4567" i="4" s="1"/>
  <c r="O4568" i="4"/>
  <c r="R4568" i="4" s="1"/>
  <c r="O4569" i="4"/>
  <c r="R4569" i="4" s="1"/>
  <c r="O4570" i="4"/>
  <c r="R4570" i="4" s="1"/>
  <c r="O4571" i="4"/>
  <c r="R4571" i="4" s="1"/>
  <c r="O4572" i="4"/>
  <c r="R4572" i="4" s="1"/>
  <c r="O4573" i="4"/>
  <c r="R4573" i="4" s="1"/>
  <c r="O4574" i="4"/>
  <c r="R4574" i="4" s="1"/>
  <c r="O4575" i="4"/>
  <c r="R4575" i="4" s="1"/>
  <c r="O4576" i="4"/>
  <c r="R4576" i="4" s="1"/>
  <c r="O4577" i="4"/>
  <c r="R4577" i="4" s="1"/>
  <c r="O4578" i="4"/>
  <c r="R4578" i="4" s="1"/>
  <c r="O4579" i="4"/>
  <c r="R4579" i="4" s="1"/>
  <c r="O4580" i="4"/>
  <c r="Q4580" i="4" s="1"/>
  <c r="O4581" i="4"/>
  <c r="R4581" i="4" s="1"/>
  <c r="O4582" i="4"/>
  <c r="Q4582" i="4" s="1"/>
  <c r="O4583" i="4"/>
  <c r="R4583" i="4" s="1"/>
  <c r="O4584" i="4"/>
  <c r="R4584" i="4" s="1"/>
  <c r="O4585" i="4"/>
  <c r="R4585" i="4" s="1"/>
  <c r="O4586" i="4"/>
  <c r="R4586" i="4" s="1"/>
  <c r="O4587" i="4"/>
  <c r="R4587" i="4" s="1"/>
  <c r="O4588" i="4"/>
  <c r="Q4588" i="4" s="1"/>
  <c r="O4589" i="4"/>
  <c r="R4589" i="4" s="1"/>
  <c r="O4590" i="4"/>
  <c r="R4590" i="4" s="1"/>
  <c r="O4591" i="4"/>
  <c r="R4591" i="4" s="1"/>
  <c r="O4592" i="4"/>
  <c r="R4592" i="4" s="1"/>
  <c r="O4593" i="4"/>
  <c r="R4593" i="4" s="1"/>
  <c r="O4594" i="4"/>
  <c r="R4594" i="4" s="1"/>
  <c r="O4595" i="4"/>
  <c r="R4595" i="4" s="1"/>
  <c r="O4596" i="4"/>
  <c r="R4596" i="4" s="1"/>
  <c r="O4597" i="4"/>
  <c r="R4597" i="4" s="1"/>
  <c r="O4598" i="4"/>
  <c r="R4598" i="4" s="1"/>
  <c r="O4599" i="4"/>
  <c r="R4599" i="4" s="1"/>
  <c r="O4600" i="4"/>
  <c r="R4600" i="4" s="1"/>
  <c r="O4601" i="4"/>
  <c r="R4601" i="4" s="1"/>
  <c r="O4602" i="4"/>
  <c r="R4602" i="4" s="1"/>
  <c r="O4603" i="4"/>
  <c r="R4603" i="4" s="1"/>
  <c r="O4604" i="4"/>
  <c r="R4604" i="4" s="1"/>
  <c r="O4605" i="4"/>
  <c r="R4605" i="4" s="1"/>
  <c r="O4606" i="4"/>
  <c r="R4606" i="4" s="1"/>
  <c r="O4607" i="4"/>
  <c r="R4607" i="4" s="1"/>
  <c r="O4608" i="4"/>
  <c r="R4608" i="4" s="1"/>
  <c r="O4609" i="4"/>
  <c r="R4609" i="4" s="1"/>
  <c r="O4610" i="4"/>
  <c r="R4610" i="4" s="1"/>
  <c r="O4611" i="4"/>
  <c r="R4611" i="4" s="1"/>
  <c r="O4612" i="4"/>
  <c r="Q4612" i="4" s="1"/>
  <c r="O4613" i="4"/>
  <c r="R4613" i="4" s="1"/>
  <c r="O4614" i="4"/>
  <c r="Q4614" i="4" s="1"/>
  <c r="O4615" i="4"/>
  <c r="Q4615" i="4" s="1"/>
  <c r="O4616" i="4"/>
  <c r="Q4616" i="4" s="1"/>
  <c r="O4617" i="4"/>
  <c r="R4617" i="4" s="1"/>
  <c r="O4618" i="4"/>
  <c r="R4618" i="4" s="1"/>
  <c r="O4619" i="4"/>
  <c r="R4619" i="4" s="1"/>
  <c r="O4620" i="4"/>
  <c r="R4620" i="4" s="1"/>
  <c r="O4621" i="4"/>
  <c r="R4621" i="4" s="1"/>
  <c r="O4622" i="4"/>
  <c r="R4622" i="4" s="1"/>
  <c r="O4623" i="4"/>
  <c r="Q4623" i="4" s="1"/>
  <c r="O4624" i="4"/>
  <c r="Q4624" i="4" s="1"/>
  <c r="O4625" i="4"/>
  <c r="R4625" i="4" s="1"/>
  <c r="O4626" i="4"/>
  <c r="R4626" i="4" s="1"/>
  <c r="O4627" i="4"/>
  <c r="R4627" i="4" s="1"/>
  <c r="O4628" i="4"/>
  <c r="R4628" i="4" s="1"/>
  <c r="O4629" i="4"/>
  <c r="R4629" i="4" s="1"/>
  <c r="O4630" i="4"/>
  <c r="R4630" i="4" s="1"/>
  <c r="O4631" i="4"/>
  <c r="Q4631" i="4" s="1"/>
  <c r="O4632" i="4"/>
  <c r="R4632" i="4" s="1"/>
  <c r="O4633" i="4"/>
  <c r="R4633" i="4" s="1"/>
  <c r="O4634" i="4"/>
  <c r="R4634" i="4" s="1"/>
  <c r="O4635" i="4"/>
  <c r="R4635" i="4" s="1"/>
  <c r="O4636" i="4"/>
  <c r="R4636" i="4" s="1"/>
  <c r="O4637" i="4"/>
  <c r="R4637" i="4" s="1"/>
  <c r="O4638" i="4"/>
  <c r="R4638" i="4" s="1"/>
  <c r="O4639" i="4"/>
  <c r="R4639" i="4" s="1"/>
  <c r="O4640" i="4"/>
  <c r="Q4640" i="4" s="1"/>
  <c r="O4641" i="4"/>
  <c r="R4641" i="4" s="1"/>
  <c r="O4642" i="4"/>
  <c r="R4642" i="4" s="1"/>
  <c r="O4643" i="4"/>
  <c r="Q4643" i="4" s="1"/>
  <c r="O4644" i="4"/>
  <c r="R4644" i="4" s="1"/>
  <c r="O4645" i="4"/>
  <c r="R4645" i="4" s="1"/>
  <c r="O4646" i="4"/>
  <c r="Q4646" i="4" s="1"/>
  <c r="O4647" i="4"/>
  <c r="R4647" i="4" s="1"/>
  <c r="O4648" i="4"/>
  <c r="R4648" i="4" s="1"/>
  <c r="O4649" i="4"/>
  <c r="R4649" i="4" s="1"/>
  <c r="O4650" i="4"/>
  <c r="R4650" i="4" s="1"/>
  <c r="O4651" i="4"/>
  <c r="R4651" i="4" s="1"/>
  <c r="O4652" i="4"/>
  <c r="R4652" i="4" s="1"/>
  <c r="O4653" i="4"/>
  <c r="Q4653" i="4" s="1"/>
  <c r="O4654" i="4"/>
  <c r="Q4654" i="4" s="1"/>
  <c r="O4655" i="4"/>
  <c r="Q4655" i="4" s="1"/>
  <c r="O4656" i="4"/>
  <c r="R4656" i="4" s="1"/>
  <c r="O4657" i="4"/>
  <c r="R4657" i="4" s="1"/>
  <c r="O4658" i="4"/>
  <c r="Q4658" i="4" s="1"/>
  <c r="O4659" i="4"/>
  <c r="R4659" i="4" s="1"/>
  <c r="O4660" i="4"/>
  <c r="R4660" i="4" s="1"/>
  <c r="O4661" i="4"/>
  <c r="R4661" i="4" s="1"/>
  <c r="O4662" i="4"/>
  <c r="R4662" i="4" s="1"/>
  <c r="O4663" i="4"/>
  <c r="R4663" i="4" s="1"/>
  <c r="O4664" i="4"/>
  <c r="R4664" i="4" s="1"/>
  <c r="O4665" i="4"/>
  <c r="R4665" i="4" s="1"/>
  <c r="O4666" i="4"/>
  <c r="R4666" i="4" s="1"/>
  <c r="O4667" i="4"/>
  <c r="R4667" i="4" s="1"/>
  <c r="O4668" i="4"/>
  <c r="R4668" i="4" s="1"/>
  <c r="O4669" i="4"/>
  <c r="R4669" i="4" s="1"/>
  <c r="O4670" i="4"/>
  <c r="R4670" i="4" s="1"/>
  <c r="O4671" i="4"/>
  <c r="R4671" i="4" s="1"/>
  <c r="O4672" i="4"/>
  <c r="R4672" i="4" s="1"/>
  <c r="O4673" i="4"/>
  <c r="Q4673" i="4" s="1"/>
  <c r="O4674" i="4"/>
  <c r="R4674" i="4" s="1"/>
  <c r="O4675" i="4"/>
  <c r="R4675" i="4" s="1"/>
  <c r="O4676" i="4"/>
  <c r="R4676" i="4" s="1"/>
  <c r="O4677" i="4"/>
  <c r="R4677" i="4" s="1"/>
  <c r="O4678" i="4"/>
  <c r="R4678" i="4" s="1"/>
  <c r="O4679" i="4"/>
  <c r="R4679" i="4" s="1"/>
  <c r="O4680" i="4"/>
  <c r="R4680" i="4" s="1"/>
  <c r="O4681" i="4"/>
  <c r="R4681" i="4" s="1"/>
  <c r="O4682" i="4"/>
  <c r="R4682" i="4" s="1"/>
  <c r="O4683" i="4"/>
  <c r="R4683" i="4" s="1"/>
  <c r="O4684" i="4"/>
  <c r="R4684" i="4" s="1"/>
  <c r="O4685" i="4"/>
  <c r="Q4685" i="4" s="1"/>
  <c r="O4686" i="4"/>
  <c r="R4686" i="4" s="1"/>
  <c r="O4687" i="4"/>
  <c r="R4687" i="4" s="1"/>
  <c r="O4688" i="4"/>
  <c r="R4688" i="4" s="1"/>
  <c r="O4689" i="4"/>
  <c r="R4689" i="4" s="1"/>
  <c r="O4690" i="4"/>
  <c r="R4690" i="4" s="1"/>
  <c r="O4691" i="4"/>
  <c r="R4691" i="4" s="1"/>
  <c r="O4692" i="4"/>
  <c r="R4692" i="4" s="1"/>
  <c r="O4693" i="4"/>
  <c r="R4693" i="4" s="1"/>
  <c r="O4694" i="4"/>
  <c r="R4694" i="4" s="1"/>
  <c r="O4695" i="4"/>
  <c r="R4695" i="4" s="1"/>
  <c r="O4696" i="4"/>
  <c r="Q4696" i="4" s="1"/>
  <c r="O4697" i="4"/>
  <c r="R4697" i="4" s="1"/>
  <c r="O4698" i="4"/>
  <c r="R4698" i="4" s="1"/>
  <c r="O4699" i="4"/>
  <c r="R4699" i="4" s="1"/>
  <c r="O4700" i="4"/>
  <c r="R4700" i="4" s="1"/>
  <c r="O4701" i="4"/>
  <c r="Q4701" i="4" s="1"/>
  <c r="O4702" i="4"/>
  <c r="R4702" i="4" s="1"/>
  <c r="O4703" i="4"/>
  <c r="R4703" i="4" s="1"/>
  <c r="O4704" i="4"/>
  <c r="R4704" i="4" s="1"/>
  <c r="O4705" i="4"/>
  <c r="R4705" i="4" s="1"/>
  <c r="O4706" i="4"/>
  <c r="R4706" i="4" s="1"/>
  <c r="O4707" i="4"/>
  <c r="R4707" i="4" s="1"/>
  <c r="O4708" i="4"/>
  <c r="R4708" i="4" s="1"/>
  <c r="O4709" i="4"/>
  <c r="R4709" i="4" s="1"/>
  <c r="O4710" i="4"/>
  <c r="R4710" i="4" s="1"/>
  <c r="O4711" i="4"/>
  <c r="R4711" i="4" s="1"/>
  <c r="O4712" i="4"/>
  <c r="R4712" i="4" s="1"/>
  <c r="O4713" i="4"/>
  <c r="R4713" i="4" s="1"/>
  <c r="O4714" i="4"/>
  <c r="R4714" i="4" s="1"/>
  <c r="O4715" i="4"/>
  <c r="R4715" i="4" s="1"/>
  <c r="O4716" i="4"/>
  <c r="R4716" i="4" s="1"/>
  <c r="O4717" i="4"/>
  <c r="R4717" i="4" s="1"/>
  <c r="O4718" i="4"/>
  <c r="R4718" i="4" s="1"/>
  <c r="O4719" i="4"/>
  <c r="R4719" i="4" s="1"/>
  <c r="O4720" i="4"/>
  <c r="R4720" i="4" s="1"/>
  <c r="O4721" i="4"/>
  <c r="R4721" i="4" s="1"/>
  <c r="O4722" i="4"/>
  <c r="R4722" i="4" s="1"/>
  <c r="O4723" i="4"/>
  <c r="R4723" i="4" s="1"/>
  <c r="O4724" i="4"/>
  <c r="R4724" i="4" s="1"/>
  <c r="O4725" i="4"/>
  <c r="R4725" i="4" s="1"/>
  <c r="O4726" i="4"/>
  <c r="R4726" i="4" s="1"/>
  <c r="O4727" i="4"/>
  <c r="R4727" i="4" s="1"/>
  <c r="O4728" i="4"/>
  <c r="Q4728" i="4" s="1"/>
  <c r="O4729" i="4"/>
  <c r="R4729" i="4" s="1"/>
  <c r="O4730" i="4"/>
  <c r="R4730" i="4" s="1"/>
  <c r="O4731" i="4"/>
  <c r="R4731" i="4" s="1"/>
  <c r="O4732" i="4"/>
  <c r="R4732" i="4" s="1"/>
  <c r="O4733" i="4"/>
  <c r="R4733" i="4" s="1"/>
  <c r="O4734" i="4"/>
  <c r="R4734" i="4" s="1"/>
  <c r="O4735" i="4"/>
  <c r="R4735" i="4" s="1"/>
  <c r="O4736" i="4"/>
  <c r="R4736" i="4" s="1"/>
  <c r="O4737" i="4"/>
  <c r="R4737" i="4" s="1"/>
  <c r="O4738" i="4"/>
  <c r="R4738" i="4" s="1"/>
  <c r="O4739" i="4"/>
  <c r="R4739" i="4" s="1"/>
  <c r="O4740" i="4"/>
  <c r="R4740" i="4" s="1"/>
  <c r="O4741" i="4"/>
  <c r="R4741" i="4" s="1"/>
  <c r="O4742" i="4"/>
  <c r="R4742" i="4" s="1"/>
  <c r="O4743" i="4"/>
  <c r="R4743" i="4" s="1"/>
  <c r="O4744" i="4"/>
  <c r="R4744" i="4" s="1"/>
  <c r="O4745" i="4"/>
  <c r="Q4745" i="4" s="1"/>
  <c r="O4746" i="4"/>
  <c r="R4746" i="4" s="1"/>
  <c r="O4747" i="4"/>
  <c r="R4747" i="4" s="1"/>
  <c r="O4748" i="4"/>
  <c r="R4748" i="4" s="1"/>
  <c r="O4749" i="4"/>
  <c r="R4749" i="4" s="1"/>
  <c r="O4750" i="4"/>
  <c r="R4750" i="4" s="1"/>
  <c r="O4751" i="4"/>
  <c r="R4751" i="4" s="1"/>
  <c r="O4752" i="4"/>
  <c r="R4752" i="4" s="1"/>
  <c r="O4753" i="4"/>
  <c r="R4753" i="4" s="1"/>
  <c r="O4754" i="4"/>
  <c r="R4754" i="4" s="1"/>
  <c r="O4755" i="4"/>
  <c r="R4755" i="4" s="1"/>
  <c r="O4756" i="4"/>
  <c r="Q4756" i="4" s="1"/>
  <c r="O4757" i="4"/>
  <c r="R4757" i="4" s="1"/>
  <c r="O4758" i="4"/>
  <c r="R4758" i="4" s="1"/>
  <c r="O4759" i="4"/>
  <c r="R4759" i="4" s="1"/>
  <c r="O4760" i="4"/>
  <c r="R4760" i="4" s="1"/>
  <c r="O4761" i="4"/>
  <c r="R4761" i="4" s="1"/>
  <c r="O4762" i="4"/>
  <c r="R4762" i="4" s="1"/>
  <c r="O4763" i="4"/>
  <c r="Q4763" i="4" s="1"/>
  <c r="O4764" i="4"/>
  <c r="R4764" i="4" s="1"/>
  <c r="O4765" i="4"/>
  <c r="Q4765" i="4" s="1"/>
  <c r="O4766" i="4"/>
  <c r="R4766" i="4" s="1"/>
  <c r="O4767" i="4"/>
  <c r="R4767" i="4" s="1"/>
  <c r="O4768" i="4"/>
  <c r="Q4768" i="4" s="1"/>
  <c r="O4769" i="4"/>
  <c r="R4769" i="4" s="1"/>
  <c r="O4770" i="4"/>
  <c r="R4770" i="4" s="1"/>
  <c r="O4771" i="4"/>
  <c r="R4771" i="4" s="1"/>
  <c r="O4772" i="4"/>
  <c r="R4772" i="4" s="1"/>
  <c r="O4773" i="4"/>
  <c r="R4773" i="4" s="1"/>
  <c r="O4774" i="4"/>
  <c r="R4774" i="4" s="1"/>
  <c r="O4775" i="4"/>
  <c r="Q4775" i="4" s="1"/>
  <c r="O4776" i="4"/>
  <c r="Q4776" i="4" s="1"/>
  <c r="O4777" i="4"/>
  <c r="R4777" i="4" s="1"/>
  <c r="O4778" i="4"/>
  <c r="R4778" i="4" s="1"/>
  <c r="O4779" i="4"/>
  <c r="Q4779" i="4" s="1"/>
  <c r="O4780" i="4"/>
  <c r="R4780" i="4" s="1"/>
  <c r="O4781" i="4"/>
  <c r="Q4781" i="4" s="1"/>
  <c r="O4782" i="4"/>
  <c r="R4782" i="4" s="1"/>
  <c r="O4783" i="4"/>
  <c r="R4783" i="4" s="1"/>
  <c r="O4784" i="4"/>
  <c r="R4784" i="4" s="1"/>
  <c r="O4785" i="4"/>
  <c r="R4785" i="4" s="1"/>
  <c r="O4786" i="4"/>
  <c r="R4786" i="4" s="1"/>
  <c r="O4787" i="4"/>
  <c r="R4787" i="4" s="1"/>
  <c r="O4788" i="4"/>
  <c r="R4788" i="4" s="1"/>
  <c r="O4789" i="4"/>
  <c r="R4789" i="4" s="1"/>
  <c r="O4790" i="4"/>
  <c r="R4790" i="4" s="1"/>
  <c r="O4791" i="4"/>
  <c r="R4791" i="4" s="1"/>
  <c r="O4792" i="4"/>
  <c r="R4792" i="4" s="1"/>
  <c r="O4793" i="4"/>
  <c r="R4793" i="4" s="1"/>
  <c r="O4794" i="4"/>
  <c r="R4794" i="4" s="1"/>
  <c r="O4795" i="4"/>
  <c r="R4795" i="4" s="1"/>
  <c r="O4796" i="4"/>
  <c r="R4796" i="4" s="1"/>
  <c r="O4797" i="4"/>
  <c r="R4797" i="4" s="1"/>
  <c r="O4798" i="4"/>
  <c r="R4798" i="4" s="1"/>
  <c r="O4799" i="4"/>
  <c r="R4799" i="4" s="1"/>
  <c r="O4800" i="4"/>
  <c r="Q4800" i="4" s="1"/>
  <c r="O4801" i="4"/>
  <c r="R4801" i="4" s="1"/>
  <c r="O4802" i="4"/>
  <c r="R4802" i="4" s="1"/>
  <c r="O4803" i="4"/>
  <c r="R4803" i="4" s="1"/>
  <c r="O4804" i="4"/>
  <c r="R4804" i="4" s="1"/>
  <c r="O4805" i="4"/>
  <c r="R4805" i="4" s="1"/>
  <c r="O4806" i="4"/>
  <c r="R4806" i="4" s="1"/>
  <c r="O4807" i="4"/>
  <c r="R4807" i="4" s="1"/>
  <c r="O4808" i="4"/>
  <c r="R4808" i="4" s="1"/>
  <c r="O4809" i="4"/>
  <c r="R4809" i="4" s="1"/>
  <c r="O4810" i="4"/>
  <c r="R4810" i="4" s="1"/>
  <c r="O4811" i="4"/>
  <c r="R4811" i="4" s="1"/>
  <c r="O4812" i="4"/>
  <c r="Q4812" i="4" s="1"/>
  <c r="O4813" i="4"/>
  <c r="R4813" i="4" s="1"/>
  <c r="O4814" i="4"/>
  <c r="R4814" i="4" s="1"/>
  <c r="O4815" i="4"/>
  <c r="R4815" i="4" s="1"/>
  <c r="O4816" i="4"/>
  <c r="R4816" i="4" s="1"/>
  <c r="O4817" i="4"/>
  <c r="R4817" i="4" s="1"/>
  <c r="O4818" i="4"/>
  <c r="Q4818" i="4" s="1"/>
  <c r="O4819" i="4"/>
  <c r="Q4819" i="4" s="1"/>
  <c r="O4820" i="4"/>
  <c r="R4820" i="4" s="1"/>
  <c r="O4821" i="4"/>
  <c r="R4821" i="4" s="1"/>
  <c r="O4822" i="4"/>
  <c r="R4822" i="4" s="1"/>
  <c r="O4823" i="4"/>
  <c r="R4823" i="4" s="1"/>
  <c r="O4824" i="4"/>
  <c r="R4824" i="4" s="1"/>
  <c r="O4825" i="4"/>
  <c r="R4825" i="4" s="1"/>
  <c r="O4826" i="4"/>
  <c r="Q4826" i="4" s="1"/>
  <c r="O4827" i="4"/>
  <c r="R4827" i="4" s="1"/>
  <c r="O4828" i="4"/>
  <c r="R4828" i="4" s="1"/>
  <c r="O4829" i="4"/>
  <c r="R4829" i="4" s="1"/>
  <c r="O4830" i="4"/>
  <c r="R4830" i="4" s="1"/>
  <c r="O4831" i="4"/>
  <c r="Q4831" i="4" s="1"/>
  <c r="O4832" i="4"/>
  <c r="Q4832" i="4" s="1"/>
  <c r="O4833" i="4"/>
  <c r="Q4833" i="4" s="1"/>
  <c r="O4834" i="4"/>
  <c r="R4834" i="4" s="1"/>
  <c r="O4835" i="4"/>
  <c r="R4835" i="4" s="1"/>
  <c r="O4836" i="4"/>
  <c r="R4836" i="4" s="1"/>
  <c r="O4837" i="4"/>
  <c r="R4837" i="4" s="1"/>
  <c r="O4838" i="4"/>
  <c r="R4838" i="4" s="1"/>
  <c r="O4839" i="4"/>
  <c r="R4839" i="4" s="1"/>
  <c r="O4840" i="4"/>
  <c r="R4840" i="4" s="1"/>
  <c r="O4841" i="4"/>
  <c r="R4841" i="4" s="1"/>
  <c r="O4842" i="4"/>
  <c r="R4842" i="4" s="1"/>
  <c r="O4843" i="4"/>
  <c r="R4843" i="4" s="1"/>
  <c r="O4844" i="4"/>
  <c r="R4844" i="4" s="1"/>
  <c r="O4845" i="4"/>
  <c r="Q4845" i="4" s="1"/>
  <c r="O4846" i="4"/>
  <c r="R4846" i="4" s="1"/>
  <c r="O4847" i="4"/>
  <c r="R4847" i="4" s="1"/>
  <c r="O4848" i="4"/>
  <c r="R4848" i="4" s="1"/>
  <c r="O4849" i="4"/>
  <c r="R4849" i="4" s="1"/>
  <c r="O4850" i="4"/>
  <c r="R4850" i="4" s="1"/>
  <c r="O4851" i="4"/>
  <c r="R4851" i="4" s="1"/>
  <c r="O4852" i="4"/>
  <c r="R4852" i="4" s="1"/>
  <c r="O4853" i="4"/>
  <c r="R4853" i="4" s="1"/>
  <c r="O4854" i="4"/>
  <c r="R4854" i="4" s="1"/>
  <c r="O4855" i="4"/>
  <c r="R4855" i="4" s="1"/>
  <c r="O4856" i="4"/>
  <c r="R4856" i="4" s="1"/>
  <c r="O4857" i="4"/>
  <c r="R4857" i="4" s="1"/>
  <c r="O4858" i="4"/>
  <c r="R4858" i="4" s="1"/>
  <c r="O4859" i="4"/>
  <c r="R4859" i="4" s="1"/>
  <c r="O4860" i="4"/>
  <c r="R4860" i="4" s="1"/>
  <c r="O4861" i="4"/>
  <c r="R4861" i="4" s="1"/>
  <c r="O4862" i="4"/>
  <c r="R4862" i="4" s="1"/>
  <c r="O4863" i="4"/>
  <c r="R4863" i="4" s="1"/>
  <c r="O4864" i="4"/>
  <c r="R4864" i="4" s="1"/>
  <c r="O4865" i="4"/>
  <c r="Q4865" i="4" s="1"/>
  <c r="O4866" i="4"/>
  <c r="R4866" i="4" s="1"/>
  <c r="O4867" i="4"/>
  <c r="R4867" i="4" s="1"/>
  <c r="O4868" i="4"/>
  <c r="R4868" i="4" s="1"/>
  <c r="O4869" i="4"/>
  <c r="R4869" i="4" s="1"/>
  <c r="O4870" i="4"/>
  <c r="R4870" i="4" s="1"/>
  <c r="O4871" i="4"/>
  <c r="R4871" i="4" s="1"/>
  <c r="O4872" i="4"/>
  <c r="Q4872" i="4" s="1"/>
  <c r="O4873" i="4"/>
  <c r="R4873" i="4" s="1"/>
  <c r="O4874" i="4"/>
  <c r="R4874" i="4" s="1"/>
  <c r="O4875" i="4"/>
  <c r="R4875" i="4" s="1"/>
  <c r="O4876" i="4"/>
  <c r="R4876" i="4" s="1"/>
  <c r="O4877" i="4"/>
  <c r="R4877" i="4" s="1"/>
  <c r="O4878" i="4"/>
  <c r="R4878" i="4" s="1"/>
  <c r="O4879" i="4"/>
  <c r="R4879" i="4" s="1"/>
  <c r="O4880" i="4"/>
  <c r="R4880" i="4" s="1"/>
  <c r="O4881" i="4"/>
  <c r="R4881" i="4" s="1"/>
  <c r="O4882" i="4"/>
  <c r="R4882" i="4" s="1"/>
  <c r="O4883" i="4"/>
  <c r="R4883" i="4" s="1"/>
  <c r="O4884" i="4"/>
  <c r="R4884" i="4" s="1"/>
  <c r="O4885" i="4"/>
  <c r="R4885" i="4" s="1"/>
  <c r="O4886" i="4"/>
  <c r="R4886" i="4" s="1"/>
  <c r="O4887" i="4"/>
  <c r="R4887" i="4" s="1"/>
  <c r="O4888" i="4"/>
  <c r="R4888" i="4" s="1"/>
  <c r="O4889" i="4"/>
  <c r="R4889" i="4" s="1"/>
  <c r="O4890" i="4"/>
  <c r="R4890" i="4" s="1"/>
  <c r="O4891" i="4"/>
  <c r="R4891" i="4" s="1"/>
  <c r="O4892" i="4"/>
  <c r="R4892" i="4" s="1"/>
  <c r="O4893" i="4"/>
  <c r="R4893" i="4" s="1"/>
  <c r="O4894" i="4"/>
  <c r="R4894" i="4" s="1"/>
  <c r="O4895" i="4"/>
  <c r="R4895" i="4" s="1"/>
  <c r="O4896" i="4"/>
  <c r="R4896" i="4" s="1"/>
  <c r="O4897" i="4"/>
  <c r="R4897" i="4" s="1"/>
  <c r="O4898" i="4"/>
  <c r="R4898" i="4" s="1"/>
  <c r="O4899" i="4"/>
  <c r="R4899" i="4" s="1"/>
  <c r="O4900" i="4"/>
  <c r="R4900" i="4" s="1"/>
  <c r="O4901" i="4"/>
  <c r="Q4901" i="4" s="1"/>
  <c r="O4902" i="4"/>
  <c r="R4902" i="4" s="1"/>
  <c r="O4903" i="4"/>
  <c r="R4903" i="4" s="1"/>
  <c r="O4904" i="4"/>
  <c r="R4904" i="4" s="1"/>
  <c r="O4905" i="4"/>
  <c r="R4905" i="4" s="1"/>
  <c r="O4906" i="4"/>
  <c r="R4906" i="4" s="1"/>
  <c r="O4907" i="4"/>
  <c r="R4907" i="4" s="1"/>
  <c r="O4908" i="4"/>
  <c r="R4908" i="4" s="1"/>
  <c r="O4909" i="4"/>
  <c r="Q4909" i="4" s="1"/>
  <c r="O4910" i="4"/>
  <c r="R4910" i="4" s="1"/>
  <c r="O4911" i="4"/>
  <c r="R4911" i="4" s="1"/>
  <c r="O4912" i="4"/>
  <c r="R4912" i="4" s="1"/>
  <c r="O4913" i="4"/>
  <c r="Q4913" i="4" s="1"/>
  <c r="O4914" i="4"/>
  <c r="Q4914" i="4" s="1"/>
  <c r="O4915" i="4"/>
  <c r="R4915" i="4" s="1"/>
  <c r="O4916" i="4"/>
  <c r="R4916" i="4" s="1"/>
  <c r="O4917" i="4"/>
  <c r="R4917" i="4" s="1"/>
  <c r="O4918" i="4"/>
  <c r="R4918" i="4" s="1"/>
  <c r="O4919" i="4"/>
  <c r="R4919" i="4" s="1"/>
  <c r="O4920" i="4"/>
  <c r="R4920" i="4" s="1"/>
  <c r="O4921" i="4"/>
  <c r="R4921" i="4" s="1"/>
  <c r="O4922" i="4"/>
  <c r="R4922" i="4" s="1"/>
  <c r="O4923" i="4"/>
  <c r="R4923" i="4" s="1"/>
  <c r="O4924" i="4"/>
  <c r="R4924" i="4" s="1"/>
  <c r="O4925" i="4"/>
  <c r="R4925" i="4" s="1"/>
  <c r="O4926" i="4"/>
  <c r="R4926" i="4" s="1"/>
  <c r="O4927" i="4"/>
  <c r="R4927" i="4" s="1"/>
  <c r="O4928" i="4"/>
  <c r="R4928" i="4" s="1"/>
  <c r="O4929" i="4"/>
  <c r="R4929" i="4" s="1"/>
  <c r="O4930" i="4"/>
  <c r="R4930" i="4" s="1"/>
  <c r="O4931" i="4"/>
  <c r="R4931" i="4" s="1"/>
  <c r="O4932" i="4"/>
  <c r="R4932" i="4" s="1"/>
  <c r="O4933" i="4"/>
  <c r="R4933" i="4" s="1"/>
  <c r="O4934" i="4"/>
  <c r="R4934" i="4" s="1"/>
  <c r="O4935" i="4"/>
  <c r="R4935" i="4" s="1"/>
  <c r="O4936" i="4"/>
  <c r="R4936" i="4" s="1"/>
  <c r="O4937" i="4"/>
  <c r="R4937" i="4" s="1"/>
  <c r="O4938" i="4"/>
  <c r="R4938" i="4" s="1"/>
  <c r="O4939" i="4"/>
  <c r="R4939" i="4" s="1"/>
  <c r="O4940" i="4"/>
  <c r="R4940" i="4" s="1"/>
  <c r="O4941" i="4"/>
  <c r="R4941" i="4" s="1"/>
  <c r="O4942" i="4"/>
  <c r="R4942" i="4" s="1"/>
  <c r="O4943" i="4"/>
  <c r="R4943" i="4" s="1"/>
  <c r="O4944" i="4"/>
  <c r="R4944" i="4" s="1"/>
  <c r="O4945" i="4"/>
  <c r="R4945" i="4" s="1"/>
  <c r="O4946" i="4"/>
  <c r="R4946" i="4" s="1"/>
  <c r="O4947" i="4"/>
  <c r="R4947" i="4" s="1"/>
  <c r="O4948" i="4"/>
  <c r="R4948" i="4" s="1"/>
  <c r="O4949" i="4"/>
  <c r="R4949" i="4" s="1"/>
  <c r="O4950" i="4"/>
  <c r="R4950" i="4" s="1"/>
  <c r="O4951" i="4"/>
  <c r="R4951" i="4" s="1"/>
  <c r="O4952" i="4"/>
  <c r="R4952" i="4" s="1"/>
  <c r="O4953" i="4"/>
  <c r="R4953" i="4" s="1"/>
  <c r="O4954" i="4"/>
  <c r="R4954" i="4" s="1"/>
  <c r="O4955" i="4"/>
  <c r="R4955" i="4" s="1"/>
  <c r="O4956" i="4"/>
  <c r="R4956" i="4" s="1"/>
  <c r="O4957" i="4"/>
  <c r="R4957" i="4" s="1"/>
  <c r="O4958" i="4"/>
  <c r="R4958" i="4" s="1"/>
  <c r="O4959" i="4"/>
  <c r="R4959" i="4" s="1"/>
  <c r="O4960" i="4"/>
  <c r="R4960" i="4" s="1"/>
  <c r="O4961" i="4"/>
  <c r="Q4961" i="4" s="1"/>
  <c r="O4962" i="4"/>
  <c r="Q4962" i="4" s="1"/>
  <c r="O4963" i="4"/>
  <c r="R4963" i="4" s="1"/>
  <c r="O4964" i="4"/>
  <c r="R4964" i="4" s="1"/>
  <c r="O4965" i="4"/>
  <c r="R4965" i="4" s="1"/>
  <c r="O4966" i="4"/>
  <c r="Q4966" i="4" s="1"/>
  <c r="O4967" i="4"/>
  <c r="R4967" i="4" s="1"/>
  <c r="O4968" i="4"/>
  <c r="R4968" i="4" s="1"/>
  <c r="O4969" i="4"/>
  <c r="Q4969" i="4" s="1"/>
  <c r="O4970" i="4"/>
  <c r="R4970" i="4" s="1"/>
  <c r="O4971" i="4"/>
  <c r="R4971" i="4" s="1"/>
  <c r="O4972" i="4"/>
  <c r="R4972" i="4" s="1"/>
  <c r="O4973" i="4"/>
  <c r="R4973" i="4" s="1"/>
  <c r="O4974" i="4"/>
  <c r="R4974" i="4" s="1"/>
  <c r="O4975" i="4"/>
  <c r="R4975" i="4" s="1"/>
  <c r="O4976" i="4"/>
  <c r="R4976" i="4" s="1"/>
  <c r="O4977" i="4"/>
  <c r="Q4977" i="4" s="1"/>
  <c r="O4978" i="4"/>
  <c r="R4978" i="4" s="1"/>
  <c r="O4979" i="4"/>
  <c r="R4979" i="4" s="1"/>
  <c r="O4980" i="4"/>
  <c r="R4980" i="4" s="1"/>
  <c r="O4981" i="4"/>
  <c r="Q4981" i="4" s="1"/>
  <c r="O4982" i="4"/>
  <c r="Q4982" i="4" s="1"/>
  <c r="O4983" i="4"/>
  <c r="R4983" i="4" s="1"/>
  <c r="O4984" i="4"/>
  <c r="R4984" i="4" s="1"/>
  <c r="O4985" i="4"/>
  <c r="Q4985" i="4" s="1"/>
  <c r="O4986" i="4"/>
  <c r="Q4986" i="4" s="1"/>
  <c r="O4987" i="4"/>
  <c r="R4987" i="4" s="1"/>
  <c r="O4988" i="4"/>
  <c r="R4988" i="4" s="1"/>
  <c r="O4989" i="4"/>
  <c r="Q4989" i="4" s="1"/>
  <c r="O4990" i="4"/>
  <c r="R4990" i="4" s="1"/>
  <c r="O4991" i="4"/>
  <c r="R4991" i="4" s="1"/>
  <c r="O4992" i="4"/>
  <c r="R4992" i="4" s="1"/>
  <c r="O4993" i="4"/>
  <c r="R4993" i="4" s="1"/>
  <c r="O4994" i="4"/>
  <c r="Q4994" i="4" s="1"/>
  <c r="O4995" i="4"/>
  <c r="R4995" i="4" s="1"/>
  <c r="O4996" i="4"/>
  <c r="R4996" i="4" s="1"/>
  <c r="O4997" i="4"/>
  <c r="R4997" i="4" s="1"/>
  <c r="O4998" i="4"/>
  <c r="R4998" i="4" s="1"/>
  <c r="O4999" i="4"/>
  <c r="Q4999" i="4" s="1"/>
  <c r="O5000" i="4"/>
  <c r="R5000" i="4" s="1"/>
  <c r="O5001" i="4"/>
  <c r="R5001" i="4" s="1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78" i="4"/>
  <c r="N379" i="4"/>
  <c r="N380" i="4"/>
  <c r="N381" i="4"/>
  <c r="N382" i="4"/>
  <c r="N383" i="4"/>
  <c r="N384" i="4"/>
  <c r="N385" i="4"/>
  <c r="N386" i="4"/>
  <c r="N387" i="4"/>
  <c r="N388" i="4"/>
  <c r="N389" i="4"/>
  <c r="N390" i="4"/>
  <c r="N391" i="4"/>
  <c r="N392" i="4"/>
  <c r="N393" i="4"/>
  <c r="N394" i="4"/>
  <c r="N395" i="4"/>
  <c r="N396" i="4"/>
  <c r="N397" i="4"/>
  <c r="N398" i="4"/>
  <c r="N399" i="4"/>
  <c r="N400" i="4"/>
  <c r="N401" i="4"/>
  <c r="N402" i="4"/>
  <c r="N403" i="4"/>
  <c r="N404" i="4"/>
  <c r="N405" i="4"/>
  <c r="N406" i="4"/>
  <c r="N407" i="4"/>
  <c r="N408" i="4"/>
  <c r="N409" i="4"/>
  <c r="N410" i="4"/>
  <c r="N411" i="4"/>
  <c r="N412" i="4"/>
  <c r="N413" i="4"/>
  <c r="N414" i="4"/>
  <c r="N415" i="4"/>
  <c r="N416" i="4"/>
  <c r="N417" i="4"/>
  <c r="N418" i="4"/>
  <c r="N419" i="4"/>
  <c r="N420" i="4"/>
  <c r="N421" i="4"/>
  <c r="N422" i="4"/>
  <c r="N423" i="4"/>
  <c r="N424" i="4"/>
  <c r="N425" i="4"/>
  <c r="N426" i="4"/>
  <c r="N427" i="4"/>
  <c r="N428" i="4"/>
  <c r="N429" i="4"/>
  <c r="N430" i="4"/>
  <c r="N431" i="4"/>
  <c r="N432" i="4"/>
  <c r="N433" i="4"/>
  <c r="N434" i="4"/>
  <c r="N435" i="4"/>
  <c r="N436" i="4"/>
  <c r="N437" i="4"/>
  <c r="N438" i="4"/>
  <c r="N439" i="4"/>
  <c r="N440" i="4"/>
  <c r="N441" i="4"/>
  <c r="N442" i="4"/>
  <c r="N443" i="4"/>
  <c r="N444" i="4"/>
  <c r="N445" i="4"/>
  <c r="N446" i="4"/>
  <c r="N447" i="4"/>
  <c r="N448" i="4"/>
  <c r="N449" i="4"/>
  <c r="N450" i="4"/>
  <c r="N451" i="4"/>
  <c r="N452" i="4"/>
  <c r="N453" i="4"/>
  <c r="N454" i="4"/>
  <c r="N455" i="4"/>
  <c r="N456" i="4"/>
  <c r="N457" i="4"/>
  <c r="N458" i="4"/>
  <c r="N459" i="4"/>
  <c r="N460" i="4"/>
  <c r="N461" i="4"/>
  <c r="N462" i="4"/>
  <c r="N463" i="4"/>
  <c r="N464" i="4"/>
  <c r="N465" i="4"/>
  <c r="N466" i="4"/>
  <c r="N467" i="4"/>
  <c r="N468" i="4"/>
  <c r="N469" i="4"/>
  <c r="N470" i="4"/>
  <c r="N471" i="4"/>
  <c r="N472" i="4"/>
  <c r="N473" i="4"/>
  <c r="N474" i="4"/>
  <c r="N475" i="4"/>
  <c r="N476" i="4"/>
  <c r="N477" i="4"/>
  <c r="N478" i="4"/>
  <c r="N479" i="4"/>
  <c r="N480" i="4"/>
  <c r="N481" i="4"/>
  <c r="N482" i="4"/>
  <c r="N483" i="4"/>
  <c r="N484" i="4"/>
  <c r="N485" i="4"/>
  <c r="N486" i="4"/>
  <c r="N487" i="4"/>
  <c r="N488" i="4"/>
  <c r="N489" i="4"/>
  <c r="N490" i="4"/>
  <c r="N491" i="4"/>
  <c r="N492" i="4"/>
  <c r="N493" i="4"/>
  <c r="N494" i="4"/>
  <c r="N495" i="4"/>
  <c r="N496" i="4"/>
  <c r="N497" i="4"/>
  <c r="N498" i="4"/>
  <c r="N499" i="4"/>
  <c r="N500" i="4"/>
  <c r="N501" i="4"/>
  <c r="N502" i="4"/>
  <c r="N503" i="4"/>
  <c r="N504" i="4"/>
  <c r="N505" i="4"/>
  <c r="N506" i="4"/>
  <c r="N507" i="4"/>
  <c r="N508" i="4"/>
  <c r="N509" i="4"/>
  <c r="N510" i="4"/>
  <c r="N511" i="4"/>
  <c r="N512" i="4"/>
  <c r="N513" i="4"/>
  <c r="N514" i="4"/>
  <c r="N515" i="4"/>
  <c r="N516" i="4"/>
  <c r="N517" i="4"/>
  <c r="N518" i="4"/>
  <c r="N519" i="4"/>
  <c r="N520" i="4"/>
  <c r="N521" i="4"/>
  <c r="N522" i="4"/>
  <c r="N523" i="4"/>
  <c r="N524" i="4"/>
  <c r="N525" i="4"/>
  <c r="N526" i="4"/>
  <c r="N527" i="4"/>
  <c r="N528" i="4"/>
  <c r="N529" i="4"/>
  <c r="N530" i="4"/>
  <c r="N531" i="4"/>
  <c r="N532" i="4"/>
  <c r="N533" i="4"/>
  <c r="N534" i="4"/>
  <c r="N535" i="4"/>
  <c r="N536" i="4"/>
  <c r="N537" i="4"/>
  <c r="N538" i="4"/>
  <c r="N539" i="4"/>
  <c r="N540" i="4"/>
  <c r="N541" i="4"/>
  <c r="N542" i="4"/>
  <c r="N543" i="4"/>
  <c r="N544" i="4"/>
  <c r="N545" i="4"/>
  <c r="N546" i="4"/>
  <c r="N547" i="4"/>
  <c r="N548" i="4"/>
  <c r="N549" i="4"/>
  <c r="N550" i="4"/>
  <c r="N551" i="4"/>
  <c r="N552" i="4"/>
  <c r="N553" i="4"/>
  <c r="N554" i="4"/>
  <c r="N555" i="4"/>
  <c r="N556" i="4"/>
  <c r="N557" i="4"/>
  <c r="N558" i="4"/>
  <c r="N559" i="4"/>
  <c r="N560" i="4"/>
  <c r="N561" i="4"/>
  <c r="N562" i="4"/>
  <c r="N563" i="4"/>
  <c r="N564" i="4"/>
  <c r="N565" i="4"/>
  <c r="N566" i="4"/>
  <c r="N567" i="4"/>
  <c r="N568" i="4"/>
  <c r="N569" i="4"/>
  <c r="N570" i="4"/>
  <c r="N571" i="4"/>
  <c r="N572" i="4"/>
  <c r="N573" i="4"/>
  <c r="N574" i="4"/>
  <c r="N575" i="4"/>
  <c r="N576" i="4"/>
  <c r="N577" i="4"/>
  <c r="N578" i="4"/>
  <c r="N579" i="4"/>
  <c r="N580" i="4"/>
  <c r="N581" i="4"/>
  <c r="N582" i="4"/>
  <c r="N583" i="4"/>
  <c r="N584" i="4"/>
  <c r="N585" i="4"/>
  <c r="N586" i="4"/>
  <c r="N587" i="4"/>
  <c r="N588" i="4"/>
  <c r="N589" i="4"/>
  <c r="N590" i="4"/>
  <c r="N591" i="4"/>
  <c r="N592" i="4"/>
  <c r="N593" i="4"/>
  <c r="N594" i="4"/>
  <c r="N595" i="4"/>
  <c r="N596" i="4"/>
  <c r="N597" i="4"/>
  <c r="N598" i="4"/>
  <c r="N599" i="4"/>
  <c r="N600" i="4"/>
  <c r="N601" i="4"/>
  <c r="N602" i="4"/>
  <c r="N603" i="4"/>
  <c r="N604" i="4"/>
  <c r="N605" i="4"/>
  <c r="N606" i="4"/>
  <c r="N607" i="4"/>
  <c r="N608" i="4"/>
  <c r="N609" i="4"/>
  <c r="N610" i="4"/>
  <c r="N611" i="4"/>
  <c r="N612" i="4"/>
  <c r="N613" i="4"/>
  <c r="N614" i="4"/>
  <c r="N615" i="4"/>
  <c r="N616" i="4"/>
  <c r="N617" i="4"/>
  <c r="N618" i="4"/>
  <c r="N619" i="4"/>
  <c r="N620" i="4"/>
  <c r="N621" i="4"/>
  <c r="N622" i="4"/>
  <c r="N623" i="4"/>
  <c r="N624" i="4"/>
  <c r="N625" i="4"/>
  <c r="N626" i="4"/>
  <c r="N627" i="4"/>
  <c r="N628" i="4"/>
  <c r="N629" i="4"/>
  <c r="N630" i="4"/>
  <c r="N631" i="4"/>
  <c r="N632" i="4"/>
  <c r="N633" i="4"/>
  <c r="N634" i="4"/>
  <c r="N635" i="4"/>
  <c r="N636" i="4"/>
  <c r="N637" i="4"/>
  <c r="N638" i="4"/>
  <c r="N639" i="4"/>
  <c r="N640" i="4"/>
  <c r="N641" i="4"/>
  <c r="N642" i="4"/>
  <c r="N643" i="4"/>
  <c r="N644" i="4"/>
  <c r="N645" i="4"/>
  <c r="N646" i="4"/>
  <c r="N647" i="4"/>
  <c r="N648" i="4"/>
  <c r="N649" i="4"/>
  <c r="N650" i="4"/>
  <c r="N651" i="4"/>
  <c r="N652" i="4"/>
  <c r="N653" i="4"/>
  <c r="N654" i="4"/>
  <c r="N655" i="4"/>
  <c r="N656" i="4"/>
  <c r="N657" i="4"/>
  <c r="N658" i="4"/>
  <c r="N659" i="4"/>
  <c r="N660" i="4"/>
  <c r="N661" i="4"/>
  <c r="N662" i="4"/>
  <c r="N663" i="4"/>
  <c r="N664" i="4"/>
  <c r="N665" i="4"/>
  <c r="N666" i="4"/>
  <c r="N667" i="4"/>
  <c r="N668" i="4"/>
  <c r="N669" i="4"/>
  <c r="N670" i="4"/>
  <c r="N671" i="4"/>
  <c r="N672" i="4"/>
  <c r="N673" i="4"/>
  <c r="N674" i="4"/>
  <c r="N675" i="4"/>
  <c r="N676" i="4"/>
  <c r="N677" i="4"/>
  <c r="N678" i="4"/>
  <c r="N679" i="4"/>
  <c r="N680" i="4"/>
  <c r="N681" i="4"/>
  <c r="N682" i="4"/>
  <c r="N683" i="4"/>
  <c r="N684" i="4"/>
  <c r="N685" i="4"/>
  <c r="N686" i="4"/>
  <c r="N687" i="4"/>
  <c r="N688" i="4"/>
  <c r="N689" i="4"/>
  <c r="N690" i="4"/>
  <c r="N691" i="4"/>
  <c r="N692" i="4"/>
  <c r="N693" i="4"/>
  <c r="N694" i="4"/>
  <c r="N695" i="4"/>
  <c r="N696" i="4"/>
  <c r="N697" i="4"/>
  <c r="N698" i="4"/>
  <c r="N699" i="4"/>
  <c r="N700" i="4"/>
  <c r="N701" i="4"/>
  <c r="N702" i="4"/>
  <c r="N703" i="4"/>
  <c r="N704" i="4"/>
  <c r="N705" i="4"/>
  <c r="N706" i="4"/>
  <c r="N707" i="4"/>
  <c r="N708" i="4"/>
  <c r="N709" i="4"/>
  <c r="N710" i="4"/>
  <c r="N711" i="4"/>
  <c r="N712" i="4"/>
  <c r="N713" i="4"/>
  <c r="N714" i="4"/>
  <c r="N715" i="4"/>
  <c r="N716" i="4"/>
  <c r="N717" i="4"/>
  <c r="N718" i="4"/>
  <c r="N719" i="4"/>
  <c r="N720" i="4"/>
  <c r="N721" i="4"/>
  <c r="N722" i="4"/>
  <c r="N723" i="4"/>
  <c r="N724" i="4"/>
  <c r="N725" i="4"/>
  <c r="N726" i="4"/>
  <c r="N727" i="4"/>
  <c r="N728" i="4"/>
  <c r="N729" i="4"/>
  <c r="N730" i="4"/>
  <c r="N731" i="4"/>
  <c r="N732" i="4"/>
  <c r="N733" i="4"/>
  <c r="N734" i="4"/>
  <c r="N735" i="4"/>
  <c r="N736" i="4"/>
  <c r="N737" i="4"/>
  <c r="N738" i="4"/>
  <c r="N739" i="4"/>
  <c r="N740" i="4"/>
  <c r="N741" i="4"/>
  <c r="N742" i="4"/>
  <c r="N743" i="4"/>
  <c r="N744" i="4"/>
  <c r="N745" i="4"/>
  <c r="N746" i="4"/>
  <c r="N747" i="4"/>
  <c r="N748" i="4"/>
  <c r="N749" i="4"/>
  <c r="N750" i="4"/>
  <c r="N751" i="4"/>
  <c r="N752" i="4"/>
  <c r="N753" i="4"/>
  <c r="N754" i="4"/>
  <c r="N755" i="4"/>
  <c r="N756" i="4"/>
  <c r="N757" i="4"/>
  <c r="N758" i="4"/>
  <c r="N759" i="4"/>
  <c r="N760" i="4"/>
  <c r="N761" i="4"/>
  <c r="N762" i="4"/>
  <c r="N763" i="4"/>
  <c r="N764" i="4"/>
  <c r="N765" i="4"/>
  <c r="N766" i="4"/>
  <c r="N767" i="4"/>
  <c r="N768" i="4"/>
  <c r="N769" i="4"/>
  <c r="N770" i="4"/>
  <c r="N771" i="4"/>
  <c r="N772" i="4"/>
  <c r="N773" i="4"/>
  <c r="N774" i="4"/>
  <c r="N775" i="4"/>
  <c r="N776" i="4"/>
  <c r="N777" i="4"/>
  <c r="N778" i="4"/>
  <c r="N779" i="4"/>
  <c r="N780" i="4"/>
  <c r="N781" i="4"/>
  <c r="N782" i="4"/>
  <c r="N783" i="4"/>
  <c r="N784" i="4"/>
  <c r="N785" i="4"/>
  <c r="N786" i="4"/>
  <c r="N787" i="4"/>
  <c r="N788" i="4"/>
  <c r="N789" i="4"/>
  <c r="N790" i="4"/>
  <c r="N791" i="4"/>
  <c r="N792" i="4"/>
  <c r="N793" i="4"/>
  <c r="N794" i="4"/>
  <c r="N795" i="4"/>
  <c r="N796" i="4"/>
  <c r="N797" i="4"/>
  <c r="N798" i="4"/>
  <c r="N799" i="4"/>
  <c r="N800" i="4"/>
  <c r="N801" i="4"/>
  <c r="N802" i="4"/>
  <c r="N803" i="4"/>
  <c r="N804" i="4"/>
  <c r="N805" i="4"/>
  <c r="N806" i="4"/>
  <c r="N807" i="4"/>
  <c r="N808" i="4"/>
  <c r="N809" i="4"/>
  <c r="N810" i="4"/>
  <c r="N811" i="4"/>
  <c r="N812" i="4"/>
  <c r="N813" i="4"/>
  <c r="N814" i="4"/>
  <c r="N815" i="4"/>
  <c r="N816" i="4"/>
  <c r="N817" i="4"/>
  <c r="N818" i="4"/>
  <c r="N819" i="4"/>
  <c r="N820" i="4"/>
  <c r="N821" i="4"/>
  <c r="N822" i="4"/>
  <c r="N823" i="4"/>
  <c r="N824" i="4"/>
  <c r="N825" i="4"/>
  <c r="N826" i="4"/>
  <c r="N827" i="4"/>
  <c r="N828" i="4"/>
  <c r="N829" i="4"/>
  <c r="N830" i="4"/>
  <c r="N831" i="4"/>
  <c r="N832" i="4"/>
  <c r="N833" i="4"/>
  <c r="N834" i="4"/>
  <c r="N835" i="4"/>
  <c r="N836" i="4"/>
  <c r="N837" i="4"/>
  <c r="N838" i="4"/>
  <c r="N839" i="4"/>
  <c r="N840" i="4"/>
  <c r="N841" i="4"/>
  <c r="N842" i="4"/>
  <c r="N843" i="4"/>
  <c r="N844" i="4"/>
  <c r="N845" i="4"/>
  <c r="N846" i="4"/>
  <c r="N847" i="4"/>
  <c r="N848" i="4"/>
  <c r="N849" i="4"/>
  <c r="N850" i="4"/>
  <c r="N851" i="4"/>
  <c r="N852" i="4"/>
  <c r="N853" i="4"/>
  <c r="N854" i="4"/>
  <c r="N855" i="4"/>
  <c r="N856" i="4"/>
  <c r="N857" i="4"/>
  <c r="N858" i="4"/>
  <c r="N859" i="4"/>
  <c r="N860" i="4"/>
  <c r="N861" i="4"/>
  <c r="N862" i="4"/>
  <c r="N863" i="4"/>
  <c r="N864" i="4"/>
  <c r="N865" i="4"/>
  <c r="N866" i="4"/>
  <c r="N867" i="4"/>
  <c r="N868" i="4"/>
  <c r="N869" i="4"/>
  <c r="N870" i="4"/>
  <c r="N871" i="4"/>
  <c r="N872" i="4"/>
  <c r="N873" i="4"/>
  <c r="N874" i="4"/>
  <c r="N875" i="4"/>
  <c r="N876" i="4"/>
  <c r="N877" i="4"/>
  <c r="N878" i="4"/>
  <c r="N879" i="4"/>
  <c r="N880" i="4"/>
  <c r="N881" i="4"/>
  <c r="N882" i="4"/>
  <c r="N883" i="4"/>
  <c r="N884" i="4"/>
  <c r="N885" i="4"/>
  <c r="N886" i="4"/>
  <c r="N887" i="4"/>
  <c r="N888" i="4"/>
  <c r="N889" i="4"/>
  <c r="N890" i="4"/>
  <c r="N891" i="4"/>
  <c r="N892" i="4"/>
  <c r="N893" i="4"/>
  <c r="N894" i="4"/>
  <c r="N895" i="4"/>
  <c r="N896" i="4"/>
  <c r="N897" i="4"/>
  <c r="N898" i="4"/>
  <c r="N899" i="4"/>
  <c r="N900" i="4"/>
  <c r="N901" i="4"/>
  <c r="N902" i="4"/>
  <c r="N903" i="4"/>
  <c r="N904" i="4"/>
  <c r="N905" i="4"/>
  <c r="N906" i="4"/>
  <c r="N907" i="4"/>
  <c r="N908" i="4"/>
  <c r="N909" i="4"/>
  <c r="N910" i="4"/>
  <c r="N911" i="4"/>
  <c r="N912" i="4"/>
  <c r="N913" i="4"/>
  <c r="N914" i="4"/>
  <c r="N915" i="4"/>
  <c r="N916" i="4"/>
  <c r="N917" i="4"/>
  <c r="N918" i="4"/>
  <c r="N919" i="4"/>
  <c r="N920" i="4"/>
  <c r="N921" i="4"/>
  <c r="N922" i="4"/>
  <c r="N923" i="4"/>
  <c r="N924" i="4"/>
  <c r="N925" i="4"/>
  <c r="N926" i="4"/>
  <c r="N927" i="4"/>
  <c r="N928" i="4"/>
  <c r="N929" i="4"/>
  <c r="N930" i="4"/>
  <c r="N931" i="4"/>
  <c r="N932" i="4"/>
  <c r="N933" i="4"/>
  <c r="N934" i="4"/>
  <c r="N935" i="4"/>
  <c r="N936" i="4"/>
  <c r="N937" i="4"/>
  <c r="N938" i="4"/>
  <c r="N939" i="4"/>
  <c r="N940" i="4"/>
  <c r="N941" i="4"/>
  <c r="N942" i="4"/>
  <c r="N943" i="4"/>
  <c r="N944" i="4"/>
  <c r="N945" i="4"/>
  <c r="N946" i="4"/>
  <c r="N947" i="4"/>
  <c r="N948" i="4"/>
  <c r="N949" i="4"/>
  <c r="N950" i="4"/>
  <c r="N951" i="4"/>
  <c r="N952" i="4"/>
  <c r="N953" i="4"/>
  <c r="N954" i="4"/>
  <c r="N955" i="4"/>
  <c r="N956" i="4"/>
  <c r="N957" i="4"/>
  <c r="N958" i="4"/>
  <c r="N959" i="4"/>
  <c r="N960" i="4"/>
  <c r="N961" i="4"/>
  <c r="N962" i="4"/>
  <c r="N963" i="4"/>
  <c r="N964" i="4"/>
  <c r="N965" i="4"/>
  <c r="N966" i="4"/>
  <c r="N967" i="4"/>
  <c r="N968" i="4"/>
  <c r="N969" i="4"/>
  <c r="N970" i="4"/>
  <c r="N971" i="4"/>
  <c r="N972" i="4"/>
  <c r="N973" i="4"/>
  <c r="N974" i="4"/>
  <c r="N975" i="4"/>
  <c r="N976" i="4"/>
  <c r="N977" i="4"/>
  <c r="N978" i="4"/>
  <c r="N979" i="4"/>
  <c r="N980" i="4"/>
  <c r="N981" i="4"/>
  <c r="N982" i="4"/>
  <c r="N983" i="4"/>
  <c r="N984" i="4"/>
  <c r="N985" i="4"/>
  <c r="N986" i="4"/>
  <c r="N987" i="4"/>
  <c r="N988" i="4"/>
  <c r="N989" i="4"/>
  <c r="N990" i="4"/>
  <c r="N991" i="4"/>
  <c r="N992" i="4"/>
  <c r="N993" i="4"/>
  <c r="N994" i="4"/>
  <c r="N995" i="4"/>
  <c r="N996" i="4"/>
  <c r="N997" i="4"/>
  <c r="N998" i="4"/>
  <c r="N999" i="4"/>
  <c r="N1000" i="4"/>
  <c r="N1001" i="4"/>
  <c r="N1002" i="4"/>
  <c r="N1003" i="4"/>
  <c r="N1004" i="4"/>
  <c r="N1005" i="4"/>
  <c r="N1006" i="4"/>
  <c r="N1007" i="4"/>
  <c r="N1008" i="4"/>
  <c r="N1009" i="4"/>
  <c r="N1010" i="4"/>
  <c r="N1011" i="4"/>
  <c r="N1012" i="4"/>
  <c r="N1013" i="4"/>
  <c r="N1014" i="4"/>
  <c r="N1015" i="4"/>
  <c r="N1016" i="4"/>
  <c r="N1017" i="4"/>
  <c r="N1018" i="4"/>
  <c r="N1019" i="4"/>
  <c r="N1020" i="4"/>
  <c r="N1021" i="4"/>
  <c r="N1022" i="4"/>
  <c r="N1023" i="4"/>
  <c r="N1024" i="4"/>
  <c r="N1025" i="4"/>
  <c r="N1026" i="4"/>
  <c r="N1027" i="4"/>
  <c r="N1028" i="4"/>
  <c r="N1029" i="4"/>
  <c r="N1030" i="4"/>
  <c r="N1031" i="4"/>
  <c r="N1032" i="4"/>
  <c r="N1033" i="4"/>
  <c r="N1034" i="4"/>
  <c r="N1035" i="4"/>
  <c r="N1036" i="4"/>
  <c r="N1037" i="4"/>
  <c r="N1038" i="4"/>
  <c r="N1039" i="4"/>
  <c r="N1040" i="4"/>
  <c r="N1041" i="4"/>
  <c r="N1042" i="4"/>
  <c r="N1043" i="4"/>
  <c r="N1044" i="4"/>
  <c r="N1045" i="4"/>
  <c r="N1046" i="4"/>
  <c r="N1047" i="4"/>
  <c r="N1048" i="4"/>
  <c r="N1049" i="4"/>
  <c r="N1050" i="4"/>
  <c r="N1051" i="4"/>
  <c r="N1052" i="4"/>
  <c r="N1053" i="4"/>
  <c r="N1054" i="4"/>
  <c r="N1055" i="4"/>
  <c r="N1056" i="4"/>
  <c r="N1057" i="4"/>
  <c r="N1058" i="4"/>
  <c r="N1059" i="4"/>
  <c r="N1060" i="4"/>
  <c r="N1061" i="4"/>
  <c r="N1062" i="4"/>
  <c r="N1063" i="4"/>
  <c r="N1064" i="4"/>
  <c r="N1065" i="4"/>
  <c r="N1066" i="4"/>
  <c r="N1067" i="4"/>
  <c r="N1068" i="4"/>
  <c r="N1069" i="4"/>
  <c r="N1070" i="4"/>
  <c r="N1071" i="4"/>
  <c r="N1072" i="4"/>
  <c r="N1073" i="4"/>
  <c r="N1074" i="4"/>
  <c r="N1075" i="4"/>
  <c r="N1076" i="4"/>
  <c r="N1077" i="4"/>
  <c r="N1078" i="4"/>
  <c r="N1079" i="4"/>
  <c r="N1080" i="4"/>
  <c r="N1081" i="4"/>
  <c r="N1082" i="4"/>
  <c r="N1083" i="4"/>
  <c r="N1084" i="4"/>
  <c r="N1085" i="4"/>
  <c r="N1086" i="4"/>
  <c r="N1087" i="4"/>
  <c r="N1088" i="4"/>
  <c r="N1089" i="4"/>
  <c r="N1090" i="4"/>
  <c r="N1091" i="4"/>
  <c r="N1092" i="4"/>
  <c r="N1093" i="4"/>
  <c r="N1094" i="4"/>
  <c r="N1095" i="4"/>
  <c r="N1096" i="4"/>
  <c r="N1097" i="4"/>
  <c r="N1098" i="4"/>
  <c r="N1099" i="4"/>
  <c r="N1100" i="4"/>
  <c r="N1101" i="4"/>
  <c r="N1102" i="4"/>
  <c r="N1103" i="4"/>
  <c r="N1104" i="4"/>
  <c r="N1105" i="4"/>
  <c r="N1106" i="4"/>
  <c r="N1107" i="4"/>
  <c r="N1108" i="4"/>
  <c r="N1109" i="4"/>
  <c r="N1110" i="4"/>
  <c r="N1111" i="4"/>
  <c r="N1112" i="4"/>
  <c r="N1113" i="4"/>
  <c r="N1114" i="4"/>
  <c r="N1115" i="4"/>
  <c r="N1116" i="4"/>
  <c r="N1117" i="4"/>
  <c r="N1118" i="4"/>
  <c r="N1119" i="4"/>
  <c r="N1120" i="4"/>
  <c r="N1121" i="4"/>
  <c r="N1122" i="4"/>
  <c r="N1123" i="4"/>
  <c r="N1124" i="4"/>
  <c r="N1125" i="4"/>
  <c r="N1126" i="4"/>
  <c r="N1127" i="4"/>
  <c r="N1128" i="4"/>
  <c r="N1129" i="4"/>
  <c r="N1130" i="4"/>
  <c r="N1131" i="4"/>
  <c r="N1132" i="4"/>
  <c r="N1133" i="4"/>
  <c r="N1134" i="4"/>
  <c r="N1135" i="4"/>
  <c r="N1136" i="4"/>
  <c r="N1137" i="4"/>
  <c r="N1138" i="4"/>
  <c r="N1139" i="4"/>
  <c r="N1140" i="4"/>
  <c r="N1141" i="4"/>
  <c r="N1142" i="4"/>
  <c r="N1143" i="4"/>
  <c r="N1144" i="4"/>
  <c r="N1145" i="4"/>
  <c r="N1146" i="4"/>
  <c r="N1147" i="4"/>
  <c r="N1148" i="4"/>
  <c r="N1149" i="4"/>
  <c r="N1150" i="4"/>
  <c r="N1151" i="4"/>
  <c r="N1152" i="4"/>
  <c r="N1153" i="4"/>
  <c r="N1154" i="4"/>
  <c r="N1155" i="4"/>
  <c r="N1156" i="4"/>
  <c r="N1157" i="4"/>
  <c r="N1158" i="4"/>
  <c r="N1159" i="4"/>
  <c r="N1160" i="4"/>
  <c r="N1161" i="4"/>
  <c r="N1162" i="4"/>
  <c r="N1163" i="4"/>
  <c r="N1164" i="4"/>
  <c r="N1165" i="4"/>
  <c r="N1166" i="4"/>
  <c r="N1167" i="4"/>
  <c r="N1168" i="4"/>
  <c r="N1169" i="4"/>
  <c r="N1170" i="4"/>
  <c r="N1171" i="4"/>
  <c r="N1172" i="4"/>
  <c r="N1173" i="4"/>
  <c r="N1174" i="4"/>
  <c r="N1175" i="4"/>
  <c r="N1176" i="4"/>
  <c r="N1177" i="4"/>
  <c r="N1178" i="4"/>
  <c r="N1179" i="4"/>
  <c r="N1180" i="4"/>
  <c r="N1181" i="4"/>
  <c r="N1182" i="4"/>
  <c r="N1183" i="4"/>
  <c r="N1184" i="4"/>
  <c r="N1185" i="4"/>
  <c r="N1186" i="4"/>
  <c r="N1187" i="4"/>
  <c r="N1188" i="4"/>
  <c r="N1189" i="4"/>
  <c r="N1190" i="4"/>
  <c r="N1191" i="4"/>
  <c r="N1192" i="4"/>
  <c r="N1193" i="4"/>
  <c r="N1194" i="4"/>
  <c r="N1195" i="4"/>
  <c r="N1196" i="4"/>
  <c r="N1197" i="4"/>
  <c r="N1198" i="4"/>
  <c r="N1199" i="4"/>
  <c r="N1200" i="4"/>
  <c r="N1201" i="4"/>
  <c r="N1202" i="4"/>
  <c r="N1203" i="4"/>
  <c r="N1204" i="4"/>
  <c r="N1205" i="4"/>
  <c r="N1206" i="4"/>
  <c r="N1207" i="4"/>
  <c r="N1208" i="4"/>
  <c r="N1209" i="4"/>
  <c r="N1210" i="4"/>
  <c r="N1211" i="4"/>
  <c r="N1212" i="4"/>
  <c r="N1213" i="4"/>
  <c r="N1214" i="4"/>
  <c r="N1215" i="4"/>
  <c r="N1216" i="4"/>
  <c r="N1217" i="4"/>
  <c r="N1218" i="4"/>
  <c r="N1219" i="4"/>
  <c r="N1220" i="4"/>
  <c r="N1221" i="4"/>
  <c r="N1222" i="4"/>
  <c r="N1223" i="4"/>
  <c r="N1224" i="4"/>
  <c r="N1225" i="4"/>
  <c r="N1226" i="4"/>
  <c r="N1227" i="4"/>
  <c r="N1228" i="4"/>
  <c r="N1229" i="4"/>
  <c r="N1230" i="4"/>
  <c r="N1231" i="4"/>
  <c r="N1232" i="4"/>
  <c r="N1233" i="4"/>
  <c r="N1234" i="4"/>
  <c r="N1235" i="4"/>
  <c r="N1236" i="4"/>
  <c r="N1237" i="4"/>
  <c r="N1238" i="4"/>
  <c r="N1239" i="4"/>
  <c r="N1240" i="4"/>
  <c r="N1241" i="4"/>
  <c r="N1242" i="4"/>
  <c r="N1243" i="4"/>
  <c r="N1244" i="4"/>
  <c r="N1245" i="4"/>
  <c r="N1246" i="4"/>
  <c r="N1247" i="4"/>
  <c r="N1248" i="4"/>
  <c r="N1249" i="4"/>
  <c r="N1250" i="4"/>
  <c r="N1251" i="4"/>
  <c r="N1252" i="4"/>
  <c r="N1253" i="4"/>
  <c r="N1254" i="4"/>
  <c r="N1255" i="4"/>
  <c r="N1256" i="4"/>
  <c r="N1257" i="4"/>
  <c r="N1258" i="4"/>
  <c r="N1259" i="4"/>
  <c r="N1260" i="4"/>
  <c r="N1261" i="4"/>
  <c r="N1262" i="4"/>
  <c r="N1263" i="4"/>
  <c r="N1264" i="4"/>
  <c r="N1265" i="4"/>
  <c r="N1266" i="4"/>
  <c r="N1267" i="4"/>
  <c r="N1268" i="4"/>
  <c r="N1269" i="4"/>
  <c r="N1270" i="4"/>
  <c r="N1271" i="4"/>
  <c r="N1272" i="4"/>
  <c r="N1273" i="4"/>
  <c r="N1274" i="4"/>
  <c r="N1275" i="4"/>
  <c r="N1276" i="4"/>
  <c r="N1277" i="4"/>
  <c r="N1278" i="4"/>
  <c r="N1279" i="4"/>
  <c r="N1280" i="4"/>
  <c r="N1281" i="4"/>
  <c r="N1282" i="4"/>
  <c r="N1283" i="4"/>
  <c r="N1284" i="4"/>
  <c r="N1285" i="4"/>
  <c r="N1286" i="4"/>
  <c r="N1287" i="4"/>
  <c r="N1288" i="4"/>
  <c r="N1289" i="4"/>
  <c r="N1290" i="4"/>
  <c r="N1291" i="4"/>
  <c r="N1292" i="4"/>
  <c r="N1293" i="4"/>
  <c r="N1294" i="4"/>
  <c r="N1295" i="4"/>
  <c r="N1296" i="4"/>
  <c r="N1297" i="4"/>
  <c r="N1298" i="4"/>
  <c r="N1299" i="4"/>
  <c r="N1300" i="4"/>
  <c r="N1301" i="4"/>
  <c r="N1302" i="4"/>
  <c r="N1303" i="4"/>
  <c r="N1304" i="4"/>
  <c r="N1305" i="4"/>
  <c r="N1306" i="4"/>
  <c r="N1307" i="4"/>
  <c r="N1308" i="4"/>
  <c r="N1309" i="4"/>
  <c r="N1310" i="4"/>
  <c r="N1311" i="4"/>
  <c r="N1312" i="4"/>
  <c r="N1313" i="4"/>
  <c r="N1314" i="4"/>
  <c r="N1315" i="4"/>
  <c r="N1316" i="4"/>
  <c r="N1317" i="4"/>
  <c r="N1318" i="4"/>
  <c r="N1319" i="4"/>
  <c r="N1320" i="4"/>
  <c r="N1321" i="4"/>
  <c r="N1322" i="4"/>
  <c r="N1323" i="4"/>
  <c r="N1324" i="4"/>
  <c r="N1325" i="4"/>
  <c r="N1326" i="4"/>
  <c r="N1327" i="4"/>
  <c r="N1328" i="4"/>
  <c r="N1329" i="4"/>
  <c r="N1330" i="4"/>
  <c r="N1331" i="4"/>
  <c r="N1332" i="4"/>
  <c r="N1333" i="4"/>
  <c r="N1334" i="4"/>
  <c r="N1335" i="4"/>
  <c r="N1336" i="4"/>
  <c r="N1337" i="4"/>
  <c r="N1338" i="4"/>
  <c r="N1339" i="4"/>
  <c r="N1340" i="4"/>
  <c r="N1341" i="4"/>
  <c r="N1342" i="4"/>
  <c r="N1343" i="4"/>
  <c r="N1344" i="4"/>
  <c r="N1345" i="4"/>
  <c r="N1346" i="4"/>
  <c r="N1347" i="4"/>
  <c r="N1348" i="4"/>
  <c r="N1349" i="4"/>
  <c r="N1350" i="4"/>
  <c r="N1351" i="4"/>
  <c r="N1352" i="4"/>
  <c r="N1353" i="4"/>
  <c r="N1354" i="4"/>
  <c r="N1355" i="4"/>
  <c r="N1356" i="4"/>
  <c r="N1357" i="4"/>
  <c r="N1358" i="4"/>
  <c r="N1359" i="4"/>
  <c r="N1360" i="4"/>
  <c r="N1361" i="4"/>
  <c r="N1362" i="4"/>
  <c r="N1363" i="4"/>
  <c r="N1364" i="4"/>
  <c r="N1365" i="4"/>
  <c r="N1366" i="4"/>
  <c r="N1367" i="4"/>
  <c r="N1368" i="4"/>
  <c r="N1369" i="4"/>
  <c r="N1370" i="4"/>
  <c r="N1371" i="4"/>
  <c r="N1372" i="4"/>
  <c r="N1373" i="4"/>
  <c r="N1374" i="4"/>
  <c r="N1375" i="4"/>
  <c r="N1376" i="4"/>
  <c r="N1377" i="4"/>
  <c r="N1378" i="4"/>
  <c r="N1379" i="4"/>
  <c r="N1380" i="4"/>
  <c r="N1381" i="4"/>
  <c r="N1382" i="4"/>
  <c r="N1383" i="4"/>
  <c r="N1384" i="4"/>
  <c r="N1385" i="4"/>
  <c r="N1386" i="4"/>
  <c r="N1387" i="4"/>
  <c r="N1388" i="4"/>
  <c r="N1389" i="4"/>
  <c r="N1390" i="4"/>
  <c r="N1391" i="4"/>
  <c r="N1392" i="4"/>
  <c r="N1393" i="4"/>
  <c r="N1394" i="4"/>
  <c r="N1395" i="4"/>
  <c r="N1396" i="4"/>
  <c r="N1397" i="4"/>
  <c r="N1398" i="4"/>
  <c r="N1399" i="4"/>
  <c r="N1400" i="4"/>
  <c r="N1401" i="4"/>
  <c r="N1402" i="4"/>
  <c r="N1403" i="4"/>
  <c r="N1404" i="4"/>
  <c r="N1405" i="4"/>
  <c r="N1406" i="4"/>
  <c r="N1407" i="4"/>
  <c r="N1408" i="4"/>
  <c r="N1409" i="4"/>
  <c r="N1410" i="4"/>
  <c r="N1411" i="4"/>
  <c r="N1412" i="4"/>
  <c r="N1413" i="4"/>
  <c r="N1414" i="4"/>
  <c r="N1415" i="4"/>
  <c r="N1416" i="4"/>
  <c r="N1417" i="4"/>
  <c r="N1418" i="4"/>
  <c r="N1419" i="4"/>
  <c r="N1420" i="4"/>
  <c r="N1421" i="4"/>
  <c r="N1422" i="4"/>
  <c r="N1423" i="4"/>
  <c r="N1424" i="4"/>
  <c r="N1425" i="4"/>
  <c r="N1426" i="4"/>
  <c r="N1427" i="4"/>
  <c r="N1428" i="4"/>
  <c r="N1429" i="4"/>
  <c r="N1430" i="4"/>
  <c r="N1431" i="4"/>
  <c r="N1432" i="4"/>
  <c r="N1433" i="4"/>
  <c r="N1434" i="4"/>
  <c r="N1435" i="4"/>
  <c r="N1436" i="4"/>
  <c r="N1437" i="4"/>
  <c r="N1438" i="4"/>
  <c r="N1439" i="4"/>
  <c r="N1440" i="4"/>
  <c r="N1441" i="4"/>
  <c r="N1442" i="4"/>
  <c r="N1443" i="4"/>
  <c r="N1444" i="4"/>
  <c r="N1445" i="4"/>
  <c r="N1446" i="4"/>
  <c r="N1447" i="4"/>
  <c r="N1448" i="4"/>
  <c r="N1449" i="4"/>
  <c r="N1450" i="4"/>
  <c r="N1451" i="4"/>
  <c r="N1452" i="4"/>
  <c r="N1453" i="4"/>
  <c r="N1454" i="4"/>
  <c r="N1455" i="4"/>
  <c r="N1456" i="4"/>
  <c r="N1457" i="4"/>
  <c r="N1458" i="4"/>
  <c r="N1459" i="4"/>
  <c r="N1460" i="4"/>
  <c r="N1461" i="4"/>
  <c r="N1462" i="4"/>
  <c r="N1463" i="4"/>
  <c r="N1464" i="4"/>
  <c r="N1465" i="4"/>
  <c r="N1466" i="4"/>
  <c r="N1467" i="4"/>
  <c r="N1468" i="4"/>
  <c r="N1469" i="4"/>
  <c r="N1470" i="4"/>
  <c r="N1471" i="4"/>
  <c r="N1472" i="4"/>
  <c r="N1473" i="4"/>
  <c r="N1474" i="4"/>
  <c r="N1475" i="4"/>
  <c r="N1476" i="4"/>
  <c r="N1477" i="4"/>
  <c r="N1478" i="4"/>
  <c r="N1479" i="4"/>
  <c r="N1480" i="4"/>
  <c r="N1481" i="4"/>
  <c r="N1482" i="4"/>
  <c r="N1483" i="4"/>
  <c r="N1484" i="4"/>
  <c r="N1485" i="4"/>
  <c r="N1486" i="4"/>
  <c r="N1487" i="4"/>
  <c r="N1488" i="4"/>
  <c r="N1489" i="4"/>
  <c r="N1490" i="4"/>
  <c r="N1491" i="4"/>
  <c r="N1492" i="4"/>
  <c r="N1493" i="4"/>
  <c r="N1494" i="4"/>
  <c r="N1495" i="4"/>
  <c r="N1496" i="4"/>
  <c r="N1497" i="4"/>
  <c r="N1498" i="4"/>
  <c r="N1499" i="4"/>
  <c r="N1500" i="4"/>
  <c r="N1501" i="4"/>
  <c r="N1502" i="4"/>
  <c r="N1503" i="4"/>
  <c r="N1504" i="4"/>
  <c r="N1505" i="4"/>
  <c r="N1506" i="4"/>
  <c r="N1507" i="4"/>
  <c r="N1508" i="4"/>
  <c r="N1509" i="4"/>
  <c r="N1510" i="4"/>
  <c r="N1511" i="4"/>
  <c r="N1512" i="4"/>
  <c r="N1513" i="4"/>
  <c r="N1514" i="4"/>
  <c r="N1515" i="4"/>
  <c r="N1516" i="4"/>
  <c r="N1517" i="4"/>
  <c r="N1518" i="4"/>
  <c r="N1519" i="4"/>
  <c r="N1520" i="4"/>
  <c r="N1521" i="4"/>
  <c r="N1522" i="4"/>
  <c r="N1523" i="4"/>
  <c r="N1524" i="4"/>
  <c r="N1525" i="4"/>
  <c r="N1526" i="4"/>
  <c r="N1527" i="4"/>
  <c r="N1528" i="4"/>
  <c r="N1529" i="4"/>
  <c r="N1530" i="4"/>
  <c r="N1531" i="4"/>
  <c r="N1532" i="4"/>
  <c r="N1533" i="4"/>
  <c r="N1534" i="4"/>
  <c r="N1535" i="4"/>
  <c r="N1536" i="4"/>
  <c r="N1537" i="4"/>
  <c r="N1538" i="4"/>
  <c r="N1539" i="4"/>
  <c r="N1540" i="4"/>
  <c r="N1541" i="4"/>
  <c r="N1542" i="4"/>
  <c r="N1543" i="4"/>
  <c r="N1544" i="4"/>
  <c r="N1545" i="4"/>
  <c r="N1546" i="4"/>
  <c r="N1547" i="4"/>
  <c r="N1548" i="4"/>
  <c r="N1549" i="4"/>
  <c r="N1550" i="4"/>
  <c r="N1551" i="4"/>
  <c r="N1552" i="4"/>
  <c r="N1553" i="4"/>
  <c r="N1554" i="4"/>
  <c r="N1555" i="4"/>
  <c r="N1556" i="4"/>
  <c r="N1557" i="4"/>
  <c r="N1558" i="4"/>
  <c r="N1559" i="4"/>
  <c r="N1560" i="4"/>
  <c r="N1561" i="4"/>
  <c r="N1562" i="4"/>
  <c r="N1563" i="4"/>
  <c r="N1564" i="4"/>
  <c r="N1565" i="4"/>
  <c r="N1566" i="4"/>
  <c r="N1567" i="4"/>
  <c r="N1568" i="4"/>
  <c r="N1569" i="4"/>
  <c r="N1570" i="4"/>
  <c r="N1571" i="4"/>
  <c r="N1572" i="4"/>
  <c r="N1573" i="4"/>
  <c r="N1574" i="4"/>
  <c r="N1575" i="4"/>
  <c r="N1576" i="4"/>
  <c r="N1577" i="4"/>
  <c r="N1578" i="4"/>
  <c r="N1579" i="4"/>
  <c r="N1580" i="4"/>
  <c r="N1581" i="4"/>
  <c r="N1582" i="4"/>
  <c r="N1583" i="4"/>
  <c r="N1584" i="4"/>
  <c r="N1585" i="4"/>
  <c r="N1586" i="4"/>
  <c r="N1587" i="4"/>
  <c r="N1588" i="4"/>
  <c r="N1589" i="4"/>
  <c r="N1590" i="4"/>
  <c r="N1591" i="4"/>
  <c r="N1592" i="4"/>
  <c r="N1593" i="4"/>
  <c r="N1594" i="4"/>
  <c r="N1595" i="4"/>
  <c r="N1596" i="4"/>
  <c r="N1597" i="4"/>
  <c r="N1598" i="4"/>
  <c r="N1599" i="4"/>
  <c r="N1600" i="4"/>
  <c r="N1601" i="4"/>
  <c r="N1602" i="4"/>
  <c r="N1603" i="4"/>
  <c r="N1604" i="4"/>
  <c r="N1605" i="4"/>
  <c r="N1606" i="4"/>
  <c r="N1607" i="4"/>
  <c r="N1608" i="4"/>
  <c r="N1609" i="4"/>
  <c r="N1610" i="4"/>
  <c r="N1611" i="4"/>
  <c r="N1612" i="4"/>
  <c r="N1613" i="4"/>
  <c r="N1614" i="4"/>
  <c r="N1615" i="4"/>
  <c r="N1616" i="4"/>
  <c r="N1617" i="4"/>
  <c r="N1618" i="4"/>
  <c r="N1619" i="4"/>
  <c r="N1620" i="4"/>
  <c r="N1621" i="4"/>
  <c r="N1622" i="4"/>
  <c r="N1623" i="4"/>
  <c r="N1624" i="4"/>
  <c r="N1625" i="4"/>
  <c r="N1626" i="4"/>
  <c r="N1627" i="4"/>
  <c r="N1628" i="4"/>
  <c r="N1629" i="4"/>
  <c r="N1630" i="4"/>
  <c r="N1631" i="4"/>
  <c r="N1632" i="4"/>
  <c r="N1633" i="4"/>
  <c r="N1634" i="4"/>
  <c r="N1635" i="4"/>
  <c r="N1636" i="4"/>
  <c r="N1637" i="4"/>
  <c r="N1638" i="4"/>
  <c r="N1639" i="4"/>
  <c r="N1640" i="4"/>
  <c r="N1641" i="4"/>
  <c r="N1642" i="4"/>
  <c r="N1643" i="4"/>
  <c r="N1644" i="4"/>
  <c r="N1645" i="4"/>
  <c r="N1646" i="4"/>
  <c r="N1647" i="4"/>
  <c r="N1648" i="4"/>
  <c r="N1649" i="4"/>
  <c r="N1650" i="4"/>
  <c r="N1651" i="4"/>
  <c r="N1652" i="4"/>
  <c r="N1653" i="4"/>
  <c r="N1654" i="4"/>
  <c r="N1655" i="4"/>
  <c r="N1656" i="4"/>
  <c r="N1657" i="4"/>
  <c r="N1658" i="4"/>
  <c r="N1659" i="4"/>
  <c r="N1660" i="4"/>
  <c r="N1661" i="4"/>
  <c r="N1662" i="4"/>
  <c r="N1663" i="4"/>
  <c r="N1664" i="4"/>
  <c r="N1665" i="4"/>
  <c r="N1666" i="4"/>
  <c r="N1667" i="4"/>
  <c r="N1668" i="4"/>
  <c r="N1669" i="4"/>
  <c r="N1670" i="4"/>
  <c r="N1671" i="4"/>
  <c r="N1672" i="4"/>
  <c r="N1673" i="4"/>
  <c r="N1674" i="4"/>
  <c r="N1675" i="4"/>
  <c r="N1676" i="4"/>
  <c r="N1677" i="4"/>
  <c r="N1678" i="4"/>
  <c r="N1679" i="4"/>
  <c r="N1680" i="4"/>
  <c r="N1681" i="4"/>
  <c r="N1682" i="4"/>
  <c r="N1683" i="4"/>
  <c r="N1684" i="4"/>
  <c r="N1685" i="4"/>
  <c r="N1686" i="4"/>
  <c r="N1687" i="4"/>
  <c r="N1688" i="4"/>
  <c r="N1689" i="4"/>
  <c r="N1690" i="4"/>
  <c r="N1691" i="4"/>
  <c r="N1692" i="4"/>
  <c r="N1693" i="4"/>
  <c r="N1694" i="4"/>
  <c r="N1695" i="4"/>
  <c r="N1696" i="4"/>
  <c r="N1697" i="4"/>
  <c r="N1698" i="4"/>
  <c r="N1699" i="4"/>
  <c r="N1700" i="4"/>
  <c r="N1701" i="4"/>
  <c r="N1702" i="4"/>
  <c r="N1703" i="4"/>
  <c r="N1704" i="4"/>
  <c r="N1705" i="4"/>
  <c r="N1706" i="4"/>
  <c r="N1707" i="4"/>
  <c r="N1708" i="4"/>
  <c r="N1709" i="4"/>
  <c r="N1710" i="4"/>
  <c r="N1711" i="4"/>
  <c r="N1712" i="4"/>
  <c r="N1713" i="4"/>
  <c r="N1714" i="4"/>
  <c r="N1715" i="4"/>
  <c r="N1716" i="4"/>
  <c r="N1717" i="4"/>
  <c r="N1718" i="4"/>
  <c r="N1719" i="4"/>
  <c r="N1720" i="4"/>
  <c r="N1721" i="4"/>
  <c r="N1722" i="4"/>
  <c r="N1723" i="4"/>
  <c r="N1724" i="4"/>
  <c r="N1725" i="4"/>
  <c r="N1726" i="4"/>
  <c r="N1727" i="4"/>
  <c r="N1728" i="4"/>
  <c r="N1729" i="4"/>
  <c r="N1730" i="4"/>
  <c r="N1731" i="4"/>
  <c r="N1732" i="4"/>
  <c r="N1733" i="4"/>
  <c r="N1734" i="4"/>
  <c r="N1735" i="4"/>
  <c r="N1736" i="4"/>
  <c r="N1737" i="4"/>
  <c r="N1738" i="4"/>
  <c r="N1739" i="4"/>
  <c r="N1740" i="4"/>
  <c r="N1741" i="4"/>
  <c r="N1742" i="4"/>
  <c r="N1743" i="4"/>
  <c r="N1744" i="4"/>
  <c r="N1745" i="4"/>
  <c r="N1746" i="4"/>
  <c r="N1747" i="4"/>
  <c r="N1748" i="4"/>
  <c r="N1749" i="4"/>
  <c r="N1750" i="4"/>
  <c r="N1751" i="4"/>
  <c r="N1752" i="4"/>
  <c r="N1753" i="4"/>
  <c r="N1754" i="4"/>
  <c r="N1755" i="4"/>
  <c r="N1756" i="4"/>
  <c r="N1757" i="4"/>
  <c r="N1758" i="4"/>
  <c r="N1759" i="4"/>
  <c r="N1760" i="4"/>
  <c r="N1761" i="4"/>
  <c r="N1762" i="4"/>
  <c r="N1763" i="4"/>
  <c r="N1764" i="4"/>
  <c r="N1765" i="4"/>
  <c r="N1766" i="4"/>
  <c r="N1767" i="4"/>
  <c r="N1768" i="4"/>
  <c r="N1769" i="4"/>
  <c r="N1770" i="4"/>
  <c r="N1771" i="4"/>
  <c r="N1772" i="4"/>
  <c r="N1773" i="4"/>
  <c r="N1774" i="4"/>
  <c r="N1775" i="4"/>
  <c r="N1776" i="4"/>
  <c r="N1777" i="4"/>
  <c r="N1778" i="4"/>
  <c r="N1779" i="4"/>
  <c r="N1780" i="4"/>
  <c r="N1781" i="4"/>
  <c r="N1782" i="4"/>
  <c r="N1783" i="4"/>
  <c r="N1784" i="4"/>
  <c r="N1785" i="4"/>
  <c r="N1786" i="4"/>
  <c r="N1787" i="4"/>
  <c r="N1788" i="4"/>
  <c r="N1789" i="4"/>
  <c r="N1790" i="4"/>
  <c r="N1791" i="4"/>
  <c r="N1792" i="4"/>
  <c r="N1793" i="4"/>
  <c r="N1794" i="4"/>
  <c r="N1795" i="4"/>
  <c r="N1796" i="4"/>
  <c r="N1797" i="4"/>
  <c r="N1798" i="4"/>
  <c r="N1799" i="4"/>
  <c r="N1800" i="4"/>
  <c r="N1801" i="4"/>
  <c r="N1802" i="4"/>
  <c r="N1803" i="4"/>
  <c r="N1804" i="4"/>
  <c r="N1805" i="4"/>
  <c r="N1806" i="4"/>
  <c r="N1807" i="4"/>
  <c r="N1808" i="4"/>
  <c r="N1809" i="4"/>
  <c r="N1810" i="4"/>
  <c r="N1811" i="4"/>
  <c r="N1812" i="4"/>
  <c r="N1813" i="4"/>
  <c r="N1814" i="4"/>
  <c r="N1815" i="4"/>
  <c r="N1816" i="4"/>
  <c r="N1817" i="4"/>
  <c r="N1818" i="4"/>
  <c r="N1819" i="4"/>
  <c r="N1820" i="4"/>
  <c r="N1821" i="4"/>
  <c r="N1822" i="4"/>
  <c r="N1823" i="4"/>
  <c r="N1824" i="4"/>
  <c r="N1825" i="4"/>
  <c r="N1826" i="4"/>
  <c r="N1827" i="4"/>
  <c r="N1828" i="4"/>
  <c r="N1829" i="4"/>
  <c r="N1830" i="4"/>
  <c r="N1831" i="4"/>
  <c r="N1832" i="4"/>
  <c r="N1833" i="4"/>
  <c r="N1834" i="4"/>
  <c r="N1835" i="4"/>
  <c r="N1836" i="4"/>
  <c r="N1837" i="4"/>
  <c r="N1838" i="4"/>
  <c r="N1839" i="4"/>
  <c r="N1840" i="4"/>
  <c r="N1841" i="4"/>
  <c r="N1842" i="4"/>
  <c r="N1843" i="4"/>
  <c r="N1844" i="4"/>
  <c r="N1845" i="4"/>
  <c r="N1846" i="4"/>
  <c r="N1847" i="4"/>
  <c r="N1848" i="4"/>
  <c r="N1849" i="4"/>
  <c r="N1850" i="4"/>
  <c r="N1851" i="4"/>
  <c r="N1852" i="4"/>
  <c r="N1853" i="4"/>
  <c r="N1854" i="4"/>
  <c r="N1855" i="4"/>
  <c r="N1856" i="4"/>
  <c r="N1857" i="4"/>
  <c r="N1858" i="4"/>
  <c r="N1859" i="4"/>
  <c r="N1860" i="4"/>
  <c r="N1861" i="4"/>
  <c r="N1862" i="4"/>
  <c r="N1863" i="4"/>
  <c r="N1864" i="4"/>
  <c r="N1865" i="4"/>
  <c r="N1866" i="4"/>
  <c r="N1867" i="4"/>
  <c r="N1868" i="4"/>
  <c r="N1869" i="4"/>
  <c r="N1870" i="4"/>
  <c r="N1871" i="4"/>
  <c r="N1872" i="4"/>
  <c r="N1873" i="4"/>
  <c r="N1874" i="4"/>
  <c r="N1875" i="4"/>
  <c r="N1876" i="4"/>
  <c r="N1877" i="4"/>
  <c r="N1878" i="4"/>
  <c r="N1879" i="4"/>
  <c r="N1880" i="4"/>
  <c r="N1881" i="4"/>
  <c r="N1882" i="4"/>
  <c r="N1883" i="4"/>
  <c r="N1884" i="4"/>
  <c r="N1885" i="4"/>
  <c r="N1886" i="4"/>
  <c r="N1887" i="4"/>
  <c r="N1888" i="4"/>
  <c r="N1889" i="4"/>
  <c r="N1890" i="4"/>
  <c r="N1891" i="4"/>
  <c r="N1892" i="4"/>
  <c r="N1893" i="4"/>
  <c r="N1894" i="4"/>
  <c r="N1895" i="4"/>
  <c r="N1896" i="4"/>
  <c r="N1897" i="4"/>
  <c r="N1898" i="4"/>
  <c r="N1899" i="4"/>
  <c r="N1900" i="4"/>
  <c r="N1901" i="4"/>
  <c r="N1902" i="4"/>
  <c r="N1903" i="4"/>
  <c r="N1904" i="4"/>
  <c r="N1905" i="4"/>
  <c r="N1906" i="4"/>
  <c r="N1907" i="4"/>
  <c r="N1908" i="4"/>
  <c r="N1909" i="4"/>
  <c r="N1910" i="4"/>
  <c r="N1911" i="4"/>
  <c r="N1912" i="4"/>
  <c r="N1913" i="4"/>
  <c r="N1914" i="4"/>
  <c r="N1915" i="4"/>
  <c r="N1916" i="4"/>
  <c r="N1917" i="4"/>
  <c r="N1918" i="4"/>
  <c r="N1919" i="4"/>
  <c r="N1920" i="4"/>
  <c r="N1921" i="4"/>
  <c r="N1922" i="4"/>
  <c r="N1923" i="4"/>
  <c r="N1924" i="4"/>
  <c r="N1925" i="4"/>
  <c r="N1926" i="4"/>
  <c r="N1927" i="4"/>
  <c r="N1928" i="4"/>
  <c r="N1929" i="4"/>
  <c r="N1930" i="4"/>
  <c r="N1931" i="4"/>
  <c r="N1932" i="4"/>
  <c r="N1933" i="4"/>
  <c r="N1934" i="4"/>
  <c r="N1935" i="4"/>
  <c r="N1936" i="4"/>
  <c r="N1937" i="4"/>
  <c r="N1938" i="4"/>
  <c r="N1939" i="4"/>
  <c r="N1940" i="4"/>
  <c r="N1941" i="4"/>
  <c r="N1942" i="4"/>
  <c r="N1943" i="4"/>
  <c r="N1944" i="4"/>
  <c r="N1945" i="4"/>
  <c r="N1946" i="4"/>
  <c r="N1947" i="4"/>
  <c r="N1948" i="4"/>
  <c r="N1949" i="4"/>
  <c r="N1950" i="4"/>
  <c r="N1951" i="4"/>
  <c r="N1952" i="4"/>
  <c r="N1953" i="4"/>
  <c r="N1954" i="4"/>
  <c r="N1955" i="4"/>
  <c r="N1956" i="4"/>
  <c r="N1957" i="4"/>
  <c r="N1958" i="4"/>
  <c r="N1959" i="4"/>
  <c r="N1960" i="4"/>
  <c r="N1961" i="4"/>
  <c r="N1962" i="4"/>
  <c r="N1963" i="4"/>
  <c r="N1964" i="4"/>
  <c r="N1965" i="4"/>
  <c r="N1966" i="4"/>
  <c r="N1967" i="4"/>
  <c r="N1968" i="4"/>
  <c r="N1969" i="4"/>
  <c r="N1970" i="4"/>
  <c r="N1971" i="4"/>
  <c r="N1972" i="4"/>
  <c r="N1973" i="4"/>
  <c r="N1974" i="4"/>
  <c r="N1975" i="4"/>
  <c r="N1976" i="4"/>
  <c r="N1977" i="4"/>
  <c r="N1978" i="4"/>
  <c r="N1979" i="4"/>
  <c r="N1980" i="4"/>
  <c r="N1981" i="4"/>
  <c r="N1982" i="4"/>
  <c r="N1983" i="4"/>
  <c r="N1984" i="4"/>
  <c r="N1985" i="4"/>
  <c r="N1986" i="4"/>
  <c r="N1987" i="4"/>
  <c r="N1988" i="4"/>
  <c r="N1989" i="4"/>
  <c r="N1990" i="4"/>
  <c r="N1991" i="4"/>
  <c r="N1992" i="4"/>
  <c r="N1993" i="4"/>
  <c r="N1994" i="4"/>
  <c r="N1995" i="4"/>
  <c r="N1996" i="4"/>
  <c r="N1997" i="4"/>
  <c r="N1998" i="4"/>
  <c r="N1999" i="4"/>
  <c r="N2000" i="4"/>
  <c r="N2001" i="4"/>
  <c r="N2002" i="4"/>
  <c r="N2003" i="4"/>
  <c r="N2004" i="4"/>
  <c r="N2005" i="4"/>
  <c r="N2006" i="4"/>
  <c r="N2007" i="4"/>
  <c r="N2008" i="4"/>
  <c r="N2009" i="4"/>
  <c r="N2010" i="4"/>
  <c r="N2011" i="4"/>
  <c r="N2012" i="4"/>
  <c r="N2013" i="4"/>
  <c r="N2014" i="4"/>
  <c r="N2015" i="4"/>
  <c r="N2016" i="4"/>
  <c r="N2017" i="4"/>
  <c r="N2018" i="4"/>
  <c r="N2019" i="4"/>
  <c r="N2020" i="4"/>
  <c r="N2021" i="4"/>
  <c r="N2022" i="4"/>
  <c r="N2023" i="4"/>
  <c r="N2024" i="4"/>
  <c r="N2025" i="4"/>
  <c r="N2026" i="4"/>
  <c r="N2027" i="4"/>
  <c r="N2028" i="4"/>
  <c r="N2029" i="4"/>
  <c r="N2030" i="4"/>
  <c r="N2031" i="4"/>
  <c r="N2032" i="4"/>
  <c r="N2033" i="4"/>
  <c r="N2034" i="4"/>
  <c r="N2035" i="4"/>
  <c r="N2036" i="4"/>
  <c r="N2037" i="4"/>
  <c r="N2038" i="4"/>
  <c r="N2039" i="4"/>
  <c r="N2040" i="4"/>
  <c r="N2041" i="4"/>
  <c r="N2042" i="4"/>
  <c r="N2043" i="4"/>
  <c r="N2044" i="4"/>
  <c r="N2045" i="4"/>
  <c r="N2046" i="4"/>
  <c r="N2047" i="4"/>
  <c r="N2048" i="4"/>
  <c r="N2049" i="4"/>
  <c r="N2050" i="4"/>
  <c r="N2051" i="4"/>
  <c r="N2052" i="4"/>
  <c r="N2053" i="4"/>
  <c r="N2054" i="4"/>
  <c r="N2055" i="4"/>
  <c r="N2056" i="4"/>
  <c r="N2057" i="4"/>
  <c r="N2058" i="4"/>
  <c r="N2059" i="4"/>
  <c r="N2060" i="4"/>
  <c r="N2061" i="4"/>
  <c r="N2062" i="4"/>
  <c r="N2063" i="4"/>
  <c r="N2064" i="4"/>
  <c r="N2065" i="4"/>
  <c r="N2066" i="4"/>
  <c r="N2067" i="4"/>
  <c r="N2068" i="4"/>
  <c r="N2069" i="4"/>
  <c r="N2070" i="4"/>
  <c r="N2071" i="4"/>
  <c r="N2072" i="4"/>
  <c r="N2073" i="4"/>
  <c r="N2074" i="4"/>
  <c r="N2075" i="4"/>
  <c r="N2076" i="4"/>
  <c r="N2077" i="4"/>
  <c r="N2078" i="4"/>
  <c r="N2079" i="4"/>
  <c r="N2080" i="4"/>
  <c r="N2081" i="4"/>
  <c r="N2082" i="4"/>
  <c r="N2083" i="4"/>
  <c r="N2084" i="4"/>
  <c r="N2085" i="4"/>
  <c r="N2086" i="4"/>
  <c r="N2087" i="4"/>
  <c r="N2088" i="4"/>
  <c r="N2089" i="4"/>
  <c r="N2090" i="4"/>
  <c r="N2091" i="4"/>
  <c r="N2092" i="4"/>
  <c r="N2093" i="4"/>
  <c r="N2094" i="4"/>
  <c r="N2095" i="4"/>
  <c r="N2096" i="4"/>
  <c r="N2097" i="4"/>
  <c r="N2098" i="4"/>
  <c r="N2099" i="4"/>
  <c r="N2100" i="4"/>
  <c r="N2101" i="4"/>
  <c r="N2102" i="4"/>
  <c r="N2103" i="4"/>
  <c r="N2104" i="4"/>
  <c r="N2105" i="4"/>
  <c r="N2106" i="4"/>
  <c r="N2107" i="4"/>
  <c r="N2108" i="4"/>
  <c r="N2109" i="4"/>
  <c r="N2110" i="4"/>
  <c r="N2111" i="4"/>
  <c r="N2112" i="4"/>
  <c r="N2113" i="4"/>
  <c r="N2114" i="4"/>
  <c r="N2115" i="4"/>
  <c r="N2116" i="4"/>
  <c r="N2117" i="4"/>
  <c r="N2118" i="4"/>
  <c r="N2119" i="4"/>
  <c r="N2120" i="4"/>
  <c r="N2121" i="4"/>
  <c r="N2122" i="4"/>
  <c r="N2123" i="4"/>
  <c r="N2124" i="4"/>
  <c r="N2125" i="4"/>
  <c r="N2126" i="4"/>
  <c r="N2127" i="4"/>
  <c r="N2128" i="4"/>
  <c r="N2129" i="4"/>
  <c r="N2130" i="4"/>
  <c r="N2131" i="4"/>
  <c r="N2132" i="4"/>
  <c r="N2133" i="4"/>
  <c r="N2134" i="4"/>
  <c r="N2135" i="4"/>
  <c r="N2136" i="4"/>
  <c r="N2137" i="4"/>
  <c r="N2138" i="4"/>
  <c r="N2139" i="4"/>
  <c r="N2140" i="4"/>
  <c r="N2141" i="4"/>
  <c r="N2142" i="4"/>
  <c r="N2143" i="4"/>
  <c r="N2144" i="4"/>
  <c r="N2145" i="4"/>
  <c r="N2146" i="4"/>
  <c r="N2147" i="4"/>
  <c r="N2148" i="4"/>
  <c r="N2149" i="4"/>
  <c r="N2150" i="4"/>
  <c r="N2151" i="4"/>
  <c r="N2152" i="4"/>
  <c r="N2153" i="4"/>
  <c r="N2154" i="4"/>
  <c r="N2155" i="4"/>
  <c r="N2156" i="4"/>
  <c r="N2157" i="4"/>
  <c r="N2158" i="4"/>
  <c r="N2159" i="4"/>
  <c r="N2160" i="4"/>
  <c r="N2161" i="4"/>
  <c r="N2162" i="4"/>
  <c r="N2163" i="4"/>
  <c r="N2164" i="4"/>
  <c r="N2165" i="4"/>
  <c r="N2166" i="4"/>
  <c r="N2167" i="4"/>
  <c r="N2168" i="4"/>
  <c r="N2169" i="4"/>
  <c r="N2170" i="4"/>
  <c r="N2171" i="4"/>
  <c r="N2172" i="4"/>
  <c r="N2173" i="4"/>
  <c r="N2174" i="4"/>
  <c r="N2175" i="4"/>
  <c r="N2176" i="4"/>
  <c r="N2177" i="4"/>
  <c r="N2178" i="4"/>
  <c r="N2179" i="4"/>
  <c r="N2180" i="4"/>
  <c r="N2181" i="4"/>
  <c r="N2182" i="4"/>
  <c r="N2183" i="4"/>
  <c r="N2184" i="4"/>
  <c r="N2185" i="4"/>
  <c r="N2186" i="4"/>
  <c r="N2187" i="4"/>
  <c r="N2188" i="4"/>
  <c r="N2189" i="4"/>
  <c r="N2190" i="4"/>
  <c r="N2191" i="4"/>
  <c r="N2192" i="4"/>
  <c r="N2193" i="4"/>
  <c r="N2194" i="4"/>
  <c r="N2195" i="4"/>
  <c r="N2196" i="4"/>
  <c r="N2197" i="4"/>
  <c r="N2198" i="4"/>
  <c r="N2199" i="4"/>
  <c r="N2200" i="4"/>
  <c r="N2201" i="4"/>
  <c r="N2202" i="4"/>
  <c r="N2203" i="4"/>
  <c r="N2204" i="4"/>
  <c r="N2205" i="4"/>
  <c r="N2206" i="4"/>
  <c r="N2207" i="4"/>
  <c r="N2208" i="4"/>
  <c r="N2209" i="4"/>
  <c r="N2210" i="4"/>
  <c r="N2211" i="4"/>
  <c r="N2212" i="4"/>
  <c r="N2213" i="4"/>
  <c r="N2214" i="4"/>
  <c r="N2215" i="4"/>
  <c r="N2216" i="4"/>
  <c r="N2217" i="4"/>
  <c r="N2218" i="4"/>
  <c r="N2219" i="4"/>
  <c r="N2220" i="4"/>
  <c r="N2221" i="4"/>
  <c r="N2222" i="4"/>
  <c r="N2223" i="4"/>
  <c r="N2224" i="4"/>
  <c r="N2225" i="4"/>
  <c r="N2226" i="4"/>
  <c r="N2227" i="4"/>
  <c r="N2228" i="4"/>
  <c r="N2229" i="4"/>
  <c r="N2230" i="4"/>
  <c r="N2231" i="4"/>
  <c r="N2232" i="4"/>
  <c r="N2233" i="4"/>
  <c r="N2234" i="4"/>
  <c r="N2235" i="4"/>
  <c r="N2236" i="4"/>
  <c r="N2237" i="4"/>
  <c r="N2238" i="4"/>
  <c r="N2239" i="4"/>
  <c r="N2240" i="4"/>
  <c r="N2241" i="4"/>
  <c r="N2242" i="4"/>
  <c r="N2243" i="4"/>
  <c r="N2244" i="4"/>
  <c r="N2245" i="4"/>
  <c r="N2246" i="4"/>
  <c r="N2247" i="4"/>
  <c r="N2248" i="4"/>
  <c r="N2249" i="4"/>
  <c r="N2250" i="4"/>
  <c r="N2251" i="4"/>
  <c r="N2252" i="4"/>
  <c r="N2253" i="4"/>
  <c r="N2254" i="4"/>
  <c r="N2255" i="4"/>
  <c r="N2256" i="4"/>
  <c r="N2257" i="4"/>
  <c r="N2258" i="4"/>
  <c r="N2259" i="4"/>
  <c r="N2260" i="4"/>
  <c r="N2261" i="4"/>
  <c r="N2262" i="4"/>
  <c r="N2263" i="4"/>
  <c r="N2264" i="4"/>
  <c r="N2265" i="4"/>
  <c r="N2266" i="4"/>
  <c r="N2267" i="4"/>
  <c r="N2268" i="4"/>
  <c r="N2269" i="4"/>
  <c r="N2270" i="4"/>
  <c r="N2271" i="4"/>
  <c r="N2272" i="4"/>
  <c r="N2273" i="4"/>
  <c r="N2274" i="4"/>
  <c r="N2275" i="4"/>
  <c r="N2276" i="4"/>
  <c r="N2277" i="4"/>
  <c r="N2278" i="4"/>
  <c r="N2279" i="4"/>
  <c r="N2280" i="4"/>
  <c r="N2281" i="4"/>
  <c r="N2282" i="4"/>
  <c r="N2283" i="4"/>
  <c r="N2284" i="4"/>
  <c r="N2285" i="4"/>
  <c r="N2286" i="4"/>
  <c r="N2287" i="4"/>
  <c r="N2288" i="4"/>
  <c r="N2289" i="4"/>
  <c r="N2290" i="4"/>
  <c r="N2291" i="4"/>
  <c r="N2292" i="4"/>
  <c r="N2293" i="4"/>
  <c r="N2294" i="4"/>
  <c r="N2295" i="4"/>
  <c r="N2296" i="4"/>
  <c r="N2297" i="4"/>
  <c r="N2298" i="4"/>
  <c r="N2299" i="4"/>
  <c r="N2300" i="4"/>
  <c r="N2301" i="4"/>
  <c r="N2302" i="4"/>
  <c r="N2303" i="4"/>
  <c r="N2304" i="4"/>
  <c r="N2305" i="4"/>
  <c r="N2306" i="4"/>
  <c r="N2307" i="4"/>
  <c r="N2308" i="4"/>
  <c r="N2309" i="4"/>
  <c r="N2310" i="4"/>
  <c r="N2311" i="4"/>
  <c r="N2312" i="4"/>
  <c r="N2313" i="4"/>
  <c r="N2314" i="4"/>
  <c r="N2315" i="4"/>
  <c r="N2316" i="4"/>
  <c r="N2317" i="4"/>
  <c r="N2318" i="4"/>
  <c r="N2319" i="4"/>
  <c r="N2320" i="4"/>
  <c r="N2321" i="4"/>
  <c r="N2322" i="4"/>
  <c r="N2323" i="4"/>
  <c r="N2324" i="4"/>
  <c r="N2325" i="4"/>
  <c r="N2326" i="4"/>
  <c r="N2327" i="4"/>
  <c r="N2328" i="4"/>
  <c r="N2329" i="4"/>
  <c r="N2330" i="4"/>
  <c r="N2331" i="4"/>
  <c r="N2332" i="4"/>
  <c r="N2333" i="4"/>
  <c r="N2334" i="4"/>
  <c r="N2335" i="4"/>
  <c r="N2336" i="4"/>
  <c r="N2337" i="4"/>
  <c r="N2338" i="4"/>
  <c r="N2339" i="4"/>
  <c r="N2340" i="4"/>
  <c r="N2341" i="4"/>
  <c r="N2342" i="4"/>
  <c r="N2343" i="4"/>
  <c r="N2344" i="4"/>
  <c r="N2345" i="4"/>
  <c r="N2346" i="4"/>
  <c r="N2347" i="4"/>
  <c r="N2348" i="4"/>
  <c r="N2349" i="4"/>
  <c r="N2350" i="4"/>
  <c r="N2351" i="4"/>
  <c r="N2352" i="4"/>
  <c r="N2353" i="4"/>
  <c r="N2354" i="4"/>
  <c r="N2355" i="4"/>
  <c r="N2356" i="4"/>
  <c r="N2357" i="4"/>
  <c r="N2358" i="4"/>
  <c r="N2359" i="4"/>
  <c r="N2360" i="4"/>
  <c r="N2361" i="4"/>
  <c r="N2362" i="4"/>
  <c r="N2363" i="4"/>
  <c r="N2364" i="4"/>
  <c r="N2365" i="4"/>
  <c r="N2366" i="4"/>
  <c r="N2367" i="4"/>
  <c r="N2368" i="4"/>
  <c r="N2369" i="4"/>
  <c r="N2370" i="4"/>
  <c r="N2371" i="4"/>
  <c r="N2372" i="4"/>
  <c r="N2373" i="4"/>
  <c r="N2374" i="4"/>
  <c r="N2375" i="4"/>
  <c r="N2376" i="4"/>
  <c r="N2377" i="4"/>
  <c r="N2378" i="4"/>
  <c r="N2379" i="4"/>
  <c r="N2380" i="4"/>
  <c r="N2381" i="4"/>
  <c r="N2382" i="4"/>
  <c r="N2383" i="4"/>
  <c r="N2384" i="4"/>
  <c r="N2385" i="4"/>
  <c r="N2386" i="4"/>
  <c r="N2387" i="4"/>
  <c r="N2388" i="4"/>
  <c r="N2389" i="4"/>
  <c r="N2390" i="4"/>
  <c r="N2391" i="4"/>
  <c r="N2392" i="4"/>
  <c r="N2393" i="4"/>
  <c r="N2394" i="4"/>
  <c r="N2395" i="4"/>
  <c r="N2396" i="4"/>
  <c r="N2397" i="4"/>
  <c r="N2398" i="4"/>
  <c r="N2399" i="4"/>
  <c r="N2400" i="4"/>
  <c r="N2401" i="4"/>
  <c r="N2402" i="4"/>
  <c r="N2403" i="4"/>
  <c r="N2404" i="4"/>
  <c r="N2405" i="4"/>
  <c r="N2406" i="4"/>
  <c r="N2407" i="4"/>
  <c r="N2408" i="4"/>
  <c r="N2409" i="4"/>
  <c r="N2410" i="4"/>
  <c r="N2411" i="4"/>
  <c r="N2412" i="4"/>
  <c r="N2413" i="4"/>
  <c r="N2414" i="4"/>
  <c r="N2415" i="4"/>
  <c r="N2416" i="4"/>
  <c r="N2417" i="4"/>
  <c r="N2418" i="4"/>
  <c r="N2419" i="4"/>
  <c r="N2420" i="4"/>
  <c r="N2421" i="4"/>
  <c r="N2422" i="4"/>
  <c r="N2423" i="4"/>
  <c r="N2424" i="4"/>
  <c r="N2425" i="4"/>
  <c r="N2426" i="4"/>
  <c r="N2427" i="4"/>
  <c r="N2428" i="4"/>
  <c r="N2429" i="4"/>
  <c r="N2430" i="4"/>
  <c r="N2431" i="4"/>
  <c r="N2432" i="4"/>
  <c r="N2433" i="4"/>
  <c r="N2434" i="4"/>
  <c r="N2435" i="4"/>
  <c r="N2436" i="4"/>
  <c r="N2437" i="4"/>
  <c r="N2438" i="4"/>
  <c r="N2439" i="4"/>
  <c r="N2440" i="4"/>
  <c r="N2441" i="4"/>
  <c r="N2442" i="4"/>
  <c r="N2443" i="4"/>
  <c r="N2444" i="4"/>
  <c r="N2445" i="4"/>
  <c r="N2446" i="4"/>
  <c r="N2447" i="4"/>
  <c r="N2448" i="4"/>
  <c r="N2449" i="4"/>
  <c r="N2450" i="4"/>
  <c r="N2451" i="4"/>
  <c r="N2452" i="4"/>
  <c r="N2453" i="4"/>
  <c r="N2454" i="4"/>
  <c r="N2455" i="4"/>
  <c r="N2456" i="4"/>
  <c r="N2457" i="4"/>
  <c r="N2458" i="4"/>
  <c r="N2459" i="4"/>
  <c r="N2460" i="4"/>
  <c r="N2461" i="4"/>
  <c r="N2462" i="4"/>
  <c r="N2463" i="4"/>
  <c r="N2464" i="4"/>
  <c r="N2465" i="4"/>
  <c r="N2466" i="4"/>
  <c r="N2467" i="4"/>
  <c r="N2468" i="4"/>
  <c r="N2469" i="4"/>
  <c r="N2470" i="4"/>
  <c r="N2471" i="4"/>
  <c r="N2472" i="4"/>
  <c r="N2473" i="4"/>
  <c r="N2474" i="4"/>
  <c r="N2475" i="4"/>
  <c r="N2476" i="4"/>
  <c r="N2477" i="4"/>
  <c r="N2478" i="4"/>
  <c r="N2479" i="4"/>
  <c r="N2480" i="4"/>
  <c r="N2481" i="4"/>
  <c r="N2482" i="4"/>
  <c r="N2483" i="4"/>
  <c r="N2484" i="4"/>
  <c r="N2485" i="4"/>
  <c r="N2486" i="4"/>
  <c r="N2487" i="4"/>
  <c r="N2488" i="4"/>
  <c r="N2489" i="4"/>
  <c r="N2490" i="4"/>
  <c r="N2491" i="4"/>
  <c r="N2492" i="4"/>
  <c r="N2493" i="4"/>
  <c r="N2494" i="4"/>
  <c r="N2495" i="4"/>
  <c r="N2496" i="4"/>
  <c r="N2497" i="4"/>
  <c r="N2498" i="4"/>
  <c r="N2499" i="4"/>
  <c r="N2500" i="4"/>
  <c r="N2501" i="4"/>
  <c r="N2502" i="4"/>
  <c r="N2503" i="4"/>
  <c r="N2504" i="4"/>
  <c r="N2505" i="4"/>
  <c r="N2506" i="4"/>
  <c r="N2507" i="4"/>
  <c r="N2508" i="4"/>
  <c r="N2509" i="4"/>
  <c r="N2510" i="4"/>
  <c r="N2511" i="4"/>
  <c r="N2512" i="4"/>
  <c r="N2513" i="4"/>
  <c r="N2514" i="4"/>
  <c r="N2515" i="4"/>
  <c r="N2516" i="4"/>
  <c r="N2517" i="4"/>
  <c r="N2518" i="4"/>
  <c r="N2519" i="4"/>
  <c r="N2520" i="4"/>
  <c r="N2521" i="4"/>
  <c r="N2522" i="4"/>
  <c r="N2523" i="4"/>
  <c r="N2524" i="4"/>
  <c r="N2525" i="4"/>
  <c r="N2526" i="4"/>
  <c r="N2527" i="4"/>
  <c r="N2528" i="4"/>
  <c r="N2529" i="4"/>
  <c r="N2530" i="4"/>
  <c r="N2531" i="4"/>
  <c r="N2532" i="4"/>
  <c r="N2533" i="4"/>
  <c r="N2534" i="4"/>
  <c r="N2535" i="4"/>
  <c r="N2536" i="4"/>
  <c r="N2537" i="4"/>
  <c r="N2538" i="4"/>
  <c r="N2539" i="4"/>
  <c r="N2540" i="4"/>
  <c r="N2541" i="4"/>
  <c r="N2542" i="4"/>
  <c r="N2543" i="4"/>
  <c r="N2544" i="4"/>
  <c r="N2545" i="4"/>
  <c r="N2546" i="4"/>
  <c r="N2547" i="4"/>
  <c r="N2548" i="4"/>
  <c r="N2549" i="4"/>
  <c r="N2550" i="4"/>
  <c r="N2551" i="4"/>
  <c r="N2552" i="4"/>
  <c r="N2553" i="4"/>
  <c r="N2554" i="4"/>
  <c r="N2555" i="4"/>
  <c r="N2556" i="4"/>
  <c r="N2557" i="4"/>
  <c r="N2558" i="4"/>
  <c r="N2559" i="4"/>
  <c r="N2560" i="4"/>
  <c r="N2561" i="4"/>
  <c r="N2562" i="4"/>
  <c r="N2563" i="4"/>
  <c r="N2564" i="4"/>
  <c r="N2565" i="4"/>
  <c r="N2566" i="4"/>
  <c r="N2567" i="4"/>
  <c r="N2568" i="4"/>
  <c r="N2569" i="4"/>
  <c r="N2570" i="4"/>
  <c r="N2571" i="4"/>
  <c r="N2572" i="4"/>
  <c r="N2573" i="4"/>
  <c r="N2574" i="4"/>
  <c r="N2575" i="4"/>
  <c r="N2576" i="4"/>
  <c r="N2577" i="4"/>
  <c r="N2578" i="4"/>
  <c r="N2579" i="4"/>
  <c r="N2580" i="4"/>
  <c r="N2581" i="4"/>
  <c r="N2582" i="4"/>
  <c r="N2583" i="4"/>
  <c r="N2584" i="4"/>
  <c r="N2585" i="4"/>
  <c r="N2586" i="4"/>
  <c r="N2587" i="4"/>
  <c r="N2588" i="4"/>
  <c r="N2589" i="4"/>
  <c r="N2590" i="4"/>
  <c r="N2591" i="4"/>
  <c r="N2592" i="4"/>
  <c r="N2593" i="4"/>
  <c r="N2594" i="4"/>
  <c r="N2595" i="4"/>
  <c r="N2596" i="4"/>
  <c r="N2597" i="4"/>
  <c r="N2598" i="4"/>
  <c r="N2599" i="4"/>
  <c r="N2600" i="4"/>
  <c r="N2601" i="4"/>
  <c r="N2602" i="4"/>
  <c r="N2603" i="4"/>
  <c r="N2604" i="4"/>
  <c r="N2605" i="4"/>
  <c r="N2606" i="4"/>
  <c r="N2607" i="4"/>
  <c r="N2608" i="4"/>
  <c r="N2609" i="4"/>
  <c r="N2610" i="4"/>
  <c r="N2611" i="4"/>
  <c r="N2612" i="4"/>
  <c r="N2613" i="4"/>
  <c r="N2614" i="4"/>
  <c r="N2615" i="4"/>
  <c r="N2616" i="4"/>
  <c r="N2617" i="4"/>
  <c r="N2618" i="4"/>
  <c r="N2619" i="4"/>
  <c r="N2620" i="4"/>
  <c r="N2621" i="4"/>
  <c r="N2622" i="4"/>
  <c r="N2623" i="4"/>
  <c r="N2624" i="4"/>
  <c r="N2625" i="4"/>
  <c r="N2626" i="4"/>
  <c r="N2627" i="4"/>
  <c r="N2628" i="4"/>
  <c r="N2629" i="4"/>
  <c r="N2630" i="4"/>
  <c r="N2631" i="4"/>
  <c r="N2632" i="4"/>
  <c r="N2633" i="4"/>
  <c r="N2634" i="4"/>
  <c r="N2635" i="4"/>
  <c r="N2636" i="4"/>
  <c r="N2637" i="4"/>
  <c r="N2638" i="4"/>
  <c r="N2639" i="4"/>
  <c r="N2640" i="4"/>
  <c r="N2641" i="4"/>
  <c r="N2642" i="4"/>
  <c r="N2643" i="4"/>
  <c r="N2644" i="4"/>
  <c r="N2645" i="4"/>
  <c r="N2646" i="4"/>
  <c r="N2647" i="4"/>
  <c r="N2648" i="4"/>
  <c r="N2649" i="4"/>
  <c r="N2650" i="4"/>
  <c r="N2651" i="4"/>
  <c r="N2652" i="4"/>
  <c r="N2653" i="4"/>
  <c r="N2654" i="4"/>
  <c r="N2655" i="4"/>
  <c r="N2656" i="4"/>
  <c r="N2657" i="4"/>
  <c r="N2658" i="4"/>
  <c r="N2659" i="4"/>
  <c r="N2660" i="4"/>
  <c r="N2661" i="4"/>
  <c r="N2662" i="4"/>
  <c r="N2663" i="4"/>
  <c r="N2664" i="4"/>
  <c r="N2665" i="4"/>
  <c r="N2666" i="4"/>
  <c r="N2667" i="4"/>
  <c r="N2668" i="4"/>
  <c r="N2669" i="4"/>
  <c r="N2670" i="4"/>
  <c r="N2671" i="4"/>
  <c r="N2672" i="4"/>
  <c r="N2673" i="4"/>
  <c r="N2674" i="4"/>
  <c r="N2675" i="4"/>
  <c r="N2676" i="4"/>
  <c r="N2677" i="4"/>
  <c r="N2678" i="4"/>
  <c r="N2679" i="4"/>
  <c r="N2680" i="4"/>
  <c r="N2681" i="4"/>
  <c r="N2682" i="4"/>
  <c r="N2683" i="4"/>
  <c r="N2684" i="4"/>
  <c r="N2685" i="4"/>
  <c r="N2686" i="4"/>
  <c r="N2687" i="4"/>
  <c r="N2688" i="4"/>
  <c r="N2689" i="4"/>
  <c r="N2690" i="4"/>
  <c r="N2691" i="4"/>
  <c r="N2692" i="4"/>
  <c r="N2693" i="4"/>
  <c r="N2694" i="4"/>
  <c r="N2695" i="4"/>
  <c r="N2696" i="4"/>
  <c r="N2697" i="4"/>
  <c r="N2698" i="4"/>
  <c r="N2699" i="4"/>
  <c r="N2700" i="4"/>
  <c r="N2701" i="4"/>
  <c r="N2702" i="4"/>
  <c r="N2703" i="4"/>
  <c r="N2704" i="4"/>
  <c r="N2705" i="4"/>
  <c r="N2706" i="4"/>
  <c r="N2707" i="4"/>
  <c r="N2708" i="4"/>
  <c r="N2709" i="4"/>
  <c r="N2710" i="4"/>
  <c r="N2711" i="4"/>
  <c r="N2712" i="4"/>
  <c r="N2713" i="4"/>
  <c r="N2714" i="4"/>
  <c r="N2715" i="4"/>
  <c r="N2716" i="4"/>
  <c r="N2717" i="4"/>
  <c r="N2718" i="4"/>
  <c r="N2719" i="4"/>
  <c r="N2720" i="4"/>
  <c r="N2721" i="4"/>
  <c r="N2722" i="4"/>
  <c r="N2723" i="4"/>
  <c r="N2724" i="4"/>
  <c r="N2725" i="4"/>
  <c r="N2726" i="4"/>
  <c r="N2727" i="4"/>
  <c r="N2728" i="4"/>
  <c r="N2729" i="4"/>
  <c r="N2730" i="4"/>
  <c r="N2731" i="4"/>
  <c r="N2732" i="4"/>
  <c r="N2733" i="4"/>
  <c r="N2734" i="4"/>
  <c r="N2735" i="4"/>
  <c r="N2736" i="4"/>
  <c r="N2737" i="4"/>
  <c r="N2738" i="4"/>
  <c r="N2739" i="4"/>
  <c r="N2740" i="4"/>
  <c r="N2741" i="4"/>
  <c r="N2742" i="4"/>
  <c r="N2743" i="4"/>
  <c r="N2744" i="4"/>
  <c r="N2745" i="4"/>
  <c r="N2746" i="4"/>
  <c r="N2747" i="4"/>
  <c r="N2748" i="4"/>
  <c r="N2749" i="4"/>
  <c r="N2750" i="4"/>
  <c r="N2751" i="4"/>
  <c r="N2752" i="4"/>
  <c r="N2753" i="4"/>
  <c r="N2754" i="4"/>
  <c r="N2755" i="4"/>
  <c r="N2756" i="4"/>
  <c r="N2757" i="4"/>
  <c r="N2758" i="4"/>
  <c r="N2759" i="4"/>
  <c r="N2760" i="4"/>
  <c r="N2761" i="4"/>
  <c r="N2762" i="4"/>
  <c r="N2763" i="4"/>
  <c r="N2764" i="4"/>
  <c r="N2765" i="4"/>
  <c r="N2766" i="4"/>
  <c r="N2767" i="4"/>
  <c r="N2768" i="4"/>
  <c r="N2769" i="4"/>
  <c r="N2770" i="4"/>
  <c r="N2771" i="4"/>
  <c r="N2772" i="4"/>
  <c r="N2773" i="4"/>
  <c r="N2774" i="4"/>
  <c r="N2775" i="4"/>
  <c r="N2776" i="4"/>
  <c r="N2777" i="4"/>
  <c r="N2778" i="4"/>
  <c r="N2779" i="4"/>
  <c r="N2780" i="4"/>
  <c r="N2781" i="4"/>
  <c r="N2782" i="4"/>
  <c r="N2783" i="4"/>
  <c r="N2784" i="4"/>
  <c r="N2785" i="4"/>
  <c r="N2786" i="4"/>
  <c r="N2787" i="4"/>
  <c r="N2788" i="4"/>
  <c r="N2789" i="4"/>
  <c r="N2790" i="4"/>
  <c r="N2791" i="4"/>
  <c r="N2792" i="4"/>
  <c r="N2793" i="4"/>
  <c r="N2794" i="4"/>
  <c r="N2795" i="4"/>
  <c r="N2796" i="4"/>
  <c r="N2797" i="4"/>
  <c r="N2798" i="4"/>
  <c r="N2799" i="4"/>
  <c r="N2800" i="4"/>
  <c r="N2801" i="4"/>
  <c r="N2802" i="4"/>
  <c r="N2803" i="4"/>
  <c r="N2804" i="4"/>
  <c r="N2805" i="4"/>
  <c r="N2806" i="4"/>
  <c r="N2807" i="4"/>
  <c r="N2808" i="4"/>
  <c r="N2809" i="4"/>
  <c r="N2810" i="4"/>
  <c r="N2811" i="4"/>
  <c r="N2812" i="4"/>
  <c r="N2813" i="4"/>
  <c r="N2814" i="4"/>
  <c r="N2815" i="4"/>
  <c r="N2816" i="4"/>
  <c r="N2817" i="4"/>
  <c r="N2818" i="4"/>
  <c r="N2819" i="4"/>
  <c r="N2820" i="4"/>
  <c r="N2821" i="4"/>
  <c r="N2822" i="4"/>
  <c r="N2823" i="4"/>
  <c r="N2824" i="4"/>
  <c r="N2825" i="4"/>
  <c r="N2826" i="4"/>
  <c r="N2827" i="4"/>
  <c r="N2828" i="4"/>
  <c r="N2829" i="4"/>
  <c r="N2830" i="4"/>
  <c r="N2831" i="4"/>
  <c r="N2832" i="4"/>
  <c r="N2833" i="4"/>
  <c r="N2834" i="4"/>
  <c r="N2835" i="4"/>
  <c r="N2836" i="4"/>
  <c r="N2837" i="4"/>
  <c r="N2838" i="4"/>
  <c r="N2839" i="4"/>
  <c r="N2840" i="4"/>
  <c r="N2841" i="4"/>
  <c r="N2842" i="4"/>
  <c r="N2843" i="4"/>
  <c r="N2844" i="4"/>
  <c r="N2845" i="4"/>
  <c r="N2846" i="4"/>
  <c r="N2847" i="4"/>
  <c r="N2848" i="4"/>
  <c r="N2849" i="4"/>
  <c r="N2850" i="4"/>
  <c r="N2851" i="4"/>
  <c r="N2852" i="4"/>
  <c r="N2853" i="4"/>
  <c r="N2854" i="4"/>
  <c r="N2855" i="4"/>
  <c r="N2856" i="4"/>
  <c r="N2857" i="4"/>
  <c r="N2858" i="4"/>
  <c r="N2859" i="4"/>
  <c r="N2860" i="4"/>
  <c r="N2861" i="4"/>
  <c r="N2862" i="4"/>
  <c r="N2863" i="4"/>
  <c r="N2864" i="4"/>
  <c r="N2865" i="4"/>
  <c r="N2866" i="4"/>
  <c r="N2867" i="4"/>
  <c r="N2868" i="4"/>
  <c r="N2869" i="4"/>
  <c r="N2870" i="4"/>
  <c r="N2871" i="4"/>
  <c r="N2872" i="4"/>
  <c r="N2873" i="4"/>
  <c r="N2874" i="4"/>
  <c r="N2875" i="4"/>
  <c r="N2876" i="4"/>
  <c r="N2877" i="4"/>
  <c r="N2878" i="4"/>
  <c r="N2879" i="4"/>
  <c r="N2880" i="4"/>
  <c r="N2881" i="4"/>
  <c r="N2882" i="4"/>
  <c r="N2883" i="4"/>
  <c r="N2884" i="4"/>
  <c r="N2885" i="4"/>
  <c r="N2886" i="4"/>
  <c r="N2887" i="4"/>
  <c r="N2888" i="4"/>
  <c r="N2889" i="4"/>
  <c r="N2890" i="4"/>
  <c r="N2891" i="4"/>
  <c r="N2892" i="4"/>
  <c r="N2893" i="4"/>
  <c r="N2894" i="4"/>
  <c r="N2895" i="4"/>
  <c r="N2896" i="4"/>
  <c r="N2897" i="4"/>
  <c r="N2898" i="4"/>
  <c r="N2899" i="4"/>
  <c r="N2900" i="4"/>
  <c r="N2901" i="4"/>
  <c r="N2902" i="4"/>
  <c r="N2903" i="4"/>
  <c r="N2904" i="4"/>
  <c r="N2905" i="4"/>
  <c r="N2906" i="4"/>
  <c r="N2907" i="4"/>
  <c r="N2908" i="4"/>
  <c r="N2909" i="4"/>
  <c r="N2910" i="4"/>
  <c r="N2911" i="4"/>
  <c r="N2912" i="4"/>
  <c r="N2913" i="4"/>
  <c r="N2914" i="4"/>
  <c r="N2915" i="4"/>
  <c r="N2916" i="4"/>
  <c r="N2917" i="4"/>
  <c r="N2918" i="4"/>
  <c r="N2919" i="4"/>
  <c r="N2920" i="4"/>
  <c r="N2921" i="4"/>
  <c r="N2922" i="4"/>
  <c r="N2923" i="4"/>
  <c r="N2924" i="4"/>
  <c r="N2925" i="4"/>
  <c r="N2926" i="4"/>
  <c r="N2927" i="4"/>
  <c r="N2928" i="4"/>
  <c r="N2929" i="4"/>
  <c r="N2930" i="4"/>
  <c r="N2931" i="4"/>
  <c r="N2932" i="4"/>
  <c r="N2933" i="4"/>
  <c r="N2934" i="4"/>
  <c r="N2935" i="4"/>
  <c r="N2936" i="4"/>
  <c r="N2937" i="4"/>
  <c r="N2938" i="4"/>
  <c r="N2939" i="4"/>
  <c r="N2940" i="4"/>
  <c r="N2941" i="4"/>
  <c r="N2942" i="4"/>
  <c r="N2943" i="4"/>
  <c r="N2944" i="4"/>
  <c r="N2945" i="4"/>
  <c r="N2946" i="4"/>
  <c r="N2947" i="4"/>
  <c r="N2948" i="4"/>
  <c r="N2949" i="4"/>
  <c r="N2950" i="4"/>
  <c r="N2951" i="4"/>
  <c r="N2952" i="4"/>
  <c r="N2953" i="4"/>
  <c r="N2954" i="4"/>
  <c r="N2955" i="4"/>
  <c r="N2956" i="4"/>
  <c r="N2957" i="4"/>
  <c r="N2958" i="4"/>
  <c r="N2959" i="4"/>
  <c r="N2960" i="4"/>
  <c r="N2961" i="4"/>
  <c r="N2962" i="4"/>
  <c r="N2963" i="4"/>
  <c r="N2964" i="4"/>
  <c r="N2965" i="4"/>
  <c r="N2966" i="4"/>
  <c r="N2967" i="4"/>
  <c r="N2968" i="4"/>
  <c r="N2969" i="4"/>
  <c r="N2970" i="4"/>
  <c r="N2971" i="4"/>
  <c r="N2972" i="4"/>
  <c r="N2973" i="4"/>
  <c r="N2974" i="4"/>
  <c r="N2975" i="4"/>
  <c r="N2976" i="4"/>
  <c r="N2977" i="4"/>
  <c r="N2978" i="4"/>
  <c r="N2979" i="4"/>
  <c r="N2980" i="4"/>
  <c r="N2981" i="4"/>
  <c r="N2982" i="4"/>
  <c r="N2983" i="4"/>
  <c r="N2984" i="4"/>
  <c r="N2985" i="4"/>
  <c r="N2986" i="4"/>
  <c r="N2987" i="4"/>
  <c r="N2988" i="4"/>
  <c r="N2989" i="4"/>
  <c r="N2990" i="4"/>
  <c r="N2991" i="4"/>
  <c r="N2992" i="4"/>
  <c r="N2993" i="4"/>
  <c r="N2994" i="4"/>
  <c r="N2995" i="4"/>
  <c r="N2996" i="4"/>
  <c r="N2997" i="4"/>
  <c r="N2998" i="4"/>
  <c r="N2999" i="4"/>
  <c r="N3000" i="4"/>
  <c r="N3001" i="4"/>
  <c r="N3002" i="4"/>
  <c r="N3003" i="4"/>
  <c r="N3004" i="4"/>
  <c r="N3005" i="4"/>
  <c r="N3006" i="4"/>
  <c r="N3007" i="4"/>
  <c r="N3008" i="4"/>
  <c r="N3009" i="4"/>
  <c r="N3010" i="4"/>
  <c r="N3011" i="4"/>
  <c r="N3012" i="4"/>
  <c r="N3013" i="4"/>
  <c r="N3014" i="4"/>
  <c r="N3015" i="4"/>
  <c r="N3016" i="4"/>
  <c r="N3017" i="4"/>
  <c r="N3018" i="4"/>
  <c r="N3019" i="4"/>
  <c r="N3020" i="4"/>
  <c r="N3021" i="4"/>
  <c r="N3022" i="4"/>
  <c r="N3023" i="4"/>
  <c r="N3024" i="4"/>
  <c r="N3025" i="4"/>
  <c r="N3026" i="4"/>
  <c r="N3027" i="4"/>
  <c r="N3028" i="4"/>
  <c r="N3029" i="4"/>
  <c r="N3030" i="4"/>
  <c r="N3031" i="4"/>
  <c r="N3032" i="4"/>
  <c r="N3033" i="4"/>
  <c r="N3034" i="4"/>
  <c r="N3035" i="4"/>
  <c r="N3036" i="4"/>
  <c r="N3037" i="4"/>
  <c r="N3038" i="4"/>
  <c r="N3039" i="4"/>
  <c r="N3040" i="4"/>
  <c r="N3041" i="4"/>
  <c r="N3042" i="4"/>
  <c r="N3043" i="4"/>
  <c r="N3044" i="4"/>
  <c r="N3045" i="4"/>
  <c r="N3046" i="4"/>
  <c r="N3047" i="4"/>
  <c r="N3048" i="4"/>
  <c r="N3049" i="4"/>
  <c r="N3050" i="4"/>
  <c r="N3051" i="4"/>
  <c r="N3052" i="4"/>
  <c r="N3053" i="4"/>
  <c r="N3054" i="4"/>
  <c r="N3055" i="4"/>
  <c r="N3056" i="4"/>
  <c r="N3057" i="4"/>
  <c r="N3058" i="4"/>
  <c r="N3059" i="4"/>
  <c r="N3060" i="4"/>
  <c r="N3061" i="4"/>
  <c r="N3062" i="4"/>
  <c r="N3063" i="4"/>
  <c r="N3064" i="4"/>
  <c r="N3065" i="4"/>
  <c r="N3066" i="4"/>
  <c r="N3067" i="4"/>
  <c r="N3068" i="4"/>
  <c r="N3069" i="4"/>
  <c r="N3070" i="4"/>
  <c r="N3071" i="4"/>
  <c r="N3072" i="4"/>
  <c r="N3073" i="4"/>
  <c r="N3074" i="4"/>
  <c r="N3075" i="4"/>
  <c r="N3076" i="4"/>
  <c r="N3077" i="4"/>
  <c r="N3078" i="4"/>
  <c r="N3079" i="4"/>
  <c r="N3080" i="4"/>
  <c r="N3081" i="4"/>
  <c r="N3082" i="4"/>
  <c r="N3083" i="4"/>
  <c r="N3084" i="4"/>
  <c r="N3085" i="4"/>
  <c r="N3086" i="4"/>
  <c r="N3087" i="4"/>
  <c r="N3088" i="4"/>
  <c r="N3089" i="4"/>
  <c r="N3090" i="4"/>
  <c r="N3091" i="4"/>
  <c r="N3092" i="4"/>
  <c r="N3093" i="4"/>
  <c r="N3094" i="4"/>
  <c r="N3095" i="4"/>
  <c r="N3096" i="4"/>
  <c r="N3097" i="4"/>
  <c r="N3098" i="4"/>
  <c r="N3099" i="4"/>
  <c r="N3100" i="4"/>
  <c r="N3101" i="4"/>
  <c r="N3102" i="4"/>
  <c r="N3103" i="4"/>
  <c r="N3104" i="4"/>
  <c r="N3105" i="4"/>
  <c r="N3106" i="4"/>
  <c r="N3107" i="4"/>
  <c r="N3108" i="4"/>
  <c r="N3109" i="4"/>
  <c r="N3110" i="4"/>
  <c r="N3111" i="4"/>
  <c r="N3112" i="4"/>
  <c r="N3113" i="4"/>
  <c r="N3114" i="4"/>
  <c r="N3115" i="4"/>
  <c r="N3116" i="4"/>
  <c r="N3117" i="4"/>
  <c r="N3118" i="4"/>
  <c r="N3119" i="4"/>
  <c r="N3120" i="4"/>
  <c r="N3121" i="4"/>
  <c r="N3122" i="4"/>
  <c r="N3123" i="4"/>
  <c r="N3124" i="4"/>
  <c r="N3125" i="4"/>
  <c r="N3126" i="4"/>
  <c r="N3127" i="4"/>
  <c r="N3128" i="4"/>
  <c r="N3129" i="4"/>
  <c r="N3130" i="4"/>
  <c r="N3131" i="4"/>
  <c r="N3132" i="4"/>
  <c r="N3133" i="4"/>
  <c r="N3134" i="4"/>
  <c r="N3135" i="4"/>
  <c r="N3136" i="4"/>
  <c r="N3137" i="4"/>
  <c r="N3138" i="4"/>
  <c r="N3139" i="4"/>
  <c r="N3140" i="4"/>
  <c r="N3141" i="4"/>
  <c r="N3142" i="4"/>
  <c r="N3143" i="4"/>
  <c r="N3144" i="4"/>
  <c r="N3145" i="4"/>
  <c r="N3146" i="4"/>
  <c r="N3147" i="4"/>
  <c r="N3148" i="4"/>
  <c r="N3149" i="4"/>
  <c r="N3150" i="4"/>
  <c r="N3151" i="4"/>
  <c r="N3152" i="4"/>
  <c r="N3153" i="4"/>
  <c r="N3154" i="4"/>
  <c r="N3155" i="4"/>
  <c r="N3156" i="4"/>
  <c r="N3157" i="4"/>
  <c r="N3158" i="4"/>
  <c r="N3159" i="4"/>
  <c r="N3160" i="4"/>
  <c r="N3161" i="4"/>
  <c r="N3162" i="4"/>
  <c r="N3163" i="4"/>
  <c r="N3164" i="4"/>
  <c r="N3165" i="4"/>
  <c r="N3166" i="4"/>
  <c r="N3167" i="4"/>
  <c r="N3168" i="4"/>
  <c r="N3169" i="4"/>
  <c r="N3170" i="4"/>
  <c r="N3171" i="4"/>
  <c r="N3172" i="4"/>
  <c r="N3173" i="4"/>
  <c r="N3174" i="4"/>
  <c r="N3175" i="4"/>
  <c r="N3176" i="4"/>
  <c r="N3177" i="4"/>
  <c r="N3178" i="4"/>
  <c r="N3179" i="4"/>
  <c r="N3180" i="4"/>
  <c r="N3181" i="4"/>
  <c r="N3182" i="4"/>
  <c r="N3183" i="4"/>
  <c r="N3184" i="4"/>
  <c r="N3185" i="4"/>
  <c r="N3186" i="4"/>
  <c r="N3187" i="4"/>
  <c r="N3188" i="4"/>
  <c r="N3189" i="4"/>
  <c r="N3190" i="4"/>
  <c r="N3191" i="4"/>
  <c r="N3192" i="4"/>
  <c r="N3193" i="4"/>
  <c r="N3194" i="4"/>
  <c r="N3195" i="4"/>
  <c r="N3196" i="4"/>
  <c r="N3197" i="4"/>
  <c r="N3198" i="4"/>
  <c r="N3199" i="4"/>
  <c r="N3200" i="4"/>
  <c r="N3201" i="4"/>
  <c r="N3202" i="4"/>
  <c r="N3203" i="4"/>
  <c r="N3204" i="4"/>
  <c r="N3205" i="4"/>
  <c r="N3206" i="4"/>
  <c r="N3207" i="4"/>
  <c r="N3208" i="4"/>
  <c r="N3209" i="4"/>
  <c r="N3210" i="4"/>
  <c r="N3211" i="4"/>
  <c r="N3212" i="4"/>
  <c r="N3213" i="4"/>
  <c r="N3214" i="4"/>
  <c r="N3215" i="4"/>
  <c r="N3216" i="4"/>
  <c r="N3217" i="4"/>
  <c r="N3218" i="4"/>
  <c r="N3219" i="4"/>
  <c r="N3220" i="4"/>
  <c r="N3221" i="4"/>
  <c r="N3222" i="4"/>
  <c r="N3223" i="4"/>
  <c r="N3224" i="4"/>
  <c r="N3225" i="4"/>
  <c r="N3226" i="4"/>
  <c r="N3227" i="4"/>
  <c r="N3228" i="4"/>
  <c r="N3229" i="4"/>
  <c r="N3230" i="4"/>
  <c r="N3231" i="4"/>
  <c r="N3232" i="4"/>
  <c r="N3233" i="4"/>
  <c r="N3234" i="4"/>
  <c r="N3235" i="4"/>
  <c r="N3236" i="4"/>
  <c r="N3237" i="4"/>
  <c r="N3238" i="4"/>
  <c r="N3239" i="4"/>
  <c r="N3240" i="4"/>
  <c r="N3241" i="4"/>
  <c r="N3242" i="4"/>
  <c r="N3243" i="4"/>
  <c r="N3244" i="4"/>
  <c r="N3245" i="4"/>
  <c r="N3246" i="4"/>
  <c r="N3247" i="4"/>
  <c r="N3248" i="4"/>
  <c r="N3249" i="4"/>
  <c r="N3250" i="4"/>
  <c r="N3251" i="4"/>
  <c r="N3252" i="4"/>
  <c r="N3253" i="4"/>
  <c r="N3254" i="4"/>
  <c r="N3255" i="4"/>
  <c r="N3256" i="4"/>
  <c r="N3257" i="4"/>
  <c r="N3258" i="4"/>
  <c r="N3259" i="4"/>
  <c r="N3260" i="4"/>
  <c r="N3261" i="4"/>
  <c r="N3262" i="4"/>
  <c r="N3263" i="4"/>
  <c r="N3264" i="4"/>
  <c r="N3265" i="4"/>
  <c r="N3266" i="4"/>
  <c r="N3267" i="4"/>
  <c r="N3268" i="4"/>
  <c r="N3269" i="4"/>
  <c r="N3270" i="4"/>
  <c r="N3271" i="4"/>
  <c r="N3272" i="4"/>
  <c r="N3273" i="4"/>
  <c r="N3274" i="4"/>
  <c r="N3275" i="4"/>
  <c r="N3276" i="4"/>
  <c r="N3277" i="4"/>
  <c r="N3278" i="4"/>
  <c r="N3279" i="4"/>
  <c r="N3280" i="4"/>
  <c r="N3281" i="4"/>
  <c r="N3282" i="4"/>
  <c r="N3283" i="4"/>
  <c r="N3284" i="4"/>
  <c r="N3285" i="4"/>
  <c r="N3286" i="4"/>
  <c r="N3287" i="4"/>
  <c r="N3288" i="4"/>
  <c r="N3289" i="4"/>
  <c r="N3290" i="4"/>
  <c r="N3291" i="4"/>
  <c r="N3292" i="4"/>
  <c r="N3293" i="4"/>
  <c r="N3294" i="4"/>
  <c r="N3295" i="4"/>
  <c r="N3296" i="4"/>
  <c r="N3297" i="4"/>
  <c r="N3298" i="4"/>
  <c r="N3299" i="4"/>
  <c r="N3300" i="4"/>
  <c r="N3301" i="4"/>
  <c r="N3302" i="4"/>
  <c r="N3303" i="4"/>
  <c r="N3304" i="4"/>
  <c r="N3305" i="4"/>
  <c r="N3306" i="4"/>
  <c r="N3307" i="4"/>
  <c r="N3308" i="4"/>
  <c r="N3309" i="4"/>
  <c r="N3310" i="4"/>
  <c r="N3311" i="4"/>
  <c r="N3312" i="4"/>
  <c r="N3313" i="4"/>
  <c r="N3314" i="4"/>
  <c r="N3315" i="4"/>
  <c r="N3316" i="4"/>
  <c r="N3317" i="4"/>
  <c r="N3318" i="4"/>
  <c r="N3319" i="4"/>
  <c r="N3320" i="4"/>
  <c r="N3321" i="4"/>
  <c r="N3322" i="4"/>
  <c r="N3323" i="4"/>
  <c r="N3324" i="4"/>
  <c r="N3325" i="4"/>
  <c r="N3326" i="4"/>
  <c r="N3327" i="4"/>
  <c r="N3328" i="4"/>
  <c r="N3329" i="4"/>
  <c r="N3330" i="4"/>
  <c r="N3331" i="4"/>
  <c r="N3332" i="4"/>
  <c r="N3333" i="4"/>
  <c r="N3334" i="4"/>
  <c r="N3335" i="4"/>
  <c r="N3336" i="4"/>
  <c r="N3337" i="4"/>
  <c r="N3338" i="4"/>
  <c r="N3339" i="4"/>
  <c r="N3340" i="4"/>
  <c r="N3341" i="4"/>
  <c r="N3342" i="4"/>
  <c r="N3343" i="4"/>
  <c r="N3344" i="4"/>
  <c r="N3345" i="4"/>
  <c r="N3346" i="4"/>
  <c r="N3347" i="4"/>
  <c r="N3348" i="4"/>
  <c r="N3349" i="4"/>
  <c r="N3350" i="4"/>
  <c r="N3351" i="4"/>
  <c r="N3352" i="4"/>
  <c r="N3353" i="4"/>
  <c r="N3354" i="4"/>
  <c r="N3355" i="4"/>
  <c r="N3356" i="4"/>
  <c r="N3357" i="4"/>
  <c r="N3358" i="4"/>
  <c r="N3359" i="4"/>
  <c r="N3360" i="4"/>
  <c r="N3361" i="4"/>
  <c r="N3362" i="4"/>
  <c r="N3363" i="4"/>
  <c r="N3364" i="4"/>
  <c r="N3365" i="4"/>
  <c r="N3366" i="4"/>
  <c r="N3367" i="4"/>
  <c r="N3368" i="4"/>
  <c r="N3369" i="4"/>
  <c r="N3370" i="4"/>
  <c r="N3371" i="4"/>
  <c r="N3372" i="4"/>
  <c r="N3373" i="4"/>
  <c r="N3374" i="4"/>
  <c r="N3375" i="4"/>
  <c r="N3376" i="4"/>
  <c r="N3377" i="4"/>
  <c r="N3378" i="4"/>
  <c r="N3379" i="4"/>
  <c r="N3380" i="4"/>
  <c r="N3381" i="4"/>
  <c r="N3382" i="4"/>
  <c r="N3383" i="4"/>
  <c r="N3384" i="4"/>
  <c r="N3385" i="4"/>
  <c r="N3386" i="4"/>
  <c r="N3387" i="4"/>
  <c r="N3388" i="4"/>
  <c r="N3389" i="4"/>
  <c r="N3390" i="4"/>
  <c r="N3391" i="4"/>
  <c r="N3392" i="4"/>
  <c r="N3393" i="4"/>
  <c r="N3394" i="4"/>
  <c r="N3395" i="4"/>
  <c r="N3396" i="4"/>
  <c r="N3397" i="4"/>
  <c r="N3398" i="4"/>
  <c r="N3399" i="4"/>
  <c r="N3400" i="4"/>
  <c r="N3401" i="4"/>
  <c r="N3402" i="4"/>
  <c r="N3403" i="4"/>
  <c r="N3404" i="4"/>
  <c r="N3405" i="4"/>
  <c r="N3406" i="4"/>
  <c r="N3407" i="4"/>
  <c r="N3408" i="4"/>
  <c r="N3409" i="4"/>
  <c r="N3410" i="4"/>
  <c r="N3411" i="4"/>
  <c r="N3412" i="4"/>
  <c r="N3413" i="4"/>
  <c r="N3414" i="4"/>
  <c r="N3415" i="4"/>
  <c r="N3416" i="4"/>
  <c r="N3417" i="4"/>
  <c r="N3418" i="4"/>
  <c r="N3419" i="4"/>
  <c r="N3420" i="4"/>
  <c r="N3421" i="4"/>
  <c r="N3422" i="4"/>
  <c r="N3423" i="4"/>
  <c r="N3424" i="4"/>
  <c r="N3425" i="4"/>
  <c r="N3426" i="4"/>
  <c r="N3427" i="4"/>
  <c r="N3428" i="4"/>
  <c r="N3429" i="4"/>
  <c r="N3430" i="4"/>
  <c r="N3431" i="4"/>
  <c r="N3432" i="4"/>
  <c r="N3433" i="4"/>
  <c r="N3434" i="4"/>
  <c r="N3435" i="4"/>
  <c r="N3436" i="4"/>
  <c r="N3437" i="4"/>
  <c r="N3438" i="4"/>
  <c r="N3439" i="4"/>
  <c r="N3440" i="4"/>
  <c r="N3441" i="4"/>
  <c r="N3442" i="4"/>
  <c r="N3443" i="4"/>
  <c r="N3444" i="4"/>
  <c r="N3445" i="4"/>
  <c r="N3446" i="4"/>
  <c r="N3447" i="4"/>
  <c r="N3448" i="4"/>
  <c r="N3449" i="4"/>
  <c r="N3450" i="4"/>
  <c r="N3451" i="4"/>
  <c r="N3452" i="4"/>
  <c r="N3453" i="4"/>
  <c r="N3454" i="4"/>
  <c r="N3455" i="4"/>
  <c r="N3456" i="4"/>
  <c r="N3457" i="4"/>
  <c r="N3458" i="4"/>
  <c r="N3459" i="4"/>
  <c r="N3460" i="4"/>
  <c r="N3461" i="4"/>
  <c r="N3462" i="4"/>
  <c r="N3463" i="4"/>
  <c r="N3464" i="4"/>
  <c r="N3465" i="4"/>
  <c r="N3466" i="4"/>
  <c r="N3467" i="4"/>
  <c r="N3468" i="4"/>
  <c r="N3469" i="4"/>
  <c r="N3470" i="4"/>
  <c r="N3471" i="4"/>
  <c r="N3472" i="4"/>
  <c r="N3473" i="4"/>
  <c r="N3474" i="4"/>
  <c r="N3475" i="4"/>
  <c r="N3476" i="4"/>
  <c r="N3477" i="4"/>
  <c r="N3478" i="4"/>
  <c r="N3479" i="4"/>
  <c r="N3480" i="4"/>
  <c r="N3481" i="4"/>
  <c r="N3482" i="4"/>
  <c r="N3483" i="4"/>
  <c r="N3484" i="4"/>
  <c r="N3485" i="4"/>
  <c r="N3486" i="4"/>
  <c r="N3487" i="4"/>
  <c r="N3488" i="4"/>
  <c r="N3489" i="4"/>
  <c r="N3490" i="4"/>
  <c r="N3491" i="4"/>
  <c r="N3492" i="4"/>
  <c r="N3493" i="4"/>
  <c r="N3494" i="4"/>
  <c r="N3495" i="4"/>
  <c r="N3496" i="4"/>
  <c r="N3497" i="4"/>
  <c r="N3498" i="4"/>
  <c r="N3499" i="4"/>
  <c r="N3500" i="4"/>
  <c r="N3501" i="4"/>
  <c r="N3502" i="4"/>
  <c r="N3503" i="4"/>
  <c r="N3504" i="4"/>
  <c r="N3505" i="4"/>
  <c r="N3506" i="4"/>
  <c r="N3507" i="4"/>
  <c r="N3508" i="4"/>
  <c r="N3509" i="4"/>
  <c r="N3510" i="4"/>
  <c r="N3511" i="4"/>
  <c r="N3512" i="4"/>
  <c r="N3513" i="4"/>
  <c r="N3514" i="4"/>
  <c r="N3515" i="4"/>
  <c r="N3516" i="4"/>
  <c r="N3517" i="4"/>
  <c r="N3518" i="4"/>
  <c r="N3519" i="4"/>
  <c r="N3520" i="4"/>
  <c r="N3521" i="4"/>
  <c r="N3522" i="4"/>
  <c r="N3523" i="4"/>
  <c r="N3524" i="4"/>
  <c r="N3525" i="4"/>
  <c r="N3526" i="4"/>
  <c r="N3527" i="4"/>
  <c r="N3528" i="4"/>
  <c r="N3529" i="4"/>
  <c r="N3530" i="4"/>
  <c r="N3531" i="4"/>
  <c r="N3532" i="4"/>
  <c r="N3533" i="4"/>
  <c r="N3534" i="4"/>
  <c r="N3535" i="4"/>
  <c r="N3536" i="4"/>
  <c r="N3537" i="4"/>
  <c r="N3538" i="4"/>
  <c r="N3539" i="4"/>
  <c r="N3540" i="4"/>
  <c r="N3541" i="4"/>
  <c r="N3542" i="4"/>
  <c r="N3543" i="4"/>
  <c r="N3544" i="4"/>
  <c r="N3545" i="4"/>
  <c r="N3546" i="4"/>
  <c r="N3547" i="4"/>
  <c r="N3548" i="4"/>
  <c r="N3549" i="4"/>
  <c r="N3550" i="4"/>
  <c r="N3551" i="4"/>
  <c r="N3552" i="4"/>
  <c r="N3553" i="4"/>
  <c r="N3554" i="4"/>
  <c r="N3555" i="4"/>
  <c r="N3556" i="4"/>
  <c r="N3557" i="4"/>
  <c r="N3558" i="4"/>
  <c r="N3559" i="4"/>
  <c r="N3560" i="4"/>
  <c r="N3561" i="4"/>
  <c r="N3562" i="4"/>
  <c r="N3563" i="4"/>
  <c r="N3564" i="4"/>
  <c r="N3565" i="4"/>
  <c r="N3566" i="4"/>
  <c r="N3567" i="4"/>
  <c r="N3568" i="4"/>
  <c r="N3569" i="4"/>
  <c r="N3570" i="4"/>
  <c r="N3571" i="4"/>
  <c r="N3572" i="4"/>
  <c r="N3573" i="4"/>
  <c r="N3574" i="4"/>
  <c r="N3575" i="4"/>
  <c r="N3576" i="4"/>
  <c r="N3577" i="4"/>
  <c r="N3578" i="4"/>
  <c r="N3579" i="4"/>
  <c r="N3580" i="4"/>
  <c r="N3581" i="4"/>
  <c r="N3582" i="4"/>
  <c r="N3583" i="4"/>
  <c r="N3584" i="4"/>
  <c r="N3585" i="4"/>
  <c r="N3586" i="4"/>
  <c r="N3587" i="4"/>
  <c r="N3588" i="4"/>
  <c r="N3589" i="4"/>
  <c r="N3590" i="4"/>
  <c r="N3591" i="4"/>
  <c r="N3592" i="4"/>
  <c r="N3593" i="4"/>
  <c r="N3594" i="4"/>
  <c r="N3595" i="4"/>
  <c r="N3596" i="4"/>
  <c r="N3597" i="4"/>
  <c r="N3598" i="4"/>
  <c r="N3599" i="4"/>
  <c r="N3600" i="4"/>
  <c r="N3601" i="4"/>
  <c r="N3602" i="4"/>
  <c r="N3603" i="4"/>
  <c r="N3604" i="4"/>
  <c r="N3605" i="4"/>
  <c r="N3606" i="4"/>
  <c r="N3607" i="4"/>
  <c r="N3608" i="4"/>
  <c r="N3609" i="4"/>
  <c r="N3610" i="4"/>
  <c r="N3611" i="4"/>
  <c r="N3612" i="4"/>
  <c r="N3613" i="4"/>
  <c r="N3614" i="4"/>
  <c r="N3615" i="4"/>
  <c r="N3616" i="4"/>
  <c r="N3617" i="4"/>
  <c r="N3618" i="4"/>
  <c r="N3619" i="4"/>
  <c r="N3620" i="4"/>
  <c r="N3621" i="4"/>
  <c r="N3622" i="4"/>
  <c r="N3623" i="4"/>
  <c r="N3624" i="4"/>
  <c r="N3625" i="4"/>
  <c r="N3626" i="4"/>
  <c r="N3627" i="4"/>
  <c r="N3628" i="4"/>
  <c r="N3629" i="4"/>
  <c r="N3630" i="4"/>
  <c r="N3631" i="4"/>
  <c r="N3632" i="4"/>
  <c r="N3633" i="4"/>
  <c r="N3634" i="4"/>
  <c r="N3635" i="4"/>
  <c r="N3636" i="4"/>
  <c r="N3637" i="4"/>
  <c r="N3638" i="4"/>
  <c r="N3639" i="4"/>
  <c r="N3640" i="4"/>
  <c r="N3641" i="4"/>
  <c r="N3642" i="4"/>
  <c r="N3643" i="4"/>
  <c r="N3644" i="4"/>
  <c r="N3645" i="4"/>
  <c r="N3646" i="4"/>
  <c r="N3647" i="4"/>
  <c r="N3648" i="4"/>
  <c r="N3649" i="4"/>
  <c r="N3650" i="4"/>
  <c r="N3651" i="4"/>
  <c r="N3652" i="4"/>
  <c r="N3653" i="4"/>
  <c r="N3654" i="4"/>
  <c r="N3655" i="4"/>
  <c r="N3656" i="4"/>
  <c r="N3657" i="4"/>
  <c r="N3658" i="4"/>
  <c r="N3659" i="4"/>
  <c r="N3660" i="4"/>
  <c r="N3661" i="4"/>
  <c r="N3662" i="4"/>
  <c r="N3663" i="4"/>
  <c r="N3664" i="4"/>
  <c r="N3665" i="4"/>
  <c r="N3666" i="4"/>
  <c r="N3667" i="4"/>
  <c r="N3668" i="4"/>
  <c r="N3669" i="4"/>
  <c r="N3670" i="4"/>
  <c r="N3671" i="4"/>
  <c r="N3672" i="4"/>
  <c r="N3673" i="4"/>
  <c r="N3674" i="4"/>
  <c r="N3675" i="4"/>
  <c r="N3676" i="4"/>
  <c r="N3677" i="4"/>
  <c r="N3678" i="4"/>
  <c r="N3679" i="4"/>
  <c r="N3680" i="4"/>
  <c r="N3681" i="4"/>
  <c r="N3682" i="4"/>
  <c r="N3683" i="4"/>
  <c r="N3684" i="4"/>
  <c r="N3685" i="4"/>
  <c r="N3686" i="4"/>
  <c r="N3687" i="4"/>
  <c r="N3688" i="4"/>
  <c r="N3689" i="4"/>
  <c r="N3690" i="4"/>
  <c r="N3691" i="4"/>
  <c r="N3692" i="4"/>
  <c r="N3693" i="4"/>
  <c r="N3694" i="4"/>
  <c r="N3695" i="4"/>
  <c r="N3696" i="4"/>
  <c r="N3697" i="4"/>
  <c r="N3698" i="4"/>
  <c r="N3699" i="4"/>
  <c r="N3700" i="4"/>
  <c r="N3701" i="4"/>
  <c r="N3702" i="4"/>
  <c r="N3703" i="4"/>
  <c r="N3704" i="4"/>
  <c r="N3705" i="4"/>
  <c r="N3706" i="4"/>
  <c r="N3707" i="4"/>
  <c r="N3708" i="4"/>
  <c r="N3709" i="4"/>
  <c r="N3710" i="4"/>
  <c r="N3711" i="4"/>
  <c r="N3712" i="4"/>
  <c r="N3713" i="4"/>
  <c r="N3714" i="4"/>
  <c r="N3715" i="4"/>
  <c r="N3716" i="4"/>
  <c r="N3717" i="4"/>
  <c r="N3718" i="4"/>
  <c r="N3719" i="4"/>
  <c r="N3720" i="4"/>
  <c r="N3721" i="4"/>
  <c r="N3722" i="4"/>
  <c r="N3723" i="4"/>
  <c r="N3724" i="4"/>
  <c r="N3725" i="4"/>
  <c r="N3726" i="4"/>
  <c r="N3727" i="4"/>
  <c r="N3728" i="4"/>
  <c r="N3729" i="4"/>
  <c r="N3730" i="4"/>
  <c r="N3731" i="4"/>
  <c r="N3732" i="4"/>
  <c r="N3733" i="4"/>
  <c r="N3734" i="4"/>
  <c r="N3735" i="4"/>
  <c r="N3736" i="4"/>
  <c r="N3737" i="4"/>
  <c r="N3738" i="4"/>
  <c r="N3739" i="4"/>
  <c r="N3740" i="4"/>
  <c r="N3741" i="4"/>
  <c r="N3742" i="4"/>
  <c r="N3743" i="4"/>
  <c r="N3744" i="4"/>
  <c r="N3745" i="4"/>
  <c r="N3746" i="4"/>
  <c r="N3747" i="4"/>
  <c r="N3748" i="4"/>
  <c r="N3749" i="4"/>
  <c r="N3750" i="4"/>
  <c r="N3751" i="4"/>
  <c r="N3752" i="4"/>
  <c r="N3753" i="4"/>
  <c r="N3754" i="4"/>
  <c r="N3755" i="4"/>
  <c r="N3756" i="4"/>
  <c r="N3757" i="4"/>
  <c r="N3758" i="4"/>
  <c r="N3759" i="4"/>
  <c r="N3760" i="4"/>
  <c r="N3761" i="4"/>
  <c r="N3762" i="4"/>
  <c r="N3763" i="4"/>
  <c r="N3764" i="4"/>
  <c r="N3765" i="4"/>
  <c r="N3766" i="4"/>
  <c r="N3767" i="4"/>
  <c r="N3768" i="4"/>
  <c r="N3769" i="4"/>
  <c r="N3770" i="4"/>
  <c r="N3771" i="4"/>
  <c r="N3772" i="4"/>
  <c r="N3773" i="4"/>
  <c r="N3774" i="4"/>
  <c r="N3775" i="4"/>
  <c r="N3776" i="4"/>
  <c r="N3777" i="4"/>
  <c r="N3778" i="4"/>
  <c r="N3779" i="4"/>
  <c r="N3780" i="4"/>
  <c r="N3781" i="4"/>
  <c r="N3782" i="4"/>
  <c r="N3783" i="4"/>
  <c r="N3784" i="4"/>
  <c r="N3785" i="4"/>
  <c r="N3786" i="4"/>
  <c r="N3787" i="4"/>
  <c r="N3788" i="4"/>
  <c r="N3789" i="4"/>
  <c r="N3790" i="4"/>
  <c r="N3791" i="4"/>
  <c r="N3792" i="4"/>
  <c r="N3793" i="4"/>
  <c r="N3794" i="4"/>
  <c r="N3795" i="4"/>
  <c r="N3796" i="4"/>
  <c r="N3797" i="4"/>
  <c r="N3798" i="4"/>
  <c r="N3799" i="4"/>
  <c r="N3800" i="4"/>
  <c r="N3801" i="4"/>
  <c r="N3802" i="4"/>
  <c r="N3803" i="4"/>
  <c r="N3804" i="4"/>
  <c r="N3805" i="4"/>
  <c r="N3806" i="4"/>
  <c r="N3807" i="4"/>
  <c r="N3808" i="4"/>
  <c r="N3809" i="4"/>
  <c r="N3810" i="4"/>
  <c r="N3811" i="4"/>
  <c r="N3812" i="4"/>
  <c r="N3813" i="4"/>
  <c r="N3814" i="4"/>
  <c r="N3815" i="4"/>
  <c r="N3816" i="4"/>
  <c r="N3817" i="4"/>
  <c r="N3818" i="4"/>
  <c r="N3819" i="4"/>
  <c r="N3820" i="4"/>
  <c r="N3821" i="4"/>
  <c r="N3822" i="4"/>
  <c r="N3823" i="4"/>
  <c r="N3824" i="4"/>
  <c r="N3825" i="4"/>
  <c r="N3826" i="4"/>
  <c r="N3827" i="4"/>
  <c r="N3828" i="4"/>
  <c r="N3829" i="4"/>
  <c r="N3830" i="4"/>
  <c r="N3831" i="4"/>
  <c r="N3832" i="4"/>
  <c r="N3833" i="4"/>
  <c r="N3834" i="4"/>
  <c r="N3835" i="4"/>
  <c r="N3836" i="4"/>
  <c r="N3837" i="4"/>
  <c r="N3838" i="4"/>
  <c r="N3839" i="4"/>
  <c r="N3840" i="4"/>
  <c r="N3841" i="4"/>
  <c r="N3842" i="4"/>
  <c r="N3843" i="4"/>
  <c r="N3844" i="4"/>
  <c r="N3845" i="4"/>
  <c r="N3846" i="4"/>
  <c r="N3847" i="4"/>
  <c r="N3848" i="4"/>
  <c r="N3849" i="4"/>
  <c r="N3850" i="4"/>
  <c r="N3851" i="4"/>
  <c r="N3852" i="4"/>
  <c r="N3853" i="4"/>
  <c r="N3854" i="4"/>
  <c r="N3855" i="4"/>
  <c r="N3856" i="4"/>
  <c r="N3857" i="4"/>
  <c r="N3858" i="4"/>
  <c r="N3859" i="4"/>
  <c r="N3860" i="4"/>
  <c r="N3861" i="4"/>
  <c r="N3862" i="4"/>
  <c r="N3863" i="4"/>
  <c r="N3864" i="4"/>
  <c r="N3865" i="4"/>
  <c r="N3866" i="4"/>
  <c r="N3867" i="4"/>
  <c r="N3868" i="4"/>
  <c r="N3869" i="4"/>
  <c r="N3870" i="4"/>
  <c r="N3871" i="4"/>
  <c r="N3872" i="4"/>
  <c r="N3873" i="4"/>
  <c r="N3874" i="4"/>
  <c r="N3875" i="4"/>
  <c r="N3876" i="4"/>
  <c r="N3877" i="4"/>
  <c r="N3878" i="4"/>
  <c r="N3879" i="4"/>
  <c r="N3880" i="4"/>
  <c r="N3881" i="4"/>
  <c r="N3882" i="4"/>
  <c r="N3883" i="4"/>
  <c r="N3884" i="4"/>
  <c r="N3885" i="4"/>
  <c r="N3886" i="4"/>
  <c r="N3887" i="4"/>
  <c r="N3888" i="4"/>
  <c r="N3889" i="4"/>
  <c r="N3890" i="4"/>
  <c r="N3891" i="4"/>
  <c r="N3892" i="4"/>
  <c r="N3893" i="4"/>
  <c r="N3894" i="4"/>
  <c r="N3895" i="4"/>
  <c r="N3896" i="4"/>
  <c r="N3897" i="4"/>
  <c r="N3898" i="4"/>
  <c r="N3899" i="4"/>
  <c r="N3900" i="4"/>
  <c r="N3901" i="4"/>
  <c r="N3902" i="4"/>
  <c r="N3903" i="4"/>
  <c r="N3904" i="4"/>
  <c r="N3905" i="4"/>
  <c r="N3906" i="4"/>
  <c r="N3907" i="4"/>
  <c r="N3908" i="4"/>
  <c r="N3909" i="4"/>
  <c r="N3910" i="4"/>
  <c r="N3911" i="4"/>
  <c r="N3912" i="4"/>
  <c r="N3913" i="4"/>
  <c r="N3914" i="4"/>
  <c r="N3915" i="4"/>
  <c r="N3916" i="4"/>
  <c r="N3917" i="4"/>
  <c r="N3918" i="4"/>
  <c r="N3919" i="4"/>
  <c r="N3920" i="4"/>
  <c r="N3921" i="4"/>
  <c r="N3922" i="4"/>
  <c r="N3923" i="4"/>
  <c r="N3924" i="4"/>
  <c r="N3925" i="4"/>
  <c r="N3926" i="4"/>
  <c r="N3927" i="4"/>
  <c r="N3928" i="4"/>
  <c r="N3929" i="4"/>
  <c r="N3930" i="4"/>
  <c r="N3931" i="4"/>
  <c r="N3932" i="4"/>
  <c r="N3933" i="4"/>
  <c r="N3934" i="4"/>
  <c r="N3935" i="4"/>
  <c r="N3936" i="4"/>
  <c r="N3937" i="4"/>
  <c r="N3938" i="4"/>
  <c r="N3939" i="4"/>
  <c r="N3940" i="4"/>
  <c r="N3941" i="4"/>
  <c r="N3942" i="4"/>
  <c r="N3943" i="4"/>
  <c r="N3944" i="4"/>
  <c r="N3945" i="4"/>
  <c r="N3946" i="4"/>
  <c r="N3947" i="4"/>
  <c r="N3948" i="4"/>
  <c r="N3949" i="4"/>
  <c r="N3950" i="4"/>
  <c r="N3951" i="4"/>
  <c r="N3952" i="4"/>
  <c r="N3953" i="4"/>
  <c r="N3954" i="4"/>
  <c r="N3955" i="4"/>
  <c r="N3956" i="4"/>
  <c r="N3957" i="4"/>
  <c r="N3958" i="4"/>
  <c r="N3959" i="4"/>
  <c r="N3960" i="4"/>
  <c r="N3961" i="4"/>
  <c r="N3962" i="4"/>
  <c r="N3963" i="4"/>
  <c r="N3964" i="4"/>
  <c r="N3965" i="4"/>
  <c r="N3966" i="4"/>
  <c r="N3967" i="4"/>
  <c r="N3968" i="4"/>
  <c r="N3969" i="4"/>
  <c r="N3970" i="4"/>
  <c r="N3971" i="4"/>
  <c r="N3972" i="4"/>
  <c r="N3973" i="4"/>
  <c r="N3974" i="4"/>
  <c r="N3975" i="4"/>
  <c r="N3976" i="4"/>
  <c r="N3977" i="4"/>
  <c r="N3978" i="4"/>
  <c r="N3979" i="4"/>
  <c r="N3980" i="4"/>
  <c r="N3981" i="4"/>
  <c r="N3982" i="4"/>
  <c r="N3983" i="4"/>
  <c r="N3984" i="4"/>
  <c r="N3985" i="4"/>
  <c r="N3986" i="4"/>
  <c r="N3987" i="4"/>
  <c r="N3988" i="4"/>
  <c r="N3989" i="4"/>
  <c r="N3990" i="4"/>
  <c r="N3991" i="4"/>
  <c r="N3992" i="4"/>
  <c r="N3993" i="4"/>
  <c r="N3994" i="4"/>
  <c r="N3995" i="4"/>
  <c r="N3996" i="4"/>
  <c r="N3997" i="4"/>
  <c r="N3998" i="4"/>
  <c r="N3999" i="4"/>
  <c r="N4000" i="4"/>
  <c r="N4001" i="4"/>
  <c r="N4002" i="4"/>
  <c r="N4003" i="4"/>
  <c r="N4004" i="4"/>
  <c r="N4005" i="4"/>
  <c r="N4006" i="4"/>
  <c r="N4007" i="4"/>
  <c r="N4008" i="4"/>
  <c r="N4009" i="4"/>
  <c r="N4010" i="4"/>
  <c r="N4011" i="4"/>
  <c r="N4012" i="4"/>
  <c r="N4013" i="4"/>
  <c r="N4014" i="4"/>
  <c r="N4015" i="4"/>
  <c r="N4016" i="4"/>
  <c r="N4017" i="4"/>
  <c r="N4018" i="4"/>
  <c r="N4019" i="4"/>
  <c r="N4020" i="4"/>
  <c r="N4021" i="4"/>
  <c r="N4022" i="4"/>
  <c r="N4023" i="4"/>
  <c r="N4024" i="4"/>
  <c r="N4025" i="4"/>
  <c r="N4026" i="4"/>
  <c r="N4027" i="4"/>
  <c r="N4028" i="4"/>
  <c r="N4029" i="4"/>
  <c r="N4030" i="4"/>
  <c r="N4031" i="4"/>
  <c r="N4032" i="4"/>
  <c r="N4033" i="4"/>
  <c r="N4034" i="4"/>
  <c r="N4035" i="4"/>
  <c r="N4036" i="4"/>
  <c r="N4037" i="4"/>
  <c r="N4038" i="4"/>
  <c r="N4039" i="4"/>
  <c r="N4040" i="4"/>
  <c r="N4041" i="4"/>
  <c r="N4042" i="4"/>
  <c r="N4043" i="4"/>
  <c r="N4044" i="4"/>
  <c r="N4045" i="4"/>
  <c r="N4046" i="4"/>
  <c r="N4047" i="4"/>
  <c r="N4048" i="4"/>
  <c r="N4049" i="4"/>
  <c r="N4050" i="4"/>
  <c r="N4051" i="4"/>
  <c r="N4052" i="4"/>
  <c r="N4053" i="4"/>
  <c r="N4054" i="4"/>
  <c r="N4055" i="4"/>
  <c r="N4056" i="4"/>
  <c r="N4057" i="4"/>
  <c r="N4058" i="4"/>
  <c r="N4059" i="4"/>
  <c r="N4060" i="4"/>
  <c r="N4061" i="4"/>
  <c r="N4062" i="4"/>
  <c r="N4063" i="4"/>
  <c r="N4064" i="4"/>
  <c r="N4065" i="4"/>
  <c r="N4066" i="4"/>
  <c r="N4067" i="4"/>
  <c r="N4068" i="4"/>
  <c r="N4069" i="4"/>
  <c r="N4070" i="4"/>
  <c r="N4071" i="4"/>
  <c r="N4072" i="4"/>
  <c r="N4073" i="4"/>
  <c r="N4074" i="4"/>
  <c r="N4075" i="4"/>
  <c r="N4076" i="4"/>
  <c r="N4077" i="4"/>
  <c r="N4078" i="4"/>
  <c r="N4079" i="4"/>
  <c r="N4080" i="4"/>
  <c r="N4081" i="4"/>
  <c r="N4082" i="4"/>
  <c r="N4083" i="4"/>
  <c r="N4084" i="4"/>
  <c r="N4085" i="4"/>
  <c r="N4086" i="4"/>
  <c r="N4087" i="4"/>
  <c r="N4088" i="4"/>
  <c r="N4089" i="4"/>
  <c r="N4090" i="4"/>
  <c r="N4091" i="4"/>
  <c r="N4092" i="4"/>
  <c r="N4093" i="4"/>
  <c r="N4094" i="4"/>
  <c r="N4095" i="4"/>
  <c r="N4096" i="4"/>
  <c r="N4097" i="4"/>
  <c r="N4098" i="4"/>
  <c r="N4099" i="4"/>
  <c r="N4100" i="4"/>
  <c r="N4101" i="4"/>
  <c r="N4102" i="4"/>
  <c r="N4103" i="4"/>
  <c r="N4104" i="4"/>
  <c r="N4105" i="4"/>
  <c r="N4106" i="4"/>
  <c r="N4107" i="4"/>
  <c r="N4108" i="4"/>
  <c r="N4109" i="4"/>
  <c r="N4110" i="4"/>
  <c r="N4111" i="4"/>
  <c r="N4112" i="4"/>
  <c r="N4113" i="4"/>
  <c r="N4114" i="4"/>
  <c r="N4115" i="4"/>
  <c r="N4116" i="4"/>
  <c r="N4117" i="4"/>
  <c r="N4118" i="4"/>
  <c r="N4119" i="4"/>
  <c r="N4120" i="4"/>
  <c r="N4121" i="4"/>
  <c r="N4122" i="4"/>
  <c r="N4123" i="4"/>
  <c r="N4124" i="4"/>
  <c r="N4125" i="4"/>
  <c r="N4126" i="4"/>
  <c r="N4127" i="4"/>
  <c r="N4128" i="4"/>
  <c r="N4129" i="4"/>
  <c r="N4130" i="4"/>
  <c r="N4131" i="4"/>
  <c r="N4132" i="4"/>
  <c r="N4133" i="4"/>
  <c r="N4134" i="4"/>
  <c r="N4135" i="4"/>
  <c r="N4136" i="4"/>
  <c r="N4137" i="4"/>
  <c r="N4138" i="4"/>
  <c r="N4139" i="4"/>
  <c r="N4140" i="4"/>
  <c r="N4141" i="4"/>
  <c r="N4142" i="4"/>
  <c r="N4143" i="4"/>
  <c r="N4144" i="4"/>
  <c r="N4145" i="4"/>
  <c r="N4146" i="4"/>
  <c r="N4147" i="4"/>
  <c r="N4148" i="4"/>
  <c r="N4149" i="4"/>
  <c r="N4150" i="4"/>
  <c r="N4151" i="4"/>
  <c r="N4152" i="4"/>
  <c r="N4153" i="4"/>
  <c r="N4154" i="4"/>
  <c r="N4155" i="4"/>
  <c r="N4156" i="4"/>
  <c r="N4157" i="4"/>
  <c r="N4158" i="4"/>
  <c r="N4159" i="4"/>
  <c r="N4160" i="4"/>
  <c r="N4161" i="4"/>
  <c r="N4162" i="4"/>
  <c r="N4163" i="4"/>
  <c r="N4164" i="4"/>
  <c r="N4165" i="4"/>
  <c r="N4166" i="4"/>
  <c r="N4167" i="4"/>
  <c r="N4168" i="4"/>
  <c r="N4169" i="4"/>
  <c r="N4170" i="4"/>
  <c r="N4171" i="4"/>
  <c r="N4172" i="4"/>
  <c r="N4173" i="4"/>
  <c r="N4174" i="4"/>
  <c r="N4175" i="4"/>
  <c r="N4176" i="4"/>
  <c r="N4177" i="4"/>
  <c r="N4178" i="4"/>
  <c r="N4179" i="4"/>
  <c r="N4180" i="4"/>
  <c r="N4181" i="4"/>
  <c r="N4182" i="4"/>
  <c r="N4183" i="4"/>
  <c r="N4184" i="4"/>
  <c r="N4185" i="4"/>
  <c r="N4186" i="4"/>
  <c r="N4187" i="4"/>
  <c r="N4188" i="4"/>
  <c r="N4189" i="4"/>
  <c r="N4190" i="4"/>
  <c r="N4191" i="4"/>
  <c r="N4192" i="4"/>
  <c r="N4193" i="4"/>
  <c r="N4194" i="4"/>
  <c r="N4195" i="4"/>
  <c r="N4196" i="4"/>
  <c r="N4197" i="4"/>
  <c r="N4198" i="4"/>
  <c r="N4199" i="4"/>
  <c r="N4200" i="4"/>
  <c r="N4201" i="4"/>
  <c r="N4202" i="4"/>
  <c r="N4203" i="4"/>
  <c r="N4204" i="4"/>
  <c r="N4205" i="4"/>
  <c r="N4206" i="4"/>
  <c r="N4207" i="4"/>
  <c r="N4208" i="4"/>
  <c r="N4209" i="4"/>
  <c r="N4210" i="4"/>
  <c r="N4211" i="4"/>
  <c r="N4212" i="4"/>
  <c r="N4213" i="4"/>
  <c r="N4214" i="4"/>
  <c r="N4215" i="4"/>
  <c r="N4216" i="4"/>
  <c r="N4217" i="4"/>
  <c r="N4218" i="4"/>
  <c r="N4219" i="4"/>
  <c r="N4220" i="4"/>
  <c r="N4221" i="4"/>
  <c r="N4222" i="4"/>
  <c r="N4223" i="4"/>
  <c r="N4224" i="4"/>
  <c r="N4225" i="4"/>
  <c r="N4226" i="4"/>
  <c r="N4227" i="4"/>
  <c r="N4228" i="4"/>
  <c r="N4229" i="4"/>
  <c r="N4230" i="4"/>
  <c r="N4231" i="4"/>
  <c r="N4232" i="4"/>
  <c r="N4233" i="4"/>
  <c r="N4234" i="4"/>
  <c r="N4235" i="4"/>
  <c r="N4236" i="4"/>
  <c r="N4237" i="4"/>
  <c r="N4238" i="4"/>
  <c r="N4239" i="4"/>
  <c r="N4240" i="4"/>
  <c r="N4241" i="4"/>
  <c r="N4242" i="4"/>
  <c r="N4243" i="4"/>
  <c r="N4244" i="4"/>
  <c r="N4245" i="4"/>
  <c r="N4246" i="4"/>
  <c r="N4247" i="4"/>
  <c r="N4248" i="4"/>
  <c r="N4249" i="4"/>
  <c r="N4250" i="4"/>
  <c r="N4251" i="4"/>
  <c r="N4252" i="4"/>
  <c r="N4253" i="4"/>
  <c r="N4254" i="4"/>
  <c r="N4255" i="4"/>
  <c r="N4256" i="4"/>
  <c r="N4257" i="4"/>
  <c r="N4258" i="4"/>
  <c r="N4259" i="4"/>
  <c r="N4260" i="4"/>
  <c r="N4261" i="4"/>
  <c r="N4262" i="4"/>
  <c r="N4263" i="4"/>
  <c r="N4264" i="4"/>
  <c r="N4265" i="4"/>
  <c r="N4266" i="4"/>
  <c r="N4267" i="4"/>
  <c r="N4268" i="4"/>
  <c r="N4269" i="4"/>
  <c r="N4270" i="4"/>
  <c r="N4271" i="4"/>
  <c r="N4272" i="4"/>
  <c r="N4273" i="4"/>
  <c r="N4274" i="4"/>
  <c r="N4275" i="4"/>
  <c r="N4276" i="4"/>
  <c r="N4277" i="4"/>
  <c r="N4278" i="4"/>
  <c r="N4279" i="4"/>
  <c r="N4280" i="4"/>
  <c r="N4281" i="4"/>
  <c r="N4282" i="4"/>
  <c r="N4283" i="4"/>
  <c r="N4284" i="4"/>
  <c r="N4285" i="4"/>
  <c r="N4286" i="4"/>
  <c r="N4287" i="4"/>
  <c r="N4288" i="4"/>
  <c r="N4289" i="4"/>
  <c r="N4290" i="4"/>
  <c r="N4291" i="4"/>
  <c r="N4292" i="4"/>
  <c r="N4293" i="4"/>
  <c r="N4294" i="4"/>
  <c r="N4295" i="4"/>
  <c r="N4296" i="4"/>
  <c r="N4297" i="4"/>
  <c r="N4298" i="4"/>
  <c r="N4299" i="4"/>
  <c r="N4300" i="4"/>
  <c r="N4301" i="4"/>
  <c r="N4302" i="4"/>
  <c r="N4303" i="4"/>
  <c r="N4304" i="4"/>
  <c r="N4305" i="4"/>
  <c r="N4306" i="4"/>
  <c r="N4307" i="4"/>
  <c r="N4308" i="4"/>
  <c r="N4309" i="4"/>
  <c r="N4310" i="4"/>
  <c r="N4311" i="4"/>
  <c r="N4312" i="4"/>
  <c r="N4313" i="4"/>
  <c r="N4314" i="4"/>
  <c r="N4315" i="4"/>
  <c r="N4316" i="4"/>
  <c r="N4317" i="4"/>
  <c r="N4318" i="4"/>
  <c r="N4319" i="4"/>
  <c r="N4320" i="4"/>
  <c r="N4321" i="4"/>
  <c r="N4322" i="4"/>
  <c r="N4323" i="4"/>
  <c r="N4324" i="4"/>
  <c r="N4325" i="4"/>
  <c r="N4326" i="4"/>
  <c r="N4327" i="4"/>
  <c r="N4328" i="4"/>
  <c r="N4329" i="4"/>
  <c r="N4330" i="4"/>
  <c r="N4331" i="4"/>
  <c r="N4332" i="4"/>
  <c r="N4333" i="4"/>
  <c r="N4334" i="4"/>
  <c r="N4335" i="4"/>
  <c r="N4336" i="4"/>
  <c r="N4337" i="4"/>
  <c r="N4338" i="4"/>
  <c r="N4339" i="4"/>
  <c r="N4340" i="4"/>
  <c r="N4341" i="4"/>
  <c r="N4342" i="4"/>
  <c r="N4343" i="4"/>
  <c r="N4344" i="4"/>
  <c r="N4345" i="4"/>
  <c r="N4346" i="4"/>
  <c r="N4347" i="4"/>
  <c r="N4348" i="4"/>
  <c r="N4349" i="4"/>
  <c r="N4350" i="4"/>
  <c r="N4351" i="4"/>
  <c r="N4352" i="4"/>
  <c r="N4353" i="4"/>
  <c r="N4354" i="4"/>
  <c r="N4355" i="4"/>
  <c r="N4356" i="4"/>
  <c r="N4357" i="4"/>
  <c r="N4358" i="4"/>
  <c r="N4359" i="4"/>
  <c r="N4360" i="4"/>
  <c r="N4361" i="4"/>
  <c r="N4362" i="4"/>
  <c r="N4363" i="4"/>
  <c r="N4364" i="4"/>
  <c r="N4365" i="4"/>
  <c r="N4366" i="4"/>
  <c r="N4367" i="4"/>
  <c r="N4368" i="4"/>
  <c r="N4369" i="4"/>
  <c r="N4370" i="4"/>
  <c r="N4371" i="4"/>
  <c r="N4372" i="4"/>
  <c r="N4373" i="4"/>
  <c r="N4374" i="4"/>
  <c r="N4375" i="4"/>
  <c r="N4376" i="4"/>
  <c r="N4377" i="4"/>
  <c r="N4378" i="4"/>
  <c r="N4379" i="4"/>
  <c r="N4380" i="4"/>
  <c r="N4381" i="4"/>
  <c r="N4382" i="4"/>
  <c r="N4383" i="4"/>
  <c r="N4384" i="4"/>
  <c r="N4385" i="4"/>
  <c r="N4386" i="4"/>
  <c r="N4387" i="4"/>
  <c r="N4388" i="4"/>
  <c r="N4389" i="4"/>
  <c r="N4390" i="4"/>
  <c r="N4391" i="4"/>
  <c r="N4392" i="4"/>
  <c r="N4393" i="4"/>
  <c r="N4394" i="4"/>
  <c r="N4395" i="4"/>
  <c r="N4396" i="4"/>
  <c r="N4397" i="4"/>
  <c r="N4398" i="4"/>
  <c r="N4399" i="4"/>
  <c r="N4400" i="4"/>
  <c r="N4401" i="4"/>
  <c r="N4402" i="4"/>
  <c r="N4403" i="4"/>
  <c r="N4404" i="4"/>
  <c r="N4405" i="4"/>
  <c r="N4406" i="4"/>
  <c r="N4407" i="4"/>
  <c r="N4408" i="4"/>
  <c r="N4409" i="4"/>
  <c r="N4410" i="4"/>
  <c r="N4411" i="4"/>
  <c r="N4412" i="4"/>
  <c r="N4413" i="4"/>
  <c r="N4414" i="4"/>
  <c r="N4415" i="4"/>
  <c r="N4416" i="4"/>
  <c r="N4417" i="4"/>
  <c r="N4418" i="4"/>
  <c r="N4419" i="4"/>
  <c r="N4420" i="4"/>
  <c r="N4421" i="4"/>
  <c r="N4422" i="4"/>
  <c r="N4423" i="4"/>
  <c r="N4424" i="4"/>
  <c r="N4425" i="4"/>
  <c r="N4426" i="4"/>
  <c r="N4427" i="4"/>
  <c r="N4428" i="4"/>
  <c r="N4429" i="4"/>
  <c r="N4430" i="4"/>
  <c r="N4431" i="4"/>
  <c r="N4432" i="4"/>
  <c r="N4433" i="4"/>
  <c r="N4434" i="4"/>
  <c r="N4435" i="4"/>
  <c r="N4436" i="4"/>
  <c r="N4437" i="4"/>
  <c r="N4438" i="4"/>
  <c r="N4439" i="4"/>
  <c r="N4440" i="4"/>
  <c r="N4441" i="4"/>
  <c r="N4442" i="4"/>
  <c r="N4443" i="4"/>
  <c r="N4444" i="4"/>
  <c r="N4445" i="4"/>
  <c r="N4446" i="4"/>
  <c r="N4447" i="4"/>
  <c r="N4448" i="4"/>
  <c r="N4449" i="4"/>
  <c r="N4450" i="4"/>
  <c r="N4451" i="4"/>
  <c r="N4452" i="4"/>
  <c r="N4453" i="4"/>
  <c r="N4454" i="4"/>
  <c r="N4455" i="4"/>
  <c r="N4456" i="4"/>
  <c r="N4457" i="4"/>
  <c r="N4458" i="4"/>
  <c r="N4459" i="4"/>
  <c r="N4460" i="4"/>
  <c r="N4461" i="4"/>
  <c r="N4462" i="4"/>
  <c r="N4463" i="4"/>
  <c r="N4464" i="4"/>
  <c r="N4465" i="4"/>
  <c r="N4466" i="4"/>
  <c r="N4467" i="4"/>
  <c r="N4468" i="4"/>
  <c r="N4469" i="4"/>
  <c r="N4470" i="4"/>
  <c r="N4471" i="4"/>
  <c r="N4472" i="4"/>
  <c r="N4473" i="4"/>
  <c r="N4474" i="4"/>
  <c r="N4475" i="4"/>
  <c r="N4476" i="4"/>
  <c r="N4477" i="4"/>
  <c r="N4478" i="4"/>
  <c r="N4479" i="4"/>
  <c r="N4480" i="4"/>
  <c r="N4481" i="4"/>
  <c r="N4482" i="4"/>
  <c r="N4483" i="4"/>
  <c r="N4484" i="4"/>
  <c r="N4485" i="4"/>
  <c r="N4486" i="4"/>
  <c r="N4487" i="4"/>
  <c r="N4488" i="4"/>
  <c r="N4489" i="4"/>
  <c r="N4490" i="4"/>
  <c r="N4491" i="4"/>
  <c r="N4492" i="4"/>
  <c r="N4493" i="4"/>
  <c r="N4494" i="4"/>
  <c r="N4495" i="4"/>
  <c r="N4496" i="4"/>
  <c r="N4497" i="4"/>
  <c r="N4498" i="4"/>
  <c r="N4499" i="4"/>
  <c r="N4500" i="4"/>
  <c r="N4501" i="4"/>
  <c r="N4502" i="4"/>
  <c r="N4503" i="4"/>
  <c r="N4504" i="4"/>
  <c r="N4505" i="4"/>
  <c r="N4506" i="4"/>
  <c r="N4507" i="4"/>
  <c r="N4508" i="4"/>
  <c r="N4509" i="4"/>
  <c r="N4510" i="4"/>
  <c r="N4511" i="4"/>
  <c r="N4512" i="4"/>
  <c r="N4513" i="4"/>
  <c r="N4514" i="4"/>
  <c r="N4515" i="4"/>
  <c r="N4516" i="4"/>
  <c r="N4517" i="4"/>
  <c r="N4518" i="4"/>
  <c r="N4519" i="4"/>
  <c r="N4520" i="4"/>
  <c r="N4521" i="4"/>
  <c r="N4522" i="4"/>
  <c r="N4523" i="4"/>
  <c r="N4524" i="4"/>
  <c r="N4525" i="4"/>
  <c r="N4526" i="4"/>
  <c r="N4527" i="4"/>
  <c r="N4528" i="4"/>
  <c r="N4529" i="4"/>
  <c r="N4530" i="4"/>
  <c r="N4531" i="4"/>
  <c r="N4532" i="4"/>
  <c r="N4533" i="4"/>
  <c r="N4534" i="4"/>
  <c r="N4535" i="4"/>
  <c r="N4536" i="4"/>
  <c r="N4537" i="4"/>
  <c r="N4538" i="4"/>
  <c r="N4539" i="4"/>
  <c r="N4540" i="4"/>
  <c r="N4541" i="4"/>
  <c r="N4542" i="4"/>
  <c r="N4543" i="4"/>
  <c r="N4544" i="4"/>
  <c r="N4545" i="4"/>
  <c r="N4546" i="4"/>
  <c r="N4547" i="4"/>
  <c r="N4548" i="4"/>
  <c r="N4549" i="4"/>
  <c r="N4550" i="4"/>
  <c r="N4551" i="4"/>
  <c r="N4552" i="4"/>
  <c r="N4553" i="4"/>
  <c r="N4554" i="4"/>
  <c r="N4555" i="4"/>
  <c r="N4556" i="4"/>
  <c r="N4557" i="4"/>
  <c r="N4558" i="4"/>
  <c r="N4559" i="4"/>
  <c r="N4560" i="4"/>
  <c r="N4561" i="4"/>
  <c r="N4562" i="4"/>
  <c r="N4563" i="4"/>
  <c r="N4564" i="4"/>
  <c r="N4565" i="4"/>
  <c r="N4566" i="4"/>
  <c r="N4567" i="4"/>
  <c r="N4568" i="4"/>
  <c r="N4569" i="4"/>
  <c r="N4570" i="4"/>
  <c r="N4571" i="4"/>
  <c r="N4572" i="4"/>
  <c r="N4573" i="4"/>
  <c r="N4574" i="4"/>
  <c r="N4575" i="4"/>
  <c r="N4576" i="4"/>
  <c r="N4577" i="4"/>
  <c r="N4578" i="4"/>
  <c r="N4579" i="4"/>
  <c r="N4580" i="4"/>
  <c r="N4581" i="4"/>
  <c r="N4582" i="4"/>
  <c r="N4583" i="4"/>
  <c r="N4584" i="4"/>
  <c r="N4585" i="4"/>
  <c r="N4586" i="4"/>
  <c r="N4587" i="4"/>
  <c r="N4588" i="4"/>
  <c r="N4589" i="4"/>
  <c r="N4590" i="4"/>
  <c r="N4591" i="4"/>
  <c r="N4592" i="4"/>
  <c r="N4593" i="4"/>
  <c r="N4594" i="4"/>
  <c r="N4595" i="4"/>
  <c r="N4596" i="4"/>
  <c r="N4597" i="4"/>
  <c r="N4598" i="4"/>
  <c r="N4599" i="4"/>
  <c r="N4600" i="4"/>
  <c r="N4601" i="4"/>
  <c r="N4602" i="4"/>
  <c r="N4603" i="4"/>
  <c r="N4604" i="4"/>
  <c r="N4605" i="4"/>
  <c r="N4606" i="4"/>
  <c r="N4607" i="4"/>
  <c r="N4608" i="4"/>
  <c r="N4609" i="4"/>
  <c r="N4610" i="4"/>
  <c r="N4611" i="4"/>
  <c r="N4612" i="4"/>
  <c r="N4613" i="4"/>
  <c r="N4614" i="4"/>
  <c r="N4615" i="4"/>
  <c r="N4616" i="4"/>
  <c r="N4617" i="4"/>
  <c r="N4618" i="4"/>
  <c r="N4619" i="4"/>
  <c r="N4620" i="4"/>
  <c r="N4621" i="4"/>
  <c r="N4622" i="4"/>
  <c r="N4623" i="4"/>
  <c r="N4624" i="4"/>
  <c r="N4625" i="4"/>
  <c r="N4626" i="4"/>
  <c r="N4627" i="4"/>
  <c r="N4628" i="4"/>
  <c r="N4629" i="4"/>
  <c r="N4630" i="4"/>
  <c r="N4631" i="4"/>
  <c r="N4632" i="4"/>
  <c r="N4633" i="4"/>
  <c r="N4634" i="4"/>
  <c r="N4635" i="4"/>
  <c r="N4636" i="4"/>
  <c r="N4637" i="4"/>
  <c r="N4638" i="4"/>
  <c r="N4639" i="4"/>
  <c r="N4640" i="4"/>
  <c r="N4641" i="4"/>
  <c r="N4642" i="4"/>
  <c r="N4643" i="4"/>
  <c r="N4644" i="4"/>
  <c r="N4645" i="4"/>
  <c r="N4646" i="4"/>
  <c r="N4647" i="4"/>
  <c r="N4648" i="4"/>
  <c r="N4649" i="4"/>
  <c r="N4650" i="4"/>
  <c r="N4651" i="4"/>
  <c r="N4652" i="4"/>
  <c r="N4653" i="4"/>
  <c r="N4654" i="4"/>
  <c r="N4655" i="4"/>
  <c r="N4656" i="4"/>
  <c r="N4657" i="4"/>
  <c r="N4658" i="4"/>
  <c r="N4659" i="4"/>
  <c r="N4660" i="4"/>
  <c r="N4661" i="4"/>
  <c r="N4662" i="4"/>
  <c r="N4663" i="4"/>
  <c r="N4664" i="4"/>
  <c r="N4665" i="4"/>
  <c r="N4666" i="4"/>
  <c r="N4667" i="4"/>
  <c r="N4668" i="4"/>
  <c r="N4669" i="4"/>
  <c r="N4670" i="4"/>
  <c r="N4671" i="4"/>
  <c r="N4672" i="4"/>
  <c r="N4673" i="4"/>
  <c r="N4674" i="4"/>
  <c r="N4675" i="4"/>
  <c r="N4676" i="4"/>
  <c r="N4677" i="4"/>
  <c r="N4678" i="4"/>
  <c r="N4679" i="4"/>
  <c r="N4680" i="4"/>
  <c r="N4681" i="4"/>
  <c r="N4682" i="4"/>
  <c r="N4683" i="4"/>
  <c r="N4684" i="4"/>
  <c r="N4685" i="4"/>
  <c r="N4686" i="4"/>
  <c r="N4687" i="4"/>
  <c r="N4688" i="4"/>
  <c r="N4689" i="4"/>
  <c r="N4690" i="4"/>
  <c r="N4691" i="4"/>
  <c r="N4692" i="4"/>
  <c r="N4693" i="4"/>
  <c r="N4694" i="4"/>
  <c r="N4695" i="4"/>
  <c r="N4696" i="4"/>
  <c r="N4697" i="4"/>
  <c r="N4698" i="4"/>
  <c r="N4699" i="4"/>
  <c r="N4700" i="4"/>
  <c r="N4701" i="4"/>
  <c r="N4702" i="4"/>
  <c r="N4703" i="4"/>
  <c r="N4704" i="4"/>
  <c r="N4705" i="4"/>
  <c r="N4706" i="4"/>
  <c r="N4707" i="4"/>
  <c r="N4708" i="4"/>
  <c r="N4709" i="4"/>
  <c r="N4710" i="4"/>
  <c r="N4711" i="4"/>
  <c r="N4712" i="4"/>
  <c r="N4713" i="4"/>
  <c r="N4714" i="4"/>
  <c r="N4715" i="4"/>
  <c r="N4716" i="4"/>
  <c r="N4717" i="4"/>
  <c r="N4718" i="4"/>
  <c r="N4719" i="4"/>
  <c r="N4720" i="4"/>
  <c r="N4721" i="4"/>
  <c r="N4722" i="4"/>
  <c r="N4723" i="4"/>
  <c r="N4724" i="4"/>
  <c r="N4725" i="4"/>
  <c r="N4726" i="4"/>
  <c r="N4727" i="4"/>
  <c r="N4728" i="4"/>
  <c r="N4729" i="4"/>
  <c r="N4730" i="4"/>
  <c r="N4731" i="4"/>
  <c r="N4732" i="4"/>
  <c r="N4733" i="4"/>
  <c r="N4734" i="4"/>
  <c r="N4735" i="4"/>
  <c r="N4736" i="4"/>
  <c r="N4737" i="4"/>
  <c r="N4738" i="4"/>
  <c r="N4739" i="4"/>
  <c r="N4740" i="4"/>
  <c r="N4741" i="4"/>
  <c r="N4742" i="4"/>
  <c r="N4743" i="4"/>
  <c r="N4744" i="4"/>
  <c r="N4745" i="4"/>
  <c r="N4746" i="4"/>
  <c r="N4747" i="4"/>
  <c r="N4748" i="4"/>
  <c r="N4749" i="4"/>
  <c r="N4750" i="4"/>
  <c r="N4751" i="4"/>
  <c r="N4752" i="4"/>
  <c r="N4753" i="4"/>
  <c r="N4754" i="4"/>
  <c r="N4755" i="4"/>
  <c r="N4756" i="4"/>
  <c r="N4757" i="4"/>
  <c r="N4758" i="4"/>
  <c r="N4759" i="4"/>
  <c r="N4760" i="4"/>
  <c r="N4761" i="4"/>
  <c r="N4762" i="4"/>
  <c r="N4763" i="4"/>
  <c r="N4764" i="4"/>
  <c r="N4765" i="4"/>
  <c r="N4766" i="4"/>
  <c r="N4767" i="4"/>
  <c r="N4768" i="4"/>
  <c r="N4769" i="4"/>
  <c r="N4770" i="4"/>
  <c r="N4771" i="4"/>
  <c r="N4772" i="4"/>
  <c r="N4773" i="4"/>
  <c r="N4774" i="4"/>
  <c r="N4775" i="4"/>
  <c r="N4776" i="4"/>
  <c r="N4777" i="4"/>
  <c r="N4778" i="4"/>
  <c r="N4779" i="4"/>
  <c r="N4780" i="4"/>
  <c r="N4781" i="4"/>
  <c r="N4782" i="4"/>
  <c r="N4783" i="4"/>
  <c r="N4784" i="4"/>
  <c r="N4785" i="4"/>
  <c r="N4786" i="4"/>
  <c r="N4787" i="4"/>
  <c r="N4788" i="4"/>
  <c r="N4789" i="4"/>
  <c r="N4790" i="4"/>
  <c r="N4791" i="4"/>
  <c r="N4792" i="4"/>
  <c r="N4793" i="4"/>
  <c r="N4794" i="4"/>
  <c r="N4795" i="4"/>
  <c r="N4796" i="4"/>
  <c r="N4797" i="4"/>
  <c r="N4798" i="4"/>
  <c r="N4799" i="4"/>
  <c r="N4800" i="4"/>
  <c r="N4801" i="4"/>
  <c r="N4802" i="4"/>
  <c r="N4803" i="4"/>
  <c r="N4804" i="4"/>
  <c r="N4805" i="4"/>
  <c r="N4806" i="4"/>
  <c r="N4807" i="4"/>
  <c r="N4808" i="4"/>
  <c r="N4809" i="4"/>
  <c r="N4810" i="4"/>
  <c r="N4811" i="4"/>
  <c r="N4812" i="4"/>
  <c r="N4813" i="4"/>
  <c r="N4814" i="4"/>
  <c r="N4815" i="4"/>
  <c r="N4816" i="4"/>
  <c r="N4817" i="4"/>
  <c r="N4818" i="4"/>
  <c r="N4819" i="4"/>
  <c r="N4820" i="4"/>
  <c r="N4821" i="4"/>
  <c r="N4822" i="4"/>
  <c r="N4823" i="4"/>
  <c r="N4824" i="4"/>
  <c r="N4825" i="4"/>
  <c r="N4826" i="4"/>
  <c r="N4827" i="4"/>
  <c r="N4828" i="4"/>
  <c r="N4829" i="4"/>
  <c r="N4830" i="4"/>
  <c r="N4831" i="4"/>
  <c r="N4832" i="4"/>
  <c r="N4833" i="4"/>
  <c r="N4834" i="4"/>
  <c r="N4835" i="4"/>
  <c r="N4836" i="4"/>
  <c r="N4837" i="4"/>
  <c r="N4838" i="4"/>
  <c r="N4839" i="4"/>
  <c r="N4840" i="4"/>
  <c r="N4841" i="4"/>
  <c r="N4842" i="4"/>
  <c r="N4843" i="4"/>
  <c r="N4844" i="4"/>
  <c r="N4845" i="4"/>
  <c r="N4846" i="4"/>
  <c r="N4847" i="4"/>
  <c r="N4848" i="4"/>
  <c r="N4849" i="4"/>
  <c r="N4850" i="4"/>
  <c r="N4851" i="4"/>
  <c r="N4852" i="4"/>
  <c r="N4853" i="4"/>
  <c r="N4854" i="4"/>
  <c r="N4855" i="4"/>
  <c r="N4856" i="4"/>
  <c r="N4857" i="4"/>
  <c r="N4858" i="4"/>
  <c r="N4859" i="4"/>
  <c r="N4860" i="4"/>
  <c r="N4861" i="4"/>
  <c r="N4862" i="4"/>
  <c r="N4863" i="4"/>
  <c r="N4864" i="4"/>
  <c r="N4865" i="4"/>
  <c r="N4866" i="4"/>
  <c r="N4867" i="4"/>
  <c r="N4868" i="4"/>
  <c r="N4869" i="4"/>
  <c r="N4870" i="4"/>
  <c r="N4871" i="4"/>
  <c r="N4872" i="4"/>
  <c r="N4873" i="4"/>
  <c r="N4874" i="4"/>
  <c r="N4875" i="4"/>
  <c r="N4876" i="4"/>
  <c r="N4877" i="4"/>
  <c r="N4878" i="4"/>
  <c r="N4879" i="4"/>
  <c r="N4880" i="4"/>
  <c r="N4881" i="4"/>
  <c r="N4882" i="4"/>
  <c r="N4883" i="4"/>
  <c r="N4884" i="4"/>
  <c r="N4885" i="4"/>
  <c r="N4886" i="4"/>
  <c r="N4887" i="4"/>
  <c r="N4888" i="4"/>
  <c r="N4889" i="4"/>
  <c r="N4890" i="4"/>
  <c r="N4891" i="4"/>
  <c r="N4892" i="4"/>
  <c r="N4893" i="4"/>
  <c r="N4894" i="4"/>
  <c r="N4895" i="4"/>
  <c r="N4896" i="4"/>
  <c r="N4897" i="4"/>
  <c r="N4898" i="4"/>
  <c r="N4899" i="4"/>
  <c r="N4900" i="4"/>
  <c r="N4901" i="4"/>
  <c r="N4902" i="4"/>
  <c r="N4903" i="4"/>
  <c r="N4904" i="4"/>
  <c r="N4905" i="4"/>
  <c r="N4906" i="4"/>
  <c r="N4907" i="4"/>
  <c r="N4908" i="4"/>
  <c r="N4909" i="4"/>
  <c r="N4910" i="4"/>
  <c r="N4911" i="4"/>
  <c r="N4912" i="4"/>
  <c r="N4913" i="4"/>
  <c r="N4914" i="4"/>
  <c r="N4915" i="4"/>
  <c r="N4916" i="4"/>
  <c r="N4917" i="4"/>
  <c r="N4918" i="4"/>
  <c r="N4919" i="4"/>
  <c r="N4920" i="4"/>
  <c r="N4921" i="4"/>
  <c r="N4922" i="4"/>
  <c r="N4923" i="4"/>
  <c r="N4924" i="4"/>
  <c r="N4925" i="4"/>
  <c r="N4926" i="4"/>
  <c r="N4927" i="4"/>
  <c r="N4928" i="4"/>
  <c r="N4929" i="4"/>
  <c r="N4930" i="4"/>
  <c r="N4931" i="4"/>
  <c r="N4932" i="4"/>
  <c r="N4933" i="4"/>
  <c r="N4934" i="4"/>
  <c r="N4935" i="4"/>
  <c r="N4936" i="4"/>
  <c r="N4937" i="4"/>
  <c r="N4938" i="4"/>
  <c r="N4939" i="4"/>
  <c r="N4940" i="4"/>
  <c r="N4941" i="4"/>
  <c r="N4942" i="4"/>
  <c r="N4943" i="4"/>
  <c r="N4944" i="4"/>
  <c r="N4945" i="4"/>
  <c r="N4946" i="4"/>
  <c r="N4947" i="4"/>
  <c r="N4948" i="4"/>
  <c r="N4949" i="4"/>
  <c r="N4950" i="4"/>
  <c r="N4951" i="4"/>
  <c r="N4952" i="4"/>
  <c r="N4953" i="4"/>
  <c r="N4954" i="4"/>
  <c r="N4955" i="4"/>
  <c r="N4956" i="4"/>
  <c r="N4957" i="4"/>
  <c r="N4958" i="4"/>
  <c r="N4959" i="4"/>
  <c r="N4960" i="4"/>
  <c r="N4961" i="4"/>
  <c r="N4962" i="4"/>
  <c r="N4963" i="4"/>
  <c r="N4964" i="4"/>
  <c r="N4965" i="4"/>
  <c r="N4966" i="4"/>
  <c r="N4967" i="4"/>
  <c r="N4968" i="4"/>
  <c r="N4969" i="4"/>
  <c r="N4970" i="4"/>
  <c r="N4971" i="4"/>
  <c r="N4972" i="4"/>
  <c r="N4973" i="4"/>
  <c r="N4974" i="4"/>
  <c r="N4975" i="4"/>
  <c r="N4976" i="4"/>
  <c r="N4977" i="4"/>
  <c r="N4978" i="4"/>
  <c r="N4979" i="4"/>
  <c r="N4980" i="4"/>
  <c r="N4981" i="4"/>
  <c r="N4982" i="4"/>
  <c r="N4983" i="4"/>
  <c r="N4984" i="4"/>
  <c r="N4985" i="4"/>
  <c r="N4986" i="4"/>
  <c r="N4987" i="4"/>
  <c r="N4988" i="4"/>
  <c r="N4989" i="4"/>
  <c r="N4990" i="4"/>
  <c r="N4991" i="4"/>
  <c r="N4992" i="4"/>
  <c r="N4993" i="4"/>
  <c r="N4994" i="4"/>
  <c r="N4995" i="4"/>
  <c r="N4996" i="4"/>
  <c r="N4997" i="4"/>
  <c r="N4998" i="4"/>
  <c r="N4999" i="4"/>
  <c r="N5000" i="4"/>
  <c r="N5001" i="4"/>
  <c r="N2" i="4"/>
  <c r="B27" i="1"/>
  <c r="C27" i="1" s="1"/>
  <c r="B26" i="1"/>
  <c r="B25" i="1"/>
  <c r="B24" i="1"/>
  <c r="B23" i="1"/>
  <c r="B22" i="1"/>
  <c r="C22" i="1" s="1"/>
  <c r="B21" i="1"/>
  <c r="C21" i="1" s="1"/>
  <c r="B20" i="1"/>
  <c r="B19" i="1"/>
  <c r="L3" i="4"/>
  <c r="M3" i="4" s="1"/>
  <c r="L4" i="4"/>
  <c r="M4" i="4" s="1"/>
  <c r="L5" i="4"/>
  <c r="M5" i="4" s="1"/>
  <c r="L6" i="4"/>
  <c r="M6" i="4" s="1"/>
  <c r="L7" i="4"/>
  <c r="M7" i="4" s="1"/>
  <c r="L8" i="4"/>
  <c r="M8" i="4" s="1"/>
  <c r="L9" i="4"/>
  <c r="M9" i="4" s="1"/>
  <c r="L10" i="4"/>
  <c r="M10" i="4" s="1"/>
  <c r="L11" i="4"/>
  <c r="M11" i="4" s="1"/>
  <c r="L12" i="4"/>
  <c r="M12" i="4" s="1"/>
  <c r="L13" i="4"/>
  <c r="M13" i="4" s="1"/>
  <c r="L14" i="4"/>
  <c r="M14" i="4" s="1"/>
  <c r="L15" i="4"/>
  <c r="M15" i="4" s="1"/>
  <c r="L16" i="4"/>
  <c r="M16" i="4" s="1"/>
  <c r="L17" i="4"/>
  <c r="M17" i="4" s="1"/>
  <c r="L18" i="4"/>
  <c r="M18" i="4" s="1"/>
  <c r="L19" i="4"/>
  <c r="M19" i="4" s="1"/>
  <c r="L20" i="4"/>
  <c r="M20" i="4" s="1"/>
  <c r="L21" i="4"/>
  <c r="M21" i="4" s="1"/>
  <c r="L22" i="4"/>
  <c r="M22" i="4" s="1"/>
  <c r="L23" i="4"/>
  <c r="M23" i="4" s="1"/>
  <c r="L24" i="4"/>
  <c r="M24" i="4" s="1"/>
  <c r="L25" i="4"/>
  <c r="M25" i="4" s="1"/>
  <c r="L26" i="4"/>
  <c r="M26" i="4" s="1"/>
  <c r="L27" i="4"/>
  <c r="M27" i="4" s="1"/>
  <c r="L28" i="4"/>
  <c r="M28" i="4" s="1"/>
  <c r="L29" i="4"/>
  <c r="M29" i="4" s="1"/>
  <c r="L30" i="4"/>
  <c r="M30" i="4" s="1"/>
  <c r="L31" i="4"/>
  <c r="M31" i="4" s="1"/>
  <c r="L32" i="4"/>
  <c r="M32" i="4" s="1"/>
  <c r="L33" i="4"/>
  <c r="M33" i="4" s="1"/>
  <c r="L34" i="4"/>
  <c r="M34" i="4" s="1"/>
  <c r="L35" i="4"/>
  <c r="M35" i="4" s="1"/>
  <c r="L36" i="4"/>
  <c r="M36" i="4" s="1"/>
  <c r="L37" i="4"/>
  <c r="M37" i="4" s="1"/>
  <c r="L38" i="4"/>
  <c r="M38" i="4" s="1"/>
  <c r="L39" i="4"/>
  <c r="M39" i="4" s="1"/>
  <c r="L40" i="4"/>
  <c r="M40" i="4" s="1"/>
  <c r="L41" i="4"/>
  <c r="M41" i="4" s="1"/>
  <c r="L42" i="4"/>
  <c r="M42" i="4" s="1"/>
  <c r="L43" i="4"/>
  <c r="M43" i="4" s="1"/>
  <c r="L44" i="4"/>
  <c r="M44" i="4" s="1"/>
  <c r="L45" i="4"/>
  <c r="M45" i="4" s="1"/>
  <c r="L46" i="4"/>
  <c r="M46" i="4" s="1"/>
  <c r="L47" i="4"/>
  <c r="M47" i="4" s="1"/>
  <c r="L48" i="4"/>
  <c r="M48" i="4" s="1"/>
  <c r="L49" i="4"/>
  <c r="M49" i="4" s="1"/>
  <c r="L50" i="4"/>
  <c r="M50" i="4" s="1"/>
  <c r="L51" i="4"/>
  <c r="M51" i="4" s="1"/>
  <c r="L52" i="4"/>
  <c r="M52" i="4" s="1"/>
  <c r="L53" i="4"/>
  <c r="M53" i="4" s="1"/>
  <c r="L54" i="4"/>
  <c r="M54" i="4" s="1"/>
  <c r="L55" i="4"/>
  <c r="M55" i="4" s="1"/>
  <c r="L56" i="4"/>
  <c r="M56" i="4" s="1"/>
  <c r="L57" i="4"/>
  <c r="M57" i="4" s="1"/>
  <c r="L58" i="4"/>
  <c r="M58" i="4" s="1"/>
  <c r="L59" i="4"/>
  <c r="M59" i="4" s="1"/>
  <c r="L60" i="4"/>
  <c r="M60" i="4" s="1"/>
  <c r="L61" i="4"/>
  <c r="M61" i="4" s="1"/>
  <c r="L62" i="4"/>
  <c r="M62" i="4" s="1"/>
  <c r="L63" i="4"/>
  <c r="M63" i="4" s="1"/>
  <c r="L64" i="4"/>
  <c r="M64" i="4" s="1"/>
  <c r="L65" i="4"/>
  <c r="M65" i="4" s="1"/>
  <c r="L66" i="4"/>
  <c r="M66" i="4" s="1"/>
  <c r="L67" i="4"/>
  <c r="M67" i="4" s="1"/>
  <c r="L68" i="4"/>
  <c r="M68" i="4" s="1"/>
  <c r="L69" i="4"/>
  <c r="M69" i="4" s="1"/>
  <c r="L70" i="4"/>
  <c r="M70" i="4" s="1"/>
  <c r="L71" i="4"/>
  <c r="M71" i="4" s="1"/>
  <c r="L72" i="4"/>
  <c r="M72" i="4" s="1"/>
  <c r="L73" i="4"/>
  <c r="M73" i="4" s="1"/>
  <c r="L74" i="4"/>
  <c r="M74" i="4" s="1"/>
  <c r="L75" i="4"/>
  <c r="M75" i="4" s="1"/>
  <c r="L76" i="4"/>
  <c r="M76" i="4" s="1"/>
  <c r="L77" i="4"/>
  <c r="M77" i="4" s="1"/>
  <c r="L78" i="4"/>
  <c r="M78" i="4" s="1"/>
  <c r="L79" i="4"/>
  <c r="M79" i="4" s="1"/>
  <c r="L80" i="4"/>
  <c r="M80" i="4" s="1"/>
  <c r="L81" i="4"/>
  <c r="M81" i="4" s="1"/>
  <c r="L82" i="4"/>
  <c r="M82" i="4" s="1"/>
  <c r="L83" i="4"/>
  <c r="M83" i="4" s="1"/>
  <c r="L84" i="4"/>
  <c r="M84" i="4" s="1"/>
  <c r="L85" i="4"/>
  <c r="M85" i="4" s="1"/>
  <c r="L86" i="4"/>
  <c r="M86" i="4" s="1"/>
  <c r="L87" i="4"/>
  <c r="M87" i="4" s="1"/>
  <c r="L88" i="4"/>
  <c r="M88" i="4" s="1"/>
  <c r="L89" i="4"/>
  <c r="M89" i="4" s="1"/>
  <c r="L90" i="4"/>
  <c r="M90" i="4" s="1"/>
  <c r="L91" i="4"/>
  <c r="M91" i="4" s="1"/>
  <c r="L92" i="4"/>
  <c r="M92" i="4" s="1"/>
  <c r="L93" i="4"/>
  <c r="M93" i="4" s="1"/>
  <c r="L94" i="4"/>
  <c r="M94" i="4" s="1"/>
  <c r="L95" i="4"/>
  <c r="M95" i="4" s="1"/>
  <c r="L96" i="4"/>
  <c r="M96" i="4" s="1"/>
  <c r="L97" i="4"/>
  <c r="M97" i="4" s="1"/>
  <c r="L98" i="4"/>
  <c r="M98" i="4" s="1"/>
  <c r="L99" i="4"/>
  <c r="M99" i="4" s="1"/>
  <c r="L100" i="4"/>
  <c r="M100" i="4" s="1"/>
  <c r="L101" i="4"/>
  <c r="M101" i="4" s="1"/>
  <c r="L102" i="4"/>
  <c r="M102" i="4" s="1"/>
  <c r="L103" i="4"/>
  <c r="M103" i="4" s="1"/>
  <c r="L104" i="4"/>
  <c r="M104" i="4" s="1"/>
  <c r="L105" i="4"/>
  <c r="M105" i="4" s="1"/>
  <c r="L106" i="4"/>
  <c r="M106" i="4" s="1"/>
  <c r="L107" i="4"/>
  <c r="M107" i="4" s="1"/>
  <c r="L108" i="4"/>
  <c r="M108" i="4" s="1"/>
  <c r="L109" i="4"/>
  <c r="M109" i="4" s="1"/>
  <c r="L110" i="4"/>
  <c r="M110" i="4" s="1"/>
  <c r="L111" i="4"/>
  <c r="M111" i="4" s="1"/>
  <c r="L112" i="4"/>
  <c r="M112" i="4" s="1"/>
  <c r="L113" i="4"/>
  <c r="M113" i="4" s="1"/>
  <c r="L114" i="4"/>
  <c r="M114" i="4" s="1"/>
  <c r="L115" i="4"/>
  <c r="M115" i="4" s="1"/>
  <c r="L116" i="4"/>
  <c r="M116" i="4" s="1"/>
  <c r="L117" i="4"/>
  <c r="M117" i="4" s="1"/>
  <c r="L118" i="4"/>
  <c r="M118" i="4" s="1"/>
  <c r="L119" i="4"/>
  <c r="M119" i="4" s="1"/>
  <c r="L120" i="4"/>
  <c r="M120" i="4" s="1"/>
  <c r="L121" i="4"/>
  <c r="M121" i="4" s="1"/>
  <c r="L122" i="4"/>
  <c r="M122" i="4" s="1"/>
  <c r="L123" i="4"/>
  <c r="M123" i="4" s="1"/>
  <c r="L124" i="4"/>
  <c r="M124" i="4" s="1"/>
  <c r="L125" i="4"/>
  <c r="M125" i="4" s="1"/>
  <c r="L126" i="4"/>
  <c r="M126" i="4" s="1"/>
  <c r="L127" i="4"/>
  <c r="M127" i="4" s="1"/>
  <c r="L128" i="4"/>
  <c r="M128" i="4" s="1"/>
  <c r="L129" i="4"/>
  <c r="M129" i="4" s="1"/>
  <c r="L130" i="4"/>
  <c r="M130" i="4" s="1"/>
  <c r="L131" i="4"/>
  <c r="M131" i="4" s="1"/>
  <c r="L132" i="4"/>
  <c r="M132" i="4" s="1"/>
  <c r="L133" i="4"/>
  <c r="M133" i="4" s="1"/>
  <c r="L134" i="4"/>
  <c r="M134" i="4" s="1"/>
  <c r="L135" i="4"/>
  <c r="M135" i="4" s="1"/>
  <c r="L136" i="4"/>
  <c r="M136" i="4" s="1"/>
  <c r="L137" i="4"/>
  <c r="M137" i="4" s="1"/>
  <c r="L138" i="4"/>
  <c r="M138" i="4" s="1"/>
  <c r="L139" i="4"/>
  <c r="M139" i="4" s="1"/>
  <c r="L140" i="4"/>
  <c r="M140" i="4" s="1"/>
  <c r="L141" i="4"/>
  <c r="M141" i="4" s="1"/>
  <c r="L142" i="4"/>
  <c r="M142" i="4" s="1"/>
  <c r="L143" i="4"/>
  <c r="M143" i="4" s="1"/>
  <c r="L144" i="4"/>
  <c r="M144" i="4" s="1"/>
  <c r="L145" i="4"/>
  <c r="M145" i="4" s="1"/>
  <c r="L146" i="4"/>
  <c r="M146" i="4" s="1"/>
  <c r="L147" i="4"/>
  <c r="M147" i="4" s="1"/>
  <c r="L148" i="4"/>
  <c r="M148" i="4" s="1"/>
  <c r="L149" i="4"/>
  <c r="M149" i="4" s="1"/>
  <c r="L150" i="4"/>
  <c r="M150" i="4" s="1"/>
  <c r="L151" i="4"/>
  <c r="M151" i="4" s="1"/>
  <c r="L152" i="4"/>
  <c r="M152" i="4" s="1"/>
  <c r="L153" i="4"/>
  <c r="M153" i="4" s="1"/>
  <c r="L154" i="4"/>
  <c r="M154" i="4" s="1"/>
  <c r="L155" i="4"/>
  <c r="M155" i="4" s="1"/>
  <c r="L156" i="4"/>
  <c r="M156" i="4" s="1"/>
  <c r="L157" i="4"/>
  <c r="M157" i="4" s="1"/>
  <c r="L158" i="4"/>
  <c r="M158" i="4" s="1"/>
  <c r="L159" i="4"/>
  <c r="M159" i="4" s="1"/>
  <c r="L160" i="4"/>
  <c r="M160" i="4" s="1"/>
  <c r="L161" i="4"/>
  <c r="M161" i="4" s="1"/>
  <c r="L162" i="4"/>
  <c r="M162" i="4" s="1"/>
  <c r="L163" i="4"/>
  <c r="M163" i="4" s="1"/>
  <c r="L164" i="4"/>
  <c r="M164" i="4" s="1"/>
  <c r="L165" i="4"/>
  <c r="M165" i="4" s="1"/>
  <c r="L166" i="4"/>
  <c r="M166" i="4" s="1"/>
  <c r="L167" i="4"/>
  <c r="M167" i="4" s="1"/>
  <c r="L168" i="4"/>
  <c r="M168" i="4" s="1"/>
  <c r="L169" i="4"/>
  <c r="M169" i="4" s="1"/>
  <c r="L170" i="4"/>
  <c r="M170" i="4" s="1"/>
  <c r="L171" i="4"/>
  <c r="M171" i="4" s="1"/>
  <c r="L172" i="4"/>
  <c r="M172" i="4" s="1"/>
  <c r="L173" i="4"/>
  <c r="M173" i="4" s="1"/>
  <c r="L174" i="4"/>
  <c r="M174" i="4" s="1"/>
  <c r="L175" i="4"/>
  <c r="M175" i="4" s="1"/>
  <c r="L176" i="4"/>
  <c r="M176" i="4" s="1"/>
  <c r="L177" i="4"/>
  <c r="M177" i="4" s="1"/>
  <c r="L178" i="4"/>
  <c r="M178" i="4" s="1"/>
  <c r="L179" i="4"/>
  <c r="M179" i="4" s="1"/>
  <c r="L180" i="4"/>
  <c r="M180" i="4" s="1"/>
  <c r="L181" i="4"/>
  <c r="M181" i="4" s="1"/>
  <c r="L182" i="4"/>
  <c r="M182" i="4" s="1"/>
  <c r="L183" i="4"/>
  <c r="M183" i="4" s="1"/>
  <c r="L184" i="4"/>
  <c r="M184" i="4" s="1"/>
  <c r="L185" i="4"/>
  <c r="M185" i="4" s="1"/>
  <c r="L186" i="4"/>
  <c r="M186" i="4" s="1"/>
  <c r="L187" i="4"/>
  <c r="M187" i="4" s="1"/>
  <c r="L188" i="4"/>
  <c r="M188" i="4" s="1"/>
  <c r="L189" i="4"/>
  <c r="M189" i="4" s="1"/>
  <c r="L190" i="4"/>
  <c r="M190" i="4" s="1"/>
  <c r="L191" i="4"/>
  <c r="M191" i="4" s="1"/>
  <c r="L192" i="4"/>
  <c r="M192" i="4" s="1"/>
  <c r="L193" i="4"/>
  <c r="M193" i="4" s="1"/>
  <c r="L194" i="4"/>
  <c r="M194" i="4" s="1"/>
  <c r="L195" i="4"/>
  <c r="M195" i="4" s="1"/>
  <c r="L196" i="4"/>
  <c r="M196" i="4" s="1"/>
  <c r="L197" i="4"/>
  <c r="M197" i="4" s="1"/>
  <c r="L198" i="4"/>
  <c r="M198" i="4" s="1"/>
  <c r="L199" i="4"/>
  <c r="M199" i="4" s="1"/>
  <c r="L200" i="4"/>
  <c r="M200" i="4" s="1"/>
  <c r="L201" i="4"/>
  <c r="M201" i="4" s="1"/>
  <c r="L202" i="4"/>
  <c r="M202" i="4" s="1"/>
  <c r="L203" i="4"/>
  <c r="M203" i="4" s="1"/>
  <c r="L204" i="4"/>
  <c r="M204" i="4" s="1"/>
  <c r="L205" i="4"/>
  <c r="M205" i="4" s="1"/>
  <c r="L206" i="4"/>
  <c r="M206" i="4" s="1"/>
  <c r="L207" i="4"/>
  <c r="M207" i="4" s="1"/>
  <c r="L208" i="4"/>
  <c r="M208" i="4" s="1"/>
  <c r="L209" i="4"/>
  <c r="M209" i="4" s="1"/>
  <c r="L210" i="4"/>
  <c r="M210" i="4" s="1"/>
  <c r="L211" i="4"/>
  <c r="M211" i="4" s="1"/>
  <c r="L212" i="4"/>
  <c r="M212" i="4" s="1"/>
  <c r="L213" i="4"/>
  <c r="M213" i="4" s="1"/>
  <c r="L214" i="4"/>
  <c r="M214" i="4" s="1"/>
  <c r="L215" i="4"/>
  <c r="M215" i="4" s="1"/>
  <c r="L216" i="4"/>
  <c r="M216" i="4" s="1"/>
  <c r="L217" i="4"/>
  <c r="M217" i="4" s="1"/>
  <c r="L218" i="4"/>
  <c r="M218" i="4" s="1"/>
  <c r="L219" i="4"/>
  <c r="M219" i="4" s="1"/>
  <c r="L220" i="4"/>
  <c r="M220" i="4" s="1"/>
  <c r="L221" i="4"/>
  <c r="M221" i="4" s="1"/>
  <c r="L222" i="4"/>
  <c r="M222" i="4" s="1"/>
  <c r="L223" i="4"/>
  <c r="M223" i="4" s="1"/>
  <c r="L224" i="4"/>
  <c r="M224" i="4" s="1"/>
  <c r="L225" i="4"/>
  <c r="M225" i="4" s="1"/>
  <c r="L226" i="4"/>
  <c r="M226" i="4" s="1"/>
  <c r="L227" i="4"/>
  <c r="M227" i="4" s="1"/>
  <c r="L228" i="4"/>
  <c r="M228" i="4" s="1"/>
  <c r="L229" i="4"/>
  <c r="M229" i="4" s="1"/>
  <c r="L230" i="4"/>
  <c r="M230" i="4" s="1"/>
  <c r="L231" i="4"/>
  <c r="M231" i="4" s="1"/>
  <c r="L232" i="4"/>
  <c r="M232" i="4" s="1"/>
  <c r="L233" i="4"/>
  <c r="M233" i="4" s="1"/>
  <c r="L234" i="4"/>
  <c r="M234" i="4" s="1"/>
  <c r="L235" i="4"/>
  <c r="M235" i="4" s="1"/>
  <c r="L236" i="4"/>
  <c r="M236" i="4" s="1"/>
  <c r="L237" i="4"/>
  <c r="M237" i="4" s="1"/>
  <c r="L238" i="4"/>
  <c r="M238" i="4" s="1"/>
  <c r="L239" i="4"/>
  <c r="M239" i="4" s="1"/>
  <c r="L240" i="4"/>
  <c r="M240" i="4" s="1"/>
  <c r="L241" i="4"/>
  <c r="M241" i="4" s="1"/>
  <c r="L242" i="4"/>
  <c r="M242" i="4" s="1"/>
  <c r="L243" i="4"/>
  <c r="M243" i="4" s="1"/>
  <c r="L244" i="4"/>
  <c r="M244" i="4" s="1"/>
  <c r="L245" i="4"/>
  <c r="M245" i="4" s="1"/>
  <c r="L246" i="4"/>
  <c r="M246" i="4" s="1"/>
  <c r="L247" i="4"/>
  <c r="M247" i="4" s="1"/>
  <c r="L248" i="4"/>
  <c r="M248" i="4" s="1"/>
  <c r="L249" i="4"/>
  <c r="M249" i="4" s="1"/>
  <c r="L250" i="4"/>
  <c r="M250" i="4" s="1"/>
  <c r="L251" i="4"/>
  <c r="M251" i="4" s="1"/>
  <c r="L252" i="4"/>
  <c r="M252" i="4" s="1"/>
  <c r="L253" i="4"/>
  <c r="M253" i="4" s="1"/>
  <c r="L254" i="4"/>
  <c r="M254" i="4" s="1"/>
  <c r="L255" i="4"/>
  <c r="M255" i="4" s="1"/>
  <c r="L256" i="4"/>
  <c r="M256" i="4" s="1"/>
  <c r="L257" i="4"/>
  <c r="M257" i="4" s="1"/>
  <c r="L258" i="4"/>
  <c r="M258" i="4" s="1"/>
  <c r="L259" i="4"/>
  <c r="M259" i="4" s="1"/>
  <c r="L260" i="4"/>
  <c r="M260" i="4" s="1"/>
  <c r="L261" i="4"/>
  <c r="M261" i="4" s="1"/>
  <c r="L262" i="4"/>
  <c r="M262" i="4" s="1"/>
  <c r="L263" i="4"/>
  <c r="M263" i="4" s="1"/>
  <c r="L264" i="4"/>
  <c r="M264" i="4" s="1"/>
  <c r="L265" i="4"/>
  <c r="M265" i="4" s="1"/>
  <c r="L266" i="4"/>
  <c r="M266" i="4" s="1"/>
  <c r="L267" i="4"/>
  <c r="M267" i="4" s="1"/>
  <c r="L268" i="4"/>
  <c r="M268" i="4" s="1"/>
  <c r="L269" i="4"/>
  <c r="M269" i="4" s="1"/>
  <c r="L270" i="4"/>
  <c r="M270" i="4" s="1"/>
  <c r="L271" i="4"/>
  <c r="M271" i="4" s="1"/>
  <c r="L272" i="4"/>
  <c r="M272" i="4" s="1"/>
  <c r="L273" i="4"/>
  <c r="M273" i="4" s="1"/>
  <c r="L274" i="4"/>
  <c r="M274" i="4" s="1"/>
  <c r="L275" i="4"/>
  <c r="M275" i="4" s="1"/>
  <c r="L276" i="4"/>
  <c r="M276" i="4" s="1"/>
  <c r="L277" i="4"/>
  <c r="M277" i="4" s="1"/>
  <c r="L278" i="4"/>
  <c r="M278" i="4" s="1"/>
  <c r="L279" i="4"/>
  <c r="M279" i="4" s="1"/>
  <c r="L280" i="4"/>
  <c r="M280" i="4" s="1"/>
  <c r="L281" i="4"/>
  <c r="M281" i="4" s="1"/>
  <c r="L282" i="4"/>
  <c r="M282" i="4" s="1"/>
  <c r="L283" i="4"/>
  <c r="M283" i="4" s="1"/>
  <c r="L284" i="4"/>
  <c r="M284" i="4" s="1"/>
  <c r="L285" i="4"/>
  <c r="M285" i="4" s="1"/>
  <c r="L286" i="4"/>
  <c r="M286" i="4" s="1"/>
  <c r="L287" i="4"/>
  <c r="M287" i="4" s="1"/>
  <c r="L288" i="4"/>
  <c r="M288" i="4" s="1"/>
  <c r="L289" i="4"/>
  <c r="M289" i="4" s="1"/>
  <c r="L290" i="4"/>
  <c r="M290" i="4" s="1"/>
  <c r="L291" i="4"/>
  <c r="M291" i="4" s="1"/>
  <c r="L292" i="4"/>
  <c r="M292" i="4" s="1"/>
  <c r="L293" i="4"/>
  <c r="M293" i="4" s="1"/>
  <c r="L294" i="4"/>
  <c r="M294" i="4" s="1"/>
  <c r="L295" i="4"/>
  <c r="M295" i="4" s="1"/>
  <c r="L296" i="4"/>
  <c r="M296" i="4" s="1"/>
  <c r="L297" i="4"/>
  <c r="M297" i="4" s="1"/>
  <c r="L298" i="4"/>
  <c r="M298" i="4" s="1"/>
  <c r="L299" i="4"/>
  <c r="M299" i="4" s="1"/>
  <c r="L300" i="4"/>
  <c r="M300" i="4" s="1"/>
  <c r="L301" i="4"/>
  <c r="M301" i="4" s="1"/>
  <c r="L302" i="4"/>
  <c r="M302" i="4" s="1"/>
  <c r="L303" i="4"/>
  <c r="M303" i="4" s="1"/>
  <c r="L304" i="4"/>
  <c r="M304" i="4" s="1"/>
  <c r="L305" i="4"/>
  <c r="M305" i="4" s="1"/>
  <c r="L306" i="4"/>
  <c r="M306" i="4" s="1"/>
  <c r="L307" i="4"/>
  <c r="M307" i="4" s="1"/>
  <c r="L308" i="4"/>
  <c r="M308" i="4" s="1"/>
  <c r="L309" i="4"/>
  <c r="M309" i="4" s="1"/>
  <c r="L310" i="4"/>
  <c r="M310" i="4" s="1"/>
  <c r="L311" i="4"/>
  <c r="M311" i="4" s="1"/>
  <c r="L312" i="4"/>
  <c r="M312" i="4" s="1"/>
  <c r="L313" i="4"/>
  <c r="M313" i="4" s="1"/>
  <c r="L314" i="4"/>
  <c r="M314" i="4" s="1"/>
  <c r="L315" i="4"/>
  <c r="M315" i="4" s="1"/>
  <c r="L316" i="4"/>
  <c r="M316" i="4" s="1"/>
  <c r="L317" i="4"/>
  <c r="M317" i="4" s="1"/>
  <c r="L318" i="4"/>
  <c r="M318" i="4" s="1"/>
  <c r="L319" i="4"/>
  <c r="M319" i="4" s="1"/>
  <c r="L320" i="4"/>
  <c r="M320" i="4" s="1"/>
  <c r="L321" i="4"/>
  <c r="M321" i="4" s="1"/>
  <c r="L322" i="4"/>
  <c r="M322" i="4" s="1"/>
  <c r="L323" i="4"/>
  <c r="M323" i="4" s="1"/>
  <c r="L324" i="4"/>
  <c r="M324" i="4" s="1"/>
  <c r="L325" i="4"/>
  <c r="M325" i="4" s="1"/>
  <c r="L326" i="4"/>
  <c r="M326" i="4" s="1"/>
  <c r="L327" i="4"/>
  <c r="M327" i="4" s="1"/>
  <c r="L328" i="4"/>
  <c r="M328" i="4" s="1"/>
  <c r="L329" i="4"/>
  <c r="M329" i="4" s="1"/>
  <c r="L330" i="4"/>
  <c r="M330" i="4" s="1"/>
  <c r="L331" i="4"/>
  <c r="M331" i="4" s="1"/>
  <c r="L332" i="4"/>
  <c r="M332" i="4" s="1"/>
  <c r="L333" i="4"/>
  <c r="M333" i="4" s="1"/>
  <c r="L334" i="4"/>
  <c r="M334" i="4" s="1"/>
  <c r="L335" i="4"/>
  <c r="M335" i="4" s="1"/>
  <c r="L336" i="4"/>
  <c r="M336" i="4" s="1"/>
  <c r="L337" i="4"/>
  <c r="M337" i="4" s="1"/>
  <c r="L338" i="4"/>
  <c r="M338" i="4" s="1"/>
  <c r="L339" i="4"/>
  <c r="M339" i="4" s="1"/>
  <c r="L340" i="4"/>
  <c r="M340" i="4" s="1"/>
  <c r="L341" i="4"/>
  <c r="M341" i="4" s="1"/>
  <c r="L342" i="4"/>
  <c r="M342" i="4" s="1"/>
  <c r="L343" i="4"/>
  <c r="M343" i="4" s="1"/>
  <c r="L344" i="4"/>
  <c r="M344" i="4" s="1"/>
  <c r="L345" i="4"/>
  <c r="M345" i="4" s="1"/>
  <c r="L346" i="4"/>
  <c r="M346" i="4" s="1"/>
  <c r="L347" i="4"/>
  <c r="M347" i="4" s="1"/>
  <c r="L348" i="4"/>
  <c r="M348" i="4" s="1"/>
  <c r="L349" i="4"/>
  <c r="M349" i="4" s="1"/>
  <c r="L350" i="4"/>
  <c r="M350" i="4" s="1"/>
  <c r="L351" i="4"/>
  <c r="M351" i="4" s="1"/>
  <c r="L352" i="4"/>
  <c r="M352" i="4" s="1"/>
  <c r="L353" i="4"/>
  <c r="M353" i="4" s="1"/>
  <c r="L354" i="4"/>
  <c r="M354" i="4" s="1"/>
  <c r="L355" i="4"/>
  <c r="M355" i="4" s="1"/>
  <c r="L356" i="4"/>
  <c r="M356" i="4" s="1"/>
  <c r="L357" i="4"/>
  <c r="M357" i="4" s="1"/>
  <c r="L358" i="4"/>
  <c r="M358" i="4" s="1"/>
  <c r="L359" i="4"/>
  <c r="M359" i="4" s="1"/>
  <c r="L360" i="4"/>
  <c r="M360" i="4" s="1"/>
  <c r="L361" i="4"/>
  <c r="M361" i="4" s="1"/>
  <c r="L362" i="4"/>
  <c r="M362" i="4" s="1"/>
  <c r="L363" i="4"/>
  <c r="M363" i="4" s="1"/>
  <c r="L364" i="4"/>
  <c r="M364" i="4" s="1"/>
  <c r="L365" i="4"/>
  <c r="M365" i="4" s="1"/>
  <c r="L366" i="4"/>
  <c r="M366" i="4" s="1"/>
  <c r="L367" i="4"/>
  <c r="M367" i="4" s="1"/>
  <c r="L368" i="4"/>
  <c r="M368" i="4" s="1"/>
  <c r="L369" i="4"/>
  <c r="M369" i="4" s="1"/>
  <c r="L370" i="4"/>
  <c r="M370" i="4" s="1"/>
  <c r="L371" i="4"/>
  <c r="M371" i="4" s="1"/>
  <c r="L372" i="4"/>
  <c r="M372" i="4" s="1"/>
  <c r="L373" i="4"/>
  <c r="M373" i="4" s="1"/>
  <c r="L374" i="4"/>
  <c r="M374" i="4" s="1"/>
  <c r="L375" i="4"/>
  <c r="M375" i="4" s="1"/>
  <c r="L376" i="4"/>
  <c r="M376" i="4" s="1"/>
  <c r="L377" i="4"/>
  <c r="M377" i="4" s="1"/>
  <c r="L378" i="4"/>
  <c r="M378" i="4" s="1"/>
  <c r="L379" i="4"/>
  <c r="M379" i="4" s="1"/>
  <c r="L380" i="4"/>
  <c r="M380" i="4" s="1"/>
  <c r="L381" i="4"/>
  <c r="M381" i="4" s="1"/>
  <c r="L382" i="4"/>
  <c r="M382" i="4" s="1"/>
  <c r="L383" i="4"/>
  <c r="M383" i="4" s="1"/>
  <c r="L384" i="4"/>
  <c r="M384" i="4" s="1"/>
  <c r="L385" i="4"/>
  <c r="M385" i="4" s="1"/>
  <c r="L386" i="4"/>
  <c r="M386" i="4" s="1"/>
  <c r="L387" i="4"/>
  <c r="M387" i="4" s="1"/>
  <c r="L388" i="4"/>
  <c r="M388" i="4" s="1"/>
  <c r="L389" i="4"/>
  <c r="M389" i="4" s="1"/>
  <c r="L390" i="4"/>
  <c r="M390" i="4" s="1"/>
  <c r="L391" i="4"/>
  <c r="M391" i="4" s="1"/>
  <c r="L392" i="4"/>
  <c r="M392" i="4" s="1"/>
  <c r="L393" i="4"/>
  <c r="M393" i="4" s="1"/>
  <c r="L394" i="4"/>
  <c r="M394" i="4" s="1"/>
  <c r="L395" i="4"/>
  <c r="M395" i="4" s="1"/>
  <c r="L396" i="4"/>
  <c r="M396" i="4" s="1"/>
  <c r="L397" i="4"/>
  <c r="M397" i="4" s="1"/>
  <c r="L398" i="4"/>
  <c r="M398" i="4" s="1"/>
  <c r="L399" i="4"/>
  <c r="M399" i="4" s="1"/>
  <c r="L400" i="4"/>
  <c r="M400" i="4" s="1"/>
  <c r="L401" i="4"/>
  <c r="M401" i="4" s="1"/>
  <c r="L402" i="4"/>
  <c r="M402" i="4" s="1"/>
  <c r="L403" i="4"/>
  <c r="M403" i="4" s="1"/>
  <c r="L404" i="4"/>
  <c r="M404" i="4" s="1"/>
  <c r="L405" i="4"/>
  <c r="M405" i="4" s="1"/>
  <c r="L406" i="4"/>
  <c r="M406" i="4" s="1"/>
  <c r="L407" i="4"/>
  <c r="M407" i="4" s="1"/>
  <c r="L408" i="4"/>
  <c r="M408" i="4" s="1"/>
  <c r="L409" i="4"/>
  <c r="M409" i="4" s="1"/>
  <c r="L410" i="4"/>
  <c r="M410" i="4" s="1"/>
  <c r="L411" i="4"/>
  <c r="M411" i="4" s="1"/>
  <c r="L412" i="4"/>
  <c r="M412" i="4" s="1"/>
  <c r="L413" i="4"/>
  <c r="M413" i="4" s="1"/>
  <c r="L414" i="4"/>
  <c r="M414" i="4" s="1"/>
  <c r="L415" i="4"/>
  <c r="M415" i="4" s="1"/>
  <c r="L416" i="4"/>
  <c r="M416" i="4" s="1"/>
  <c r="L417" i="4"/>
  <c r="M417" i="4" s="1"/>
  <c r="L418" i="4"/>
  <c r="M418" i="4" s="1"/>
  <c r="L419" i="4"/>
  <c r="M419" i="4" s="1"/>
  <c r="L420" i="4"/>
  <c r="M420" i="4" s="1"/>
  <c r="L421" i="4"/>
  <c r="M421" i="4" s="1"/>
  <c r="L422" i="4"/>
  <c r="M422" i="4" s="1"/>
  <c r="L423" i="4"/>
  <c r="M423" i="4" s="1"/>
  <c r="L424" i="4"/>
  <c r="M424" i="4" s="1"/>
  <c r="L425" i="4"/>
  <c r="M425" i="4" s="1"/>
  <c r="L426" i="4"/>
  <c r="M426" i="4" s="1"/>
  <c r="L427" i="4"/>
  <c r="M427" i="4" s="1"/>
  <c r="L428" i="4"/>
  <c r="M428" i="4" s="1"/>
  <c r="L429" i="4"/>
  <c r="M429" i="4" s="1"/>
  <c r="L430" i="4"/>
  <c r="M430" i="4" s="1"/>
  <c r="L431" i="4"/>
  <c r="M431" i="4" s="1"/>
  <c r="L432" i="4"/>
  <c r="M432" i="4" s="1"/>
  <c r="L433" i="4"/>
  <c r="M433" i="4" s="1"/>
  <c r="L434" i="4"/>
  <c r="M434" i="4" s="1"/>
  <c r="L435" i="4"/>
  <c r="M435" i="4" s="1"/>
  <c r="L436" i="4"/>
  <c r="M436" i="4" s="1"/>
  <c r="L437" i="4"/>
  <c r="M437" i="4" s="1"/>
  <c r="L438" i="4"/>
  <c r="M438" i="4" s="1"/>
  <c r="L439" i="4"/>
  <c r="M439" i="4" s="1"/>
  <c r="L440" i="4"/>
  <c r="M440" i="4" s="1"/>
  <c r="L441" i="4"/>
  <c r="M441" i="4" s="1"/>
  <c r="L442" i="4"/>
  <c r="M442" i="4" s="1"/>
  <c r="L443" i="4"/>
  <c r="M443" i="4" s="1"/>
  <c r="L444" i="4"/>
  <c r="M444" i="4" s="1"/>
  <c r="L445" i="4"/>
  <c r="M445" i="4" s="1"/>
  <c r="L446" i="4"/>
  <c r="M446" i="4" s="1"/>
  <c r="L447" i="4"/>
  <c r="M447" i="4" s="1"/>
  <c r="L448" i="4"/>
  <c r="M448" i="4" s="1"/>
  <c r="L449" i="4"/>
  <c r="M449" i="4" s="1"/>
  <c r="L450" i="4"/>
  <c r="M450" i="4" s="1"/>
  <c r="L451" i="4"/>
  <c r="M451" i="4" s="1"/>
  <c r="L452" i="4"/>
  <c r="M452" i="4" s="1"/>
  <c r="L453" i="4"/>
  <c r="M453" i="4" s="1"/>
  <c r="L454" i="4"/>
  <c r="M454" i="4" s="1"/>
  <c r="L455" i="4"/>
  <c r="M455" i="4" s="1"/>
  <c r="L456" i="4"/>
  <c r="M456" i="4" s="1"/>
  <c r="L457" i="4"/>
  <c r="M457" i="4" s="1"/>
  <c r="L458" i="4"/>
  <c r="M458" i="4" s="1"/>
  <c r="L459" i="4"/>
  <c r="M459" i="4" s="1"/>
  <c r="L460" i="4"/>
  <c r="M460" i="4" s="1"/>
  <c r="L461" i="4"/>
  <c r="M461" i="4" s="1"/>
  <c r="L462" i="4"/>
  <c r="M462" i="4" s="1"/>
  <c r="L463" i="4"/>
  <c r="M463" i="4" s="1"/>
  <c r="L464" i="4"/>
  <c r="M464" i="4" s="1"/>
  <c r="L465" i="4"/>
  <c r="M465" i="4" s="1"/>
  <c r="L466" i="4"/>
  <c r="M466" i="4" s="1"/>
  <c r="L467" i="4"/>
  <c r="M467" i="4" s="1"/>
  <c r="L468" i="4"/>
  <c r="M468" i="4" s="1"/>
  <c r="L469" i="4"/>
  <c r="M469" i="4" s="1"/>
  <c r="L470" i="4"/>
  <c r="M470" i="4" s="1"/>
  <c r="L471" i="4"/>
  <c r="M471" i="4" s="1"/>
  <c r="L472" i="4"/>
  <c r="M472" i="4" s="1"/>
  <c r="L473" i="4"/>
  <c r="M473" i="4" s="1"/>
  <c r="L474" i="4"/>
  <c r="M474" i="4" s="1"/>
  <c r="L475" i="4"/>
  <c r="M475" i="4" s="1"/>
  <c r="L476" i="4"/>
  <c r="M476" i="4" s="1"/>
  <c r="L477" i="4"/>
  <c r="M477" i="4" s="1"/>
  <c r="L478" i="4"/>
  <c r="M478" i="4" s="1"/>
  <c r="L479" i="4"/>
  <c r="M479" i="4" s="1"/>
  <c r="L480" i="4"/>
  <c r="M480" i="4" s="1"/>
  <c r="L481" i="4"/>
  <c r="M481" i="4" s="1"/>
  <c r="L482" i="4"/>
  <c r="M482" i="4" s="1"/>
  <c r="L483" i="4"/>
  <c r="M483" i="4" s="1"/>
  <c r="L484" i="4"/>
  <c r="M484" i="4" s="1"/>
  <c r="L485" i="4"/>
  <c r="M485" i="4" s="1"/>
  <c r="L486" i="4"/>
  <c r="M486" i="4" s="1"/>
  <c r="L487" i="4"/>
  <c r="M487" i="4" s="1"/>
  <c r="L488" i="4"/>
  <c r="M488" i="4" s="1"/>
  <c r="L489" i="4"/>
  <c r="M489" i="4" s="1"/>
  <c r="L490" i="4"/>
  <c r="M490" i="4" s="1"/>
  <c r="L491" i="4"/>
  <c r="M491" i="4" s="1"/>
  <c r="L492" i="4"/>
  <c r="M492" i="4" s="1"/>
  <c r="L493" i="4"/>
  <c r="M493" i="4" s="1"/>
  <c r="L494" i="4"/>
  <c r="M494" i="4" s="1"/>
  <c r="L495" i="4"/>
  <c r="M495" i="4" s="1"/>
  <c r="L496" i="4"/>
  <c r="M496" i="4" s="1"/>
  <c r="L497" i="4"/>
  <c r="M497" i="4" s="1"/>
  <c r="L498" i="4"/>
  <c r="M498" i="4" s="1"/>
  <c r="L499" i="4"/>
  <c r="M499" i="4" s="1"/>
  <c r="L500" i="4"/>
  <c r="M500" i="4" s="1"/>
  <c r="L501" i="4"/>
  <c r="M501" i="4" s="1"/>
  <c r="L502" i="4"/>
  <c r="M502" i="4" s="1"/>
  <c r="L503" i="4"/>
  <c r="M503" i="4" s="1"/>
  <c r="L504" i="4"/>
  <c r="M504" i="4" s="1"/>
  <c r="L505" i="4"/>
  <c r="M505" i="4" s="1"/>
  <c r="L506" i="4"/>
  <c r="M506" i="4" s="1"/>
  <c r="L507" i="4"/>
  <c r="M507" i="4" s="1"/>
  <c r="L508" i="4"/>
  <c r="M508" i="4" s="1"/>
  <c r="L509" i="4"/>
  <c r="M509" i="4" s="1"/>
  <c r="L510" i="4"/>
  <c r="M510" i="4" s="1"/>
  <c r="L511" i="4"/>
  <c r="M511" i="4" s="1"/>
  <c r="L512" i="4"/>
  <c r="M512" i="4" s="1"/>
  <c r="L513" i="4"/>
  <c r="M513" i="4" s="1"/>
  <c r="L514" i="4"/>
  <c r="M514" i="4" s="1"/>
  <c r="L515" i="4"/>
  <c r="M515" i="4" s="1"/>
  <c r="L516" i="4"/>
  <c r="M516" i="4" s="1"/>
  <c r="L517" i="4"/>
  <c r="M517" i="4" s="1"/>
  <c r="L518" i="4"/>
  <c r="M518" i="4" s="1"/>
  <c r="L519" i="4"/>
  <c r="M519" i="4" s="1"/>
  <c r="L520" i="4"/>
  <c r="M520" i="4" s="1"/>
  <c r="L521" i="4"/>
  <c r="M521" i="4" s="1"/>
  <c r="L522" i="4"/>
  <c r="M522" i="4" s="1"/>
  <c r="L523" i="4"/>
  <c r="M523" i="4" s="1"/>
  <c r="L524" i="4"/>
  <c r="M524" i="4" s="1"/>
  <c r="L525" i="4"/>
  <c r="M525" i="4" s="1"/>
  <c r="L526" i="4"/>
  <c r="M526" i="4" s="1"/>
  <c r="L527" i="4"/>
  <c r="M527" i="4" s="1"/>
  <c r="L528" i="4"/>
  <c r="M528" i="4" s="1"/>
  <c r="L529" i="4"/>
  <c r="M529" i="4" s="1"/>
  <c r="L530" i="4"/>
  <c r="M530" i="4" s="1"/>
  <c r="L531" i="4"/>
  <c r="M531" i="4" s="1"/>
  <c r="L532" i="4"/>
  <c r="M532" i="4" s="1"/>
  <c r="L533" i="4"/>
  <c r="M533" i="4" s="1"/>
  <c r="L534" i="4"/>
  <c r="M534" i="4" s="1"/>
  <c r="L535" i="4"/>
  <c r="M535" i="4" s="1"/>
  <c r="L536" i="4"/>
  <c r="M536" i="4" s="1"/>
  <c r="L537" i="4"/>
  <c r="M537" i="4" s="1"/>
  <c r="L538" i="4"/>
  <c r="M538" i="4" s="1"/>
  <c r="L539" i="4"/>
  <c r="M539" i="4" s="1"/>
  <c r="L540" i="4"/>
  <c r="M540" i="4" s="1"/>
  <c r="L541" i="4"/>
  <c r="M541" i="4" s="1"/>
  <c r="L542" i="4"/>
  <c r="M542" i="4" s="1"/>
  <c r="L543" i="4"/>
  <c r="M543" i="4" s="1"/>
  <c r="L544" i="4"/>
  <c r="M544" i="4" s="1"/>
  <c r="L545" i="4"/>
  <c r="M545" i="4" s="1"/>
  <c r="L546" i="4"/>
  <c r="M546" i="4" s="1"/>
  <c r="L547" i="4"/>
  <c r="M547" i="4" s="1"/>
  <c r="L548" i="4"/>
  <c r="M548" i="4" s="1"/>
  <c r="L549" i="4"/>
  <c r="M549" i="4" s="1"/>
  <c r="L550" i="4"/>
  <c r="M550" i="4" s="1"/>
  <c r="L551" i="4"/>
  <c r="M551" i="4" s="1"/>
  <c r="L552" i="4"/>
  <c r="M552" i="4" s="1"/>
  <c r="L553" i="4"/>
  <c r="M553" i="4" s="1"/>
  <c r="L554" i="4"/>
  <c r="M554" i="4" s="1"/>
  <c r="L555" i="4"/>
  <c r="M555" i="4" s="1"/>
  <c r="L556" i="4"/>
  <c r="M556" i="4" s="1"/>
  <c r="L557" i="4"/>
  <c r="M557" i="4" s="1"/>
  <c r="L558" i="4"/>
  <c r="M558" i="4" s="1"/>
  <c r="L559" i="4"/>
  <c r="M559" i="4" s="1"/>
  <c r="L560" i="4"/>
  <c r="M560" i="4" s="1"/>
  <c r="L561" i="4"/>
  <c r="M561" i="4" s="1"/>
  <c r="L562" i="4"/>
  <c r="M562" i="4" s="1"/>
  <c r="L563" i="4"/>
  <c r="M563" i="4" s="1"/>
  <c r="L564" i="4"/>
  <c r="M564" i="4" s="1"/>
  <c r="L565" i="4"/>
  <c r="M565" i="4" s="1"/>
  <c r="L566" i="4"/>
  <c r="M566" i="4" s="1"/>
  <c r="L567" i="4"/>
  <c r="M567" i="4" s="1"/>
  <c r="L568" i="4"/>
  <c r="M568" i="4" s="1"/>
  <c r="L569" i="4"/>
  <c r="M569" i="4" s="1"/>
  <c r="L570" i="4"/>
  <c r="M570" i="4" s="1"/>
  <c r="L571" i="4"/>
  <c r="M571" i="4" s="1"/>
  <c r="L572" i="4"/>
  <c r="M572" i="4" s="1"/>
  <c r="L573" i="4"/>
  <c r="M573" i="4" s="1"/>
  <c r="L574" i="4"/>
  <c r="M574" i="4" s="1"/>
  <c r="L575" i="4"/>
  <c r="M575" i="4" s="1"/>
  <c r="L576" i="4"/>
  <c r="M576" i="4" s="1"/>
  <c r="L577" i="4"/>
  <c r="M577" i="4" s="1"/>
  <c r="L578" i="4"/>
  <c r="M578" i="4" s="1"/>
  <c r="L579" i="4"/>
  <c r="M579" i="4" s="1"/>
  <c r="L580" i="4"/>
  <c r="M580" i="4" s="1"/>
  <c r="L581" i="4"/>
  <c r="M581" i="4" s="1"/>
  <c r="L582" i="4"/>
  <c r="M582" i="4" s="1"/>
  <c r="L583" i="4"/>
  <c r="M583" i="4" s="1"/>
  <c r="L584" i="4"/>
  <c r="M584" i="4" s="1"/>
  <c r="L585" i="4"/>
  <c r="M585" i="4" s="1"/>
  <c r="L586" i="4"/>
  <c r="M586" i="4" s="1"/>
  <c r="L587" i="4"/>
  <c r="M587" i="4" s="1"/>
  <c r="L588" i="4"/>
  <c r="M588" i="4" s="1"/>
  <c r="L589" i="4"/>
  <c r="M589" i="4" s="1"/>
  <c r="L590" i="4"/>
  <c r="M590" i="4" s="1"/>
  <c r="L591" i="4"/>
  <c r="M591" i="4" s="1"/>
  <c r="L592" i="4"/>
  <c r="M592" i="4" s="1"/>
  <c r="L593" i="4"/>
  <c r="M593" i="4" s="1"/>
  <c r="L594" i="4"/>
  <c r="M594" i="4" s="1"/>
  <c r="L595" i="4"/>
  <c r="M595" i="4" s="1"/>
  <c r="L596" i="4"/>
  <c r="M596" i="4" s="1"/>
  <c r="L597" i="4"/>
  <c r="M597" i="4" s="1"/>
  <c r="L598" i="4"/>
  <c r="M598" i="4" s="1"/>
  <c r="L599" i="4"/>
  <c r="M599" i="4" s="1"/>
  <c r="L600" i="4"/>
  <c r="M600" i="4" s="1"/>
  <c r="L601" i="4"/>
  <c r="M601" i="4" s="1"/>
  <c r="L602" i="4"/>
  <c r="M602" i="4" s="1"/>
  <c r="L603" i="4"/>
  <c r="M603" i="4" s="1"/>
  <c r="L604" i="4"/>
  <c r="M604" i="4" s="1"/>
  <c r="L605" i="4"/>
  <c r="M605" i="4" s="1"/>
  <c r="L606" i="4"/>
  <c r="M606" i="4" s="1"/>
  <c r="L607" i="4"/>
  <c r="M607" i="4" s="1"/>
  <c r="L608" i="4"/>
  <c r="M608" i="4" s="1"/>
  <c r="L609" i="4"/>
  <c r="M609" i="4" s="1"/>
  <c r="L610" i="4"/>
  <c r="M610" i="4" s="1"/>
  <c r="L611" i="4"/>
  <c r="M611" i="4" s="1"/>
  <c r="L612" i="4"/>
  <c r="M612" i="4" s="1"/>
  <c r="L613" i="4"/>
  <c r="M613" i="4" s="1"/>
  <c r="L614" i="4"/>
  <c r="M614" i="4" s="1"/>
  <c r="L615" i="4"/>
  <c r="M615" i="4" s="1"/>
  <c r="L616" i="4"/>
  <c r="M616" i="4" s="1"/>
  <c r="L617" i="4"/>
  <c r="M617" i="4" s="1"/>
  <c r="L618" i="4"/>
  <c r="M618" i="4" s="1"/>
  <c r="L619" i="4"/>
  <c r="M619" i="4" s="1"/>
  <c r="L620" i="4"/>
  <c r="M620" i="4" s="1"/>
  <c r="L621" i="4"/>
  <c r="M621" i="4" s="1"/>
  <c r="L622" i="4"/>
  <c r="M622" i="4" s="1"/>
  <c r="L623" i="4"/>
  <c r="M623" i="4" s="1"/>
  <c r="L624" i="4"/>
  <c r="M624" i="4" s="1"/>
  <c r="L625" i="4"/>
  <c r="M625" i="4" s="1"/>
  <c r="L626" i="4"/>
  <c r="M626" i="4" s="1"/>
  <c r="L627" i="4"/>
  <c r="M627" i="4" s="1"/>
  <c r="L628" i="4"/>
  <c r="M628" i="4" s="1"/>
  <c r="L629" i="4"/>
  <c r="M629" i="4" s="1"/>
  <c r="L630" i="4"/>
  <c r="M630" i="4" s="1"/>
  <c r="L631" i="4"/>
  <c r="M631" i="4" s="1"/>
  <c r="L632" i="4"/>
  <c r="M632" i="4" s="1"/>
  <c r="L633" i="4"/>
  <c r="M633" i="4" s="1"/>
  <c r="L634" i="4"/>
  <c r="M634" i="4" s="1"/>
  <c r="L635" i="4"/>
  <c r="M635" i="4" s="1"/>
  <c r="L636" i="4"/>
  <c r="M636" i="4" s="1"/>
  <c r="L637" i="4"/>
  <c r="M637" i="4" s="1"/>
  <c r="L638" i="4"/>
  <c r="M638" i="4" s="1"/>
  <c r="L639" i="4"/>
  <c r="M639" i="4" s="1"/>
  <c r="L640" i="4"/>
  <c r="M640" i="4" s="1"/>
  <c r="L641" i="4"/>
  <c r="M641" i="4" s="1"/>
  <c r="L642" i="4"/>
  <c r="M642" i="4" s="1"/>
  <c r="L643" i="4"/>
  <c r="M643" i="4" s="1"/>
  <c r="L644" i="4"/>
  <c r="M644" i="4" s="1"/>
  <c r="L645" i="4"/>
  <c r="M645" i="4" s="1"/>
  <c r="L646" i="4"/>
  <c r="M646" i="4" s="1"/>
  <c r="L647" i="4"/>
  <c r="M647" i="4" s="1"/>
  <c r="L648" i="4"/>
  <c r="M648" i="4" s="1"/>
  <c r="L649" i="4"/>
  <c r="M649" i="4" s="1"/>
  <c r="L650" i="4"/>
  <c r="M650" i="4" s="1"/>
  <c r="L651" i="4"/>
  <c r="M651" i="4" s="1"/>
  <c r="L652" i="4"/>
  <c r="M652" i="4" s="1"/>
  <c r="L653" i="4"/>
  <c r="M653" i="4" s="1"/>
  <c r="L654" i="4"/>
  <c r="M654" i="4" s="1"/>
  <c r="L655" i="4"/>
  <c r="M655" i="4" s="1"/>
  <c r="L656" i="4"/>
  <c r="M656" i="4" s="1"/>
  <c r="L657" i="4"/>
  <c r="M657" i="4" s="1"/>
  <c r="L658" i="4"/>
  <c r="M658" i="4" s="1"/>
  <c r="L659" i="4"/>
  <c r="M659" i="4" s="1"/>
  <c r="L660" i="4"/>
  <c r="M660" i="4" s="1"/>
  <c r="L661" i="4"/>
  <c r="M661" i="4" s="1"/>
  <c r="L662" i="4"/>
  <c r="M662" i="4" s="1"/>
  <c r="L663" i="4"/>
  <c r="M663" i="4" s="1"/>
  <c r="L664" i="4"/>
  <c r="M664" i="4" s="1"/>
  <c r="L665" i="4"/>
  <c r="M665" i="4" s="1"/>
  <c r="L666" i="4"/>
  <c r="M666" i="4" s="1"/>
  <c r="L667" i="4"/>
  <c r="M667" i="4" s="1"/>
  <c r="L668" i="4"/>
  <c r="M668" i="4" s="1"/>
  <c r="L669" i="4"/>
  <c r="M669" i="4" s="1"/>
  <c r="L670" i="4"/>
  <c r="M670" i="4" s="1"/>
  <c r="L671" i="4"/>
  <c r="M671" i="4" s="1"/>
  <c r="L672" i="4"/>
  <c r="M672" i="4" s="1"/>
  <c r="L673" i="4"/>
  <c r="M673" i="4" s="1"/>
  <c r="L674" i="4"/>
  <c r="M674" i="4" s="1"/>
  <c r="L675" i="4"/>
  <c r="M675" i="4" s="1"/>
  <c r="L676" i="4"/>
  <c r="M676" i="4" s="1"/>
  <c r="L677" i="4"/>
  <c r="M677" i="4" s="1"/>
  <c r="L678" i="4"/>
  <c r="M678" i="4" s="1"/>
  <c r="L679" i="4"/>
  <c r="M679" i="4" s="1"/>
  <c r="L680" i="4"/>
  <c r="M680" i="4" s="1"/>
  <c r="L681" i="4"/>
  <c r="M681" i="4" s="1"/>
  <c r="L682" i="4"/>
  <c r="M682" i="4" s="1"/>
  <c r="L683" i="4"/>
  <c r="M683" i="4" s="1"/>
  <c r="L684" i="4"/>
  <c r="M684" i="4" s="1"/>
  <c r="L685" i="4"/>
  <c r="M685" i="4" s="1"/>
  <c r="L686" i="4"/>
  <c r="M686" i="4" s="1"/>
  <c r="L687" i="4"/>
  <c r="M687" i="4" s="1"/>
  <c r="L688" i="4"/>
  <c r="M688" i="4" s="1"/>
  <c r="L689" i="4"/>
  <c r="M689" i="4" s="1"/>
  <c r="L690" i="4"/>
  <c r="M690" i="4" s="1"/>
  <c r="L691" i="4"/>
  <c r="M691" i="4" s="1"/>
  <c r="L692" i="4"/>
  <c r="M692" i="4" s="1"/>
  <c r="L693" i="4"/>
  <c r="M693" i="4" s="1"/>
  <c r="L694" i="4"/>
  <c r="M694" i="4" s="1"/>
  <c r="L695" i="4"/>
  <c r="M695" i="4" s="1"/>
  <c r="L696" i="4"/>
  <c r="M696" i="4" s="1"/>
  <c r="L697" i="4"/>
  <c r="M697" i="4" s="1"/>
  <c r="L698" i="4"/>
  <c r="M698" i="4" s="1"/>
  <c r="L699" i="4"/>
  <c r="M699" i="4" s="1"/>
  <c r="L700" i="4"/>
  <c r="M700" i="4" s="1"/>
  <c r="L701" i="4"/>
  <c r="M701" i="4" s="1"/>
  <c r="L702" i="4"/>
  <c r="M702" i="4" s="1"/>
  <c r="L703" i="4"/>
  <c r="M703" i="4" s="1"/>
  <c r="L704" i="4"/>
  <c r="M704" i="4" s="1"/>
  <c r="L705" i="4"/>
  <c r="M705" i="4" s="1"/>
  <c r="L706" i="4"/>
  <c r="M706" i="4" s="1"/>
  <c r="L707" i="4"/>
  <c r="M707" i="4" s="1"/>
  <c r="L708" i="4"/>
  <c r="M708" i="4" s="1"/>
  <c r="L709" i="4"/>
  <c r="M709" i="4" s="1"/>
  <c r="L710" i="4"/>
  <c r="M710" i="4" s="1"/>
  <c r="L711" i="4"/>
  <c r="M711" i="4" s="1"/>
  <c r="L712" i="4"/>
  <c r="M712" i="4" s="1"/>
  <c r="L713" i="4"/>
  <c r="M713" i="4" s="1"/>
  <c r="L714" i="4"/>
  <c r="M714" i="4" s="1"/>
  <c r="L715" i="4"/>
  <c r="M715" i="4" s="1"/>
  <c r="L716" i="4"/>
  <c r="M716" i="4" s="1"/>
  <c r="L717" i="4"/>
  <c r="M717" i="4" s="1"/>
  <c r="L718" i="4"/>
  <c r="M718" i="4" s="1"/>
  <c r="L719" i="4"/>
  <c r="M719" i="4" s="1"/>
  <c r="L720" i="4"/>
  <c r="M720" i="4" s="1"/>
  <c r="L721" i="4"/>
  <c r="M721" i="4" s="1"/>
  <c r="L722" i="4"/>
  <c r="M722" i="4" s="1"/>
  <c r="L723" i="4"/>
  <c r="M723" i="4" s="1"/>
  <c r="L724" i="4"/>
  <c r="M724" i="4" s="1"/>
  <c r="L725" i="4"/>
  <c r="M725" i="4" s="1"/>
  <c r="L726" i="4"/>
  <c r="M726" i="4" s="1"/>
  <c r="L727" i="4"/>
  <c r="M727" i="4" s="1"/>
  <c r="L728" i="4"/>
  <c r="M728" i="4" s="1"/>
  <c r="L729" i="4"/>
  <c r="M729" i="4" s="1"/>
  <c r="L730" i="4"/>
  <c r="M730" i="4" s="1"/>
  <c r="L731" i="4"/>
  <c r="M731" i="4" s="1"/>
  <c r="L732" i="4"/>
  <c r="M732" i="4" s="1"/>
  <c r="L733" i="4"/>
  <c r="M733" i="4" s="1"/>
  <c r="L734" i="4"/>
  <c r="M734" i="4" s="1"/>
  <c r="L735" i="4"/>
  <c r="M735" i="4" s="1"/>
  <c r="L736" i="4"/>
  <c r="M736" i="4" s="1"/>
  <c r="L737" i="4"/>
  <c r="M737" i="4" s="1"/>
  <c r="L738" i="4"/>
  <c r="M738" i="4" s="1"/>
  <c r="L739" i="4"/>
  <c r="M739" i="4" s="1"/>
  <c r="L740" i="4"/>
  <c r="M740" i="4" s="1"/>
  <c r="L741" i="4"/>
  <c r="M741" i="4" s="1"/>
  <c r="L742" i="4"/>
  <c r="M742" i="4" s="1"/>
  <c r="L743" i="4"/>
  <c r="M743" i="4" s="1"/>
  <c r="L744" i="4"/>
  <c r="M744" i="4" s="1"/>
  <c r="L745" i="4"/>
  <c r="M745" i="4" s="1"/>
  <c r="L746" i="4"/>
  <c r="M746" i="4" s="1"/>
  <c r="L747" i="4"/>
  <c r="M747" i="4" s="1"/>
  <c r="L748" i="4"/>
  <c r="M748" i="4" s="1"/>
  <c r="L749" i="4"/>
  <c r="M749" i="4" s="1"/>
  <c r="L750" i="4"/>
  <c r="M750" i="4" s="1"/>
  <c r="L751" i="4"/>
  <c r="M751" i="4" s="1"/>
  <c r="L752" i="4"/>
  <c r="M752" i="4" s="1"/>
  <c r="L753" i="4"/>
  <c r="M753" i="4" s="1"/>
  <c r="L754" i="4"/>
  <c r="M754" i="4" s="1"/>
  <c r="L755" i="4"/>
  <c r="M755" i="4" s="1"/>
  <c r="L756" i="4"/>
  <c r="M756" i="4" s="1"/>
  <c r="L757" i="4"/>
  <c r="M757" i="4" s="1"/>
  <c r="L758" i="4"/>
  <c r="M758" i="4" s="1"/>
  <c r="L759" i="4"/>
  <c r="M759" i="4" s="1"/>
  <c r="L760" i="4"/>
  <c r="M760" i="4" s="1"/>
  <c r="L761" i="4"/>
  <c r="M761" i="4" s="1"/>
  <c r="L762" i="4"/>
  <c r="M762" i="4" s="1"/>
  <c r="L763" i="4"/>
  <c r="M763" i="4" s="1"/>
  <c r="L764" i="4"/>
  <c r="M764" i="4" s="1"/>
  <c r="L765" i="4"/>
  <c r="M765" i="4" s="1"/>
  <c r="L766" i="4"/>
  <c r="M766" i="4" s="1"/>
  <c r="L767" i="4"/>
  <c r="M767" i="4" s="1"/>
  <c r="L768" i="4"/>
  <c r="M768" i="4" s="1"/>
  <c r="L769" i="4"/>
  <c r="M769" i="4" s="1"/>
  <c r="L770" i="4"/>
  <c r="M770" i="4" s="1"/>
  <c r="L771" i="4"/>
  <c r="M771" i="4" s="1"/>
  <c r="L772" i="4"/>
  <c r="M772" i="4" s="1"/>
  <c r="L773" i="4"/>
  <c r="M773" i="4" s="1"/>
  <c r="L774" i="4"/>
  <c r="M774" i="4" s="1"/>
  <c r="L775" i="4"/>
  <c r="M775" i="4" s="1"/>
  <c r="L776" i="4"/>
  <c r="M776" i="4" s="1"/>
  <c r="L777" i="4"/>
  <c r="M777" i="4" s="1"/>
  <c r="L778" i="4"/>
  <c r="M778" i="4" s="1"/>
  <c r="L779" i="4"/>
  <c r="M779" i="4" s="1"/>
  <c r="L780" i="4"/>
  <c r="M780" i="4" s="1"/>
  <c r="L781" i="4"/>
  <c r="M781" i="4" s="1"/>
  <c r="L782" i="4"/>
  <c r="M782" i="4" s="1"/>
  <c r="L783" i="4"/>
  <c r="M783" i="4" s="1"/>
  <c r="L784" i="4"/>
  <c r="M784" i="4" s="1"/>
  <c r="L785" i="4"/>
  <c r="M785" i="4" s="1"/>
  <c r="L786" i="4"/>
  <c r="M786" i="4" s="1"/>
  <c r="L787" i="4"/>
  <c r="M787" i="4" s="1"/>
  <c r="L788" i="4"/>
  <c r="M788" i="4" s="1"/>
  <c r="L789" i="4"/>
  <c r="M789" i="4" s="1"/>
  <c r="L790" i="4"/>
  <c r="M790" i="4" s="1"/>
  <c r="L791" i="4"/>
  <c r="M791" i="4" s="1"/>
  <c r="L792" i="4"/>
  <c r="M792" i="4" s="1"/>
  <c r="L793" i="4"/>
  <c r="M793" i="4" s="1"/>
  <c r="L794" i="4"/>
  <c r="M794" i="4" s="1"/>
  <c r="L795" i="4"/>
  <c r="M795" i="4" s="1"/>
  <c r="L796" i="4"/>
  <c r="M796" i="4" s="1"/>
  <c r="L797" i="4"/>
  <c r="M797" i="4" s="1"/>
  <c r="L798" i="4"/>
  <c r="M798" i="4" s="1"/>
  <c r="L799" i="4"/>
  <c r="M799" i="4" s="1"/>
  <c r="L800" i="4"/>
  <c r="M800" i="4" s="1"/>
  <c r="L801" i="4"/>
  <c r="M801" i="4" s="1"/>
  <c r="L802" i="4"/>
  <c r="M802" i="4" s="1"/>
  <c r="L803" i="4"/>
  <c r="M803" i="4" s="1"/>
  <c r="L804" i="4"/>
  <c r="M804" i="4" s="1"/>
  <c r="L805" i="4"/>
  <c r="M805" i="4" s="1"/>
  <c r="L806" i="4"/>
  <c r="M806" i="4" s="1"/>
  <c r="L807" i="4"/>
  <c r="M807" i="4" s="1"/>
  <c r="L808" i="4"/>
  <c r="M808" i="4" s="1"/>
  <c r="L809" i="4"/>
  <c r="M809" i="4" s="1"/>
  <c r="L810" i="4"/>
  <c r="M810" i="4" s="1"/>
  <c r="L811" i="4"/>
  <c r="M811" i="4" s="1"/>
  <c r="L812" i="4"/>
  <c r="M812" i="4" s="1"/>
  <c r="L813" i="4"/>
  <c r="M813" i="4" s="1"/>
  <c r="L814" i="4"/>
  <c r="M814" i="4" s="1"/>
  <c r="L815" i="4"/>
  <c r="M815" i="4" s="1"/>
  <c r="L816" i="4"/>
  <c r="M816" i="4" s="1"/>
  <c r="L817" i="4"/>
  <c r="M817" i="4" s="1"/>
  <c r="L818" i="4"/>
  <c r="M818" i="4" s="1"/>
  <c r="L819" i="4"/>
  <c r="M819" i="4" s="1"/>
  <c r="L820" i="4"/>
  <c r="M820" i="4" s="1"/>
  <c r="L821" i="4"/>
  <c r="M821" i="4" s="1"/>
  <c r="L822" i="4"/>
  <c r="M822" i="4" s="1"/>
  <c r="L823" i="4"/>
  <c r="M823" i="4" s="1"/>
  <c r="L824" i="4"/>
  <c r="M824" i="4" s="1"/>
  <c r="L825" i="4"/>
  <c r="M825" i="4" s="1"/>
  <c r="L826" i="4"/>
  <c r="M826" i="4" s="1"/>
  <c r="L827" i="4"/>
  <c r="M827" i="4" s="1"/>
  <c r="L828" i="4"/>
  <c r="M828" i="4" s="1"/>
  <c r="L829" i="4"/>
  <c r="M829" i="4" s="1"/>
  <c r="L830" i="4"/>
  <c r="M830" i="4" s="1"/>
  <c r="L831" i="4"/>
  <c r="M831" i="4" s="1"/>
  <c r="L832" i="4"/>
  <c r="M832" i="4" s="1"/>
  <c r="L833" i="4"/>
  <c r="M833" i="4" s="1"/>
  <c r="L834" i="4"/>
  <c r="M834" i="4" s="1"/>
  <c r="L835" i="4"/>
  <c r="M835" i="4" s="1"/>
  <c r="L836" i="4"/>
  <c r="M836" i="4" s="1"/>
  <c r="L837" i="4"/>
  <c r="M837" i="4" s="1"/>
  <c r="L838" i="4"/>
  <c r="M838" i="4" s="1"/>
  <c r="L839" i="4"/>
  <c r="M839" i="4" s="1"/>
  <c r="L840" i="4"/>
  <c r="M840" i="4" s="1"/>
  <c r="L841" i="4"/>
  <c r="M841" i="4" s="1"/>
  <c r="L842" i="4"/>
  <c r="M842" i="4" s="1"/>
  <c r="L843" i="4"/>
  <c r="M843" i="4" s="1"/>
  <c r="L844" i="4"/>
  <c r="M844" i="4" s="1"/>
  <c r="L845" i="4"/>
  <c r="M845" i="4" s="1"/>
  <c r="L846" i="4"/>
  <c r="M846" i="4" s="1"/>
  <c r="L847" i="4"/>
  <c r="M847" i="4" s="1"/>
  <c r="L848" i="4"/>
  <c r="M848" i="4" s="1"/>
  <c r="L849" i="4"/>
  <c r="M849" i="4" s="1"/>
  <c r="L850" i="4"/>
  <c r="M850" i="4" s="1"/>
  <c r="L851" i="4"/>
  <c r="M851" i="4" s="1"/>
  <c r="L852" i="4"/>
  <c r="M852" i="4" s="1"/>
  <c r="L853" i="4"/>
  <c r="M853" i="4" s="1"/>
  <c r="L854" i="4"/>
  <c r="M854" i="4" s="1"/>
  <c r="L855" i="4"/>
  <c r="M855" i="4" s="1"/>
  <c r="L856" i="4"/>
  <c r="M856" i="4" s="1"/>
  <c r="L857" i="4"/>
  <c r="M857" i="4" s="1"/>
  <c r="L858" i="4"/>
  <c r="M858" i="4" s="1"/>
  <c r="L859" i="4"/>
  <c r="M859" i="4" s="1"/>
  <c r="L860" i="4"/>
  <c r="M860" i="4" s="1"/>
  <c r="L861" i="4"/>
  <c r="M861" i="4" s="1"/>
  <c r="L862" i="4"/>
  <c r="M862" i="4" s="1"/>
  <c r="L863" i="4"/>
  <c r="M863" i="4" s="1"/>
  <c r="L864" i="4"/>
  <c r="M864" i="4" s="1"/>
  <c r="L865" i="4"/>
  <c r="M865" i="4" s="1"/>
  <c r="L866" i="4"/>
  <c r="M866" i="4" s="1"/>
  <c r="L867" i="4"/>
  <c r="M867" i="4" s="1"/>
  <c r="L868" i="4"/>
  <c r="M868" i="4" s="1"/>
  <c r="L869" i="4"/>
  <c r="M869" i="4" s="1"/>
  <c r="L870" i="4"/>
  <c r="M870" i="4" s="1"/>
  <c r="L871" i="4"/>
  <c r="M871" i="4" s="1"/>
  <c r="L872" i="4"/>
  <c r="M872" i="4" s="1"/>
  <c r="L873" i="4"/>
  <c r="M873" i="4" s="1"/>
  <c r="L874" i="4"/>
  <c r="M874" i="4" s="1"/>
  <c r="L875" i="4"/>
  <c r="M875" i="4" s="1"/>
  <c r="L876" i="4"/>
  <c r="M876" i="4" s="1"/>
  <c r="L877" i="4"/>
  <c r="M877" i="4" s="1"/>
  <c r="L878" i="4"/>
  <c r="M878" i="4" s="1"/>
  <c r="L879" i="4"/>
  <c r="M879" i="4" s="1"/>
  <c r="L880" i="4"/>
  <c r="M880" i="4" s="1"/>
  <c r="L881" i="4"/>
  <c r="M881" i="4" s="1"/>
  <c r="L882" i="4"/>
  <c r="M882" i="4" s="1"/>
  <c r="L883" i="4"/>
  <c r="M883" i="4" s="1"/>
  <c r="L884" i="4"/>
  <c r="M884" i="4" s="1"/>
  <c r="L885" i="4"/>
  <c r="M885" i="4" s="1"/>
  <c r="L886" i="4"/>
  <c r="M886" i="4" s="1"/>
  <c r="L887" i="4"/>
  <c r="M887" i="4" s="1"/>
  <c r="L888" i="4"/>
  <c r="M888" i="4" s="1"/>
  <c r="L889" i="4"/>
  <c r="M889" i="4" s="1"/>
  <c r="L890" i="4"/>
  <c r="M890" i="4" s="1"/>
  <c r="L891" i="4"/>
  <c r="M891" i="4" s="1"/>
  <c r="L892" i="4"/>
  <c r="M892" i="4" s="1"/>
  <c r="L893" i="4"/>
  <c r="M893" i="4" s="1"/>
  <c r="L894" i="4"/>
  <c r="M894" i="4" s="1"/>
  <c r="L895" i="4"/>
  <c r="M895" i="4" s="1"/>
  <c r="L896" i="4"/>
  <c r="M896" i="4" s="1"/>
  <c r="L897" i="4"/>
  <c r="M897" i="4" s="1"/>
  <c r="L898" i="4"/>
  <c r="M898" i="4" s="1"/>
  <c r="L899" i="4"/>
  <c r="M899" i="4" s="1"/>
  <c r="L900" i="4"/>
  <c r="M900" i="4" s="1"/>
  <c r="L901" i="4"/>
  <c r="M901" i="4" s="1"/>
  <c r="L902" i="4"/>
  <c r="M902" i="4" s="1"/>
  <c r="L903" i="4"/>
  <c r="M903" i="4" s="1"/>
  <c r="L904" i="4"/>
  <c r="M904" i="4" s="1"/>
  <c r="L905" i="4"/>
  <c r="M905" i="4" s="1"/>
  <c r="L906" i="4"/>
  <c r="M906" i="4" s="1"/>
  <c r="L907" i="4"/>
  <c r="M907" i="4" s="1"/>
  <c r="L908" i="4"/>
  <c r="M908" i="4" s="1"/>
  <c r="L909" i="4"/>
  <c r="M909" i="4" s="1"/>
  <c r="L910" i="4"/>
  <c r="M910" i="4" s="1"/>
  <c r="L911" i="4"/>
  <c r="M911" i="4" s="1"/>
  <c r="L912" i="4"/>
  <c r="M912" i="4" s="1"/>
  <c r="L913" i="4"/>
  <c r="M913" i="4" s="1"/>
  <c r="L914" i="4"/>
  <c r="M914" i="4" s="1"/>
  <c r="L915" i="4"/>
  <c r="M915" i="4" s="1"/>
  <c r="L916" i="4"/>
  <c r="M916" i="4" s="1"/>
  <c r="L917" i="4"/>
  <c r="M917" i="4" s="1"/>
  <c r="L918" i="4"/>
  <c r="M918" i="4" s="1"/>
  <c r="L919" i="4"/>
  <c r="M919" i="4" s="1"/>
  <c r="L920" i="4"/>
  <c r="M920" i="4" s="1"/>
  <c r="L921" i="4"/>
  <c r="M921" i="4" s="1"/>
  <c r="L922" i="4"/>
  <c r="M922" i="4" s="1"/>
  <c r="L923" i="4"/>
  <c r="M923" i="4" s="1"/>
  <c r="L924" i="4"/>
  <c r="M924" i="4" s="1"/>
  <c r="L925" i="4"/>
  <c r="M925" i="4" s="1"/>
  <c r="L926" i="4"/>
  <c r="M926" i="4" s="1"/>
  <c r="L927" i="4"/>
  <c r="M927" i="4" s="1"/>
  <c r="L928" i="4"/>
  <c r="M928" i="4" s="1"/>
  <c r="L929" i="4"/>
  <c r="M929" i="4" s="1"/>
  <c r="L930" i="4"/>
  <c r="M930" i="4" s="1"/>
  <c r="L931" i="4"/>
  <c r="M931" i="4" s="1"/>
  <c r="L932" i="4"/>
  <c r="M932" i="4" s="1"/>
  <c r="L933" i="4"/>
  <c r="M933" i="4" s="1"/>
  <c r="L934" i="4"/>
  <c r="M934" i="4" s="1"/>
  <c r="L935" i="4"/>
  <c r="M935" i="4" s="1"/>
  <c r="L936" i="4"/>
  <c r="M936" i="4" s="1"/>
  <c r="L937" i="4"/>
  <c r="M937" i="4" s="1"/>
  <c r="L938" i="4"/>
  <c r="M938" i="4" s="1"/>
  <c r="L939" i="4"/>
  <c r="M939" i="4" s="1"/>
  <c r="L940" i="4"/>
  <c r="M940" i="4" s="1"/>
  <c r="L941" i="4"/>
  <c r="M941" i="4" s="1"/>
  <c r="L942" i="4"/>
  <c r="M942" i="4" s="1"/>
  <c r="L943" i="4"/>
  <c r="M943" i="4" s="1"/>
  <c r="L944" i="4"/>
  <c r="M944" i="4" s="1"/>
  <c r="L945" i="4"/>
  <c r="M945" i="4" s="1"/>
  <c r="L946" i="4"/>
  <c r="M946" i="4" s="1"/>
  <c r="L947" i="4"/>
  <c r="M947" i="4" s="1"/>
  <c r="L948" i="4"/>
  <c r="M948" i="4" s="1"/>
  <c r="L949" i="4"/>
  <c r="M949" i="4" s="1"/>
  <c r="L950" i="4"/>
  <c r="M950" i="4" s="1"/>
  <c r="L951" i="4"/>
  <c r="M951" i="4" s="1"/>
  <c r="L952" i="4"/>
  <c r="M952" i="4" s="1"/>
  <c r="L953" i="4"/>
  <c r="M953" i="4" s="1"/>
  <c r="L954" i="4"/>
  <c r="M954" i="4" s="1"/>
  <c r="L955" i="4"/>
  <c r="M955" i="4" s="1"/>
  <c r="L956" i="4"/>
  <c r="M956" i="4" s="1"/>
  <c r="L957" i="4"/>
  <c r="M957" i="4" s="1"/>
  <c r="L958" i="4"/>
  <c r="M958" i="4" s="1"/>
  <c r="L959" i="4"/>
  <c r="M959" i="4" s="1"/>
  <c r="L960" i="4"/>
  <c r="M960" i="4" s="1"/>
  <c r="L961" i="4"/>
  <c r="M961" i="4" s="1"/>
  <c r="L962" i="4"/>
  <c r="M962" i="4" s="1"/>
  <c r="L963" i="4"/>
  <c r="M963" i="4" s="1"/>
  <c r="L964" i="4"/>
  <c r="M964" i="4" s="1"/>
  <c r="L965" i="4"/>
  <c r="M965" i="4" s="1"/>
  <c r="L966" i="4"/>
  <c r="M966" i="4" s="1"/>
  <c r="L967" i="4"/>
  <c r="M967" i="4" s="1"/>
  <c r="L968" i="4"/>
  <c r="M968" i="4" s="1"/>
  <c r="L969" i="4"/>
  <c r="M969" i="4" s="1"/>
  <c r="L970" i="4"/>
  <c r="M970" i="4" s="1"/>
  <c r="L971" i="4"/>
  <c r="M971" i="4" s="1"/>
  <c r="L972" i="4"/>
  <c r="M972" i="4" s="1"/>
  <c r="L973" i="4"/>
  <c r="M973" i="4" s="1"/>
  <c r="L974" i="4"/>
  <c r="M974" i="4" s="1"/>
  <c r="L975" i="4"/>
  <c r="M975" i="4" s="1"/>
  <c r="L976" i="4"/>
  <c r="M976" i="4" s="1"/>
  <c r="L977" i="4"/>
  <c r="M977" i="4" s="1"/>
  <c r="L978" i="4"/>
  <c r="M978" i="4" s="1"/>
  <c r="L979" i="4"/>
  <c r="M979" i="4" s="1"/>
  <c r="L980" i="4"/>
  <c r="M980" i="4" s="1"/>
  <c r="L981" i="4"/>
  <c r="M981" i="4" s="1"/>
  <c r="L982" i="4"/>
  <c r="M982" i="4" s="1"/>
  <c r="L983" i="4"/>
  <c r="M983" i="4" s="1"/>
  <c r="L984" i="4"/>
  <c r="M984" i="4" s="1"/>
  <c r="L985" i="4"/>
  <c r="M985" i="4" s="1"/>
  <c r="L986" i="4"/>
  <c r="M986" i="4" s="1"/>
  <c r="L987" i="4"/>
  <c r="M987" i="4" s="1"/>
  <c r="L988" i="4"/>
  <c r="M988" i="4" s="1"/>
  <c r="L989" i="4"/>
  <c r="M989" i="4" s="1"/>
  <c r="L990" i="4"/>
  <c r="M990" i="4" s="1"/>
  <c r="L991" i="4"/>
  <c r="M991" i="4" s="1"/>
  <c r="L992" i="4"/>
  <c r="M992" i="4" s="1"/>
  <c r="L993" i="4"/>
  <c r="M993" i="4" s="1"/>
  <c r="L994" i="4"/>
  <c r="M994" i="4" s="1"/>
  <c r="L995" i="4"/>
  <c r="M995" i="4" s="1"/>
  <c r="L996" i="4"/>
  <c r="M996" i="4" s="1"/>
  <c r="L997" i="4"/>
  <c r="M997" i="4" s="1"/>
  <c r="L998" i="4"/>
  <c r="M998" i="4" s="1"/>
  <c r="L999" i="4"/>
  <c r="M999" i="4" s="1"/>
  <c r="L1000" i="4"/>
  <c r="M1000" i="4" s="1"/>
  <c r="L1001" i="4"/>
  <c r="M1001" i="4" s="1"/>
  <c r="L1002" i="4"/>
  <c r="M1002" i="4" s="1"/>
  <c r="L1003" i="4"/>
  <c r="M1003" i="4" s="1"/>
  <c r="L1004" i="4"/>
  <c r="M1004" i="4" s="1"/>
  <c r="L1005" i="4"/>
  <c r="M1005" i="4" s="1"/>
  <c r="L1006" i="4"/>
  <c r="M1006" i="4" s="1"/>
  <c r="L1007" i="4"/>
  <c r="M1007" i="4" s="1"/>
  <c r="L1008" i="4"/>
  <c r="M1008" i="4" s="1"/>
  <c r="L1009" i="4"/>
  <c r="M1009" i="4" s="1"/>
  <c r="L1010" i="4"/>
  <c r="M1010" i="4" s="1"/>
  <c r="L1011" i="4"/>
  <c r="M1011" i="4" s="1"/>
  <c r="L1012" i="4"/>
  <c r="M1012" i="4" s="1"/>
  <c r="L1013" i="4"/>
  <c r="M1013" i="4" s="1"/>
  <c r="L1014" i="4"/>
  <c r="M1014" i="4" s="1"/>
  <c r="L1015" i="4"/>
  <c r="M1015" i="4" s="1"/>
  <c r="L1016" i="4"/>
  <c r="M1016" i="4" s="1"/>
  <c r="L1017" i="4"/>
  <c r="M1017" i="4" s="1"/>
  <c r="L1018" i="4"/>
  <c r="M1018" i="4" s="1"/>
  <c r="L1019" i="4"/>
  <c r="M1019" i="4" s="1"/>
  <c r="L1020" i="4"/>
  <c r="M1020" i="4" s="1"/>
  <c r="L1021" i="4"/>
  <c r="M1021" i="4" s="1"/>
  <c r="L1022" i="4"/>
  <c r="M1022" i="4" s="1"/>
  <c r="L1023" i="4"/>
  <c r="M1023" i="4" s="1"/>
  <c r="L1024" i="4"/>
  <c r="M1024" i="4" s="1"/>
  <c r="L1025" i="4"/>
  <c r="M1025" i="4" s="1"/>
  <c r="L1026" i="4"/>
  <c r="M1026" i="4" s="1"/>
  <c r="L1027" i="4"/>
  <c r="M1027" i="4" s="1"/>
  <c r="L1028" i="4"/>
  <c r="M1028" i="4" s="1"/>
  <c r="L1029" i="4"/>
  <c r="M1029" i="4" s="1"/>
  <c r="L1030" i="4"/>
  <c r="M1030" i="4" s="1"/>
  <c r="L1031" i="4"/>
  <c r="M1031" i="4" s="1"/>
  <c r="L1032" i="4"/>
  <c r="M1032" i="4" s="1"/>
  <c r="L1033" i="4"/>
  <c r="M1033" i="4" s="1"/>
  <c r="L1034" i="4"/>
  <c r="M1034" i="4" s="1"/>
  <c r="L1035" i="4"/>
  <c r="M1035" i="4" s="1"/>
  <c r="L1036" i="4"/>
  <c r="M1036" i="4" s="1"/>
  <c r="L1037" i="4"/>
  <c r="M1037" i="4" s="1"/>
  <c r="L1038" i="4"/>
  <c r="M1038" i="4" s="1"/>
  <c r="L1039" i="4"/>
  <c r="M1039" i="4" s="1"/>
  <c r="L1040" i="4"/>
  <c r="M1040" i="4" s="1"/>
  <c r="L1041" i="4"/>
  <c r="M1041" i="4" s="1"/>
  <c r="L1042" i="4"/>
  <c r="M1042" i="4" s="1"/>
  <c r="L1043" i="4"/>
  <c r="M1043" i="4" s="1"/>
  <c r="L1044" i="4"/>
  <c r="M1044" i="4" s="1"/>
  <c r="L1045" i="4"/>
  <c r="M1045" i="4" s="1"/>
  <c r="L1046" i="4"/>
  <c r="M1046" i="4" s="1"/>
  <c r="L1047" i="4"/>
  <c r="M1047" i="4" s="1"/>
  <c r="L1048" i="4"/>
  <c r="M1048" i="4" s="1"/>
  <c r="L1049" i="4"/>
  <c r="M1049" i="4" s="1"/>
  <c r="L1050" i="4"/>
  <c r="M1050" i="4" s="1"/>
  <c r="L1051" i="4"/>
  <c r="M1051" i="4" s="1"/>
  <c r="L1052" i="4"/>
  <c r="M1052" i="4" s="1"/>
  <c r="L1053" i="4"/>
  <c r="M1053" i="4" s="1"/>
  <c r="L1054" i="4"/>
  <c r="M1054" i="4" s="1"/>
  <c r="L1055" i="4"/>
  <c r="M1055" i="4" s="1"/>
  <c r="L1056" i="4"/>
  <c r="M1056" i="4" s="1"/>
  <c r="L1057" i="4"/>
  <c r="M1057" i="4" s="1"/>
  <c r="L1058" i="4"/>
  <c r="M1058" i="4" s="1"/>
  <c r="L1059" i="4"/>
  <c r="M1059" i="4" s="1"/>
  <c r="L1060" i="4"/>
  <c r="M1060" i="4" s="1"/>
  <c r="L1061" i="4"/>
  <c r="M1061" i="4" s="1"/>
  <c r="L1062" i="4"/>
  <c r="M1062" i="4" s="1"/>
  <c r="L1063" i="4"/>
  <c r="M1063" i="4" s="1"/>
  <c r="L1064" i="4"/>
  <c r="M1064" i="4" s="1"/>
  <c r="L1065" i="4"/>
  <c r="M1065" i="4" s="1"/>
  <c r="L1066" i="4"/>
  <c r="M1066" i="4" s="1"/>
  <c r="L1067" i="4"/>
  <c r="M1067" i="4" s="1"/>
  <c r="L1068" i="4"/>
  <c r="M1068" i="4" s="1"/>
  <c r="L1069" i="4"/>
  <c r="M1069" i="4" s="1"/>
  <c r="L1070" i="4"/>
  <c r="M1070" i="4" s="1"/>
  <c r="L1071" i="4"/>
  <c r="M1071" i="4" s="1"/>
  <c r="L1072" i="4"/>
  <c r="M1072" i="4" s="1"/>
  <c r="L1073" i="4"/>
  <c r="M1073" i="4" s="1"/>
  <c r="L1074" i="4"/>
  <c r="M1074" i="4" s="1"/>
  <c r="L1075" i="4"/>
  <c r="M1075" i="4" s="1"/>
  <c r="L1076" i="4"/>
  <c r="M1076" i="4" s="1"/>
  <c r="L1077" i="4"/>
  <c r="M1077" i="4" s="1"/>
  <c r="L1078" i="4"/>
  <c r="M1078" i="4" s="1"/>
  <c r="L1079" i="4"/>
  <c r="M1079" i="4" s="1"/>
  <c r="L1080" i="4"/>
  <c r="M1080" i="4" s="1"/>
  <c r="L1081" i="4"/>
  <c r="M1081" i="4" s="1"/>
  <c r="L1082" i="4"/>
  <c r="M1082" i="4" s="1"/>
  <c r="L1083" i="4"/>
  <c r="M1083" i="4" s="1"/>
  <c r="L1084" i="4"/>
  <c r="M1084" i="4" s="1"/>
  <c r="L1085" i="4"/>
  <c r="M1085" i="4" s="1"/>
  <c r="L1086" i="4"/>
  <c r="M1086" i="4" s="1"/>
  <c r="L1087" i="4"/>
  <c r="M1087" i="4" s="1"/>
  <c r="L1088" i="4"/>
  <c r="M1088" i="4" s="1"/>
  <c r="L1089" i="4"/>
  <c r="M1089" i="4" s="1"/>
  <c r="L1090" i="4"/>
  <c r="M1090" i="4" s="1"/>
  <c r="L1091" i="4"/>
  <c r="M1091" i="4" s="1"/>
  <c r="L1092" i="4"/>
  <c r="M1092" i="4" s="1"/>
  <c r="L1093" i="4"/>
  <c r="M1093" i="4" s="1"/>
  <c r="L1094" i="4"/>
  <c r="M1094" i="4" s="1"/>
  <c r="L1095" i="4"/>
  <c r="M1095" i="4" s="1"/>
  <c r="L1096" i="4"/>
  <c r="M1096" i="4" s="1"/>
  <c r="L1097" i="4"/>
  <c r="M1097" i="4" s="1"/>
  <c r="L1098" i="4"/>
  <c r="M1098" i="4" s="1"/>
  <c r="L1099" i="4"/>
  <c r="M1099" i="4" s="1"/>
  <c r="L1100" i="4"/>
  <c r="M1100" i="4" s="1"/>
  <c r="L1101" i="4"/>
  <c r="M1101" i="4" s="1"/>
  <c r="L1102" i="4"/>
  <c r="M1102" i="4" s="1"/>
  <c r="L1103" i="4"/>
  <c r="M1103" i="4" s="1"/>
  <c r="L1104" i="4"/>
  <c r="M1104" i="4" s="1"/>
  <c r="L1105" i="4"/>
  <c r="M1105" i="4" s="1"/>
  <c r="L1106" i="4"/>
  <c r="M1106" i="4" s="1"/>
  <c r="L1107" i="4"/>
  <c r="M1107" i="4" s="1"/>
  <c r="L1108" i="4"/>
  <c r="M1108" i="4" s="1"/>
  <c r="L1109" i="4"/>
  <c r="M1109" i="4" s="1"/>
  <c r="L1110" i="4"/>
  <c r="M1110" i="4" s="1"/>
  <c r="L1111" i="4"/>
  <c r="M1111" i="4" s="1"/>
  <c r="L1112" i="4"/>
  <c r="M1112" i="4" s="1"/>
  <c r="L1113" i="4"/>
  <c r="M1113" i="4" s="1"/>
  <c r="L1114" i="4"/>
  <c r="M1114" i="4" s="1"/>
  <c r="L1115" i="4"/>
  <c r="M1115" i="4" s="1"/>
  <c r="L1116" i="4"/>
  <c r="M1116" i="4" s="1"/>
  <c r="L1117" i="4"/>
  <c r="M1117" i="4" s="1"/>
  <c r="L1118" i="4"/>
  <c r="M1118" i="4" s="1"/>
  <c r="L1119" i="4"/>
  <c r="M1119" i="4" s="1"/>
  <c r="L1120" i="4"/>
  <c r="M1120" i="4" s="1"/>
  <c r="L1121" i="4"/>
  <c r="M1121" i="4" s="1"/>
  <c r="L1122" i="4"/>
  <c r="M1122" i="4" s="1"/>
  <c r="L1123" i="4"/>
  <c r="M1123" i="4" s="1"/>
  <c r="L1124" i="4"/>
  <c r="M1124" i="4" s="1"/>
  <c r="L1125" i="4"/>
  <c r="M1125" i="4" s="1"/>
  <c r="L1126" i="4"/>
  <c r="M1126" i="4" s="1"/>
  <c r="L1127" i="4"/>
  <c r="M1127" i="4" s="1"/>
  <c r="L1128" i="4"/>
  <c r="M1128" i="4" s="1"/>
  <c r="L1129" i="4"/>
  <c r="M1129" i="4" s="1"/>
  <c r="L1130" i="4"/>
  <c r="M1130" i="4" s="1"/>
  <c r="L1131" i="4"/>
  <c r="M1131" i="4" s="1"/>
  <c r="L1132" i="4"/>
  <c r="M1132" i="4" s="1"/>
  <c r="L1133" i="4"/>
  <c r="M1133" i="4" s="1"/>
  <c r="L1134" i="4"/>
  <c r="M1134" i="4" s="1"/>
  <c r="L1135" i="4"/>
  <c r="M1135" i="4" s="1"/>
  <c r="L1136" i="4"/>
  <c r="M1136" i="4" s="1"/>
  <c r="L1137" i="4"/>
  <c r="M1137" i="4" s="1"/>
  <c r="L1138" i="4"/>
  <c r="M1138" i="4" s="1"/>
  <c r="L1139" i="4"/>
  <c r="M1139" i="4" s="1"/>
  <c r="L1140" i="4"/>
  <c r="M1140" i="4" s="1"/>
  <c r="L1141" i="4"/>
  <c r="M1141" i="4" s="1"/>
  <c r="L1142" i="4"/>
  <c r="M1142" i="4" s="1"/>
  <c r="L1143" i="4"/>
  <c r="M1143" i="4" s="1"/>
  <c r="L1144" i="4"/>
  <c r="M1144" i="4" s="1"/>
  <c r="L1145" i="4"/>
  <c r="M1145" i="4" s="1"/>
  <c r="L1146" i="4"/>
  <c r="M1146" i="4" s="1"/>
  <c r="L1147" i="4"/>
  <c r="M1147" i="4" s="1"/>
  <c r="L1148" i="4"/>
  <c r="M1148" i="4" s="1"/>
  <c r="L1149" i="4"/>
  <c r="M1149" i="4" s="1"/>
  <c r="L1150" i="4"/>
  <c r="M1150" i="4" s="1"/>
  <c r="L1151" i="4"/>
  <c r="M1151" i="4" s="1"/>
  <c r="L1152" i="4"/>
  <c r="M1152" i="4" s="1"/>
  <c r="L1153" i="4"/>
  <c r="M1153" i="4" s="1"/>
  <c r="L1154" i="4"/>
  <c r="M1154" i="4" s="1"/>
  <c r="L1155" i="4"/>
  <c r="M1155" i="4" s="1"/>
  <c r="L1156" i="4"/>
  <c r="M1156" i="4" s="1"/>
  <c r="L1157" i="4"/>
  <c r="M1157" i="4" s="1"/>
  <c r="L1158" i="4"/>
  <c r="M1158" i="4" s="1"/>
  <c r="L1159" i="4"/>
  <c r="M1159" i="4" s="1"/>
  <c r="L1160" i="4"/>
  <c r="M1160" i="4" s="1"/>
  <c r="L1161" i="4"/>
  <c r="M1161" i="4" s="1"/>
  <c r="L1162" i="4"/>
  <c r="M1162" i="4" s="1"/>
  <c r="L1163" i="4"/>
  <c r="M1163" i="4" s="1"/>
  <c r="L1164" i="4"/>
  <c r="M1164" i="4" s="1"/>
  <c r="L1165" i="4"/>
  <c r="M1165" i="4" s="1"/>
  <c r="L1166" i="4"/>
  <c r="M1166" i="4" s="1"/>
  <c r="L1167" i="4"/>
  <c r="M1167" i="4" s="1"/>
  <c r="L1168" i="4"/>
  <c r="M1168" i="4" s="1"/>
  <c r="L1169" i="4"/>
  <c r="M1169" i="4" s="1"/>
  <c r="L1170" i="4"/>
  <c r="M1170" i="4" s="1"/>
  <c r="L1171" i="4"/>
  <c r="M1171" i="4" s="1"/>
  <c r="L1172" i="4"/>
  <c r="M1172" i="4" s="1"/>
  <c r="L1173" i="4"/>
  <c r="M1173" i="4" s="1"/>
  <c r="L1174" i="4"/>
  <c r="M1174" i="4" s="1"/>
  <c r="L1175" i="4"/>
  <c r="M1175" i="4" s="1"/>
  <c r="L1176" i="4"/>
  <c r="M1176" i="4" s="1"/>
  <c r="L1177" i="4"/>
  <c r="M1177" i="4" s="1"/>
  <c r="L1178" i="4"/>
  <c r="M1178" i="4" s="1"/>
  <c r="L1179" i="4"/>
  <c r="M1179" i="4" s="1"/>
  <c r="L1180" i="4"/>
  <c r="M1180" i="4" s="1"/>
  <c r="L1181" i="4"/>
  <c r="M1181" i="4" s="1"/>
  <c r="L1182" i="4"/>
  <c r="M1182" i="4" s="1"/>
  <c r="L1183" i="4"/>
  <c r="M1183" i="4" s="1"/>
  <c r="L1184" i="4"/>
  <c r="M1184" i="4" s="1"/>
  <c r="L1185" i="4"/>
  <c r="M1185" i="4" s="1"/>
  <c r="L1186" i="4"/>
  <c r="M1186" i="4" s="1"/>
  <c r="L1187" i="4"/>
  <c r="M1187" i="4" s="1"/>
  <c r="L1188" i="4"/>
  <c r="M1188" i="4" s="1"/>
  <c r="L1189" i="4"/>
  <c r="M1189" i="4" s="1"/>
  <c r="L1190" i="4"/>
  <c r="M1190" i="4" s="1"/>
  <c r="L1191" i="4"/>
  <c r="M1191" i="4" s="1"/>
  <c r="L1192" i="4"/>
  <c r="M1192" i="4" s="1"/>
  <c r="L1193" i="4"/>
  <c r="M1193" i="4" s="1"/>
  <c r="L1194" i="4"/>
  <c r="M1194" i="4" s="1"/>
  <c r="L1195" i="4"/>
  <c r="M1195" i="4" s="1"/>
  <c r="L1196" i="4"/>
  <c r="M1196" i="4" s="1"/>
  <c r="L1197" i="4"/>
  <c r="M1197" i="4" s="1"/>
  <c r="L1198" i="4"/>
  <c r="M1198" i="4" s="1"/>
  <c r="L1199" i="4"/>
  <c r="M1199" i="4" s="1"/>
  <c r="L1200" i="4"/>
  <c r="M1200" i="4" s="1"/>
  <c r="L1201" i="4"/>
  <c r="M1201" i="4" s="1"/>
  <c r="L1202" i="4"/>
  <c r="M1202" i="4" s="1"/>
  <c r="L1203" i="4"/>
  <c r="M1203" i="4" s="1"/>
  <c r="L1204" i="4"/>
  <c r="M1204" i="4" s="1"/>
  <c r="L1205" i="4"/>
  <c r="M1205" i="4" s="1"/>
  <c r="L1206" i="4"/>
  <c r="M1206" i="4" s="1"/>
  <c r="L1207" i="4"/>
  <c r="M1207" i="4" s="1"/>
  <c r="L1208" i="4"/>
  <c r="M1208" i="4" s="1"/>
  <c r="L1209" i="4"/>
  <c r="M1209" i="4" s="1"/>
  <c r="L1210" i="4"/>
  <c r="M1210" i="4" s="1"/>
  <c r="L1211" i="4"/>
  <c r="M1211" i="4" s="1"/>
  <c r="L1212" i="4"/>
  <c r="M1212" i="4" s="1"/>
  <c r="L1213" i="4"/>
  <c r="M1213" i="4" s="1"/>
  <c r="L1214" i="4"/>
  <c r="M1214" i="4" s="1"/>
  <c r="L1215" i="4"/>
  <c r="M1215" i="4" s="1"/>
  <c r="L1216" i="4"/>
  <c r="M1216" i="4" s="1"/>
  <c r="L1217" i="4"/>
  <c r="M1217" i="4" s="1"/>
  <c r="L1218" i="4"/>
  <c r="M1218" i="4" s="1"/>
  <c r="L1219" i="4"/>
  <c r="M1219" i="4" s="1"/>
  <c r="L1220" i="4"/>
  <c r="M1220" i="4" s="1"/>
  <c r="L1221" i="4"/>
  <c r="M1221" i="4" s="1"/>
  <c r="L1222" i="4"/>
  <c r="M1222" i="4" s="1"/>
  <c r="L1223" i="4"/>
  <c r="M1223" i="4" s="1"/>
  <c r="L1224" i="4"/>
  <c r="M1224" i="4" s="1"/>
  <c r="L1225" i="4"/>
  <c r="M1225" i="4" s="1"/>
  <c r="L1226" i="4"/>
  <c r="M1226" i="4" s="1"/>
  <c r="L1227" i="4"/>
  <c r="M1227" i="4" s="1"/>
  <c r="L1228" i="4"/>
  <c r="M1228" i="4" s="1"/>
  <c r="L1229" i="4"/>
  <c r="M1229" i="4" s="1"/>
  <c r="L1230" i="4"/>
  <c r="M1230" i="4" s="1"/>
  <c r="L1231" i="4"/>
  <c r="M1231" i="4" s="1"/>
  <c r="L1232" i="4"/>
  <c r="M1232" i="4" s="1"/>
  <c r="L1233" i="4"/>
  <c r="M1233" i="4" s="1"/>
  <c r="L1234" i="4"/>
  <c r="M1234" i="4" s="1"/>
  <c r="L1235" i="4"/>
  <c r="M1235" i="4" s="1"/>
  <c r="L1236" i="4"/>
  <c r="M1236" i="4" s="1"/>
  <c r="L1237" i="4"/>
  <c r="M1237" i="4" s="1"/>
  <c r="L1238" i="4"/>
  <c r="M1238" i="4" s="1"/>
  <c r="L1239" i="4"/>
  <c r="M1239" i="4" s="1"/>
  <c r="L1240" i="4"/>
  <c r="M1240" i="4" s="1"/>
  <c r="L1241" i="4"/>
  <c r="M1241" i="4" s="1"/>
  <c r="L1242" i="4"/>
  <c r="M1242" i="4" s="1"/>
  <c r="L1243" i="4"/>
  <c r="M1243" i="4" s="1"/>
  <c r="L1244" i="4"/>
  <c r="M1244" i="4" s="1"/>
  <c r="L1245" i="4"/>
  <c r="M1245" i="4" s="1"/>
  <c r="L1246" i="4"/>
  <c r="M1246" i="4" s="1"/>
  <c r="L1247" i="4"/>
  <c r="M1247" i="4" s="1"/>
  <c r="L1248" i="4"/>
  <c r="M1248" i="4" s="1"/>
  <c r="L1249" i="4"/>
  <c r="M1249" i="4" s="1"/>
  <c r="L1250" i="4"/>
  <c r="M1250" i="4" s="1"/>
  <c r="L1251" i="4"/>
  <c r="M1251" i="4" s="1"/>
  <c r="L1252" i="4"/>
  <c r="M1252" i="4" s="1"/>
  <c r="L1253" i="4"/>
  <c r="M1253" i="4" s="1"/>
  <c r="L1254" i="4"/>
  <c r="M1254" i="4" s="1"/>
  <c r="L1255" i="4"/>
  <c r="M1255" i="4" s="1"/>
  <c r="L1256" i="4"/>
  <c r="M1256" i="4" s="1"/>
  <c r="L1257" i="4"/>
  <c r="M1257" i="4" s="1"/>
  <c r="L1258" i="4"/>
  <c r="M1258" i="4" s="1"/>
  <c r="L1259" i="4"/>
  <c r="M1259" i="4" s="1"/>
  <c r="L1260" i="4"/>
  <c r="M1260" i="4" s="1"/>
  <c r="L1261" i="4"/>
  <c r="M1261" i="4" s="1"/>
  <c r="L1262" i="4"/>
  <c r="M1262" i="4" s="1"/>
  <c r="L1263" i="4"/>
  <c r="M1263" i="4" s="1"/>
  <c r="L1264" i="4"/>
  <c r="M1264" i="4" s="1"/>
  <c r="L1265" i="4"/>
  <c r="M1265" i="4" s="1"/>
  <c r="L1266" i="4"/>
  <c r="M1266" i="4" s="1"/>
  <c r="L1267" i="4"/>
  <c r="M1267" i="4" s="1"/>
  <c r="L1268" i="4"/>
  <c r="M1268" i="4" s="1"/>
  <c r="L1269" i="4"/>
  <c r="M1269" i="4" s="1"/>
  <c r="L1270" i="4"/>
  <c r="M1270" i="4" s="1"/>
  <c r="L1271" i="4"/>
  <c r="M1271" i="4" s="1"/>
  <c r="L1272" i="4"/>
  <c r="M1272" i="4" s="1"/>
  <c r="L1273" i="4"/>
  <c r="M1273" i="4" s="1"/>
  <c r="L1274" i="4"/>
  <c r="M1274" i="4" s="1"/>
  <c r="L1275" i="4"/>
  <c r="M1275" i="4" s="1"/>
  <c r="L1276" i="4"/>
  <c r="M1276" i="4" s="1"/>
  <c r="L1277" i="4"/>
  <c r="M1277" i="4" s="1"/>
  <c r="L1278" i="4"/>
  <c r="M1278" i="4" s="1"/>
  <c r="L1279" i="4"/>
  <c r="M1279" i="4" s="1"/>
  <c r="L1280" i="4"/>
  <c r="M1280" i="4" s="1"/>
  <c r="L1281" i="4"/>
  <c r="M1281" i="4" s="1"/>
  <c r="L1282" i="4"/>
  <c r="M1282" i="4" s="1"/>
  <c r="L1283" i="4"/>
  <c r="M1283" i="4" s="1"/>
  <c r="L1284" i="4"/>
  <c r="M1284" i="4" s="1"/>
  <c r="L1285" i="4"/>
  <c r="M1285" i="4" s="1"/>
  <c r="L1286" i="4"/>
  <c r="M1286" i="4" s="1"/>
  <c r="L1287" i="4"/>
  <c r="M1287" i="4" s="1"/>
  <c r="L1288" i="4"/>
  <c r="M1288" i="4" s="1"/>
  <c r="L1289" i="4"/>
  <c r="M1289" i="4" s="1"/>
  <c r="L1290" i="4"/>
  <c r="M1290" i="4" s="1"/>
  <c r="L1291" i="4"/>
  <c r="M1291" i="4" s="1"/>
  <c r="L1292" i="4"/>
  <c r="M1292" i="4" s="1"/>
  <c r="L1293" i="4"/>
  <c r="M1293" i="4" s="1"/>
  <c r="L1294" i="4"/>
  <c r="M1294" i="4" s="1"/>
  <c r="L1295" i="4"/>
  <c r="M1295" i="4" s="1"/>
  <c r="L1296" i="4"/>
  <c r="M1296" i="4" s="1"/>
  <c r="L1297" i="4"/>
  <c r="M1297" i="4" s="1"/>
  <c r="L1298" i="4"/>
  <c r="M1298" i="4" s="1"/>
  <c r="L1299" i="4"/>
  <c r="M1299" i="4" s="1"/>
  <c r="L1300" i="4"/>
  <c r="M1300" i="4" s="1"/>
  <c r="L1301" i="4"/>
  <c r="M1301" i="4" s="1"/>
  <c r="L1302" i="4"/>
  <c r="M1302" i="4" s="1"/>
  <c r="L1303" i="4"/>
  <c r="M1303" i="4" s="1"/>
  <c r="L1304" i="4"/>
  <c r="M1304" i="4" s="1"/>
  <c r="L1305" i="4"/>
  <c r="M1305" i="4" s="1"/>
  <c r="L1306" i="4"/>
  <c r="M1306" i="4" s="1"/>
  <c r="L1307" i="4"/>
  <c r="M1307" i="4" s="1"/>
  <c r="L1308" i="4"/>
  <c r="M1308" i="4" s="1"/>
  <c r="L1309" i="4"/>
  <c r="M1309" i="4" s="1"/>
  <c r="L1310" i="4"/>
  <c r="M1310" i="4" s="1"/>
  <c r="L1311" i="4"/>
  <c r="M1311" i="4" s="1"/>
  <c r="L1312" i="4"/>
  <c r="M1312" i="4" s="1"/>
  <c r="L1313" i="4"/>
  <c r="M1313" i="4" s="1"/>
  <c r="L1314" i="4"/>
  <c r="M1314" i="4" s="1"/>
  <c r="L1315" i="4"/>
  <c r="M1315" i="4" s="1"/>
  <c r="L1316" i="4"/>
  <c r="M1316" i="4" s="1"/>
  <c r="L1317" i="4"/>
  <c r="M1317" i="4" s="1"/>
  <c r="L1318" i="4"/>
  <c r="M1318" i="4" s="1"/>
  <c r="L1319" i="4"/>
  <c r="M1319" i="4" s="1"/>
  <c r="L1320" i="4"/>
  <c r="M1320" i="4" s="1"/>
  <c r="L1321" i="4"/>
  <c r="M1321" i="4" s="1"/>
  <c r="L1322" i="4"/>
  <c r="M1322" i="4" s="1"/>
  <c r="L1323" i="4"/>
  <c r="M1323" i="4" s="1"/>
  <c r="L1324" i="4"/>
  <c r="M1324" i="4" s="1"/>
  <c r="L1325" i="4"/>
  <c r="M1325" i="4" s="1"/>
  <c r="L1326" i="4"/>
  <c r="M1326" i="4" s="1"/>
  <c r="L1327" i="4"/>
  <c r="M1327" i="4" s="1"/>
  <c r="L1328" i="4"/>
  <c r="M1328" i="4" s="1"/>
  <c r="L1329" i="4"/>
  <c r="M1329" i="4" s="1"/>
  <c r="L1330" i="4"/>
  <c r="M1330" i="4" s="1"/>
  <c r="L1331" i="4"/>
  <c r="M1331" i="4" s="1"/>
  <c r="L1332" i="4"/>
  <c r="M1332" i="4" s="1"/>
  <c r="L1333" i="4"/>
  <c r="M1333" i="4" s="1"/>
  <c r="L1334" i="4"/>
  <c r="M1334" i="4" s="1"/>
  <c r="L1335" i="4"/>
  <c r="M1335" i="4" s="1"/>
  <c r="L1336" i="4"/>
  <c r="M1336" i="4" s="1"/>
  <c r="L1337" i="4"/>
  <c r="M1337" i="4" s="1"/>
  <c r="L1338" i="4"/>
  <c r="M1338" i="4" s="1"/>
  <c r="L1339" i="4"/>
  <c r="M1339" i="4" s="1"/>
  <c r="L1340" i="4"/>
  <c r="M1340" i="4" s="1"/>
  <c r="L1341" i="4"/>
  <c r="M1341" i="4" s="1"/>
  <c r="L1342" i="4"/>
  <c r="M1342" i="4" s="1"/>
  <c r="L1343" i="4"/>
  <c r="M1343" i="4" s="1"/>
  <c r="L1344" i="4"/>
  <c r="M1344" i="4" s="1"/>
  <c r="L1345" i="4"/>
  <c r="M1345" i="4" s="1"/>
  <c r="L1346" i="4"/>
  <c r="M1346" i="4" s="1"/>
  <c r="L1347" i="4"/>
  <c r="M1347" i="4" s="1"/>
  <c r="L1348" i="4"/>
  <c r="M1348" i="4" s="1"/>
  <c r="L1349" i="4"/>
  <c r="M1349" i="4" s="1"/>
  <c r="L1350" i="4"/>
  <c r="M1350" i="4" s="1"/>
  <c r="L1351" i="4"/>
  <c r="M1351" i="4" s="1"/>
  <c r="L1352" i="4"/>
  <c r="M1352" i="4" s="1"/>
  <c r="L1353" i="4"/>
  <c r="M1353" i="4" s="1"/>
  <c r="L1354" i="4"/>
  <c r="M1354" i="4" s="1"/>
  <c r="L1355" i="4"/>
  <c r="M1355" i="4" s="1"/>
  <c r="L1356" i="4"/>
  <c r="M1356" i="4" s="1"/>
  <c r="L1357" i="4"/>
  <c r="M1357" i="4" s="1"/>
  <c r="L1358" i="4"/>
  <c r="M1358" i="4" s="1"/>
  <c r="L1359" i="4"/>
  <c r="M1359" i="4" s="1"/>
  <c r="L1360" i="4"/>
  <c r="M1360" i="4" s="1"/>
  <c r="L1361" i="4"/>
  <c r="M1361" i="4" s="1"/>
  <c r="L1362" i="4"/>
  <c r="M1362" i="4" s="1"/>
  <c r="L1363" i="4"/>
  <c r="M1363" i="4" s="1"/>
  <c r="L1364" i="4"/>
  <c r="M1364" i="4" s="1"/>
  <c r="L1365" i="4"/>
  <c r="M1365" i="4" s="1"/>
  <c r="L1366" i="4"/>
  <c r="M1366" i="4" s="1"/>
  <c r="L1367" i="4"/>
  <c r="M1367" i="4" s="1"/>
  <c r="L1368" i="4"/>
  <c r="M1368" i="4" s="1"/>
  <c r="L1369" i="4"/>
  <c r="M1369" i="4" s="1"/>
  <c r="L1370" i="4"/>
  <c r="M1370" i="4" s="1"/>
  <c r="L1371" i="4"/>
  <c r="M1371" i="4" s="1"/>
  <c r="L1372" i="4"/>
  <c r="M1372" i="4" s="1"/>
  <c r="L1373" i="4"/>
  <c r="M1373" i="4" s="1"/>
  <c r="L1374" i="4"/>
  <c r="M1374" i="4" s="1"/>
  <c r="L1375" i="4"/>
  <c r="M1375" i="4" s="1"/>
  <c r="L1376" i="4"/>
  <c r="M1376" i="4" s="1"/>
  <c r="L1377" i="4"/>
  <c r="M1377" i="4" s="1"/>
  <c r="L1378" i="4"/>
  <c r="M1378" i="4" s="1"/>
  <c r="L1379" i="4"/>
  <c r="M1379" i="4" s="1"/>
  <c r="L1380" i="4"/>
  <c r="M1380" i="4" s="1"/>
  <c r="L1381" i="4"/>
  <c r="M1381" i="4" s="1"/>
  <c r="L1382" i="4"/>
  <c r="M1382" i="4" s="1"/>
  <c r="L1383" i="4"/>
  <c r="M1383" i="4" s="1"/>
  <c r="L1384" i="4"/>
  <c r="M1384" i="4" s="1"/>
  <c r="L1385" i="4"/>
  <c r="M1385" i="4" s="1"/>
  <c r="L1386" i="4"/>
  <c r="M1386" i="4" s="1"/>
  <c r="L1387" i="4"/>
  <c r="M1387" i="4" s="1"/>
  <c r="L1388" i="4"/>
  <c r="M1388" i="4" s="1"/>
  <c r="L1389" i="4"/>
  <c r="M1389" i="4" s="1"/>
  <c r="L1390" i="4"/>
  <c r="M1390" i="4" s="1"/>
  <c r="L1391" i="4"/>
  <c r="M1391" i="4" s="1"/>
  <c r="L1392" i="4"/>
  <c r="M1392" i="4" s="1"/>
  <c r="L1393" i="4"/>
  <c r="M1393" i="4" s="1"/>
  <c r="L1394" i="4"/>
  <c r="M1394" i="4" s="1"/>
  <c r="L1395" i="4"/>
  <c r="M1395" i="4" s="1"/>
  <c r="L1396" i="4"/>
  <c r="M1396" i="4" s="1"/>
  <c r="L1397" i="4"/>
  <c r="M1397" i="4" s="1"/>
  <c r="L1398" i="4"/>
  <c r="M1398" i="4" s="1"/>
  <c r="L1399" i="4"/>
  <c r="M1399" i="4" s="1"/>
  <c r="L1400" i="4"/>
  <c r="M1400" i="4" s="1"/>
  <c r="L1401" i="4"/>
  <c r="M1401" i="4" s="1"/>
  <c r="L1402" i="4"/>
  <c r="M1402" i="4" s="1"/>
  <c r="L1403" i="4"/>
  <c r="M1403" i="4" s="1"/>
  <c r="L1404" i="4"/>
  <c r="M1404" i="4" s="1"/>
  <c r="L1405" i="4"/>
  <c r="M1405" i="4" s="1"/>
  <c r="L1406" i="4"/>
  <c r="M1406" i="4" s="1"/>
  <c r="L1407" i="4"/>
  <c r="M1407" i="4" s="1"/>
  <c r="L1408" i="4"/>
  <c r="M1408" i="4" s="1"/>
  <c r="L1409" i="4"/>
  <c r="M1409" i="4" s="1"/>
  <c r="L1410" i="4"/>
  <c r="M1410" i="4" s="1"/>
  <c r="L1411" i="4"/>
  <c r="M1411" i="4" s="1"/>
  <c r="L1412" i="4"/>
  <c r="M1412" i="4" s="1"/>
  <c r="L1413" i="4"/>
  <c r="M1413" i="4" s="1"/>
  <c r="L1414" i="4"/>
  <c r="M1414" i="4" s="1"/>
  <c r="L1415" i="4"/>
  <c r="M1415" i="4" s="1"/>
  <c r="L1416" i="4"/>
  <c r="M1416" i="4" s="1"/>
  <c r="L1417" i="4"/>
  <c r="M1417" i="4" s="1"/>
  <c r="L1418" i="4"/>
  <c r="M1418" i="4" s="1"/>
  <c r="L1419" i="4"/>
  <c r="M1419" i="4" s="1"/>
  <c r="L1420" i="4"/>
  <c r="M1420" i="4" s="1"/>
  <c r="L1421" i="4"/>
  <c r="M1421" i="4" s="1"/>
  <c r="L1422" i="4"/>
  <c r="M1422" i="4" s="1"/>
  <c r="L1423" i="4"/>
  <c r="M1423" i="4" s="1"/>
  <c r="L1424" i="4"/>
  <c r="M1424" i="4" s="1"/>
  <c r="L1425" i="4"/>
  <c r="M1425" i="4" s="1"/>
  <c r="L1426" i="4"/>
  <c r="M1426" i="4" s="1"/>
  <c r="L1427" i="4"/>
  <c r="M1427" i="4" s="1"/>
  <c r="L1428" i="4"/>
  <c r="M1428" i="4" s="1"/>
  <c r="L1429" i="4"/>
  <c r="M1429" i="4" s="1"/>
  <c r="L1430" i="4"/>
  <c r="M1430" i="4" s="1"/>
  <c r="L1431" i="4"/>
  <c r="M1431" i="4" s="1"/>
  <c r="L1432" i="4"/>
  <c r="M1432" i="4" s="1"/>
  <c r="L1433" i="4"/>
  <c r="M1433" i="4" s="1"/>
  <c r="L1434" i="4"/>
  <c r="M1434" i="4" s="1"/>
  <c r="L1435" i="4"/>
  <c r="M1435" i="4" s="1"/>
  <c r="L1436" i="4"/>
  <c r="M1436" i="4" s="1"/>
  <c r="L1437" i="4"/>
  <c r="M1437" i="4" s="1"/>
  <c r="L1438" i="4"/>
  <c r="M1438" i="4" s="1"/>
  <c r="L1439" i="4"/>
  <c r="M1439" i="4" s="1"/>
  <c r="L1440" i="4"/>
  <c r="M1440" i="4" s="1"/>
  <c r="L1441" i="4"/>
  <c r="M1441" i="4" s="1"/>
  <c r="L1442" i="4"/>
  <c r="M1442" i="4" s="1"/>
  <c r="L1443" i="4"/>
  <c r="M1443" i="4" s="1"/>
  <c r="L1444" i="4"/>
  <c r="M1444" i="4" s="1"/>
  <c r="L1445" i="4"/>
  <c r="M1445" i="4" s="1"/>
  <c r="L1446" i="4"/>
  <c r="M1446" i="4" s="1"/>
  <c r="L1447" i="4"/>
  <c r="M1447" i="4" s="1"/>
  <c r="L1448" i="4"/>
  <c r="M1448" i="4" s="1"/>
  <c r="L1449" i="4"/>
  <c r="M1449" i="4" s="1"/>
  <c r="L1450" i="4"/>
  <c r="M1450" i="4" s="1"/>
  <c r="L1451" i="4"/>
  <c r="M1451" i="4" s="1"/>
  <c r="L1452" i="4"/>
  <c r="M1452" i="4" s="1"/>
  <c r="L1453" i="4"/>
  <c r="M1453" i="4" s="1"/>
  <c r="L1454" i="4"/>
  <c r="M1454" i="4" s="1"/>
  <c r="L1455" i="4"/>
  <c r="M1455" i="4" s="1"/>
  <c r="L1456" i="4"/>
  <c r="M1456" i="4" s="1"/>
  <c r="L1457" i="4"/>
  <c r="M1457" i="4" s="1"/>
  <c r="L1458" i="4"/>
  <c r="M1458" i="4" s="1"/>
  <c r="L1459" i="4"/>
  <c r="M1459" i="4" s="1"/>
  <c r="L1460" i="4"/>
  <c r="M1460" i="4" s="1"/>
  <c r="L1461" i="4"/>
  <c r="M1461" i="4" s="1"/>
  <c r="L1462" i="4"/>
  <c r="M1462" i="4" s="1"/>
  <c r="L1463" i="4"/>
  <c r="M1463" i="4" s="1"/>
  <c r="L1464" i="4"/>
  <c r="M1464" i="4" s="1"/>
  <c r="L1465" i="4"/>
  <c r="M1465" i="4" s="1"/>
  <c r="L1466" i="4"/>
  <c r="M1466" i="4" s="1"/>
  <c r="L1467" i="4"/>
  <c r="M1467" i="4" s="1"/>
  <c r="L1468" i="4"/>
  <c r="M1468" i="4" s="1"/>
  <c r="L1469" i="4"/>
  <c r="M1469" i="4" s="1"/>
  <c r="L1470" i="4"/>
  <c r="M1470" i="4" s="1"/>
  <c r="L1471" i="4"/>
  <c r="M1471" i="4" s="1"/>
  <c r="L1472" i="4"/>
  <c r="M1472" i="4" s="1"/>
  <c r="L1473" i="4"/>
  <c r="M1473" i="4" s="1"/>
  <c r="L1474" i="4"/>
  <c r="M1474" i="4" s="1"/>
  <c r="L1475" i="4"/>
  <c r="M1475" i="4" s="1"/>
  <c r="L1476" i="4"/>
  <c r="M1476" i="4" s="1"/>
  <c r="L1477" i="4"/>
  <c r="M1477" i="4" s="1"/>
  <c r="L1478" i="4"/>
  <c r="M1478" i="4" s="1"/>
  <c r="L1479" i="4"/>
  <c r="M1479" i="4" s="1"/>
  <c r="L1480" i="4"/>
  <c r="M1480" i="4" s="1"/>
  <c r="L1481" i="4"/>
  <c r="M1481" i="4" s="1"/>
  <c r="L1482" i="4"/>
  <c r="M1482" i="4" s="1"/>
  <c r="L1483" i="4"/>
  <c r="M1483" i="4" s="1"/>
  <c r="L1484" i="4"/>
  <c r="M1484" i="4" s="1"/>
  <c r="L1485" i="4"/>
  <c r="M1485" i="4" s="1"/>
  <c r="L1486" i="4"/>
  <c r="M1486" i="4" s="1"/>
  <c r="L1487" i="4"/>
  <c r="M1487" i="4" s="1"/>
  <c r="L1488" i="4"/>
  <c r="M1488" i="4" s="1"/>
  <c r="L1489" i="4"/>
  <c r="M1489" i="4" s="1"/>
  <c r="L1490" i="4"/>
  <c r="M1490" i="4" s="1"/>
  <c r="L1491" i="4"/>
  <c r="M1491" i="4" s="1"/>
  <c r="L1492" i="4"/>
  <c r="M1492" i="4" s="1"/>
  <c r="L1493" i="4"/>
  <c r="M1493" i="4" s="1"/>
  <c r="L1494" i="4"/>
  <c r="M1494" i="4" s="1"/>
  <c r="L1495" i="4"/>
  <c r="M1495" i="4" s="1"/>
  <c r="L1496" i="4"/>
  <c r="M1496" i="4" s="1"/>
  <c r="L1497" i="4"/>
  <c r="M1497" i="4" s="1"/>
  <c r="L1498" i="4"/>
  <c r="M1498" i="4" s="1"/>
  <c r="L1499" i="4"/>
  <c r="M1499" i="4" s="1"/>
  <c r="L1500" i="4"/>
  <c r="M1500" i="4" s="1"/>
  <c r="L1501" i="4"/>
  <c r="M1501" i="4" s="1"/>
  <c r="L1502" i="4"/>
  <c r="M1502" i="4" s="1"/>
  <c r="L1503" i="4"/>
  <c r="M1503" i="4" s="1"/>
  <c r="L1504" i="4"/>
  <c r="M1504" i="4" s="1"/>
  <c r="L1505" i="4"/>
  <c r="M1505" i="4" s="1"/>
  <c r="L1506" i="4"/>
  <c r="M1506" i="4" s="1"/>
  <c r="L1507" i="4"/>
  <c r="M1507" i="4" s="1"/>
  <c r="L1508" i="4"/>
  <c r="M1508" i="4" s="1"/>
  <c r="L1509" i="4"/>
  <c r="M1509" i="4" s="1"/>
  <c r="L1510" i="4"/>
  <c r="M1510" i="4" s="1"/>
  <c r="L1511" i="4"/>
  <c r="M1511" i="4" s="1"/>
  <c r="L1512" i="4"/>
  <c r="M1512" i="4" s="1"/>
  <c r="L1513" i="4"/>
  <c r="M1513" i="4" s="1"/>
  <c r="L1514" i="4"/>
  <c r="M1514" i="4" s="1"/>
  <c r="L1515" i="4"/>
  <c r="M1515" i="4" s="1"/>
  <c r="L1516" i="4"/>
  <c r="M1516" i="4" s="1"/>
  <c r="L1517" i="4"/>
  <c r="M1517" i="4" s="1"/>
  <c r="L1518" i="4"/>
  <c r="M1518" i="4" s="1"/>
  <c r="L1519" i="4"/>
  <c r="M1519" i="4" s="1"/>
  <c r="L1520" i="4"/>
  <c r="M1520" i="4" s="1"/>
  <c r="L1521" i="4"/>
  <c r="M1521" i="4" s="1"/>
  <c r="L1522" i="4"/>
  <c r="M1522" i="4" s="1"/>
  <c r="L1523" i="4"/>
  <c r="M1523" i="4" s="1"/>
  <c r="L1524" i="4"/>
  <c r="M1524" i="4" s="1"/>
  <c r="L1525" i="4"/>
  <c r="M1525" i="4" s="1"/>
  <c r="L1526" i="4"/>
  <c r="M1526" i="4" s="1"/>
  <c r="L1527" i="4"/>
  <c r="M1527" i="4" s="1"/>
  <c r="L1528" i="4"/>
  <c r="M1528" i="4" s="1"/>
  <c r="L1529" i="4"/>
  <c r="M1529" i="4" s="1"/>
  <c r="L1530" i="4"/>
  <c r="M1530" i="4" s="1"/>
  <c r="L1531" i="4"/>
  <c r="M1531" i="4" s="1"/>
  <c r="L1532" i="4"/>
  <c r="M1532" i="4" s="1"/>
  <c r="L1533" i="4"/>
  <c r="M1533" i="4" s="1"/>
  <c r="L1534" i="4"/>
  <c r="M1534" i="4" s="1"/>
  <c r="L1535" i="4"/>
  <c r="M1535" i="4" s="1"/>
  <c r="L1536" i="4"/>
  <c r="M1536" i="4" s="1"/>
  <c r="L1537" i="4"/>
  <c r="M1537" i="4" s="1"/>
  <c r="L1538" i="4"/>
  <c r="M1538" i="4" s="1"/>
  <c r="L1539" i="4"/>
  <c r="M1539" i="4" s="1"/>
  <c r="L1540" i="4"/>
  <c r="M1540" i="4" s="1"/>
  <c r="L1541" i="4"/>
  <c r="M1541" i="4" s="1"/>
  <c r="L1542" i="4"/>
  <c r="M1542" i="4" s="1"/>
  <c r="L1543" i="4"/>
  <c r="M1543" i="4" s="1"/>
  <c r="L1544" i="4"/>
  <c r="M1544" i="4" s="1"/>
  <c r="L1545" i="4"/>
  <c r="M1545" i="4" s="1"/>
  <c r="L1546" i="4"/>
  <c r="M1546" i="4" s="1"/>
  <c r="L1547" i="4"/>
  <c r="M1547" i="4" s="1"/>
  <c r="L1548" i="4"/>
  <c r="M1548" i="4" s="1"/>
  <c r="L1549" i="4"/>
  <c r="M1549" i="4" s="1"/>
  <c r="L1550" i="4"/>
  <c r="M1550" i="4" s="1"/>
  <c r="L1551" i="4"/>
  <c r="M1551" i="4" s="1"/>
  <c r="L1552" i="4"/>
  <c r="M1552" i="4" s="1"/>
  <c r="L1553" i="4"/>
  <c r="M1553" i="4" s="1"/>
  <c r="L1554" i="4"/>
  <c r="M1554" i="4" s="1"/>
  <c r="L1555" i="4"/>
  <c r="M1555" i="4" s="1"/>
  <c r="L1556" i="4"/>
  <c r="M1556" i="4" s="1"/>
  <c r="L1557" i="4"/>
  <c r="M1557" i="4" s="1"/>
  <c r="L1558" i="4"/>
  <c r="M1558" i="4" s="1"/>
  <c r="L1559" i="4"/>
  <c r="M1559" i="4" s="1"/>
  <c r="L1560" i="4"/>
  <c r="M1560" i="4" s="1"/>
  <c r="L1561" i="4"/>
  <c r="M1561" i="4" s="1"/>
  <c r="L1562" i="4"/>
  <c r="M1562" i="4" s="1"/>
  <c r="L1563" i="4"/>
  <c r="M1563" i="4" s="1"/>
  <c r="L1564" i="4"/>
  <c r="M1564" i="4" s="1"/>
  <c r="L1565" i="4"/>
  <c r="M1565" i="4" s="1"/>
  <c r="L1566" i="4"/>
  <c r="M1566" i="4" s="1"/>
  <c r="L1567" i="4"/>
  <c r="M1567" i="4" s="1"/>
  <c r="L1568" i="4"/>
  <c r="M1568" i="4" s="1"/>
  <c r="L1569" i="4"/>
  <c r="M1569" i="4" s="1"/>
  <c r="L1570" i="4"/>
  <c r="M1570" i="4" s="1"/>
  <c r="L1571" i="4"/>
  <c r="M1571" i="4" s="1"/>
  <c r="L1572" i="4"/>
  <c r="M1572" i="4" s="1"/>
  <c r="L1573" i="4"/>
  <c r="M1573" i="4" s="1"/>
  <c r="L1574" i="4"/>
  <c r="M1574" i="4" s="1"/>
  <c r="L1575" i="4"/>
  <c r="M1575" i="4" s="1"/>
  <c r="L1576" i="4"/>
  <c r="M1576" i="4" s="1"/>
  <c r="L1577" i="4"/>
  <c r="M1577" i="4" s="1"/>
  <c r="L1578" i="4"/>
  <c r="M1578" i="4" s="1"/>
  <c r="L1579" i="4"/>
  <c r="M1579" i="4" s="1"/>
  <c r="L1580" i="4"/>
  <c r="M1580" i="4" s="1"/>
  <c r="L1581" i="4"/>
  <c r="M1581" i="4" s="1"/>
  <c r="L1582" i="4"/>
  <c r="M1582" i="4" s="1"/>
  <c r="L1583" i="4"/>
  <c r="M1583" i="4" s="1"/>
  <c r="L1584" i="4"/>
  <c r="M1584" i="4" s="1"/>
  <c r="L1585" i="4"/>
  <c r="M1585" i="4" s="1"/>
  <c r="L1586" i="4"/>
  <c r="M1586" i="4" s="1"/>
  <c r="L1587" i="4"/>
  <c r="M1587" i="4" s="1"/>
  <c r="L1588" i="4"/>
  <c r="M1588" i="4" s="1"/>
  <c r="L1589" i="4"/>
  <c r="M1589" i="4" s="1"/>
  <c r="L1590" i="4"/>
  <c r="M1590" i="4" s="1"/>
  <c r="L1591" i="4"/>
  <c r="M1591" i="4" s="1"/>
  <c r="L1592" i="4"/>
  <c r="M1592" i="4" s="1"/>
  <c r="L1593" i="4"/>
  <c r="M1593" i="4" s="1"/>
  <c r="L1594" i="4"/>
  <c r="M1594" i="4" s="1"/>
  <c r="L1595" i="4"/>
  <c r="M1595" i="4" s="1"/>
  <c r="L1596" i="4"/>
  <c r="M1596" i="4" s="1"/>
  <c r="L1597" i="4"/>
  <c r="M1597" i="4" s="1"/>
  <c r="L1598" i="4"/>
  <c r="M1598" i="4" s="1"/>
  <c r="L1599" i="4"/>
  <c r="M1599" i="4" s="1"/>
  <c r="L1600" i="4"/>
  <c r="M1600" i="4" s="1"/>
  <c r="L1601" i="4"/>
  <c r="M1601" i="4" s="1"/>
  <c r="L1602" i="4"/>
  <c r="M1602" i="4" s="1"/>
  <c r="L1603" i="4"/>
  <c r="M1603" i="4" s="1"/>
  <c r="L1604" i="4"/>
  <c r="M1604" i="4" s="1"/>
  <c r="L1605" i="4"/>
  <c r="M1605" i="4" s="1"/>
  <c r="L1606" i="4"/>
  <c r="M1606" i="4" s="1"/>
  <c r="L1607" i="4"/>
  <c r="M1607" i="4" s="1"/>
  <c r="L1608" i="4"/>
  <c r="M1608" i="4" s="1"/>
  <c r="L1609" i="4"/>
  <c r="M1609" i="4" s="1"/>
  <c r="L1610" i="4"/>
  <c r="M1610" i="4" s="1"/>
  <c r="L1611" i="4"/>
  <c r="M1611" i="4" s="1"/>
  <c r="L1612" i="4"/>
  <c r="M1612" i="4" s="1"/>
  <c r="L1613" i="4"/>
  <c r="M1613" i="4" s="1"/>
  <c r="L1614" i="4"/>
  <c r="M1614" i="4" s="1"/>
  <c r="L1615" i="4"/>
  <c r="M1615" i="4" s="1"/>
  <c r="L1616" i="4"/>
  <c r="M1616" i="4" s="1"/>
  <c r="L1617" i="4"/>
  <c r="M1617" i="4" s="1"/>
  <c r="L1618" i="4"/>
  <c r="M1618" i="4" s="1"/>
  <c r="L1619" i="4"/>
  <c r="M1619" i="4" s="1"/>
  <c r="L1620" i="4"/>
  <c r="M1620" i="4" s="1"/>
  <c r="L1621" i="4"/>
  <c r="M1621" i="4" s="1"/>
  <c r="L1622" i="4"/>
  <c r="M1622" i="4" s="1"/>
  <c r="L1623" i="4"/>
  <c r="M1623" i="4" s="1"/>
  <c r="L1624" i="4"/>
  <c r="M1624" i="4" s="1"/>
  <c r="L1625" i="4"/>
  <c r="M1625" i="4" s="1"/>
  <c r="L1626" i="4"/>
  <c r="M1626" i="4" s="1"/>
  <c r="L1627" i="4"/>
  <c r="M1627" i="4" s="1"/>
  <c r="L1628" i="4"/>
  <c r="M1628" i="4" s="1"/>
  <c r="L1629" i="4"/>
  <c r="M1629" i="4" s="1"/>
  <c r="L1630" i="4"/>
  <c r="M1630" i="4" s="1"/>
  <c r="L1631" i="4"/>
  <c r="M1631" i="4" s="1"/>
  <c r="L1632" i="4"/>
  <c r="M1632" i="4" s="1"/>
  <c r="L1633" i="4"/>
  <c r="M1633" i="4" s="1"/>
  <c r="L1634" i="4"/>
  <c r="M1634" i="4" s="1"/>
  <c r="L1635" i="4"/>
  <c r="M1635" i="4" s="1"/>
  <c r="L1636" i="4"/>
  <c r="M1636" i="4" s="1"/>
  <c r="L1637" i="4"/>
  <c r="M1637" i="4" s="1"/>
  <c r="L1638" i="4"/>
  <c r="M1638" i="4" s="1"/>
  <c r="L1639" i="4"/>
  <c r="M1639" i="4" s="1"/>
  <c r="L1640" i="4"/>
  <c r="M1640" i="4" s="1"/>
  <c r="L1641" i="4"/>
  <c r="M1641" i="4" s="1"/>
  <c r="L1642" i="4"/>
  <c r="M1642" i="4" s="1"/>
  <c r="L1643" i="4"/>
  <c r="M1643" i="4" s="1"/>
  <c r="L1644" i="4"/>
  <c r="M1644" i="4" s="1"/>
  <c r="L1645" i="4"/>
  <c r="M1645" i="4" s="1"/>
  <c r="L1646" i="4"/>
  <c r="M1646" i="4" s="1"/>
  <c r="L1647" i="4"/>
  <c r="M1647" i="4" s="1"/>
  <c r="L1648" i="4"/>
  <c r="M1648" i="4" s="1"/>
  <c r="L1649" i="4"/>
  <c r="M1649" i="4" s="1"/>
  <c r="L1650" i="4"/>
  <c r="M1650" i="4" s="1"/>
  <c r="L1651" i="4"/>
  <c r="M1651" i="4" s="1"/>
  <c r="L1652" i="4"/>
  <c r="M1652" i="4" s="1"/>
  <c r="L1653" i="4"/>
  <c r="M1653" i="4" s="1"/>
  <c r="L1654" i="4"/>
  <c r="M1654" i="4" s="1"/>
  <c r="L1655" i="4"/>
  <c r="M1655" i="4" s="1"/>
  <c r="L1656" i="4"/>
  <c r="M1656" i="4" s="1"/>
  <c r="L1657" i="4"/>
  <c r="M1657" i="4" s="1"/>
  <c r="L1658" i="4"/>
  <c r="M1658" i="4" s="1"/>
  <c r="L1659" i="4"/>
  <c r="M1659" i="4" s="1"/>
  <c r="L1660" i="4"/>
  <c r="M1660" i="4" s="1"/>
  <c r="L1661" i="4"/>
  <c r="M1661" i="4" s="1"/>
  <c r="L1662" i="4"/>
  <c r="M1662" i="4" s="1"/>
  <c r="L1663" i="4"/>
  <c r="M1663" i="4" s="1"/>
  <c r="L1664" i="4"/>
  <c r="M1664" i="4" s="1"/>
  <c r="L1665" i="4"/>
  <c r="M1665" i="4" s="1"/>
  <c r="L1666" i="4"/>
  <c r="M1666" i="4" s="1"/>
  <c r="L1667" i="4"/>
  <c r="M1667" i="4" s="1"/>
  <c r="L1668" i="4"/>
  <c r="M1668" i="4" s="1"/>
  <c r="L1669" i="4"/>
  <c r="M1669" i="4" s="1"/>
  <c r="L1670" i="4"/>
  <c r="M1670" i="4" s="1"/>
  <c r="L1671" i="4"/>
  <c r="M1671" i="4" s="1"/>
  <c r="L1672" i="4"/>
  <c r="M1672" i="4" s="1"/>
  <c r="L1673" i="4"/>
  <c r="M1673" i="4" s="1"/>
  <c r="L1674" i="4"/>
  <c r="M1674" i="4" s="1"/>
  <c r="L1675" i="4"/>
  <c r="M1675" i="4" s="1"/>
  <c r="L1676" i="4"/>
  <c r="M1676" i="4" s="1"/>
  <c r="L1677" i="4"/>
  <c r="M1677" i="4" s="1"/>
  <c r="L1678" i="4"/>
  <c r="M1678" i="4" s="1"/>
  <c r="L1679" i="4"/>
  <c r="M1679" i="4" s="1"/>
  <c r="L1680" i="4"/>
  <c r="M1680" i="4" s="1"/>
  <c r="L1681" i="4"/>
  <c r="M1681" i="4" s="1"/>
  <c r="L1682" i="4"/>
  <c r="M1682" i="4" s="1"/>
  <c r="L1683" i="4"/>
  <c r="M1683" i="4" s="1"/>
  <c r="L1684" i="4"/>
  <c r="M1684" i="4" s="1"/>
  <c r="L1685" i="4"/>
  <c r="M1685" i="4" s="1"/>
  <c r="L1686" i="4"/>
  <c r="M1686" i="4" s="1"/>
  <c r="L1687" i="4"/>
  <c r="M1687" i="4" s="1"/>
  <c r="L1688" i="4"/>
  <c r="M1688" i="4" s="1"/>
  <c r="L1689" i="4"/>
  <c r="M1689" i="4" s="1"/>
  <c r="L1690" i="4"/>
  <c r="M1690" i="4" s="1"/>
  <c r="L1691" i="4"/>
  <c r="M1691" i="4" s="1"/>
  <c r="L1692" i="4"/>
  <c r="M1692" i="4" s="1"/>
  <c r="L1693" i="4"/>
  <c r="M1693" i="4" s="1"/>
  <c r="L1694" i="4"/>
  <c r="M1694" i="4" s="1"/>
  <c r="L1695" i="4"/>
  <c r="M1695" i="4" s="1"/>
  <c r="L1696" i="4"/>
  <c r="M1696" i="4" s="1"/>
  <c r="L1697" i="4"/>
  <c r="M1697" i="4" s="1"/>
  <c r="L1698" i="4"/>
  <c r="M1698" i="4" s="1"/>
  <c r="L1699" i="4"/>
  <c r="M1699" i="4" s="1"/>
  <c r="L1700" i="4"/>
  <c r="M1700" i="4" s="1"/>
  <c r="L1701" i="4"/>
  <c r="M1701" i="4" s="1"/>
  <c r="L1702" i="4"/>
  <c r="M1702" i="4" s="1"/>
  <c r="L1703" i="4"/>
  <c r="M1703" i="4" s="1"/>
  <c r="L1704" i="4"/>
  <c r="M1704" i="4" s="1"/>
  <c r="L1705" i="4"/>
  <c r="M1705" i="4" s="1"/>
  <c r="L1706" i="4"/>
  <c r="M1706" i="4" s="1"/>
  <c r="L1707" i="4"/>
  <c r="M1707" i="4" s="1"/>
  <c r="L1708" i="4"/>
  <c r="M1708" i="4" s="1"/>
  <c r="L1709" i="4"/>
  <c r="M1709" i="4" s="1"/>
  <c r="L1710" i="4"/>
  <c r="M1710" i="4" s="1"/>
  <c r="L1711" i="4"/>
  <c r="M1711" i="4" s="1"/>
  <c r="L1712" i="4"/>
  <c r="M1712" i="4" s="1"/>
  <c r="L1713" i="4"/>
  <c r="M1713" i="4" s="1"/>
  <c r="L1714" i="4"/>
  <c r="M1714" i="4" s="1"/>
  <c r="L1715" i="4"/>
  <c r="M1715" i="4" s="1"/>
  <c r="L1716" i="4"/>
  <c r="M1716" i="4" s="1"/>
  <c r="L1717" i="4"/>
  <c r="M1717" i="4" s="1"/>
  <c r="L1718" i="4"/>
  <c r="M1718" i="4" s="1"/>
  <c r="L1719" i="4"/>
  <c r="M1719" i="4" s="1"/>
  <c r="L1720" i="4"/>
  <c r="M1720" i="4" s="1"/>
  <c r="L1721" i="4"/>
  <c r="M1721" i="4" s="1"/>
  <c r="L1722" i="4"/>
  <c r="M1722" i="4" s="1"/>
  <c r="L1723" i="4"/>
  <c r="M1723" i="4" s="1"/>
  <c r="L1724" i="4"/>
  <c r="M1724" i="4" s="1"/>
  <c r="L1725" i="4"/>
  <c r="M1725" i="4" s="1"/>
  <c r="L1726" i="4"/>
  <c r="M1726" i="4" s="1"/>
  <c r="L1727" i="4"/>
  <c r="M1727" i="4" s="1"/>
  <c r="L1728" i="4"/>
  <c r="M1728" i="4" s="1"/>
  <c r="L1729" i="4"/>
  <c r="M1729" i="4" s="1"/>
  <c r="L1730" i="4"/>
  <c r="M1730" i="4" s="1"/>
  <c r="L1731" i="4"/>
  <c r="M1731" i="4" s="1"/>
  <c r="L1732" i="4"/>
  <c r="M1732" i="4" s="1"/>
  <c r="L1733" i="4"/>
  <c r="M1733" i="4" s="1"/>
  <c r="L1734" i="4"/>
  <c r="M1734" i="4" s="1"/>
  <c r="L1735" i="4"/>
  <c r="M1735" i="4" s="1"/>
  <c r="L1736" i="4"/>
  <c r="M1736" i="4" s="1"/>
  <c r="L1737" i="4"/>
  <c r="M1737" i="4" s="1"/>
  <c r="L1738" i="4"/>
  <c r="M1738" i="4" s="1"/>
  <c r="L1739" i="4"/>
  <c r="M1739" i="4" s="1"/>
  <c r="L1740" i="4"/>
  <c r="M1740" i="4" s="1"/>
  <c r="L1741" i="4"/>
  <c r="M1741" i="4" s="1"/>
  <c r="L1742" i="4"/>
  <c r="M1742" i="4" s="1"/>
  <c r="L1743" i="4"/>
  <c r="M1743" i="4" s="1"/>
  <c r="L1744" i="4"/>
  <c r="M1744" i="4" s="1"/>
  <c r="L1745" i="4"/>
  <c r="M1745" i="4" s="1"/>
  <c r="L1746" i="4"/>
  <c r="M1746" i="4" s="1"/>
  <c r="L1747" i="4"/>
  <c r="M1747" i="4" s="1"/>
  <c r="L1748" i="4"/>
  <c r="M1748" i="4" s="1"/>
  <c r="L1749" i="4"/>
  <c r="M1749" i="4" s="1"/>
  <c r="L1750" i="4"/>
  <c r="M1750" i="4" s="1"/>
  <c r="L1751" i="4"/>
  <c r="M1751" i="4" s="1"/>
  <c r="L1752" i="4"/>
  <c r="M1752" i="4" s="1"/>
  <c r="L1753" i="4"/>
  <c r="M1753" i="4" s="1"/>
  <c r="L1754" i="4"/>
  <c r="M1754" i="4" s="1"/>
  <c r="L1755" i="4"/>
  <c r="M1755" i="4" s="1"/>
  <c r="L1756" i="4"/>
  <c r="M1756" i="4" s="1"/>
  <c r="L1757" i="4"/>
  <c r="M1757" i="4" s="1"/>
  <c r="L1758" i="4"/>
  <c r="M1758" i="4" s="1"/>
  <c r="L1759" i="4"/>
  <c r="M1759" i="4" s="1"/>
  <c r="L1760" i="4"/>
  <c r="M1760" i="4" s="1"/>
  <c r="L1761" i="4"/>
  <c r="M1761" i="4" s="1"/>
  <c r="L1762" i="4"/>
  <c r="M1762" i="4" s="1"/>
  <c r="L1763" i="4"/>
  <c r="M1763" i="4" s="1"/>
  <c r="L1764" i="4"/>
  <c r="M1764" i="4" s="1"/>
  <c r="L1765" i="4"/>
  <c r="M1765" i="4" s="1"/>
  <c r="L1766" i="4"/>
  <c r="M1766" i="4" s="1"/>
  <c r="L1767" i="4"/>
  <c r="M1767" i="4" s="1"/>
  <c r="L1768" i="4"/>
  <c r="M1768" i="4" s="1"/>
  <c r="L1769" i="4"/>
  <c r="M1769" i="4" s="1"/>
  <c r="L1770" i="4"/>
  <c r="M1770" i="4" s="1"/>
  <c r="L1771" i="4"/>
  <c r="M1771" i="4" s="1"/>
  <c r="L1772" i="4"/>
  <c r="M1772" i="4" s="1"/>
  <c r="L1773" i="4"/>
  <c r="M1773" i="4" s="1"/>
  <c r="L1774" i="4"/>
  <c r="M1774" i="4" s="1"/>
  <c r="L1775" i="4"/>
  <c r="M1775" i="4" s="1"/>
  <c r="L1776" i="4"/>
  <c r="M1776" i="4" s="1"/>
  <c r="L1777" i="4"/>
  <c r="M1777" i="4" s="1"/>
  <c r="L1778" i="4"/>
  <c r="M1778" i="4" s="1"/>
  <c r="L1779" i="4"/>
  <c r="M1779" i="4" s="1"/>
  <c r="L1780" i="4"/>
  <c r="M1780" i="4" s="1"/>
  <c r="L1781" i="4"/>
  <c r="M1781" i="4" s="1"/>
  <c r="L1782" i="4"/>
  <c r="M1782" i="4" s="1"/>
  <c r="L1783" i="4"/>
  <c r="M1783" i="4" s="1"/>
  <c r="L1784" i="4"/>
  <c r="M1784" i="4" s="1"/>
  <c r="L1785" i="4"/>
  <c r="M1785" i="4" s="1"/>
  <c r="L1786" i="4"/>
  <c r="M1786" i="4" s="1"/>
  <c r="L1787" i="4"/>
  <c r="M1787" i="4" s="1"/>
  <c r="L1788" i="4"/>
  <c r="M1788" i="4" s="1"/>
  <c r="L1789" i="4"/>
  <c r="M1789" i="4" s="1"/>
  <c r="L1790" i="4"/>
  <c r="M1790" i="4" s="1"/>
  <c r="L1791" i="4"/>
  <c r="M1791" i="4" s="1"/>
  <c r="L1792" i="4"/>
  <c r="M1792" i="4" s="1"/>
  <c r="L1793" i="4"/>
  <c r="M1793" i="4" s="1"/>
  <c r="L1794" i="4"/>
  <c r="M1794" i="4" s="1"/>
  <c r="L1795" i="4"/>
  <c r="M1795" i="4" s="1"/>
  <c r="L1796" i="4"/>
  <c r="M1796" i="4" s="1"/>
  <c r="L1797" i="4"/>
  <c r="M1797" i="4" s="1"/>
  <c r="L1798" i="4"/>
  <c r="M1798" i="4" s="1"/>
  <c r="L1799" i="4"/>
  <c r="M1799" i="4" s="1"/>
  <c r="L1800" i="4"/>
  <c r="M1800" i="4" s="1"/>
  <c r="L1801" i="4"/>
  <c r="M1801" i="4" s="1"/>
  <c r="L1802" i="4"/>
  <c r="M1802" i="4" s="1"/>
  <c r="L1803" i="4"/>
  <c r="M1803" i="4" s="1"/>
  <c r="L1804" i="4"/>
  <c r="M1804" i="4" s="1"/>
  <c r="L1805" i="4"/>
  <c r="M1805" i="4" s="1"/>
  <c r="L1806" i="4"/>
  <c r="M1806" i="4" s="1"/>
  <c r="L1807" i="4"/>
  <c r="M1807" i="4" s="1"/>
  <c r="L1808" i="4"/>
  <c r="M1808" i="4" s="1"/>
  <c r="L1809" i="4"/>
  <c r="M1809" i="4" s="1"/>
  <c r="L1810" i="4"/>
  <c r="M1810" i="4" s="1"/>
  <c r="L1811" i="4"/>
  <c r="M1811" i="4" s="1"/>
  <c r="L1812" i="4"/>
  <c r="M1812" i="4" s="1"/>
  <c r="L1813" i="4"/>
  <c r="M1813" i="4" s="1"/>
  <c r="L1814" i="4"/>
  <c r="M1814" i="4" s="1"/>
  <c r="L1815" i="4"/>
  <c r="M1815" i="4" s="1"/>
  <c r="L1816" i="4"/>
  <c r="M1816" i="4" s="1"/>
  <c r="L1817" i="4"/>
  <c r="M1817" i="4" s="1"/>
  <c r="L1818" i="4"/>
  <c r="M1818" i="4" s="1"/>
  <c r="L1819" i="4"/>
  <c r="M1819" i="4" s="1"/>
  <c r="L1820" i="4"/>
  <c r="M1820" i="4" s="1"/>
  <c r="L1821" i="4"/>
  <c r="M1821" i="4" s="1"/>
  <c r="L1822" i="4"/>
  <c r="M1822" i="4" s="1"/>
  <c r="L1823" i="4"/>
  <c r="M1823" i="4" s="1"/>
  <c r="L1824" i="4"/>
  <c r="M1824" i="4" s="1"/>
  <c r="L1825" i="4"/>
  <c r="M1825" i="4" s="1"/>
  <c r="L1826" i="4"/>
  <c r="M1826" i="4" s="1"/>
  <c r="L1827" i="4"/>
  <c r="M1827" i="4" s="1"/>
  <c r="L1828" i="4"/>
  <c r="M1828" i="4" s="1"/>
  <c r="L1829" i="4"/>
  <c r="M1829" i="4" s="1"/>
  <c r="L1830" i="4"/>
  <c r="M1830" i="4" s="1"/>
  <c r="L1831" i="4"/>
  <c r="M1831" i="4" s="1"/>
  <c r="L1832" i="4"/>
  <c r="M1832" i="4" s="1"/>
  <c r="L1833" i="4"/>
  <c r="M1833" i="4" s="1"/>
  <c r="L1834" i="4"/>
  <c r="M1834" i="4" s="1"/>
  <c r="L1835" i="4"/>
  <c r="M1835" i="4" s="1"/>
  <c r="L1836" i="4"/>
  <c r="M1836" i="4" s="1"/>
  <c r="L1837" i="4"/>
  <c r="M1837" i="4" s="1"/>
  <c r="L1838" i="4"/>
  <c r="M1838" i="4" s="1"/>
  <c r="L1839" i="4"/>
  <c r="M1839" i="4" s="1"/>
  <c r="L1840" i="4"/>
  <c r="M1840" i="4" s="1"/>
  <c r="L1841" i="4"/>
  <c r="M1841" i="4" s="1"/>
  <c r="L1842" i="4"/>
  <c r="M1842" i="4" s="1"/>
  <c r="L1843" i="4"/>
  <c r="M1843" i="4" s="1"/>
  <c r="L1844" i="4"/>
  <c r="M1844" i="4" s="1"/>
  <c r="L1845" i="4"/>
  <c r="M1845" i="4" s="1"/>
  <c r="L1846" i="4"/>
  <c r="M1846" i="4" s="1"/>
  <c r="L1847" i="4"/>
  <c r="M1847" i="4" s="1"/>
  <c r="L1848" i="4"/>
  <c r="M1848" i="4" s="1"/>
  <c r="L1849" i="4"/>
  <c r="M1849" i="4" s="1"/>
  <c r="L1850" i="4"/>
  <c r="M1850" i="4" s="1"/>
  <c r="L1851" i="4"/>
  <c r="M1851" i="4" s="1"/>
  <c r="L1852" i="4"/>
  <c r="M1852" i="4" s="1"/>
  <c r="L1853" i="4"/>
  <c r="M1853" i="4" s="1"/>
  <c r="L1854" i="4"/>
  <c r="M1854" i="4" s="1"/>
  <c r="L1855" i="4"/>
  <c r="M1855" i="4" s="1"/>
  <c r="L1856" i="4"/>
  <c r="M1856" i="4" s="1"/>
  <c r="L1857" i="4"/>
  <c r="M1857" i="4" s="1"/>
  <c r="L1858" i="4"/>
  <c r="M1858" i="4" s="1"/>
  <c r="L1859" i="4"/>
  <c r="M1859" i="4" s="1"/>
  <c r="L1860" i="4"/>
  <c r="M1860" i="4" s="1"/>
  <c r="L1861" i="4"/>
  <c r="M1861" i="4" s="1"/>
  <c r="L1862" i="4"/>
  <c r="M1862" i="4" s="1"/>
  <c r="L1863" i="4"/>
  <c r="M1863" i="4" s="1"/>
  <c r="L1864" i="4"/>
  <c r="M1864" i="4" s="1"/>
  <c r="L1865" i="4"/>
  <c r="M1865" i="4" s="1"/>
  <c r="L1866" i="4"/>
  <c r="M1866" i="4" s="1"/>
  <c r="L1867" i="4"/>
  <c r="M1867" i="4" s="1"/>
  <c r="L1868" i="4"/>
  <c r="M1868" i="4" s="1"/>
  <c r="L1869" i="4"/>
  <c r="M1869" i="4" s="1"/>
  <c r="L1870" i="4"/>
  <c r="M1870" i="4" s="1"/>
  <c r="L1871" i="4"/>
  <c r="M1871" i="4" s="1"/>
  <c r="L1872" i="4"/>
  <c r="M1872" i="4" s="1"/>
  <c r="L1873" i="4"/>
  <c r="M1873" i="4" s="1"/>
  <c r="L1874" i="4"/>
  <c r="M1874" i="4" s="1"/>
  <c r="L1875" i="4"/>
  <c r="M1875" i="4" s="1"/>
  <c r="L1876" i="4"/>
  <c r="M1876" i="4" s="1"/>
  <c r="L1877" i="4"/>
  <c r="M1877" i="4" s="1"/>
  <c r="L1878" i="4"/>
  <c r="M1878" i="4" s="1"/>
  <c r="L1879" i="4"/>
  <c r="M1879" i="4" s="1"/>
  <c r="L1880" i="4"/>
  <c r="M1880" i="4" s="1"/>
  <c r="L1881" i="4"/>
  <c r="M1881" i="4" s="1"/>
  <c r="L1882" i="4"/>
  <c r="M1882" i="4" s="1"/>
  <c r="L1883" i="4"/>
  <c r="M1883" i="4" s="1"/>
  <c r="L1884" i="4"/>
  <c r="M1884" i="4" s="1"/>
  <c r="L1885" i="4"/>
  <c r="M1885" i="4" s="1"/>
  <c r="L1886" i="4"/>
  <c r="M1886" i="4" s="1"/>
  <c r="L1887" i="4"/>
  <c r="M1887" i="4" s="1"/>
  <c r="L1888" i="4"/>
  <c r="M1888" i="4" s="1"/>
  <c r="L1889" i="4"/>
  <c r="M1889" i="4" s="1"/>
  <c r="L1890" i="4"/>
  <c r="M1890" i="4" s="1"/>
  <c r="L1891" i="4"/>
  <c r="M1891" i="4" s="1"/>
  <c r="L1892" i="4"/>
  <c r="M1892" i="4" s="1"/>
  <c r="L1893" i="4"/>
  <c r="M1893" i="4" s="1"/>
  <c r="L1894" i="4"/>
  <c r="M1894" i="4" s="1"/>
  <c r="L1895" i="4"/>
  <c r="M1895" i="4" s="1"/>
  <c r="L1896" i="4"/>
  <c r="M1896" i="4" s="1"/>
  <c r="L1897" i="4"/>
  <c r="M1897" i="4" s="1"/>
  <c r="L1898" i="4"/>
  <c r="M1898" i="4" s="1"/>
  <c r="L1899" i="4"/>
  <c r="M1899" i="4" s="1"/>
  <c r="L1900" i="4"/>
  <c r="M1900" i="4" s="1"/>
  <c r="L1901" i="4"/>
  <c r="M1901" i="4" s="1"/>
  <c r="L1902" i="4"/>
  <c r="M1902" i="4" s="1"/>
  <c r="L1903" i="4"/>
  <c r="M1903" i="4" s="1"/>
  <c r="L1904" i="4"/>
  <c r="M1904" i="4" s="1"/>
  <c r="L1905" i="4"/>
  <c r="M1905" i="4" s="1"/>
  <c r="L1906" i="4"/>
  <c r="M1906" i="4" s="1"/>
  <c r="L1907" i="4"/>
  <c r="M1907" i="4" s="1"/>
  <c r="L1908" i="4"/>
  <c r="M1908" i="4" s="1"/>
  <c r="L1909" i="4"/>
  <c r="M1909" i="4" s="1"/>
  <c r="L1910" i="4"/>
  <c r="M1910" i="4" s="1"/>
  <c r="L1911" i="4"/>
  <c r="M1911" i="4" s="1"/>
  <c r="L1912" i="4"/>
  <c r="M1912" i="4" s="1"/>
  <c r="L1913" i="4"/>
  <c r="M1913" i="4" s="1"/>
  <c r="L1914" i="4"/>
  <c r="M1914" i="4" s="1"/>
  <c r="L1915" i="4"/>
  <c r="M1915" i="4" s="1"/>
  <c r="L1916" i="4"/>
  <c r="M1916" i="4" s="1"/>
  <c r="L1917" i="4"/>
  <c r="M1917" i="4" s="1"/>
  <c r="L1918" i="4"/>
  <c r="M1918" i="4" s="1"/>
  <c r="L1919" i="4"/>
  <c r="M1919" i="4" s="1"/>
  <c r="L1920" i="4"/>
  <c r="M1920" i="4" s="1"/>
  <c r="L1921" i="4"/>
  <c r="M1921" i="4" s="1"/>
  <c r="L1922" i="4"/>
  <c r="M1922" i="4" s="1"/>
  <c r="L1923" i="4"/>
  <c r="M1923" i="4" s="1"/>
  <c r="L1924" i="4"/>
  <c r="M1924" i="4" s="1"/>
  <c r="L1925" i="4"/>
  <c r="M1925" i="4" s="1"/>
  <c r="L1926" i="4"/>
  <c r="M1926" i="4" s="1"/>
  <c r="L1927" i="4"/>
  <c r="M1927" i="4" s="1"/>
  <c r="L1928" i="4"/>
  <c r="M1928" i="4" s="1"/>
  <c r="L1929" i="4"/>
  <c r="M1929" i="4" s="1"/>
  <c r="L1930" i="4"/>
  <c r="M1930" i="4" s="1"/>
  <c r="L1931" i="4"/>
  <c r="M1931" i="4" s="1"/>
  <c r="L1932" i="4"/>
  <c r="M1932" i="4" s="1"/>
  <c r="L1933" i="4"/>
  <c r="M1933" i="4" s="1"/>
  <c r="L1934" i="4"/>
  <c r="M1934" i="4" s="1"/>
  <c r="L1935" i="4"/>
  <c r="M1935" i="4" s="1"/>
  <c r="L1936" i="4"/>
  <c r="M1936" i="4" s="1"/>
  <c r="L1937" i="4"/>
  <c r="M1937" i="4" s="1"/>
  <c r="L1938" i="4"/>
  <c r="M1938" i="4" s="1"/>
  <c r="L1939" i="4"/>
  <c r="M1939" i="4" s="1"/>
  <c r="L1940" i="4"/>
  <c r="M1940" i="4" s="1"/>
  <c r="L1941" i="4"/>
  <c r="M1941" i="4" s="1"/>
  <c r="L1942" i="4"/>
  <c r="M1942" i="4" s="1"/>
  <c r="L1943" i="4"/>
  <c r="M1943" i="4" s="1"/>
  <c r="L1944" i="4"/>
  <c r="M1944" i="4" s="1"/>
  <c r="L1945" i="4"/>
  <c r="M1945" i="4" s="1"/>
  <c r="L1946" i="4"/>
  <c r="M1946" i="4" s="1"/>
  <c r="L1947" i="4"/>
  <c r="M1947" i="4" s="1"/>
  <c r="L1948" i="4"/>
  <c r="M1948" i="4" s="1"/>
  <c r="L1949" i="4"/>
  <c r="M1949" i="4" s="1"/>
  <c r="L1950" i="4"/>
  <c r="M1950" i="4" s="1"/>
  <c r="L1951" i="4"/>
  <c r="M1951" i="4" s="1"/>
  <c r="L1952" i="4"/>
  <c r="M1952" i="4" s="1"/>
  <c r="L1953" i="4"/>
  <c r="M1953" i="4" s="1"/>
  <c r="L1954" i="4"/>
  <c r="M1954" i="4" s="1"/>
  <c r="L1955" i="4"/>
  <c r="M1955" i="4" s="1"/>
  <c r="L1956" i="4"/>
  <c r="M1956" i="4" s="1"/>
  <c r="L1957" i="4"/>
  <c r="M1957" i="4" s="1"/>
  <c r="L1958" i="4"/>
  <c r="M1958" i="4" s="1"/>
  <c r="L1959" i="4"/>
  <c r="M1959" i="4" s="1"/>
  <c r="L1960" i="4"/>
  <c r="M1960" i="4" s="1"/>
  <c r="L1961" i="4"/>
  <c r="M1961" i="4" s="1"/>
  <c r="L1962" i="4"/>
  <c r="M1962" i="4" s="1"/>
  <c r="L1963" i="4"/>
  <c r="M1963" i="4" s="1"/>
  <c r="L1964" i="4"/>
  <c r="M1964" i="4" s="1"/>
  <c r="L1965" i="4"/>
  <c r="M1965" i="4" s="1"/>
  <c r="L1966" i="4"/>
  <c r="M1966" i="4" s="1"/>
  <c r="L1967" i="4"/>
  <c r="M1967" i="4" s="1"/>
  <c r="L1968" i="4"/>
  <c r="M1968" i="4" s="1"/>
  <c r="L1969" i="4"/>
  <c r="M1969" i="4" s="1"/>
  <c r="L1970" i="4"/>
  <c r="M1970" i="4" s="1"/>
  <c r="L1971" i="4"/>
  <c r="M1971" i="4" s="1"/>
  <c r="L1972" i="4"/>
  <c r="M1972" i="4" s="1"/>
  <c r="L1973" i="4"/>
  <c r="M1973" i="4" s="1"/>
  <c r="L1974" i="4"/>
  <c r="M1974" i="4" s="1"/>
  <c r="L1975" i="4"/>
  <c r="M1975" i="4" s="1"/>
  <c r="L1976" i="4"/>
  <c r="M1976" i="4" s="1"/>
  <c r="L1977" i="4"/>
  <c r="M1977" i="4" s="1"/>
  <c r="L1978" i="4"/>
  <c r="M1978" i="4" s="1"/>
  <c r="L1979" i="4"/>
  <c r="M1979" i="4" s="1"/>
  <c r="L1980" i="4"/>
  <c r="M1980" i="4" s="1"/>
  <c r="L1981" i="4"/>
  <c r="M1981" i="4" s="1"/>
  <c r="L1982" i="4"/>
  <c r="M1982" i="4" s="1"/>
  <c r="L1983" i="4"/>
  <c r="M1983" i="4" s="1"/>
  <c r="L1984" i="4"/>
  <c r="M1984" i="4" s="1"/>
  <c r="L1985" i="4"/>
  <c r="M1985" i="4" s="1"/>
  <c r="L1986" i="4"/>
  <c r="M1986" i="4" s="1"/>
  <c r="L1987" i="4"/>
  <c r="M1987" i="4" s="1"/>
  <c r="L1988" i="4"/>
  <c r="M1988" i="4" s="1"/>
  <c r="L1989" i="4"/>
  <c r="M1989" i="4" s="1"/>
  <c r="L1990" i="4"/>
  <c r="M1990" i="4" s="1"/>
  <c r="L1991" i="4"/>
  <c r="M1991" i="4" s="1"/>
  <c r="L1992" i="4"/>
  <c r="M1992" i="4" s="1"/>
  <c r="L1993" i="4"/>
  <c r="M1993" i="4" s="1"/>
  <c r="L1994" i="4"/>
  <c r="M1994" i="4" s="1"/>
  <c r="L1995" i="4"/>
  <c r="M1995" i="4" s="1"/>
  <c r="L1996" i="4"/>
  <c r="M1996" i="4" s="1"/>
  <c r="L1997" i="4"/>
  <c r="M1997" i="4" s="1"/>
  <c r="L1998" i="4"/>
  <c r="M1998" i="4" s="1"/>
  <c r="L1999" i="4"/>
  <c r="M1999" i="4" s="1"/>
  <c r="L2000" i="4"/>
  <c r="M2000" i="4" s="1"/>
  <c r="L2001" i="4"/>
  <c r="M2001" i="4" s="1"/>
  <c r="L2002" i="4"/>
  <c r="M2002" i="4" s="1"/>
  <c r="L2003" i="4"/>
  <c r="M2003" i="4" s="1"/>
  <c r="L2004" i="4"/>
  <c r="M2004" i="4" s="1"/>
  <c r="L2005" i="4"/>
  <c r="M2005" i="4" s="1"/>
  <c r="L2006" i="4"/>
  <c r="M2006" i="4" s="1"/>
  <c r="L2007" i="4"/>
  <c r="M2007" i="4" s="1"/>
  <c r="L2008" i="4"/>
  <c r="M2008" i="4" s="1"/>
  <c r="L2009" i="4"/>
  <c r="M2009" i="4" s="1"/>
  <c r="L2010" i="4"/>
  <c r="M2010" i="4" s="1"/>
  <c r="L2011" i="4"/>
  <c r="M2011" i="4" s="1"/>
  <c r="L2012" i="4"/>
  <c r="M2012" i="4" s="1"/>
  <c r="L2013" i="4"/>
  <c r="M2013" i="4" s="1"/>
  <c r="L2014" i="4"/>
  <c r="M2014" i="4" s="1"/>
  <c r="L2015" i="4"/>
  <c r="M2015" i="4" s="1"/>
  <c r="L2016" i="4"/>
  <c r="M2016" i="4" s="1"/>
  <c r="L2017" i="4"/>
  <c r="M2017" i="4" s="1"/>
  <c r="L2018" i="4"/>
  <c r="M2018" i="4" s="1"/>
  <c r="L2019" i="4"/>
  <c r="M2019" i="4" s="1"/>
  <c r="L2020" i="4"/>
  <c r="M2020" i="4" s="1"/>
  <c r="L2021" i="4"/>
  <c r="M2021" i="4" s="1"/>
  <c r="L2022" i="4"/>
  <c r="M2022" i="4" s="1"/>
  <c r="L2023" i="4"/>
  <c r="M2023" i="4" s="1"/>
  <c r="L2024" i="4"/>
  <c r="M2024" i="4" s="1"/>
  <c r="L2025" i="4"/>
  <c r="M2025" i="4" s="1"/>
  <c r="L2026" i="4"/>
  <c r="M2026" i="4" s="1"/>
  <c r="L2027" i="4"/>
  <c r="M2027" i="4" s="1"/>
  <c r="L2028" i="4"/>
  <c r="M2028" i="4" s="1"/>
  <c r="L2029" i="4"/>
  <c r="M2029" i="4" s="1"/>
  <c r="L2030" i="4"/>
  <c r="M2030" i="4" s="1"/>
  <c r="L2031" i="4"/>
  <c r="M2031" i="4" s="1"/>
  <c r="L2032" i="4"/>
  <c r="M2032" i="4" s="1"/>
  <c r="L2033" i="4"/>
  <c r="M2033" i="4" s="1"/>
  <c r="L2034" i="4"/>
  <c r="M2034" i="4" s="1"/>
  <c r="L2035" i="4"/>
  <c r="M2035" i="4" s="1"/>
  <c r="L2036" i="4"/>
  <c r="M2036" i="4" s="1"/>
  <c r="L2037" i="4"/>
  <c r="M2037" i="4" s="1"/>
  <c r="L2038" i="4"/>
  <c r="M2038" i="4" s="1"/>
  <c r="L2039" i="4"/>
  <c r="M2039" i="4" s="1"/>
  <c r="L2040" i="4"/>
  <c r="M2040" i="4" s="1"/>
  <c r="L2041" i="4"/>
  <c r="M2041" i="4" s="1"/>
  <c r="L2042" i="4"/>
  <c r="M2042" i="4" s="1"/>
  <c r="L2043" i="4"/>
  <c r="M2043" i="4" s="1"/>
  <c r="L2044" i="4"/>
  <c r="M2044" i="4" s="1"/>
  <c r="L2045" i="4"/>
  <c r="M2045" i="4" s="1"/>
  <c r="L2046" i="4"/>
  <c r="M2046" i="4" s="1"/>
  <c r="L2047" i="4"/>
  <c r="M2047" i="4" s="1"/>
  <c r="L2048" i="4"/>
  <c r="M2048" i="4" s="1"/>
  <c r="L2049" i="4"/>
  <c r="M2049" i="4" s="1"/>
  <c r="L2050" i="4"/>
  <c r="M2050" i="4" s="1"/>
  <c r="L2051" i="4"/>
  <c r="M2051" i="4" s="1"/>
  <c r="L2052" i="4"/>
  <c r="M2052" i="4" s="1"/>
  <c r="L2053" i="4"/>
  <c r="M2053" i="4" s="1"/>
  <c r="L2054" i="4"/>
  <c r="M2054" i="4" s="1"/>
  <c r="L2055" i="4"/>
  <c r="M2055" i="4" s="1"/>
  <c r="L2056" i="4"/>
  <c r="M2056" i="4" s="1"/>
  <c r="L2057" i="4"/>
  <c r="M2057" i="4" s="1"/>
  <c r="L2058" i="4"/>
  <c r="M2058" i="4" s="1"/>
  <c r="L2059" i="4"/>
  <c r="M2059" i="4" s="1"/>
  <c r="L2060" i="4"/>
  <c r="M2060" i="4" s="1"/>
  <c r="L2061" i="4"/>
  <c r="M2061" i="4" s="1"/>
  <c r="L2062" i="4"/>
  <c r="M2062" i="4" s="1"/>
  <c r="L2063" i="4"/>
  <c r="M2063" i="4" s="1"/>
  <c r="L2064" i="4"/>
  <c r="M2064" i="4" s="1"/>
  <c r="L2065" i="4"/>
  <c r="M2065" i="4" s="1"/>
  <c r="L2066" i="4"/>
  <c r="M2066" i="4" s="1"/>
  <c r="L2067" i="4"/>
  <c r="M2067" i="4" s="1"/>
  <c r="L2068" i="4"/>
  <c r="M2068" i="4" s="1"/>
  <c r="L2069" i="4"/>
  <c r="M2069" i="4" s="1"/>
  <c r="L2070" i="4"/>
  <c r="M2070" i="4" s="1"/>
  <c r="L2071" i="4"/>
  <c r="M2071" i="4" s="1"/>
  <c r="L2072" i="4"/>
  <c r="M2072" i="4" s="1"/>
  <c r="L2073" i="4"/>
  <c r="M2073" i="4" s="1"/>
  <c r="L2074" i="4"/>
  <c r="M2074" i="4" s="1"/>
  <c r="L2075" i="4"/>
  <c r="M2075" i="4" s="1"/>
  <c r="L2076" i="4"/>
  <c r="M2076" i="4" s="1"/>
  <c r="L2077" i="4"/>
  <c r="M2077" i="4" s="1"/>
  <c r="L2078" i="4"/>
  <c r="M2078" i="4" s="1"/>
  <c r="L2079" i="4"/>
  <c r="M2079" i="4" s="1"/>
  <c r="L2080" i="4"/>
  <c r="M2080" i="4" s="1"/>
  <c r="L2081" i="4"/>
  <c r="M2081" i="4" s="1"/>
  <c r="L2082" i="4"/>
  <c r="M2082" i="4" s="1"/>
  <c r="L2083" i="4"/>
  <c r="M2083" i="4" s="1"/>
  <c r="L2084" i="4"/>
  <c r="M2084" i="4" s="1"/>
  <c r="L2085" i="4"/>
  <c r="M2085" i="4" s="1"/>
  <c r="L2086" i="4"/>
  <c r="M2086" i="4" s="1"/>
  <c r="L2087" i="4"/>
  <c r="M2087" i="4" s="1"/>
  <c r="L2088" i="4"/>
  <c r="M2088" i="4" s="1"/>
  <c r="L2089" i="4"/>
  <c r="M2089" i="4" s="1"/>
  <c r="L2090" i="4"/>
  <c r="M2090" i="4" s="1"/>
  <c r="L2091" i="4"/>
  <c r="M2091" i="4" s="1"/>
  <c r="L2092" i="4"/>
  <c r="M2092" i="4" s="1"/>
  <c r="L2093" i="4"/>
  <c r="M2093" i="4" s="1"/>
  <c r="L2094" i="4"/>
  <c r="M2094" i="4" s="1"/>
  <c r="L2095" i="4"/>
  <c r="M2095" i="4" s="1"/>
  <c r="L2096" i="4"/>
  <c r="M2096" i="4" s="1"/>
  <c r="L2097" i="4"/>
  <c r="M2097" i="4" s="1"/>
  <c r="L2098" i="4"/>
  <c r="M2098" i="4" s="1"/>
  <c r="L2099" i="4"/>
  <c r="M2099" i="4" s="1"/>
  <c r="L2100" i="4"/>
  <c r="M2100" i="4" s="1"/>
  <c r="L2101" i="4"/>
  <c r="M2101" i="4" s="1"/>
  <c r="L2102" i="4"/>
  <c r="M2102" i="4" s="1"/>
  <c r="L2103" i="4"/>
  <c r="M2103" i="4" s="1"/>
  <c r="L2104" i="4"/>
  <c r="M2104" i="4" s="1"/>
  <c r="L2105" i="4"/>
  <c r="M2105" i="4" s="1"/>
  <c r="L2106" i="4"/>
  <c r="M2106" i="4" s="1"/>
  <c r="L2107" i="4"/>
  <c r="M2107" i="4" s="1"/>
  <c r="L2108" i="4"/>
  <c r="M2108" i="4" s="1"/>
  <c r="L2109" i="4"/>
  <c r="M2109" i="4" s="1"/>
  <c r="L2110" i="4"/>
  <c r="M2110" i="4" s="1"/>
  <c r="L2111" i="4"/>
  <c r="M2111" i="4" s="1"/>
  <c r="L2112" i="4"/>
  <c r="M2112" i="4" s="1"/>
  <c r="L2113" i="4"/>
  <c r="M2113" i="4" s="1"/>
  <c r="L2114" i="4"/>
  <c r="M2114" i="4" s="1"/>
  <c r="L2115" i="4"/>
  <c r="M2115" i="4" s="1"/>
  <c r="L2116" i="4"/>
  <c r="M2116" i="4" s="1"/>
  <c r="L2117" i="4"/>
  <c r="M2117" i="4" s="1"/>
  <c r="L2118" i="4"/>
  <c r="M2118" i="4" s="1"/>
  <c r="L2119" i="4"/>
  <c r="M2119" i="4" s="1"/>
  <c r="L2120" i="4"/>
  <c r="M2120" i="4" s="1"/>
  <c r="L2121" i="4"/>
  <c r="M2121" i="4" s="1"/>
  <c r="L2122" i="4"/>
  <c r="M2122" i="4" s="1"/>
  <c r="L2123" i="4"/>
  <c r="M2123" i="4" s="1"/>
  <c r="L2124" i="4"/>
  <c r="M2124" i="4" s="1"/>
  <c r="L2125" i="4"/>
  <c r="M2125" i="4" s="1"/>
  <c r="L2126" i="4"/>
  <c r="M2126" i="4" s="1"/>
  <c r="L2127" i="4"/>
  <c r="M2127" i="4" s="1"/>
  <c r="L2128" i="4"/>
  <c r="M2128" i="4" s="1"/>
  <c r="L2129" i="4"/>
  <c r="M2129" i="4" s="1"/>
  <c r="L2130" i="4"/>
  <c r="M2130" i="4" s="1"/>
  <c r="L2131" i="4"/>
  <c r="M2131" i="4" s="1"/>
  <c r="L2132" i="4"/>
  <c r="M2132" i="4" s="1"/>
  <c r="L2133" i="4"/>
  <c r="M2133" i="4" s="1"/>
  <c r="L2134" i="4"/>
  <c r="M2134" i="4" s="1"/>
  <c r="L2135" i="4"/>
  <c r="M2135" i="4" s="1"/>
  <c r="L2136" i="4"/>
  <c r="M2136" i="4" s="1"/>
  <c r="L2137" i="4"/>
  <c r="M2137" i="4" s="1"/>
  <c r="L2138" i="4"/>
  <c r="M2138" i="4" s="1"/>
  <c r="L2139" i="4"/>
  <c r="M2139" i="4" s="1"/>
  <c r="L2140" i="4"/>
  <c r="M2140" i="4" s="1"/>
  <c r="L2141" i="4"/>
  <c r="M2141" i="4" s="1"/>
  <c r="L2142" i="4"/>
  <c r="M2142" i="4" s="1"/>
  <c r="L2143" i="4"/>
  <c r="M2143" i="4" s="1"/>
  <c r="L2144" i="4"/>
  <c r="M2144" i="4" s="1"/>
  <c r="L2145" i="4"/>
  <c r="M2145" i="4" s="1"/>
  <c r="L2146" i="4"/>
  <c r="M2146" i="4" s="1"/>
  <c r="L2147" i="4"/>
  <c r="M2147" i="4" s="1"/>
  <c r="L2148" i="4"/>
  <c r="M2148" i="4" s="1"/>
  <c r="L2149" i="4"/>
  <c r="M2149" i="4" s="1"/>
  <c r="L2150" i="4"/>
  <c r="M2150" i="4" s="1"/>
  <c r="L2151" i="4"/>
  <c r="M2151" i="4" s="1"/>
  <c r="L2152" i="4"/>
  <c r="M2152" i="4" s="1"/>
  <c r="L2153" i="4"/>
  <c r="M2153" i="4" s="1"/>
  <c r="L2154" i="4"/>
  <c r="M2154" i="4" s="1"/>
  <c r="L2155" i="4"/>
  <c r="M2155" i="4" s="1"/>
  <c r="L2156" i="4"/>
  <c r="M2156" i="4" s="1"/>
  <c r="L2157" i="4"/>
  <c r="M2157" i="4" s="1"/>
  <c r="L2158" i="4"/>
  <c r="M2158" i="4" s="1"/>
  <c r="L2159" i="4"/>
  <c r="M2159" i="4" s="1"/>
  <c r="L2160" i="4"/>
  <c r="M2160" i="4" s="1"/>
  <c r="L2161" i="4"/>
  <c r="M2161" i="4" s="1"/>
  <c r="L2162" i="4"/>
  <c r="M2162" i="4" s="1"/>
  <c r="L2163" i="4"/>
  <c r="M2163" i="4" s="1"/>
  <c r="L2164" i="4"/>
  <c r="M2164" i="4" s="1"/>
  <c r="L2165" i="4"/>
  <c r="M2165" i="4" s="1"/>
  <c r="L2166" i="4"/>
  <c r="M2166" i="4" s="1"/>
  <c r="L2167" i="4"/>
  <c r="M2167" i="4" s="1"/>
  <c r="L2168" i="4"/>
  <c r="M2168" i="4" s="1"/>
  <c r="L2169" i="4"/>
  <c r="M2169" i="4" s="1"/>
  <c r="L2170" i="4"/>
  <c r="M2170" i="4" s="1"/>
  <c r="L2171" i="4"/>
  <c r="M2171" i="4" s="1"/>
  <c r="L2172" i="4"/>
  <c r="M2172" i="4" s="1"/>
  <c r="L2173" i="4"/>
  <c r="M2173" i="4" s="1"/>
  <c r="L2174" i="4"/>
  <c r="M2174" i="4" s="1"/>
  <c r="L2175" i="4"/>
  <c r="M2175" i="4" s="1"/>
  <c r="L2176" i="4"/>
  <c r="M2176" i="4" s="1"/>
  <c r="L2177" i="4"/>
  <c r="M2177" i="4" s="1"/>
  <c r="L2178" i="4"/>
  <c r="M2178" i="4" s="1"/>
  <c r="L2179" i="4"/>
  <c r="M2179" i="4" s="1"/>
  <c r="L2180" i="4"/>
  <c r="M2180" i="4" s="1"/>
  <c r="L2181" i="4"/>
  <c r="M2181" i="4" s="1"/>
  <c r="L2182" i="4"/>
  <c r="M2182" i="4" s="1"/>
  <c r="L2183" i="4"/>
  <c r="M2183" i="4" s="1"/>
  <c r="L2184" i="4"/>
  <c r="M2184" i="4" s="1"/>
  <c r="L2185" i="4"/>
  <c r="M2185" i="4" s="1"/>
  <c r="L2186" i="4"/>
  <c r="M2186" i="4" s="1"/>
  <c r="L2187" i="4"/>
  <c r="M2187" i="4" s="1"/>
  <c r="L2188" i="4"/>
  <c r="M2188" i="4" s="1"/>
  <c r="L2189" i="4"/>
  <c r="M2189" i="4" s="1"/>
  <c r="L2190" i="4"/>
  <c r="M2190" i="4" s="1"/>
  <c r="L2191" i="4"/>
  <c r="M2191" i="4" s="1"/>
  <c r="L2192" i="4"/>
  <c r="M2192" i="4" s="1"/>
  <c r="L2193" i="4"/>
  <c r="M2193" i="4" s="1"/>
  <c r="L2194" i="4"/>
  <c r="M2194" i="4" s="1"/>
  <c r="L2195" i="4"/>
  <c r="M2195" i="4" s="1"/>
  <c r="L2196" i="4"/>
  <c r="M2196" i="4" s="1"/>
  <c r="L2197" i="4"/>
  <c r="M2197" i="4" s="1"/>
  <c r="L2198" i="4"/>
  <c r="M2198" i="4" s="1"/>
  <c r="L2199" i="4"/>
  <c r="M2199" i="4" s="1"/>
  <c r="L2200" i="4"/>
  <c r="M2200" i="4" s="1"/>
  <c r="L2201" i="4"/>
  <c r="M2201" i="4" s="1"/>
  <c r="L2202" i="4"/>
  <c r="M2202" i="4" s="1"/>
  <c r="L2203" i="4"/>
  <c r="M2203" i="4" s="1"/>
  <c r="L2204" i="4"/>
  <c r="M2204" i="4" s="1"/>
  <c r="L2205" i="4"/>
  <c r="M2205" i="4" s="1"/>
  <c r="L2206" i="4"/>
  <c r="M2206" i="4" s="1"/>
  <c r="L2207" i="4"/>
  <c r="M2207" i="4" s="1"/>
  <c r="L2208" i="4"/>
  <c r="M2208" i="4" s="1"/>
  <c r="L2209" i="4"/>
  <c r="M2209" i="4" s="1"/>
  <c r="L2210" i="4"/>
  <c r="M2210" i="4" s="1"/>
  <c r="L2211" i="4"/>
  <c r="M2211" i="4" s="1"/>
  <c r="L2212" i="4"/>
  <c r="M2212" i="4" s="1"/>
  <c r="L2213" i="4"/>
  <c r="M2213" i="4" s="1"/>
  <c r="L2214" i="4"/>
  <c r="M2214" i="4" s="1"/>
  <c r="L2215" i="4"/>
  <c r="M2215" i="4" s="1"/>
  <c r="L2216" i="4"/>
  <c r="M2216" i="4" s="1"/>
  <c r="L2217" i="4"/>
  <c r="M2217" i="4" s="1"/>
  <c r="L2218" i="4"/>
  <c r="M2218" i="4" s="1"/>
  <c r="L2219" i="4"/>
  <c r="M2219" i="4" s="1"/>
  <c r="L2220" i="4"/>
  <c r="M2220" i="4" s="1"/>
  <c r="L2221" i="4"/>
  <c r="M2221" i="4" s="1"/>
  <c r="L2222" i="4"/>
  <c r="M2222" i="4" s="1"/>
  <c r="L2223" i="4"/>
  <c r="M2223" i="4" s="1"/>
  <c r="L2224" i="4"/>
  <c r="M2224" i="4" s="1"/>
  <c r="L2225" i="4"/>
  <c r="M2225" i="4" s="1"/>
  <c r="L2226" i="4"/>
  <c r="M2226" i="4" s="1"/>
  <c r="L2227" i="4"/>
  <c r="M2227" i="4" s="1"/>
  <c r="L2228" i="4"/>
  <c r="M2228" i="4" s="1"/>
  <c r="L2229" i="4"/>
  <c r="M2229" i="4" s="1"/>
  <c r="L2230" i="4"/>
  <c r="M2230" i="4" s="1"/>
  <c r="L2231" i="4"/>
  <c r="M2231" i="4" s="1"/>
  <c r="L2232" i="4"/>
  <c r="M2232" i="4" s="1"/>
  <c r="L2233" i="4"/>
  <c r="M2233" i="4" s="1"/>
  <c r="L2234" i="4"/>
  <c r="M2234" i="4" s="1"/>
  <c r="L2235" i="4"/>
  <c r="M2235" i="4" s="1"/>
  <c r="L2236" i="4"/>
  <c r="M2236" i="4" s="1"/>
  <c r="L2237" i="4"/>
  <c r="M2237" i="4" s="1"/>
  <c r="L2238" i="4"/>
  <c r="M2238" i="4" s="1"/>
  <c r="L2239" i="4"/>
  <c r="M2239" i="4" s="1"/>
  <c r="L2240" i="4"/>
  <c r="M2240" i="4" s="1"/>
  <c r="L2241" i="4"/>
  <c r="M2241" i="4" s="1"/>
  <c r="L2242" i="4"/>
  <c r="M2242" i="4" s="1"/>
  <c r="L2243" i="4"/>
  <c r="M2243" i="4" s="1"/>
  <c r="L2244" i="4"/>
  <c r="M2244" i="4" s="1"/>
  <c r="L2245" i="4"/>
  <c r="M2245" i="4" s="1"/>
  <c r="L2246" i="4"/>
  <c r="M2246" i="4" s="1"/>
  <c r="L2247" i="4"/>
  <c r="M2247" i="4" s="1"/>
  <c r="L2248" i="4"/>
  <c r="M2248" i="4" s="1"/>
  <c r="L2249" i="4"/>
  <c r="M2249" i="4" s="1"/>
  <c r="L2250" i="4"/>
  <c r="M2250" i="4" s="1"/>
  <c r="L2251" i="4"/>
  <c r="M2251" i="4" s="1"/>
  <c r="L2252" i="4"/>
  <c r="M2252" i="4" s="1"/>
  <c r="L2253" i="4"/>
  <c r="M2253" i="4" s="1"/>
  <c r="L2254" i="4"/>
  <c r="M2254" i="4" s="1"/>
  <c r="L2255" i="4"/>
  <c r="M2255" i="4" s="1"/>
  <c r="L2256" i="4"/>
  <c r="M2256" i="4" s="1"/>
  <c r="L2257" i="4"/>
  <c r="M2257" i="4" s="1"/>
  <c r="L2258" i="4"/>
  <c r="M2258" i="4" s="1"/>
  <c r="L2259" i="4"/>
  <c r="M2259" i="4" s="1"/>
  <c r="L2260" i="4"/>
  <c r="M2260" i="4" s="1"/>
  <c r="L2261" i="4"/>
  <c r="M2261" i="4" s="1"/>
  <c r="L2262" i="4"/>
  <c r="M2262" i="4" s="1"/>
  <c r="L2263" i="4"/>
  <c r="M2263" i="4" s="1"/>
  <c r="L2264" i="4"/>
  <c r="M2264" i="4" s="1"/>
  <c r="L2265" i="4"/>
  <c r="M2265" i="4" s="1"/>
  <c r="L2266" i="4"/>
  <c r="M2266" i="4" s="1"/>
  <c r="L2267" i="4"/>
  <c r="M2267" i="4" s="1"/>
  <c r="L2268" i="4"/>
  <c r="M2268" i="4" s="1"/>
  <c r="L2269" i="4"/>
  <c r="M2269" i="4" s="1"/>
  <c r="L2270" i="4"/>
  <c r="M2270" i="4" s="1"/>
  <c r="L2271" i="4"/>
  <c r="M2271" i="4" s="1"/>
  <c r="L2272" i="4"/>
  <c r="M2272" i="4" s="1"/>
  <c r="L2273" i="4"/>
  <c r="M2273" i="4" s="1"/>
  <c r="L2274" i="4"/>
  <c r="M2274" i="4" s="1"/>
  <c r="L2275" i="4"/>
  <c r="M2275" i="4" s="1"/>
  <c r="L2276" i="4"/>
  <c r="M2276" i="4" s="1"/>
  <c r="L2277" i="4"/>
  <c r="M2277" i="4" s="1"/>
  <c r="L2278" i="4"/>
  <c r="M2278" i="4" s="1"/>
  <c r="L2279" i="4"/>
  <c r="M2279" i="4" s="1"/>
  <c r="L2280" i="4"/>
  <c r="M2280" i="4" s="1"/>
  <c r="L2281" i="4"/>
  <c r="M2281" i="4" s="1"/>
  <c r="L2282" i="4"/>
  <c r="M2282" i="4" s="1"/>
  <c r="L2283" i="4"/>
  <c r="M2283" i="4" s="1"/>
  <c r="L2284" i="4"/>
  <c r="M2284" i="4" s="1"/>
  <c r="L2285" i="4"/>
  <c r="M2285" i="4" s="1"/>
  <c r="L2286" i="4"/>
  <c r="M2286" i="4" s="1"/>
  <c r="L2287" i="4"/>
  <c r="M2287" i="4" s="1"/>
  <c r="L2288" i="4"/>
  <c r="M2288" i="4" s="1"/>
  <c r="L2289" i="4"/>
  <c r="M2289" i="4" s="1"/>
  <c r="L2290" i="4"/>
  <c r="M2290" i="4" s="1"/>
  <c r="L2291" i="4"/>
  <c r="M2291" i="4" s="1"/>
  <c r="L2292" i="4"/>
  <c r="M2292" i="4" s="1"/>
  <c r="L2293" i="4"/>
  <c r="M2293" i="4" s="1"/>
  <c r="L2294" i="4"/>
  <c r="M2294" i="4" s="1"/>
  <c r="L2295" i="4"/>
  <c r="M2295" i="4" s="1"/>
  <c r="L2296" i="4"/>
  <c r="M2296" i="4" s="1"/>
  <c r="L2297" i="4"/>
  <c r="M2297" i="4" s="1"/>
  <c r="L2298" i="4"/>
  <c r="M2298" i="4" s="1"/>
  <c r="L2299" i="4"/>
  <c r="M2299" i="4" s="1"/>
  <c r="L2300" i="4"/>
  <c r="M2300" i="4" s="1"/>
  <c r="L2301" i="4"/>
  <c r="M2301" i="4" s="1"/>
  <c r="L2302" i="4"/>
  <c r="M2302" i="4" s="1"/>
  <c r="L2303" i="4"/>
  <c r="M2303" i="4" s="1"/>
  <c r="L2304" i="4"/>
  <c r="M2304" i="4" s="1"/>
  <c r="L2305" i="4"/>
  <c r="M2305" i="4" s="1"/>
  <c r="L2306" i="4"/>
  <c r="M2306" i="4" s="1"/>
  <c r="L2307" i="4"/>
  <c r="M2307" i="4" s="1"/>
  <c r="L2308" i="4"/>
  <c r="M2308" i="4" s="1"/>
  <c r="L2309" i="4"/>
  <c r="M2309" i="4" s="1"/>
  <c r="L2310" i="4"/>
  <c r="M2310" i="4" s="1"/>
  <c r="L2311" i="4"/>
  <c r="M2311" i="4" s="1"/>
  <c r="L2312" i="4"/>
  <c r="M2312" i="4" s="1"/>
  <c r="L2313" i="4"/>
  <c r="M2313" i="4" s="1"/>
  <c r="L2314" i="4"/>
  <c r="M2314" i="4" s="1"/>
  <c r="L2315" i="4"/>
  <c r="M2315" i="4" s="1"/>
  <c r="L2316" i="4"/>
  <c r="M2316" i="4" s="1"/>
  <c r="L2317" i="4"/>
  <c r="M2317" i="4" s="1"/>
  <c r="L2318" i="4"/>
  <c r="M2318" i="4" s="1"/>
  <c r="L2319" i="4"/>
  <c r="M2319" i="4" s="1"/>
  <c r="L2320" i="4"/>
  <c r="M2320" i="4" s="1"/>
  <c r="L2321" i="4"/>
  <c r="M2321" i="4" s="1"/>
  <c r="L2322" i="4"/>
  <c r="M2322" i="4" s="1"/>
  <c r="L2323" i="4"/>
  <c r="M2323" i="4" s="1"/>
  <c r="L2324" i="4"/>
  <c r="M2324" i="4" s="1"/>
  <c r="L2325" i="4"/>
  <c r="M2325" i="4" s="1"/>
  <c r="L2326" i="4"/>
  <c r="M2326" i="4" s="1"/>
  <c r="L2327" i="4"/>
  <c r="M2327" i="4" s="1"/>
  <c r="L2328" i="4"/>
  <c r="M2328" i="4" s="1"/>
  <c r="L2329" i="4"/>
  <c r="M2329" i="4" s="1"/>
  <c r="L2330" i="4"/>
  <c r="M2330" i="4" s="1"/>
  <c r="L2331" i="4"/>
  <c r="M2331" i="4" s="1"/>
  <c r="L2332" i="4"/>
  <c r="M2332" i="4" s="1"/>
  <c r="L2333" i="4"/>
  <c r="M2333" i="4" s="1"/>
  <c r="L2334" i="4"/>
  <c r="M2334" i="4" s="1"/>
  <c r="L2335" i="4"/>
  <c r="M2335" i="4" s="1"/>
  <c r="L2336" i="4"/>
  <c r="M2336" i="4" s="1"/>
  <c r="L2337" i="4"/>
  <c r="M2337" i="4" s="1"/>
  <c r="L2338" i="4"/>
  <c r="M2338" i="4" s="1"/>
  <c r="L2339" i="4"/>
  <c r="M2339" i="4" s="1"/>
  <c r="L2340" i="4"/>
  <c r="M2340" i="4" s="1"/>
  <c r="L2341" i="4"/>
  <c r="M2341" i="4" s="1"/>
  <c r="L2342" i="4"/>
  <c r="M2342" i="4" s="1"/>
  <c r="L2343" i="4"/>
  <c r="M2343" i="4" s="1"/>
  <c r="L2344" i="4"/>
  <c r="M2344" i="4" s="1"/>
  <c r="L2345" i="4"/>
  <c r="M2345" i="4" s="1"/>
  <c r="L2346" i="4"/>
  <c r="M2346" i="4" s="1"/>
  <c r="L2347" i="4"/>
  <c r="M2347" i="4" s="1"/>
  <c r="L2348" i="4"/>
  <c r="M2348" i="4" s="1"/>
  <c r="L2349" i="4"/>
  <c r="M2349" i="4" s="1"/>
  <c r="L2350" i="4"/>
  <c r="M2350" i="4" s="1"/>
  <c r="L2351" i="4"/>
  <c r="M2351" i="4" s="1"/>
  <c r="L2352" i="4"/>
  <c r="M2352" i="4" s="1"/>
  <c r="L2353" i="4"/>
  <c r="M2353" i="4" s="1"/>
  <c r="L2354" i="4"/>
  <c r="M2354" i="4" s="1"/>
  <c r="L2355" i="4"/>
  <c r="M2355" i="4" s="1"/>
  <c r="L2356" i="4"/>
  <c r="M2356" i="4" s="1"/>
  <c r="L2357" i="4"/>
  <c r="M2357" i="4" s="1"/>
  <c r="L2358" i="4"/>
  <c r="M2358" i="4" s="1"/>
  <c r="L2359" i="4"/>
  <c r="M2359" i="4" s="1"/>
  <c r="L2360" i="4"/>
  <c r="M2360" i="4" s="1"/>
  <c r="L2361" i="4"/>
  <c r="M2361" i="4" s="1"/>
  <c r="L2362" i="4"/>
  <c r="M2362" i="4" s="1"/>
  <c r="L2363" i="4"/>
  <c r="M2363" i="4" s="1"/>
  <c r="L2364" i="4"/>
  <c r="M2364" i="4" s="1"/>
  <c r="L2365" i="4"/>
  <c r="M2365" i="4" s="1"/>
  <c r="L2366" i="4"/>
  <c r="M2366" i="4" s="1"/>
  <c r="L2367" i="4"/>
  <c r="M2367" i="4" s="1"/>
  <c r="L2368" i="4"/>
  <c r="M2368" i="4" s="1"/>
  <c r="L2369" i="4"/>
  <c r="M2369" i="4" s="1"/>
  <c r="L2370" i="4"/>
  <c r="M2370" i="4" s="1"/>
  <c r="L2371" i="4"/>
  <c r="M2371" i="4" s="1"/>
  <c r="L2372" i="4"/>
  <c r="M2372" i="4" s="1"/>
  <c r="L2373" i="4"/>
  <c r="M2373" i="4" s="1"/>
  <c r="L2374" i="4"/>
  <c r="M2374" i="4" s="1"/>
  <c r="L2375" i="4"/>
  <c r="M2375" i="4" s="1"/>
  <c r="L2376" i="4"/>
  <c r="M2376" i="4" s="1"/>
  <c r="L2377" i="4"/>
  <c r="M2377" i="4" s="1"/>
  <c r="L2378" i="4"/>
  <c r="M2378" i="4" s="1"/>
  <c r="L2379" i="4"/>
  <c r="M2379" i="4" s="1"/>
  <c r="L2380" i="4"/>
  <c r="M2380" i="4" s="1"/>
  <c r="L2381" i="4"/>
  <c r="M2381" i="4" s="1"/>
  <c r="L2382" i="4"/>
  <c r="M2382" i="4" s="1"/>
  <c r="L2383" i="4"/>
  <c r="M2383" i="4" s="1"/>
  <c r="L2384" i="4"/>
  <c r="M2384" i="4" s="1"/>
  <c r="L2385" i="4"/>
  <c r="M2385" i="4" s="1"/>
  <c r="L2386" i="4"/>
  <c r="M2386" i="4" s="1"/>
  <c r="L2387" i="4"/>
  <c r="M2387" i="4" s="1"/>
  <c r="L2388" i="4"/>
  <c r="M2388" i="4" s="1"/>
  <c r="L2389" i="4"/>
  <c r="M2389" i="4" s="1"/>
  <c r="L2390" i="4"/>
  <c r="M2390" i="4" s="1"/>
  <c r="L2391" i="4"/>
  <c r="M2391" i="4" s="1"/>
  <c r="L2392" i="4"/>
  <c r="M2392" i="4" s="1"/>
  <c r="L2393" i="4"/>
  <c r="M2393" i="4" s="1"/>
  <c r="L2394" i="4"/>
  <c r="M2394" i="4" s="1"/>
  <c r="L2395" i="4"/>
  <c r="M2395" i="4" s="1"/>
  <c r="L2396" i="4"/>
  <c r="M2396" i="4" s="1"/>
  <c r="L2397" i="4"/>
  <c r="M2397" i="4" s="1"/>
  <c r="L2398" i="4"/>
  <c r="M2398" i="4" s="1"/>
  <c r="L2399" i="4"/>
  <c r="M2399" i="4" s="1"/>
  <c r="L2400" i="4"/>
  <c r="M2400" i="4" s="1"/>
  <c r="L2401" i="4"/>
  <c r="M2401" i="4" s="1"/>
  <c r="L2402" i="4"/>
  <c r="M2402" i="4" s="1"/>
  <c r="L2403" i="4"/>
  <c r="M2403" i="4" s="1"/>
  <c r="L2404" i="4"/>
  <c r="M2404" i="4" s="1"/>
  <c r="L2405" i="4"/>
  <c r="M2405" i="4" s="1"/>
  <c r="L2406" i="4"/>
  <c r="M2406" i="4" s="1"/>
  <c r="L2407" i="4"/>
  <c r="M2407" i="4" s="1"/>
  <c r="L2408" i="4"/>
  <c r="M2408" i="4" s="1"/>
  <c r="L2409" i="4"/>
  <c r="M2409" i="4" s="1"/>
  <c r="L2410" i="4"/>
  <c r="M2410" i="4" s="1"/>
  <c r="L2411" i="4"/>
  <c r="M2411" i="4" s="1"/>
  <c r="L2412" i="4"/>
  <c r="M2412" i="4" s="1"/>
  <c r="L2413" i="4"/>
  <c r="M2413" i="4" s="1"/>
  <c r="L2414" i="4"/>
  <c r="M2414" i="4" s="1"/>
  <c r="L2415" i="4"/>
  <c r="M2415" i="4" s="1"/>
  <c r="L2416" i="4"/>
  <c r="M2416" i="4" s="1"/>
  <c r="L2417" i="4"/>
  <c r="M2417" i="4" s="1"/>
  <c r="L2418" i="4"/>
  <c r="M2418" i="4" s="1"/>
  <c r="L2419" i="4"/>
  <c r="M2419" i="4" s="1"/>
  <c r="L2420" i="4"/>
  <c r="M2420" i="4" s="1"/>
  <c r="L2421" i="4"/>
  <c r="M2421" i="4" s="1"/>
  <c r="L2422" i="4"/>
  <c r="M2422" i="4" s="1"/>
  <c r="L2423" i="4"/>
  <c r="M2423" i="4" s="1"/>
  <c r="L2424" i="4"/>
  <c r="M2424" i="4" s="1"/>
  <c r="L2425" i="4"/>
  <c r="M2425" i="4" s="1"/>
  <c r="L2426" i="4"/>
  <c r="M2426" i="4" s="1"/>
  <c r="L2427" i="4"/>
  <c r="M2427" i="4" s="1"/>
  <c r="L2428" i="4"/>
  <c r="M2428" i="4" s="1"/>
  <c r="L2429" i="4"/>
  <c r="M2429" i="4" s="1"/>
  <c r="L2430" i="4"/>
  <c r="M2430" i="4" s="1"/>
  <c r="L2431" i="4"/>
  <c r="M2431" i="4" s="1"/>
  <c r="L2432" i="4"/>
  <c r="M2432" i="4" s="1"/>
  <c r="L2433" i="4"/>
  <c r="M2433" i="4" s="1"/>
  <c r="L2434" i="4"/>
  <c r="M2434" i="4" s="1"/>
  <c r="L2435" i="4"/>
  <c r="M2435" i="4" s="1"/>
  <c r="L2436" i="4"/>
  <c r="M2436" i="4" s="1"/>
  <c r="L2437" i="4"/>
  <c r="M2437" i="4" s="1"/>
  <c r="L2438" i="4"/>
  <c r="M2438" i="4" s="1"/>
  <c r="L2439" i="4"/>
  <c r="M2439" i="4" s="1"/>
  <c r="L2440" i="4"/>
  <c r="M2440" i="4" s="1"/>
  <c r="L2441" i="4"/>
  <c r="M2441" i="4" s="1"/>
  <c r="L2442" i="4"/>
  <c r="M2442" i="4" s="1"/>
  <c r="L2443" i="4"/>
  <c r="M2443" i="4" s="1"/>
  <c r="L2444" i="4"/>
  <c r="M2444" i="4" s="1"/>
  <c r="L2445" i="4"/>
  <c r="M2445" i="4" s="1"/>
  <c r="L2446" i="4"/>
  <c r="M2446" i="4" s="1"/>
  <c r="L2447" i="4"/>
  <c r="M2447" i="4" s="1"/>
  <c r="L2448" i="4"/>
  <c r="M2448" i="4" s="1"/>
  <c r="L2449" i="4"/>
  <c r="M2449" i="4" s="1"/>
  <c r="L2450" i="4"/>
  <c r="M2450" i="4" s="1"/>
  <c r="L2451" i="4"/>
  <c r="M2451" i="4" s="1"/>
  <c r="L2452" i="4"/>
  <c r="M2452" i="4" s="1"/>
  <c r="L2453" i="4"/>
  <c r="M2453" i="4" s="1"/>
  <c r="L2454" i="4"/>
  <c r="M2454" i="4" s="1"/>
  <c r="L2455" i="4"/>
  <c r="M2455" i="4" s="1"/>
  <c r="L2456" i="4"/>
  <c r="M2456" i="4" s="1"/>
  <c r="L2457" i="4"/>
  <c r="M2457" i="4" s="1"/>
  <c r="L2458" i="4"/>
  <c r="M2458" i="4" s="1"/>
  <c r="L2459" i="4"/>
  <c r="M2459" i="4" s="1"/>
  <c r="L2460" i="4"/>
  <c r="M2460" i="4" s="1"/>
  <c r="L2461" i="4"/>
  <c r="M2461" i="4" s="1"/>
  <c r="L2462" i="4"/>
  <c r="M2462" i="4" s="1"/>
  <c r="L2463" i="4"/>
  <c r="M2463" i="4" s="1"/>
  <c r="L2464" i="4"/>
  <c r="M2464" i="4" s="1"/>
  <c r="L2465" i="4"/>
  <c r="M2465" i="4" s="1"/>
  <c r="L2466" i="4"/>
  <c r="M2466" i="4" s="1"/>
  <c r="L2467" i="4"/>
  <c r="M2467" i="4" s="1"/>
  <c r="L2468" i="4"/>
  <c r="M2468" i="4" s="1"/>
  <c r="L2469" i="4"/>
  <c r="M2469" i="4" s="1"/>
  <c r="L2470" i="4"/>
  <c r="M2470" i="4" s="1"/>
  <c r="L2471" i="4"/>
  <c r="M2471" i="4" s="1"/>
  <c r="L2472" i="4"/>
  <c r="M2472" i="4" s="1"/>
  <c r="L2473" i="4"/>
  <c r="M2473" i="4" s="1"/>
  <c r="L2474" i="4"/>
  <c r="M2474" i="4" s="1"/>
  <c r="L2475" i="4"/>
  <c r="M2475" i="4" s="1"/>
  <c r="L2476" i="4"/>
  <c r="M2476" i="4" s="1"/>
  <c r="L2477" i="4"/>
  <c r="M2477" i="4" s="1"/>
  <c r="L2478" i="4"/>
  <c r="M2478" i="4" s="1"/>
  <c r="L2479" i="4"/>
  <c r="M2479" i="4" s="1"/>
  <c r="L2480" i="4"/>
  <c r="M2480" i="4" s="1"/>
  <c r="L2481" i="4"/>
  <c r="M2481" i="4" s="1"/>
  <c r="L2482" i="4"/>
  <c r="M2482" i="4" s="1"/>
  <c r="L2483" i="4"/>
  <c r="M2483" i="4" s="1"/>
  <c r="L2484" i="4"/>
  <c r="M2484" i="4" s="1"/>
  <c r="L2485" i="4"/>
  <c r="M2485" i="4" s="1"/>
  <c r="L2486" i="4"/>
  <c r="M2486" i="4" s="1"/>
  <c r="L2487" i="4"/>
  <c r="M2487" i="4" s="1"/>
  <c r="L2488" i="4"/>
  <c r="M2488" i="4" s="1"/>
  <c r="L2489" i="4"/>
  <c r="M2489" i="4" s="1"/>
  <c r="L2490" i="4"/>
  <c r="M2490" i="4" s="1"/>
  <c r="L2491" i="4"/>
  <c r="M2491" i="4" s="1"/>
  <c r="L2492" i="4"/>
  <c r="M2492" i="4" s="1"/>
  <c r="L2493" i="4"/>
  <c r="M2493" i="4" s="1"/>
  <c r="L2494" i="4"/>
  <c r="M2494" i="4" s="1"/>
  <c r="L2495" i="4"/>
  <c r="M2495" i="4" s="1"/>
  <c r="L2496" i="4"/>
  <c r="M2496" i="4" s="1"/>
  <c r="L2497" i="4"/>
  <c r="M2497" i="4" s="1"/>
  <c r="L2498" i="4"/>
  <c r="M2498" i="4" s="1"/>
  <c r="L2499" i="4"/>
  <c r="M2499" i="4" s="1"/>
  <c r="L2500" i="4"/>
  <c r="M2500" i="4" s="1"/>
  <c r="L2501" i="4"/>
  <c r="M2501" i="4" s="1"/>
  <c r="L2502" i="4"/>
  <c r="M2502" i="4" s="1"/>
  <c r="L2503" i="4"/>
  <c r="M2503" i="4" s="1"/>
  <c r="L2504" i="4"/>
  <c r="M2504" i="4" s="1"/>
  <c r="L2505" i="4"/>
  <c r="M2505" i="4" s="1"/>
  <c r="L2506" i="4"/>
  <c r="M2506" i="4" s="1"/>
  <c r="L2507" i="4"/>
  <c r="M2507" i="4" s="1"/>
  <c r="L2508" i="4"/>
  <c r="M2508" i="4" s="1"/>
  <c r="L2509" i="4"/>
  <c r="M2509" i="4" s="1"/>
  <c r="L2510" i="4"/>
  <c r="M2510" i="4" s="1"/>
  <c r="L2511" i="4"/>
  <c r="M2511" i="4" s="1"/>
  <c r="L2512" i="4"/>
  <c r="M2512" i="4" s="1"/>
  <c r="L2513" i="4"/>
  <c r="M2513" i="4" s="1"/>
  <c r="L2514" i="4"/>
  <c r="M2514" i="4" s="1"/>
  <c r="L2515" i="4"/>
  <c r="M2515" i="4" s="1"/>
  <c r="L2516" i="4"/>
  <c r="M2516" i="4" s="1"/>
  <c r="L2517" i="4"/>
  <c r="M2517" i="4" s="1"/>
  <c r="L2518" i="4"/>
  <c r="M2518" i="4" s="1"/>
  <c r="L2519" i="4"/>
  <c r="M2519" i="4" s="1"/>
  <c r="L2520" i="4"/>
  <c r="M2520" i="4" s="1"/>
  <c r="L2521" i="4"/>
  <c r="M2521" i="4" s="1"/>
  <c r="L2522" i="4"/>
  <c r="M2522" i="4" s="1"/>
  <c r="L2523" i="4"/>
  <c r="M2523" i="4" s="1"/>
  <c r="L2524" i="4"/>
  <c r="M2524" i="4" s="1"/>
  <c r="L2525" i="4"/>
  <c r="M2525" i="4" s="1"/>
  <c r="L2526" i="4"/>
  <c r="M2526" i="4" s="1"/>
  <c r="L2527" i="4"/>
  <c r="M2527" i="4" s="1"/>
  <c r="L2528" i="4"/>
  <c r="M2528" i="4" s="1"/>
  <c r="L2529" i="4"/>
  <c r="M2529" i="4" s="1"/>
  <c r="L2530" i="4"/>
  <c r="M2530" i="4" s="1"/>
  <c r="L2531" i="4"/>
  <c r="M2531" i="4" s="1"/>
  <c r="L2532" i="4"/>
  <c r="M2532" i="4" s="1"/>
  <c r="L2533" i="4"/>
  <c r="M2533" i="4" s="1"/>
  <c r="L2534" i="4"/>
  <c r="M2534" i="4" s="1"/>
  <c r="L2535" i="4"/>
  <c r="M2535" i="4" s="1"/>
  <c r="L2536" i="4"/>
  <c r="M2536" i="4" s="1"/>
  <c r="L2537" i="4"/>
  <c r="M2537" i="4" s="1"/>
  <c r="L2538" i="4"/>
  <c r="M2538" i="4" s="1"/>
  <c r="L2539" i="4"/>
  <c r="M2539" i="4" s="1"/>
  <c r="L2540" i="4"/>
  <c r="M2540" i="4" s="1"/>
  <c r="L2541" i="4"/>
  <c r="M2541" i="4" s="1"/>
  <c r="L2542" i="4"/>
  <c r="M2542" i="4" s="1"/>
  <c r="L2543" i="4"/>
  <c r="M2543" i="4" s="1"/>
  <c r="L2544" i="4"/>
  <c r="M2544" i="4" s="1"/>
  <c r="L2545" i="4"/>
  <c r="M2545" i="4" s="1"/>
  <c r="L2546" i="4"/>
  <c r="M2546" i="4" s="1"/>
  <c r="L2547" i="4"/>
  <c r="M2547" i="4" s="1"/>
  <c r="L2548" i="4"/>
  <c r="M2548" i="4" s="1"/>
  <c r="L2549" i="4"/>
  <c r="M2549" i="4" s="1"/>
  <c r="L2550" i="4"/>
  <c r="M2550" i="4" s="1"/>
  <c r="L2551" i="4"/>
  <c r="M2551" i="4" s="1"/>
  <c r="L2552" i="4"/>
  <c r="M2552" i="4" s="1"/>
  <c r="L2553" i="4"/>
  <c r="M2553" i="4" s="1"/>
  <c r="L2554" i="4"/>
  <c r="M2554" i="4" s="1"/>
  <c r="L2555" i="4"/>
  <c r="M2555" i="4" s="1"/>
  <c r="L2556" i="4"/>
  <c r="M2556" i="4" s="1"/>
  <c r="L2557" i="4"/>
  <c r="M2557" i="4" s="1"/>
  <c r="L2558" i="4"/>
  <c r="M2558" i="4" s="1"/>
  <c r="L2559" i="4"/>
  <c r="M2559" i="4" s="1"/>
  <c r="L2560" i="4"/>
  <c r="M2560" i="4" s="1"/>
  <c r="L2561" i="4"/>
  <c r="M2561" i="4" s="1"/>
  <c r="L2562" i="4"/>
  <c r="M2562" i="4" s="1"/>
  <c r="L2563" i="4"/>
  <c r="M2563" i="4" s="1"/>
  <c r="L2564" i="4"/>
  <c r="M2564" i="4" s="1"/>
  <c r="L2565" i="4"/>
  <c r="M2565" i="4" s="1"/>
  <c r="L2566" i="4"/>
  <c r="M2566" i="4" s="1"/>
  <c r="L2567" i="4"/>
  <c r="M2567" i="4" s="1"/>
  <c r="L2568" i="4"/>
  <c r="M2568" i="4" s="1"/>
  <c r="L2569" i="4"/>
  <c r="M2569" i="4" s="1"/>
  <c r="L2570" i="4"/>
  <c r="M2570" i="4" s="1"/>
  <c r="L2571" i="4"/>
  <c r="M2571" i="4" s="1"/>
  <c r="L2572" i="4"/>
  <c r="M2572" i="4" s="1"/>
  <c r="L2573" i="4"/>
  <c r="M2573" i="4" s="1"/>
  <c r="L2574" i="4"/>
  <c r="M2574" i="4" s="1"/>
  <c r="L2575" i="4"/>
  <c r="M2575" i="4" s="1"/>
  <c r="L2576" i="4"/>
  <c r="M2576" i="4" s="1"/>
  <c r="L2577" i="4"/>
  <c r="M2577" i="4" s="1"/>
  <c r="L2578" i="4"/>
  <c r="M2578" i="4" s="1"/>
  <c r="L2579" i="4"/>
  <c r="M2579" i="4" s="1"/>
  <c r="L2580" i="4"/>
  <c r="M2580" i="4" s="1"/>
  <c r="L2581" i="4"/>
  <c r="M2581" i="4" s="1"/>
  <c r="L2582" i="4"/>
  <c r="M2582" i="4" s="1"/>
  <c r="L2583" i="4"/>
  <c r="M2583" i="4" s="1"/>
  <c r="L2584" i="4"/>
  <c r="M2584" i="4" s="1"/>
  <c r="L2585" i="4"/>
  <c r="M2585" i="4" s="1"/>
  <c r="L2586" i="4"/>
  <c r="M2586" i="4" s="1"/>
  <c r="L2587" i="4"/>
  <c r="M2587" i="4" s="1"/>
  <c r="L2588" i="4"/>
  <c r="M2588" i="4" s="1"/>
  <c r="L2589" i="4"/>
  <c r="M2589" i="4" s="1"/>
  <c r="L2590" i="4"/>
  <c r="M2590" i="4" s="1"/>
  <c r="L2591" i="4"/>
  <c r="M2591" i="4" s="1"/>
  <c r="L2592" i="4"/>
  <c r="M2592" i="4" s="1"/>
  <c r="L2593" i="4"/>
  <c r="M2593" i="4" s="1"/>
  <c r="L2594" i="4"/>
  <c r="M2594" i="4" s="1"/>
  <c r="L2595" i="4"/>
  <c r="M2595" i="4" s="1"/>
  <c r="L2596" i="4"/>
  <c r="M2596" i="4" s="1"/>
  <c r="L2597" i="4"/>
  <c r="M2597" i="4" s="1"/>
  <c r="L2598" i="4"/>
  <c r="M2598" i="4" s="1"/>
  <c r="L2599" i="4"/>
  <c r="M2599" i="4" s="1"/>
  <c r="L2600" i="4"/>
  <c r="M2600" i="4" s="1"/>
  <c r="L2601" i="4"/>
  <c r="M2601" i="4" s="1"/>
  <c r="L2602" i="4"/>
  <c r="M2602" i="4" s="1"/>
  <c r="L2603" i="4"/>
  <c r="M2603" i="4" s="1"/>
  <c r="L2604" i="4"/>
  <c r="M2604" i="4" s="1"/>
  <c r="L2605" i="4"/>
  <c r="M2605" i="4" s="1"/>
  <c r="L2606" i="4"/>
  <c r="M2606" i="4" s="1"/>
  <c r="L2607" i="4"/>
  <c r="M2607" i="4" s="1"/>
  <c r="L2608" i="4"/>
  <c r="M2608" i="4" s="1"/>
  <c r="L2609" i="4"/>
  <c r="M2609" i="4" s="1"/>
  <c r="L2610" i="4"/>
  <c r="M2610" i="4" s="1"/>
  <c r="L2611" i="4"/>
  <c r="M2611" i="4" s="1"/>
  <c r="L2612" i="4"/>
  <c r="M2612" i="4" s="1"/>
  <c r="L2613" i="4"/>
  <c r="M2613" i="4" s="1"/>
  <c r="L2614" i="4"/>
  <c r="M2614" i="4" s="1"/>
  <c r="L2615" i="4"/>
  <c r="M2615" i="4" s="1"/>
  <c r="L2616" i="4"/>
  <c r="M2616" i="4" s="1"/>
  <c r="L2617" i="4"/>
  <c r="M2617" i="4" s="1"/>
  <c r="L2618" i="4"/>
  <c r="M2618" i="4" s="1"/>
  <c r="L2619" i="4"/>
  <c r="M2619" i="4" s="1"/>
  <c r="L2620" i="4"/>
  <c r="M2620" i="4" s="1"/>
  <c r="L2621" i="4"/>
  <c r="M2621" i="4" s="1"/>
  <c r="L2622" i="4"/>
  <c r="M2622" i="4" s="1"/>
  <c r="L2623" i="4"/>
  <c r="M2623" i="4" s="1"/>
  <c r="L2624" i="4"/>
  <c r="M2624" i="4" s="1"/>
  <c r="L2625" i="4"/>
  <c r="M2625" i="4" s="1"/>
  <c r="L2626" i="4"/>
  <c r="M2626" i="4" s="1"/>
  <c r="L2627" i="4"/>
  <c r="M2627" i="4" s="1"/>
  <c r="L2628" i="4"/>
  <c r="M2628" i="4" s="1"/>
  <c r="L2629" i="4"/>
  <c r="M2629" i="4" s="1"/>
  <c r="L2630" i="4"/>
  <c r="M2630" i="4" s="1"/>
  <c r="L2631" i="4"/>
  <c r="M2631" i="4" s="1"/>
  <c r="L2632" i="4"/>
  <c r="M2632" i="4" s="1"/>
  <c r="L2633" i="4"/>
  <c r="M2633" i="4" s="1"/>
  <c r="L2634" i="4"/>
  <c r="M2634" i="4" s="1"/>
  <c r="L2635" i="4"/>
  <c r="M2635" i="4" s="1"/>
  <c r="L2636" i="4"/>
  <c r="M2636" i="4" s="1"/>
  <c r="L2637" i="4"/>
  <c r="M2637" i="4" s="1"/>
  <c r="L2638" i="4"/>
  <c r="M2638" i="4" s="1"/>
  <c r="L2639" i="4"/>
  <c r="M2639" i="4" s="1"/>
  <c r="L2640" i="4"/>
  <c r="M2640" i="4" s="1"/>
  <c r="L2641" i="4"/>
  <c r="M2641" i="4" s="1"/>
  <c r="L2642" i="4"/>
  <c r="M2642" i="4" s="1"/>
  <c r="L2643" i="4"/>
  <c r="M2643" i="4" s="1"/>
  <c r="L2644" i="4"/>
  <c r="M2644" i="4" s="1"/>
  <c r="L2645" i="4"/>
  <c r="M2645" i="4" s="1"/>
  <c r="L2646" i="4"/>
  <c r="M2646" i="4" s="1"/>
  <c r="L2647" i="4"/>
  <c r="M2647" i="4" s="1"/>
  <c r="L2648" i="4"/>
  <c r="M2648" i="4" s="1"/>
  <c r="L2649" i="4"/>
  <c r="M2649" i="4" s="1"/>
  <c r="L2650" i="4"/>
  <c r="M2650" i="4" s="1"/>
  <c r="L2651" i="4"/>
  <c r="M2651" i="4" s="1"/>
  <c r="L2652" i="4"/>
  <c r="M2652" i="4" s="1"/>
  <c r="L2653" i="4"/>
  <c r="M2653" i="4" s="1"/>
  <c r="L2654" i="4"/>
  <c r="M2654" i="4" s="1"/>
  <c r="L2655" i="4"/>
  <c r="M2655" i="4" s="1"/>
  <c r="L2656" i="4"/>
  <c r="M2656" i="4" s="1"/>
  <c r="L2657" i="4"/>
  <c r="M2657" i="4" s="1"/>
  <c r="L2658" i="4"/>
  <c r="M2658" i="4" s="1"/>
  <c r="L2659" i="4"/>
  <c r="M2659" i="4" s="1"/>
  <c r="L2660" i="4"/>
  <c r="M2660" i="4" s="1"/>
  <c r="L2661" i="4"/>
  <c r="M2661" i="4" s="1"/>
  <c r="L2662" i="4"/>
  <c r="M2662" i="4" s="1"/>
  <c r="L2663" i="4"/>
  <c r="M2663" i="4" s="1"/>
  <c r="L2664" i="4"/>
  <c r="M2664" i="4" s="1"/>
  <c r="L2665" i="4"/>
  <c r="M2665" i="4" s="1"/>
  <c r="L2666" i="4"/>
  <c r="M2666" i="4" s="1"/>
  <c r="L2667" i="4"/>
  <c r="M2667" i="4" s="1"/>
  <c r="L2668" i="4"/>
  <c r="M2668" i="4" s="1"/>
  <c r="L2669" i="4"/>
  <c r="M2669" i="4" s="1"/>
  <c r="L2670" i="4"/>
  <c r="M2670" i="4" s="1"/>
  <c r="L2671" i="4"/>
  <c r="M2671" i="4" s="1"/>
  <c r="L2672" i="4"/>
  <c r="M2672" i="4" s="1"/>
  <c r="L2673" i="4"/>
  <c r="M2673" i="4" s="1"/>
  <c r="L2674" i="4"/>
  <c r="M2674" i="4" s="1"/>
  <c r="L2675" i="4"/>
  <c r="M2675" i="4" s="1"/>
  <c r="L2676" i="4"/>
  <c r="M2676" i="4" s="1"/>
  <c r="L2677" i="4"/>
  <c r="M2677" i="4" s="1"/>
  <c r="L2678" i="4"/>
  <c r="M2678" i="4" s="1"/>
  <c r="L2679" i="4"/>
  <c r="M2679" i="4" s="1"/>
  <c r="L2680" i="4"/>
  <c r="M2680" i="4" s="1"/>
  <c r="L2681" i="4"/>
  <c r="M2681" i="4" s="1"/>
  <c r="L2682" i="4"/>
  <c r="M2682" i="4" s="1"/>
  <c r="L2683" i="4"/>
  <c r="M2683" i="4" s="1"/>
  <c r="L2684" i="4"/>
  <c r="M2684" i="4" s="1"/>
  <c r="L2685" i="4"/>
  <c r="M2685" i="4" s="1"/>
  <c r="L2686" i="4"/>
  <c r="M2686" i="4" s="1"/>
  <c r="L2687" i="4"/>
  <c r="M2687" i="4" s="1"/>
  <c r="L2688" i="4"/>
  <c r="M2688" i="4" s="1"/>
  <c r="L2689" i="4"/>
  <c r="M2689" i="4" s="1"/>
  <c r="L2690" i="4"/>
  <c r="M2690" i="4" s="1"/>
  <c r="L2691" i="4"/>
  <c r="M2691" i="4" s="1"/>
  <c r="L2692" i="4"/>
  <c r="M2692" i="4" s="1"/>
  <c r="L2693" i="4"/>
  <c r="M2693" i="4" s="1"/>
  <c r="L2694" i="4"/>
  <c r="M2694" i="4" s="1"/>
  <c r="L2695" i="4"/>
  <c r="M2695" i="4" s="1"/>
  <c r="L2696" i="4"/>
  <c r="M2696" i="4" s="1"/>
  <c r="L2697" i="4"/>
  <c r="M2697" i="4" s="1"/>
  <c r="L2698" i="4"/>
  <c r="M2698" i="4" s="1"/>
  <c r="L2699" i="4"/>
  <c r="M2699" i="4" s="1"/>
  <c r="L2700" i="4"/>
  <c r="M2700" i="4" s="1"/>
  <c r="L2701" i="4"/>
  <c r="M2701" i="4" s="1"/>
  <c r="L2702" i="4"/>
  <c r="M2702" i="4" s="1"/>
  <c r="L2703" i="4"/>
  <c r="M2703" i="4" s="1"/>
  <c r="L2704" i="4"/>
  <c r="M2704" i="4" s="1"/>
  <c r="L2705" i="4"/>
  <c r="M2705" i="4" s="1"/>
  <c r="L2706" i="4"/>
  <c r="M2706" i="4" s="1"/>
  <c r="L2707" i="4"/>
  <c r="M2707" i="4" s="1"/>
  <c r="L2708" i="4"/>
  <c r="M2708" i="4" s="1"/>
  <c r="L2709" i="4"/>
  <c r="M2709" i="4" s="1"/>
  <c r="L2710" i="4"/>
  <c r="M2710" i="4" s="1"/>
  <c r="L2711" i="4"/>
  <c r="M2711" i="4" s="1"/>
  <c r="L2712" i="4"/>
  <c r="M2712" i="4" s="1"/>
  <c r="L2713" i="4"/>
  <c r="M2713" i="4" s="1"/>
  <c r="L2714" i="4"/>
  <c r="M2714" i="4" s="1"/>
  <c r="L2715" i="4"/>
  <c r="M2715" i="4" s="1"/>
  <c r="L2716" i="4"/>
  <c r="M2716" i="4" s="1"/>
  <c r="L2717" i="4"/>
  <c r="M2717" i="4" s="1"/>
  <c r="L2718" i="4"/>
  <c r="M2718" i="4" s="1"/>
  <c r="L2719" i="4"/>
  <c r="M2719" i="4" s="1"/>
  <c r="L2720" i="4"/>
  <c r="M2720" i="4" s="1"/>
  <c r="L2721" i="4"/>
  <c r="M2721" i="4" s="1"/>
  <c r="L2722" i="4"/>
  <c r="M2722" i="4" s="1"/>
  <c r="L2723" i="4"/>
  <c r="M2723" i="4" s="1"/>
  <c r="L2724" i="4"/>
  <c r="M2724" i="4" s="1"/>
  <c r="L2725" i="4"/>
  <c r="M2725" i="4" s="1"/>
  <c r="L2726" i="4"/>
  <c r="M2726" i="4" s="1"/>
  <c r="L2727" i="4"/>
  <c r="M2727" i="4" s="1"/>
  <c r="L2728" i="4"/>
  <c r="M2728" i="4" s="1"/>
  <c r="L2729" i="4"/>
  <c r="M2729" i="4" s="1"/>
  <c r="L2730" i="4"/>
  <c r="M2730" i="4" s="1"/>
  <c r="L2731" i="4"/>
  <c r="M2731" i="4" s="1"/>
  <c r="L2732" i="4"/>
  <c r="M2732" i="4" s="1"/>
  <c r="L2733" i="4"/>
  <c r="M2733" i="4" s="1"/>
  <c r="L2734" i="4"/>
  <c r="M2734" i="4" s="1"/>
  <c r="L2735" i="4"/>
  <c r="M2735" i="4" s="1"/>
  <c r="L2736" i="4"/>
  <c r="M2736" i="4" s="1"/>
  <c r="L2737" i="4"/>
  <c r="M2737" i="4" s="1"/>
  <c r="L2738" i="4"/>
  <c r="M2738" i="4" s="1"/>
  <c r="L2739" i="4"/>
  <c r="M2739" i="4" s="1"/>
  <c r="L2740" i="4"/>
  <c r="M2740" i="4" s="1"/>
  <c r="L2741" i="4"/>
  <c r="M2741" i="4" s="1"/>
  <c r="L2742" i="4"/>
  <c r="M2742" i="4" s="1"/>
  <c r="L2743" i="4"/>
  <c r="M2743" i="4" s="1"/>
  <c r="L2744" i="4"/>
  <c r="M2744" i="4" s="1"/>
  <c r="L2745" i="4"/>
  <c r="M2745" i="4" s="1"/>
  <c r="L2746" i="4"/>
  <c r="M2746" i="4" s="1"/>
  <c r="L2747" i="4"/>
  <c r="M2747" i="4" s="1"/>
  <c r="L2748" i="4"/>
  <c r="M2748" i="4" s="1"/>
  <c r="L2749" i="4"/>
  <c r="M2749" i="4" s="1"/>
  <c r="L2750" i="4"/>
  <c r="M2750" i="4" s="1"/>
  <c r="L2751" i="4"/>
  <c r="M2751" i="4" s="1"/>
  <c r="L2752" i="4"/>
  <c r="M2752" i="4" s="1"/>
  <c r="L2753" i="4"/>
  <c r="M2753" i="4" s="1"/>
  <c r="L2754" i="4"/>
  <c r="M2754" i="4" s="1"/>
  <c r="L2755" i="4"/>
  <c r="M2755" i="4" s="1"/>
  <c r="L2756" i="4"/>
  <c r="M2756" i="4" s="1"/>
  <c r="L2757" i="4"/>
  <c r="M2757" i="4" s="1"/>
  <c r="L2758" i="4"/>
  <c r="M2758" i="4" s="1"/>
  <c r="L2759" i="4"/>
  <c r="M2759" i="4" s="1"/>
  <c r="L2760" i="4"/>
  <c r="M2760" i="4" s="1"/>
  <c r="L2761" i="4"/>
  <c r="M2761" i="4" s="1"/>
  <c r="L2762" i="4"/>
  <c r="M2762" i="4" s="1"/>
  <c r="L2763" i="4"/>
  <c r="M2763" i="4" s="1"/>
  <c r="L2764" i="4"/>
  <c r="M2764" i="4" s="1"/>
  <c r="L2765" i="4"/>
  <c r="M2765" i="4" s="1"/>
  <c r="L2766" i="4"/>
  <c r="M2766" i="4" s="1"/>
  <c r="L2767" i="4"/>
  <c r="M2767" i="4" s="1"/>
  <c r="L2768" i="4"/>
  <c r="M2768" i="4" s="1"/>
  <c r="L2769" i="4"/>
  <c r="M2769" i="4" s="1"/>
  <c r="L2770" i="4"/>
  <c r="M2770" i="4" s="1"/>
  <c r="L2771" i="4"/>
  <c r="M2771" i="4" s="1"/>
  <c r="L2772" i="4"/>
  <c r="M2772" i="4" s="1"/>
  <c r="L2773" i="4"/>
  <c r="M2773" i="4" s="1"/>
  <c r="L2774" i="4"/>
  <c r="M2774" i="4" s="1"/>
  <c r="L2775" i="4"/>
  <c r="M2775" i="4" s="1"/>
  <c r="L2776" i="4"/>
  <c r="M2776" i="4" s="1"/>
  <c r="L2777" i="4"/>
  <c r="M2777" i="4" s="1"/>
  <c r="L2778" i="4"/>
  <c r="M2778" i="4" s="1"/>
  <c r="L2779" i="4"/>
  <c r="M2779" i="4" s="1"/>
  <c r="L2780" i="4"/>
  <c r="M2780" i="4" s="1"/>
  <c r="L2781" i="4"/>
  <c r="M2781" i="4" s="1"/>
  <c r="L2782" i="4"/>
  <c r="M2782" i="4" s="1"/>
  <c r="L2783" i="4"/>
  <c r="M2783" i="4" s="1"/>
  <c r="L2784" i="4"/>
  <c r="M2784" i="4" s="1"/>
  <c r="L2785" i="4"/>
  <c r="M2785" i="4" s="1"/>
  <c r="L2786" i="4"/>
  <c r="M2786" i="4" s="1"/>
  <c r="L2787" i="4"/>
  <c r="M2787" i="4" s="1"/>
  <c r="L2788" i="4"/>
  <c r="M2788" i="4" s="1"/>
  <c r="L2789" i="4"/>
  <c r="M2789" i="4" s="1"/>
  <c r="L2790" i="4"/>
  <c r="M2790" i="4" s="1"/>
  <c r="L2791" i="4"/>
  <c r="M2791" i="4" s="1"/>
  <c r="L2792" i="4"/>
  <c r="M2792" i="4" s="1"/>
  <c r="L2793" i="4"/>
  <c r="M2793" i="4" s="1"/>
  <c r="L2794" i="4"/>
  <c r="M2794" i="4" s="1"/>
  <c r="L2795" i="4"/>
  <c r="M2795" i="4" s="1"/>
  <c r="L2796" i="4"/>
  <c r="M2796" i="4" s="1"/>
  <c r="L2797" i="4"/>
  <c r="M2797" i="4" s="1"/>
  <c r="L2798" i="4"/>
  <c r="M2798" i="4" s="1"/>
  <c r="L2799" i="4"/>
  <c r="M2799" i="4" s="1"/>
  <c r="L2800" i="4"/>
  <c r="M2800" i="4" s="1"/>
  <c r="L2801" i="4"/>
  <c r="M2801" i="4" s="1"/>
  <c r="L2802" i="4"/>
  <c r="M2802" i="4" s="1"/>
  <c r="L2803" i="4"/>
  <c r="M2803" i="4" s="1"/>
  <c r="L2804" i="4"/>
  <c r="M2804" i="4" s="1"/>
  <c r="L2805" i="4"/>
  <c r="M2805" i="4" s="1"/>
  <c r="L2806" i="4"/>
  <c r="M2806" i="4" s="1"/>
  <c r="L2807" i="4"/>
  <c r="M2807" i="4" s="1"/>
  <c r="L2808" i="4"/>
  <c r="M2808" i="4" s="1"/>
  <c r="L2809" i="4"/>
  <c r="M2809" i="4" s="1"/>
  <c r="L2810" i="4"/>
  <c r="M2810" i="4" s="1"/>
  <c r="L2811" i="4"/>
  <c r="M2811" i="4" s="1"/>
  <c r="L2812" i="4"/>
  <c r="M2812" i="4" s="1"/>
  <c r="L2813" i="4"/>
  <c r="M2813" i="4" s="1"/>
  <c r="L2814" i="4"/>
  <c r="M2814" i="4" s="1"/>
  <c r="L2815" i="4"/>
  <c r="M2815" i="4" s="1"/>
  <c r="L2816" i="4"/>
  <c r="M2816" i="4" s="1"/>
  <c r="L2817" i="4"/>
  <c r="M2817" i="4" s="1"/>
  <c r="L2818" i="4"/>
  <c r="M2818" i="4" s="1"/>
  <c r="L2819" i="4"/>
  <c r="M2819" i="4" s="1"/>
  <c r="L2820" i="4"/>
  <c r="M2820" i="4" s="1"/>
  <c r="L2821" i="4"/>
  <c r="M2821" i="4" s="1"/>
  <c r="L2822" i="4"/>
  <c r="M2822" i="4" s="1"/>
  <c r="L2823" i="4"/>
  <c r="M2823" i="4" s="1"/>
  <c r="L2824" i="4"/>
  <c r="M2824" i="4" s="1"/>
  <c r="L2825" i="4"/>
  <c r="M2825" i="4" s="1"/>
  <c r="L2826" i="4"/>
  <c r="M2826" i="4" s="1"/>
  <c r="L2827" i="4"/>
  <c r="M2827" i="4" s="1"/>
  <c r="L2828" i="4"/>
  <c r="M2828" i="4" s="1"/>
  <c r="L2829" i="4"/>
  <c r="M2829" i="4" s="1"/>
  <c r="L2830" i="4"/>
  <c r="M2830" i="4" s="1"/>
  <c r="L2831" i="4"/>
  <c r="M2831" i="4" s="1"/>
  <c r="L2832" i="4"/>
  <c r="M2832" i="4" s="1"/>
  <c r="L2833" i="4"/>
  <c r="M2833" i="4" s="1"/>
  <c r="L2834" i="4"/>
  <c r="M2834" i="4" s="1"/>
  <c r="L2835" i="4"/>
  <c r="M2835" i="4" s="1"/>
  <c r="L2836" i="4"/>
  <c r="M2836" i="4" s="1"/>
  <c r="L2837" i="4"/>
  <c r="M2837" i="4" s="1"/>
  <c r="L2838" i="4"/>
  <c r="M2838" i="4" s="1"/>
  <c r="L2839" i="4"/>
  <c r="M2839" i="4" s="1"/>
  <c r="L2840" i="4"/>
  <c r="M2840" i="4" s="1"/>
  <c r="L2841" i="4"/>
  <c r="M2841" i="4" s="1"/>
  <c r="L2842" i="4"/>
  <c r="M2842" i="4" s="1"/>
  <c r="L2843" i="4"/>
  <c r="M2843" i="4" s="1"/>
  <c r="L2844" i="4"/>
  <c r="M2844" i="4" s="1"/>
  <c r="L2845" i="4"/>
  <c r="M2845" i="4" s="1"/>
  <c r="L2846" i="4"/>
  <c r="M2846" i="4" s="1"/>
  <c r="L2847" i="4"/>
  <c r="M2847" i="4" s="1"/>
  <c r="L2848" i="4"/>
  <c r="M2848" i="4" s="1"/>
  <c r="L2849" i="4"/>
  <c r="M2849" i="4" s="1"/>
  <c r="L2850" i="4"/>
  <c r="M2850" i="4" s="1"/>
  <c r="L2851" i="4"/>
  <c r="M2851" i="4" s="1"/>
  <c r="L2852" i="4"/>
  <c r="M2852" i="4" s="1"/>
  <c r="L2853" i="4"/>
  <c r="M2853" i="4" s="1"/>
  <c r="L2854" i="4"/>
  <c r="M2854" i="4" s="1"/>
  <c r="L2855" i="4"/>
  <c r="M2855" i="4" s="1"/>
  <c r="L2856" i="4"/>
  <c r="M2856" i="4" s="1"/>
  <c r="L2857" i="4"/>
  <c r="M2857" i="4" s="1"/>
  <c r="L2858" i="4"/>
  <c r="M2858" i="4" s="1"/>
  <c r="L2859" i="4"/>
  <c r="M2859" i="4" s="1"/>
  <c r="L2860" i="4"/>
  <c r="M2860" i="4" s="1"/>
  <c r="L2861" i="4"/>
  <c r="M2861" i="4" s="1"/>
  <c r="L2862" i="4"/>
  <c r="M2862" i="4" s="1"/>
  <c r="L2863" i="4"/>
  <c r="M2863" i="4" s="1"/>
  <c r="L2864" i="4"/>
  <c r="M2864" i="4" s="1"/>
  <c r="L2865" i="4"/>
  <c r="M2865" i="4" s="1"/>
  <c r="L2866" i="4"/>
  <c r="M2866" i="4" s="1"/>
  <c r="L2867" i="4"/>
  <c r="M2867" i="4" s="1"/>
  <c r="L2868" i="4"/>
  <c r="M2868" i="4" s="1"/>
  <c r="L2869" i="4"/>
  <c r="M2869" i="4" s="1"/>
  <c r="L2870" i="4"/>
  <c r="M2870" i="4" s="1"/>
  <c r="L2871" i="4"/>
  <c r="M2871" i="4" s="1"/>
  <c r="L2872" i="4"/>
  <c r="M2872" i="4" s="1"/>
  <c r="L2873" i="4"/>
  <c r="M2873" i="4" s="1"/>
  <c r="L2874" i="4"/>
  <c r="M2874" i="4" s="1"/>
  <c r="L2875" i="4"/>
  <c r="M2875" i="4" s="1"/>
  <c r="L2876" i="4"/>
  <c r="M2876" i="4" s="1"/>
  <c r="L2877" i="4"/>
  <c r="M2877" i="4" s="1"/>
  <c r="L2878" i="4"/>
  <c r="M2878" i="4" s="1"/>
  <c r="L2879" i="4"/>
  <c r="M2879" i="4" s="1"/>
  <c r="L2880" i="4"/>
  <c r="M2880" i="4" s="1"/>
  <c r="L2881" i="4"/>
  <c r="M2881" i="4" s="1"/>
  <c r="L2882" i="4"/>
  <c r="M2882" i="4" s="1"/>
  <c r="L2883" i="4"/>
  <c r="M2883" i="4" s="1"/>
  <c r="L2884" i="4"/>
  <c r="M2884" i="4" s="1"/>
  <c r="L2885" i="4"/>
  <c r="M2885" i="4" s="1"/>
  <c r="L2886" i="4"/>
  <c r="M2886" i="4" s="1"/>
  <c r="L2887" i="4"/>
  <c r="M2887" i="4" s="1"/>
  <c r="L2888" i="4"/>
  <c r="M2888" i="4" s="1"/>
  <c r="L2889" i="4"/>
  <c r="M2889" i="4" s="1"/>
  <c r="L2890" i="4"/>
  <c r="M2890" i="4" s="1"/>
  <c r="L2891" i="4"/>
  <c r="M2891" i="4" s="1"/>
  <c r="L2892" i="4"/>
  <c r="M2892" i="4" s="1"/>
  <c r="L2893" i="4"/>
  <c r="M2893" i="4" s="1"/>
  <c r="L2894" i="4"/>
  <c r="M2894" i="4" s="1"/>
  <c r="L2895" i="4"/>
  <c r="M2895" i="4" s="1"/>
  <c r="L2896" i="4"/>
  <c r="M2896" i="4" s="1"/>
  <c r="L2897" i="4"/>
  <c r="M2897" i="4" s="1"/>
  <c r="L2898" i="4"/>
  <c r="M2898" i="4" s="1"/>
  <c r="L2899" i="4"/>
  <c r="M2899" i="4" s="1"/>
  <c r="L2900" i="4"/>
  <c r="M2900" i="4" s="1"/>
  <c r="L2901" i="4"/>
  <c r="M2901" i="4" s="1"/>
  <c r="L2902" i="4"/>
  <c r="M2902" i="4" s="1"/>
  <c r="L2903" i="4"/>
  <c r="M2903" i="4" s="1"/>
  <c r="L2904" i="4"/>
  <c r="M2904" i="4" s="1"/>
  <c r="L2905" i="4"/>
  <c r="M2905" i="4" s="1"/>
  <c r="L2906" i="4"/>
  <c r="M2906" i="4" s="1"/>
  <c r="L2907" i="4"/>
  <c r="M2907" i="4" s="1"/>
  <c r="L2908" i="4"/>
  <c r="M2908" i="4" s="1"/>
  <c r="L2909" i="4"/>
  <c r="M2909" i="4" s="1"/>
  <c r="L2910" i="4"/>
  <c r="M2910" i="4" s="1"/>
  <c r="L2911" i="4"/>
  <c r="M2911" i="4" s="1"/>
  <c r="L2912" i="4"/>
  <c r="M2912" i="4" s="1"/>
  <c r="L2913" i="4"/>
  <c r="M2913" i="4" s="1"/>
  <c r="L2914" i="4"/>
  <c r="M2914" i="4" s="1"/>
  <c r="L2915" i="4"/>
  <c r="M2915" i="4" s="1"/>
  <c r="L2916" i="4"/>
  <c r="M2916" i="4" s="1"/>
  <c r="L2917" i="4"/>
  <c r="M2917" i="4" s="1"/>
  <c r="L2918" i="4"/>
  <c r="M2918" i="4" s="1"/>
  <c r="L2919" i="4"/>
  <c r="M2919" i="4" s="1"/>
  <c r="L2920" i="4"/>
  <c r="M2920" i="4" s="1"/>
  <c r="L2921" i="4"/>
  <c r="M2921" i="4" s="1"/>
  <c r="L2922" i="4"/>
  <c r="M2922" i="4" s="1"/>
  <c r="L2923" i="4"/>
  <c r="M2923" i="4" s="1"/>
  <c r="L2924" i="4"/>
  <c r="M2924" i="4" s="1"/>
  <c r="L2925" i="4"/>
  <c r="M2925" i="4" s="1"/>
  <c r="L2926" i="4"/>
  <c r="M2926" i="4" s="1"/>
  <c r="L2927" i="4"/>
  <c r="M2927" i="4" s="1"/>
  <c r="L2928" i="4"/>
  <c r="M2928" i="4" s="1"/>
  <c r="L2929" i="4"/>
  <c r="M2929" i="4" s="1"/>
  <c r="L2930" i="4"/>
  <c r="M2930" i="4" s="1"/>
  <c r="L2931" i="4"/>
  <c r="M2931" i="4" s="1"/>
  <c r="L2932" i="4"/>
  <c r="M2932" i="4" s="1"/>
  <c r="L2933" i="4"/>
  <c r="M2933" i="4" s="1"/>
  <c r="L2934" i="4"/>
  <c r="M2934" i="4" s="1"/>
  <c r="L2935" i="4"/>
  <c r="M2935" i="4" s="1"/>
  <c r="L2936" i="4"/>
  <c r="M2936" i="4" s="1"/>
  <c r="L2937" i="4"/>
  <c r="M2937" i="4" s="1"/>
  <c r="L2938" i="4"/>
  <c r="M2938" i="4" s="1"/>
  <c r="L2939" i="4"/>
  <c r="M2939" i="4" s="1"/>
  <c r="L2940" i="4"/>
  <c r="M2940" i="4" s="1"/>
  <c r="L2941" i="4"/>
  <c r="M2941" i="4" s="1"/>
  <c r="L2942" i="4"/>
  <c r="M2942" i="4" s="1"/>
  <c r="L2943" i="4"/>
  <c r="M2943" i="4" s="1"/>
  <c r="L2944" i="4"/>
  <c r="M2944" i="4" s="1"/>
  <c r="L2945" i="4"/>
  <c r="M2945" i="4" s="1"/>
  <c r="L2946" i="4"/>
  <c r="M2946" i="4" s="1"/>
  <c r="L2947" i="4"/>
  <c r="M2947" i="4" s="1"/>
  <c r="L2948" i="4"/>
  <c r="M2948" i="4" s="1"/>
  <c r="L2949" i="4"/>
  <c r="M2949" i="4" s="1"/>
  <c r="L2950" i="4"/>
  <c r="M2950" i="4" s="1"/>
  <c r="L2951" i="4"/>
  <c r="M2951" i="4" s="1"/>
  <c r="L2952" i="4"/>
  <c r="M2952" i="4" s="1"/>
  <c r="L2953" i="4"/>
  <c r="M2953" i="4" s="1"/>
  <c r="L2954" i="4"/>
  <c r="M2954" i="4" s="1"/>
  <c r="L2955" i="4"/>
  <c r="M2955" i="4" s="1"/>
  <c r="L2956" i="4"/>
  <c r="M2956" i="4" s="1"/>
  <c r="L2957" i="4"/>
  <c r="M2957" i="4" s="1"/>
  <c r="L2958" i="4"/>
  <c r="M2958" i="4" s="1"/>
  <c r="L2959" i="4"/>
  <c r="M2959" i="4" s="1"/>
  <c r="L2960" i="4"/>
  <c r="M2960" i="4" s="1"/>
  <c r="L2961" i="4"/>
  <c r="M2961" i="4" s="1"/>
  <c r="L2962" i="4"/>
  <c r="M2962" i="4" s="1"/>
  <c r="L2963" i="4"/>
  <c r="M2963" i="4" s="1"/>
  <c r="L2964" i="4"/>
  <c r="M2964" i="4" s="1"/>
  <c r="L2965" i="4"/>
  <c r="M2965" i="4" s="1"/>
  <c r="L2966" i="4"/>
  <c r="M2966" i="4" s="1"/>
  <c r="L2967" i="4"/>
  <c r="M2967" i="4" s="1"/>
  <c r="L2968" i="4"/>
  <c r="M2968" i="4" s="1"/>
  <c r="L2969" i="4"/>
  <c r="M2969" i="4" s="1"/>
  <c r="L2970" i="4"/>
  <c r="M2970" i="4" s="1"/>
  <c r="L2971" i="4"/>
  <c r="M2971" i="4" s="1"/>
  <c r="L2972" i="4"/>
  <c r="M2972" i="4" s="1"/>
  <c r="L2973" i="4"/>
  <c r="M2973" i="4" s="1"/>
  <c r="L2974" i="4"/>
  <c r="M2974" i="4" s="1"/>
  <c r="L2975" i="4"/>
  <c r="M2975" i="4" s="1"/>
  <c r="L2976" i="4"/>
  <c r="M2976" i="4" s="1"/>
  <c r="L2977" i="4"/>
  <c r="M2977" i="4" s="1"/>
  <c r="L2978" i="4"/>
  <c r="M2978" i="4" s="1"/>
  <c r="L2979" i="4"/>
  <c r="M2979" i="4" s="1"/>
  <c r="L2980" i="4"/>
  <c r="M2980" i="4" s="1"/>
  <c r="L2981" i="4"/>
  <c r="M2981" i="4" s="1"/>
  <c r="L2982" i="4"/>
  <c r="M2982" i="4" s="1"/>
  <c r="L2983" i="4"/>
  <c r="M2983" i="4" s="1"/>
  <c r="L2984" i="4"/>
  <c r="M2984" i="4" s="1"/>
  <c r="L2985" i="4"/>
  <c r="M2985" i="4" s="1"/>
  <c r="L2986" i="4"/>
  <c r="M2986" i="4" s="1"/>
  <c r="L2987" i="4"/>
  <c r="M2987" i="4" s="1"/>
  <c r="L2988" i="4"/>
  <c r="M2988" i="4" s="1"/>
  <c r="L2989" i="4"/>
  <c r="M2989" i="4" s="1"/>
  <c r="L2990" i="4"/>
  <c r="M2990" i="4" s="1"/>
  <c r="L2991" i="4"/>
  <c r="M2991" i="4" s="1"/>
  <c r="L2992" i="4"/>
  <c r="M2992" i="4" s="1"/>
  <c r="L2993" i="4"/>
  <c r="M2993" i="4" s="1"/>
  <c r="L2994" i="4"/>
  <c r="M2994" i="4" s="1"/>
  <c r="L2995" i="4"/>
  <c r="M2995" i="4" s="1"/>
  <c r="L2996" i="4"/>
  <c r="M2996" i="4" s="1"/>
  <c r="L2997" i="4"/>
  <c r="M2997" i="4" s="1"/>
  <c r="L2998" i="4"/>
  <c r="M2998" i="4" s="1"/>
  <c r="L2999" i="4"/>
  <c r="M2999" i="4" s="1"/>
  <c r="L3000" i="4"/>
  <c r="M3000" i="4" s="1"/>
  <c r="L3001" i="4"/>
  <c r="M3001" i="4" s="1"/>
  <c r="L3002" i="4"/>
  <c r="M3002" i="4" s="1"/>
  <c r="L3003" i="4"/>
  <c r="M3003" i="4" s="1"/>
  <c r="L3004" i="4"/>
  <c r="M3004" i="4" s="1"/>
  <c r="L3005" i="4"/>
  <c r="M3005" i="4" s="1"/>
  <c r="L3006" i="4"/>
  <c r="M3006" i="4" s="1"/>
  <c r="L3007" i="4"/>
  <c r="M3007" i="4" s="1"/>
  <c r="L3008" i="4"/>
  <c r="M3008" i="4" s="1"/>
  <c r="L3009" i="4"/>
  <c r="M3009" i="4" s="1"/>
  <c r="L3010" i="4"/>
  <c r="M3010" i="4" s="1"/>
  <c r="L3011" i="4"/>
  <c r="M3011" i="4" s="1"/>
  <c r="L3012" i="4"/>
  <c r="M3012" i="4" s="1"/>
  <c r="L3013" i="4"/>
  <c r="M3013" i="4" s="1"/>
  <c r="L3014" i="4"/>
  <c r="M3014" i="4" s="1"/>
  <c r="L3015" i="4"/>
  <c r="M3015" i="4" s="1"/>
  <c r="L3016" i="4"/>
  <c r="M3016" i="4" s="1"/>
  <c r="L3017" i="4"/>
  <c r="M3017" i="4" s="1"/>
  <c r="L3018" i="4"/>
  <c r="M3018" i="4" s="1"/>
  <c r="L3019" i="4"/>
  <c r="M3019" i="4" s="1"/>
  <c r="L3020" i="4"/>
  <c r="M3020" i="4" s="1"/>
  <c r="L3021" i="4"/>
  <c r="M3021" i="4" s="1"/>
  <c r="L3022" i="4"/>
  <c r="M3022" i="4" s="1"/>
  <c r="L3023" i="4"/>
  <c r="M3023" i="4" s="1"/>
  <c r="L3024" i="4"/>
  <c r="M3024" i="4" s="1"/>
  <c r="L3025" i="4"/>
  <c r="M3025" i="4" s="1"/>
  <c r="L3026" i="4"/>
  <c r="M3026" i="4" s="1"/>
  <c r="L3027" i="4"/>
  <c r="M3027" i="4" s="1"/>
  <c r="L3028" i="4"/>
  <c r="M3028" i="4" s="1"/>
  <c r="L3029" i="4"/>
  <c r="M3029" i="4" s="1"/>
  <c r="L3030" i="4"/>
  <c r="M3030" i="4" s="1"/>
  <c r="L3031" i="4"/>
  <c r="M3031" i="4" s="1"/>
  <c r="L3032" i="4"/>
  <c r="M3032" i="4" s="1"/>
  <c r="L3033" i="4"/>
  <c r="M3033" i="4" s="1"/>
  <c r="L3034" i="4"/>
  <c r="M3034" i="4" s="1"/>
  <c r="L3035" i="4"/>
  <c r="M3035" i="4" s="1"/>
  <c r="L3036" i="4"/>
  <c r="M3036" i="4" s="1"/>
  <c r="L3037" i="4"/>
  <c r="M3037" i="4" s="1"/>
  <c r="L3038" i="4"/>
  <c r="M3038" i="4" s="1"/>
  <c r="L3039" i="4"/>
  <c r="M3039" i="4" s="1"/>
  <c r="L3040" i="4"/>
  <c r="M3040" i="4" s="1"/>
  <c r="L3041" i="4"/>
  <c r="M3041" i="4" s="1"/>
  <c r="L3042" i="4"/>
  <c r="M3042" i="4" s="1"/>
  <c r="L3043" i="4"/>
  <c r="M3043" i="4" s="1"/>
  <c r="L3044" i="4"/>
  <c r="M3044" i="4" s="1"/>
  <c r="L3045" i="4"/>
  <c r="M3045" i="4" s="1"/>
  <c r="L3046" i="4"/>
  <c r="M3046" i="4" s="1"/>
  <c r="L3047" i="4"/>
  <c r="M3047" i="4" s="1"/>
  <c r="L3048" i="4"/>
  <c r="M3048" i="4" s="1"/>
  <c r="L3049" i="4"/>
  <c r="M3049" i="4" s="1"/>
  <c r="L3050" i="4"/>
  <c r="M3050" i="4" s="1"/>
  <c r="L3051" i="4"/>
  <c r="M3051" i="4" s="1"/>
  <c r="L3052" i="4"/>
  <c r="M3052" i="4" s="1"/>
  <c r="L3053" i="4"/>
  <c r="M3053" i="4" s="1"/>
  <c r="L3054" i="4"/>
  <c r="M3054" i="4" s="1"/>
  <c r="L3055" i="4"/>
  <c r="M3055" i="4" s="1"/>
  <c r="L3056" i="4"/>
  <c r="M3056" i="4" s="1"/>
  <c r="L3057" i="4"/>
  <c r="M3057" i="4" s="1"/>
  <c r="L3058" i="4"/>
  <c r="M3058" i="4" s="1"/>
  <c r="L3059" i="4"/>
  <c r="M3059" i="4" s="1"/>
  <c r="L3060" i="4"/>
  <c r="M3060" i="4" s="1"/>
  <c r="L3061" i="4"/>
  <c r="M3061" i="4" s="1"/>
  <c r="L3062" i="4"/>
  <c r="M3062" i="4" s="1"/>
  <c r="L3063" i="4"/>
  <c r="M3063" i="4" s="1"/>
  <c r="L3064" i="4"/>
  <c r="M3064" i="4" s="1"/>
  <c r="L3065" i="4"/>
  <c r="M3065" i="4" s="1"/>
  <c r="L3066" i="4"/>
  <c r="M3066" i="4" s="1"/>
  <c r="L3067" i="4"/>
  <c r="M3067" i="4" s="1"/>
  <c r="L3068" i="4"/>
  <c r="M3068" i="4" s="1"/>
  <c r="L3069" i="4"/>
  <c r="M3069" i="4" s="1"/>
  <c r="L3070" i="4"/>
  <c r="M3070" i="4" s="1"/>
  <c r="L3071" i="4"/>
  <c r="M3071" i="4" s="1"/>
  <c r="L3072" i="4"/>
  <c r="M3072" i="4" s="1"/>
  <c r="L3073" i="4"/>
  <c r="M3073" i="4" s="1"/>
  <c r="L3074" i="4"/>
  <c r="M3074" i="4" s="1"/>
  <c r="L3075" i="4"/>
  <c r="M3075" i="4" s="1"/>
  <c r="L3076" i="4"/>
  <c r="M3076" i="4" s="1"/>
  <c r="L3077" i="4"/>
  <c r="M3077" i="4" s="1"/>
  <c r="L3078" i="4"/>
  <c r="M3078" i="4" s="1"/>
  <c r="L3079" i="4"/>
  <c r="M3079" i="4" s="1"/>
  <c r="L3080" i="4"/>
  <c r="M3080" i="4" s="1"/>
  <c r="L3081" i="4"/>
  <c r="M3081" i="4" s="1"/>
  <c r="L3082" i="4"/>
  <c r="M3082" i="4" s="1"/>
  <c r="L3083" i="4"/>
  <c r="M3083" i="4" s="1"/>
  <c r="L3084" i="4"/>
  <c r="M3084" i="4" s="1"/>
  <c r="L3085" i="4"/>
  <c r="M3085" i="4" s="1"/>
  <c r="L3086" i="4"/>
  <c r="M3086" i="4" s="1"/>
  <c r="L3087" i="4"/>
  <c r="M3087" i="4" s="1"/>
  <c r="L3088" i="4"/>
  <c r="M3088" i="4" s="1"/>
  <c r="L3089" i="4"/>
  <c r="M3089" i="4" s="1"/>
  <c r="L3090" i="4"/>
  <c r="M3090" i="4" s="1"/>
  <c r="L3091" i="4"/>
  <c r="M3091" i="4" s="1"/>
  <c r="L3092" i="4"/>
  <c r="M3092" i="4" s="1"/>
  <c r="L3093" i="4"/>
  <c r="M3093" i="4" s="1"/>
  <c r="L3094" i="4"/>
  <c r="M3094" i="4" s="1"/>
  <c r="L3095" i="4"/>
  <c r="M3095" i="4" s="1"/>
  <c r="L3096" i="4"/>
  <c r="M3096" i="4" s="1"/>
  <c r="L3097" i="4"/>
  <c r="M3097" i="4" s="1"/>
  <c r="L3098" i="4"/>
  <c r="M3098" i="4" s="1"/>
  <c r="L3099" i="4"/>
  <c r="M3099" i="4" s="1"/>
  <c r="L3100" i="4"/>
  <c r="M3100" i="4" s="1"/>
  <c r="L3101" i="4"/>
  <c r="M3101" i="4" s="1"/>
  <c r="L3102" i="4"/>
  <c r="M3102" i="4" s="1"/>
  <c r="L3103" i="4"/>
  <c r="M3103" i="4" s="1"/>
  <c r="L3104" i="4"/>
  <c r="M3104" i="4" s="1"/>
  <c r="L3105" i="4"/>
  <c r="M3105" i="4" s="1"/>
  <c r="L3106" i="4"/>
  <c r="M3106" i="4" s="1"/>
  <c r="L3107" i="4"/>
  <c r="M3107" i="4" s="1"/>
  <c r="L3108" i="4"/>
  <c r="M3108" i="4" s="1"/>
  <c r="L3109" i="4"/>
  <c r="M3109" i="4" s="1"/>
  <c r="L3110" i="4"/>
  <c r="M3110" i="4" s="1"/>
  <c r="L3111" i="4"/>
  <c r="M3111" i="4" s="1"/>
  <c r="L3112" i="4"/>
  <c r="M3112" i="4" s="1"/>
  <c r="L3113" i="4"/>
  <c r="M3113" i="4" s="1"/>
  <c r="L3114" i="4"/>
  <c r="M3114" i="4" s="1"/>
  <c r="L3115" i="4"/>
  <c r="M3115" i="4" s="1"/>
  <c r="L3116" i="4"/>
  <c r="M3116" i="4" s="1"/>
  <c r="L3117" i="4"/>
  <c r="M3117" i="4" s="1"/>
  <c r="L3118" i="4"/>
  <c r="M3118" i="4" s="1"/>
  <c r="L3119" i="4"/>
  <c r="M3119" i="4" s="1"/>
  <c r="L3120" i="4"/>
  <c r="M3120" i="4" s="1"/>
  <c r="L3121" i="4"/>
  <c r="M3121" i="4" s="1"/>
  <c r="L3122" i="4"/>
  <c r="M3122" i="4" s="1"/>
  <c r="L3123" i="4"/>
  <c r="M3123" i="4" s="1"/>
  <c r="L3124" i="4"/>
  <c r="M3124" i="4" s="1"/>
  <c r="L3125" i="4"/>
  <c r="M3125" i="4" s="1"/>
  <c r="L3126" i="4"/>
  <c r="M3126" i="4" s="1"/>
  <c r="L3127" i="4"/>
  <c r="M3127" i="4" s="1"/>
  <c r="L3128" i="4"/>
  <c r="M3128" i="4" s="1"/>
  <c r="L3129" i="4"/>
  <c r="M3129" i="4" s="1"/>
  <c r="L3130" i="4"/>
  <c r="M3130" i="4" s="1"/>
  <c r="L3131" i="4"/>
  <c r="M3131" i="4" s="1"/>
  <c r="L3132" i="4"/>
  <c r="M3132" i="4" s="1"/>
  <c r="L3133" i="4"/>
  <c r="M3133" i="4" s="1"/>
  <c r="L3134" i="4"/>
  <c r="M3134" i="4" s="1"/>
  <c r="L3135" i="4"/>
  <c r="M3135" i="4" s="1"/>
  <c r="L3136" i="4"/>
  <c r="M3136" i="4" s="1"/>
  <c r="L3137" i="4"/>
  <c r="M3137" i="4" s="1"/>
  <c r="L3138" i="4"/>
  <c r="M3138" i="4" s="1"/>
  <c r="L3139" i="4"/>
  <c r="M3139" i="4" s="1"/>
  <c r="L3140" i="4"/>
  <c r="M3140" i="4" s="1"/>
  <c r="L3141" i="4"/>
  <c r="M3141" i="4" s="1"/>
  <c r="L3142" i="4"/>
  <c r="M3142" i="4" s="1"/>
  <c r="L3143" i="4"/>
  <c r="M3143" i="4" s="1"/>
  <c r="L3144" i="4"/>
  <c r="M3144" i="4" s="1"/>
  <c r="L3145" i="4"/>
  <c r="M3145" i="4" s="1"/>
  <c r="L3146" i="4"/>
  <c r="M3146" i="4" s="1"/>
  <c r="L3147" i="4"/>
  <c r="M3147" i="4" s="1"/>
  <c r="L3148" i="4"/>
  <c r="M3148" i="4" s="1"/>
  <c r="L3149" i="4"/>
  <c r="M3149" i="4" s="1"/>
  <c r="L3150" i="4"/>
  <c r="M3150" i="4" s="1"/>
  <c r="L3151" i="4"/>
  <c r="M3151" i="4" s="1"/>
  <c r="L3152" i="4"/>
  <c r="M3152" i="4" s="1"/>
  <c r="L3153" i="4"/>
  <c r="M3153" i="4" s="1"/>
  <c r="L3154" i="4"/>
  <c r="M3154" i="4" s="1"/>
  <c r="L3155" i="4"/>
  <c r="M3155" i="4" s="1"/>
  <c r="L3156" i="4"/>
  <c r="M3156" i="4" s="1"/>
  <c r="L3157" i="4"/>
  <c r="M3157" i="4" s="1"/>
  <c r="L3158" i="4"/>
  <c r="M3158" i="4" s="1"/>
  <c r="L3159" i="4"/>
  <c r="M3159" i="4" s="1"/>
  <c r="L3160" i="4"/>
  <c r="M3160" i="4" s="1"/>
  <c r="L3161" i="4"/>
  <c r="M3161" i="4" s="1"/>
  <c r="L3162" i="4"/>
  <c r="M3162" i="4" s="1"/>
  <c r="L3163" i="4"/>
  <c r="M3163" i="4" s="1"/>
  <c r="L3164" i="4"/>
  <c r="M3164" i="4" s="1"/>
  <c r="L3165" i="4"/>
  <c r="M3165" i="4" s="1"/>
  <c r="L3166" i="4"/>
  <c r="M3166" i="4" s="1"/>
  <c r="L3167" i="4"/>
  <c r="M3167" i="4" s="1"/>
  <c r="L3168" i="4"/>
  <c r="M3168" i="4" s="1"/>
  <c r="L3169" i="4"/>
  <c r="M3169" i="4" s="1"/>
  <c r="L3170" i="4"/>
  <c r="M3170" i="4" s="1"/>
  <c r="L3171" i="4"/>
  <c r="M3171" i="4" s="1"/>
  <c r="L3172" i="4"/>
  <c r="M3172" i="4" s="1"/>
  <c r="L3173" i="4"/>
  <c r="M3173" i="4" s="1"/>
  <c r="L3174" i="4"/>
  <c r="M3174" i="4" s="1"/>
  <c r="L3175" i="4"/>
  <c r="M3175" i="4" s="1"/>
  <c r="L3176" i="4"/>
  <c r="M3176" i="4" s="1"/>
  <c r="L3177" i="4"/>
  <c r="M3177" i="4" s="1"/>
  <c r="L3178" i="4"/>
  <c r="M3178" i="4" s="1"/>
  <c r="L3179" i="4"/>
  <c r="M3179" i="4" s="1"/>
  <c r="L3180" i="4"/>
  <c r="M3180" i="4" s="1"/>
  <c r="L3181" i="4"/>
  <c r="M3181" i="4" s="1"/>
  <c r="L3182" i="4"/>
  <c r="M3182" i="4" s="1"/>
  <c r="L3183" i="4"/>
  <c r="M3183" i="4" s="1"/>
  <c r="L3184" i="4"/>
  <c r="M3184" i="4" s="1"/>
  <c r="L3185" i="4"/>
  <c r="M3185" i="4" s="1"/>
  <c r="L3186" i="4"/>
  <c r="M3186" i="4" s="1"/>
  <c r="L3187" i="4"/>
  <c r="M3187" i="4" s="1"/>
  <c r="L3188" i="4"/>
  <c r="M3188" i="4" s="1"/>
  <c r="L3189" i="4"/>
  <c r="M3189" i="4" s="1"/>
  <c r="L3190" i="4"/>
  <c r="M3190" i="4" s="1"/>
  <c r="L3191" i="4"/>
  <c r="M3191" i="4" s="1"/>
  <c r="L3192" i="4"/>
  <c r="M3192" i="4" s="1"/>
  <c r="L3193" i="4"/>
  <c r="M3193" i="4" s="1"/>
  <c r="L3194" i="4"/>
  <c r="M3194" i="4" s="1"/>
  <c r="L3195" i="4"/>
  <c r="M3195" i="4" s="1"/>
  <c r="L3196" i="4"/>
  <c r="M3196" i="4" s="1"/>
  <c r="L3197" i="4"/>
  <c r="M3197" i="4" s="1"/>
  <c r="L3198" i="4"/>
  <c r="M3198" i="4" s="1"/>
  <c r="L3199" i="4"/>
  <c r="M3199" i="4" s="1"/>
  <c r="L3200" i="4"/>
  <c r="M3200" i="4" s="1"/>
  <c r="L3201" i="4"/>
  <c r="M3201" i="4" s="1"/>
  <c r="L3202" i="4"/>
  <c r="M3202" i="4" s="1"/>
  <c r="L3203" i="4"/>
  <c r="M3203" i="4" s="1"/>
  <c r="L3204" i="4"/>
  <c r="M3204" i="4" s="1"/>
  <c r="L3205" i="4"/>
  <c r="M3205" i="4" s="1"/>
  <c r="L3206" i="4"/>
  <c r="M3206" i="4" s="1"/>
  <c r="L3207" i="4"/>
  <c r="M3207" i="4" s="1"/>
  <c r="L3208" i="4"/>
  <c r="M3208" i="4" s="1"/>
  <c r="L3209" i="4"/>
  <c r="M3209" i="4" s="1"/>
  <c r="L3210" i="4"/>
  <c r="M3210" i="4" s="1"/>
  <c r="L3211" i="4"/>
  <c r="M3211" i="4" s="1"/>
  <c r="L3212" i="4"/>
  <c r="M3212" i="4" s="1"/>
  <c r="L3213" i="4"/>
  <c r="M3213" i="4" s="1"/>
  <c r="L3214" i="4"/>
  <c r="M3214" i="4" s="1"/>
  <c r="L3215" i="4"/>
  <c r="M3215" i="4" s="1"/>
  <c r="L3216" i="4"/>
  <c r="M3216" i="4" s="1"/>
  <c r="L3217" i="4"/>
  <c r="M3217" i="4" s="1"/>
  <c r="L3218" i="4"/>
  <c r="M3218" i="4" s="1"/>
  <c r="L3219" i="4"/>
  <c r="M3219" i="4" s="1"/>
  <c r="L3220" i="4"/>
  <c r="M3220" i="4" s="1"/>
  <c r="L3221" i="4"/>
  <c r="M3221" i="4" s="1"/>
  <c r="L3222" i="4"/>
  <c r="M3222" i="4" s="1"/>
  <c r="L3223" i="4"/>
  <c r="M3223" i="4" s="1"/>
  <c r="L3224" i="4"/>
  <c r="M3224" i="4" s="1"/>
  <c r="L3225" i="4"/>
  <c r="M3225" i="4" s="1"/>
  <c r="L3226" i="4"/>
  <c r="M3226" i="4" s="1"/>
  <c r="L3227" i="4"/>
  <c r="M3227" i="4" s="1"/>
  <c r="L3228" i="4"/>
  <c r="M3228" i="4" s="1"/>
  <c r="L3229" i="4"/>
  <c r="M3229" i="4" s="1"/>
  <c r="L3230" i="4"/>
  <c r="M3230" i="4" s="1"/>
  <c r="L3231" i="4"/>
  <c r="M3231" i="4" s="1"/>
  <c r="L3232" i="4"/>
  <c r="M3232" i="4" s="1"/>
  <c r="L3233" i="4"/>
  <c r="M3233" i="4" s="1"/>
  <c r="L3234" i="4"/>
  <c r="M3234" i="4" s="1"/>
  <c r="L3235" i="4"/>
  <c r="M3235" i="4" s="1"/>
  <c r="L3236" i="4"/>
  <c r="M3236" i="4" s="1"/>
  <c r="L3237" i="4"/>
  <c r="M3237" i="4" s="1"/>
  <c r="L3238" i="4"/>
  <c r="M3238" i="4" s="1"/>
  <c r="L3239" i="4"/>
  <c r="M3239" i="4" s="1"/>
  <c r="L3240" i="4"/>
  <c r="M3240" i="4" s="1"/>
  <c r="L3241" i="4"/>
  <c r="M3241" i="4" s="1"/>
  <c r="L3242" i="4"/>
  <c r="M3242" i="4" s="1"/>
  <c r="L3243" i="4"/>
  <c r="M3243" i="4" s="1"/>
  <c r="L3244" i="4"/>
  <c r="M3244" i="4" s="1"/>
  <c r="L3245" i="4"/>
  <c r="M3245" i="4" s="1"/>
  <c r="L3246" i="4"/>
  <c r="M3246" i="4" s="1"/>
  <c r="L3247" i="4"/>
  <c r="M3247" i="4" s="1"/>
  <c r="L3248" i="4"/>
  <c r="M3248" i="4" s="1"/>
  <c r="L3249" i="4"/>
  <c r="M3249" i="4" s="1"/>
  <c r="L3250" i="4"/>
  <c r="M3250" i="4" s="1"/>
  <c r="L3251" i="4"/>
  <c r="M3251" i="4" s="1"/>
  <c r="L3252" i="4"/>
  <c r="M3252" i="4" s="1"/>
  <c r="L3253" i="4"/>
  <c r="M3253" i="4" s="1"/>
  <c r="L3254" i="4"/>
  <c r="M3254" i="4" s="1"/>
  <c r="L3255" i="4"/>
  <c r="M3255" i="4" s="1"/>
  <c r="L3256" i="4"/>
  <c r="M3256" i="4" s="1"/>
  <c r="L3257" i="4"/>
  <c r="M3257" i="4" s="1"/>
  <c r="L3258" i="4"/>
  <c r="M3258" i="4" s="1"/>
  <c r="L3259" i="4"/>
  <c r="M3259" i="4" s="1"/>
  <c r="L3260" i="4"/>
  <c r="M3260" i="4" s="1"/>
  <c r="L3261" i="4"/>
  <c r="M3261" i="4" s="1"/>
  <c r="L3262" i="4"/>
  <c r="M3262" i="4" s="1"/>
  <c r="L3263" i="4"/>
  <c r="M3263" i="4" s="1"/>
  <c r="L3264" i="4"/>
  <c r="M3264" i="4" s="1"/>
  <c r="L3265" i="4"/>
  <c r="M3265" i="4" s="1"/>
  <c r="L3266" i="4"/>
  <c r="M3266" i="4" s="1"/>
  <c r="L3267" i="4"/>
  <c r="M3267" i="4" s="1"/>
  <c r="L3268" i="4"/>
  <c r="M3268" i="4" s="1"/>
  <c r="L3269" i="4"/>
  <c r="M3269" i="4" s="1"/>
  <c r="L3270" i="4"/>
  <c r="M3270" i="4" s="1"/>
  <c r="L3271" i="4"/>
  <c r="M3271" i="4" s="1"/>
  <c r="L3272" i="4"/>
  <c r="M3272" i="4" s="1"/>
  <c r="L3273" i="4"/>
  <c r="M3273" i="4" s="1"/>
  <c r="L3274" i="4"/>
  <c r="M3274" i="4" s="1"/>
  <c r="L3275" i="4"/>
  <c r="M3275" i="4" s="1"/>
  <c r="L3276" i="4"/>
  <c r="M3276" i="4" s="1"/>
  <c r="L3277" i="4"/>
  <c r="M3277" i="4" s="1"/>
  <c r="L3278" i="4"/>
  <c r="M3278" i="4" s="1"/>
  <c r="L3279" i="4"/>
  <c r="M3279" i="4" s="1"/>
  <c r="L3280" i="4"/>
  <c r="M3280" i="4" s="1"/>
  <c r="L3281" i="4"/>
  <c r="M3281" i="4" s="1"/>
  <c r="L3282" i="4"/>
  <c r="M3282" i="4" s="1"/>
  <c r="L3283" i="4"/>
  <c r="M3283" i="4" s="1"/>
  <c r="L3284" i="4"/>
  <c r="M3284" i="4" s="1"/>
  <c r="L3285" i="4"/>
  <c r="M3285" i="4" s="1"/>
  <c r="L3286" i="4"/>
  <c r="M3286" i="4" s="1"/>
  <c r="L3287" i="4"/>
  <c r="M3287" i="4" s="1"/>
  <c r="L3288" i="4"/>
  <c r="M3288" i="4" s="1"/>
  <c r="L3289" i="4"/>
  <c r="M3289" i="4" s="1"/>
  <c r="L3290" i="4"/>
  <c r="M3290" i="4" s="1"/>
  <c r="L3291" i="4"/>
  <c r="M3291" i="4" s="1"/>
  <c r="L3292" i="4"/>
  <c r="M3292" i="4" s="1"/>
  <c r="L3293" i="4"/>
  <c r="M3293" i="4" s="1"/>
  <c r="L3294" i="4"/>
  <c r="M3294" i="4" s="1"/>
  <c r="L3295" i="4"/>
  <c r="M3295" i="4" s="1"/>
  <c r="L3296" i="4"/>
  <c r="M3296" i="4" s="1"/>
  <c r="L3297" i="4"/>
  <c r="M3297" i="4" s="1"/>
  <c r="L3298" i="4"/>
  <c r="M3298" i="4" s="1"/>
  <c r="L3299" i="4"/>
  <c r="M3299" i="4" s="1"/>
  <c r="L3300" i="4"/>
  <c r="M3300" i="4" s="1"/>
  <c r="L3301" i="4"/>
  <c r="M3301" i="4" s="1"/>
  <c r="L3302" i="4"/>
  <c r="M3302" i="4" s="1"/>
  <c r="L3303" i="4"/>
  <c r="M3303" i="4" s="1"/>
  <c r="L3304" i="4"/>
  <c r="M3304" i="4" s="1"/>
  <c r="L3305" i="4"/>
  <c r="M3305" i="4" s="1"/>
  <c r="L3306" i="4"/>
  <c r="M3306" i="4" s="1"/>
  <c r="L3307" i="4"/>
  <c r="M3307" i="4" s="1"/>
  <c r="L3308" i="4"/>
  <c r="M3308" i="4" s="1"/>
  <c r="L3309" i="4"/>
  <c r="M3309" i="4" s="1"/>
  <c r="L3310" i="4"/>
  <c r="M3310" i="4" s="1"/>
  <c r="L3311" i="4"/>
  <c r="M3311" i="4" s="1"/>
  <c r="L3312" i="4"/>
  <c r="M3312" i="4" s="1"/>
  <c r="L3313" i="4"/>
  <c r="M3313" i="4" s="1"/>
  <c r="L3314" i="4"/>
  <c r="M3314" i="4" s="1"/>
  <c r="L3315" i="4"/>
  <c r="M3315" i="4" s="1"/>
  <c r="L3316" i="4"/>
  <c r="M3316" i="4" s="1"/>
  <c r="L3317" i="4"/>
  <c r="M3317" i="4" s="1"/>
  <c r="L3318" i="4"/>
  <c r="M3318" i="4" s="1"/>
  <c r="L3319" i="4"/>
  <c r="M3319" i="4" s="1"/>
  <c r="L3320" i="4"/>
  <c r="M3320" i="4" s="1"/>
  <c r="L3321" i="4"/>
  <c r="M3321" i="4" s="1"/>
  <c r="L3322" i="4"/>
  <c r="M3322" i="4" s="1"/>
  <c r="L3323" i="4"/>
  <c r="M3323" i="4" s="1"/>
  <c r="L3324" i="4"/>
  <c r="M3324" i="4" s="1"/>
  <c r="L3325" i="4"/>
  <c r="M3325" i="4" s="1"/>
  <c r="L3326" i="4"/>
  <c r="M3326" i="4" s="1"/>
  <c r="L3327" i="4"/>
  <c r="M3327" i="4" s="1"/>
  <c r="L3328" i="4"/>
  <c r="M3328" i="4" s="1"/>
  <c r="L3329" i="4"/>
  <c r="M3329" i="4" s="1"/>
  <c r="L3330" i="4"/>
  <c r="M3330" i="4" s="1"/>
  <c r="L3331" i="4"/>
  <c r="M3331" i="4" s="1"/>
  <c r="L3332" i="4"/>
  <c r="M3332" i="4" s="1"/>
  <c r="L3333" i="4"/>
  <c r="M3333" i="4" s="1"/>
  <c r="L3334" i="4"/>
  <c r="M3334" i="4" s="1"/>
  <c r="L3335" i="4"/>
  <c r="M3335" i="4" s="1"/>
  <c r="L3336" i="4"/>
  <c r="M3336" i="4" s="1"/>
  <c r="L3337" i="4"/>
  <c r="M3337" i="4" s="1"/>
  <c r="L3338" i="4"/>
  <c r="M3338" i="4" s="1"/>
  <c r="L3339" i="4"/>
  <c r="M3339" i="4" s="1"/>
  <c r="L3340" i="4"/>
  <c r="M3340" i="4" s="1"/>
  <c r="L3341" i="4"/>
  <c r="M3341" i="4" s="1"/>
  <c r="L3342" i="4"/>
  <c r="M3342" i="4" s="1"/>
  <c r="L3343" i="4"/>
  <c r="M3343" i="4" s="1"/>
  <c r="L3344" i="4"/>
  <c r="M3344" i="4" s="1"/>
  <c r="L3345" i="4"/>
  <c r="M3345" i="4" s="1"/>
  <c r="L3346" i="4"/>
  <c r="M3346" i="4" s="1"/>
  <c r="L3347" i="4"/>
  <c r="M3347" i="4" s="1"/>
  <c r="L3348" i="4"/>
  <c r="M3348" i="4" s="1"/>
  <c r="L3349" i="4"/>
  <c r="M3349" i="4" s="1"/>
  <c r="L3350" i="4"/>
  <c r="M3350" i="4" s="1"/>
  <c r="L3351" i="4"/>
  <c r="M3351" i="4" s="1"/>
  <c r="L3352" i="4"/>
  <c r="M3352" i="4" s="1"/>
  <c r="L3353" i="4"/>
  <c r="M3353" i="4" s="1"/>
  <c r="L3354" i="4"/>
  <c r="M3354" i="4" s="1"/>
  <c r="L3355" i="4"/>
  <c r="M3355" i="4" s="1"/>
  <c r="L3356" i="4"/>
  <c r="M3356" i="4" s="1"/>
  <c r="L3357" i="4"/>
  <c r="M3357" i="4" s="1"/>
  <c r="L3358" i="4"/>
  <c r="M3358" i="4" s="1"/>
  <c r="L3359" i="4"/>
  <c r="M3359" i="4" s="1"/>
  <c r="L3360" i="4"/>
  <c r="M3360" i="4" s="1"/>
  <c r="L3361" i="4"/>
  <c r="M3361" i="4" s="1"/>
  <c r="L3362" i="4"/>
  <c r="M3362" i="4" s="1"/>
  <c r="L3363" i="4"/>
  <c r="M3363" i="4" s="1"/>
  <c r="L3364" i="4"/>
  <c r="M3364" i="4" s="1"/>
  <c r="L3365" i="4"/>
  <c r="M3365" i="4" s="1"/>
  <c r="L3366" i="4"/>
  <c r="M3366" i="4" s="1"/>
  <c r="L3367" i="4"/>
  <c r="M3367" i="4" s="1"/>
  <c r="L3368" i="4"/>
  <c r="M3368" i="4" s="1"/>
  <c r="L3369" i="4"/>
  <c r="M3369" i="4" s="1"/>
  <c r="L3370" i="4"/>
  <c r="M3370" i="4" s="1"/>
  <c r="L3371" i="4"/>
  <c r="M3371" i="4" s="1"/>
  <c r="L3372" i="4"/>
  <c r="M3372" i="4" s="1"/>
  <c r="L3373" i="4"/>
  <c r="M3373" i="4" s="1"/>
  <c r="L3374" i="4"/>
  <c r="M3374" i="4" s="1"/>
  <c r="L3375" i="4"/>
  <c r="M3375" i="4" s="1"/>
  <c r="L3376" i="4"/>
  <c r="M3376" i="4" s="1"/>
  <c r="L3377" i="4"/>
  <c r="M3377" i="4" s="1"/>
  <c r="L3378" i="4"/>
  <c r="M3378" i="4" s="1"/>
  <c r="L3379" i="4"/>
  <c r="M3379" i="4" s="1"/>
  <c r="L3380" i="4"/>
  <c r="M3380" i="4" s="1"/>
  <c r="L3381" i="4"/>
  <c r="M3381" i="4" s="1"/>
  <c r="L3382" i="4"/>
  <c r="M3382" i="4" s="1"/>
  <c r="L3383" i="4"/>
  <c r="M3383" i="4" s="1"/>
  <c r="L3384" i="4"/>
  <c r="M3384" i="4" s="1"/>
  <c r="L3385" i="4"/>
  <c r="M3385" i="4" s="1"/>
  <c r="L3386" i="4"/>
  <c r="M3386" i="4" s="1"/>
  <c r="L3387" i="4"/>
  <c r="M3387" i="4" s="1"/>
  <c r="L3388" i="4"/>
  <c r="M3388" i="4" s="1"/>
  <c r="L3389" i="4"/>
  <c r="M3389" i="4" s="1"/>
  <c r="L3390" i="4"/>
  <c r="M3390" i="4" s="1"/>
  <c r="L3391" i="4"/>
  <c r="M3391" i="4" s="1"/>
  <c r="L3392" i="4"/>
  <c r="M3392" i="4" s="1"/>
  <c r="L3393" i="4"/>
  <c r="M3393" i="4" s="1"/>
  <c r="L3394" i="4"/>
  <c r="M3394" i="4" s="1"/>
  <c r="L3395" i="4"/>
  <c r="M3395" i="4" s="1"/>
  <c r="L3396" i="4"/>
  <c r="M3396" i="4" s="1"/>
  <c r="L3397" i="4"/>
  <c r="M3397" i="4" s="1"/>
  <c r="L3398" i="4"/>
  <c r="M3398" i="4" s="1"/>
  <c r="L3399" i="4"/>
  <c r="M3399" i="4" s="1"/>
  <c r="L3400" i="4"/>
  <c r="M3400" i="4" s="1"/>
  <c r="L3401" i="4"/>
  <c r="M3401" i="4" s="1"/>
  <c r="L3402" i="4"/>
  <c r="M3402" i="4" s="1"/>
  <c r="L3403" i="4"/>
  <c r="M3403" i="4" s="1"/>
  <c r="L3404" i="4"/>
  <c r="M3404" i="4" s="1"/>
  <c r="L3405" i="4"/>
  <c r="M3405" i="4" s="1"/>
  <c r="L3406" i="4"/>
  <c r="M3406" i="4" s="1"/>
  <c r="L3407" i="4"/>
  <c r="M3407" i="4" s="1"/>
  <c r="L3408" i="4"/>
  <c r="M3408" i="4" s="1"/>
  <c r="L3409" i="4"/>
  <c r="M3409" i="4" s="1"/>
  <c r="L3410" i="4"/>
  <c r="M3410" i="4" s="1"/>
  <c r="L3411" i="4"/>
  <c r="M3411" i="4" s="1"/>
  <c r="L3412" i="4"/>
  <c r="M3412" i="4" s="1"/>
  <c r="L3413" i="4"/>
  <c r="M3413" i="4" s="1"/>
  <c r="L3414" i="4"/>
  <c r="M3414" i="4" s="1"/>
  <c r="L3415" i="4"/>
  <c r="M3415" i="4" s="1"/>
  <c r="L3416" i="4"/>
  <c r="M3416" i="4" s="1"/>
  <c r="L3417" i="4"/>
  <c r="M3417" i="4" s="1"/>
  <c r="L3418" i="4"/>
  <c r="M3418" i="4" s="1"/>
  <c r="L3419" i="4"/>
  <c r="M3419" i="4" s="1"/>
  <c r="L3420" i="4"/>
  <c r="M3420" i="4" s="1"/>
  <c r="L3421" i="4"/>
  <c r="M3421" i="4" s="1"/>
  <c r="L3422" i="4"/>
  <c r="M3422" i="4" s="1"/>
  <c r="L3423" i="4"/>
  <c r="M3423" i="4" s="1"/>
  <c r="L3424" i="4"/>
  <c r="M3424" i="4" s="1"/>
  <c r="L3425" i="4"/>
  <c r="M3425" i="4" s="1"/>
  <c r="L3426" i="4"/>
  <c r="M3426" i="4" s="1"/>
  <c r="L3427" i="4"/>
  <c r="M3427" i="4" s="1"/>
  <c r="L3428" i="4"/>
  <c r="M3428" i="4" s="1"/>
  <c r="L3429" i="4"/>
  <c r="M3429" i="4" s="1"/>
  <c r="L3430" i="4"/>
  <c r="M3430" i="4" s="1"/>
  <c r="L3431" i="4"/>
  <c r="M3431" i="4" s="1"/>
  <c r="L3432" i="4"/>
  <c r="M3432" i="4" s="1"/>
  <c r="L3433" i="4"/>
  <c r="M3433" i="4" s="1"/>
  <c r="L3434" i="4"/>
  <c r="M3434" i="4" s="1"/>
  <c r="L3435" i="4"/>
  <c r="M3435" i="4" s="1"/>
  <c r="L3436" i="4"/>
  <c r="M3436" i="4" s="1"/>
  <c r="L3437" i="4"/>
  <c r="M3437" i="4" s="1"/>
  <c r="L3438" i="4"/>
  <c r="M3438" i="4" s="1"/>
  <c r="L3439" i="4"/>
  <c r="M3439" i="4" s="1"/>
  <c r="L3440" i="4"/>
  <c r="M3440" i="4" s="1"/>
  <c r="L3441" i="4"/>
  <c r="M3441" i="4" s="1"/>
  <c r="L3442" i="4"/>
  <c r="M3442" i="4" s="1"/>
  <c r="L3443" i="4"/>
  <c r="M3443" i="4" s="1"/>
  <c r="L3444" i="4"/>
  <c r="M3444" i="4" s="1"/>
  <c r="L3445" i="4"/>
  <c r="M3445" i="4" s="1"/>
  <c r="L3446" i="4"/>
  <c r="M3446" i="4" s="1"/>
  <c r="L3447" i="4"/>
  <c r="M3447" i="4" s="1"/>
  <c r="L3448" i="4"/>
  <c r="M3448" i="4" s="1"/>
  <c r="L3449" i="4"/>
  <c r="M3449" i="4" s="1"/>
  <c r="L3450" i="4"/>
  <c r="M3450" i="4" s="1"/>
  <c r="L3451" i="4"/>
  <c r="M3451" i="4" s="1"/>
  <c r="L3452" i="4"/>
  <c r="M3452" i="4" s="1"/>
  <c r="L3453" i="4"/>
  <c r="M3453" i="4" s="1"/>
  <c r="L3454" i="4"/>
  <c r="M3454" i="4" s="1"/>
  <c r="L3455" i="4"/>
  <c r="M3455" i="4" s="1"/>
  <c r="L3456" i="4"/>
  <c r="M3456" i="4" s="1"/>
  <c r="L3457" i="4"/>
  <c r="M3457" i="4" s="1"/>
  <c r="L3458" i="4"/>
  <c r="M3458" i="4" s="1"/>
  <c r="L3459" i="4"/>
  <c r="M3459" i="4" s="1"/>
  <c r="L3460" i="4"/>
  <c r="M3460" i="4" s="1"/>
  <c r="L3461" i="4"/>
  <c r="M3461" i="4" s="1"/>
  <c r="L3462" i="4"/>
  <c r="M3462" i="4" s="1"/>
  <c r="L3463" i="4"/>
  <c r="M3463" i="4" s="1"/>
  <c r="L3464" i="4"/>
  <c r="M3464" i="4" s="1"/>
  <c r="L3465" i="4"/>
  <c r="M3465" i="4" s="1"/>
  <c r="L3466" i="4"/>
  <c r="M3466" i="4" s="1"/>
  <c r="L3467" i="4"/>
  <c r="M3467" i="4" s="1"/>
  <c r="L3468" i="4"/>
  <c r="M3468" i="4" s="1"/>
  <c r="L3469" i="4"/>
  <c r="M3469" i="4" s="1"/>
  <c r="L3470" i="4"/>
  <c r="M3470" i="4" s="1"/>
  <c r="L3471" i="4"/>
  <c r="M3471" i="4" s="1"/>
  <c r="L3472" i="4"/>
  <c r="M3472" i="4" s="1"/>
  <c r="L3473" i="4"/>
  <c r="M3473" i="4" s="1"/>
  <c r="L3474" i="4"/>
  <c r="M3474" i="4" s="1"/>
  <c r="L3475" i="4"/>
  <c r="M3475" i="4" s="1"/>
  <c r="L3476" i="4"/>
  <c r="M3476" i="4" s="1"/>
  <c r="L3477" i="4"/>
  <c r="M3477" i="4" s="1"/>
  <c r="L3478" i="4"/>
  <c r="M3478" i="4" s="1"/>
  <c r="L3479" i="4"/>
  <c r="M3479" i="4" s="1"/>
  <c r="L3480" i="4"/>
  <c r="M3480" i="4" s="1"/>
  <c r="L3481" i="4"/>
  <c r="M3481" i="4" s="1"/>
  <c r="L3482" i="4"/>
  <c r="M3482" i="4" s="1"/>
  <c r="L3483" i="4"/>
  <c r="M3483" i="4" s="1"/>
  <c r="L3484" i="4"/>
  <c r="M3484" i="4" s="1"/>
  <c r="L3485" i="4"/>
  <c r="M3485" i="4" s="1"/>
  <c r="L3486" i="4"/>
  <c r="M3486" i="4" s="1"/>
  <c r="L3487" i="4"/>
  <c r="M3487" i="4" s="1"/>
  <c r="L3488" i="4"/>
  <c r="M3488" i="4" s="1"/>
  <c r="L3489" i="4"/>
  <c r="M3489" i="4" s="1"/>
  <c r="L3490" i="4"/>
  <c r="M3490" i="4" s="1"/>
  <c r="L3491" i="4"/>
  <c r="M3491" i="4" s="1"/>
  <c r="L3492" i="4"/>
  <c r="M3492" i="4" s="1"/>
  <c r="L3493" i="4"/>
  <c r="M3493" i="4" s="1"/>
  <c r="L3494" i="4"/>
  <c r="M3494" i="4" s="1"/>
  <c r="L3495" i="4"/>
  <c r="M3495" i="4" s="1"/>
  <c r="L3496" i="4"/>
  <c r="M3496" i="4" s="1"/>
  <c r="L3497" i="4"/>
  <c r="M3497" i="4" s="1"/>
  <c r="L3498" i="4"/>
  <c r="M3498" i="4" s="1"/>
  <c r="L3499" i="4"/>
  <c r="M3499" i="4" s="1"/>
  <c r="L3500" i="4"/>
  <c r="M3500" i="4" s="1"/>
  <c r="L3501" i="4"/>
  <c r="M3501" i="4" s="1"/>
  <c r="L3502" i="4"/>
  <c r="M3502" i="4" s="1"/>
  <c r="L3503" i="4"/>
  <c r="M3503" i="4" s="1"/>
  <c r="L3504" i="4"/>
  <c r="M3504" i="4" s="1"/>
  <c r="L3505" i="4"/>
  <c r="M3505" i="4" s="1"/>
  <c r="L3506" i="4"/>
  <c r="M3506" i="4" s="1"/>
  <c r="L3507" i="4"/>
  <c r="M3507" i="4" s="1"/>
  <c r="L3508" i="4"/>
  <c r="M3508" i="4" s="1"/>
  <c r="L3509" i="4"/>
  <c r="M3509" i="4" s="1"/>
  <c r="L3510" i="4"/>
  <c r="M3510" i="4" s="1"/>
  <c r="L3511" i="4"/>
  <c r="M3511" i="4" s="1"/>
  <c r="L3512" i="4"/>
  <c r="M3512" i="4" s="1"/>
  <c r="L3513" i="4"/>
  <c r="M3513" i="4" s="1"/>
  <c r="L3514" i="4"/>
  <c r="M3514" i="4" s="1"/>
  <c r="L3515" i="4"/>
  <c r="M3515" i="4" s="1"/>
  <c r="L3516" i="4"/>
  <c r="M3516" i="4" s="1"/>
  <c r="L3517" i="4"/>
  <c r="M3517" i="4" s="1"/>
  <c r="L3518" i="4"/>
  <c r="M3518" i="4" s="1"/>
  <c r="L3519" i="4"/>
  <c r="M3519" i="4" s="1"/>
  <c r="L3520" i="4"/>
  <c r="M3520" i="4" s="1"/>
  <c r="L3521" i="4"/>
  <c r="M3521" i="4" s="1"/>
  <c r="L3522" i="4"/>
  <c r="M3522" i="4" s="1"/>
  <c r="L3523" i="4"/>
  <c r="M3523" i="4" s="1"/>
  <c r="L3524" i="4"/>
  <c r="M3524" i="4" s="1"/>
  <c r="L3525" i="4"/>
  <c r="M3525" i="4" s="1"/>
  <c r="L3526" i="4"/>
  <c r="M3526" i="4" s="1"/>
  <c r="L3527" i="4"/>
  <c r="M3527" i="4" s="1"/>
  <c r="L3528" i="4"/>
  <c r="M3528" i="4" s="1"/>
  <c r="L3529" i="4"/>
  <c r="M3529" i="4" s="1"/>
  <c r="L3530" i="4"/>
  <c r="M3530" i="4" s="1"/>
  <c r="L3531" i="4"/>
  <c r="M3531" i="4" s="1"/>
  <c r="L3532" i="4"/>
  <c r="M3532" i="4" s="1"/>
  <c r="L3533" i="4"/>
  <c r="M3533" i="4" s="1"/>
  <c r="L3534" i="4"/>
  <c r="M3534" i="4" s="1"/>
  <c r="L3535" i="4"/>
  <c r="M3535" i="4" s="1"/>
  <c r="L3536" i="4"/>
  <c r="M3536" i="4" s="1"/>
  <c r="L3537" i="4"/>
  <c r="M3537" i="4" s="1"/>
  <c r="L3538" i="4"/>
  <c r="M3538" i="4" s="1"/>
  <c r="L3539" i="4"/>
  <c r="M3539" i="4" s="1"/>
  <c r="L3540" i="4"/>
  <c r="M3540" i="4" s="1"/>
  <c r="L3541" i="4"/>
  <c r="M3541" i="4" s="1"/>
  <c r="L3542" i="4"/>
  <c r="M3542" i="4" s="1"/>
  <c r="L3543" i="4"/>
  <c r="M3543" i="4" s="1"/>
  <c r="L3544" i="4"/>
  <c r="M3544" i="4" s="1"/>
  <c r="L3545" i="4"/>
  <c r="M3545" i="4" s="1"/>
  <c r="L3546" i="4"/>
  <c r="M3546" i="4" s="1"/>
  <c r="L3547" i="4"/>
  <c r="M3547" i="4" s="1"/>
  <c r="L3548" i="4"/>
  <c r="M3548" i="4" s="1"/>
  <c r="L3549" i="4"/>
  <c r="M3549" i="4" s="1"/>
  <c r="L3550" i="4"/>
  <c r="M3550" i="4" s="1"/>
  <c r="L3551" i="4"/>
  <c r="M3551" i="4" s="1"/>
  <c r="L3552" i="4"/>
  <c r="M3552" i="4" s="1"/>
  <c r="L3553" i="4"/>
  <c r="M3553" i="4" s="1"/>
  <c r="L3554" i="4"/>
  <c r="M3554" i="4" s="1"/>
  <c r="L3555" i="4"/>
  <c r="M3555" i="4" s="1"/>
  <c r="L3556" i="4"/>
  <c r="M3556" i="4" s="1"/>
  <c r="L3557" i="4"/>
  <c r="M3557" i="4" s="1"/>
  <c r="L3558" i="4"/>
  <c r="M3558" i="4" s="1"/>
  <c r="L3559" i="4"/>
  <c r="M3559" i="4" s="1"/>
  <c r="L3560" i="4"/>
  <c r="M3560" i="4" s="1"/>
  <c r="L3561" i="4"/>
  <c r="M3561" i="4" s="1"/>
  <c r="L3562" i="4"/>
  <c r="M3562" i="4" s="1"/>
  <c r="L3563" i="4"/>
  <c r="M3563" i="4" s="1"/>
  <c r="L3564" i="4"/>
  <c r="M3564" i="4" s="1"/>
  <c r="L3565" i="4"/>
  <c r="M3565" i="4" s="1"/>
  <c r="L3566" i="4"/>
  <c r="M3566" i="4" s="1"/>
  <c r="L3567" i="4"/>
  <c r="M3567" i="4" s="1"/>
  <c r="L3568" i="4"/>
  <c r="M3568" i="4" s="1"/>
  <c r="L3569" i="4"/>
  <c r="M3569" i="4" s="1"/>
  <c r="L3570" i="4"/>
  <c r="M3570" i="4" s="1"/>
  <c r="L3571" i="4"/>
  <c r="M3571" i="4" s="1"/>
  <c r="L3572" i="4"/>
  <c r="M3572" i="4" s="1"/>
  <c r="L3573" i="4"/>
  <c r="M3573" i="4" s="1"/>
  <c r="L3574" i="4"/>
  <c r="M3574" i="4" s="1"/>
  <c r="L3575" i="4"/>
  <c r="M3575" i="4" s="1"/>
  <c r="L3576" i="4"/>
  <c r="M3576" i="4" s="1"/>
  <c r="L3577" i="4"/>
  <c r="M3577" i="4" s="1"/>
  <c r="L3578" i="4"/>
  <c r="M3578" i="4" s="1"/>
  <c r="L3579" i="4"/>
  <c r="M3579" i="4" s="1"/>
  <c r="L3580" i="4"/>
  <c r="M3580" i="4" s="1"/>
  <c r="L3581" i="4"/>
  <c r="M3581" i="4" s="1"/>
  <c r="L3582" i="4"/>
  <c r="M3582" i="4" s="1"/>
  <c r="L3583" i="4"/>
  <c r="M3583" i="4" s="1"/>
  <c r="L3584" i="4"/>
  <c r="M3584" i="4" s="1"/>
  <c r="L3585" i="4"/>
  <c r="M3585" i="4" s="1"/>
  <c r="L3586" i="4"/>
  <c r="M3586" i="4" s="1"/>
  <c r="L3587" i="4"/>
  <c r="M3587" i="4" s="1"/>
  <c r="L3588" i="4"/>
  <c r="M3588" i="4" s="1"/>
  <c r="L3589" i="4"/>
  <c r="M3589" i="4" s="1"/>
  <c r="L3590" i="4"/>
  <c r="M3590" i="4" s="1"/>
  <c r="L3591" i="4"/>
  <c r="M3591" i="4" s="1"/>
  <c r="L3592" i="4"/>
  <c r="M3592" i="4" s="1"/>
  <c r="L3593" i="4"/>
  <c r="M3593" i="4" s="1"/>
  <c r="L3594" i="4"/>
  <c r="M3594" i="4" s="1"/>
  <c r="L3595" i="4"/>
  <c r="M3595" i="4" s="1"/>
  <c r="L3596" i="4"/>
  <c r="M3596" i="4" s="1"/>
  <c r="L3597" i="4"/>
  <c r="M3597" i="4" s="1"/>
  <c r="L3598" i="4"/>
  <c r="M3598" i="4" s="1"/>
  <c r="L3599" i="4"/>
  <c r="M3599" i="4" s="1"/>
  <c r="L3600" i="4"/>
  <c r="M3600" i="4" s="1"/>
  <c r="L3601" i="4"/>
  <c r="M3601" i="4" s="1"/>
  <c r="L3602" i="4"/>
  <c r="M3602" i="4" s="1"/>
  <c r="L3603" i="4"/>
  <c r="M3603" i="4" s="1"/>
  <c r="L3604" i="4"/>
  <c r="M3604" i="4" s="1"/>
  <c r="L3605" i="4"/>
  <c r="M3605" i="4" s="1"/>
  <c r="L3606" i="4"/>
  <c r="M3606" i="4" s="1"/>
  <c r="L3607" i="4"/>
  <c r="M3607" i="4" s="1"/>
  <c r="L3608" i="4"/>
  <c r="M3608" i="4" s="1"/>
  <c r="L3609" i="4"/>
  <c r="M3609" i="4" s="1"/>
  <c r="L3610" i="4"/>
  <c r="M3610" i="4" s="1"/>
  <c r="L3611" i="4"/>
  <c r="M3611" i="4" s="1"/>
  <c r="L3612" i="4"/>
  <c r="M3612" i="4" s="1"/>
  <c r="L3613" i="4"/>
  <c r="M3613" i="4" s="1"/>
  <c r="L3614" i="4"/>
  <c r="M3614" i="4" s="1"/>
  <c r="L3615" i="4"/>
  <c r="M3615" i="4" s="1"/>
  <c r="L3616" i="4"/>
  <c r="M3616" i="4" s="1"/>
  <c r="L3617" i="4"/>
  <c r="M3617" i="4" s="1"/>
  <c r="L3618" i="4"/>
  <c r="M3618" i="4" s="1"/>
  <c r="L3619" i="4"/>
  <c r="M3619" i="4" s="1"/>
  <c r="L3620" i="4"/>
  <c r="M3620" i="4" s="1"/>
  <c r="L3621" i="4"/>
  <c r="M3621" i="4" s="1"/>
  <c r="L3622" i="4"/>
  <c r="M3622" i="4" s="1"/>
  <c r="L3623" i="4"/>
  <c r="M3623" i="4" s="1"/>
  <c r="L3624" i="4"/>
  <c r="M3624" i="4" s="1"/>
  <c r="L3625" i="4"/>
  <c r="M3625" i="4" s="1"/>
  <c r="L3626" i="4"/>
  <c r="M3626" i="4" s="1"/>
  <c r="L3627" i="4"/>
  <c r="M3627" i="4" s="1"/>
  <c r="L3628" i="4"/>
  <c r="M3628" i="4" s="1"/>
  <c r="L3629" i="4"/>
  <c r="M3629" i="4" s="1"/>
  <c r="L3630" i="4"/>
  <c r="M3630" i="4" s="1"/>
  <c r="L3631" i="4"/>
  <c r="M3631" i="4" s="1"/>
  <c r="L3632" i="4"/>
  <c r="M3632" i="4" s="1"/>
  <c r="L3633" i="4"/>
  <c r="M3633" i="4" s="1"/>
  <c r="L3634" i="4"/>
  <c r="M3634" i="4" s="1"/>
  <c r="L3635" i="4"/>
  <c r="M3635" i="4" s="1"/>
  <c r="L3636" i="4"/>
  <c r="M3636" i="4" s="1"/>
  <c r="L3637" i="4"/>
  <c r="M3637" i="4" s="1"/>
  <c r="L3638" i="4"/>
  <c r="M3638" i="4" s="1"/>
  <c r="L3639" i="4"/>
  <c r="M3639" i="4" s="1"/>
  <c r="L3640" i="4"/>
  <c r="M3640" i="4" s="1"/>
  <c r="L3641" i="4"/>
  <c r="M3641" i="4" s="1"/>
  <c r="L3642" i="4"/>
  <c r="M3642" i="4" s="1"/>
  <c r="L3643" i="4"/>
  <c r="M3643" i="4" s="1"/>
  <c r="L3644" i="4"/>
  <c r="M3644" i="4" s="1"/>
  <c r="L3645" i="4"/>
  <c r="M3645" i="4" s="1"/>
  <c r="L3646" i="4"/>
  <c r="M3646" i="4" s="1"/>
  <c r="L3647" i="4"/>
  <c r="M3647" i="4" s="1"/>
  <c r="L3648" i="4"/>
  <c r="M3648" i="4" s="1"/>
  <c r="L3649" i="4"/>
  <c r="M3649" i="4" s="1"/>
  <c r="L3650" i="4"/>
  <c r="M3650" i="4" s="1"/>
  <c r="L3651" i="4"/>
  <c r="M3651" i="4" s="1"/>
  <c r="L3652" i="4"/>
  <c r="M3652" i="4" s="1"/>
  <c r="L3653" i="4"/>
  <c r="M3653" i="4" s="1"/>
  <c r="L3654" i="4"/>
  <c r="M3654" i="4" s="1"/>
  <c r="L3655" i="4"/>
  <c r="M3655" i="4" s="1"/>
  <c r="L3656" i="4"/>
  <c r="M3656" i="4" s="1"/>
  <c r="L3657" i="4"/>
  <c r="M3657" i="4" s="1"/>
  <c r="L3658" i="4"/>
  <c r="M3658" i="4" s="1"/>
  <c r="L3659" i="4"/>
  <c r="M3659" i="4" s="1"/>
  <c r="L3660" i="4"/>
  <c r="M3660" i="4" s="1"/>
  <c r="L3661" i="4"/>
  <c r="M3661" i="4" s="1"/>
  <c r="L3662" i="4"/>
  <c r="M3662" i="4" s="1"/>
  <c r="L3663" i="4"/>
  <c r="M3663" i="4" s="1"/>
  <c r="L3664" i="4"/>
  <c r="M3664" i="4" s="1"/>
  <c r="L3665" i="4"/>
  <c r="M3665" i="4" s="1"/>
  <c r="L3666" i="4"/>
  <c r="M3666" i="4" s="1"/>
  <c r="L3667" i="4"/>
  <c r="M3667" i="4" s="1"/>
  <c r="L3668" i="4"/>
  <c r="M3668" i="4" s="1"/>
  <c r="L3669" i="4"/>
  <c r="M3669" i="4" s="1"/>
  <c r="L3670" i="4"/>
  <c r="M3670" i="4" s="1"/>
  <c r="L3671" i="4"/>
  <c r="M3671" i="4" s="1"/>
  <c r="L3672" i="4"/>
  <c r="M3672" i="4" s="1"/>
  <c r="L3673" i="4"/>
  <c r="M3673" i="4" s="1"/>
  <c r="L3674" i="4"/>
  <c r="M3674" i="4" s="1"/>
  <c r="L3675" i="4"/>
  <c r="M3675" i="4" s="1"/>
  <c r="L3676" i="4"/>
  <c r="M3676" i="4" s="1"/>
  <c r="L3677" i="4"/>
  <c r="M3677" i="4" s="1"/>
  <c r="L3678" i="4"/>
  <c r="M3678" i="4" s="1"/>
  <c r="L3679" i="4"/>
  <c r="M3679" i="4" s="1"/>
  <c r="L3680" i="4"/>
  <c r="M3680" i="4" s="1"/>
  <c r="L3681" i="4"/>
  <c r="M3681" i="4" s="1"/>
  <c r="L3682" i="4"/>
  <c r="M3682" i="4" s="1"/>
  <c r="L3683" i="4"/>
  <c r="M3683" i="4" s="1"/>
  <c r="L3684" i="4"/>
  <c r="M3684" i="4" s="1"/>
  <c r="L3685" i="4"/>
  <c r="M3685" i="4" s="1"/>
  <c r="L3686" i="4"/>
  <c r="M3686" i="4" s="1"/>
  <c r="L3687" i="4"/>
  <c r="M3687" i="4" s="1"/>
  <c r="L3688" i="4"/>
  <c r="M3688" i="4" s="1"/>
  <c r="L3689" i="4"/>
  <c r="M3689" i="4" s="1"/>
  <c r="L3690" i="4"/>
  <c r="M3690" i="4" s="1"/>
  <c r="L3691" i="4"/>
  <c r="M3691" i="4" s="1"/>
  <c r="L3692" i="4"/>
  <c r="M3692" i="4" s="1"/>
  <c r="L3693" i="4"/>
  <c r="M3693" i="4" s="1"/>
  <c r="L3694" i="4"/>
  <c r="M3694" i="4" s="1"/>
  <c r="L3695" i="4"/>
  <c r="M3695" i="4" s="1"/>
  <c r="L3696" i="4"/>
  <c r="M3696" i="4" s="1"/>
  <c r="L3697" i="4"/>
  <c r="M3697" i="4" s="1"/>
  <c r="L3698" i="4"/>
  <c r="M3698" i="4" s="1"/>
  <c r="L3699" i="4"/>
  <c r="M3699" i="4" s="1"/>
  <c r="L3700" i="4"/>
  <c r="M3700" i="4" s="1"/>
  <c r="L3701" i="4"/>
  <c r="M3701" i="4" s="1"/>
  <c r="L3702" i="4"/>
  <c r="M3702" i="4" s="1"/>
  <c r="L3703" i="4"/>
  <c r="M3703" i="4" s="1"/>
  <c r="L3704" i="4"/>
  <c r="M3704" i="4" s="1"/>
  <c r="L3705" i="4"/>
  <c r="M3705" i="4" s="1"/>
  <c r="L3706" i="4"/>
  <c r="M3706" i="4" s="1"/>
  <c r="L3707" i="4"/>
  <c r="M3707" i="4" s="1"/>
  <c r="L3708" i="4"/>
  <c r="M3708" i="4" s="1"/>
  <c r="L3709" i="4"/>
  <c r="M3709" i="4" s="1"/>
  <c r="L3710" i="4"/>
  <c r="M3710" i="4" s="1"/>
  <c r="L3711" i="4"/>
  <c r="M3711" i="4" s="1"/>
  <c r="L3712" i="4"/>
  <c r="M3712" i="4" s="1"/>
  <c r="L3713" i="4"/>
  <c r="M3713" i="4" s="1"/>
  <c r="L3714" i="4"/>
  <c r="M3714" i="4" s="1"/>
  <c r="L3715" i="4"/>
  <c r="M3715" i="4" s="1"/>
  <c r="L3716" i="4"/>
  <c r="M3716" i="4" s="1"/>
  <c r="L3717" i="4"/>
  <c r="M3717" i="4" s="1"/>
  <c r="L3718" i="4"/>
  <c r="M3718" i="4" s="1"/>
  <c r="L3719" i="4"/>
  <c r="M3719" i="4" s="1"/>
  <c r="L3720" i="4"/>
  <c r="M3720" i="4" s="1"/>
  <c r="L3721" i="4"/>
  <c r="M3721" i="4" s="1"/>
  <c r="L3722" i="4"/>
  <c r="M3722" i="4" s="1"/>
  <c r="L3723" i="4"/>
  <c r="M3723" i="4" s="1"/>
  <c r="L3724" i="4"/>
  <c r="M3724" i="4" s="1"/>
  <c r="L3725" i="4"/>
  <c r="M3725" i="4" s="1"/>
  <c r="L3726" i="4"/>
  <c r="M3726" i="4" s="1"/>
  <c r="L3727" i="4"/>
  <c r="M3727" i="4" s="1"/>
  <c r="L3728" i="4"/>
  <c r="M3728" i="4" s="1"/>
  <c r="L3729" i="4"/>
  <c r="M3729" i="4" s="1"/>
  <c r="L3730" i="4"/>
  <c r="M3730" i="4" s="1"/>
  <c r="L3731" i="4"/>
  <c r="M3731" i="4" s="1"/>
  <c r="L3732" i="4"/>
  <c r="M3732" i="4" s="1"/>
  <c r="L3733" i="4"/>
  <c r="M3733" i="4" s="1"/>
  <c r="L3734" i="4"/>
  <c r="M3734" i="4" s="1"/>
  <c r="L3735" i="4"/>
  <c r="M3735" i="4" s="1"/>
  <c r="L3736" i="4"/>
  <c r="M3736" i="4" s="1"/>
  <c r="L3737" i="4"/>
  <c r="M3737" i="4" s="1"/>
  <c r="L3738" i="4"/>
  <c r="M3738" i="4" s="1"/>
  <c r="L3739" i="4"/>
  <c r="M3739" i="4" s="1"/>
  <c r="L3740" i="4"/>
  <c r="M3740" i="4" s="1"/>
  <c r="L3741" i="4"/>
  <c r="M3741" i="4" s="1"/>
  <c r="L3742" i="4"/>
  <c r="M3742" i="4" s="1"/>
  <c r="L3743" i="4"/>
  <c r="M3743" i="4" s="1"/>
  <c r="L3744" i="4"/>
  <c r="M3744" i="4" s="1"/>
  <c r="L3745" i="4"/>
  <c r="M3745" i="4" s="1"/>
  <c r="L3746" i="4"/>
  <c r="M3746" i="4" s="1"/>
  <c r="L3747" i="4"/>
  <c r="M3747" i="4" s="1"/>
  <c r="L3748" i="4"/>
  <c r="M3748" i="4" s="1"/>
  <c r="L3749" i="4"/>
  <c r="M3749" i="4" s="1"/>
  <c r="L3750" i="4"/>
  <c r="M3750" i="4" s="1"/>
  <c r="L3751" i="4"/>
  <c r="M3751" i="4" s="1"/>
  <c r="L3752" i="4"/>
  <c r="M3752" i="4" s="1"/>
  <c r="L3753" i="4"/>
  <c r="M3753" i="4" s="1"/>
  <c r="L3754" i="4"/>
  <c r="M3754" i="4" s="1"/>
  <c r="L3755" i="4"/>
  <c r="M3755" i="4" s="1"/>
  <c r="L3756" i="4"/>
  <c r="M3756" i="4" s="1"/>
  <c r="L3757" i="4"/>
  <c r="M3757" i="4" s="1"/>
  <c r="L3758" i="4"/>
  <c r="M3758" i="4" s="1"/>
  <c r="L3759" i="4"/>
  <c r="M3759" i="4" s="1"/>
  <c r="L3760" i="4"/>
  <c r="M3760" i="4" s="1"/>
  <c r="L3761" i="4"/>
  <c r="M3761" i="4" s="1"/>
  <c r="L3762" i="4"/>
  <c r="M3762" i="4" s="1"/>
  <c r="L3763" i="4"/>
  <c r="M3763" i="4" s="1"/>
  <c r="L3764" i="4"/>
  <c r="M3764" i="4" s="1"/>
  <c r="L3765" i="4"/>
  <c r="M3765" i="4" s="1"/>
  <c r="L3766" i="4"/>
  <c r="M3766" i="4" s="1"/>
  <c r="L3767" i="4"/>
  <c r="M3767" i="4" s="1"/>
  <c r="L3768" i="4"/>
  <c r="M3768" i="4" s="1"/>
  <c r="L3769" i="4"/>
  <c r="M3769" i="4" s="1"/>
  <c r="L3770" i="4"/>
  <c r="M3770" i="4" s="1"/>
  <c r="L3771" i="4"/>
  <c r="M3771" i="4" s="1"/>
  <c r="L3772" i="4"/>
  <c r="M3772" i="4" s="1"/>
  <c r="L3773" i="4"/>
  <c r="M3773" i="4" s="1"/>
  <c r="L3774" i="4"/>
  <c r="M3774" i="4" s="1"/>
  <c r="L3775" i="4"/>
  <c r="M3775" i="4" s="1"/>
  <c r="L3776" i="4"/>
  <c r="M3776" i="4" s="1"/>
  <c r="L3777" i="4"/>
  <c r="M3777" i="4" s="1"/>
  <c r="L3778" i="4"/>
  <c r="M3778" i="4" s="1"/>
  <c r="L3779" i="4"/>
  <c r="M3779" i="4" s="1"/>
  <c r="L3780" i="4"/>
  <c r="M3780" i="4" s="1"/>
  <c r="L3781" i="4"/>
  <c r="M3781" i="4" s="1"/>
  <c r="L3782" i="4"/>
  <c r="M3782" i="4" s="1"/>
  <c r="L3783" i="4"/>
  <c r="M3783" i="4" s="1"/>
  <c r="L3784" i="4"/>
  <c r="M3784" i="4" s="1"/>
  <c r="L3785" i="4"/>
  <c r="M3785" i="4" s="1"/>
  <c r="L3786" i="4"/>
  <c r="M3786" i="4" s="1"/>
  <c r="L3787" i="4"/>
  <c r="M3787" i="4" s="1"/>
  <c r="L3788" i="4"/>
  <c r="M3788" i="4" s="1"/>
  <c r="L3789" i="4"/>
  <c r="M3789" i="4" s="1"/>
  <c r="L3790" i="4"/>
  <c r="M3790" i="4" s="1"/>
  <c r="L3791" i="4"/>
  <c r="M3791" i="4" s="1"/>
  <c r="L3792" i="4"/>
  <c r="M3792" i="4" s="1"/>
  <c r="L3793" i="4"/>
  <c r="M3793" i="4" s="1"/>
  <c r="L3794" i="4"/>
  <c r="M3794" i="4" s="1"/>
  <c r="L3795" i="4"/>
  <c r="M3795" i="4" s="1"/>
  <c r="L3796" i="4"/>
  <c r="M3796" i="4" s="1"/>
  <c r="L3797" i="4"/>
  <c r="M3797" i="4" s="1"/>
  <c r="L3798" i="4"/>
  <c r="M3798" i="4" s="1"/>
  <c r="L3799" i="4"/>
  <c r="M3799" i="4" s="1"/>
  <c r="L3800" i="4"/>
  <c r="M3800" i="4" s="1"/>
  <c r="L3801" i="4"/>
  <c r="M3801" i="4" s="1"/>
  <c r="L3802" i="4"/>
  <c r="M3802" i="4" s="1"/>
  <c r="L3803" i="4"/>
  <c r="M3803" i="4" s="1"/>
  <c r="L3804" i="4"/>
  <c r="M3804" i="4" s="1"/>
  <c r="L3805" i="4"/>
  <c r="M3805" i="4" s="1"/>
  <c r="L3806" i="4"/>
  <c r="M3806" i="4" s="1"/>
  <c r="L3807" i="4"/>
  <c r="M3807" i="4" s="1"/>
  <c r="L3808" i="4"/>
  <c r="M3808" i="4" s="1"/>
  <c r="L3809" i="4"/>
  <c r="M3809" i="4" s="1"/>
  <c r="L3810" i="4"/>
  <c r="M3810" i="4" s="1"/>
  <c r="L3811" i="4"/>
  <c r="M3811" i="4" s="1"/>
  <c r="L3812" i="4"/>
  <c r="M3812" i="4" s="1"/>
  <c r="L3813" i="4"/>
  <c r="M3813" i="4" s="1"/>
  <c r="L3814" i="4"/>
  <c r="M3814" i="4" s="1"/>
  <c r="L3815" i="4"/>
  <c r="M3815" i="4" s="1"/>
  <c r="L3816" i="4"/>
  <c r="M3816" i="4" s="1"/>
  <c r="L3817" i="4"/>
  <c r="M3817" i="4" s="1"/>
  <c r="L3818" i="4"/>
  <c r="M3818" i="4" s="1"/>
  <c r="L3819" i="4"/>
  <c r="M3819" i="4" s="1"/>
  <c r="L3820" i="4"/>
  <c r="M3820" i="4" s="1"/>
  <c r="L3821" i="4"/>
  <c r="M3821" i="4" s="1"/>
  <c r="L3822" i="4"/>
  <c r="M3822" i="4" s="1"/>
  <c r="L3823" i="4"/>
  <c r="M3823" i="4" s="1"/>
  <c r="L3824" i="4"/>
  <c r="M3824" i="4" s="1"/>
  <c r="L3825" i="4"/>
  <c r="M3825" i="4" s="1"/>
  <c r="L3826" i="4"/>
  <c r="M3826" i="4" s="1"/>
  <c r="L3827" i="4"/>
  <c r="M3827" i="4" s="1"/>
  <c r="L3828" i="4"/>
  <c r="M3828" i="4" s="1"/>
  <c r="L3829" i="4"/>
  <c r="M3829" i="4" s="1"/>
  <c r="L3830" i="4"/>
  <c r="M3830" i="4" s="1"/>
  <c r="L3831" i="4"/>
  <c r="M3831" i="4" s="1"/>
  <c r="L3832" i="4"/>
  <c r="M3832" i="4" s="1"/>
  <c r="L3833" i="4"/>
  <c r="M3833" i="4" s="1"/>
  <c r="L3834" i="4"/>
  <c r="M3834" i="4" s="1"/>
  <c r="L3835" i="4"/>
  <c r="M3835" i="4" s="1"/>
  <c r="L3836" i="4"/>
  <c r="M3836" i="4" s="1"/>
  <c r="L3837" i="4"/>
  <c r="M3837" i="4" s="1"/>
  <c r="L3838" i="4"/>
  <c r="M3838" i="4" s="1"/>
  <c r="L3839" i="4"/>
  <c r="M3839" i="4" s="1"/>
  <c r="L3840" i="4"/>
  <c r="M3840" i="4" s="1"/>
  <c r="L3841" i="4"/>
  <c r="M3841" i="4" s="1"/>
  <c r="L3842" i="4"/>
  <c r="M3842" i="4" s="1"/>
  <c r="L3843" i="4"/>
  <c r="M3843" i="4" s="1"/>
  <c r="L3844" i="4"/>
  <c r="M3844" i="4" s="1"/>
  <c r="L3845" i="4"/>
  <c r="M3845" i="4" s="1"/>
  <c r="L3846" i="4"/>
  <c r="M3846" i="4" s="1"/>
  <c r="L3847" i="4"/>
  <c r="M3847" i="4" s="1"/>
  <c r="L3848" i="4"/>
  <c r="M3848" i="4" s="1"/>
  <c r="L3849" i="4"/>
  <c r="M3849" i="4" s="1"/>
  <c r="L3850" i="4"/>
  <c r="M3850" i="4" s="1"/>
  <c r="L3851" i="4"/>
  <c r="M3851" i="4" s="1"/>
  <c r="L3852" i="4"/>
  <c r="M3852" i="4" s="1"/>
  <c r="L3853" i="4"/>
  <c r="M3853" i="4" s="1"/>
  <c r="L3854" i="4"/>
  <c r="M3854" i="4" s="1"/>
  <c r="L3855" i="4"/>
  <c r="M3855" i="4" s="1"/>
  <c r="L3856" i="4"/>
  <c r="M3856" i="4" s="1"/>
  <c r="L3857" i="4"/>
  <c r="M3857" i="4" s="1"/>
  <c r="L3858" i="4"/>
  <c r="M3858" i="4" s="1"/>
  <c r="L3859" i="4"/>
  <c r="M3859" i="4" s="1"/>
  <c r="L3860" i="4"/>
  <c r="M3860" i="4" s="1"/>
  <c r="L3861" i="4"/>
  <c r="M3861" i="4" s="1"/>
  <c r="L3862" i="4"/>
  <c r="M3862" i="4" s="1"/>
  <c r="L3863" i="4"/>
  <c r="M3863" i="4" s="1"/>
  <c r="L3864" i="4"/>
  <c r="M3864" i="4" s="1"/>
  <c r="L3865" i="4"/>
  <c r="M3865" i="4" s="1"/>
  <c r="L3866" i="4"/>
  <c r="M3866" i="4" s="1"/>
  <c r="L3867" i="4"/>
  <c r="M3867" i="4" s="1"/>
  <c r="L3868" i="4"/>
  <c r="M3868" i="4" s="1"/>
  <c r="L3869" i="4"/>
  <c r="M3869" i="4" s="1"/>
  <c r="L3870" i="4"/>
  <c r="M3870" i="4" s="1"/>
  <c r="L3871" i="4"/>
  <c r="M3871" i="4" s="1"/>
  <c r="L3872" i="4"/>
  <c r="M3872" i="4" s="1"/>
  <c r="L3873" i="4"/>
  <c r="M3873" i="4" s="1"/>
  <c r="L3874" i="4"/>
  <c r="M3874" i="4" s="1"/>
  <c r="L3875" i="4"/>
  <c r="M3875" i="4" s="1"/>
  <c r="L3876" i="4"/>
  <c r="M3876" i="4" s="1"/>
  <c r="L3877" i="4"/>
  <c r="M3877" i="4" s="1"/>
  <c r="L3878" i="4"/>
  <c r="M3878" i="4" s="1"/>
  <c r="L3879" i="4"/>
  <c r="M3879" i="4" s="1"/>
  <c r="L3880" i="4"/>
  <c r="M3880" i="4" s="1"/>
  <c r="L3881" i="4"/>
  <c r="M3881" i="4" s="1"/>
  <c r="L3882" i="4"/>
  <c r="M3882" i="4" s="1"/>
  <c r="L3883" i="4"/>
  <c r="M3883" i="4" s="1"/>
  <c r="L3884" i="4"/>
  <c r="M3884" i="4" s="1"/>
  <c r="L3885" i="4"/>
  <c r="M3885" i="4" s="1"/>
  <c r="L3886" i="4"/>
  <c r="M3886" i="4" s="1"/>
  <c r="L3887" i="4"/>
  <c r="M3887" i="4" s="1"/>
  <c r="L3888" i="4"/>
  <c r="M3888" i="4" s="1"/>
  <c r="L3889" i="4"/>
  <c r="M3889" i="4" s="1"/>
  <c r="L3890" i="4"/>
  <c r="M3890" i="4" s="1"/>
  <c r="L3891" i="4"/>
  <c r="M3891" i="4" s="1"/>
  <c r="L3892" i="4"/>
  <c r="M3892" i="4" s="1"/>
  <c r="L3893" i="4"/>
  <c r="M3893" i="4" s="1"/>
  <c r="L3894" i="4"/>
  <c r="M3894" i="4" s="1"/>
  <c r="L3895" i="4"/>
  <c r="M3895" i="4" s="1"/>
  <c r="L3896" i="4"/>
  <c r="M3896" i="4" s="1"/>
  <c r="L3897" i="4"/>
  <c r="M3897" i="4" s="1"/>
  <c r="L3898" i="4"/>
  <c r="M3898" i="4" s="1"/>
  <c r="L3899" i="4"/>
  <c r="M3899" i="4" s="1"/>
  <c r="L3900" i="4"/>
  <c r="M3900" i="4" s="1"/>
  <c r="L3901" i="4"/>
  <c r="M3901" i="4" s="1"/>
  <c r="L3902" i="4"/>
  <c r="M3902" i="4" s="1"/>
  <c r="L3903" i="4"/>
  <c r="M3903" i="4" s="1"/>
  <c r="L3904" i="4"/>
  <c r="M3904" i="4" s="1"/>
  <c r="L3905" i="4"/>
  <c r="M3905" i="4" s="1"/>
  <c r="L3906" i="4"/>
  <c r="M3906" i="4" s="1"/>
  <c r="L3907" i="4"/>
  <c r="M3907" i="4" s="1"/>
  <c r="L3908" i="4"/>
  <c r="M3908" i="4" s="1"/>
  <c r="L3909" i="4"/>
  <c r="M3909" i="4" s="1"/>
  <c r="L3910" i="4"/>
  <c r="M3910" i="4" s="1"/>
  <c r="L3911" i="4"/>
  <c r="M3911" i="4" s="1"/>
  <c r="L3912" i="4"/>
  <c r="M3912" i="4" s="1"/>
  <c r="L3913" i="4"/>
  <c r="M3913" i="4" s="1"/>
  <c r="L3914" i="4"/>
  <c r="M3914" i="4" s="1"/>
  <c r="L3915" i="4"/>
  <c r="M3915" i="4" s="1"/>
  <c r="L3916" i="4"/>
  <c r="M3916" i="4" s="1"/>
  <c r="L3917" i="4"/>
  <c r="M3917" i="4" s="1"/>
  <c r="L3918" i="4"/>
  <c r="M3918" i="4" s="1"/>
  <c r="L3919" i="4"/>
  <c r="M3919" i="4" s="1"/>
  <c r="L3920" i="4"/>
  <c r="M3920" i="4" s="1"/>
  <c r="L3921" i="4"/>
  <c r="M3921" i="4" s="1"/>
  <c r="L3922" i="4"/>
  <c r="M3922" i="4" s="1"/>
  <c r="L3923" i="4"/>
  <c r="M3923" i="4" s="1"/>
  <c r="L3924" i="4"/>
  <c r="M3924" i="4" s="1"/>
  <c r="L3925" i="4"/>
  <c r="M3925" i="4" s="1"/>
  <c r="L3926" i="4"/>
  <c r="M3926" i="4" s="1"/>
  <c r="L3927" i="4"/>
  <c r="M3927" i="4" s="1"/>
  <c r="L3928" i="4"/>
  <c r="M3928" i="4" s="1"/>
  <c r="L3929" i="4"/>
  <c r="M3929" i="4" s="1"/>
  <c r="L3930" i="4"/>
  <c r="M3930" i="4" s="1"/>
  <c r="L3931" i="4"/>
  <c r="M3931" i="4" s="1"/>
  <c r="L3932" i="4"/>
  <c r="M3932" i="4" s="1"/>
  <c r="L3933" i="4"/>
  <c r="M3933" i="4" s="1"/>
  <c r="L3934" i="4"/>
  <c r="M3934" i="4" s="1"/>
  <c r="L3935" i="4"/>
  <c r="M3935" i="4" s="1"/>
  <c r="L3936" i="4"/>
  <c r="M3936" i="4" s="1"/>
  <c r="L3937" i="4"/>
  <c r="M3937" i="4" s="1"/>
  <c r="L3938" i="4"/>
  <c r="M3938" i="4" s="1"/>
  <c r="L3939" i="4"/>
  <c r="M3939" i="4" s="1"/>
  <c r="L3940" i="4"/>
  <c r="M3940" i="4" s="1"/>
  <c r="L3941" i="4"/>
  <c r="M3941" i="4" s="1"/>
  <c r="L3942" i="4"/>
  <c r="M3942" i="4" s="1"/>
  <c r="L3943" i="4"/>
  <c r="M3943" i="4" s="1"/>
  <c r="L3944" i="4"/>
  <c r="M3944" i="4" s="1"/>
  <c r="L3945" i="4"/>
  <c r="M3945" i="4" s="1"/>
  <c r="L3946" i="4"/>
  <c r="M3946" i="4" s="1"/>
  <c r="L3947" i="4"/>
  <c r="M3947" i="4" s="1"/>
  <c r="L3948" i="4"/>
  <c r="M3948" i="4" s="1"/>
  <c r="L3949" i="4"/>
  <c r="M3949" i="4" s="1"/>
  <c r="L3950" i="4"/>
  <c r="M3950" i="4" s="1"/>
  <c r="L3951" i="4"/>
  <c r="M3951" i="4" s="1"/>
  <c r="L3952" i="4"/>
  <c r="M3952" i="4" s="1"/>
  <c r="L3953" i="4"/>
  <c r="M3953" i="4" s="1"/>
  <c r="L3954" i="4"/>
  <c r="M3954" i="4" s="1"/>
  <c r="L3955" i="4"/>
  <c r="M3955" i="4" s="1"/>
  <c r="L3956" i="4"/>
  <c r="M3956" i="4" s="1"/>
  <c r="L3957" i="4"/>
  <c r="M3957" i="4" s="1"/>
  <c r="L3958" i="4"/>
  <c r="M3958" i="4" s="1"/>
  <c r="L3959" i="4"/>
  <c r="M3959" i="4" s="1"/>
  <c r="L3960" i="4"/>
  <c r="M3960" i="4" s="1"/>
  <c r="L3961" i="4"/>
  <c r="M3961" i="4" s="1"/>
  <c r="L3962" i="4"/>
  <c r="M3962" i="4" s="1"/>
  <c r="L3963" i="4"/>
  <c r="M3963" i="4" s="1"/>
  <c r="L3964" i="4"/>
  <c r="M3964" i="4" s="1"/>
  <c r="L3965" i="4"/>
  <c r="M3965" i="4" s="1"/>
  <c r="L3966" i="4"/>
  <c r="M3966" i="4" s="1"/>
  <c r="L3967" i="4"/>
  <c r="M3967" i="4" s="1"/>
  <c r="L3968" i="4"/>
  <c r="M3968" i="4" s="1"/>
  <c r="L3969" i="4"/>
  <c r="M3969" i="4" s="1"/>
  <c r="L3970" i="4"/>
  <c r="M3970" i="4" s="1"/>
  <c r="L3971" i="4"/>
  <c r="M3971" i="4" s="1"/>
  <c r="L3972" i="4"/>
  <c r="M3972" i="4" s="1"/>
  <c r="L3973" i="4"/>
  <c r="M3973" i="4" s="1"/>
  <c r="L3974" i="4"/>
  <c r="M3974" i="4" s="1"/>
  <c r="L3975" i="4"/>
  <c r="M3975" i="4" s="1"/>
  <c r="L3976" i="4"/>
  <c r="M3976" i="4" s="1"/>
  <c r="L3977" i="4"/>
  <c r="M3977" i="4" s="1"/>
  <c r="L3978" i="4"/>
  <c r="M3978" i="4" s="1"/>
  <c r="L3979" i="4"/>
  <c r="M3979" i="4" s="1"/>
  <c r="L3980" i="4"/>
  <c r="M3980" i="4" s="1"/>
  <c r="L3981" i="4"/>
  <c r="M3981" i="4" s="1"/>
  <c r="L3982" i="4"/>
  <c r="M3982" i="4" s="1"/>
  <c r="L3983" i="4"/>
  <c r="M3983" i="4" s="1"/>
  <c r="L3984" i="4"/>
  <c r="M3984" i="4" s="1"/>
  <c r="L3985" i="4"/>
  <c r="M3985" i="4" s="1"/>
  <c r="L3986" i="4"/>
  <c r="M3986" i="4" s="1"/>
  <c r="L3987" i="4"/>
  <c r="M3987" i="4" s="1"/>
  <c r="L3988" i="4"/>
  <c r="M3988" i="4" s="1"/>
  <c r="L3989" i="4"/>
  <c r="M3989" i="4" s="1"/>
  <c r="L3990" i="4"/>
  <c r="M3990" i="4" s="1"/>
  <c r="L3991" i="4"/>
  <c r="M3991" i="4" s="1"/>
  <c r="L3992" i="4"/>
  <c r="M3992" i="4" s="1"/>
  <c r="L3993" i="4"/>
  <c r="M3993" i="4" s="1"/>
  <c r="L3994" i="4"/>
  <c r="M3994" i="4" s="1"/>
  <c r="L3995" i="4"/>
  <c r="M3995" i="4" s="1"/>
  <c r="L3996" i="4"/>
  <c r="M3996" i="4" s="1"/>
  <c r="L3997" i="4"/>
  <c r="M3997" i="4" s="1"/>
  <c r="L3998" i="4"/>
  <c r="M3998" i="4" s="1"/>
  <c r="L3999" i="4"/>
  <c r="M3999" i="4" s="1"/>
  <c r="L4000" i="4"/>
  <c r="M4000" i="4" s="1"/>
  <c r="L4001" i="4"/>
  <c r="M4001" i="4" s="1"/>
  <c r="L4002" i="4"/>
  <c r="M4002" i="4" s="1"/>
  <c r="L4003" i="4"/>
  <c r="M4003" i="4" s="1"/>
  <c r="L4004" i="4"/>
  <c r="M4004" i="4" s="1"/>
  <c r="L4005" i="4"/>
  <c r="M4005" i="4" s="1"/>
  <c r="L4006" i="4"/>
  <c r="M4006" i="4" s="1"/>
  <c r="L4007" i="4"/>
  <c r="M4007" i="4" s="1"/>
  <c r="L4008" i="4"/>
  <c r="M4008" i="4" s="1"/>
  <c r="L4009" i="4"/>
  <c r="M4009" i="4" s="1"/>
  <c r="L4010" i="4"/>
  <c r="M4010" i="4" s="1"/>
  <c r="L4011" i="4"/>
  <c r="M4011" i="4" s="1"/>
  <c r="L4012" i="4"/>
  <c r="M4012" i="4" s="1"/>
  <c r="L4013" i="4"/>
  <c r="M4013" i="4" s="1"/>
  <c r="L4014" i="4"/>
  <c r="M4014" i="4" s="1"/>
  <c r="L4015" i="4"/>
  <c r="M4015" i="4" s="1"/>
  <c r="L4016" i="4"/>
  <c r="M4016" i="4" s="1"/>
  <c r="L4017" i="4"/>
  <c r="M4017" i="4" s="1"/>
  <c r="L4018" i="4"/>
  <c r="M4018" i="4" s="1"/>
  <c r="L4019" i="4"/>
  <c r="M4019" i="4" s="1"/>
  <c r="L4020" i="4"/>
  <c r="M4020" i="4" s="1"/>
  <c r="L4021" i="4"/>
  <c r="M4021" i="4" s="1"/>
  <c r="L4022" i="4"/>
  <c r="M4022" i="4" s="1"/>
  <c r="L4023" i="4"/>
  <c r="M4023" i="4" s="1"/>
  <c r="L4024" i="4"/>
  <c r="M4024" i="4" s="1"/>
  <c r="L4025" i="4"/>
  <c r="M4025" i="4" s="1"/>
  <c r="L4026" i="4"/>
  <c r="M4026" i="4" s="1"/>
  <c r="L4027" i="4"/>
  <c r="M4027" i="4" s="1"/>
  <c r="L4028" i="4"/>
  <c r="M4028" i="4" s="1"/>
  <c r="L4029" i="4"/>
  <c r="M4029" i="4" s="1"/>
  <c r="L4030" i="4"/>
  <c r="M4030" i="4" s="1"/>
  <c r="L4031" i="4"/>
  <c r="M4031" i="4" s="1"/>
  <c r="L4032" i="4"/>
  <c r="M4032" i="4" s="1"/>
  <c r="L4033" i="4"/>
  <c r="M4033" i="4" s="1"/>
  <c r="L4034" i="4"/>
  <c r="M4034" i="4" s="1"/>
  <c r="L4035" i="4"/>
  <c r="M4035" i="4" s="1"/>
  <c r="L4036" i="4"/>
  <c r="M4036" i="4" s="1"/>
  <c r="L4037" i="4"/>
  <c r="M4037" i="4" s="1"/>
  <c r="L4038" i="4"/>
  <c r="M4038" i="4" s="1"/>
  <c r="L4039" i="4"/>
  <c r="M4039" i="4" s="1"/>
  <c r="L4040" i="4"/>
  <c r="M4040" i="4" s="1"/>
  <c r="L4041" i="4"/>
  <c r="M4041" i="4" s="1"/>
  <c r="L4042" i="4"/>
  <c r="M4042" i="4" s="1"/>
  <c r="L4043" i="4"/>
  <c r="M4043" i="4" s="1"/>
  <c r="L4044" i="4"/>
  <c r="M4044" i="4" s="1"/>
  <c r="L4045" i="4"/>
  <c r="M4045" i="4" s="1"/>
  <c r="L4046" i="4"/>
  <c r="M4046" i="4" s="1"/>
  <c r="L4047" i="4"/>
  <c r="M4047" i="4" s="1"/>
  <c r="L4048" i="4"/>
  <c r="M4048" i="4" s="1"/>
  <c r="L4049" i="4"/>
  <c r="M4049" i="4" s="1"/>
  <c r="L4050" i="4"/>
  <c r="M4050" i="4" s="1"/>
  <c r="L4051" i="4"/>
  <c r="M4051" i="4" s="1"/>
  <c r="L4052" i="4"/>
  <c r="M4052" i="4" s="1"/>
  <c r="L4053" i="4"/>
  <c r="M4053" i="4" s="1"/>
  <c r="L4054" i="4"/>
  <c r="M4054" i="4" s="1"/>
  <c r="L4055" i="4"/>
  <c r="M4055" i="4" s="1"/>
  <c r="L4056" i="4"/>
  <c r="M4056" i="4" s="1"/>
  <c r="L4057" i="4"/>
  <c r="M4057" i="4" s="1"/>
  <c r="L4058" i="4"/>
  <c r="M4058" i="4" s="1"/>
  <c r="L4059" i="4"/>
  <c r="M4059" i="4" s="1"/>
  <c r="L4060" i="4"/>
  <c r="M4060" i="4" s="1"/>
  <c r="L4061" i="4"/>
  <c r="M4061" i="4" s="1"/>
  <c r="L4062" i="4"/>
  <c r="M4062" i="4" s="1"/>
  <c r="L4063" i="4"/>
  <c r="M4063" i="4" s="1"/>
  <c r="L4064" i="4"/>
  <c r="M4064" i="4" s="1"/>
  <c r="L4065" i="4"/>
  <c r="M4065" i="4" s="1"/>
  <c r="L4066" i="4"/>
  <c r="M4066" i="4" s="1"/>
  <c r="L4067" i="4"/>
  <c r="M4067" i="4" s="1"/>
  <c r="L4068" i="4"/>
  <c r="M4068" i="4" s="1"/>
  <c r="L4069" i="4"/>
  <c r="M4069" i="4" s="1"/>
  <c r="L4070" i="4"/>
  <c r="M4070" i="4" s="1"/>
  <c r="L4071" i="4"/>
  <c r="M4071" i="4" s="1"/>
  <c r="L4072" i="4"/>
  <c r="M4072" i="4" s="1"/>
  <c r="L4073" i="4"/>
  <c r="M4073" i="4" s="1"/>
  <c r="L4074" i="4"/>
  <c r="M4074" i="4" s="1"/>
  <c r="L4075" i="4"/>
  <c r="M4075" i="4" s="1"/>
  <c r="L4076" i="4"/>
  <c r="M4076" i="4" s="1"/>
  <c r="L4077" i="4"/>
  <c r="M4077" i="4" s="1"/>
  <c r="L4078" i="4"/>
  <c r="M4078" i="4" s="1"/>
  <c r="L4079" i="4"/>
  <c r="M4079" i="4" s="1"/>
  <c r="L4080" i="4"/>
  <c r="M4080" i="4" s="1"/>
  <c r="L4081" i="4"/>
  <c r="M4081" i="4" s="1"/>
  <c r="L4082" i="4"/>
  <c r="M4082" i="4" s="1"/>
  <c r="L4083" i="4"/>
  <c r="M4083" i="4" s="1"/>
  <c r="L4084" i="4"/>
  <c r="M4084" i="4" s="1"/>
  <c r="L4085" i="4"/>
  <c r="M4085" i="4" s="1"/>
  <c r="L4086" i="4"/>
  <c r="M4086" i="4" s="1"/>
  <c r="L4087" i="4"/>
  <c r="M4087" i="4" s="1"/>
  <c r="L4088" i="4"/>
  <c r="M4088" i="4" s="1"/>
  <c r="L4089" i="4"/>
  <c r="M4089" i="4" s="1"/>
  <c r="L4090" i="4"/>
  <c r="M4090" i="4" s="1"/>
  <c r="L4091" i="4"/>
  <c r="M4091" i="4" s="1"/>
  <c r="L4092" i="4"/>
  <c r="M4092" i="4" s="1"/>
  <c r="L4093" i="4"/>
  <c r="M4093" i="4" s="1"/>
  <c r="L4094" i="4"/>
  <c r="M4094" i="4" s="1"/>
  <c r="L4095" i="4"/>
  <c r="M4095" i="4" s="1"/>
  <c r="L4096" i="4"/>
  <c r="M4096" i="4" s="1"/>
  <c r="L4097" i="4"/>
  <c r="M4097" i="4" s="1"/>
  <c r="L4098" i="4"/>
  <c r="M4098" i="4" s="1"/>
  <c r="L4099" i="4"/>
  <c r="M4099" i="4" s="1"/>
  <c r="L4100" i="4"/>
  <c r="M4100" i="4" s="1"/>
  <c r="L4101" i="4"/>
  <c r="M4101" i="4" s="1"/>
  <c r="L4102" i="4"/>
  <c r="M4102" i="4" s="1"/>
  <c r="L4103" i="4"/>
  <c r="M4103" i="4" s="1"/>
  <c r="L4104" i="4"/>
  <c r="M4104" i="4" s="1"/>
  <c r="L4105" i="4"/>
  <c r="M4105" i="4" s="1"/>
  <c r="L4106" i="4"/>
  <c r="M4106" i="4" s="1"/>
  <c r="L4107" i="4"/>
  <c r="M4107" i="4" s="1"/>
  <c r="L4108" i="4"/>
  <c r="M4108" i="4" s="1"/>
  <c r="L4109" i="4"/>
  <c r="M4109" i="4" s="1"/>
  <c r="L4110" i="4"/>
  <c r="M4110" i="4" s="1"/>
  <c r="L4111" i="4"/>
  <c r="M4111" i="4" s="1"/>
  <c r="L4112" i="4"/>
  <c r="M4112" i="4" s="1"/>
  <c r="L4113" i="4"/>
  <c r="M4113" i="4" s="1"/>
  <c r="L4114" i="4"/>
  <c r="M4114" i="4" s="1"/>
  <c r="L4115" i="4"/>
  <c r="M4115" i="4" s="1"/>
  <c r="L4116" i="4"/>
  <c r="M4116" i="4" s="1"/>
  <c r="L4117" i="4"/>
  <c r="M4117" i="4" s="1"/>
  <c r="L4118" i="4"/>
  <c r="M4118" i="4" s="1"/>
  <c r="L4119" i="4"/>
  <c r="M4119" i="4" s="1"/>
  <c r="L4120" i="4"/>
  <c r="M4120" i="4" s="1"/>
  <c r="L4121" i="4"/>
  <c r="M4121" i="4" s="1"/>
  <c r="L4122" i="4"/>
  <c r="M4122" i="4" s="1"/>
  <c r="L4123" i="4"/>
  <c r="M4123" i="4" s="1"/>
  <c r="L4124" i="4"/>
  <c r="M4124" i="4" s="1"/>
  <c r="L4125" i="4"/>
  <c r="M4125" i="4" s="1"/>
  <c r="L4126" i="4"/>
  <c r="M4126" i="4" s="1"/>
  <c r="L4127" i="4"/>
  <c r="M4127" i="4" s="1"/>
  <c r="L4128" i="4"/>
  <c r="M4128" i="4" s="1"/>
  <c r="L4129" i="4"/>
  <c r="M4129" i="4" s="1"/>
  <c r="L4130" i="4"/>
  <c r="M4130" i="4" s="1"/>
  <c r="L4131" i="4"/>
  <c r="M4131" i="4" s="1"/>
  <c r="L4132" i="4"/>
  <c r="M4132" i="4" s="1"/>
  <c r="L4133" i="4"/>
  <c r="M4133" i="4" s="1"/>
  <c r="L4134" i="4"/>
  <c r="M4134" i="4" s="1"/>
  <c r="L4135" i="4"/>
  <c r="M4135" i="4" s="1"/>
  <c r="L4136" i="4"/>
  <c r="M4136" i="4" s="1"/>
  <c r="L4137" i="4"/>
  <c r="M4137" i="4" s="1"/>
  <c r="L4138" i="4"/>
  <c r="M4138" i="4" s="1"/>
  <c r="L4139" i="4"/>
  <c r="M4139" i="4" s="1"/>
  <c r="L4140" i="4"/>
  <c r="M4140" i="4" s="1"/>
  <c r="L4141" i="4"/>
  <c r="M4141" i="4" s="1"/>
  <c r="L4142" i="4"/>
  <c r="M4142" i="4" s="1"/>
  <c r="L4143" i="4"/>
  <c r="M4143" i="4" s="1"/>
  <c r="L4144" i="4"/>
  <c r="M4144" i="4" s="1"/>
  <c r="L4145" i="4"/>
  <c r="M4145" i="4" s="1"/>
  <c r="L4146" i="4"/>
  <c r="M4146" i="4" s="1"/>
  <c r="L4147" i="4"/>
  <c r="M4147" i="4" s="1"/>
  <c r="L4148" i="4"/>
  <c r="M4148" i="4" s="1"/>
  <c r="L4149" i="4"/>
  <c r="M4149" i="4" s="1"/>
  <c r="L4150" i="4"/>
  <c r="M4150" i="4" s="1"/>
  <c r="L4151" i="4"/>
  <c r="M4151" i="4" s="1"/>
  <c r="L4152" i="4"/>
  <c r="M4152" i="4" s="1"/>
  <c r="L4153" i="4"/>
  <c r="M4153" i="4" s="1"/>
  <c r="L4154" i="4"/>
  <c r="M4154" i="4" s="1"/>
  <c r="L4155" i="4"/>
  <c r="M4155" i="4" s="1"/>
  <c r="L4156" i="4"/>
  <c r="M4156" i="4" s="1"/>
  <c r="L4157" i="4"/>
  <c r="M4157" i="4" s="1"/>
  <c r="L4158" i="4"/>
  <c r="M4158" i="4" s="1"/>
  <c r="L4159" i="4"/>
  <c r="M4159" i="4" s="1"/>
  <c r="L4160" i="4"/>
  <c r="M4160" i="4" s="1"/>
  <c r="L4161" i="4"/>
  <c r="M4161" i="4" s="1"/>
  <c r="L4162" i="4"/>
  <c r="M4162" i="4" s="1"/>
  <c r="L4163" i="4"/>
  <c r="M4163" i="4" s="1"/>
  <c r="L4164" i="4"/>
  <c r="M4164" i="4" s="1"/>
  <c r="L4165" i="4"/>
  <c r="M4165" i="4" s="1"/>
  <c r="L4166" i="4"/>
  <c r="M4166" i="4" s="1"/>
  <c r="L4167" i="4"/>
  <c r="M4167" i="4" s="1"/>
  <c r="L4168" i="4"/>
  <c r="M4168" i="4" s="1"/>
  <c r="L4169" i="4"/>
  <c r="M4169" i="4" s="1"/>
  <c r="L4170" i="4"/>
  <c r="M4170" i="4" s="1"/>
  <c r="L4171" i="4"/>
  <c r="M4171" i="4" s="1"/>
  <c r="L4172" i="4"/>
  <c r="M4172" i="4" s="1"/>
  <c r="L4173" i="4"/>
  <c r="M4173" i="4" s="1"/>
  <c r="L4174" i="4"/>
  <c r="M4174" i="4" s="1"/>
  <c r="L4175" i="4"/>
  <c r="M4175" i="4" s="1"/>
  <c r="L4176" i="4"/>
  <c r="M4176" i="4" s="1"/>
  <c r="L4177" i="4"/>
  <c r="M4177" i="4" s="1"/>
  <c r="L4178" i="4"/>
  <c r="M4178" i="4" s="1"/>
  <c r="L4179" i="4"/>
  <c r="M4179" i="4" s="1"/>
  <c r="L4180" i="4"/>
  <c r="M4180" i="4" s="1"/>
  <c r="L4181" i="4"/>
  <c r="M4181" i="4" s="1"/>
  <c r="L4182" i="4"/>
  <c r="M4182" i="4" s="1"/>
  <c r="L4183" i="4"/>
  <c r="M4183" i="4" s="1"/>
  <c r="L4184" i="4"/>
  <c r="M4184" i="4" s="1"/>
  <c r="L4185" i="4"/>
  <c r="M4185" i="4" s="1"/>
  <c r="L4186" i="4"/>
  <c r="M4186" i="4" s="1"/>
  <c r="L4187" i="4"/>
  <c r="M4187" i="4" s="1"/>
  <c r="L4188" i="4"/>
  <c r="M4188" i="4" s="1"/>
  <c r="L4189" i="4"/>
  <c r="M4189" i="4" s="1"/>
  <c r="L4190" i="4"/>
  <c r="M4190" i="4" s="1"/>
  <c r="L4191" i="4"/>
  <c r="M4191" i="4" s="1"/>
  <c r="L4192" i="4"/>
  <c r="M4192" i="4" s="1"/>
  <c r="L4193" i="4"/>
  <c r="M4193" i="4" s="1"/>
  <c r="L4194" i="4"/>
  <c r="M4194" i="4" s="1"/>
  <c r="L4195" i="4"/>
  <c r="M4195" i="4" s="1"/>
  <c r="L4196" i="4"/>
  <c r="M4196" i="4" s="1"/>
  <c r="L4197" i="4"/>
  <c r="M4197" i="4" s="1"/>
  <c r="L4198" i="4"/>
  <c r="M4198" i="4" s="1"/>
  <c r="L4199" i="4"/>
  <c r="M4199" i="4" s="1"/>
  <c r="L4200" i="4"/>
  <c r="M4200" i="4" s="1"/>
  <c r="L4201" i="4"/>
  <c r="M4201" i="4" s="1"/>
  <c r="L4202" i="4"/>
  <c r="M4202" i="4" s="1"/>
  <c r="L4203" i="4"/>
  <c r="M4203" i="4" s="1"/>
  <c r="L4204" i="4"/>
  <c r="M4204" i="4" s="1"/>
  <c r="L4205" i="4"/>
  <c r="M4205" i="4" s="1"/>
  <c r="L4206" i="4"/>
  <c r="M4206" i="4" s="1"/>
  <c r="L4207" i="4"/>
  <c r="M4207" i="4" s="1"/>
  <c r="L4208" i="4"/>
  <c r="M4208" i="4" s="1"/>
  <c r="L4209" i="4"/>
  <c r="M4209" i="4" s="1"/>
  <c r="L4210" i="4"/>
  <c r="M4210" i="4" s="1"/>
  <c r="L4211" i="4"/>
  <c r="M4211" i="4" s="1"/>
  <c r="L4212" i="4"/>
  <c r="M4212" i="4" s="1"/>
  <c r="L4213" i="4"/>
  <c r="M4213" i="4" s="1"/>
  <c r="L4214" i="4"/>
  <c r="M4214" i="4" s="1"/>
  <c r="L4215" i="4"/>
  <c r="M4215" i="4" s="1"/>
  <c r="L4216" i="4"/>
  <c r="M4216" i="4" s="1"/>
  <c r="L4217" i="4"/>
  <c r="M4217" i="4" s="1"/>
  <c r="L4218" i="4"/>
  <c r="M4218" i="4" s="1"/>
  <c r="L4219" i="4"/>
  <c r="M4219" i="4" s="1"/>
  <c r="L4220" i="4"/>
  <c r="M4220" i="4" s="1"/>
  <c r="L4221" i="4"/>
  <c r="M4221" i="4" s="1"/>
  <c r="L4222" i="4"/>
  <c r="M4222" i="4" s="1"/>
  <c r="L4223" i="4"/>
  <c r="M4223" i="4" s="1"/>
  <c r="L4224" i="4"/>
  <c r="M4224" i="4" s="1"/>
  <c r="L4225" i="4"/>
  <c r="M4225" i="4" s="1"/>
  <c r="L4226" i="4"/>
  <c r="M4226" i="4" s="1"/>
  <c r="L4227" i="4"/>
  <c r="M4227" i="4" s="1"/>
  <c r="L4228" i="4"/>
  <c r="M4228" i="4" s="1"/>
  <c r="L4229" i="4"/>
  <c r="M4229" i="4" s="1"/>
  <c r="L4230" i="4"/>
  <c r="M4230" i="4" s="1"/>
  <c r="L4231" i="4"/>
  <c r="M4231" i="4" s="1"/>
  <c r="L4232" i="4"/>
  <c r="M4232" i="4" s="1"/>
  <c r="L4233" i="4"/>
  <c r="M4233" i="4" s="1"/>
  <c r="L4234" i="4"/>
  <c r="M4234" i="4" s="1"/>
  <c r="L4235" i="4"/>
  <c r="M4235" i="4" s="1"/>
  <c r="L4236" i="4"/>
  <c r="M4236" i="4" s="1"/>
  <c r="L4237" i="4"/>
  <c r="M4237" i="4" s="1"/>
  <c r="L4238" i="4"/>
  <c r="M4238" i="4" s="1"/>
  <c r="L4239" i="4"/>
  <c r="M4239" i="4" s="1"/>
  <c r="L4240" i="4"/>
  <c r="M4240" i="4" s="1"/>
  <c r="L4241" i="4"/>
  <c r="M4241" i="4" s="1"/>
  <c r="L4242" i="4"/>
  <c r="M4242" i="4" s="1"/>
  <c r="L4243" i="4"/>
  <c r="M4243" i="4" s="1"/>
  <c r="L4244" i="4"/>
  <c r="M4244" i="4" s="1"/>
  <c r="L4245" i="4"/>
  <c r="M4245" i="4" s="1"/>
  <c r="L4246" i="4"/>
  <c r="M4246" i="4" s="1"/>
  <c r="L4247" i="4"/>
  <c r="M4247" i="4" s="1"/>
  <c r="L4248" i="4"/>
  <c r="M4248" i="4" s="1"/>
  <c r="L4249" i="4"/>
  <c r="M4249" i="4" s="1"/>
  <c r="L4250" i="4"/>
  <c r="M4250" i="4" s="1"/>
  <c r="L4251" i="4"/>
  <c r="M4251" i="4" s="1"/>
  <c r="L4252" i="4"/>
  <c r="M4252" i="4" s="1"/>
  <c r="L4253" i="4"/>
  <c r="M4253" i="4" s="1"/>
  <c r="L4254" i="4"/>
  <c r="M4254" i="4" s="1"/>
  <c r="L4255" i="4"/>
  <c r="M4255" i="4" s="1"/>
  <c r="L4256" i="4"/>
  <c r="M4256" i="4" s="1"/>
  <c r="L4257" i="4"/>
  <c r="M4257" i="4" s="1"/>
  <c r="L4258" i="4"/>
  <c r="M4258" i="4" s="1"/>
  <c r="L4259" i="4"/>
  <c r="M4259" i="4" s="1"/>
  <c r="L4260" i="4"/>
  <c r="M4260" i="4" s="1"/>
  <c r="L4261" i="4"/>
  <c r="M4261" i="4" s="1"/>
  <c r="L4262" i="4"/>
  <c r="M4262" i="4" s="1"/>
  <c r="L4263" i="4"/>
  <c r="M4263" i="4" s="1"/>
  <c r="L4264" i="4"/>
  <c r="M4264" i="4" s="1"/>
  <c r="L4265" i="4"/>
  <c r="M4265" i="4" s="1"/>
  <c r="L4266" i="4"/>
  <c r="M4266" i="4" s="1"/>
  <c r="L4267" i="4"/>
  <c r="M4267" i="4" s="1"/>
  <c r="L4268" i="4"/>
  <c r="M4268" i="4" s="1"/>
  <c r="L4269" i="4"/>
  <c r="M4269" i="4" s="1"/>
  <c r="L4270" i="4"/>
  <c r="M4270" i="4" s="1"/>
  <c r="L4271" i="4"/>
  <c r="M4271" i="4" s="1"/>
  <c r="L4272" i="4"/>
  <c r="M4272" i="4" s="1"/>
  <c r="L4273" i="4"/>
  <c r="M4273" i="4" s="1"/>
  <c r="L4274" i="4"/>
  <c r="M4274" i="4" s="1"/>
  <c r="L4275" i="4"/>
  <c r="M4275" i="4" s="1"/>
  <c r="L4276" i="4"/>
  <c r="M4276" i="4" s="1"/>
  <c r="L4277" i="4"/>
  <c r="M4277" i="4" s="1"/>
  <c r="L4278" i="4"/>
  <c r="M4278" i="4" s="1"/>
  <c r="L4279" i="4"/>
  <c r="M4279" i="4" s="1"/>
  <c r="L4280" i="4"/>
  <c r="M4280" i="4" s="1"/>
  <c r="L4281" i="4"/>
  <c r="M4281" i="4" s="1"/>
  <c r="L4282" i="4"/>
  <c r="M4282" i="4" s="1"/>
  <c r="L4283" i="4"/>
  <c r="M4283" i="4" s="1"/>
  <c r="L4284" i="4"/>
  <c r="M4284" i="4" s="1"/>
  <c r="L4285" i="4"/>
  <c r="M4285" i="4" s="1"/>
  <c r="L4286" i="4"/>
  <c r="M4286" i="4" s="1"/>
  <c r="L4287" i="4"/>
  <c r="M4287" i="4" s="1"/>
  <c r="L4288" i="4"/>
  <c r="M4288" i="4" s="1"/>
  <c r="L4289" i="4"/>
  <c r="M4289" i="4" s="1"/>
  <c r="L4290" i="4"/>
  <c r="M4290" i="4" s="1"/>
  <c r="L4291" i="4"/>
  <c r="M4291" i="4" s="1"/>
  <c r="L4292" i="4"/>
  <c r="M4292" i="4" s="1"/>
  <c r="L4293" i="4"/>
  <c r="M4293" i="4" s="1"/>
  <c r="L4294" i="4"/>
  <c r="M4294" i="4" s="1"/>
  <c r="L4295" i="4"/>
  <c r="M4295" i="4" s="1"/>
  <c r="L4296" i="4"/>
  <c r="M4296" i="4" s="1"/>
  <c r="L4297" i="4"/>
  <c r="M4297" i="4" s="1"/>
  <c r="L4298" i="4"/>
  <c r="M4298" i="4" s="1"/>
  <c r="L4299" i="4"/>
  <c r="M4299" i="4" s="1"/>
  <c r="L4300" i="4"/>
  <c r="M4300" i="4" s="1"/>
  <c r="L4301" i="4"/>
  <c r="M4301" i="4" s="1"/>
  <c r="L4302" i="4"/>
  <c r="M4302" i="4" s="1"/>
  <c r="L4303" i="4"/>
  <c r="M4303" i="4" s="1"/>
  <c r="L4304" i="4"/>
  <c r="M4304" i="4" s="1"/>
  <c r="L4305" i="4"/>
  <c r="M4305" i="4" s="1"/>
  <c r="L4306" i="4"/>
  <c r="M4306" i="4" s="1"/>
  <c r="L4307" i="4"/>
  <c r="M4307" i="4" s="1"/>
  <c r="L4308" i="4"/>
  <c r="M4308" i="4" s="1"/>
  <c r="L4309" i="4"/>
  <c r="M4309" i="4" s="1"/>
  <c r="L4310" i="4"/>
  <c r="M4310" i="4" s="1"/>
  <c r="L4311" i="4"/>
  <c r="M4311" i="4" s="1"/>
  <c r="L4312" i="4"/>
  <c r="M4312" i="4" s="1"/>
  <c r="L4313" i="4"/>
  <c r="M4313" i="4" s="1"/>
  <c r="L4314" i="4"/>
  <c r="M4314" i="4" s="1"/>
  <c r="L4315" i="4"/>
  <c r="M4315" i="4" s="1"/>
  <c r="L4316" i="4"/>
  <c r="M4316" i="4" s="1"/>
  <c r="L4317" i="4"/>
  <c r="M4317" i="4" s="1"/>
  <c r="L4318" i="4"/>
  <c r="M4318" i="4" s="1"/>
  <c r="L4319" i="4"/>
  <c r="M4319" i="4" s="1"/>
  <c r="L4320" i="4"/>
  <c r="M4320" i="4" s="1"/>
  <c r="L4321" i="4"/>
  <c r="M4321" i="4" s="1"/>
  <c r="L4322" i="4"/>
  <c r="M4322" i="4" s="1"/>
  <c r="L4323" i="4"/>
  <c r="M4323" i="4" s="1"/>
  <c r="L4324" i="4"/>
  <c r="M4324" i="4" s="1"/>
  <c r="L4325" i="4"/>
  <c r="M4325" i="4" s="1"/>
  <c r="L4326" i="4"/>
  <c r="M4326" i="4" s="1"/>
  <c r="L4327" i="4"/>
  <c r="M4327" i="4" s="1"/>
  <c r="L4328" i="4"/>
  <c r="M4328" i="4" s="1"/>
  <c r="L4329" i="4"/>
  <c r="M4329" i="4" s="1"/>
  <c r="L4330" i="4"/>
  <c r="M4330" i="4" s="1"/>
  <c r="L4331" i="4"/>
  <c r="M4331" i="4" s="1"/>
  <c r="L4332" i="4"/>
  <c r="M4332" i="4" s="1"/>
  <c r="L4333" i="4"/>
  <c r="M4333" i="4" s="1"/>
  <c r="L4334" i="4"/>
  <c r="M4334" i="4" s="1"/>
  <c r="L4335" i="4"/>
  <c r="M4335" i="4" s="1"/>
  <c r="L4336" i="4"/>
  <c r="M4336" i="4" s="1"/>
  <c r="L4337" i="4"/>
  <c r="M4337" i="4" s="1"/>
  <c r="L4338" i="4"/>
  <c r="M4338" i="4" s="1"/>
  <c r="L4339" i="4"/>
  <c r="M4339" i="4" s="1"/>
  <c r="L4340" i="4"/>
  <c r="M4340" i="4" s="1"/>
  <c r="L4341" i="4"/>
  <c r="M4341" i="4" s="1"/>
  <c r="L4342" i="4"/>
  <c r="M4342" i="4" s="1"/>
  <c r="L4343" i="4"/>
  <c r="M4343" i="4" s="1"/>
  <c r="L4344" i="4"/>
  <c r="M4344" i="4" s="1"/>
  <c r="L4345" i="4"/>
  <c r="M4345" i="4" s="1"/>
  <c r="L4346" i="4"/>
  <c r="M4346" i="4" s="1"/>
  <c r="L4347" i="4"/>
  <c r="M4347" i="4" s="1"/>
  <c r="L4348" i="4"/>
  <c r="M4348" i="4" s="1"/>
  <c r="L4349" i="4"/>
  <c r="M4349" i="4" s="1"/>
  <c r="L4350" i="4"/>
  <c r="M4350" i="4" s="1"/>
  <c r="L4351" i="4"/>
  <c r="M4351" i="4" s="1"/>
  <c r="L4352" i="4"/>
  <c r="M4352" i="4" s="1"/>
  <c r="L4353" i="4"/>
  <c r="M4353" i="4" s="1"/>
  <c r="L4354" i="4"/>
  <c r="M4354" i="4" s="1"/>
  <c r="L4355" i="4"/>
  <c r="M4355" i="4" s="1"/>
  <c r="L4356" i="4"/>
  <c r="M4356" i="4" s="1"/>
  <c r="L4357" i="4"/>
  <c r="M4357" i="4" s="1"/>
  <c r="L4358" i="4"/>
  <c r="M4358" i="4" s="1"/>
  <c r="L4359" i="4"/>
  <c r="M4359" i="4" s="1"/>
  <c r="L4360" i="4"/>
  <c r="M4360" i="4" s="1"/>
  <c r="L4361" i="4"/>
  <c r="M4361" i="4" s="1"/>
  <c r="L4362" i="4"/>
  <c r="M4362" i="4" s="1"/>
  <c r="L4363" i="4"/>
  <c r="M4363" i="4" s="1"/>
  <c r="L4364" i="4"/>
  <c r="M4364" i="4" s="1"/>
  <c r="L4365" i="4"/>
  <c r="M4365" i="4" s="1"/>
  <c r="L4366" i="4"/>
  <c r="M4366" i="4" s="1"/>
  <c r="L4367" i="4"/>
  <c r="M4367" i="4" s="1"/>
  <c r="L4368" i="4"/>
  <c r="M4368" i="4" s="1"/>
  <c r="L4369" i="4"/>
  <c r="M4369" i="4" s="1"/>
  <c r="L4370" i="4"/>
  <c r="M4370" i="4" s="1"/>
  <c r="L4371" i="4"/>
  <c r="M4371" i="4" s="1"/>
  <c r="L4372" i="4"/>
  <c r="M4372" i="4" s="1"/>
  <c r="L4373" i="4"/>
  <c r="M4373" i="4" s="1"/>
  <c r="L4374" i="4"/>
  <c r="M4374" i="4" s="1"/>
  <c r="L4375" i="4"/>
  <c r="M4375" i="4" s="1"/>
  <c r="L4376" i="4"/>
  <c r="M4376" i="4" s="1"/>
  <c r="L4377" i="4"/>
  <c r="M4377" i="4" s="1"/>
  <c r="L4378" i="4"/>
  <c r="M4378" i="4" s="1"/>
  <c r="L4379" i="4"/>
  <c r="M4379" i="4" s="1"/>
  <c r="L4380" i="4"/>
  <c r="M4380" i="4" s="1"/>
  <c r="L4381" i="4"/>
  <c r="M4381" i="4" s="1"/>
  <c r="L4382" i="4"/>
  <c r="M4382" i="4" s="1"/>
  <c r="L4383" i="4"/>
  <c r="M4383" i="4" s="1"/>
  <c r="L4384" i="4"/>
  <c r="M4384" i="4" s="1"/>
  <c r="L4385" i="4"/>
  <c r="M4385" i="4" s="1"/>
  <c r="L4386" i="4"/>
  <c r="M4386" i="4" s="1"/>
  <c r="L4387" i="4"/>
  <c r="M4387" i="4" s="1"/>
  <c r="L4388" i="4"/>
  <c r="M4388" i="4" s="1"/>
  <c r="L4389" i="4"/>
  <c r="M4389" i="4" s="1"/>
  <c r="L4390" i="4"/>
  <c r="M4390" i="4" s="1"/>
  <c r="L4391" i="4"/>
  <c r="M4391" i="4" s="1"/>
  <c r="L4392" i="4"/>
  <c r="M4392" i="4" s="1"/>
  <c r="L4393" i="4"/>
  <c r="M4393" i="4" s="1"/>
  <c r="L4394" i="4"/>
  <c r="M4394" i="4" s="1"/>
  <c r="L4395" i="4"/>
  <c r="M4395" i="4" s="1"/>
  <c r="L4396" i="4"/>
  <c r="M4396" i="4" s="1"/>
  <c r="L4397" i="4"/>
  <c r="M4397" i="4" s="1"/>
  <c r="L4398" i="4"/>
  <c r="M4398" i="4" s="1"/>
  <c r="L4399" i="4"/>
  <c r="M4399" i="4" s="1"/>
  <c r="L4400" i="4"/>
  <c r="M4400" i="4" s="1"/>
  <c r="L4401" i="4"/>
  <c r="M4401" i="4" s="1"/>
  <c r="L4402" i="4"/>
  <c r="M4402" i="4" s="1"/>
  <c r="L4403" i="4"/>
  <c r="M4403" i="4" s="1"/>
  <c r="L4404" i="4"/>
  <c r="M4404" i="4" s="1"/>
  <c r="L4405" i="4"/>
  <c r="M4405" i="4" s="1"/>
  <c r="L4406" i="4"/>
  <c r="M4406" i="4" s="1"/>
  <c r="L4407" i="4"/>
  <c r="M4407" i="4" s="1"/>
  <c r="L4408" i="4"/>
  <c r="M4408" i="4" s="1"/>
  <c r="L4409" i="4"/>
  <c r="M4409" i="4" s="1"/>
  <c r="L4410" i="4"/>
  <c r="M4410" i="4" s="1"/>
  <c r="L4411" i="4"/>
  <c r="M4411" i="4" s="1"/>
  <c r="L4412" i="4"/>
  <c r="M4412" i="4" s="1"/>
  <c r="L4413" i="4"/>
  <c r="M4413" i="4" s="1"/>
  <c r="L4414" i="4"/>
  <c r="M4414" i="4" s="1"/>
  <c r="L4415" i="4"/>
  <c r="M4415" i="4" s="1"/>
  <c r="L4416" i="4"/>
  <c r="M4416" i="4" s="1"/>
  <c r="L4417" i="4"/>
  <c r="M4417" i="4" s="1"/>
  <c r="L4418" i="4"/>
  <c r="M4418" i="4" s="1"/>
  <c r="L4419" i="4"/>
  <c r="M4419" i="4" s="1"/>
  <c r="L4420" i="4"/>
  <c r="M4420" i="4" s="1"/>
  <c r="L4421" i="4"/>
  <c r="M4421" i="4" s="1"/>
  <c r="L4422" i="4"/>
  <c r="M4422" i="4" s="1"/>
  <c r="L4423" i="4"/>
  <c r="M4423" i="4" s="1"/>
  <c r="L4424" i="4"/>
  <c r="M4424" i="4" s="1"/>
  <c r="L4425" i="4"/>
  <c r="M4425" i="4" s="1"/>
  <c r="L4426" i="4"/>
  <c r="M4426" i="4" s="1"/>
  <c r="L4427" i="4"/>
  <c r="M4427" i="4" s="1"/>
  <c r="L4428" i="4"/>
  <c r="M4428" i="4" s="1"/>
  <c r="L4429" i="4"/>
  <c r="M4429" i="4" s="1"/>
  <c r="L4430" i="4"/>
  <c r="M4430" i="4" s="1"/>
  <c r="L4431" i="4"/>
  <c r="M4431" i="4" s="1"/>
  <c r="L4432" i="4"/>
  <c r="M4432" i="4" s="1"/>
  <c r="L4433" i="4"/>
  <c r="M4433" i="4" s="1"/>
  <c r="L4434" i="4"/>
  <c r="M4434" i="4" s="1"/>
  <c r="L4435" i="4"/>
  <c r="M4435" i="4" s="1"/>
  <c r="L4436" i="4"/>
  <c r="M4436" i="4" s="1"/>
  <c r="L4437" i="4"/>
  <c r="M4437" i="4" s="1"/>
  <c r="L4438" i="4"/>
  <c r="M4438" i="4" s="1"/>
  <c r="L4439" i="4"/>
  <c r="M4439" i="4" s="1"/>
  <c r="L4440" i="4"/>
  <c r="M4440" i="4" s="1"/>
  <c r="L4441" i="4"/>
  <c r="M4441" i="4" s="1"/>
  <c r="L4442" i="4"/>
  <c r="M4442" i="4" s="1"/>
  <c r="L4443" i="4"/>
  <c r="M4443" i="4" s="1"/>
  <c r="L4444" i="4"/>
  <c r="M4444" i="4" s="1"/>
  <c r="L4445" i="4"/>
  <c r="M4445" i="4" s="1"/>
  <c r="L4446" i="4"/>
  <c r="M4446" i="4" s="1"/>
  <c r="L4447" i="4"/>
  <c r="M4447" i="4" s="1"/>
  <c r="L4448" i="4"/>
  <c r="M4448" i="4" s="1"/>
  <c r="L4449" i="4"/>
  <c r="M4449" i="4" s="1"/>
  <c r="L4450" i="4"/>
  <c r="M4450" i="4" s="1"/>
  <c r="L4451" i="4"/>
  <c r="M4451" i="4" s="1"/>
  <c r="L4452" i="4"/>
  <c r="M4452" i="4" s="1"/>
  <c r="L4453" i="4"/>
  <c r="M4453" i="4" s="1"/>
  <c r="L4454" i="4"/>
  <c r="M4454" i="4" s="1"/>
  <c r="L4455" i="4"/>
  <c r="M4455" i="4" s="1"/>
  <c r="L4456" i="4"/>
  <c r="M4456" i="4" s="1"/>
  <c r="L4457" i="4"/>
  <c r="M4457" i="4" s="1"/>
  <c r="L4458" i="4"/>
  <c r="M4458" i="4" s="1"/>
  <c r="L4459" i="4"/>
  <c r="M4459" i="4" s="1"/>
  <c r="L4460" i="4"/>
  <c r="M4460" i="4" s="1"/>
  <c r="L4461" i="4"/>
  <c r="M4461" i="4" s="1"/>
  <c r="L4462" i="4"/>
  <c r="M4462" i="4" s="1"/>
  <c r="L4463" i="4"/>
  <c r="M4463" i="4" s="1"/>
  <c r="L4464" i="4"/>
  <c r="M4464" i="4" s="1"/>
  <c r="L4465" i="4"/>
  <c r="M4465" i="4" s="1"/>
  <c r="L4466" i="4"/>
  <c r="M4466" i="4" s="1"/>
  <c r="L4467" i="4"/>
  <c r="M4467" i="4" s="1"/>
  <c r="L4468" i="4"/>
  <c r="M4468" i="4" s="1"/>
  <c r="L4469" i="4"/>
  <c r="M4469" i="4" s="1"/>
  <c r="L4470" i="4"/>
  <c r="M4470" i="4" s="1"/>
  <c r="L4471" i="4"/>
  <c r="M4471" i="4" s="1"/>
  <c r="L4472" i="4"/>
  <c r="M4472" i="4" s="1"/>
  <c r="L4473" i="4"/>
  <c r="M4473" i="4" s="1"/>
  <c r="L4474" i="4"/>
  <c r="M4474" i="4" s="1"/>
  <c r="L4475" i="4"/>
  <c r="M4475" i="4" s="1"/>
  <c r="L4476" i="4"/>
  <c r="M4476" i="4" s="1"/>
  <c r="L4477" i="4"/>
  <c r="M4477" i="4" s="1"/>
  <c r="L4478" i="4"/>
  <c r="M4478" i="4" s="1"/>
  <c r="L4479" i="4"/>
  <c r="M4479" i="4" s="1"/>
  <c r="L4480" i="4"/>
  <c r="M4480" i="4" s="1"/>
  <c r="L4481" i="4"/>
  <c r="M4481" i="4" s="1"/>
  <c r="L4482" i="4"/>
  <c r="M4482" i="4" s="1"/>
  <c r="L4483" i="4"/>
  <c r="M4483" i="4" s="1"/>
  <c r="L4484" i="4"/>
  <c r="M4484" i="4" s="1"/>
  <c r="L4485" i="4"/>
  <c r="M4485" i="4" s="1"/>
  <c r="L4486" i="4"/>
  <c r="M4486" i="4" s="1"/>
  <c r="L4487" i="4"/>
  <c r="M4487" i="4" s="1"/>
  <c r="L4488" i="4"/>
  <c r="M4488" i="4" s="1"/>
  <c r="L4489" i="4"/>
  <c r="M4489" i="4" s="1"/>
  <c r="L4490" i="4"/>
  <c r="M4490" i="4" s="1"/>
  <c r="L4491" i="4"/>
  <c r="M4491" i="4" s="1"/>
  <c r="L4492" i="4"/>
  <c r="M4492" i="4" s="1"/>
  <c r="L4493" i="4"/>
  <c r="M4493" i="4" s="1"/>
  <c r="L4494" i="4"/>
  <c r="M4494" i="4" s="1"/>
  <c r="L4495" i="4"/>
  <c r="M4495" i="4" s="1"/>
  <c r="L4496" i="4"/>
  <c r="M4496" i="4" s="1"/>
  <c r="L4497" i="4"/>
  <c r="M4497" i="4" s="1"/>
  <c r="L4498" i="4"/>
  <c r="M4498" i="4" s="1"/>
  <c r="L4499" i="4"/>
  <c r="M4499" i="4" s="1"/>
  <c r="L4500" i="4"/>
  <c r="M4500" i="4" s="1"/>
  <c r="L4501" i="4"/>
  <c r="M4501" i="4" s="1"/>
  <c r="L4502" i="4"/>
  <c r="M4502" i="4" s="1"/>
  <c r="L4503" i="4"/>
  <c r="M4503" i="4" s="1"/>
  <c r="L4504" i="4"/>
  <c r="M4504" i="4" s="1"/>
  <c r="L4505" i="4"/>
  <c r="M4505" i="4" s="1"/>
  <c r="L4506" i="4"/>
  <c r="M4506" i="4" s="1"/>
  <c r="L4507" i="4"/>
  <c r="M4507" i="4" s="1"/>
  <c r="L4508" i="4"/>
  <c r="M4508" i="4" s="1"/>
  <c r="L4509" i="4"/>
  <c r="M4509" i="4" s="1"/>
  <c r="L4510" i="4"/>
  <c r="M4510" i="4" s="1"/>
  <c r="L4511" i="4"/>
  <c r="M4511" i="4" s="1"/>
  <c r="L4512" i="4"/>
  <c r="M4512" i="4" s="1"/>
  <c r="L4513" i="4"/>
  <c r="M4513" i="4" s="1"/>
  <c r="L4514" i="4"/>
  <c r="M4514" i="4" s="1"/>
  <c r="L4515" i="4"/>
  <c r="M4515" i="4" s="1"/>
  <c r="L4516" i="4"/>
  <c r="M4516" i="4" s="1"/>
  <c r="L4517" i="4"/>
  <c r="M4517" i="4" s="1"/>
  <c r="L4518" i="4"/>
  <c r="M4518" i="4" s="1"/>
  <c r="L4519" i="4"/>
  <c r="M4519" i="4" s="1"/>
  <c r="L4520" i="4"/>
  <c r="M4520" i="4" s="1"/>
  <c r="L4521" i="4"/>
  <c r="M4521" i="4" s="1"/>
  <c r="L4522" i="4"/>
  <c r="M4522" i="4" s="1"/>
  <c r="L4523" i="4"/>
  <c r="M4523" i="4" s="1"/>
  <c r="L4524" i="4"/>
  <c r="M4524" i="4" s="1"/>
  <c r="L4525" i="4"/>
  <c r="M4525" i="4" s="1"/>
  <c r="L4526" i="4"/>
  <c r="M4526" i="4" s="1"/>
  <c r="L4527" i="4"/>
  <c r="M4527" i="4" s="1"/>
  <c r="L4528" i="4"/>
  <c r="M4528" i="4" s="1"/>
  <c r="L4529" i="4"/>
  <c r="M4529" i="4" s="1"/>
  <c r="L4530" i="4"/>
  <c r="M4530" i="4" s="1"/>
  <c r="L4531" i="4"/>
  <c r="M4531" i="4" s="1"/>
  <c r="L4532" i="4"/>
  <c r="M4532" i="4" s="1"/>
  <c r="L4533" i="4"/>
  <c r="M4533" i="4" s="1"/>
  <c r="L4534" i="4"/>
  <c r="M4534" i="4" s="1"/>
  <c r="L4535" i="4"/>
  <c r="M4535" i="4" s="1"/>
  <c r="L4536" i="4"/>
  <c r="M4536" i="4" s="1"/>
  <c r="L4537" i="4"/>
  <c r="M4537" i="4" s="1"/>
  <c r="L4538" i="4"/>
  <c r="M4538" i="4" s="1"/>
  <c r="L4539" i="4"/>
  <c r="M4539" i="4" s="1"/>
  <c r="L4540" i="4"/>
  <c r="M4540" i="4" s="1"/>
  <c r="L4541" i="4"/>
  <c r="M4541" i="4" s="1"/>
  <c r="L4542" i="4"/>
  <c r="M4542" i="4" s="1"/>
  <c r="L4543" i="4"/>
  <c r="M4543" i="4" s="1"/>
  <c r="L4544" i="4"/>
  <c r="M4544" i="4" s="1"/>
  <c r="L4545" i="4"/>
  <c r="M4545" i="4" s="1"/>
  <c r="L4546" i="4"/>
  <c r="M4546" i="4" s="1"/>
  <c r="L4547" i="4"/>
  <c r="M4547" i="4" s="1"/>
  <c r="L4548" i="4"/>
  <c r="M4548" i="4" s="1"/>
  <c r="L4549" i="4"/>
  <c r="M4549" i="4" s="1"/>
  <c r="L4550" i="4"/>
  <c r="M4550" i="4" s="1"/>
  <c r="L4551" i="4"/>
  <c r="M4551" i="4" s="1"/>
  <c r="L4552" i="4"/>
  <c r="M4552" i="4" s="1"/>
  <c r="L4553" i="4"/>
  <c r="M4553" i="4" s="1"/>
  <c r="L4554" i="4"/>
  <c r="M4554" i="4" s="1"/>
  <c r="L4555" i="4"/>
  <c r="M4555" i="4" s="1"/>
  <c r="L4556" i="4"/>
  <c r="M4556" i="4" s="1"/>
  <c r="L4557" i="4"/>
  <c r="M4557" i="4" s="1"/>
  <c r="L4558" i="4"/>
  <c r="M4558" i="4" s="1"/>
  <c r="L4559" i="4"/>
  <c r="M4559" i="4" s="1"/>
  <c r="L4560" i="4"/>
  <c r="M4560" i="4" s="1"/>
  <c r="L4561" i="4"/>
  <c r="M4561" i="4" s="1"/>
  <c r="L4562" i="4"/>
  <c r="M4562" i="4" s="1"/>
  <c r="L4563" i="4"/>
  <c r="M4563" i="4" s="1"/>
  <c r="L4564" i="4"/>
  <c r="M4564" i="4" s="1"/>
  <c r="L4565" i="4"/>
  <c r="M4565" i="4" s="1"/>
  <c r="L4566" i="4"/>
  <c r="M4566" i="4" s="1"/>
  <c r="L4567" i="4"/>
  <c r="M4567" i="4" s="1"/>
  <c r="L4568" i="4"/>
  <c r="M4568" i="4" s="1"/>
  <c r="L4569" i="4"/>
  <c r="M4569" i="4" s="1"/>
  <c r="L4570" i="4"/>
  <c r="M4570" i="4" s="1"/>
  <c r="L4571" i="4"/>
  <c r="M4571" i="4" s="1"/>
  <c r="L4572" i="4"/>
  <c r="M4572" i="4" s="1"/>
  <c r="L4573" i="4"/>
  <c r="M4573" i="4" s="1"/>
  <c r="L4574" i="4"/>
  <c r="M4574" i="4" s="1"/>
  <c r="L4575" i="4"/>
  <c r="M4575" i="4" s="1"/>
  <c r="L4576" i="4"/>
  <c r="M4576" i="4" s="1"/>
  <c r="L4577" i="4"/>
  <c r="M4577" i="4" s="1"/>
  <c r="L4578" i="4"/>
  <c r="M4578" i="4" s="1"/>
  <c r="L4579" i="4"/>
  <c r="M4579" i="4" s="1"/>
  <c r="L4580" i="4"/>
  <c r="M4580" i="4" s="1"/>
  <c r="L4581" i="4"/>
  <c r="M4581" i="4" s="1"/>
  <c r="L4582" i="4"/>
  <c r="M4582" i="4" s="1"/>
  <c r="L4583" i="4"/>
  <c r="M4583" i="4" s="1"/>
  <c r="L4584" i="4"/>
  <c r="M4584" i="4" s="1"/>
  <c r="L4585" i="4"/>
  <c r="M4585" i="4" s="1"/>
  <c r="L4586" i="4"/>
  <c r="M4586" i="4" s="1"/>
  <c r="L4587" i="4"/>
  <c r="M4587" i="4" s="1"/>
  <c r="L4588" i="4"/>
  <c r="M4588" i="4" s="1"/>
  <c r="L4589" i="4"/>
  <c r="M4589" i="4" s="1"/>
  <c r="L4590" i="4"/>
  <c r="M4590" i="4" s="1"/>
  <c r="L4591" i="4"/>
  <c r="M4591" i="4" s="1"/>
  <c r="L4592" i="4"/>
  <c r="M4592" i="4" s="1"/>
  <c r="L4593" i="4"/>
  <c r="M4593" i="4" s="1"/>
  <c r="L4594" i="4"/>
  <c r="M4594" i="4" s="1"/>
  <c r="L4595" i="4"/>
  <c r="M4595" i="4" s="1"/>
  <c r="L4596" i="4"/>
  <c r="M4596" i="4" s="1"/>
  <c r="L4597" i="4"/>
  <c r="M4597" i="4" s="1"/>
  <c r="L4598" i="4"/>
  <c r="M4598" i="4" s="1"/>
  <c r="L4599" i="4"/>
  <c r="M4599" i="4" s="1"/>
  <c r="L4600" i="4"/>
  <c r="M4600" i="4" s="1"/>
  <c r="L4601" i="4"/>
  <c r="M4601" i="4" s="1"/>
  <c r="L4602" i="4"/>
  <c r="M4602" i="4" s="1"/>
  <c r="L4603" i="4"/>
  <c r="M4603" i="4" s="1"/>
  <c r="L4604" i="4"/>
  <c r="M4604" i="4" s="1"/>
  <c r="L4605" i="4"/>
  <c r="M4605" i="4" s="1"/>
  <c r="L4606" i="4"/>
  <c r="M4606" i="4" s="1"/>
  <c r="L4607" i="4"/>
  <c r="M4607" i="4" s="1"/>
  <c r="L4608" i="4"/>
  <c r="M4608" i="4" s="1"/>
  <c r="L4609" i="4"/>
  <c r="M4609" i="4" s="1"/>
  <c r="L4610" i="4"/>
  <c r="M4610" i="4" s="1"/>
  <c r="L4611" i="4"/>
  <c r="M4611" i="4" s="1"/>
  <c r="L4612" i="4"/>
  <c r="M4612" i="4" s="1"/>
  <c r="L4613" i="4"/>
  <c r="M4613" i="4" s="1"/>
  <c r="L4614" i="4"/>
  <c r="M4614" i="4" s="1"/>
  <c r="L4615" i="4"/>
  <c r="M4615" i="4" s="1"/>
  <c r="L4616" i="4"/>
  <c r="M4616" i="4" s="1"/>
  <c r="L4617" i="4"/>
  <c r="M4617" i="4" s="1"/>
  <c r="L4618" i="4"/>
  <c r="M4618" i="4" s="1"/>
  <c r="L4619" i="4"/>
  <c r="M4619" i="4" s="1"/>
  <c r="L4620" i="4"/>
  <c r="M4620" i="4" s="1"/>
  <c r="L4621" i="4"/>
  <c r="M4621" i="4" s="1"/>
  <c r="L4622" i="4"/>
  <c r="M4622" i="4" s="1"/>
  <c r="L4623" i="4"/>
  <c r="M4623" i="4" s="1"/>
  <c r="L4624" i="4"/>
  <c r="M4624" i="4" s="1"/>
  <c r="L4625" i="4"/>
  <c r="M4625" i="4" s="1"/>
  <c r="L4626" i="4"/>
  <c r="M4626" i="4" s="1"/>
  <c r="L4627" i="4"/>
  <c r="M4627" i="4" s="1"/>
  <c r="L4628" i="4"/>
  <c r="M4628" i="4" s="1"/>
  <c r="L4629" i="4"/>
  <c r="M4629" i="4" s="1"/>
  <c r="L4630" i="4"/>
  <c r="M4630" i="4" s="1"/>
  <c r="L4631" i="4"/>
  <c r="M4631" i="4" s="1"/>
  <c r="L4632" i="4"/>
  <c r="M4632" i="4" s="1"/>
  <c r="L4633" i="4"/>
  <c r="M4633" i="4" s="1"/>
  <c r="L4634" i="4"/>
  <c r="M4634" i="4" s="1"/>
  <c r="L4635" i="4"/>
  <c r="M4635" i="4" s="1"/>
  <c r="L4636" i="4"/>
  <c r="M4636" i="4" s="1"/>
  <c r="L4637" i="4"/>
  <c r="M4637" i="4" s="1"/>
  <c r="L4638" i="4"/>
  <c r="M4638" i="4" s="1"/>
  <c r="L4639" i="4"/>
  <c r="M4639" i="4" s="1"/>
  <c r="L4640" i="4"/>
  <c r="M4640" i="4" s="1"/>
  <c r="L4641" i="4"/>
  <c r="M4641" i="4" s="1"/>
  <c r="L4642" i="4"/>
  <c r="M4642" i="4" s="1"/>
  <c r="L4643" i="4"/>
  <c r="M4643" i="4" s="1"/>
  <c r="L4644" i="4"/>
  <c r="M4644" i="4" s="1"/>
  <c r="L4645" i="4"/>
  <c r="M4645" i="4" s="1"/>
  <c r="L4646" i="4"/>
  <c r="M4646" i="4" s="1"/>
  <c r="L4647" i="4"/>
  <c r="M4647" i="4" s="1"/>
  <c r="L4648" i="4"/>
  <c r="M4648" i="4" s="1"/>
  <c r="L4649" i="4"/>
  <c r="M4649" i="4" s="1"/>
  <c r="L4650" i="4"/>
  <c r="M4650" i="4" s="1"/>
  <c r="L4651" i="4"/>
  <c r="M4651" i="4" s="1"/>
  <c r="L4652" i="4"/>
  <c r="M4652" i="4" s="1"/>
  <c r="L4653" i="4"/>
  <c r="M4653" i="4" s="1"/>
  <c r="L4654" i="4"/>
  <c r="M4654" i="4" s="1"/>
  <c r="L4655" i="4"/>
  <c r="M4655" i="4" s="1"/>
  <c r="L4656" i="4"/>
  <c r="M4656" i="4" s="1"/>
  <c r="L4657" i="4"/>
  <c r="M4657" i="4" s="1"/>
  <c r="L4658" i="4"/>
  <c r="M4658" i="4" s="1"/>
  <c r="L4659" i="4"/>
  <c r="M4659" i="4" s="1"/>
  <c r="L4660" i="4"/>
  <c r="M4660" i="4" s="1"/>
  <c r="L4661" i="4"/>
  <c r="M4661" i="4" s="1"/>
  <c r="L4662" i="4"/>
  <c r="M4662" i="4" s="1"/>
  <c r="L4663" i="4"/>
  <c r="M4663" i="4" s="1"/>
  <c r="L4664" i="4"/>
  <c r="M4664" i="4" s="1"/>
  <c r="L4665" i="4"/>
  <c r="M4665" i="4" s="1"/>
  <c r="L4666" i="4"/>
  <c r="M4666" i="4" s="1"/>
  <c r="L4667" i="4"/>
  <c r="M4667" i="4" s="1"/>
  <c r="L4668" i="4"/>
  <c r="M4668" i="4" s="1"/>
  <c r="L4669" i="4"/>
  <c r="M4669" i="4" s="1"/>
  <c r="L4670" i="4"/>
  <c r="M4670" i="4" s="1"/>
  <c r="L4671" i="4"/>
  <c r="M4671" i="4" s="1"/>
  <c r="L4672" i="4"/>
  <c r="M4672" i="4" s="1"/>
  <c r="L4673" i="4"/>
  <c r="M4673" i="4" s="1"/>
  <c r="L4674" i="4"/>
  <c r="M4674" i="4" s="1"/>
  <c r="L4675" i="4"/>
  <c r="M4675" i="4" s="1"/>
  <c r="L4676" i="4"/>
  <c r="M4676" i="4" s="1"/>
  <c r="L4677" i="4"/>
  <c r="M4677" i="4" s="1"/>
  <c r="L4678" i="4"/>
  <c r="M4678" i="4" s="1"/>
  <c r="L4679" i="4"/>
  <c r="M4679" i="4" s="1"/>
  <c r="L4680" i="4"/>
  <c r="M4680" i="4" s="1"/>
  <c r="L4681" i="4"/>
  <c r="M4681" i="4" s="1"/>
  <c r="L4682" i="4"/>
  <c r="M4682" i="4" s="1"/>
  <c r="L4683" i="4"/>
  <c r="M4683" i="4" s="1"/>
  <c r="L4684" i="4"/>
  <c r="M4684" i="4" s="1"/>
  <c r="L4685" i="4"/>
  <c r="M4685" i="4" s="1"/>
  <c r="L4686" i="4"/>
  <c r="M4686" i="4" s="1"/>
  <c r="L4687" i="4"/>
  <c r="M4687" i="4" s="1"/>
  <c r="L4688" i="4"/>
  <c r="M4688" i="4" s="1"/>
  <c r="L4689" i="4"/>
  <c r="M4689" i="4" s="1"/>
  <c r="L4690" i="4"/>
  <c r="M4690" i="4" s="1"/>
  <c r="L4691" i="4"/>
  <c r="M4691" i="4" s="1"/>
  <c r="L4692" i="4"/>
  <c r="M4692" i="4" s="1"/>
  <c r="L4693" i="4"/>
  <c r="M4693" i="4" s="1"/>
  <c r="L4694" i="4"/>
  <c r="M4694" i="4" s="1"/>
  <c r="L4695" i="4"/>
  <c r="M4695" i="4" s="1"/>
  <c r="L4696" i="4"/>
  <c r="M4696" i="4" s="1"/>
  <c r="L4697" i="4"/>
  <c r="M4697" i="4" s="1"/>
  <c r="L4698" i="4"/>
  <c r="M4698" i="4" s="1"/>
  <c r="L4699" i="4"/>
  <c r="M4699" i="4" s="1"/>
  <c r="L4700" i="4"/>
  <c r="M4700" i="4" s="1"/>
  <c r="L4701" i="4"/>
  <c r="M4701" i="4" s="1"/>
  <c r="L4702" i="4"/>
  <c r="M4702" i="4" s="1"/>
  <c r="L4703" i="4"/>
  <c r="M4703" i="4" s="1"/>
  <c r="L4704" i="4"/>
  <c r="M4704" i="4" s="1"/>
  <c r="L4705" i="4"/>
  <c r="M4705" i="4" s="1"/>
  <c r="L4706" i="4"/>
  <c r="M4706" i="4" s="1"/>
  <c r="L4707" i="4"/>
  <c r="M4707" i="4" s="1"/>
  <c r="L4708" i="4"/>
  <c r="M4708" i="4" s="1"/>
  <c r="L4709" i="4"/>
  <c r="M4709" i="4" s="1"/>
  <c r="L4710" i="4"/>
  <c r="M4710" i="4" s="1"/>
  <c r="L4711" i="4"/>
  <c r="M4711" i="4" s="1"/>
  <c r="L4712" i="4"/>
  <c r="M4712" i="4" s="1"/>
  <c r="L4713" i="4"/>
  <c r="M4713" i="4" s="1"/>
  <c r="L4714" i="4"/>
  <c r="M4714" i="4" s="1"/>
  <c r="L4715" i="4"/>
  <c r="M4715" i="4" s="1"/>
  <c r="L4716" i="4"/>
  <c r="M4716" i="4" s="1"/>
  <c r="L4717" i="4"/>
  <c r="M4717" i="4" s="1"/>
  <c r="L4718" i="4"/>
  <c r="M4718" i="4" s="1"/>
  <c r="L4719" i="4"/>
  <c r="M4719" i="4" s="1"/>
  <c r="L4720" i="4"/>
  <c r="M4720" i="4" s="1"/>
  <c r="L4721" i="4"/>
  <c r="M4721" i="4" s="1"/>
  <c r="L4722" i="4"/>
  <c r="M4722" i="4" s="1"/>
  <c r="L4723" i="4"/>
  <c r="M4723" i="4" s="1"/>
  <c r="L4724" i="4"/>
  <c r="M4724" i="4" s="1"/>
  <c r="L4725" i="4"/>
  <c r="M4725" i="4" s="1"/>
  <c r="L4726" i="4"/>
  <c r="M4726" i="4" s="1"/>
  <c r="L4727" i="4"/>
  <c r="M4727" i="4" s="1"/>
  <c r="L4728" i="4"/>
  <c r="M4728" i="4" s="1"/>
  <c r="L4729" i="4"/>
  <c r="M4729" i="4" s="1"/>
  <c r="L4730" i="4"/>
  <c r="M4730" i="4" s="1"/>
  <c r="L4731" i="4"/>
  <c r="M4731" i="4" s="1"/>
  <c r="L4732" i="4"/>
  <c r="M4732" i="4" s="1"/>
  <c r="L4733" i="4"/>
  <c r="M4733" i="4" s="1"/>
  <c r="L4734" i="4"/>
  <c r="M4734" i="4" s="1"/>
  <c r="L4735" i="4"/>
  <c r="M4735" i="4" s="1"/>
  <c r="L4736" i="4"/>
  <c r="M4736" i="4" s="1"/>
  <c r="L4737" i="4"/>
  <c r="M4737" i="4" s="1"/>
  <c r="L4738" i="4"/>
  <c r="M4738" i="4" s="1"/>
  <c r="L4739" i="4"/>
  <c r="M4739" i="4" s="1"/>
  <c r="L4740" i="4"/>
  <c r="M4740" i="4" s="1"/>
  <c r="L4741" i="4"/>
  <c r="M4741" i="4" s="1"/>
  <c r="L4742" i="4"/>
  <c r="M4742" i="4" s="1"/>
  <c r="L4743" i="4"/>
  <c r="M4743" i="4" s="1"/>
  <c r="L4744" i="4"/>
  <c r="M4744" i="4" s="1"/>
  <c r="L4745" i="4"/>
  <c r="M4745" i="4" s="1"/>
  <c r="L4746" i="4"/>
  <c r="M4746" i="4" s="1"/>
  <c r="L4747" i="4"/>
  <c r="M4747" i="4" s="1"/>
  <c r="L4748" i="4"/>
  <c r="M4748" i="4" s="1"/>
  <c r="L4749" i="4"/>
  <c r="M4749" i="4" s="1"/>
  <c r="L4750" i="4"/>
  <c r="M4750" i="4" s="1"/>
  <c r="L4751" i="4"/>
  <c r="M4751" i="4" s="1"/>
  <c r="L4752" i="4"/>
  <c r="M4752" i="4" s="1"/>
  <c r="L4753" i="4"/>
  <c r="M4753" i="4" s="1"/>
  <c r="L4754" i="4"/>
  <c r="M4754" i="4" s="1"/>
  <c r="L4755" i="4"/>
  <c r="M4755" i="4" s="1"/>
  <c r="L4756" i="4"/>
  <c r="M4756" i="4" s="1"/>
  <c r="L4757" i="4"/>
  <c r="M4757" i="4" s="1"/>
  <c r="L4758" i="4"/>
  <c r="M4758" i="4" s="1"/>
  <c r="L4759" i="4"/>
  <c r="M4759" i="4" s="1"/>
  <c r="L4760" i="4"/>
  <c r="M4760" i="4" s="1"/>
  <c r="L4761" i="4"/>
  <c r="M4761" i="4" s="1"/>
  <c r="L4762" i="4"/>
  <c r="M4762" i="4" s="1"/>
  <c r="L4763" i="4"/>
  <c r="M4763" i="4" s="1"/>
  <c r="L4764" i="4"/>
  <c r="M4764" i="4" s="1"/>
  <c r="L4765" i="4"/>
  <c r="M4765" i="4" s="1"/>
  <c r="L4766" i="4"/>
  <c r="M4766" i="4" s="1"/>
  <c r="L4767" i="4"/>
  <c r="M4767" i="4" s="1"/>
  <c r="L4768" i="4"/>
  <c r="M4768" i="4" s="1"/>
  <c r="L4769" i="4"/>
  <c r="M4769" i="4" s="1"/>
  <c r="L4770" i="4"/>
  <c r="M4770" i="4" s="1"/>
  <c r="L4771" i="4"/>
  <c r="M4771" i="4" s="1"/>
  <c r="L4772" i="4"/>
  <c r="M4772" i="4" s="1"/>
  <c r="L4773" i="4"/>
  <c r="M4773" i="4" s="1"/>
  <c r="L4774" i="4"/>
  <c r="M4774" i="4" s="1"/>
  <c r="L4775" i="4"/>
  <c r="M4775" i="4" s="1"/>
  <c r="L4776" i="4"/>
  <c r="M4776" i="4" s="1"/>
  <c r="L4777" i="4"/>
  <c r="M4777" i="4" s="1"/>
  <c r="L4778" i="4"/>
  <c r="M4778" i="4" s="1"/>
  <c r="L4779" i="4"/>
  <c r="M4779" i="4" s="1"/>
  <c r="L4780" i="4"/>
  <c r="M4780" i="4" s="1"/>
  <c r="L4781" i="4"/>
  <c r="M4781" i="4" s="1"/>
  <c r="L4782" i="4"/>
  <c r="M4782" i="4" s="1"/>
  <c r="L4783" i="4"/>
  <c r="M4783" i="4" s="1"/>
  <c r="L4784" i="4"/>
  <c r="M4784" i="4" s="1"/>
  <c r="L4785" i="4"/>
  <c r="M4785" i="4" s="1"/>
  <c r="L4786" i="4"/>
  <c r="M4786" i="4" s="1"/>
  <c r="L4787" i="4"/>
  <c r="M4787" i="4" s="1"/>
  <c r="L4788" i="4"/>
  <c r="M4788" i="4" s="1"/>
  <c r="L4789" i="4"/>
  <c r="M4789" i="4" s="1"/>
  <c r="L4790" i="4"/>
  <c r="M4790" i="4" s="1"/>
  <c r="L4791" i="4"/>
  <c r="M4791" i="4" s="1"/>
  <c r="L4792" i="4"/>
  <c r="M4792" i="4" s="1"/>
  <c r="L4793" i="4"/>
  <c r="M4793" i="4" s="1"/>
  <c r="L4794" i="4"/>
  <c r="M4794" i="4" s="1"/>
  <c r="L4795" i="4"/>
  <c r="M4795" i="4" s="1"/>
  <c r="L4796" i="4"/>
  <c r="M4796" i="4" s="1"/>
  <c r="L4797" i="4"/>
  <c r="M4797" i="4" s="1"/>
  <c r="L4798" i="4"/>
  <c r="M4798" i="4" s="1"/>
  <c r="L4799" i="4"/>
  <c r="M4799" i="4" s="1"/>
  <c r="L4800" i="4"/>
  <c r="M4800" i="4" s="1"/>
  <c r="L4801" i="4"/>
  <c r="M4801" i="4" s="1"/>
  <c r="L4802" i="4"/>
  <c r="M4802" i="4" s="1"/>
  <c r="L4803" i="4"/>
  <c r="M4803" i="4" s="1"/>
  <c r="L4804" i="4"/>
  <c r="M4804" i="4" s="1"/>
  <c r="L4805" i="4"/>
  <c r="M4805" i="4" s="1"/>
  <c r="L4806" i="4"/>
  <c r="M4806" i="4" s="1"/>
  <c r="L4807" i="4"/>
  <c r="M4807" i="4" s="1"/>
  <c r="L4808" i="4"/>
  <c r="M4808" i="4" s="1"/>
  <c r="L4809" i="4"/>
  <c r="M4809" i="4" s="1"/>
  <c r="L4810" i="4"/>
  <c r="M4810" i="4" s="1"/>
  <c r="L4811" i="4"/>
  <c r="M4811" i="4" s="1"/>
  <c r="L4812" i="4"/>
  <c r="M4812" i="4" s="1"/>
  <c r="L4813" i="4"/>
  <c r="M4813" i="4" s="1"/>
  <c r="L4814" i="4"/>
  <c r="M4814" i="4" s="1"/>
  <c r="L4815" i="4"/>
  <c r="M4815" i="4" s="1"/>
  <c r="L4816" i="4"/>
  <c r="M4816" i="4" s="1"/>
  <c r="L4817" i="4"/>
  <c r="M4817" i="4" s="1"/>
  <c r="L4818" i="4"/>
  <c r="M4818" i="4" s="1"/>
  <c r="L4819" i="4"/>
  <c r="M4819" i="4" s="1"/>
  <c r="L4820" i="4"/>
  <c r="M4820" i="4" s="1"/>
  <c r="L4821" i="4"/>
  <c r="M4821" i="4" s="1"/>
  <c r="L4822" i="4"/>
  <c r="M4822" i="4" s="1"/>
  <c r="L4823" i="4"/>
  <c r="M4823" i="4" s="1"/>
  <c r="L4824" i="4"/>
  <c r="M4824" i="4" s="1"/>
  <c r="L4825" i="4"/>
  <c r="M4825" i="4" s="1"/>
  <c r="L4826" i="4"/>
  <c r="M4826" i="4" s="1"/>
  <c r="L4827" i="4"/>
  <c r="M4827" i="4" s="1"/>
  <c r="L4828" i="4"/>
  <c r="M4828" i="4" s="1"/>
  <c r="L4829" i="4"/>
  <c r="M4829" i="4" s="1"/>
  <c r="L4830" i="4"/>
  <c r="M4830" i="4" s="1"/>
  <c r="L4831" i="4"/>
  <c r="M4831" i="4" s="1"/>
  <c r="L4832" i="4"/>
  <c r="M4832" i="4" s="1"/>
  <c r="L4833" i="4"/>
  <c r="M4833" i="4" s="1"/>
  <c r="L4834" i="4"/>
  <c r="M4834" i="4" s="1"/>
  <c r="L4835" i="4"/>
  <c r="M4835" i="4" s="1"/>
  <c r="L4836" i="4"/>
  <c r="M4836" i="4" s="1"/>
  <c r="L4837" i="4"/>
  <c r="M4837" i="4" s="1"/>
  <c r="L4838" i="4"/>
  <c r="M4838" i="4" s="1"/>
  <c r="L4839" i="4"/>
  <c r="M4839" i="4" s="1"/>
  <c r="L4840" i="4"/>
  <c r="M4840" i="4" s="1"/>
  <c r="L4841" i="4"/>
  <c r="M4841" i="4" s="1"/>
  <c r="L4842" i="4"/>
  <c r="M4842" i="4" s="1"/>
  <c r="L4843" i="4"/>
  <c r="M4843" i="4" s="1"/>
  <c r="L4844" i="4"/>
  <c r="M4844" i="4" s="1"/>
  <c r="L4845" i="4"/>
  <c r="M4845" i="4" s="1"/>
  <c r="L4846" i="4"/>
  <c r="M4846" i="4" s="1"/>
  <c r="L4847" i="4"/>
  <c r="M4847" i="4" s="1"/>
  <c r="L4848" i="4"/>
  <c r="M4848" i="4" s="1"/>
  <c r="L4849" i="4"/>
  <c r="M4849" i="4" s="1"/>
  <c r="L4850" i="4"/>
  <c r="M4850" i="4" s="1"/>
  <c r="L4851" i="4"/>
  <c r="M4851" i="4" s="1"/>
  <c r="L4852" i="4"/>
  <c r="M4852" i="4" s="1"/>
  <c r="L4853" i="4"/>
  <c r="M4853" i="4" s="1"/>
  <c r="L4854" i="4"/>
  <c r="M4854" i="4" s="1"/>
  <c r="L4855" i="4"/>
  <c r="M4855" i="4" s="1"/>
  <c r="L4856" i="4"/>
  <c r="M4856" i="4" s="1"/>
  <c r="L4857" i="4"/>
  <c r="M4857" i="4" s="1"/>
  <c r="L4858" i="4"/>
  <c r="M4858" i="4" s="1"/>
  <c r="L4859" i="4"/>
  <c r="M4859" i="4" s="1"/>
  <c r="L4860" i="4"/>
  <c r="M4860" i="4" s="1"/>
  <c r="L4861" i="4"/>
  <c r="M4861" i="4" s="1"/>
  <c r="L4862" i="4"/>
  <c r="M4862" i="4" s="1"/>
  <c r="L4863" i="4"/>
  <c r="M4863" i="4" s="1"/>
  <c r="L4864" i="4"/>
  <c r="M4864" i="4" s="1"/>
  <c r="L4865" i="4"/>
  <c r="M4865" i="4" s="1"/>
  <c r="L4866" i="4"/>
  <c r="M4866" i="4" s="1"/>
  <c r="L4867" i="4"/>
  <c r="M4867" i="4" s="1"/>
  <c r="L4868" i="4"/>
  <c r="M4868" i="4" s="1"/>
  <c r="L4869" i="4"/>
  <c r="M4869" i="4" s="1"/>
  <c r="L4870" i="4"/>
  <c r="M4870" i="4" s="1"/>
  <c r="L4871" i="4"/>
  <c r="M4871" i="4" s="1"/>
  <c r="L4872" i="4"/>
  <c r="M4872" i="4" s="1"/>
  <c r="L4873" i="4"/>
  <c r="M4873" i="4" s="1"/>
  <c r="L4874" i="4"/>
  <c r="M4874" i="4" s="1"/>
  <c r="L4875" i="4"/>
  <c r="M4875" i="4" s="1"/>
  <c r="L4876" i="4"/>
  <c r="M4876" i="4" s="1"/>
  <c r="L4877" i="4"/>
  <c r="M4877" i="4" s="1"/>
  <c r="L4878" i="4"/>
  <c r="M4878" i="4" s="1"/>
  <c r="L4879" i="4"/>
  <c r="M4879" i="4" s="1"/>
  <c r="L4880" i="4"/>
  <c r="M4880" i="4" s="1"/>
  <c r="L4881" i="4"/>
  <c r="M4881" i="4" s="1"/>
  <c r="L4882" i="4"/>
  <c r="M4882" i="4" s="1"/>
  <c r="L4883" i="4"/>
  <c r="M4883" i="4" s="1"/>
  <c r="L4884" i="4"/>
  <c r="M4884" i="4" s="1"/>
  <c r="L4885" i="4"/>
  <c r="M4885" i="4" s="1"/>
  <c r="L4886" i="4"/>
  <c r="M4886" i="4" s="1"/>
  <c r="L4887" i="4"/>
  <c r="M4887" i="4" s="1"/>
  <c r="L4888" i="4"/>
  <c r="M4888" i="4" s="1"/>
  <c r="L4889" i="4"/>
  <c r="M4889" i="4" s="1"/>
  <c r="L4890" i="4"/>
  <c r="M4890" i="4" s="1"/>
  <c r="L4891" i="4"/>
  <c r="M4891" i="4" s="1"/>
  <c r="L4892" i="4"/>
  <c r="M4892" i="4" s="1"/>
  <c r="L4893" i="4"/>
  <c r="M4893" i="4" s="1"/>
  <c r="L4894" i="4"/>
  <c r="M4894" i="4" s="1"/>
  <c r="L4895" i="4"/>
  <c r="M4895" i="4" s="1"/>
  <c r="L4896" i="4"/>
  <c r="M4896" i="4" s="1"/>
  <c r="L4897" i="4"/>
  <c r="M4897" i="4" s="1"/>
  <c r="L4898" i="4"/>
  <c r="M4898" i="4" s="1"/>
  <c r="L4899" i="4"/>
  <c r="M4899" i="4" s="1"/>
  <c r="L4900" i="4"/>
  <c r="M4900" i="4" s="1"/>
  <c r="L4901" i="4"/>
  <c r="M4901" i="4" s="1"/>
  <c r="L4902" i="4"/>
  <c r="M4902" i="4" s="1"/>
  <c r="L4903" i="4"/>
  <c r="M4903" i="4" s="1"/>
  <c r="L4904" i="4"/>
  <c r="M4904" i="4" s="1"/>
  <c r="L4905" i="4"/>
  <c r="M4905" i="4" s="1"/>
  <c r="L4906" i="4"/>
  <c r="M4906" i="4" s="1"/>
  <c r="L4907" i="4"/>
  <c r="M4907" i="4" s="1"/>
  <c r="L4908" i="4"/>
  <c r="M4908" i="4" s="1"/>
  <c r="L4909" i="4"/>
  <c r="M4909" i="4" s="1"/>
  <c r="L4910" i="4"/>
  <c r="M4910" i="4" s="1"/>
  <c r="L4911" i="4"/>
  <c r="M4911" i="4" s="1"/>
  <c r="L4912" i="4"/>
  <c r="M4912" i="4" s="1"/>
  <c r="L4913" i="4"/>
  <c r="M4913" i="4" s="1"/>
  <c r="L4914" i="4"/>
  <c r="M4914" i="4" s="1"/>
  <c r="L4915" i="4"/>
  <c r="M4915" i="4" s="1"/>
  <c r="L4916" i="4"/>
  <c r="M4916" i="4" s="1"/>
  <c r="L4917" i="4"/>
  <c r="M4917" i="4" s="1"/>
  <c r="L4918" i="4"/>
  <c r="M4918" i="4" s="1"/>
  <c r="L4919" i="4"/>
  <c r="M4919" i="4" s="1"/>
  <c r="L4920" i="4"/>
  <c r="M4920" i="4" s="1"/>
  <c r="L4921" i="4"/>
  <c r="M4921" i="4" s="1"/>
  <c r="L4922" i="4"/>
  <c r="M4922" i="4" s="1"/>
  <c r="L4923" i="4"/>
  <c r="M4923" i="4" s="1"/>
  <c r="L4924" i="4"/>
  <c r="M4924" i="4" s="1"/>
  <c r="L4925" i="4"/>
  <c r="M4925" i="4" s="1"/>
  <c r="L4926" i="4"/>
  <c r="M4926" i="4" s="1"/>
  <c r="L4927" i="4"/>
  <c r="M4927" i="4" s="1"/>
  <c r="L4928" i="4"/>
  <c r="M4928" i="4" s="1"/>
  <c r="L4929" i="4"/>
  <c r="M4929" i="4" s="1"/>
  <c r="L4930" i="4"/>
  <c r="M4930" i="4" s="1"/>
  <c r="L4931" i="4"/>
  <c r="M4931" i="4" s="1"/>
  <c r="L4932" i="4"/>
  <c r="M4932" i="4" s="1"/>
  <c r="L4933" i="4"/>
  <c r="M4933" i="4" s="1"/>
  <c r="L4934" i="4"/>
  <c r="M4934" i="4" s="1"/>
  <c r="L4935" i="4"/>
  <c r="M4935" i="4" s="1"/>
  <c r="L4936" i="4"/>
  <c r="M4936" i="4" s="1"/>
  <c r="L4937" i="4"/>
  <c r="M4937" i="4" s="1"/>
  <c r="L4938" i="4"/>
  <c r="M4938" i="4" s="1"/>
  <c r="L4939" i="4"/>
  <c r="M4939" i="4" s="1"/>
  <c r="L4940" i="4"/>
  <c r="M4940" i="4" s="1"/>
  <c r="L4941" i="4"/>
  <c r="M4941" i="4" s="1"/>
  <c r="L4942" i="4"/>
  <c r="M4942" i="4" s="1"/>
  <c r="L4943" i="4"/>
  <c r="M4943" i="4" s="1"/>
  <c r="L4944" i="4"/>
  <c r="M4944" i="4" s="1"/>
  <c r="L4945" i="4"/>
  <c r="M4945" i="4" s="1"/>
  <c r="L4946" i="4"/>
  <c r="M4946" i="4" s="1"/>
  <c r="L4947" i="4"/>
  <c r="M4947" i="4" s="1"/>
  <c r="L4948" i="4"/>
  <c r="M4948" i="4" s="1"/>
  <c r="L4949" i="4"/>
  <c r="M4949" i="4" s="1"/>
  <c r="L4950" i="4"/>
  <c r="M4950" i="4" s="1"/>
  <c r="L4951" i="4"/>
  <c r="M4951" i="4" s="1"/>
  <c r="L4952" i="4"/>
  <c r="M4952" i="4" s="1"/>
  <c r="L4953" i="4"/>
  <c r="M4953" i="4" s="1"/>
  <c r="L4954" i="4"/>
  <c r="M4954" i="4" s="1"/>
  <c r="L4955" i="4"/>
  <c r="M4955" i="4" s="1"/>
  <c r="L4956" i="4"/>
  <c r="M4956" i="4" s="1"/>
  <c r="L4957" i="4"/>
  <c r="M4957" i="4" s="1"/>
  <c r="L4958" i="4"/>
  <c r="M4958" i="4" s="1"/>
  <c r="L4959" i="4"/>
  <c r="M4959" i="4" s="1"/>
  <c r="L4960" i="4"/>
  <c r="M4960" i="4" s="1"/>
  <c r="L4961" i="4"/>
  <c r="M4961" i="4" s="1"/>
  <c r="L4962" i="4"/>
  <c r="M4962" i="4" s="1"/>
  <c r="L4963" i="4"/>
  <c r="M4963" i="4" s="1"/>
  <c r="L4964" i="4"/>
  <c r="M4964" i="4" s="1"/>
  <c r="L4965" i="4"/>
  <c r="M4965" i="4" s="1"/>
  <c r="L4966" i="4"/>
  <c r="M4966" i="4" s="1"/>
  <c r="L4967" i="4"/>
  <c r="M4967" i="4" s="1"/>
  <c r="L4968" i="4"/>
  <c r="M4968" i="4" s="1"/>
  <c r="L4969" i="4"/>
  <c r="M4969" i="4" s="1"/>
  <c r="L4970" i="4"/>
  <c r="M4970" i="4" s="1"/>
  <c r="L4971" i="4"/>
  <c r="M4971" i="4" s="1"/>
  <c r="L4972" i="4"/>
  <c r="M4972" i="4" s="1"/>
  <c r="L4973" i="4"/>
  <c r="M4973" i="4" s="1"/>
  <c r="L4974" i="4"/>
  <c r="M4974" i="4" s="1"/>
  <c r="L4975" i="4"/>
  <c r="M4975" i="4" s="1"/>
  <c r="L4976" i="4"/>
  <c r="M4976" i="4" s="1"/>
  <c r="L4977" i="4"/>
  <c r="M4977" i="4" s="1"/>
  <c r="L4978" i="4"/>
  <c r="M4978" i="4" s="1"/>
  <c r="L4979" i="4"/>
  <c r="M4979" i="4" s="1"/>
  <c r="L4980" i="4"/>
  <c r="M4980" i="4" s="1"/>
  <c r="L4981" i="4"/>
  <c r="M4981" i="4" s="1"/>
  <c r="L4982" i="4"/>
  <c r="M4982" i="4" s="1"/>
  <c r="L4983" i="4"/>
  <c r="M4983" i="4" s="1"/>
  <c r="L4984" i="4"/>
  <c r="M4984" i="4" s="1"/>
  <c r="L4985" i="4"/>
  <c r="M4985" i="4" s="1"/>
  <c r="L4986" i="4"/>
  <c r="M4986" i="4" s="1"/>
  <c r="L4987" i="4"/>
  <c r="M4987" i="4" s="1"/>
  <c r="L4988" i="4"/>
  <c r="M4988" i="4" s="1"/>
  <c r="L4989" i="4"/>
  <c r="M4989" i="4" s="1"/>
  <c r="L4990" i="4"/>
  <c r="M4990" i="4" s="1"/>
  <c r="L4991" i="4"/>
  <c r="M4991" i="4" s="1"/>
  <c r="L4992" i="4"/>
  <c r="M4992" i="4" s="1"/>
  <c r="L4993" i="4"/>
  <c r="M4993" i="4" s="1"/>
  <c r="L4994" i="4"/>
  <c r="M4994" i="4" s="1"/>
  <c r="L4995" i="4"/>
  <c r="M4995" i="4" s="1"/>
  <c r="L4996" i="4"/>
  <c r="M4996" i="4" s="1"/>
  <c r="L4997" i="4"/>
  <c r="M4997" i="4" s="1"/>
  <c r="L4998" i="4"/>
  <c r="M4998" i="4" s="1"/>
  <c r="L4999" i="4"/>
  <c r="M4999" i="4" s="1"/>
  <c r="L5000" i="4"/>
  <c r="M5000" i="4" s="1"/>
  <c r="L5001" i="4"/>
  <c r="M5001" i="4" s="1"/>
  <c r="L2" i="4"/>
  <c r="M2" i="4" s="1"/>
  <c r="J3" i="4"/>
  <c r="K3" i="4" s="1"/>
  <c r="J4" i="4"/>
  <c r="K4" i="4" s="1"/>
  <c r="J5" i="4"/>
  <c r="K5" i="4" s="1"/>
  <c r="J6" i="4"/>
  <c r="K6" i="4" s="1"/>
  <c r="J7" i="4"/>
  <c r="K7" i="4" s="1"/>
  <c r="J8" i="4"/>
  <c r="K8" i="4" s="1"/>
  <c r="J9" i="4"/>
  <c r="K9" i="4" s="1"/>
  <c r="J10" i="4"/>
  <c r="K10" i="4" s="1"/>
  <c r="J11" i="4"/>
  <c r="K11" i="4" s="1"/>
  <c r="J12" i="4"/>
  <c r="K12" i="4" s="1"/>
  <c r="J13" i="4"/>
  <c r="K13" i="4" s="1"/>
  <c r="J14" i="4"/>
  <c r="K14" i="4" s="1"/>
  <c r="J15" i="4"/>
  <c r="K15" i="4" s="1"/>
  <c r="J16" i="4"/>
  <c r="K16" i="4" s="1"/>
  <c r="J17" i="4"/>
  <c r="K17" i="4" s="1"/>
  <c r="J18" i="4"/>
  <c r="K18" i="4" s="1"/>
  <c r="J19" i="4"/>
  <c r="K19" i="4" s="1"/>
  <c r="J20" i="4"/>
  <c r="K20" i="4" s="1"/>
  <c r="J21" i="4"/>
  <c r="K21" i="4" s="1"/>
  <c r="J22" i="4"/>
  <c r="K22" i="4" s="1"/>
  <c r="J23" i="4"/>
  <c r="K23" i="4" s="1"/>
  <c r="J24" i="4"/>
  <c r="K24" i="4" s="1"/>
  <c r="J25" i="4"/>
  <c r="K25" i="4" s="1"/>
  <c r="J26" i="4"/>
  <c r="K26" i="4" s="1"/>
  <c r="J27" i="4"/>
  <c r="K27" i="4" s="1"/>
  <c r="J28" i="4"/>
  <c r="K28" i="4" s="1"/>
  <c r="J29" i="4"/>
  <c r="K29" i="4" s="1"/>
  <c r="J30" i="4"/>
  <c r="K30" i="4" s="1"/>
  <c r="J31" i="4"/>
  <c r="K31" i="4" s="1"/>
  <c r="J32" i="4"/>
  <c r="K32" i="4" s="1"/>
  <c r="J33" i="4"/>
  <c r="K33" i="4" s="1"/>
  <c r="J34" i="4"/>
  <c r="K34" i="4" s="1"/>
  <c r="J35" i="4"/>
  <c r="K35" i="4" s="1"/>
  <c r="J36" i="4"/>
  <c r="K36" i="4" s="1"/>
  <c r="J37" i="4"/>
  <c r="K37" i="4" s="1"/>
  <c r="J38" i="4"/>
  <c r="K38" i="4" s="1"/>
  <c r="J39" i="4"/>
  <c r="K39" i="4" s="1"/>
  <c r="J40" i="4"/>
  <c r="K40" i="4" s="1"/>
  <c r="J41" i="4"/>
  <c r="K41" i="4" s="1"/>
  <c r="J42" i="4"/>
  <c r="K42" i="4" s="1"/>
  <c r="J43" i="4"/>
  <c r="K43" i="4" s="1"/>
  <c r="J44" i="4"/>
  <c r="K44" i="4" s="1"/>
  <c r="J45" i="4"/>
  <c r="K45" i="4" s="1"/>
  <c r="J46" i="4"/>
  <c r="K46" i="4" s="1"/>
  <c r="J47" i="4"/>
  <c r="K47" i="4" s="1"/>
  <c r="J48" i="4"/>
  <c r="K48" i="4" s="1"/>
  <c r="J49" i="4"/>
  <c r="K49" i="4" s="1"/>
  <c r="J50" i="4"/>
  <c r="K50" i="4" s="1"/>
  <c r="J51" i="4"/>
  <c r="K51" i="4" s="1"/>
  <c r="J52" i="4"/>
  <c r="K52" i="4" s="1"/>
  <c r="J53" i="4"/>
  <c r="K53" i="4" s="1"/>
  <c r="J54" i="4"/>
  <c r="K54" i="4" s="1"/>
  <c r="J55" i="4"/>
  <c r="K55" i="4" s="1"/>
  <c r="J56" i="4"/>
  <c r="K56" i="4" s="1"/>
  <c r="J57" i="4"/>
  <c r="K57" i="4" s="1"/>
  <c r="J58" i="4"/>
  <c r="K58" i="4" s="1"/>
  <c r="J59" i="4"/>
  <c r="K59" i="4" s="1"/>
  <c r="J60" i="4"/>
  <c r="K60" i="4" s="1"/>
  <c r="J61" i="4"/>
  <c r="K61" i="4" s="1"/>
  <c r="J62" i="4"/>
  <c r="K62" i="4" s="1"/>
  <c r="J63" i="4"/>
  <c r="K63" i="4" s="1"/>
  <c r="J64" i="4"/>
  <c r="K64" i="4" s="1"/>
  <c r="J65" i="4"/>
  <c r="K65" i="4" s="1"/>
  <c r="J66" i="4"/>
  <c r="K66" i="4" s="1"/>
  <c r="J67" i="4"/>
  <c r="K67" i="4" s="1"/>
  <c r="J68" i="4"/>
  <c r="K68" i="4" s="1"/>
  <c r="J69" i="4"/>
  <c r="K69" i="4" s="1"/>
  <c r="J70" i="4"/>
  <c r="K70" i="4" s="1"/>
  <c r="J71" i="4"/>
  <c r="K71" i="4" s="1"/>
  <c r="J72" i="4"/>
  <c r="K72" i="4" s="1"/>
  <c r="J73" i="4"/>
  <c r="K73" i="4" s="1"/>
  <c r="J74" i="4"/>
  <c r="K74" i="4" s="1"/>
  <c r="J75" i="4"/>
  <c r="K75" i="4" s="1"/>
  <c r="J76" i="4"/>
  <c r="K76" i="4" s="1"/>
  <c r="J77" i="4"/>
  <c r="K77" i="4" s="1"/>
  <c r="J78" i="4"/>
  <c r="K78" i="4" s="1"/>
  <c r="J79" i="4"/>
  <c r="K79" i="4" s="1"/>
  <c r="J80" i="4"/>
  <c r="K80" i="4" s="1"/>
  <c r="J81" i="4"/>
  <c r="K81" i="4" s="1"/>
  <c r="J82" i="4"/>
  <c r="K82" i="4" s="1"/>
  <c r="J83" i="4"/>
  <c r="K83" i="4" s="1"/>
  <c r="J84" i="4"/>
  <c r="K84" i="4" s="1"/>
  <c r="J85" i="4"/>
  <c r="K85" i="4" s="1"/>
  <c r="J86" i="4"/>
  <c r="K86" i="4" s="1"/>
  <c r="J87" i="4"/>
  <c r="K87" i="4" s="1"/>
  <c r="J88" i="4"/>
  <c r="K88" i="4" s="1"/>
  <c r="J89" i="4"/>
  <c r="K89" i="4" s="1"/>
  <c r="J90" i="4"/>
  <c r="K90" i="4" s="1"/>
  <c r="J91" i="4"/>
  <c r="K91" i="4" s="1"/>
  <c r="J92" i="4"/>
  <c r="K92" i="4" s="1"/>
  <c r="J93" i="4"/>
  <c r="K93" i="4" s="1"/>
  <c r="J94" i="4"/>
  <c r="K94" i="4" s="1"/>
  <c r="J95" i="4"/>
  <c r="K95" i="4" s="1"/>
  <c r="J96" i="4"/>
  <c r="K96" i="4" s="1"/>
  <c r="J97" i="4"/>
  <c r="K97" i="4" s="1"/>
  <c r="J98" i="4"/>
  <c r="K98" i="4" s="1"/>
  <c r="J99" i="4"/>
  <c r="K99" i="4" s="1"/>
  <c r="J100" i="4"/>
  <c r="K100" i="4" s="1"/>
  <c r="J101" i="4"/>
  <c r="K101" i="4" s="1"/>
  <c r="J102" i="4"/>
  <c r="K102" i="4" s="1"/>
  <c r="J103" i="4"/>
  <c r="K103" i="4" s="1"/>
  <c r="J104" i="4"/>
  <c r="K104" i="4" s="1"/>
  <c r="J105" i="4"/>
  <c r="K105" i="4" s="1"/>
  <c r="J106" i="4"/>
  <c r="K106" i="4" s="1"/>
  <c r="J107" i="4"/>
  <c r="K107" i="4" s="1"/>
  <c r="J108" i="4"/>
  <c r="K108" i="4" s="1"/>
  <c r="J109" i="4"/>
  <c r="K109" i="4" s="1"/>
  <c r="J110" i="4"/>
  <c r="K110" i="4" s="1"/>
  <c r="J111" i="4"/>
  <c r="K111" i="4" s="1"/>
  <c r="J112" i="4"/>
  <c r="K112" i="4" s="1"/>
  <c r="J113" i="4"/>
  <c r="K113" i="4" s="1"/>
  <c r="J114" i="4"/>
  <c r="K114" i="4" s="1"/>
  <c r="J115" i="4"/>
  <c r="K115" i="4" s="1"/>
  <c r="J116" i="4"/>
  <c r="K116" i="4" s="1"/>
  <c r="J117" i="4"/>
  <c r="K117" i="4" s="1"/>
  <c r="J118" i="4"/>
  <c r="K118" i="4" s="1"/>
  <c r="J119" i="4"/>
  <c r="K119" i="4" s="1"/>
  <c r="J120" i="4"/>
  <c r="K120" i="4" s="1"/>
  <c r="J121" i="4"/>
  <c r="K121" i="4" s="1"/>
  <c r="J122" i="4"/>
  <c r="K122" i="4" s="1"/>
  <c r="J123" i="4"/>
  <c r="K123" i="4" s="1"/>
  <c r="J124" i="4"/>
  <c r="K124" i="4" s="1"/>
  <c r="J125" i="4"/>
  <c r="K125" i="4" s="1"/>
  <c r="J126" i="4"/>
  <c r="K126" i="4" s="1"/>
  <c r="J127" i="4"/>
  <c r="K127" i="4" s="1"/>
  <c r="J128" i="4"/>
  <c r="K128" i="4" s="1"/>
  <c r="J129" i="4"/>
  <c r="K129" i="4" s="1"/>
  <c r="J130" i="4"/>
  <c r="K130" i="4" s="1"/>
  <c r="J131" i="4"/>
  <c r="K131" i="4" s="1"/>
  <c r="J132" i="4"/>
  <c r="K132" i="4" s="1"/>
  <c r="J133" i="4"/>
  <c r="K133" i="4" s="1"/>
  <c r="J134" i="4"/>
  <c r="K134" i="4" s="1"/>
  <c r="J135" i="4"/>
  <c r="K135" i="4" s="1"/>
  <c r="J136" i="4"/>
  <c r="K136" i="4" s="1"/>
  <c r="J137" i="4"/>
  <c r="K137" i="4" s="1"/>
  <c r="J138" i="4"/>
  <c r="K138" i="4" s="1"/>
  <c r="J139" i="4"/>
  <c r="K139" i="4" s="1"/>
  <c r="J140" i="4"/>
  <c r="K140" i="4" s="1"/>
  <c r="J141" i="4"/>
  <c r="K141" i="4" s="1"/>
  <c r="J142" i="4"/>
  <c r="K142" i="4" s="1"/>
  <c r="J143" i="4"/>
  <c r="K143" i="4" s="1"/>
  <c r="J144" i="4"/>
  <c r="K144" i="4" s="1"/>
  <c r="J145" i="4"/>
  <c r="K145" i="4" s="1"/>
  <c r="J146" i="4"/>
  <c r="K146" i="4" s="1"/>
  <c r="J147" i="4"/>
  <c r="K147" i="4" s="1"/>
  <c r="J148" i="4"/>
  <c r="K148" i="4" s="1"/>
  <c r="J149" i="4"/>
  <c r="K149" i="4" s="1"/>
  <c r="J150" i="4"/>
  <c r="K150" i="4" s="1"/>
  <c r="J151" i="4"/>
  <c r="K151" i="4" s="1"/>
  <c r="J152" i="4"/>
  <c r="K152" i="4" s="1"/>
  <c r="J153" i="4"/>
  <c r="K153" i="4" s="1"/>
  <c r="J154" i="4"/>
  <c r="K154" i="4" s="1"/>
  <c r="J155" i="4"/>
  <c r="K155" i="4" s="1"/>
  <c r="J156" i="4"/>
  <c r="K156" i="4" s="1"/>
  <c r="J157" i="4"/>
  <c r="K157" i="4" s="1"/>
  <c r="J158" i="4"/>
  <c r="K158" i="4" s="1"/>
  <c r="J159" i="4"/>
  <c r="K159" i="4" s="1"/>
  <c r="J160" i="4"/>
  <c r="K160" i="4" s="1"/>
  <c r="J161" i="4"/>
  <c r="K161" i="4" s="1"/>
  <c r="J162" i="4"/>
  <c r="K162" i="4" s="1"/>
  <c r="J163" i="4"/>
  <c r="K163" i="4" s="1"/>
  <c r="J164" i="4"/>
  <c r="K164" i="4" s="1"/>
  <c r="J165" i="4"/>
  <c r="K165" i="4" s="1"/>
  <c r="J166" i="4"/>
  <c r="K166" i="4" s="1"/>
  <c r="J167" i="4"/>
  <c r="K167" i="4" s="1"/>
  <c r="J168" i="4"/>
  <c r="K168" i="4" s="1"/>
  <c r="J169" i="4"/>
  <c r="K169" i="4" s="1"/>
  <c r="J170" i="4"/>
  <c r="K170" i="4" s="1"/>
  <c r="J171" i="4"/>
  <c r="K171" i="4" s="1"/>
  <c r="J172" i="4"/>
  <c r="K172" i="4" s="1"/>
  <c r="J173" i="4"/>
  <c r="K173" i="4" s="1"/>
  <c r="J174" i="4"/>
  <c r="K174" i="4" s="1"/>
  <c r="J175" i="4"/>
  <c r="K175" i="4" s="1"/>
  <c r="J176" i="4"/>
  <c r="K176" i="4" s="1"/>
  <c r="J177" i="4"/>
  <c r="K177" i="4" s="1"/>
  <c r="J178" i="4"/>
  <c r="K178" i="4" s="1"/>
  <c r="J179" i="4"/>
  <c r="K179" i="4" s="1"/>
  <c r="J180" i="4"/>
  <c r="K180" i="4" s="1"/>
  <c r="J181" i="4"/>
  <c r="K181" i="4" s="1"/>
  <c r="J182" i="4"/>
  <c r="K182" i="4" s="1"/>
  <c r="J183" i="4"/>
  <c r="K183" i="4" s="1"/>
  <c r="J184" i="4"/>
  <c r="K184" i="4" s="1"/>
  <c r="J185" i="4"/>
  <c r="K185" i="4" s="1"/>
  <c r="J186" i="4"/>
  <c r="K186" i="4" s="1"/>
  <c r="J187" i="4"/>
  <c r="K187" i="4" s="1"/>
  <c r="J188" i="4"/>
  <c r="K188" i="4" s="1"/>
  <c r="J189" i="4"/>
  <c r="K189" i="4" s="1"/>
  <c r="J190" i="4"/>
  <c r="K190" i="4" s="1"/>
  <c r="J191" i="4"/>
  <c r="K191" i="4" s="1"/>
  <c r="J192" i="4"/>
  <c r="K192" i="4" s="1"/>
  <c r="J193" i="4"/>
  <c r="K193" i="4" s="1"/>
  <c r="J194" i="4"/>
  <c r="K194" i="4" s="1"/>
  <c r="J195" i="4"/>
  <c r="K195" i="4" s="1"/>
  <c r="J196" i="4"/>
  <c r="K196" i="4" s="1"/>
  <c r="J197" i="4"/>
  <c r="K197" i="4" s="1"/>
  <c r="J198" i="4"/>
  <c r="K198" i="4" s="1"/>
  <c r="J199" i="4"/>
  <c r="K199" i="4" s="1"/>
  <c r="J200" i="4"/>
  <c r="K200" i="4" s="1"/>
  <c r="J201" i="4"/>
  <c r="K201" i="4" s="1"/>
  <c r="J202" i="4"/>
  <c r="K202" i="4" s="1"/>
  <c r="J203" i="4"/>
  <c r="K203" i="4" s="1"/>
  <c r="J204" i="4"/>
  <c r="K204" i="4" s="1"/>
  <c r="J205" i="4"/>
  <c r="K205" i="4" s="1"/>
  <c r="J206" i="4"/>
  <c r="K206" i="4" s="1"/>
  <c r="J207" i="4"/>
  <c r="K207" i="4" s="1"/>
  <c r="J208" i="4"/>
  <c r="K208" i="4" s="1"/>
  <c r="J209" i="4"/>
  <c r="K209" i="4" s="1"/>
  <c r="J210" i="4"/>
  <c r="K210" i="4" s="1"/>
  <c r="J211" i="4"/>
  <c r="K211" i="4" s="1"/>
  <c r="J212" i="4"/>
  <c r="K212" i="4" s="1"/>
  <c r="J213" i="4"/>
  <c r="K213" i="4" s="1"/>
  <c r="J214" i="4"/>
  <c r="K214" i="4" s="1"/>
  <c r="J215" i="4"/>
  <c r="K215" i="4" s="1"/>
  <c r="J216" i="4"/>
  <c r="K216" i="4" s="1"/>
  <c r="J217" i="4"/>
  <c r="K217" i="4" s="1"/>
  <c r="J218" i="4"/>
  <c r="K218" i="4" s="1"/>
  <c r="J219" i="4"/>
  <c r="K219" i="4" s="1"/>
  <c r="J220" i="4"/>
  <c r="K220" i="4" s="1"/>
  <c r="J221" i="4"/>
  <c r="K221" i="4" s="1"/>
  <c r="J222" i="4"/>
  <c r="K222" i="4" s="1"/>
  <c r="J223" i="4"/>
  <c r="K223" i="4" s="1"/>
  <c r="J224" i="4"/>
  <c r="K224" i="4" s="1"/>
  <c r="J225" i="4"/>
  <c r="K225" i="4" s="1"/>
  <c r="J226" i="4"/>
  <c r="K226" i="4" s="1"/>
  <c r="J227" i="4"/>
  <c r="K227" i="4" s="1"/>
  <c r="J228" i="4"/>
  <c r="K228" i="4" s="1"/>
  <c r="J229" i="4"/>
  <c r="K229" i="4" s="1"/>
  <c r="J230" i="4"/>
  <c r="K230" i="4" s="1"/>
  <c r="J231" i="4"/>
  <c r="K231" i="4" s="1"/>
  <c r="J232" i="4"/>
  <c r="K232" i="4" s="1"/>
  <c r="J233" i="4"/>
  <c r="K233" i="4" s="1"/>
  <c r="J234" i="4"/>
  <c r="K234" i="4" s="1"/>
  <c r="J235" i="4"/>
  <c r="K235" i="4" s="1"/>
  <c r="J236" i="4"/>
  <c r="K236" i="4" s="1"/>
  <c r="J237" i="4"/>
  <c r="K237" i="4" s="1"/>
  <c r="J238" i="4"/>
  <c r="K238" i="4" s="1"/>
  <c r="J239" i="4"/>
  <c r="K239" i="4" s="1"/>
  <c r="J240" i="4"/>
  <c r="K240" i="4" s="1"/>
  <c r="J241" i="4"/>
  <c r="K241" i="4" s="1"/>
  <c r="J242" i="4"/>
  <c r="K242" i="4" s="1"/>
  <c r="J243" i="4"/>
  <c r="K243" i="4" s="1"/>
  <c r="J244" i="4"/>
  <c r="K244" i="4" s="1"/>
  <c r="J245" i="4"/>
  <c r="K245" i="4" s="1"/>
  <c r="J246" i="4"/>
  <c r="K246" i="4" s="1"/>
  <c r="J247" i="4"/>
  <c r="K247" i="4" s="1"/>
  <c r="J248" i="4"/>
  <c r="K248" i="4" s="1"/>
  <c r="J249" i="4"/>
  <c r="K249" i="4" s="1"/>
  <c r="J250" i="4"/>
  <c r="K250" i="4" s="1"/>
  <c r="J251" i="4"/>
  <c r="K251" i="4" s="1"/>
  <c r="J252" i="4"/>
  <c r="K252" i="4" s="1"/>
  <c r="J253" i="4"/>
  <c r="K253" i="4" s="1"/>
  <c r="J254" i="4"/>
  <c r="K254" i="4" s="1"/>
  <c r="J255" i="4"/>
  <c r="K255" i="4" s="1"/>
  <c r="J256" i="4"/>
  <c r="K256" i="4" s="1"/>
  <c r="J257" i="4"/>
  <c r="K257" i="4" s="1"/>
  <c r="J258" i="4"/>
  <c r="K258" i="4" s="1"/>
  <c r="J259" i="4"/>
  <c r="K259" i="4" s="1"/>
  <c r="J260" i="4"/>
  <c r="K260" i="4" s="1"/>
  <c r="J261" i="4"/>
  <c r="K261" i="4" s="1"/>
  <c r="J262" i="4"/>
  <c r="K262" i="4" s="1"/>
  <c r="J263" i="4"/>
  <c r="K263" i="4" s="1"/>
  <c r="J264" i="4"/>
  <c r="K264" i="4" s="1"/>
  <c r="J265" i="4"/>
  <c r="K265" i="4" s="1"/>
  <c r="J266" i="4"/>
  <c r="K266" i="4" s="1"/>
  <c r="J267" i="4"/>
  <c r="K267" i="4" s="1"/>
  <c r="J268" i="4"/>
  <c r="K268" i="4" s="1"/>
  <c r="J269" i="4"/>
  <c r="K269" i="4" s="1"/>
  <c r="J270" i="4"/>
  <c r="K270" i="4" s="1"/>
  <c r="J271" i="4"/>
  <c r="K271" i="4" s="1"/>
  <c r="J272" i="4"/>
  <c r="K272" i="4" s="1"/>
  <c r="J273" i="4"/>
  <c r="K273" i="4" s="1"/>
  <c r="J274" i="4"/>
  <c r="K274" i="4" s="1"/>
  <c r="J275" i="4"/>
  <c r="K275" i="4" s="1"/>
  <c r="J276" i="4"/>
  <c r="K276" i="4" s="1"/>
  <c r="J277" i="4"/>
  <c r="K277" i="4" s="1"/>
  <c r="J278" i="4"/>
  <c r="K278" i="4" s="1"/>
  <c r="J279" i="4"/>
  <c r="K279" i="4" s="1"/>
  <c r="J280" i="4"/>
  <c r="K280" i="4" s="1"/>
  <c r="J281" i="4"/>
  <c r="K281" i="4" s="1"/>
  <c r="J282" i="4"/>
  <c r="K282" i="4" s="1"/>
  <c r="J283" i="4"/>
  <c r="K283" i="4" s="1"/>
  <c r="J284" i="4"/>
  <c r="K284" i="4" s="1"/>
  <c r="J285" i="4"/>
  <c r="K285" i="4" s="1"/>
  <c r="J286" i="4"/>
  <c r="K286" i="4" s="1"/>
  <c r="J287" i="4"/>
  <c r="K287" i="4" s="1"/>
  <c r="J288" i="4"/>
  <c r="K288" i="4" s="1"/>
  <c r="J289" i="4"/>
  <c r="K289" i="4" s="1"/>
  <c r="J290" i="4"/>
  <c r="K290" i="4" s="1"/>
  <c r="J291" i="4"/>
  <c r="K291" i="4" s="1"/>
  <c r="J292" i="4"/>
  <c r="K292" i="4" s="1"/>
  <c r="J293" i="4"/>
  <c r="K293" i="4" s="1"/>
  <c r="J294" i="4"/>
  <c r="K294" i="4" s="1"/>
  <c r="J295" i="4"/>
  <c r="K295" i="4" s="1"/>
  <c r="J296" i="4"/>
  <c r="K296" i="4" s="1"/>
  <c r="J297" i="4"/>
  <c r="K297" i="4" s="1"/>
  <c r="J298" i="4"/>
  <c r="K298" i="4" s="1"/>
  <c r="J299" i="4"/>
  <c r="K299" i="4" s="1"/>
  <c r="J300" i="4"/>
  <c r="K300" i="4" s="1"/>
  <c r="J301" i="4"/>
  <c r="K301" i="4" s="1"/>
  <c r="J302" i="4"/>
  <c r="K302" i="4" s="1"/>
  <c r="J303" i="4"/>
  <c r="K303" i="4" s="1"/>
  <c r="J304" i="4"/>
  <c r="K304" i="4" s="1"/>
  <c r="J305" i="4"/>
  <c r="K305" i="4" s="1"/>
  <c r="J306" i="4"/>
  <c r="K306" i="4" s="1"/>
  <c r="J307" i="4"/>
  <c r="K307" i="4" s="1"/>
  <c r="J308" i="4"/>
  <c r="K308" i="4" s="1"/>
  <c r="J309" i="4"/>
  <c r="K309" i="4" s="1"/>
  <c r="J310" i="4"/>
  <c r="K310" i="4" s="1"/>
  <c r="J311" i="4"/>
  <c r="K311" i="4" s="1"/>
  <c r="J312" i="4"/>
  <c r="K312" i="4" s="1"/>
  <c r="J313" i="4"/>
  <c r="K313" i="4" s="1"/>
  <c r="J314" i="4"/>
  <c r="K314" i="4" s="1"/>
  <c r="J315" i="4"/>
  <c r="K315" i="4" s="1"/>
  <c r="J316" i="4"/>
  <c r="K316" i="4" s="1"/>
  <c r="J317" i="4"/>
  <c r="K317" i="4" s="1"/>
  <c r="J318" i="4"/>
  <c r="K318" i="4" s="1"/>
  <c r="J319" i="4"/>
  <c r="K319" i="4" s="1"/>
  <c r="J320" i="4"/>
  <c r="K320" i="4" s="1"/>
  <c r="J321" i="4"/>
  <c r="K321" i="4" s="1"/>
  <c r="J322" i="4"/>
  <c r="K322" i="4" s="1"/>
  <c r="J323" i="4"/>
  <c r="K323" i="4" s="1"/>
  <c r="J324" i="4"/>
  <c r="K324" i="4" s="1"/>
  <c r="J325" i="4"/>
  <c r="K325" i="4" s="1"/>
  <c r="J326" i="4"/>
  <c r="K326" i="4" s="1"/>
  <c r="J327" i="4"/>
  <c r="K327" i="4" s="1"/>
  <c r="J328" i="4"/>
  <c r="K328" i="4" s="1"/>
  <c r="J329" i="4"/>
  <c r="K329" i="4" s="1"/>
  <c r="J330" i="4"/>
  <c r="K330" i="4" s="1"/>
  <c r="J331" i="4"/>
  <c r="K331" i="4" s="1"/>
  <c r="J332" i="4"/>
  <c r="K332" i="4" s="1"/>
  <c r="J333" i="4"/>
  <c r="K333" i="4" s="1"/>
  <c r="J334" i="4"/>
  <c r="K334" i="4" s="1"/>
  <c r="J335" i="4"/>
  <c r="K335" i="4" s="1"/>
  <c r="J336" i="4"/>
  <c r="K336" i="4" s="1"/>
  <c r="J337" i="4"/>
  <c r="K337" i="4" s="1"/>
  <c r="J338" i="4"/>
  <c r="K338" i="4" s="1"/>
  <c r="J339" i="4"/>
  <c r="K339" i="4" s="1"/>
  <c r="J340" i="4"/>
  <c r="K340" i="4" s="1"/>
  <c r="J341" i="4"/>
  <c r="K341" i="4" s="1"/>
  <c r="J342" i="4"/>
  <c r="K342" i="4" s="1"/>
  <c r="J343" i="4"/>
  <c r="K343" i="4" s="1"/>
  <c r="J344" i="4"/>
  <c r="K344" i="4" s="1"/>
  <c r="J345" i="4"/>
  <c r="K345" i="4" s="1"/>
  <c r="J346" i="4"/>
  <c r="K346" i="4" s="1"/>
  <c r="J347" i="4"/>
  <c r="K347" i="4" s="1"/>
  <c r="J348" i="4"/>
  <c r="K348" i="4" s="1"/>
  <c r="J349" i="4"/>
  <c r="K349" i="4" s="1"/>
  <c r="J350" i="4"/>
  <c r="K350" i="4" s="1"/>
  <c r="J351" i="4"/>
  <c r="K351" i="4" s="1"/>
  <c r="J352" i="4"/>
  <c r="K352" i="4" s="1"/>
  <c r="J353" i="4"/>
  <c r="K353" i="4" s="1"/>
  <c r="J354" i="4"/>
  <c r="K354" i="4" s="1"/>
  <c r="J355" i="4"/>
  <c r="K355" i="4" s="1"/>
  <c r="J356" i="4"/>
  <c r="K356" i="4" s="1"/>
  <c r="J357" i="4"/>
  <c r="K357" i="4" s="1"/>
  <c r="J358" i="4"/>
  <c r="K358" i="4" s="1"/>
  <c r="J359" i="4"/>
  <c r="K359" i="4" s="1"/>
  <c r="J360" i="4"/>
  <c r="K360" i="4" s="1"/>
  <c r="J361" i="4"/>
  <c r="K361" i="4" s="1"/>
  <c r="J362" i="4"/>
  <c r="K362" i="4" s="1"/>
  <c r="J363" i="4"/>
  <c r="K363" i="4" s="1"/>
  <c r="J364" i="4"/>
  <c r="K364" i="4" s="1"/>
  <c r="J365" i="4"/>
  <c r="K365" i="4" s="1"/>
  <c r="J366" i="4"/>
  <c r="K366" i="4" s="1"/>
  <c r="J367" i="4"/>
  <c r="K367" i="4" s="1"/>
  <c r="J368" i="4"/>
  <c r="K368" i="4" s="1"/>
  <c r="J369" i="4"/>
  <c r="K369" i="4" s="1"/>
  <c r="J370" i="4"/>
  <c r="K370" i="4" s="1"/>
  <c r="J371" i="4"/>
  <c r="K371" i="4" s="1"/>
  <c r="J372" i="4"/>
  <c r="K372" i="4" s="1"/>
  <c r="J373" i="4"/>
  <c r="K373" i="4" s="1"/>
  <c r="J374" i="4"/>
  <c r="K374" i="4" s="1"/>
  <c r="J375" i="4"/>
  <c r="K375" i="4" s="1"/>
  <c r="J376" i="4"/>
  <c r="K376" i="4" s="1"/>
  <c r="J377" i="4"/>
  <c r="K377" i="4" s="1"/>
  <c r="J378" i="4"/>
  <c r="K378" i="4" s="1"/>
  <c r="J379" i="4"/>
  <c r="K379" i="4" s="1"/>
  <c r="J380" i="4"/>
  <c r="K380" i="4" s="1"/>
  <c r="J381" i="4"/>
  <c r="K381" i="4" s="1"/>
  <c r="J382" i="4"/>
  <c r="K382" i="4" s="1"/>
  <c r="J383" i="4"/>
  <c r="K383" i="4" s="1"/>
  <c r="J384" i="4"/>
  <c r="K384" i="4" s="1"/>
  <c r="J385" i="4"/>
  <c r="K385" i="4" s="1"/>
  <c r="J386" i="4"/>
  <c r="K386" i="4" s="1"/>
  <c r="J387" i="4"/>
  <c r="K387" i="4" s="1"/>
  <c r="J388" i="4"/>
  <c r="K388" i="4" s="1"/>
  <c r="J389" i="4"/>
  <c r="K389" i="4" s="1"/>
  <c r="J390" i="4"/>
  <c r="K390" i="4" s="1"/>
  <c r="J391" i="4"/>
  <c r="K391" i="4" s="1"/>
  <c r="J392" i="4"/>
  <c r="K392" i="4" s="1"/>
  <c r="J393" i="4"/>
  <c r="K393" i="4" s="1"/>
  <c r="J394" i="4"/>
  <c r="K394" i="4" s="1"/>
  <c r="J395" i="4"/>
  <c r="K395" i="4" s="1"/>
  <c r="J396" i="4"/>
  <c r="K396" i="4" s="1"/>
  <c r="J397" i="4"/>
  <c r="K397" i="4" s="1"/>
  <c r="J398" i="4"/>
  <c r="K398" i="4" s="1"/>
  <c r="J399" i="4"/>
  <c r="K399" i="4" s="1"/>
  <c r="J400" i="4"/>
  <c r="K400" i="4" s="1"/>
  <c r="J401" i="4"/>
  <c r="K401" i="4" s="1"/>
  <c r="J402" i="4"/>
  <c r="K402" i="4" s="1"/>
  <c r="J403" i="4"/>
  <c r="K403" i="4" s="1"/>
  <c r="J404" i="4"/>
  <c r="K404" i="4" s="1"/>
  <c r="J405" i="4"/>
  <c r="K405" i="4" s="1"/>
  <c r="J406" i="4"/>
  <c r="K406" i="4" s="1"/>
  <c r="J407" i="4"/>
  <c r="K407" i="4" s="1"/>
  <c r="J408" i="4"/>
  <c r="K408" i="4" s="1"/>
  <c r="J409" i="4"/>
  <c r="K409" i="4" s="1"/>
  <c r="J410" i="4"/>
  <c r="K410" i="4" s="1"/>
  <c r="J411" i="4"/>
  <c r="K411" i="4" s="1"/>
  <c r="J412" i="4"/>
  <c r="K412" i="4" s="1"/>
  <c r="J413" i="4"/>
  <c r="K413" i="4" s="1"/>
  <c r="J414" i="4"/>
  <c r="K414" i="4" s="1"/>
  <c r="J415" i="4"/>
  <c r="K415" i="4" s="1"/>
  <c r="J416" i="4"/>
  <c r="K416" i="4" s="1"/>
  <c r="J417" i="4"/>
  <c r="K417" i="4" s="1"/>
  <c r="J418" i="4"/>
  <c r="K418" i="4" s="1"/>
  <c r="J419" i="4"/>
  <c r="K419" i="4" s="1"/>
  <c r="J420" i="4"/>
  <c r="K420" i="4" s="1"/>
  <c r="J421" i="4"/>
  <c r="K421" i="4" s="1"/>
  <c r="J422" i="4"/>
  <c r="K422" i="4" s="1"/>
  <c r="J423" i="4"/>
  <c r="K423" i="4" s="1"/>
  <c r="J424" i="4"/>
  <c r="K424" i="4" s="1"/>
  <c r="J425" i="4"/>
  <c r="K425" i="4" s="1"/>
  <c r="J426" i="4"/>
  <c r="K426" i="4" s="1"/>
  <c r="J427" i="4"/>
  <c r="K427" i="4" s="1"/>
  <c r="J428" i="4"/>
  <c r="K428" i="4" s="1"/>
  <c r="J429" i="4"/>
  <c r="K429" i="4" s="1"/>
  <c r="J430" i="4"/>
  <c r="K430" i="4" s="1"/>
  <c r="J431" i="4"/>
  <c r="K431" i="4" s="1"/>
  <c r="J432" i="4"/>
  <c r="K432" i="4" s="1"/>
  <c r="J433" i="4"/>
  <c r="K433" i="4" s="1"/>
  <c r="J434" i="4"/>
  <c r="K434" i="4" s="1"/>
  <c r="J435" i="4"/>
  <c r="K435" i="4" s="1"/>
  <c r="J436" i="4"/>
  <c r="K436" i="4" s="1"/>
  <c r="J437" i="4"/>
  <c r="K437" i="4" s="1"/>
  <c r="J438" i="4"/>
  <c r="K438" i="4" s="1"/>
  <c r="J439" i="4"/>
  <c r="K439" i="4" s="1"/>
  <c r="J440" i="4"/>
  <c r="K440" i="4" s="1"/>
  <c r="J441" i="4"/>
  <c r="K441" i="4" s="1"/>
  <c r="J442" i="4"/>
  <c r="K442" i="4" s="1"/>
  <c r="J443" i="4"/>
  <c r="K443" i="4" s="1"/>
  <c r="J444" i="4"/>
  <c r="K444" i="4" s="1"/>
  <c r="J445" i="4"/>
  <c r="K445" i="4" s="1"/>
  <c r="J446" i="4"/>
  <c r="K446" i="4" s="1"/>
  <c r="J447" i="4"/>
  <c r="K447" i="4" s="1"/>
  <c r="J448" i="4"/>
  <c r="K448" i="4" s="1"/>
  <c r="J449" i="4"/>
  <c r="K449" i="4" s="1"/>
  <c r="J450" i="4"/>
  <c r="K450" i="4" s="1"/>
  <c r="J451" i="4"/>
  <c r="K451" i="4" s="1"/>
  <c r="J452" i="4"/>
  <c r="K452" i="4" s="1"/>
  <c r="J453" i="4"/>
  <c r="K453" i="4" s="1"/>
  <c r="J454" i="4"/>
  <c r="K454" i="4" s="1"/>
  <c r="J455" i="4"/>
  <c r="K455" i="4" s="1"/>
  <c r="J456" i="4"/>
  <c r="K456" i="4" s="1"/>
  <c r="J457" i="4"/>
  <c r="K457" i="4" s="1"/>
  <c r="J458" i="4"/>
  <c r="K458" i="4" s="1"/>
  <c r="J459" i="4"/>
  <c r="K459" i="4" s="1"/>
  <c r="J460" i="4"/>
  <c r="K460" i="4" s="1"/>
  <c r="J461" i="4"/>
  <c r="K461" i="4" s="1"/>
  <c r="J462" i="4"/>
  <c r="K462" i="4" s="1"/>
  <c r="J463" i="4"/>
  <c r="K463" i="4" s="1"/>
  <c r="J464" i="4"/>
  <c r="K464" i="4" s="1"/>
  <c r="J465" i="4"/>
  <c r="K465" i="4" s="1"/>
  <c r="J466" i="4"/>
  <c r="K466" i="4" s="1"/>
  <c r="J467" i="4"/>
  <c r="K467" i="4" s="1"/>
  <c r="J468" i="4"/>
  <c r="K468" i="4" s="1"/>
  <c r="J469" i="4"/>
  <c r="K469" i="4" s="1"/>
  <c r="J470" i="4"/>
  <c r="K470" i="4" s="1"/>
  <c r="J471" i="4"/>
  <c r="K471" i="4" s="1"/>
  <c r="J472" i="4"/>
  <c r="K472" i="4" s="1"/>
  <c r="J473" i="4"/>
  <c r="K473" i="4" s="1"/>
  <c r="J474" i="4"/>
  <c r="K474" i="4" s="1"/>
  <c r="J475" i="4"/>
  <c r="K475" i="4" s="1"/>
  <c r="J476" i="4"/>
  <c r="K476" i="4" s="1"/>
  <c r="J477" i="4"/>
  <c r="K477" i="4" s="1"/>
  <c r="J478" i="4"/>
  <c r="K478" i="4" s="1"/>
  <c r="J479" i="4"/>
  <c r="K479" i="4" s="1"/>
  <c r="J480" i="4"/>
  <c r="K480" i="4" s="1"/>
  <c r="J481" i="4"/>
  <c r="K481" i="4" s="1"/>
  <c r="J482" i="4"/>
  <c r="K482" i="4" s="1"/>
  <c r="J483" i="4"/>
  <c r="K483" i="4" s="1"/>
  <c r="J484" i="4"/>
  <c r="K484" i="4" s="1"/>
  <c r="J485" i="4"/>
  <c r="K485" i="4" s="1"/>
  <c r="J486" i="4"/>
  <c r="K486" i="4" s="1"/>
  <c r="J487" i="4"/>
  <c r="K487" i="4" s="1"/>
  <c r="J488" i="4"/>
  <c r="K488" i="4" s="1"/>
  <c r="J489" i="4"/>
  <c r="K489" i="4" s="1"/>
  <c r="J490" i="4"/>
  <c r="K490" i="4" s="1"/>
  <c r="J491" i="4"/>
  <c r="K491" i="4" s="1"/>
  <c r="J492" i="4"/>
  <c r="K492" i="4" s="1"/>
  <c r="J493" i="4"/>
  <c r="K493" i="4" s="1"/>
  <c r="J494" i="4"/>
  <c r="K494" i="4" s="1"/>
  <c r="J495" i="4"/>
  <c r="K495" i="4" s="1"/>
  <c r="J496" i="4"/>
  <c r="K496" i="4" s="1"/>
  <c r="J497" i="4"/>
  <c r="K497" i="4" s="1"/>
  <c r="J498" i="4"/>
  <c r="K498" i="4" s="1"/>
  <c r="J499" i="4"/>
  <c r="K499" i="4" s="1"/>
  <c r="J500" i="4"/>
  <c r="K500" i="4" s="1"/>
  <c r="J501" i="4"/>
  <c r="K501" i="4" s="1"/>
  <c r="J502" i="4"/>
  <c r="K502" i="4" s="1"/>
  <c r="J503" i="4"/>
  <c r="K503" i="4" s="1"/>
  <c r="J504" i="4"/>
  <c r="K504" i="4" s="1"/>
  <c r="J505" i="4"/>
  <c r="K505" i="4" s="1"/>
  <c r="J506" i="4"/>
  <c r="K506" i="4" s="1"/>
  <c r="J507" i="4"/>
  <c r="K507" i="4" s="1"/>
  <c r="J508" i="4"/>
  <c r="K508" i="4" s="1"/>
  <c r="J509" i="4"/>
  <c r="K509" i="4" s="1"/>
  <c r="J510" i="4"/>
  <c r="K510" i="4" s="1"/>
  <c r="J511" i="4"/>
  <c r="K511" i="4" s="1"/>
  <c r="J512" i="4"/>
  <c r="K512" i="4" s="1"/>
  <c r="J513" i="4"/>
  <c r="K513" i="4" s="1"/>
  <c r="J514" i="4"/>
  <c r="K514" i="4" s="1"/>
  <c r="J515" i="4"/>
  <c r="K515" i="4" s="1"/>
  <c r="J516" i="4"/>
  <c r="K516" i="4" s="1"/>
  <c r="J517" i="4"/>
  <c r="K517" i="4" s="1"/>
  <c r="J518" i="4"/>
  <c r="K518" i="4" s="1"/>
  <c r="J519" i="4"/>
  <c r="K519" i="4" s="1"/>
  <c r="J520" i="4"/>
  <c r="K520" i="4" s="1"/>
  <c r="J521" i="4"/>
  <c r="K521" i="4" s="1"/>
  <c r="J522" i="4"/>
  <c r="K522" i="4" s="1"/>
  <c r="J523" i="4"/>
  <c r="K523" i="4" s="1"/>
  <c r="J524" i="4"/>
  <c r="K524" i="4" s="1"/>
  <c r="J525" i="4"/>
  <c r="K525" i="4" s="1"/>
  <c r="J526" i="4"/>
  <c r="K526" i="4" s="1"/>
  <c r="J527" i="4"/>
  <c r="K527" i="4" s="1"/>
  <c r="J528" i="4"/>
  <c r="K528" i="4" s="1"/>
  <c r="J529" i="4"/>
  <c r="K529" i="4" s="1"/>
  <c r="J530" i="4"/>
  <c r="K530" i="4" s="1"/>
  <c r="J531" i="4"/>
  <c r="K531" i="4" s="1"/>
  <c r="J532" i="4"/>
  <c r="K532" i="4" s="1"/>
  <c r="J533" i="4"/>
  <c r="K533" i="4" s="1"/>
  <c r="J534" i="4"/>
  <c r="K534" i="4" s="1"/>
  <c r="J535" i="4"/>
  <c r="K535" i="4" s="1"/>
  <c r="J536" i="4"/>
  <c r="K536" i="4" s="1"/>
  <c r="J537" i="4"/>
  <c r="K537" i="4" s="1"/>
  <c r="J538" i="4"/>
  <c r="K538" i="4" s="1"/>
  <c r="J539" i="4"/>
  <c r="K539" i="4" s="1"/>
  <c r="J540" i="4"/>
  <c r="K540" i="4" s="1"/>
  <c r="J541" i="4"/>
  <c r="K541" i="4" s="1"/>
  <c r="J542" i="4"/>
  <c r="K542" i="4" s="1"/>
  <c r="J543" i="4"/>
  <c r="K543" i="4" s="1"/>
  <c r="J544" i="4"/>
  <c r="K544" i="4" s="1"/>
  <c r="J545" i="4"/>
  <c r="K545" i="4" s="1"/>
  <c r="J546" i="4"/>
  <c r="K546" i="4" s="1"/>
  <c r="J547" i="4"/>
  <c r="K547" i="4" s="1"/>
  <c r="J548" i="4"/>
  <c r="K548" i="4" s="1"/>
  <c r="J549" i="4"/>
  <c r="K549" i="4" s="1"/>
  <c r="J550" i="4"/>
  <c r="K550" i="4" s="1"/>
  <c r="J551" i="4"/>
  <c r="K551" i="4" s="1"/>
  <c r="J552" i="4"/>
  <c r="K552" i="4" s="1"/>
  <c r="J553" i="4"/>
  <c r="K553" i="4" s="1"/>
  <c r="J554" i="4"/>
  <c r="K554" i="4" s="1"/>
  <c r="J555" i="4"/>
  <c r="K555" i="4" s="1"/>
  <c r="J556" i="4"/>
  <c r="K556" i="4" s="1"/>
  <c r="J557" i="4"/>
  <c r="K557" i="4" s="1"/>
  <c r="J558" i="4"/>
  <c r="K558" i="4" s="1"/>
  <c r="J559" i="4"/>
  <c r="K559" i="4" s="1"/>
  <c r="J560" i="4"/>
  <c r="K560" i="4" s="1"/>
  <c r="J561" i="4"/>
  <c r="K561" i="4" s="1"/>
  <c r="J562" i="4"/>
  <c r="K562" i="4" s="1"/>
  <c r="J563" i="4"/>
  <c r="K563" i="4" s="1"/>
  <c r="J564" i="4"/>
  <c r="K564" i="4" s="1"/>
  <c r="J565" i="4"/>
  <c r="K565" i="4" s="1"/>
  <c r="J566" i="4"/>
  <c r="K566" i="4" s="1"/>
  <c r="J567" i="4"/>
  <c r="K567" i="4" s="1"/>
  <c r="J568" i="4"/>
  <c r="K568" i="4" s="1"/>
  <c r="J569" i="4"/>
  <c r="K569" i="4" s="1"/>
  <c r="J570" i="4"/>
  <c r="K570" i="4" s="1"/>
  <c r="J571" i="4"/>
  <c r="K571" i="4" s="1"/>
  <c r="J572" i="4"/>
  <c r="K572" i="4" s="1"/>
  <c r="J573" i="4"/>
  <c r="K573" i="4" s="1"/>
  <c r="J574" i="4"/>
  <c r="K574" i="4" s="1"/>
  <c r="J575" i="4"/>
  <c r="K575" i="4" s="1"/>
  <c r="J576" i="4"/>
  <c r="K576" i="4" s="1"/>
  <c r="J577" i="4"/>
  <c r="K577" i="4" s="1"/>
  <c r="J578" i="4"/>
  <c r="K578" i="4" s="1"/>
  <c r="J579" i="4"/>
  <c r="K579" i="4" s="1"/>
  <c r="J580" i="4"/>
  <c r="K580" i="4" s="1"/>
  <c r="J581" i="4"/>
  <c r="K581" i="4" s="1"/>
  <c r="J582" i="4"/>
  <c r="K582" i="4" s="1"/>
  <c r="J583" i="4"/>
  <c r="K583" i="4" s="1"/>
  <c r="J584" i="4"/>
  <c r="K584" i="4" s="1"/>
  <c r="J585" i="4"/>
  <c r="K585" i="4" s="1"/>
  <c r="J586" i="4"/>
  <c r="K586" i="4" s="1"/>
  <c r="J587" i="4"/>
  <c r="K587" i="4" s="1"/>
  <c r="J588" i="4"/>
  <c r="K588" i="4" s="1"/>
  <c r="J589" i="4"/>
  <c r="K589" i="4" s="1"/>
  <c r="J590" i="4"/>
  <c r="K590" i="4" s="1"/>
  <c r="J591" i="4"/>
  <c r="K591" i="4" s="1"/>
  <c r="J592" i="4"/>
  <c r="K592" i="4" s="1"/>
  <c r="J593" i="4"/>
  <c r="K593" i="4" s="1"/>
  <c r="J594" i="4"/>
  <c r="K594" i="4" s="1"/>
  <c r="J595" i="4"/>
  <c r="K595" i="4" s="1"/>
  <c r="J596" i="4"/>
  <c r="K596" i="4" s="1"/>
  <c r="J597" i="4"/>
  <c r="K597" i="4" s="1"/>
  <c r="J598" i="4"/>
  <c r="K598" i="4" s="1"/>
  <c r="J599" i="4"/>
  <c r="K599" i="4" s="1"/>
  <c r="J600" i="4"/>
  <c r="K600" i="4" s="1"/>
  <c r="J601" i="4"/>
  <c r="K601" i="4" s="1"/>
  <c r="J602" i="4"/>
  <c r="K602" i="4" s="1"/>
  <c r="J603" i="4"/>
  <c r="K603" i="4" s="1"/>
  <c r="J604" i="4"/>
  <c r="K604" i="4" s="1"/>
  <c r="J605" i="4"/>
  <c r="K605" i="4" s="1"/>
  <c r="J606" i="4"/>
  <c r="K606" i="4" s="1"/>
  <c r="J607" i="4"/>
  <c r="K607" i="4" s="1"/>
  <c r="J608" i="4"/>
  <c r="K608" i="4" s="1"/>
  <c r="J609" i="4"/>
  <c r="K609" i="4" s="1"/>
  <c r="J610" i="4"/>
  <c r="K610" i="4" s="1"/>
  <c r="J611" i="4"/>
  <c r="K611" i="4" s="1"/>
  <c r="J612" i="4"/>
  <c r="K612" i="4" s="1"/>
  <c r="J613" i="4"/>
  <c r="K613" i="4" s="1"/>
  <c r="J614" i="4"/>
  <c r="K614" i="4" s="1"/>
  <c r="J615" i="4"/>
  <c r="K615" i="4" s="1"/>
  <c r="J616" i="4"/>
  <c r="K616" i="4" s="1"/>
  <c r="J617" i="4"/>
  <c r="K617" i="4" s="1"/>
  <c r="J618" i="4"/>
  <c r="K618" i="4" s="1"/>
  <c r="J619" i="4"/>
  <c r="K619" i="4" s="1"/>
  <c r="J620" i="4"/>
  <c r="K620" i="4" s="1"/>
  <c r="J621" i="4"/>
  <c r="K621" i="4" s="1"/>
  <c r="J622" i="4"/>
  <c r="K622" i="4" s="1"/>
  <c r="J623" i="4"/>
  <c r="K623" i="4" s="1"/>
  <c r="J624" i="4"/>
  <c r="K624" i="4" s="1"/>
  <c r="J625" i="4"/>
  <c r="K625" i="4" s="1"/>
  <c r="J626" i="4"/>
  <c r="K626" i="4" s="1"/>
  <c r="J627" i="4"/>
  <c r="K627" i="4" s="1"/>
  <c r="J628" i="4"/>
  <c r="K628" i="4" s="1"/>
  <c r="J629" i="4"/>
  <c r="K629" i="4" s="1"/>
  <c r="J630" i="4"/>
  <c r="K630" i="4" s="1"/>
  <c r="J631" i="4"/>
  <c r="K631" i="4" s="1"/>
  <c r="J632" i="4"/>
  <c r="K632" i="4" s="1"/>
  <c r="J633" i="4"/>
  <c r="K633" i="4" s="1"/>
  <c r="J634" i="4"/>
  <c r="K634" i="4" s="1"/>
  <c r="J635" i="4"/>
  <c r="K635" i="4" s="1"/>
  <c r="J636" i="4"/>
  <c r="K636" i="4" s="1"/>
  <c r="J637" i="4"/>
  <c r="K637" i="4" s="1"/>
  <c r="J638" i="4"/>
  <c r="K638" i="4" s="1"/>
  <c r="J639" i="4"/>
  <c r="K639" i="4" s="1"/>
  <c r="J640" i="4"/>
  <c r="K640" i="4" s="1"/>
  <c r="J641" i="4"/>
  <c r="K641" i="4" s="1"/>
  <c r="J642" i="4"/>
  <c r="K642" i="4" s="1"/>
  <c r="J643" i="4"/>
  <c r="K643" i="4" s="1"/>
  <c r="J644" i="4"/>
  <c r="K644" i="4" s="1"/>
  <c r="J645" i="4"/>
  <c r="K645" i="4" s="1"/>
  <c r="J646" i="4"/>
  <c r="K646" i="4" s="1"/>
  <c r="J647" i="4"/>
  <c r="K647" i="4" s="1"/>
  <c r="J648" i="4"/>
  <c r="K648" i="4" s="1"/>
  <c r="J649" i="4"/>
  <c r="K649" i="4" s="1"/>
  <c r="J650" i="4"/>
  <c r="K650" i="4" s="1"/>
  <c r="J651" i="4"/>
  <c r="K651" i="4" s="1"/>
  <c r="J652" i="4"/>
  <c r="K652" i="4" s="1"/>
  <c r="J653" i="4"/>
  <c r="K653" i="4" s="1"/>
  <c r="J654" i="4"/>
  <c r="K654" i="4" s="1"/>
  <c r="J655" i="4"/>
  <c r="K655" i="4" s="1"/>
  <c r="J656" i="4"/>
  <c r="K656" i="4" s="1"/>
  <c r="J657" i="4"/>
  <c r="K657" i="4" s="1"/>
  <c r="J658" i="4"/>
  <c r="K658" i="4" s="1"/>
  <c r="J659" i="4"/>
  <c r="K659" i="4" s="1"/>
  <c r="J660" i="4"/>
  <c r="K660" i="4" s="1"/>
  <c r="J661" i="4"/>
  <c r="K661" i="4" s="1"/>
  <c r="J662" i="4"/>
  <c r="K662" i="4" s="1"/>
  <c r="J663" i="4"/>
  <c r="K663" i="4" s="1"/>
  <c r="J664" i="4"/>
  <c r="K664" i="4" s="1"/>
  <c r="J665" i="4"/>
  <c r="K665" i="4" s="1"/>
  <c r="J666" i="4"/>
  <c r="K666" i="4" s="1"/>
  <c r="J667" i="4"/>
  <c r="K667" i="4" s="1"/>
  <c r="J668" i="4"/>
  <c r="K668" i="4" s="1"/>
  <c r="J669" i="4"/>
  <c r="K669" i="4" s="1"/>
  <c r="J670" i="4"/>
  <c r="K670" i="4" s="1"/>
  <c r="J671" i="4"/>
  <c r="K671" i="4" s="1"/>
  <c r="J672" i="4"/>
  <c r="K672" i="4" s="1"/>
  <c r="J673" i="4"/>
  <c r="K673" i="4" s="1"/>
  <c r="J674" i="4"/>
  <c r="K674" i="4" s="1"/>
  <c r="J675" i="4"/>
  <c r="K675" i="4" s="1"/>
  <c r="J676" i="4"/>
  <c r="K676" i="4" s="1"/>
  <c r="J677" i="4"/>
  <c r="K677" i="4" s="1"/>
  <c r="J678" i="4"/>
  <c r="K678" i="4" s="1"/>
  <c r="J679" i="4"/>
  <c r="K679" i="4" s="1"/>
  <c r="J680" i="4"/>
  <c r="K680" i="4" s="1"/>
  <c r="J681" i="4"/>
  <c r="K681" i="4" s="1"/>
  <c r="J682" i="4"/>
  <c r="K682" i="4" s="1"/>
  <c r="J683" i="4"/>
  <c r="K683" i="4" s="1"/>
  <c r="J684" i="4"/>
  <c r="K684" i="4" s="1"/>
  <c r="J685" i="4"/>
  <c r="K685" i="4" s="1"/>
  <c r="J686" i="4"/>
  <c r="K686" i="4" s="1"/>
  <c r="J687" i="4"/>
  <c r="K687" i="4" s="1"/>
  <c r="J688" i="4"/>
  <c r="K688" i="4" s="1"/>
  <c r="J689" i="4"/>
  <c r="K689" i="4" s="1"/>
  <c r="J690" i="4"/>
  <c r="K690" i="4" s="1"/>
  <c r="J691" i="4"/>
  <c r="K691" i="4" s="1"/>
  <c r="J692" i="4"/>
  <c r="K692" i="4" s="1"/>
  <c r="J693" i="4"/>
  <c r="K693" i="4" s="1"/>
  <c r="J694" i="4"/>
  <c r="K694" i="4" s="1"/>
  <c r="J695" i="4"/>
  <c r="K695" i="4" s="1"/>
  <c r="J696" i="4"/>
  <c r="K696" i="4" s="1"/>
  <c r="J697" i="4"/>
  <c r="K697" i="4" s="1"/>
  <c r="J698" i="4"/>
  <c r="K698" i="4" s="1"/>
  <c r="J699" i="4"/>
  <c r="K699" i="4" s="1"/>
  <c r="J700" i="4"/>
  <c r="K700" i="4" s="1"/>
  <c r="J701" i="4"/>
  <c r="K701" i="4" s="1"/>
  <c r="J702" i="4"/>
  <c r="K702" i="4" s="1"/>
  <c r="J703" i="4"/>
  <c r="K703" i="4" s="1"/>
  <c r="J704" i="4"/>
  <c r="K704" i="4" s="1"/>
  <c r="J705" i="4"/>
  <c r="K705" i="4" s="1"/>
  <c r="J706" i="4"/>
  <c r="K706" i="4" s="1"/>
  <c r="J707" i="4"/>
  <c r="K707" i="4" s="1"/>
  <c r="J708" i="4"/>
  <c r="K708" i="4" s="1"/>
  <c r="J709" i="4"/>
  <c r="K709" i="4" s="1"/>
  <c r="J710" i="4"/>
  <c r="K710" i="4" s="1"/>
  <c r="J711" i="4"/>
  <c r="K711" i="4" s="1"/>
  <c r="J712" i="4"/>
  <c r="K712" i="4" s="1"/>
  <c r="J713" i="4"/>
  <c r="K713" i="4" s="1"/>
  <c r="J714" i="4"/>
  <c r="K714" i="4" s="1"/>
  <c r="J715" i="4"/>
  <c r="K715" i="4" s="1"/>
  <c r="J716" i="4"/>
  <c r="K716" i="4" s="1"/>
  <c r="J717" i="4"/>
  <c r="K717" i="4" s="1"/>
  <c r="J718" i="4"/>
  <c r="K718" i="4" s="1"/>
  <c r="J719" i="4"/>
  <c r="K719" i="4" s="1"/>
  <c r="J720" i="4"/>
  <c r="K720" i="4" s="1"/>
  <c r="J721" i="4"/>
  <c r="K721" i="4" s="1"/>
  <c r="J722" i="4"/>
  <c r="K722" i="4" s="1"/>
  <c r="J723" i="4"/>
  <c r="K723" i="4" s="1"/>
  <c r="J724" i="4"/>
  <c r="K724" i="4" s="1"/>
  <c r="J725" i="4"/>
  <c r="K725" i="4" s="1"/>
  <c r="J726" i="4"/>
  <c r="K726" i="4" s="1"/>
  <c r="J727" i="4"/>
  <c r="K727" i="4" s="1"/>
  <c r="J728" i="4"/>
  <c r="K728" i="4" s="1"/>
  <c r="J729" i="4"/>
  <c r="K729" i="4" s="1"/>
  <c r="J730" i="4"/>
  <c r="K730" i="4" s="1"/>
  <c r="J731" i="4"/>
  <c r="K731" i="4" s="1"/>
  <c r="J732" i="4"/>
  <c r="K732" i="4" s="1"/>
  <c r="J733" i="4"/>
  <c r="K733" i="4" s="1"/>
  <c r="J734" i="4"/>
  <c r="K734" i="4" s="1"/>
  <c r="J735" i="4"/>
  <c r="K735" i="4" s="1"/>
  <c r="J736" i="4"/>
  <c r="K736" i="4" s="1"/>
  <c r="J737" i="4"/>
  <c r="K737" i="4" s="1"/>
  <c r="J738" i="4"/>
  <c r="K738" i="4" s="1"/>
  <c r="J739" i="4"/>
  <c r="K739" i="4" s="1"/>
  <c r="J740" i="4"/>
  <c r="K740" i="4" s="1"/>
  <c r="J741" i="4"/>
  <c r="K741" i="4" s="1"/>
  <c r="J742" i="4"/>
  <c r="K742" i="4" s="1"/>
  <c r="J743" i="4"/>
  <c r="K743" i="4" s="1"/>
  <c r="J744" i="4"/>
  <c r="K744" i="4" s="1"/>
  <c r="J745" i="4"/>
  <c r="K745" i="4" s="1"/>
  <c r="J746" i="4"/>
  <c r="K746" i="4" s="1"/>
  <c r="J747" i="4"/>
  <c r="K747" i="4" s="1"/>
  <c r="J748" i="4"/>
  <c r="K748" i="4" s="1"/>
  <c r="J749" i="4"/>
  <c r="K749" i="4" s="1"/>
  <c r="J750" i="4"/>
  <c r="K750" i="4" s="1"/>
  <c r="J751" i="4"/>
  <c r="K751" i="4" s="1"/>
  <c r="J752" i="4"/>
  <c r="K752" i="4" s="1"/>
  <c r="J753" i="4"/>
  <c r="K753" i="4" s="1"/>
  <c r="J754" i="4"/>
  <c r="K754" i="4" s="1"/>
  <c r="J755" i="4"/>
  <c r="K755" i="4" s="1"/>
  <c r="J756" i="4"/>
  <c r="K756" i="4" s="1"/>
  <c r="J757" i="4"/>
  <c r="K757" i="4" s="1"/>
  <c r="J758" i="4"/>
  <c r="K758" i="4" s="1"/>
  <c r="J759" i="4"/>
  <c r="K759" i="4" s="1"/>
  <c r="J760" i="4"/>
  <c r="K760" i="4" s="1"/>
  <c r="J761" i="4"/>
  <c r="K761" i="4" s="1"/>
  <c r="J762" i="4"/>
  <c r="K762" i="4" s="1"/>
  <c r="J763" i="4"/>
  <c r="K763" i="4" s="1"/>
  <c r="J764" i="4"/>
  <c r="K764" i="4" s="1"/>
  <c r="J765" i="4"/>
  <c r="K765" i="4" s="1"/>
  <c r="J766" i="4"/>
  <c r="K766" i="4" s="1"/>
  <c r="J767" i="4"/>
  <c r="K767" i="4" s="1"/>
  <c r="J768" i="4"/>
  <c r="K768" i="4" s="1"/>
  <c r="J769" i="4"/>
  <c r="K769" i="4" s="1"/>
  <c r="J770" i="4"/>
  <c r="K770" i="4" s="1"/>
  <c r="J771" i="4"/>
  <c r="K771" i="4" s="1"/>
  <c r="J772" i="4"/>
  <c r="K772" i="4" s="1"/>
  <c r="J773" i="4"/>
  <c r="K773" i="4" s="1"/>
  <c r="J774" i="4"/>
  <c r="K774" i="4" s="1"/>
  <c r="J775" i="4"/>
  <c r="K775" i="4" s="1"/>
  <c r="J776" i="4"/>
  <c r="K776" i="4" s="1"/>
  <c r="J777" i="4"/>
  <c r="K777" i="4" s="1"/>
  <c r="J778" i="4"/>
  <c r="K778" i="4" s="1"/>
  <c r="J779" i="4"/>
  <c r="K779" i="4" s="1"/>
  <c r="J780" i="4"/>
  <c r="K780" i="4" s="1"/>
  <c r="J781" i="4"/>
  <c r="K781" i="4" s="1"/>
  <c r="J782" i="4"/>
  <c r="K782" i="4" s="1"/>
  <c r="J783" i="4"/>
  <c r="K783" i="4" s="1"/>
  <c r="J784" i="4"/>
  <c r="K784" i="4" s="1"/>
  <c r="J785" i="4"/>
  <c r="K785" i="4" s="1"/>
  <c r="J786" i="4"/>
  <c r="K786" i="4" s="1"/>
  <c r="J787" i="4"/>
  <c r="K787" i="4" s="1"/>
  <c r="J788" i="4"/>
  <c r="K788" i="4" s="1"/>
  <c r="J789" i="4"/>
  <c r="K789" i="4" s="1"/>
  <c r="J790" i="4"/>
  <c r="K790" i="4" s="1"/>
  <c r="J791" i="4"/>
  <c r="K791" i="4" s="1"/>
  <c r="J792" i="4"/>
  <c r="K792" i="4" s="1"/>
  <c r="J793" i="4"/>
  <c r="K793" i="4" s="1"/>
  <c r="J794" i="4"/>
  <c r="K794" i="4" s="1"/>
  <c r="J795" i="4"/>
  <c r="K795" i="4" s="1"/>
  <c r="J796" i="4"/>
  <c r="K796" i="4" s="1"/>
  <c r="J797" i="4"/>
  <c r="K797" i="4" s="1"/>
  <c r="J798" i="4"/>
  <c r="K798" i="4" s="1"/>
  <c r="J799" i="4"/>
  <c r="K799" i="4" s="1"/>
  <c r="J800" i="4"/>
  <c r="K800" i="4" s="1"/>
  <c r="J801" i="4"/>
  <c r="K801" i="4" s="1"/>
  <c r="J802" i="4"/>
  <c r="K802" i="4" s="1"/>
  <c r="J803" i="4"/>
  <c r="K803" i="4" s="1"/>
  <c r="J804" i="4"/>
  <c r="K804" i="4" s="1"/>
  <c r="J805" i="4"/>
  <c r="K805" i="4" s="1"/>
  <c r="J806" i="4"/>
  <c r="K806" i="4" s="1"/>
  <c r="J807" i="4"/>
  <c r="K807" i="4" s="1"/>
  <c r="J808" i="4"/>
  <c r="K808" i="4" s="1"/>
  <c r="J809" i="4"/>
  <c r="K809" i="4" s="1"/>
  <c r="J810" i="4"/>
  <c r="K810" i="4" s="1"/>
  <c r="J811" i="4"/>
  <c r="K811" i="4" s="1"/>
  <c r="J812" i="4"/>
  <c r="K812" i="4" s="1"/>
  <c r="J813" i="4"/>
  <c r="K813" i="4" s="1"/>
  <c r="J814" i="4"/>
  <c r="K814" i="4" s="1"/>
  <c r="J815" i="4"/>
  <c r="K815" i="4" s="1"/>
  <c r="J816" i="4"/>
  <c r="K816" i="4" s="1"/>
  <c r="J817" i="4"/>
  <c r="K817" i="4" s="1"/>
  <c r="J818" i="4"/>
  <c r="K818" i="4" s="1"/>
  <c r="J819" i="4"/>
  <c r="K819" i="4" s="1"/>
  <c r="J820" i="4"/>
  <c r="K820" i="4" s="1"/>
  <c r="J821" i="4"/>
  <c r="K821" i="4" s="1"/>
  <c r="J822" i="4"/>
  <c r="K822" i="4" s="1"/>
  <c r="J823" i="4"/>
  <c r="K823" i="4" s="1"/>
  <c r="J824" i="4"/>
  <c r="K824" i="4" s="1"/>
  <c r="J825" i="4"/>
  <c r="K825" i="4" s="1"/>
  <c r="J826" i="4"/>
  <c r="K826" i="4" s="1"/>
  <c r="J827" i="4"/>
  <c r="K827" i="4" s="1"/>
  <c r="J828" i="4"/>
  <c r="K828" i="4" s="1"/>
  <c r="J829" i="4"/>
  <c r="K829" i="4" s="1"/>
  <c r="J830" i="4"/>
  <c r="K830" i="4" s="1"/>
  <c r="J831" i="4"/>
  <c r="K831" i="4" s="1"/>
  <c r="J832" i="4"/>
  <c r="K832" i="4" s="1"/>
  <c r="J833" i="4"/>
  <c r="K833" i="4" s="1"/>
  <c r="J834" i="4"/>
  <c r="K834" i="4" s="1"/>
  <c r="J835" i="4"/>
  <c r="K835" i="4" s="1"/>
  <c r="J836" i="4"/>
  <c r="K836" i="4" s="1"/>
  <c r="J837" i="4"/>
  <c r="K837" i="4" s="1"/>
  <c r="J838" i="4"/>
  <c r="K838" i="4" s="1"/>
  <c r="J839" i="4"/>
  <c r="K839" i="4" s="1"/>
  <c r="J840" i="4"/>
  <c r="K840" i="4" s="1"/>
  <c r="J841" i="4"/>
  <c r="K841" i="4" s="1"/>
  <c r="J842" i="4"/>
  <c r="K842" i="4" s="1"/>
  <c r="J843" i="4"/>
  <c r="K843" i="4" s="1"/>
  <c r="J844" i="4"/>
  <c r="K844" i="4" s="1"/>
  <c r="J845" i="4"/>
  <c r="K845" i="4" s="1"/>
  <c r="J846" i="4"/>
  <c r="K846" i="4" s="1"/>
  <c r="J847" i="4"/>
  <c r="K847" i="4" s="1"/>
  <c r="J848" i="4"/>
  <c r="K848" i="4" s="1"/>
  <c r="J849" i="4"/>
  <c r="K849" i="4" s="1"/>
  <c r="J850" i="4"/>
  <c r="K850" i="4" s="1"/>
  <c r="J851" i="4"/>
  <c r="K851" i="4" s="1"/>
  <c r="J852" i="4"/>
  <c r="K852" i="4" s="1"/>
  <c r="J853" i="4"/>
  <c r="K853" i="4" s="1"/>
  <c r="J854" i="4"/>
  <c r="K854" i="4" s="1"/>
  <c r="J855" i="4"/>
  <c r="K855" i="4" s="1"/>
  <c r="J856" i="4"/>
  <c r="K856" i="4" s="1"/>
  <c r="J857" i="4"/>
  <c r="K857" i="4" s="1"/>
  <c r="J858" i="4"/>
  <c r="K858" i="4" s="1"/>
  <c r="J859" i="4"/>
  <c r="K859" i="4" s="1"/>
  <c r="J860" i="4"/>
  <c r="K860" i="4" s="1"/>
  <c r="J861" i="4"/>
  <c r="K861" i="4" s="1"/>
  <c r="J862" i="4"/>
  <c r="K862" i="4" s="1"/>
  <c r="J863" i="4"/>
  <c r="K863" i="4" s="1"/>
  <c r="J864" i="4"/>
  <c r="K864" i="4" s="1"/>
  <c r="J865" i="4"/>
  <c r="K865" i="4" s="1"/>
  <c r="J866" i="4"/>
  <c r="K866" i="4" s="1"/>
  <c r="J867" i="4"/>
  <c r="K867" i="4" s="1"/>
  <c r="J868" i="4"/>
  <c r="K868" i="4" s="1"/>
  <c r="J869" i="4"/>
  <c r="K869" i="4" s="1"/>
  <c r="J870" i="4"/>
  <c r="K870" i="4" s="1"/>
  <c r="J871" i="4"/>
  <c r="K871" i="4" s="1"/>
  <c r="J872" i="4"/>
  <c r="K872" i="4" s="1"/>
  <c r="J873" i="4"/>
  <c r="K873" i="4" s="1"/>
  <c r="J874" i="4"/>
  <c r="K874" i="4" s="1"/>
  <c r="J875" i="4"/>
  <c r="K875" i="4" s="1"/>
  <c r="J876" i="4"/>
  <c r="K876" i="4" s="1"/>
  <c r="J877" i="4"/>
  <c r="K877" i="4" s="1"/>
  <c r="J878" i="4"/>
  <c r="K878" i="4" s="1"/>
  <c r="J879" i="4"/>
  <c r="K879" i="4" s="1"/>
  <c r="J880" i="4"/>
  <c r="K880" i="4" s="1"/>
  <c r="J881" i="4"/>
  <c r="K881" i="4" s="1"/>
  <c r="J882" i="4"/>
  <c r="K882" i="4" s="1"/>
  <c r="J883" i="4"/>
  <c r="K883" i="4" s="1"/>
  <c r="J884" i="4"/>
  <c r="K884" i="4" s="1"/>
  <c r="J885" i="4"/>
  <c r="K885" i="4" s="1"/>
  <c r="J886" i="4"/>
  <c r="K886" i="4" s="1"/>
  <c r="J887" i="4"/>
  <c r="K887" i="4" s="1"/>
  <c r="J888" i="4"/>
  <c r="K888" i="4" s="1"/>
  <c r="J889" i="4"/>
  <c r="K889" i="4" s="1"/>
  <c r="J890" i="4"/>
  <c r="K890" i="4" s="1"/>
  <c r="J891" i="4"/>
  <c r="K891" i="4" s="1"/>
  <c r="J892" i="4"/>
  <c r="K892" i="4" s="1"/>
  <c r="J893" i="4"/>
  <c r="K893" i="4" s="1"/>
  <c r="J894" i="4"/>
  <c r="K894" i="4" s="1"/>
  <c r="J895" i="4"/>
  <c r="K895" i="4" s="1"/>
  <c r="J896" i="4"/>
  <c r="K896" i="4" s="1"/>
  <c r="J897" i="4"/>
  <c r="K897" i="4" s="1"/>
  <c r="J898" i="4"/>
  <c r="K898" i="4" s="1"/>
  <c r="J899" i="4"/>
  <c r="K899" i="4" s="1"/>
  <c r="J900" i="4"/>
  <c r="K900" i="4" s="1"/>
  <c r="J901" i="4"/>
  <c r="K901" i="4" s="1"/>
  <c r="J902" i="4"/>
  <c r="K902" i="4" s="1"/>
  <c r="J903" i="4"/>
  <c r="K903" i="4" s="1"/>
  <c r="J904" i="4"/>
  <c r="K904" i="4" s="1"/>
  <c r="J905" i="4"/>
  <c r="K905" i="4" s="1"/>
  <c r="J906" i="4"/>
  <c r="K906" i="4" s="1"/>
  <c r="J907" i="4"/>
  <c r="K907" i="4" s="1"/>
  <c r="J908" i="4"/>
  <c r="K908" i="4" s="1"/>
  <c r="J909" i="4"/>
  <c r="K909" i="4" s="1"/>
  <c r="J910" i="4"/>
  <c r="K910" i="4" s="1"/>
  <c r="J911" i="4"/>
  <c r="K911" i="4" s="1"/>
  <c r="J912" i="4"/>
  <c r="K912" i="4" s="1"/>
  <c r="J913" i="4"/>
  <c r="K913" i="4" s="1"/>
  <c r="J914" i="4"/>
  <c r="K914" i="4" s="1"/>
  <c r="J915" i="4"/>
  <c r="K915" i="4" s="1"/>
  <c r="J916" i="4"/>
  <c r="K916" i="4" s="1"/>
  <c r="J917" i="4"/>
  <c r="K917" i="4" s="1"/>
  <c r="J918" i="4"/>
  <c r="K918" i="4" s="1"/>
  <c r="J919" i="4"/>
  <c r="K919" i="4" s="1"/>
  <c r="J920" i="4"/>
  <c r="K920" i="4" s="1"/>
  <c r="J921" i="4"/>
  <c r="K921" i="4" s="1"/>
  <c r="J922" i="4"/>
  <c r="K922" i="4" s="1"/>
  <c r="J923" i="4"/>
  <c r="K923" i="4" s="1"/>
  <c r="J924" i="4"/>
  <c r="K924" i="4" s="1"/>
  <c r="J925" i="4"/>
  <c r="K925" i="4" s="1"/>
  <c r="J926" i="4"/>
  <c r="K926" i="4" s="1"/>
  <c r="J927" i="4"/>
  <c r="K927" i="4" s="1"/>
  <c r="J928" i="4"/>
  <c r="K928" i="4" s="1"/>
  <c r="J929" i="4"/>
  <c r="K929" i="4" s="1"/>
  <c r="J930" i="4"/>
  <c r="K930" i="4" s="1"/>
  <c r="J931" i="4"/>
  <c r="K931" i="4" s="1"/>
  <c r="J932" i="4"/>
  <c r="K932" i="4" s="1"/>
  <c r="J933" i="4"/>
  <c r="K933" i="4" s="1"/>
  <c r="J934" i="4"/>
  <c r="K934" i="4" s="1"/>
  <c r="J935" i="4"/>
  <c r="K935" i="4" s="1"/>
  <c r="J936" i="4"/>
  <c r="K936" i="4" s="1"/>
  <c r="J937" i="4"/>
  <c r="K937" i="4" s="1"/>
  <c r="J938" i="4"/>
  <c r="K938" i="4" s="1"/>
  <c r="J939" i="4"/>
  <c r="K939" i="4" s="1"/>
  <c r="J940" i="4"/>
  <c r="K940" i="4" s="1"/>
  <c r="J941" i="4"/>
  <c r="K941" i="4" s="1"/>
  <c r="J942" i="4"/>
  <c r="K942" i="4" s="1"/>
  <c r="J943" i="4"/>
  <c r="K943" i="4" s="1"/>
  <c r="J944" i="4"/>
  <c r="K944" i="4" s="1"/>
  <c r="J945" i="4"/>
  <c r="K945" i="4" s="1"/>
  <c r="J946" i="4"/>
  <c r="K946" i="4" s="1"/>
  <c r="J947" i="4"/>
  <c r="K947" i="4" s="1"/>
  <c r="J948" i="4"/>
  <c r="K948" i="4" s="1"/>
  <c r="J949" i="4"/>
  <c r="K949" i="4" s="1"/>
  <c r="J950" i="4"/>
  <c r="K950" i="4" s="1"/>
  <c r="J951" i="4"/>
  <c r="K951" i="4" s="1"/>
  <c r="J952" i="4"/>
  <c r="K952" i="4" s="1"/>
  <c r="J953" i="4"/>
  <c r="K953" i="4" s="1"/>
  <c r="J954" i="4"/>
  <c r="K954" i="4" s="1"/>
  <c r="J955" i="4"/>
  <c r="K955" i="4" s="1"/>
  <c r="J956" i="4"/>
  <c r="K956" i="4" s="1"/>
  <c r="J957" i="4"/>
  <c r="K957" i="4" s="1"/>
  <c r="J958" i="4"/>
  <c r="K958" i="4" s="1"/>
  <c r="J959" i="4"/>
  <c r="K959" i="4" s="1"/>
  <c r="J960" i="4"/>
  <c r="K960" i="4" s="1"/>
  <c r="J961" i="4"/>
  <c r="K961" i="4" s="1"/>
  <c r="J962" i="4"/>
  <c r="K962" i="4" s="1"/>
  <c r="J963" i="4"/>
  <c r="K963" i="4" s="1"/>
  <c r="J964" i="4"/>
  <c r="K964" i="4" s="1"/>
  <c r="J965" i="4"/>
  <c r="K965" i="4" s="1"/>
  <c r="J966" i="4"/>
  <c r="K966" i="4" s="1"/>
  <c r="J967" i="4"/>
  <c r="K967" i="4" s="1"/>
  <c r="J968" i="4"/>
  <c r="K968" i="4" s="1"/>
  <c r="J969" i="4"/>
  <c r="K969" i="4" s="1"/>
  <c r="J970" i="4"/>
  <c r="K970" i="4" s="1"/>
  <c r="J971" i="4"/>
  <c r="K971" i="4" s="1"/>
  <c r="J972" i="4"/>
  <c r="K972" i="4" s="1"/>
  <c r="J973" i="4"/>
  <c r="K973" i="4" s="1"/>
  <c r="J974" i="4"/>
  <c r="K974" i="4" s="1"/>
  <c r="J975" i="4"/>
  <c r="K975" i="4" s="1"/>
  <c r="J976" i="4"/>
  <c r="K976" i="4" s="1"/>
  <c r="J977" i="4"/>
  <c r="K977" i="4" s="1"/>
  <c r="J978" i="4"/>
  <c r="K978" i="4" s="1"/>
  <c r="J979" i="4"/>
  <c r="K979" i="4" s="1"/>
  <c r="J980" i="4"/>
  <c r="K980" i="4" s="1"/>
  <c r="J981" i="4"/>
  <c r="K981" i="4" s="1"/>
  <c r="J982" i="4"/>
  <c r="K982" i="4" s="1"/>
  <c r="J983" i="4"/>
  <c r="K983" i="4" s="1"/>
  <c r="J984" i="4"/>
  <c r="K984" i="4" s="1"/>
  <c r="J985" i="4"/>
  <c r="K985" i="4" s="1"/>
  <c r="J986" i="4"/>
  <c r="K986" i="4" s="1"/>
  <c r="J987" i="4"/>
  <c r="K987" i="4" s="1"/>
  <c r="J988" i="4"/>
  <c r="K988" i="4" s="1"/>
  <c r="J989" i="4"/>
  <c r="K989" i="4" s="1"/>
  <c r="J990" i="4"/>
  <c r="K990" i="4" s="1"/>
  <c r="J991" i="4"/>
  <c r="K991" i="4" s="1"/>
  <c r="J992" i="4"/>
  <c r="K992" i="4" s="1"/>
  <c r="J993" i="4"/>
  <c r="K993" i="4" s="1"/>
  <c r="J994" i="4"/>
  <c r="K994" i="4" s="1"/>
  <c r="J995" i="4"/>
  <c r="K995" i="4" s="1"/>
  <c r="J996" i="4"/>
  <c r="K996" i="4" s="1"/>
  <c r="J997" i="4"/>
  <c r="K997" i="4" s="1"/>
  <c r="J998" i="4"/>
  <c r="K998" i="4" s="1"/>
  <c r="J999" i="4"/>
  <c r="K999" i="4" s="1"/>
  <c r="J1000" i="4"/>
  <c r="K1000" i="4" s="1"/>
  <c r="J1001" i="4"/>
  <c r="K1001" i="4" s="1"/>
  <c r="J1002" i="4"/>
  <c r="K1002" i="4" s="1"/>
  <c r="J1003" i="4"/>
  <c r="K1003" i="4" s="1"/>
  <c r="J1004" i="4"/>
  <c r="K1004" i="4" s="1"/>
  <c r="J1005" i="4"/>
  <c r="K1005" i="4" s="1"/>
  <c r="J1006" i="4"/>
  <c r="K1006" i="4" s="1"/>
  <c r="J1007" i="4"/>
  <c r="K1007" i="4" s="1"/>
  <c r="J1008" i="4"/>
  <c r="K1008" i="4" s="1"/>
  <c r="J1009" i="4"/>
  <c r="K1009" i="4" s="1"/>
  <c r="J1010" i="4"/>
  <c r="K1010" i="4" s="1"/>
  <c r="J1011" i="4"/>
  <c r="K1011" i="4" s="1"/>
  <c r="J1012" i="4"/>
  <c r="K1012" i="4" s="1"/>
  <c r="J1013" i="4"/>
  <c r="K1013" i="4" s="1"/>
  <c r="J1014" i="4"/>
  <c r="K1014" i="4" s="1"/>
  <c r="J1015" i="4"/>
  <c r="K1015" i="4" s="1"/>
  <c r="J1016" i="4"/>
  <c r="K1016" i="4" s="1"/>
  <c r="J1017" i="4"/>
  <c r="K1017" i="4" s="1"/>
  <c r="J1018" i="4"/>
  <c r="K1018" i="4" s="1"/>
  <c r="J1019" i="4"/>
  <c r="K1019" i="4" s="1"/>
  <c r="J1020" i="4"/>
  <c r="K1020" i="4" s="1"/>
  <c r="J1021" i="4"/>
  <c r="K1021" i="4" s="1"/>
  <c r="J1022" i="4"/>
  <c r="K1022" i="4" s="1"/>
  <c r="J1023" i="4"/>
  <c r="K1023" i="4" s="1"/>
  <c r="J1024" i="4"/>
  <c r="K1024" i="4" s="1"/>
  <c r="J1025" i="4"/>
  <c r="K1025" i="4" s="1"/>
  <c r="J1026" i="4"/>
  <c r="K1026" i="4" s="1"/>
  <c r="J1027" i="4"/>
  <c r="K1027" i="4" s="1"/>
  <c r="J1028" i="4"/>
  <c r="K1028" i="4" s="1"/>
  <c r="J1029" i="4"/>
  <c r="K1029" i="4" s="1"/>
  <c r="J1030" i="4"/>
  <c r="K1030" i="4" s="1"/>
  <c r="J1031" i="4"/>
  <c r="K1031" i="4" s="1"/>
  <c r="J1032" i="4"/>
  <c r="K1032" i="4" s="1"/>
  <c r="J1033" i="4"/>
  <c r="K1033" i="4" s="1"/>
  <c r="J1034" i="4"/>
  <c r="K1034" i="4" s="1"/>
  <c r="J1035" i="4"/>
  <c r="K1035" i="4" s="1"/>
  <c r="J1036" i="4"/>
  <c r="K1036" i="4" s="1"/>
  <c r="J1037" i="4"/>
  <c r="K1037" i="4" s="1"/>
  <c r="J1038" i="4"/>
  <c r="K1038" i="4" s="1"/>
  <c r="J1039" i="4"/>
  <c r="K1039" i="4" s="1"/>
  <c r="J1040" i="4"/>
  <c r="K1040" i="4" s="1"/>
  <c r="J1041" i="4"/>
  <c r="K1041" i="4" s="1"/>
  <c r="J1042" i="4"/>
  <c r="K1042" i="4" s="1"/>
  <c r="J1043" i="4"/>
  <c r="K1043" i="4" s="1"/>
  <c r="J1044" i="4"/>
  <c r="K1044" i="4" s="1"/>
  <c r="J1045" i="4"/>
  <c r="K1045" i="4" s="1"/>
  <c r="J1046" i="4"/>
  <c r="K1046" i="4" s="1"/>
  <c r="J1047" i="4"/>
  <c r="K1047" i="4" s="1"/>
  <c r="J1048" i="4"/>
  <c r="K1048" i="4" s="1"/>
  <c r="J1049" i="4"/>
  <c r="K1049" i="4" s="1"/>
  <c r="J1050" i="4"/>
  <c r="K1050" i="4" s="1"/>
  <c r="J1051" i="4"/>
  <c r="K1051" i="4" s="1"/>
  <c r="J1052" i="4"/>
  <c r="K1052" i="4" s="1"/>
  <c r="J1053" i="4"/>
  <c r="K1053" i="4" s="1"/>
  <c r="J1054" i="4"/>
  <c r="K1054" i="4" s="1"/>
  <c r="J1055" i="4"/>
  <c r="K1055" i="4" s="1"/>
  <c r="J1056" i="4"/>
  <c r="K1056" i="4" s="1"/>
  <c r="J1057" i="4"/>
  <c r="K1057" i="4" s="1"/>
  <c r="J1058" i="4"/>
  <c r="K1058" i="4" s="1"/>
  <c r="J1059" i="4"/>
  <c r="K1059" i="4" s="1"/>
  <c r="J1060" i="4"/>
  <c r="K1060" i="4" s="1"/>
  <c r="J1061" i="4"/>
  <c r="K1061" i="4" s="1"/>
  <c r="J1062" i="4"/>
  <c r="K1062" i="4" s="1"/>
  <c r="J1063" i="4"/>
  <c r="K1063" i="4" s="1"/>
  <c r="J1064" i="4"/>
  <c r="K1064" i="4" s="1"/>
  <c r="J1065" i="4"/>
  <c r="K1065" i="4" s="1"/>
  <c r="J1066" i="4"/>
  <c r="K1066" i="4" s="1"/>
  <c r="J1067" i="4"/>
  <c r="K1067" i="4" s="1"/>
  <c r="J1068" i="4"/>
  <c r="K1068" i="4" s="1"/>
  <c r="J1069" i="4"/>
  <c r="K1069" i="4" s="1"/>
  <c r="J1070" i="4"/>
  <c r="K1070" i="4" s="1"/>
  <c r="J1071" i="4"/>
  <c r="K1071" i="4" s="1"/>
  <c r="J1072" i="4"/>
  <c r="K1072" i="4" s="1"/>
  <c r="J1073" i="4"/>
  <c r="K1073" i="4" s="1"/>
  <c r="J1074" i="4"/>
  <c r="K1074" i="4" s="1"/>
  <c r="J1075" i="4"/>
  <c r="K1075" i="4" s="1"/>
  <c r="J1076" i="4"/>
  <c r="K1076" i="4" s="1"/>
  <c r="J1077" i="4"/>
  <c r="K1077" i="4" s="1"/>
  <c r="J1078" i="4"/>
  <c r="K1078" i="4" s="1"/>
  <c r="J1079" i="4"/>
  <c r="K1079" i="4" s="1"/>
  <c r="J1080" i="4"/>
  <c r="K1080" i="4" s="1"/>
  <c r="J1081" i="4"/>
  <c r="K1081" i="4" s="1"/>
  <c r="J1082" i="4"/>
  <c r="K1082" i="4" s="1"/>
  <c r="J1083" i="4"/>
  <c r="K1083" i="4" s="1"/>
  <c r="J1084" i="4"/>
  <c r="K1084" i="4" s="1"/>
  <c r="J1085" i="4"/>
  <c r="K1085" i="4" s="1"/>
  <c r="J1086" i="4"/>
  <c r="K1086" i="4" s="1"/>
  <c r="J1087" i="4"/>
  <c r="K1087" i="4" s="1"/>
  <c r="J1088" i="4"/>
  <c r="K1088" i="4" s="1"/>
  <c r="J1089" i="4"/>
  <c r="K1089" i="4" s="1"/>
  <c r="J1090" i="4"/>
  <c r="K1090" i="4" s="1"/>
  <c r="J1091" i="4"/>
  <c r="K1091" i="4" s="1"/>
  <c r="J1092" i="4"/>
  <c r="K1092" i="4" s="1"/>
  <c r="J1093" i="4"/>
  <c r="K1093" i="4" s="1"/>
  <c r="J1094" i="4"/>
  <c r="K1094" i="4" s="1"/>
  <c r="J1095" i="4"/>
  <c r="K1095" i="4" s="1"/>
  <c r="J1096" i="4"/>
  <c r="K1096" i="4" s="1"/>
  <c r="J1097" i="4"/>
  <c r="K1097" i="4" s="1"/>
  <c r="J1098" i="4"/>
  <c r="K1098" i="4" s="1"/>
  <c r="J1099" i="4"/>
  <c r="K1099" i="4" s="1"/>
  <c r="J1100" i="4"/>
  <c r="K1100" i="4" s="1"/>
  <c r="J1101" i="4"/>
  <c r="K1101" i="4" s="1"/>
  <c r="J1102" i="4"/>
  <c r="K1102" i="4" s="1"/>
  <c r="J1103" i="4"/>
  <c r="K1103" i="4" s="1"/>
  <c r="J1104" i="4"/>
  <c r="K1104" i="4" s="1"/>
  <c r="J1105" i="4"/>
  <c r="K1105" i="4" s="1"/>
  <c r="J1106" i="4"/>
  <c r="K1106" i="4" s="1"/>
  <c r="J1107" i="4"/>
  <c r="K1107" i="4" s="1"/>
  <c r="J1108" i="4"/>
  <c r="K1108" i="4" s="1"/>
  <c r="J1109" i="4"/>
  <c r="K1109" i="4" s="1"/>
  <c r="J1110" i="4"/>
  <c r="K1110" i="4" s="1"/>
  <c r="J1111" i="4"/>
  <c r="K1111" i="4" s="1"/>
  <c r="J1112" i="4"/>
  <c r="K1112" i="4" s="1"/>
  <c r="J1113" i="4"/>
  <c r="K1113" i="4" s="1"/>
  <c r="J1114" i="4"/>
  <c r="K1114" i="4" s="1"/>
  <c r="J1115" i="4"/>
  <c r="K1115" i="4" s="1"/>
  <c r="J1116" i="4"/>
  <c r="K1116" i="4" s="1"/>
  <c r="J1117" i="4"/>
  <c r="K1117" i="4" s="1"/>
  <c r="J1118" i="4"/>
  <c r="K1118" i="4" s="1"/>
  <c r="J1119" i="4"/>
  <c r="K1119" i="4" s="1"/>
  <c r="J1120" i="4"/>
  <c r="K1120" i="4" s="1"/>
  <c r="J1121" i="4"/>
  <c r="K1121" i="4" s="1"/>
  <c r="J1122" i="4"/>
  <c r="K1122" i="4" s="1"/>
  <c r="J1123" i="4"/>
  <c r="K1123" i="4" s="1"/>
  <c r="J1124" i="4"/>
  <c r="K1124" i="4" s="1"/>
  <c r="J1125" i="4"/>
  <c r="K1125" i="4" s="1"/>
  <c r="J1126" i="4"/>
  <c r="K1126" i="4" s="1"/>
  <c r="J1127" i="4"/>
  <c r="K1127" i="4" s="1"/>
  <c r="J1128" i="4"/>
  <c r="K1128" i="4" s="1"/>
  <c r="J1129" i="4"/>
  <c r="K1129" i="4" s="1"/>
  <c r="J1130" i="4"/>
  <c r="K1130" i="4" s="1"/>
  <c r="J1131" i="4"/>
  <c r="K1131" i="4" s="1"/>
  <c r="J1132" i="4"/>
  <c r="K1132" i="4" s="1"/>
  <c r="J1133" i="4"/>
  <c r="K1133" i="4" s="1"/>
  <c r="J1134" i="4"/>
  <c r="K1134" i="4" s="1"/>
  <c r="J1135" i="4"/>
  <c r="K1135" i="4" s="1"/>
  <c r="J1136" i="4"/>
  <c r="K1136" i="4" s="1"/>
  <c r="J1137" i="4"/>
  <c r="K1137" i="4" s="1"/>
  <c r="J1138" i="4"/>
  <c r="K1138" i="4" s="1"/>
  <c r="J1139" i="4"/>
  <c r="K1139" i="4" s="1"/>
  <c r="J1140" i="4"/>
  <c r="K1140" i="4" s="1"/>
  <c r="J1141" i="4"/>
  <c r="K1141" i="4" s="1"/>
  <c r="J1142" i="4"/>
  <c r="K1142" i="4" s="1"/>
  <c r="J1143" i="4"/>
  <c r="K1143" i="4" s="1"/>
  <c r="J1144" i="4"/>
  <c r="K1144" i="4" s="1"/>
  <c r="J1145" i="4"/>
  <c r="K1145" i="4" s="1"/>
  <c r="J1146" i="4"/>
  <c r="K1146" i="4" s="1"/>
  <c r="J1147" i="4"/>
  <c r="K1147" i="4" s="1"/>
  <c r="J1148" i="4"/>
  <c r="K1148" i="4" s="1"/>
  <c r="J1149" i="4"/>
  <c r="K1149" i="4" s="1"/>
  <c r="J1150" i="4"/>
  <c r="K1150" i="4" s="1"/>
  <c r="J1151" i="4"/>
  <c r="K1151" i="4" s="1"/>
  <c r="J1152" i="4"/>
  <c r="K1152" i="4" s="1"/>
  <c r="J1153" i="4"/>
  <c r="K1153" i="4" s="1"/>
  <c r="J1154" i="4"/>
  <c r="K1154" i="4" s="1"/>
  <c r="J1155" i="4"/>
  <c r="K1155" i="4" s="1"/>
  <c r="J1156" i="4"/>
  <c r="K1156" i="4" s="1"/>
  <c r="J1157" i="4"/>
  <c r="K1157" i="4" s="1"/>
  <c r="J1158" i="4"/>
  <c r="K1158" i="4" s="1"/>
  <c r="J1159" i="4"/>
  <c r="K1159" i="4" s="1"/>
  <c r="J1160" i="4"/>
  <c r="K1160" i="4" s="1"/>
  <c r="J1161" i="4"/>
  <c r="K1161" i="4" s="1"/>
  <c r="J1162" i="4"/>
  <c r="K1162" i="4" s="1"/>
  <c r="J1163" i="4"/>
  <c r="K1163" i="4" s="1"/>
  <c r="J1164" i="4"/>
  <c r="K1164" i="4" s="1"/>
  <c r="J1165" i="4"/>
  <c r="K1165" i="4" s="1"/>
  <c r="J1166" i="4"/>
  <c r="K1166" i="4" s="1"/>
  <c r="J1167" i="4"/>
  <c r="K1167" i="4" s="1"/>
  <c r="J1168" i="4"/>
  <c r="K1168" i="4" s="1"/>
  <c r="J1169" i="4"/>
  <c r="K1169" i="4" s="1"/>
  <c r="J1170" i="4"/>
  <c r="K1170" i="4" s="1"/>
  <c r="J1171" i="4"/>
  <c r="K1171" i="4" s="1"/>
  <c r="J1172" i="4"/>
  <c r="K1172" i="4" s="1"/>
  <c r="J1173" i="4"/>
  <c r="K1173" i="4" s="1"/>
  <c r="J1174" i="4"/>
  <c r="K1174" i="4" s="1"/>
  <c r="J1175" i="4"/>
  <c r="K1175" i="4" s="1"/>
  <c r="J1176" i="4"/>
  <c r="K1176" i="4" s="1"/>
  <c r="J1177" i="4"/>
  <c r="K1177" i="4" s="1"/>
  <c r="J1178" i="4"/>
  <c r="K1178" i="4" s="1"/>
  <c r="J1179" i="4"/>
  <c r="K1179" i="4" s="1"/>
  <c r="J1180" i="4"/>
  <c r="K1180" i="4" s="1"/>
  <c r="J1181" i="4"/>
  <c r="K1181" i="4" s="1"/>
  <c r="J1182" i="4"/>
  <c r="K1182" i="4" s="1"/>
  <c r="J1183" i="4"/>
  <c r="K1183" i="4" s="1"/>
  <c r="J1184" i="4"/>
  <c r="K1184" i="4" s="1"/>
  <c r="J1185" i="4"/>
  <c r="K1185" i="4" s="1"/>
  <c r="J1186" i="4"/>
  <c r="K1186" i="4" s="1"/>
  <c r="J1187" i="4"/>
  <c r="K1187" i="4" s="1"/>
  <c r="J1188" i="4"/>
  <c r="K1188" i="4" s="1"/>
  <c r="J1189" i="4"/>
  <c r="K1189" i="4" s="1"/>
  <c r="J1190" i="4"/>
  <c r="K1190" i="4" s="1"/>
  <c r="J1191" i="4"/>
  <c r="K1191" i="4" s="1"/>
  <c r="J1192" i="4"/>
  <c r="K1192" i="4" s="1"/>
  <c r="J1193" i="4"/>
  <c r="K1193" i="4" s="1"/>
  <c r="J1194" i="4"/>
  <c r="K1194" i="4" s="1"/>
  <c r="J1195" i="4"/>
  <c r="K1195" i="4" s="1"/>
  <c r="J1196" i="4"/>
  <c r="K1196" i="4" s="1"/>
  <c r="J1197" i="4"/>
  <c r="K1197" i="4" s="1"/>
  <c r="J1198" i="4"/>
  <c r="K1198" i="4" s="1"/>
  <c r="J1199" i="4"/>
  <c r="K1199" i="4" s="1"/>
  <c r="J1200" i="4"/>
  <c r="K1200" i="4" s="1"/>
  <c r="J1201" i="4"/>
  <c r="K1201" i="4" s="1"/>
  <c r="J1202" i="4"/>
  <c r="K1202" i="4" s="1"/>
  <c r="J1203" i="4"/>
  <c r="K1203" i="4" s="1"/>
  <c r="J1204" i="4"/>
  <c r="K1204" i="4" s="1"/>
  <c r="J1205" i="4"/>
  <c r="K1205" i="4" s="1"/>
  <c r="J1206" i="4"/>
  <c r="K1206" i="4" s="1"/>
  <c r="J1207" i="4"/>
  <c r="K1207" i="4" s="1"/>
  <c r="J1208" i="4"/>
  <c r="K1208" i="4" s="1"/>
  <c r="J1209" i="4"/>
  <c r="K1209" i="4" s="1"/>
  <c r="J1210" i="4"/>
  <c r="K1210" i="4" s="1"/>
  <c r="J1211" i="4"/>
  <c r="K1211" i="4" s="1"/>
  <c r="J1212" i="4"/>
  <c r="K1212" i="4" s="1"/>
  <c r="J1213" i="4"/>
  <c r="K1213" i="4" s="1"/>
  <c r="J1214" i="4"/>
  <c r="K1214" i="4" s="1"/>
  <c r="J1215" i="4"/>
  <c r="K1215" i="4" s="1"/>
  <c r="J1216" i="4"/>
  <c r="K1216" i="4" s="1"/>
  <c r="J1217" i="4"/>
  <c r="K1217" i="4" s="1"/>
  <c r="J1218" i="4"/>
  <c r="K1218" i="4" s="1"/>
  <c r="J1219" i="4"/>
  <c r="K1219" i="4" s="1"/>
  <c r="J1220" i="4"/>
  <c r="K1220" i="4" s="1"/>
  <c r="J1221" i="4"/>
  <c r="K1221" i="4" s="1"/>
  <c r="J1222" i="4"/>
  <c r="K1222" i="4" s="1"/>
  <c r="J1223" i="4"/>
  <c r="K1223" i="4" s="1"/>
  <c r="J1224" i="4"/>
  <c r="K1224" i="4" s="1"/>
  <c r="J1225" i="4"/>
  <c r="K1225" i="4" s="1"/>
  <c r="J1226" i="4"/>
  <c r="K1226" i="4" s="1"/>
  <c r="J1227" i="4"/>
  <c r="K1227" i="4" s="1"/>
  <c r="J1228" i="4"/>
  <c r="K1228" i="4" s="1"/>
  <c r="J1229" i="4"/>
  <c r="K1229" i="4" s="1"/>
  <c r="J1230" i="4"/>
  <c r="K1230" i="4" s="1"/>
  <c r="J1231" i="4"/>
  <c r="K1231" i="4" s="1"/>
  <c r="J1232" i="4"/>
  <c r="K1232" i="4" s="1"/>
  <c r="J1233" i="4"/>
  <c r="K1233" i="4" s="1"/>
  <c r="J1234" i="4"/>
  <c r="K1234" i="4" s="1"/>
  <c r="J1235" i="4"/>
  <c r="K1235" i="4" s="1"/>
  <c r="J1236" i="4"/>
  <c r="K1236" i="4" s="1"/>
  <c r="J1237" i="4"/>
  <c r="K1237" i="4" s="1"/>
  <c r="J1238" i="4"/>
  <c r="K1238" i="4" s="1"/>
  <c r="J1239" i="4"/>
  <c r="K1239" i="4" s="1"/>
  <c r="J1240" i="4"/>
  <c r="K1240" i="4" s="1"/>
  <c r="J1241" i="4"/>
  <c r="K1241" i="4" s="1"/>
  <c r="J1242" i="4"/>
  <c r="K1242" i="4" s="1"/>
  <c r="J1243" i="4"/>
  <c r="K1243" i="4" s="1"/>
  <c r="J1244" i="4"/>
  <c r="K1244" i="4" s="1"/>
  <c r="J1245" i="4"/>
  <c r="K1245" i="4" s="1"/>
  <c r="J1246" i="4"/>
  <c r="K1246" i="4" s="1"/>
  <c r="J1247" i="4"/>
  <c r="K1247" i="4" s="1"/>
  <c r="J1248" i="4"/>
  <c r="K1248" i="4" s="1"/>
  <c r="J1249" i="4"/>
  <c r="K1249" i="4" s="1"/>
  <c r="J1250" i="4"/>
  <c r="K1250" i="4" s="1"/>
  <c r="J1251" i="4"/>
  <c r="K1251" i="4" s="1"/>
  <c r="J1252" i="4"/>
  <c r="K1252" i="4" s="1"/>
  <c r="J1253" i="4"/>
  <c r="K1253" i="4" s="1"/>
  <c r="J1254" i="4"/>
  <c r="K1254" i="4" s="1"/>
  <c r="J1255" i="4"/>
  <c r="K1255" i="4" s="1"/>
  <c r="J1256" i="4"/>
  <c r="K1256" i="4" s="1"/>
  <c r="J1257" i="4"/>
  <c r="K1257" i="4" s="1"/>
  <c r="J1258" i="4"/>
  <c r="K1258" i="4" s="1"/>
  <c r="J1259" i="4"/>
  <c r="K1259" i="4" s="1"/>
  <c r="J1260" i="4"/>
  <c r="K1260" i="4" s="1"/>
  <c r="J1261" i="4"/>
  <c r="K1261" i="4" s="1"/>
  <c r="J1262" i="4"/>
  <c r="K1262" i="4" s="1"/>
  <c r="J1263" i="4"/>
  <c r="K1263" i="4" s="1"/>
  <c r="J1264" i="4"/>
  <c r="K1264" i="4" s="1"/>
  <c r="J1265" i="4"/>
  <c r="K1265" i="4" s="1"/>
  <c r="J1266" i="4"/>
  <c r="K1266" i="4" s="1"/>
  <c r="J1267" i="4"/>
  <c r="K1267" i="4" s="1"/>
  <c r="J1268" i="4"/>
  <c r="K1268" i="4" s="1"/>
  <c r="J1269" i="4"/>
  <c r="K1269" i="4" s="1"/>
  <c r="J1270" i="4"/>
  <c r="K1270" i="4" s="1"/>
  <c r="J1271" i="4"/>
  <c r="K1271" i="4" s="1"/>
  <c r="J1272" i="4"/>
  <c r="K1272" i="4" s="1"/>
  <c r="J1273" i="4"/>
  <c r="K1273" i="4" s="1"/>
  <c r="J1274" i="4"/>
  <c r="K1274" i="4" s="1"/>
  <c r="J1275" i="4"/>
  <c r="K1275" i="4" s="1"/>
  <c r="J1276" i="4"/>
  <c r="K1276" i="4" s="1"/>
  <c r="J1277" i="4"/>
  <c r="K1277" i="4" s="1"/>
  <c r="J1278" i="4"/>
  <c r="K1278" i="4" s="1"/>
  <c r="J1279" i="4"/>
  <c r="K1279" i="4" s="1"/>
  <c r="J1280" i="4"/>
  <c r="K1280" i="4" s="1"/>
  <c r="J1281" i="4"/>
  <c r="K1281" i="4" s="1"/>
  <c r="J1282" i="4"/>
  <c r="K1282" i="4" s="1"/>
  <c r="J1283" i="4"/>
  <c r="K1283" i="4" s="1"/>
  <c r="J1284" i="4"/>
  <c r="K1284" i="4" s="1"/>
  <c r="J1285" i="4"/>
  <c r="K1285" i="4" s="1"/>
  <c r="J1286" i="4"/>
  <c r="K1286" i="4" s="1"/>
  <c r="J1287" i="4"/>
  <c r="K1287" i="4" s="1"/>
  <c r="J1288" i="4"/>
  <c r="K1288" i="4" s="1"/>
  <c r="J1289" i="4"/>
  <c r="K1289" i="4" s="1"/>
  <c r="J1290" i="4"/>
  <c r="K1290" i="4" s="1"/>
  <c r="J1291" i="4"/>
  <c r="K1291" i="4" s="1"/>
  <c r="J1292" i="4"/>
  <c r="K1292" i="4" s="1"/>
  <c r="J1293" i="4"/>
  <c r="K1293" i="4" s="1"/>
  <c r="J1294" i="4"/>
  <c r="K1294" i="4" s="1"/>
  <c r="J1295" i="4"/>
  <c r="K1295" i="4" s="1"/>
  <c r="J1296" i="4"/>
  <c r="K1296" i="4" s="1"/>
  <c r="J1297" i="4"/>
  <c r="K1297" i="4" s="1"/>
  <c r="J1298" i="4"/>
  <c r="K1298" i="4" s="1"/>
  <c r="J1299" i="4"/>
  <c r="K1299" i="4" s="1"/>
  <c r="J1300" i="4"/>
  <c r="K1300" i="4" s="1"/>
  <c r="J1301" i="4"/>
  <c r="K1301" i="4" s="1"/>
  <c r="J1302" i="4"/>
  <c r="K1302" i="4" s="1"/>
  <c r="J1303" i="4"/>
  <c r="K1303" i="4" s="1"/>
  <c r="J1304" i="4"/>
  <c r="K1304" i="4" s="1"/>
  <c r="J1305" i="4"/>
  <c r="K1305" i="4" s="1"/>
  <c r="J1306" i="4"/>
  <c r="K1306" i="4" s="1"/>
  <c r="J1307" i="4"/>
  <c r="K1307" i="4" s="1"/>
  <c r="J1308" i="4"/>
  <c r="K1308" i="4" s="1"/>
  <c r="J1309" i="4"/>
  <c r="K1309" i="4" s="1"/>
  <c r="J1310" i="4"/>
  <c r="K1310" i="4" s="1"/>
  <c r="J1311" i="4"/>
  <c r="K1311" i="4" s="1"/>
  <c r="J1312" i="4"/>
  <c r="K1312" i="4" s="1"/>
  <c r="J1313" i="4"/>
  <c r="K1313" i="4" s="1"/>
  <c r="J1314" i="4"/>
  <c r="K1314" i="4" s="1"/>
  <c r="J1315" i="4"/>
  <c r="K1315" i="4" s="1"/>
  <c r="J1316" i="4"/>
  <c r="K1316" i="4" s="1"/>
  <c r="J1317" i="4"/>
  <c r="K1317" i="4" s="1"/>
  <c r="J1318" i="4"/>
  <c r="K1318" i="4" s="1"/>
  <c r="J1319" i="4"/>
  <c r="K1319" i="4" s="1"/>
  <c r="J1320" i="4"/>
  <c r="K1320" i="4" s="1"/>
  <c r="J1321" i="4"/>
  <c r="K1321" i="4" s="1"/>
  <c r="J1322" i="4"/>
  <c r="K1322" i="4" s="1"/>
  <c r="J1323" i="4"/>
  <c r="K1323" i="4" s="1"/>
  <c r="J1324" i="4"/>
  <c r="K1324" i="4" s="1"/>
  <c r="J1325" i="4"/>
  <c r="K1325" i="4" s="1"/>
  <c r="J1326" i="4"/>
  <c r="K1326" i="4" s="1"/>
  <c r="J1327" i="4"/>
  <c r="K1327" i="4" s="1"/>
  <c r="J1328" i="4"/>
  <c r="K1328" i="4" s="1"/>
  <c r="J1329" i="4"/>
  <c r="K1329" i="4" s="1"/>
  <c r="J1330" i="4"/>
  <c r="K1330" i="4" s="1"/>
  <c r="J1331" i="4"/>
  <c r="K1331" i="4" s="1"/>
  <c r="J1332" i="4"/>
  <c r="K1332" i="4" s="1"/>
  <c r="J1333" i="4"/>
  <c r="K1333" i="4" s="1"/>
  <c r="J1334" i="4"/>
  <c r="K1334" i="4" s="1"/>
  <c r="J1335" i="4"/>
  <c r="K1335" i="4" s="1"/>
  <c r="J1336" i="4"/>
  <c r="K1336" i="4" s="1"/>
  <c r="J1337" i="4"/>
  <c r="K1337" i="4" s="1"/>
  <c r="J1338" i="4"/>
  <c r="K1338" i="4" s="1"/>
  <c r="J1339" i="4"/>
  <c r="K1339" i="4" s="1"/>
  <c r="J1340" i="4"/>
  <c r="K1340" i="4" s="1"/>
  <c r="J1341" i="4"/>
  <c r="K1341" i="4" s="1"/>
  <c r="J1342" i="4"/>
  <c r="K1342" i="4" s="1"/>
  <c r="J1343" i="4"/>
  <c r="K1343" i="4" s="1"/>
  <c r="J1344" i="4"/>
  <c r="K1344" i="4" s="1"/>
  <c r="J1345" i="4"/>
  <c r="K1345" i="4" s="1"/>
  <c r="J1346" i="4"/>
  <c r="K1346" i="4" s="1"/>
  <c r="J1347" i="4"/>
  <c r="K1347" i="4" s="1"/>
  <c r="J1348" i="4"/>
  <c r="K1348" i="4" s="1"/>
  <c r="J1349" i="4"/>
  <c r="K1349" i="4" s="1"/>
  <c r="J1350" i="4"/>
  <c r="K1350" i="4" s="1"/>
  <c r="J1351" i="4"/>
  <c r="K1351" i="4" s="1"/>
  <c r="J1352" i="4"/>
  <c r="K1352" i="4" s="1"/>
  <c r="J1353" i="4"/>
  <c r="K1353" i="4" s="1"/>
  <c r="J1354" i="4"/>
  <c r="K1354" i="4" s="1"/>
  <c r="J1355" i="4"/>
  <c r="K1355" i="4" s="1"/>
  <c r="J1356" i="4"/>
  <c r="K1356" i="4" s="1"/>
  <c r="J1357" i="4"/>
  <c r="K1357" i="4" s="1"/>
  <c r="J1358" i="4"/>
  <c r="K1358" i="4" s="1"/>
  <c r="J1359" i="4"/>
  <c r="K1359" i="4" s="1"/>
  <c r="J1360" i="4"/>
  <c r="K1360" i="4" s="1"/>
  <c r="J1361" i="4"/>
  <c r="K1361" i="4" s="1"/>
  <c r="J1362" i="4"/>
  <c r="K1362" i="4" s="1"/>
  <c r="J1363" i="4"/>
  <c r="K1363" i="4" s="1"/>
  <c r="J1364" i="4"/>
  <c r="K1364" i="4" s="1"/>
  <c r="J1365" i="4"/>
  <c r="K1365" i="4" s="1"/>
  <c r="J1366" i="4"/>
  <c r="K1366" i="4" s="1"/>
  <c r="J1367" i="4"/>
  <c r="K1367" i="4" s="1"/>
  <c r="J1368" i="4"/>
  <c r="K1368" i="4" s="1"/>
  <c r="J1369" i="4"/>
  <c r="K1369" i="4" s="1"/>
  <c r="J1370" i="4"/>
  <c r="K1370" i="4" s="1"/>
  <c r="J1371" i="4"/>
  <c r="K1371" i="4" s="1"/>
  <c r="J1372" i="4"/>
  <c r="K1372" i="4" s="1"/>
  <c r="J1373" i="4"/>
  <c r="K1373" i="4" s="1"/>
  <c r="J1374" i="4"/>
  <c r="K1374" i="4" s="1"/>
  <c r="J1375" i="4"/>
  <c r="K1375" i="4" s="1"/>
  <c r="J1376" i="4"/>
  <c r="K1376" i="4" s="1"/>
  <c r="J1377" i="4"/>
  <c r="K1377" i="4" s="1"/>
  <c r="J1378" i="4"/>
  <c r="K1378" i="4" s="1"/>
  <c r="J1379" i="4"/>
  <c r="K1379" i="4" s="1"/>
  <c r="J1380" i="4"/>
  <c r="K1380" i="4" s="1"/>
  <c r="J1381" i="4"/>
  <c r="K1381" i="4" s="1"/>
  <c r="J1382" i="4"/>
  <c r="K1382" i="4" s="1"/>
  <c r="J1383" i="4"/>
  <c r="K1383" i="4" s="1"/>
  <c r="J1384" i="4"/>
  <c r="K1384" i="4" s="1"/>
  <c r="J1385" i="4"/>
  <c r="K1385" i="4" s="1"/>
  <c r="J1386" i="4"/>
  <c r="K1386" i="4" s="1"/>
  <c r="J1387" i="4"/>
  <c r="K1387" i="4" s="1"/>
  <c r="J1388" i="4"/>
  <c r="K1388" i="4" s="1"/>
  <c r="J1389" i="4"/>
  <c r="K1389" i="4" s="1"/>
  <c r="J1390" i="4"/>
  <c r="K1390" i="4" s="1"/>
  <c r="J1391" i="4"/>
  <c r="K1391" i="4" s="1"/>
  <c r="J1392" i="4"/>
  <c r="K1392" i="4" s="1"/>
  <c r="J1393" i="4"/>
  <c r="K1393" i="4" s="1"/>
  <c r="J1394" i="4"/>
  <c r="K1394" i="4" s="1"/>
  <c r="J1395" i="4"/>
  <c r="K1395" i="4" s="1"/>
  <c r="J1396" i="4"/>
  <c r="K1396" i="4" s="1"/>
  <c r="J1397" i="4"/>
  <c r="K1397" i="4" s="1"/>
  <c r="J1398" i="4"/>
  <c r="K1398" i="4" s="1"/>
  <c r="J1399" i="4"/>
  <c r="K1399" i="4" s="1"/>
  <c r="J1400" i="4"/>
  <c r="K1400" i="4" s="1"/>
  <c r="J1401" i="4"/>
  <c r="K1401" i="4" s="1"/>
  <c r="J1402" i="4"/>
  <c r="K1402" i="4" s="1"/>
  <c r="J1403" i="4"/>
  <c r="K1403" i="4" s="1"/>
  <c r="J1404" i="4"/>
  <c r="K1404" i="4" s="1"/>
  <c r="J1405" i="4"/>
  <c r="K1405" i="4" s="1"/>
  <c r="J1406" i="4"/>
  <c r="K1406" i="4" s="1"/>
  <c r="J1407" i="4"/>
  <c r="K1407" i="4" s="1"/>
  <c r="J1408" i="4"/>
  <c r="K1408" i="4" s="1"/>
  <c r="J1409" i="4"/>
  <c r="K1409" i="4" s="1"/>
  <c r="J1410" i="4"/>
  <c r="K1410" i="4" s="1"/>
  <c r="J1411" i="4"/>
  <c r="K1411" i="4" s="1"/>
  <c r="J1412" i="4"/>
  <c r="K1412" i="4" s="1"/>
  <c r="J1413" i="4"/>
  <c r="K1413" i="4" s="1"/>
  <c r="J1414" i="4"/>
  <c r="K1414" i="4" s="1"/>
  <c r="J1415" i="4"/>
  <c r="K1415" i="4" s="1"/>
  <c r="J1416" i="4"/>
  <c r="K1416" i="4" s="1"/>
  <c r="J1417" i="4"/>
  <c r="K1417" i="4" s="1"/>
  <c r="J1418" i="4"/>
  <c r="K1418" i="4" s="1"/>
  <c r="J1419" i="4"/>
  <c r="K1419" i="4" s="1"/>
  <c r="J1420" i="4"/>
  <c r="K1420" i="4" s="1"/>
  <c r="J1421" i="4"/>
  <c r="K1421" i="4" s="1"/>
  <c r="J1422" i="4"/>
  <c r="K1422" i="4" s="1"/>
  <c r="J1423" i="4"/>
  <c r="K1423" i="4" s="1"/>
  <c r="J1424" i="4"/>
  <c r="K1424" i="4" s="1"/>
  <c r="J1425" i="4"/>
  <c r="K1425" i="4" s="1"/>
  <c r="J1426" i="4"/>
  <c r="K1426" i="4" s="1"/>
  <c r="J1427" i="4"/>
  <c r="K1427" i="4" s="1"/>
  <c r="J1428" i="4"/>
  <c r="K1428" i="4" s="1"/>
  <c r="J1429" i="4"/>
  <c r="K1429" i="4" s="1"/>
  <c r="J1430" i="4"/>
  <c r="K1430" i="4" s="1"/>
  <c r="J1431" i="4"/>
  <c r="K1431" i="4" s="1"/>
  <c r="J1432" i="4"/>
  <c r="K1432" i="4" s="1"/>
  <c r="J1433" i="4"/>
  <c r="K1433" i="4" s="1"/>
  <c r="J1434" i="4"/>
  <c r="K1434" i="4" s="1"/>
  <c r="J1435" i="4"/>
  <c r="K1435" i="4" s="1"/>
  <c r="J1436" i="4"/>
  <c r="K1436" i="4" s="1"/>
  <c r="J1437" i="4"/>
  <c r="K1437" i="4" s="1"/>
  <c r="J1438" i="4"/>
  <c r="K1438" i="4" s="1"/>
  <c r="J1439" i="4"/>
  <c r="K1439" i="4" s="1"/>
  <c r="J1440" i="4"/>
  <c r="K1440" i="4" s="1"/>
  <c r="J1441" i="4"/>
  <c r="K1441" i="4" s="1"/>
  <c r="J1442" i="4"/>
  <c r="K1442" i="4" s="1"/>
  <c r="J1443" i="4"/>
  <c r="K1443" i="4" s="1"/>
  <c r="J1444" i="4"/>
  <c r="K1444" i="4" s="1"/>
  <c r="J1445" i="4"/>
  <c r="K1445" i="4" s="1"/>
  <c r="J1446" i="4"/>
  <c r="K1446" i="4" s="1"/>
  <c r="J1447" i="4"/>
  <c r="K1447" i="4" s="1"/>
  <c r="J1448" i="4"/>
  <c r="K1448" i="4" s="1"/>
  <c r="J1449" i="4"/>
  <c r="K1449" i="4" s="1"/>
  <c r="J1450" i="4"/>
  <c r="K1450" i="4" s="1"/>
  <c r="J1451" i="4"/>
  <c r="K1451" i="4" s="1"/>
  <c r="J1452" i="4"/>
  <c r="K1452" i="4" s="1"/>
  <c r="J1453" i="4"/>
  <c r="K1453" i="4" s="1"/>
  <c r="J1454" i="4"/>
  <c r="K1454" i="4" s="1"/>
  <c r="J1455" i="4"/>
  <c r="K1455" i="4" s="1"/>
  <c r="J1456" i="4"/>
  <c r="K1456" i="4" s="1"/>
  <c r="J1457" i="4"/>
  <c r="K1457" i="4" s="1"/>
  <c r="J1458" i="4"/>
  <c r="K1458" i="4" s="1"/>
  <c r="J1459" i="4"/>
  <c r="K1459" i="4" s="1"/>
  <c r="J1460" i="4"/>
  <c r="K1460" i="4" s="1"/>
  <c r="J1461" i="4"/>
  <c r="K1461" i="4" s="1"/>
  <c r="J1462" i="4"/>
  <c r="K1462" i="4" s="1"/>
  <c r="J1463" i="4"/>
  <c r="K1463" i="4" s="1"/>
  <c r="J1464" i="4"/>
  <c r="K1464" i="4" s="1"/>
  <c r="J1465" i="4"/>
  <c r="K1465" i="4" s="1"/>
  <c r="J1466" i="4"/>
  <c r="K1466" i="4" s="1"/>
  <c r="J1467" i="4"/>
  <c r="K1467" i="4" s="1"/>
  <c r="J1468" i="4"/>
  <c r="K1468" i="4" s="1"/>
  <c r="J1469" i="4"/>
  <c r="K1469" i="4" s="1"/>
  <c r="J1470" i="4"/>
  <c r="K1470" i="4" s="1"/>
  <c r="J1471" i="4"/>
  <c r="K1471" i="4" s="1"/>
  <c r="J1472" i="4"/>
  <c r="K1472" i="4" s="1"/>
  <c r="J1473" i="4"/>
  <c r="K1473" i="4" s="1"/>
  <c r="J1474" i="4"/>
  <c r="K1474" i="4" s="1"/>
  <c r="J1475" i="4"/>
  <c r="K1475" i="4" s="1"/>
  <c r="J1476" i="4"/>
  <c r="K1476" i="4" s="1"/>
  <c r="J1477" i="4"/>
  <c r="K1477" i="4" s="1"/>
  <c r="J1478" i="4"/>
  <c r="K1478" i="4" s="1"/>
  <c r="J1479" i="4"/>
  <c r="K1479" i="4" s="1"/>
  <c r="J1480" i="4"/>
  <c r="K1480" i="4" s="1"/>
  <c r="J1481" i="4"/>
  <c r="K1481" i="4" s="1"/>
  <c r="J1482" i="4"/>
  <c r="K1482" i="4" s="1"/>
  <c r="J1483" i="4"/>
  <c r="K1483" i="4" s="1"/>
  <c r="J1484" i="4"/>
  <c r="K1484" i="4" s="1"/>
  <c r="J1485" i="4"/>
  <c r="K1485" i="4" s="1"/>
  <c r="J1486" i="4"/>
  <c r="K1486" i="4" s="1"/>
  <c r="J1487" i="4"/>
  <c r="K1487" i="4" s="1"/>
  <c r="J1488" i="4"/>
  <c r="K1488" i="4" s="1"/>
  <c r="J1489" i="4"/>
  <c r="K1489" i="4" s="1"/>
  <c r="J1490" i="4"/>
  <c r="K1490" i="4" s="1"/>
  <c r="J1491" i="4"/>
  <c r="K1491" i="4" s="1"/>
  <c r="J1492" i="4"/>
  <c r="K1492" i="4" s="1"/>
  <c r="J1493" i="4"/>
  <c r="K1493" i="4" s="1"/>
  <c r="J1494" i="4"/>
  <c r="K1494" i="4" s="1"/>
  <c r="J1495" i="4"/>
  <c r="K1495" i="4" s="1"/>
  <c r="J1496" i="4"/>
  <c r="K1496" i="4" s="1"/>
  <c r="J1497" i="4"/>
  <c r="K1497" i="4" s="1"/>
  <c r="J1498" i="4"/>
  <c r="K1498" i="4" s="1"/>
  <c r="J1499" i="4"/>
  <c r="K1499" i="4" s="1"/>
  <c r="J1500" i="4"/>
  <c r="K1500" i="4" s="1"/>
  <c r="J1501" i="4"/>
  <c r="K1501" i="4" s="1"/>
  <c r="J1502" i="4"/>
  <c r="K1502" i="4" s="1"/>
  <c r="J1503" i="4"/>
  <c r="K1503" i="4" s="1"/>
  <c r="J1504" i="4"/>
  <c r="K1504" i="4" s="1"/>
  <c r="J1505" i="4"/>
  <c r="K1505" i="4" s="1"/>
  <c r="J1506" i="4"/>
  <c r="K1506" i="4" s="1"/>
  <c r="J1507" i="4"/>
  <c r="K1507" i="4" s="1"/>
  <c r="J1508" i="4"/>
  <c r="K1508" i="4" s="1"/>
  <c r="J1509" i="4"/>
  <c r="K1509" i="4" s="1"/>
  <c r="J1510" i="4"/>
  <c r="K1510" i="4" s="1"/>
  <c r="J1511" i="4"/>
  <c r="K1511" i="4" s="1"/>
  <c r="J1512" i="4"/>
  <c r="K1512" i="4" s="1"/>
  <c r="J1513" i="4"/>
  <c r="K1513" i="4" s="1"/>
  <c r="J1514" i="4"/>
  <c r="K1514" i="4" s="1"/>
  <c r="J1515" i="4"/>
  <c r="K1515" i="4" s="1"/>
  <c r="J1516" i="4"/>
  <c r="K1516" i="4" s="1"/>
  <c r="J1517" i="4"/>
  <c r="K1517" i="4" s="1"/>
  <c r="J1518" i="4"/>
  <c r="K1518" i="4" s="1"/>
  <c r="J1519" i="4"/>
  <c r="K1519" i="4" s="1"/>
  <c r="J1520" i="4"/>
  <c r="K1520" i="4" s="1"/>
  <c r="J1521" i="4"/>
  <c r="K1521" i="4" s="1"/>
  <c r="J1522" i="4"/>
  <c r="K1522" i="4" s="1"/>
  <c r="J1523" i="4"/>
  <c r="K1523" i="4" s="1"/>
  <c r="J1524" i="4"/>
  <c r="K1524" i="4" s="1"/>
  <c r="J1525" i="4"/>
  <c r="K1525" i="4" s="1"/>
  <c r="J1526" i="4"/>
  <c r="K1526" i="4" s="1"/>
  <c r="J1527" i="4"/>
  <c r="K1527" i="4" s="1"/>
  <c r="J1528" i="4"/>
  <c r="K1528" i="4" s="1"/>
  <c r="J1529" i="4"/>
  <c r="K1529" i="4" s="1"/>
  <c r="J1530" i="4"/>
  <c r="K1530" i="4" s="1"/>
  <c r="J1531" i="4"/>
  <c r="K1531" i="4" s="1"/>
  <c r="J1532" i="4"/>
  <c r="K1532" i="4" s="1"/>
  <c r="J1533" i="4"/>
  <c r="K1533" i="4" s="1"/>
  <c r="J1534" i="4"/>
  <c r="K1534" i="4" s="1"/>
  <c r="J1535" i="4"/>
  <c r="K1535" i="4" s="1"/>
  <c r="J1536" i="4"/>
  <c r="K1536" i="4" s="1"/>
  <c r="J1537" i="4"/>
  <c r="K1537" i="4" s="1"/>
  <c r="J1538" i="4"/>
  <c r="K1538" i="4" s="1"/>
  <c r="J1539" i="4"/>
  <c r="K1539" i="4" s="1"/>
  <c r="J1540" i="4"/>
  <c r="K1540" i="4" s="1"/>
  <c r="J1541" i="4"/>
  <c r="K1541" i="4" s="1"/>
  <c r="J1542" i="4"/>
  <c r="K1542" i="4" s="1"/>
  <c r="J1543" i="4"/>
  <c r="K1543" i="4" s="1"/>
  <c r="J1544" i="4"/>
  <c r="K1544" i="4" s="1"/>
  <c r="J1545" i="4"/>
  <c r="K1545" i="4" s="1"/>
  <c r="J1546" i="4"/>
  <c r="K1546" i="4" s="1"/>
  <c r="J1547" i="4"/>
  <c r="K1547" i="4" s="1"/>
  <c r="J1548" i="4"/>
  <c r="K1548" i="4" s="1"/>
  <c r="J1549" i="4"/>
  <c r="K1549" i="4" s="1"/>
  <c r="J1550" i="4"/>
  <c r="K1550" i="4" s="1"/>
  <c r="J1551" i="4"/>
  <c r="K1551" i="4" s="1"/>
  <c r="J1552" i="4"/>
  <c r="K1552" i="4" s="1"/>
  <c r="J1553" i="4"/>
  <c r="K1553" i="4" s="1"/>
  <c r="J1554" i="4"/>
  <c r="K1554" i="4" s="1"/>
  <c r="J1555" i="4"/>
  <c r="K1555" i="4" s="1"/>
  <c r="J1556" i="4"/>
  <c r="K1556" i="4" s="1"/>
  <c r="J1557" i="4"/>
  <c r="K1557" i="4" s="1"/>
  <c r="J1558" i="4"/>
  <c r="K1558" i="4" s="1"/>
  <c r="J1559" i="4"/>
  <c r="K1559" i="4" s="1"/>
  <c r="J1560" i="4"/>
  <c r="K1560" i="4" s="1"/>
  <c r="J1561" i="4"/>
  <c r="K1561" i="4" s="1"/>
  <c r="J1562" i="4"/>
  <c r="K1562" i="4" s="1"/>
  <c r="J1563" i="4"/>
  <c r="K1563" i="4" s="1"/>
  <c r="J1564" i="4"/>
  <c r="K1564" i="4" s="1"/>
  <c r="J1565" i="4"/>
  <c r="K1565" i="4" s="1"/>
  <c r="J1566" i="4"/>
  <c r="K1566" i="4" s="1"/>
  <c r="J1567" i="4"/>
  <c r="K1567" i="4" s="1"/>
  <c r="J1568" i="4"/>
  <c r="K1568" i="4" s="1"/>
  <c r="J1569" i="4"/>
  <c r="K1569" i="4" s="1"/>
  <c r="J1570" i="4"/>
  <c r="K1570" i="4" s="1"/>
  <c r="J1571" i="4"/>
  <c r="K1571" i="4" s="1"/>
  <c r="J1572" i="4"/>
  <c r="K1572" i="4" s="1"/>
  <c r="J1573" i="4"/>
  <c r="K1573" i="4" s="1"/>
  <c r="J1574" i="4"/>
  <c r="K1574" i="4" s="1"/>
  <c r="J1575" i="4"/>
  <c r="K1575" i="4" s="1"/>
  <c r="J1576" i="4"/>
  <c r="K1576" i="4" s="1"/>
  <c r="J1577" i="4"/>
  <c r="K1577" i="4" s="1"/>
  <c r="J1578" i="4"/>
  <c r="K1578" i="4" s="1"/>
  <c r="J1579" i="4"/>
  <c r="K1579" i="4" s="1"/>
  <c r="J1580" i="4"/>
  <c r="K1580" i="4" s="1"/>
  <c r="J1581" i="4"/>
  <c r="K1581" i="4" s="1"/>
  <c r="J1582" i="4"/>
  <c r="K1582" i="4" s="1"/>
  <c r="J1583" i="4"/>
  <c r="K1583" i="4" s="1"/>
  <c r="J1584" i="4"/>
  <c r="K1584" i="4" s="1"/>
  <c r="J1585" i="4"/>
  <c r="K1585" i="4" s="1"/>
  <c r="J1586" i="4"/>
  <c r="K1586" i="4" s="1"/>
  <c r="J1587" i="4"/>
  <c r="K1587" i="4" s="1"/>
  <c r="J1588" i="4"/>
  <c r="K1588" i="4" s="1"/>
  <c r="J1589" i="4"/>
  <c r="K1589" i="4" s="1"/>
  <c r="J1590" i="4"/>
  <c r="K1590" i="4" s="1"/>
  <c r="J1591" i="4"/>
  <c r="K1591" i="4" s="1"/>
  <c r="J1592" i="4"/>
  <c r="K1592" i="4" s="1"/>
  <c r="J1593" i="4"/>
  <c r="K1593" i="4" s="1"/>
  <c r="J1594" i="4"/>
  <c r="K1594" i="4" s="1"/>
  <c r="J1595" i="4"/>
  <c r="K1595" i="4" s="1"/>
  <c r="J1596" i="4"/>
  <c r="K1596" i="4" s="1"/>
  <c r="J1597" i="4"/>
  <c r="K1597" i="4" s="1"/>
  <c r="J1598" i="4"/>
  <c r="K1598" i="4" s="1"/>
  <c r="J1599" i="4"/>
  <c r="K1599" i="4" s="1"/>
  <c r="J1600" i="4"/>
  <c r="K1600" i="4" s="1"/>
  <c r="J1601" i="4"/>
  <c r="K1601" i="4" s="1"/>
  <c r="J1602" i="4"/>
  <c r="K1602" i="4" s="1"/>
  <c r="J1603" i="4"/>
  <c r="K1603" i="4" s="1"/>
  <c r="J1604" i="4"/>
  <c r="K1604" i="4" s="1"/>
  <c r="J1605" i="4"/>
  <c r="K1605" i="4" s="1"/>
  <c r="J1606" i="4"/>
  <c r="K1606" i="4" s="1"/>
  <c r="J1607" i="4"/>
  <c r="K1607" i="4" s="1"/>
  <c r="J1608" i="4"/>
  <c r="K1608" i="4" s="1"/>
  <c r="J1609" i="4"/>
  <c r="K1609" i="4" s="1"/>
  <c r="J1610" i="4"/>
  <c r="K1610" i="4" s="1"/>
  <c r="J1611" i="4"/>
  <c r="K1611" i="4" s="1"/>
  <c r="J1612" i="4"/>
  <c r="K1612" i="4" s="1"/>
  <c r="J1613" i="4"/>
  <c r="K1613" i="4" s="1"/>
  <c r="J1614" i="4"/>
  <c r="K1614" i="4" s="1"/>
  <c r="J1615" i="4"/>
  <c r="K1615" i="4" s="1"/>
  <c r="J1616" i="4"/>
  <c r="K1616" i="4" s="1"/>
  <c r="J1617" i="4"/>
  <c r="K1617" i="4" s="1"/>
  <c r="J1618" i="4"/>
  <c r="K1618" i="4" s="1"/>
  <c r="J1619" i="4"/>
  <c r="K1619" i="4" s="1"/>
  <c r="J1620" i="4"/>
  <c r="K1620" i="4" s="1"/>
  <c r="J1621" i="4"/>
  <c r="K1621" i="4" s="1"/>
  <c r="J1622" i="4"/>
  <c r="K1622" i="4" s="1"/>
  <c r="J1623" i="4"/>
  <c r="K1623" i="4" s="1"/>
  <c r="J1624" i="4"/>
  <c r="K1624" i="4" s="1"/>
  <c r="J1625" i="4"/>
  <c r="K1625" i="4" s="1"/>
  <c r="J1626" i="4"/>
  <c r="K1626" i="4" s="1"/>
  <c r="J1627" i="4"/>
  <c r="K1627" i="4" s="1"/>
  <c r="J1628" i="4"/>
  <c r="K1628" i="4" s="1"/>
  <c r="J1629" i="4"/>
  <c r="K1629" i="4" s="1"/>
  <c r="J1630" i="4"/>
  <c r="K1630" i="4" s="1"/>
  <c r="J1631" i="4"/>
  <c r="K1631" i="4" s="1"/>
  <c r="J1632" i="4"/>
  <c r="K1632" i="4" s="1"/>
  <c r="J1633" i="4"/>
  <c r="K1633" i="4" s="1"/>
  <c r="J1634" i="4"/>
  <c r="K1634" i="4" s="1"/>
  <c r="J1635" i="4"/>
  <c r="K1635" i="4" s="1"/>
  <c r="J1636" i="4"/>
  <c r="K1636" i="4" s="1"/>
  <c r="J1637" i="4"/>
  <c r="K1637" i="4" s="1"/>
  <c r="J1638" i="4"/>
  <c r="K1638" i="4" s="1"/>
  <c r="J1639" i="4"/>
  <c r="K1639" i="4" s="1"/>
  <c r="J1640" i="4"/>
  <c r="K1640" i="4" s="1"/>
  <c r="J1641" i="4"/>
  <c r="K1641" i="4" s="1"/>
  <c r="J1642" i="4"/>
  <c r="K1642" i="4" s="1"/>
  <c r="J1643" i="4"/>
  <c r="K1643" i="4" s="1"/>
  <c r="J1644" i="4"/>
  <c r="K1644" i="4" s="1"/>
  <c r="J1645" i="4"/>
  <c r="K1645" i="4" s="1"/>
  <c r="J1646" i="4"/>
  <c r="K1646" i="4" s="1"/>
  <c r="J1647" i="4"/>
  <c r="K1647" i="4" s="1"/>
  <c r="J1648" i="4"/>
  <c r="K1648" i="4" s="1"/>
  <c r="J1649" i="4"/>
  <c r="K1649" i="4" s="1"/>
  <c r="J1650" i="4"/>
  <c r="K1650" i="4" s="1"/>
  <c r="J1651" i="4"/>
  <c r="K1651" i="4" s="1"/>
  <c r="J1652" i="4"/>
  <c r="K1652" i="4" s="1"/>
  <c r="J1653" i="4"/>
  <c r="K1653" i="4" s="1"/>
  <c r="J1654" i="4"/>
  <c r="K1654" i="4" s="1"/>
  <c r="J1655" i="4"/>
  <c r="K1655" i="4" s="1"/>
  <c r="J1656" i="4"/>
  <c r="K1656" i="4" s="1"/>
  <c r="J1657" i="4"/>
  <c r="K1657" i="4" s="1"/>
  <c r="J1658" i="4"/>
  <c r="K1658" i="4" s="1"/>
  <c r="J1659" i="4"/>
  <c r="K1659" i="4" s="1"/>
  <c r="J1660" i="4"/>
  <c r="K1660" i="4" s="1"/>
  <c r="J1661" i="4"/>
  <c r="K1661" i="4" s="1"/>
  <c r="J1662" i="4"/>
  <c r="K1662" i="4" s="1"/>
  <c r="J1663" i="4"/>
  <c r="K1663" i="4" s="1"/>
  <c r="J1664" i="4"/>
  <c r="K1664" i="4" s="1"/>
  <c r="J1665" i="4"/>
  <c r="K1665" i="4" s="1"/>
  <c r="J1666" i="4"/>
  <c r="K1666" i="4" s="1"/>
  <c r="J1667" i="4"/>
  <c r="K1667" i="4" s="1"/>
  <c r="J1668" i="4"/>
  <c r="K1668" i="4" s="1"/>
  <c r="J1669" i="4"/>
  <c r="K1669" i="4" s="1"/>
  <c r="J1670" i="4"/>
  <c r="K1670" i="4" s="1"/>
  <c r="J1671" i="4"/>
  <c r="K1671" i="4" s="1"/>
  <c r="J1672" i="4"/>
  <c r="K1672" i="4" s="1"/>
  <c r="J1673" i="4"/>
  <c r="K1673" i="4" s="1"/>
  <c r="J1674" i="4"/>
  <c r="K1674" i="4" s="1"/>
  <c r="J1675" i="4"/>
  <c r="K1675" i="4" s="1"/>
  <c r="J1676" i="4"/>
  <c r="K1676" i="4" s="1"/>
  <c r="J1677" i="4"/>
  <c r="K1677" i="4" s="1"/>
  <c r="J1678" i="4"/>
  <c r="K1678" i="4" s="1"/>
  <c r="J1679" i="4"/>
  <c r="K1679" i="4" s="1"/>
  <c r="J1680" i="4"/>
  <c r="K1680" i="4" s="1"/>
  <c r="J1681" i="4"/>
  <c r="K1681" i="4" s="1"/>
  <c r="J1682" i="4"/>
  <c r="K1682" i="4" s="1"/>
  <c r="J1683" i="4"/>
  <c r="K1683" i="4" s="1"/>
  <c r="J1684" i="4"/>
  <c r="K1684" i="4" s="1"/>
  <c r="J1685" i="4"/>
  <c r="K1685" i="4" s="1"/>
  <c r="J1686" i="4"/>
  <c r="K1686" i="4" s="1"/>
  <c r="J1687" i="4"/>
  <c r="K1687" i="4" s="1"/>
  <c r="J1688" i="4"/>
  <c r="K1688" i="4" s="1"/>
  <c r="J1689" i="4"/>
  <c r="K1689" i="4" s="1"/>
  <c r="J1690" i="4"/>
  <c r="K1690" i="4" s="1"/>
  <c r="J1691" i="4"/>
  <c r="K1691" i="4" s="1"/>
  <c r="J1692" i="4"/>
  <c r="K1692" i="4" s="1"/>
  <c r="J1693" i="4"/>
  <c r="K1693" i="4" s="1"/>
  <c r="J1694" i="4"/>
  <c r="K1694" i="4" s="1"/>
  <c r="J1695" i="4"/>
  <c r="K1695" i="4" s="1"/>
  <c r="J1696" i="4"/>
  <c r="K1696" i="4" s="1"/>
  <c r="J1697" i="4"/>
  <c r="K1697" i="4" s="1"/>
  <c r="J1698" i="4"/>
  <c r="K1698" i="4" s="1"/>
  <c r="J1699" i="4"/>
  <c r="K1699" i="4" s="1"/>
  <c r="J1700" i="4"/>
  <c r="K1700" i="4" s="1"/>
  <c r="J1701" i="4"/>
  <c r="K1701" i="4" s="1"/>
  <c r="J1702" i="4"/>
  <c r="K1702" i="4" s="1"/>
  <c r="J1703" i="4"/>
  <c r="K1703" i="4" s="1"/>
  <c r="J1704" i="4"/>
  <c r="K1704" i="4" s="1"/>
  <c r="J1705" i="4"/>
  <c r="K1705" i="4" s="1"/>
  <c r="J1706" i="4"/>
  <c r="K1706" i="4" s="1"/>
  <c r="J1707" i="4"/>
  <c r="K1707" i="4" s="1"/>
  <c r="J1708" i="4"/>
  <c r="K1708" i="4" s="1"/>
  <c r="J1709" i="4"/>
  <c r="K1709" i="4" s="1"/>
  <c r="J1710" i="4"/>
  <c r="K1710" i="4" s="1"/>
  <c r="J1711" i="4"/>
  <c r="K1711" i="4" s="1"/>
  <c r="J1712" i="4"/>
  <c r="K1712" i="4" s="1"/>
  <c r="J1713" i="4"/>
  <c r="K1713" i="4" s="1"/>
  <c r="J1714" i="4"/>
  <c r="K1714" i="4" s="1"/>
  <c r="J1715" i="4"/>
  <c r="K1715" i="4" s="1"/>
  <c r="J1716" i="4"/>
  <c r="K1716" i="4" s="1"/>
  <c r="J1717" i="4"/>
  <c r="K1717" i="4" s="1"/>
  <c r="J1718" i="4"/>
  <c r="K1718" i="4" s="1"/>
  <c r="J1719" i="4"/>
  <c r="K1719" i="4" s="1"/>
  <c r="J1720" i="4"/>
  <c r="K1720" i="4" s="1"/>
  <c r="J1721" i="4"/>
  <c r="K1721" i="4" s="1"/>
  <c r="J1722" i="4"/>
  <c r="K1722" i="4" s="1"/>
  <c r="J1723" i="4"/>
  <c r="K1723" i="4" s="1"/>
  <c r="J1724" i="4"/>
  <c r="K1724" i="4" s="1"/>
  <c r="J1725" i="4"/>
  <c r="K1725" i="4" s="1"/>
  <c r="J1726" i="4"/>
  <c r="K1726" i="4" s="1"/>
  <c r="J1727" i="4"/>
  <c r="K1727" i="4" s="1"/>
  <c r="J1728" i="4"/>
  <c r="K1728" i="4" s="1"/>
  <c r="J1729" i="4"/>
  <c r="K1729" i="4" s="1"/>
  <c r="J1730" i="4"/>
  <c r="K1730" i="4" s="1"/>
  <c r="J1731" i="4"/>
  <c r="K1731" i="4" s="1"/>
  <c r="J1732" i="4"/>
  <c r="K1732" i="4" s="1"/>
  <c r="J1733" i="4"/>
  <c r="K1733" i="4" s="1"/>
  <c r="J1734" i="4"/>
  <c r="K1734" i="4" s="1"/>
  <c r="J1735" i="4"/>
  <c r="K1735" i="4" s="1"/>
  <c r="J1736" i="4"/>
  <c r="K1736" i="4" s="1"/>
  <c r="J1737" i="4"/>
  <c r="K1737" i="4" s="1"/>
  <c r="J1738" i="4"/>
  <c r="K1738" i="4" s="1"/>
  <c r="J1739" i="4"/>
  <c r="K1739" i="4" s="1"/>
  <c r="J1740" i="4"/>
  <c r="K1740" i="4" s="1"/>
  <c r="J1741" i="4"/>
  <c r="K1741" i="4" s="1"/>
  <c r="J1742" i="4"/>
  <c r="K1742" i="4" s="1"/>
  <c r="J1743" i="4"/>
  <c r="K1743" i="4" s="1"/>
  <c r="J1744" i="4"/>
  <c r="K1744" i="4" s="1"/>
  <c r="J1745" i="4"/>
  <c r="K1745" i="4" s="1"/>
  <c r="J1746" i="4"/>
  <c r="K1746" i="4" s="1"/>
  <c r="J1747" i="4"/>
  <c r="K1747" i="4" s="1"/>
  <c r="J1748" i="4"/>
  <c r="K1748" i="4" s="1"/>
  <c r="J1749" i="4"/>
  <c r="K1749" i="4" s="1"/>
  <c r="J1750" i="4"/>
  <c r="K1750" i="4" s="1"/>
  <c r="J1751" i="4"/>
  <c r="K1751" i="4" s="1"/>
  <c r="J1752" i="4"/>
  <c r="K1752" i="4" s="1"/>
  <c r="J1753" i="4"/>
  <c r="K1753" i="4" s="1"/>
  <c r="J1754" i="4"/>
  <c r="K1754" i="4" s="1"/>
  <c r="J1755" i="4"/>
  <c r="K1755" i="4" s="1"/>
  <c r="J1756" i="4"/>
  <c r="K1756" i="4" s="1"/>
  <c r="J1757" i="4"/>
  <c r="K1757" i="4" s="1"/>
  <c r="J1758" i="4"/>
  <c r="K1758" i="4" s="1"/>
  <c r="J1759" i="4"/>
  <c r="K1759" i="4" s="1"/>
  <c r="J1760" i="4"/>
  <c r="K1760" i="4" s="1"/>
  <c r="J1761" i="4"/>
  <c r="K1761" i="4" s="1"/>
  <c r="J1762" i="4"/>
  <c r="K1762" i="4" s="1"/>
  <c r="J1763" i="4"/>
  <c r="K1763" i="4" s="1"/>
  <c r="J1764" i="4"/>
  <c r="K1764" i="4" s="1"/>
  <c r="J1765" i="4"/>
  <c r="K1765" i="4" s="1"/>
  <c r="J1766" i="4"/>
  <c r="K1766" i="4" s="1"/>
  <c r="J1767" i="4"/>
  <c r="K1767" i="4" s="1"/>
  <c r="J1768" i="4"/>
  <c r="K1768" i="4" s="1"/>
  <c r="J1769" i="4"/>
  <c r="K1769" i="4" s="1"/>
  <c r="J1770" i="4"/>
  <c r="K1770" i="4" s="1"/>
  <c r="J1771" i="4"/>
  <c r="K1771" i="4" s="1"/>
  <c r="J1772" i="4"/>
  <c r="K1772" i="4" s="1"/>
  <c r="J1773" i="4"/>
  <c r="K1773" i="4" s="1"/>
  <c r="J1774" i="4"/>
  <c r="K1774" i="4" s="1"/>
  <c r="J1775" i="4"/>
  <c r="K1775" i="4" s="1"/>
  <c r="J1776" i="4"/>
  <c r="K1776" i="4" s="1"/>
  <c r="J1777" i="4"/>
  <c r="K1777" i="4" s="1"/>
  <c r="J1778" i="4"/>
  <c r="K1778" i="4" s="1"/>
  <c r="J1779" i="4"/>
  <c r="K1779" i="4" s="1"/>
  <c r="J1780" i="4"/>
  <c r="K1780" i="4" s="1"/>
  <c r="J1781" i="4"/>
  <c r="K1781" i="4" s="1"/>
  <c r="J1782" i="4"/>
  <c r="K1782" i="4" s="1"/>
  <c r="J1783" i="4"/>
  <c r="K1783" i="4" s="1"/>
  <c r="J1784" i="4"/>
  <c r="K1784" i="4" s="1"/>
  <c r="J1785" i="4"/>
  <c r="K1785" i="4" s="1"/>
  <c r="J1786" i="4"/>
  <c r="K1786" i="4" s="1"/>
  <c r="J1787" i="4"/>
  <c r="K1787" i="4" s="1"/>
  <c r="J1788" i="4"/>
  <c r="K1788" i="4" s="1"/>
  <c r="J1789" i="4"/>
  <c r="K1789" i="4" s="1"/>
  <c r="J1790" i="4"/>
  <c r="K1790" i="4" s="1"/>
  <c r="J1791" i="4"/>
  <c r="K1791" i="4" s="1"/>
  <c r="J1792" i="4"/>
  <c r="K1792" i="4" s="1"/>
  <c r="J1793" i="4"/>
  <c r="K1793" i="4" s="1"/>
  <c r="J1794" i="4"/>
  <c r="K1794" i="4" s="1"/>
  <c r="J1795" i="4"/>
  <c r="K1795" i="4" s="1"/>
  <c r="J1796" i="4"/>
  <c r="K1796" i="4" s="1"/>
  <c r="J1797" i="4"/>
  <c r="K1797" i="4" s="1"/>
  <c r="J1798" i="4"/>
  <c r="K1798" i="4" s="1"/>
  <c r="J1799" i="4"/>
  <c r="K1799" i="4" s="1"/>
  <c r="J1800" i="4"/>
  <c r="K1800" i="4" s="1"/>
  <c r="J1801" i="4"/>
  <c r="K1801" i="4" s="1"/>
  <c r="J1802" i="4"/>
  <c r="K1802" i="4" s="1"/>
  <c r="J1803" i="4"/>
  <c r="K1803" i="4" s="1"/>
  <c r="J1804" i="4"/>
  <c r="K1804" i="4" s="1"/>
  <c r="J1805" i="4"/>
  <c r="K1805" i="4" s="1"/>
  <c r="J1806" i="4"/>
  <c r="K1806" i="4" s="1"/>
  <c r="J1807" i="4"/>
  <c r="K1807" i="4" s="1"/>
  <c r="J1808" i="4"/>
  <c r="K1808" i="4" s="1"/>
  <c r="J1809" i="4"/>
  <c r="K1809" i="4" s="1"/>
  <c r="J1810" i="4"/>
  <c r="K1810" i="4" s="1"/>
  <c r="J1811" i="4"/>
  <c r="K1811" i="4" s="1"/>
  <c r="J1812" i="4"/>
  <c r="K1812" i="4" s="1"/>
  <c r="J1813" i="4"/>
  <c r="K1813" i="4" s="1"/>
  <c r="J1814" i="4"/>
  <c r="K1814" i="4" s="1"/>
  <c r="J1815" i="4"/>
  <c r="K1815" i="4" s="1"/>
  <c r="J1816" i="4"/>
  <c r="K1816" i="4" s="1"/>
  <c r="J1817" i="4"/>
  <c r="K1817" i="4" s="1"/>
  <c r="J1818" i="4"/>
  <c r="K1818" i="4" s="1"/>
  <c r="J1819" i="4"/>
  <c r="K1819" i="4" s="1"/>
  <c r="J1820" i="4"/>
  <c r="K1820" i="4" s="1"/>
  <c r="J1821" i="4"/>
  <c r="K1821" i="4" s="1"/>
  <c r="J1822" i="4"/>
  <c r="K1822" i="4" s="1"/>
  <c r="J1823" i="4"/>
  <c r="K1823" i="4" s="1"/>
  <c r="J1824" i="4"/>
  <c r="K1824" i="4" s="1"/>
  <c r="J1825" i="4"/>
  <c r="K1825" i="4" s="1"/>
  <c r="J1826" i="4"/>
  <c r="K1826" i="4" s="1"/>
  <c r="J1827" i="4"/>
  <c r="K1827" i="4" s="1"/>
  <c r="J1828" i="4"/>
  <c r="K1828" i="4" s="1"/>
  <c r="J1829" i="4"/>
  <c r="K1829" i="4" s="1"/>
  <c r="J1830" i="4"/>
  <c r="K1830" i="4" s="1"/>
  <c r="J1831" i="4"/>
  <c r="K1831" i="4" s="1"/>
  <c r="J1832" i="4"/>
  <c r="K1832" i="4" s="1"/>
  <c r="J1833" i="4"/>
  <c r="K1833" i="4" s="1"/>
  <c r="J1834" i="4"/>
  <c r="K1834" i="4" s="1"/>
  <c r="J1835" i="4"/>
  <c r="K1835" i="4" s="1"/>
  <c r="J1836" i="4"/>
  <c r="K1836" i="4" s="1"/>
  <c r="J1837" i="4"/>
  <c r="K1837" i="4" s="1"/>
  <c r="J1838" i="4"/>
  <c r="K1838" i="4" s="1"/>
  <c r="J1839" i="4"/>
  <c r="K1839" i="4" s="1"/>
  <c r="J1840" i="4"/>
  <c r="K1840" i="4" s="1"/>
  <c r="J1841" i="4"/>
  <c r="K1841" i="4" s="1"/>
  <c r="J1842" i="4"/>
  <c r="K1842" i="4" s="1"/>
  <c r="J1843" i="4"/>
  <c r="K1843" i="4" s="1"/>
  <c r="J1844" i="4"/>
  <c r="K1844" i="4" s="1"/>
  <c r="J1845" i="4"/>
  <c r="K1845" i="4" s="1"/>
  <c r="J1846" i="4"/>
  <c r="K1846" i="4" s="1"/>
  <c r="J1847" i="4"/>
  <c r="K1847" i="4" s="1"/>
  <c r="J1848" i="4"/>
  <c r="K1848" i="4" s="1"/>
  <c r="J1849" i="4"/>
  <c r="K1849" i="4" s="1"/>
  <c r="J1850" i="4"/>
  <c r="K1850" i="4" s="1"/>
  <c r="J1851" i="4"/>
  <c r="K1851" i="4" s="1"/>
  <c r="J1852" i="4"/>
  <c r="K1852" i="4" s="1"/>
  <c r="J1853" i="4"/>
  <c r="K1853" i="4" s="1"/>
  <c r="J1854" i="4"/>
  <c r="K1854" i="4" s="1"/>
  <c r="J1855" i="4"/>
  <c r="K1855" i="4" s="1"/>
  <c r="J1856" i="4"/>
  <c r="K1856" i="4" s="1"/>
  <c r="J1857" i="4"/>
  <c r="K1857" i="4" s="1"/>
  <c r="J1858" i="4"/>
  <c r="K1858" i="4" s="1"/>
  <c r="J1859" i="4"/>
  <c r="K1859" i="4" s="1"/>
  <c r="J1860" i="4"/>
  <c r="K1860" i="4" s="1"/>
  <c r="J1861" i="4"/>
  <c r="K1861" i="4" s="1"/>
  <c r="J1862" i="4"/>
  <c r="K1862" i="4" s="1"/>
  <c r="J1863" i="4"/>
  <c r="K1863" i="4" s="1"/>
  <c r="J1864" i="4"/>
  <c r="K1864" i="4" s="1"/>
  <c r="J1865" i="4"/>
  <c r="K1865" i="4" s="1"/>
  <c r="J1866" i="4"/>
  <c r="K1866" i="4" s="1"/>
  <c r="J1867" i="4"/>
  <c r="K1867" i="4" s="1"/>
  <c r="J1868" i="4"/>
  <c r="K1868" i="4" s="1"/>
  <c r="J1869" i="4"/>
  <c r="K1869" i="4" s="1"/>
  <c r="J1870" i="4"/>
  <c r="K1870" i="4" s="1"/>
  <c r="J1871" i="4"/>
  <c r="K1871" i="4" s="1"/>
  <c r="J1872" i="4"/>
  <c r="K1872" i="4" s="1"/>
  <c r="J1873" i="4"/>
  <c r="K1873" i="4" s="1"/>
  <c r="J1874" i="4"/>
  <c r="K1874" i="4" s="1"/>
  <c r="J1875" i="4"/>
  <c r="K1875" i="4" s="1"/>
  <c r="J1876" i="4"/>
  <c r="K1876" i="4" s="1"/>
  <c r="J1877" i="4"/>
  <c r="K1877" i="4" s="1"/>
  <c r="J1878" i="4"/>
  <c r="K1878" i="4" s="1"/>
  <c r="J1879" i="4"/>
  <c r="K1879" i="4" s="1"/>
  <c r="J1880" i="4"/>
  <c r="K1880" i="4" s="1"/>
  <c r="J1881" i="4"/>
  <c r="K1881" i="4" s="1"/>
  <c r="J1882" i="4"/>
  <c r="K1882" i="4" s="1"/>
  <c r="J1883" i="4"/>
  <c r="K1883" i="4" s="1"/>
  <c r="J1884" i="4"/>
  <c r="K1884" i="4" s="1"/>
  <c r="J1885" i="4"/>
  <c r="K1885" i="4" s="1"/>
  <c r="J1886" i="4"/>
  <c r="K1886" i="4" s="1"/>
  <c r="J1887" i="4"/>
  <c r="K1887" i="4" s="1"/>
  <c r="J1888" i="4"/>
  <c r="K1888" i="4" s="1"/>
  <c r="J1889" i="4"/>
  <c r="K1889" i="4" s="1"/>
  <c r="J1890" i="4"/>
  <c r="K1890" i="4" s="1"/>
  <c r="J1891" i="4"/>
  <c r="K1891" i="4" s="1"/>
  <c r="J1892" i="4"/>
  <c r="K1892" i="4" s="1"/>
  <c r="J1893" i="4"/>
  <c r="K1893" i="4" s="1"/>
  <c r="J1894" i="4"/>
  <c r="K1894" i="4" s="1"/>
  <c r="J1895" i="4"/>
  <c r="K1895" i="4" s="1"/>
  <c r="J1896" i="4"/>
  <c r="K1896" i="4" s="1"/>
  <c r="J1897" i="4"/>
  <c r="K1897" i="4" s="1"/>
  <c r="J1898" i="4"/>
  <c r="K1898" i="4" s="1"/>
  <c r="J1899" i="4"/>
  <c r="K1899" i="4" s="1"/>
  <c r="J1900" i="4"/>
  <c r="K1900" i="4" s="1"/>
  <c r="J1901" i="4"/>
  <c r="K1901" i="4" s="1"/>
  <c r="J1902" i="4"/>
  <c r="K1902" i="4" s="1"/>
  <c r="J1903" i="4"/>
  <c r="K1903" i="4" s="1"/>
  <c r="J1904" i="4"/>
  <c r="K1904" i="4" s="1"/>
  <c r="J1905" i="4"/>
  <c r="K1905" i="4" s="1"/>
  <c r="J1906" i="4"/>
  <c r="K1906" i="4" s="1"/>
  <c r="J1907" i="4"/>
  <c r="K1907" i="4" s="1"/>
  <c r="J1908" i="4"/>
  <c r="K1908" i="4" s="1"/>
  <c r="J1909" i="4"/>
  <c r="K1909" i="4" s="1"/>
  <c r="J1910" i="4"/>
  <c r="K1910" i="4" s="1"/>
  <c r="J1911" i="4"/>
  <c r="K1911" i="4" s="1"/>
  <c r="J1912" i="4"/>
  <c r="K1912" i="4" s="1"/>
  <c r="J1913" i="4"/>
  <c r="K1913" i="4" s="1"/>
  <c r="J1914" i="4"/>
  <c r="K1914" i="4" s="1"/>
  <c r="J1915" i="4"/>
  <c r="K1915" i="4" s="1"/>
  <c r="J1916" i="4"/>
  <c r="K1916" i="4" s="1"/>
  <c r="J1917" i="4"/>
  <c r="K1917" i="4" s="1"/>
  <c r="J1918" i="4"/>
  <c r="K1918" i="4" s="1"/>
  <c r="J1919" i="4"/>
  <c r="K1919" i="4" s="1"/>
  <c r="J1920" i="4"/>
  <c r="K1920" i="4" s="1"/>
  <c r="J1921" i="4"/>
  <c r="K1921" i="4" s="1"/>
  <c r="J1922" i="4"/>
  <c r="K1922" i="4" s="1"/>
  <c r="J1923" i="4"/>
  <c r="K1923" i="4" s="1"/>
  <c r="J1924" i="4"/>
  <c r="K1924" i="4" s="1"/>
  <c r="J1925" i="4"/>
  <c r="K1925" i="4" s="1"/>
  <c r="J1926" i="4"/>
  <c r="K1926" i="4" s="1"/>
  <c r="J1927" i="4"/>
  <c r="K1927" i="4" s="1"/>
  <c r="J1928" i="4"/>
  <c r="K1928" i="4" s="1"/>
  <c r="J1929" i="4"/>
  <c r="K1929" i="4" s="1"/>
  <c r="J1930" i="4"/>
  <c r="K1930" i="4" s="1"/>
  <c r="J1931" i="4"/>
  <c r="K1931" i="4" s="1"/>
  <c r="J1932" i="4"/>
  <c r="K1932" i="4" s="1"/>
  <c r="J1933" i="4"/>
  <c r="K1933" i="4" s="1"/>
  <c r="J1934" i="4"/>
  <c r="K1934" i="4" s="1"/>
  <c r="J1935" i="4"/>
  <c r="K1935" i="4" s="1"/>
  <c r="J1936" i="4"/>
  <c r="K1936" i="4" s="1"/>
  <c r="J1937" i="4"/>
  <c r="K1937" i="4" s="1"/>
  <c r="J1938" i="4"/>
  <c r="K1938" i="4" s="1"/>
  <c r="J1939" i="4"/>
  <c r="K1939" i="4" s="1"/>
  <c r="J1940" i="4"/>
  <c r="K1940" i="4" s="1"/>
  <c r="J1941" i="4"/>
  <c r="K1941" i="4" s="1"/>
  <c r="J1942" i="4"/>
  <c r="K1942" i="4" s="1"/>
  <c r="J1943" i="4"/>
  <c r="K1943" i="4" s="1"/>
  <c r="J1944" i="4"/>
  <c r="K1944" i="4" s="1"/>
  <c r="J1945" i="4"/>
  <c r="K1945" i="4" s="1"/>
  <c r="J1946" i="4"/>
  <c r="K1946" i="4" s="1"/>
  <c r="J1947" i="4"/>
  <c r="K1947" i="4" s="1"/>
  <c r="J1948" i="4"/>
  <c r="K1948" i="4" s="1"/>
  <c r="J1949" i="4"/>
  <c r="K1949" i="4" s="1"/>
  <c r="J1950" i="4"/>
  <c r="K1950" i="4" s="1"/>
  <c r="J1951" i="4"/>
  <c r="K1951" i="4" s="1"/>
  <c r="J1952" i="4"/>
  <c r="K1952" i="4" s="1"/>
  <c r="J1953" i="4"/>
  <c r="K1953" i="4" s="1"/>
  <c r="J1954" i="4"/>
  <c r="K1954" i="4" s="1"/>
  <c r="J1955" i="4"/>
  <c r="K1955" i="4" s="1"/>
  <c r="J1956" i="4"/>
  <c r="K1956" i="4" s="1"/>
  <c r="J1957" i="4"/>
  <c r="K1957" i="4" s="1"/>
  <c r="J1958" i="4"/>
  <c r="K1958" i="4" s="1"/>
  <c r="J1959" i="4"/>
  <c r="K1959" i="4" s="1"/>
  <c r="J1960" i="4"/>
  <c r="K1960" i="4" s="1"/>
  <c r="J1961" i="4"/>
  <c r="K1961" i="4" s="1"/>
  <c r="J1962" i="4"/>
  <c r="K1962" i="4" s="1"/>
  <c r="J1963" i="4"/>
  <c r="K1963" i="4" s="1"/>
  <c r="J1964" i="4"/>
  <c r="K1964" i="4" s="1"/>
  <c r="J1965" i="4"/>
  <c r="K1965" i="4" s="1"/>
  <c r="J1966" i="4"/>
  <c r="K1966" i="4" s="1"/>
  <c r="J1967" i="4"/>
  <c r="K1967" i="4" s="1"/>
  <c r="J1968" i="4"/>
  <c r="K1968" i="4" s="1"/>
  <c r="J1969" i="4"/>
  <c r="K1969" i="4" s="1"/>
  <c r="J1970" i="4"/>
  <c r="K1970" i="4" s="1"/>
  <c r="J1971" i="4"/>
  <c r="K1971" i="4" s="1"/>
  <c r="J1972" i="4"/>
  <c r="K1972" i="4" s="1"/>
  <c r="J1973" i="4"/>
  <c r="K1973" i="4" s="1"/>
  <c r="J1974" i="4"/>
  <c r="K1974" i="4" s="1"/>
  <c r="J1975" i="4"/>
  <c r="K1975" i="4" s="1"/>
  <c r="J1976" i="4"/>
  <c r="K1976" i="4" s="1"/>
  <c r="J1977" i="4"/>
  <c r="K1977" i="4" s="1"/>
  <c r="J1978" i="4"/>
  <c r="K1978" i="4" s="1"/>
  <c r="J1979" i="4"/>
  <c r="K1979" i="4" s="1"/>
  <c r="J1980" i="4"/>
  <c r="K1980" i="4" s="1"/>
  <c r="J1981" i="4"/>
  <c r="K1981" i="4" s="1"/>
  <c r="J1982" i="4"/>
  <c r="K1982" i="4" s="1"/>
  <c r="J1983" i="4"/>
  <c r="K1983" i="4" s="1"/>
  <c r="J1984" i="4"/>
  <c r="K1984" i="4" s="1"/>
  <c r="J1985" i="4"/>
  <c r="K1985" i="4" s="1"/>
  <c r="J1986" i="4"/>
  <c r="K1986" i="4" s="1"/>
  <c r="J1987" i="4"/>
  <c r="K1987" i="4" s="1"/>
  <c r="J1988" i="4"/>
  <c r="K1988" i="4" s="1"/>
  <c r="J1989" i="4"/>
  <c r="K1989" i="4" s="1"/>
  <c r="J1990" i="4"/>
  <c r="K1990" i="4" s="1"/>
  <c r="J1991" i="4"/>
  <c r="K1991" i="4" s="1"/>
  <c r="J1992" i="4"/>
  <c r="K1992" i="4" s="1"/>
  <c r="J1993" i="4"/>
  <c r="K1993" i="4" s="1"/>
  <c r="J1994" i="4"/>
  <c r="K1994" i="4" s="1"/>
  <c r="J1995" i="4"/>
  <c r="K1995" i="4" s="1"/>
  <c r="J1996" i="4"/>
  <c r="K1996" i="4" s="1"/>
  <c r="J1997" i="4"/>
  <c r="K1997" i="4" s="1"/>
  <c r="J1998" i="4"/>
  <c r="K1998" i="4" s="1"/>
  <c r="J1999" i="4"/>
  <c r="K1999" i="4" s="1"/>
  <c r="J2000" i="4"/>
  <c r="K2000" i="4" s="1"/>
  <c r="J2001" i="4"/>
  <c r="K2001" i="4" s="1"/>
  <c r="J2002" i="4"/>
  <c r="K2002" i="4" s="1"/>
  <c r="J2003" i="4"/>
  <c r="K2003" i="4" s="1"/>
  <c r="J2004" i="4"/>
  <c r="K2004" i="4" s="1"/>
  <c r="J2005" i="4"/>
  <c r="K2005" i="4" s="1"/>
  <c r="J2006" i="4"/>
  <c r="K2006" i="4" s="1"/>
  <c r="J2007" i="4"/>
  <c r="K2007" i="4" s="1"/>
  <c r="J2008" i="4"/>
  <c r="K2008" i="4" s="1"/>
  <c r="J2009" i="4"/>
  <c r="K2009" i="4" s="1"/>
  <c r="J2010" i="4"/>
  <c r="K2010" i="4" s="1"/>
  <c r="J2011" i="4"/>
  <c r="K2011" i="4" s="1"/>
  <c r="J2012" i="4"/>
  <c r="K2012" i="4" s="1"/>
  <c r="J2013" i="4"/>
  <c r="K2013" i="4" s="1"/>
  <c r="J2014" i="4"/>
  <c r="K2014" i="4" s="1"/>
  <c r="J2015" i="4"/>
  <c r="K2015" i="4" s="1"/>
  <c r="J2016" i="4"/>
  <c r="K2016" i="4" s="1"/>
  <c r="J2017" i="4"/>
  <c r="K2017" i="4" s="1"/>
  <c r="J2018" i="4"/>
  <c r="K2018" i="4" s="1"/>
  <c r="J2019" i="4"/>
  <c r="K2019" i="4" s="1"/>
  <c r="J2020" i="4"/>
  <c r="K2020" i="4" s="1"/>
  <c r="J2021" i="4"/>
  <c r="K2021" i="4" s="1"/>
  <c r="J2022" i="4"/>
  <c r="K2022" i="4" s="1"/>
  <c r="J2023" i="4"/>
  <c r="K2023" i="4" s="1"/>
  <c r="J2024" i="4"/>
  <c r="K2024" i="4" s="1"/>
  <c r="J2025" i="4"/>
  <c r="K2025" i="4" s="1"/>
  <c r="J2026" i="4"/>
  <c r="K2026" i="4" s="1"/>
  <c r="J2027" i="4"/>
  <c r="K2027" i="4" s="1"/>
  <c r="J2028" i="4"/>
  <c r="K2028" i="4" s="1"/>
  <c r="J2029" i="4"/>
  <c r="K2029" i="4" s="1"/>
  <c r="J2030" i="4"/>
  <c r="K2030" i="4" s="1"/>
  <c r="J2031" i="4"/>
  <c r="K2031" i="4" s="1"/>
  <c r="J2032" i="4"/>
  <c r="K2032" i="4" s="1"/>
  <c r="J2033" i="4"/>
  <c r="K2033" i="4" s="1"/>
  <c r="J2034" i="4"/>
  <c r="K2034" i="4" s="1"/>
  <c r="J2035" i="4"/>
  <c r="K2035" i="4" s="1"/>
  <c r="J2036" i="4"/>
  <c r="K2036" i="4" s="1"/>
  <c r="J2037" i="4"/>
  <c r="K2037" i="4" s="1"/>
  <c r="J2038" i="4"/>
  <c r="K2038" i="4" s="1"/>
  <c r="J2039" i="4"/>
  <c r="K2039" i="4" s="1"/>
  <c r="J2040" i="4"/>
  <c r="K2040" i="4" s="1"/>
  <c r="J2041" i="4"/>
  <c r="K2041" i="4" s="1"/>
  <c r="J2042" i="4"/>
  <c r="K2042" i="4" s="1"/>
  <c r="J2043" i="4"/>
  <c r="K2043" i="4" s="1"/>
  <c r="J2044" i="4"/>
  <c r="K2044" i="4" s="1"/>
  <c r="J2045" i="4"/>
  <c r="K2045" i="4" s="1"/>
  <c r="J2046" i="4"/>
  <c r="K2046" i="4" s="1"/>
  <c r="J2047" i="4"/>
  <c r="K2047" i="4" s="1"/>
  <c r="J2048" i="4"/>
  <c r="K2048" i="4" s="1"/>
  <c r="J2049" i="4"/>
  <c r="K2049" i="4" s="1"/>
  <c r="J2050" i="4"/>
  <c r="K2050" i="4" s="1"/>
  <c r="J2051" i="4"/>
  <c r="K2051" i="4" s="1"/>
  <c r="J2052" i="4"/>
  <c r="K2052" i="4" s="1"/>
  <c r="J2053" i="4"/>
  <c r="K2053" i="4" s="1"/>
  <c r="J2054" i="4"/>
  <c r="K2054" i="4" s="1"/>
  <c r="J2055" i="4"/>
  <c r="K2055" i="4" s="1"/>
  <c r="J2056" i="4"/>
  <c r="K2056" i="4" s="1"/>
  <c r="J2057" i="4"/>
  <c r="K2057" i="4" s="1"/>
  <c r="J2058" i="4"/>
  <c r="K2058" i="4" s="1"/>
  <c r="J2059" i="4"/>
  <c r="K2059" i="4" s="1"/>
  <c r="J2060" i="4"/>
  <c r="K2060" i="4" s="1"/>
  <c r="J2061" i="4"/>
  <c r="K2061" i="4" s="1"/>
  <c r="J2062" i="4"/>
  <c r="K2062" i="4" s="1"/>
  <c r="J2063" i="4"/>
  <c r="K2063" i="4" s="1"/>
  <c r="J2064" i="4"/>
  <c r="K2064" i="4" s="1"/>
  <c r="J2065" i="4"/>
  <c r="K2065" i="4" s="1"/>
  <c r="J2066" i="4"/>
  <c r="K2066" i="4" s="1"/>
  <c r="J2067" i="4"/>
  <c r="K2067" i="4" s="1"/>
  <c r="J2068" i="4"/>
  <c r="K2068" i="4" s="1"/>
  <c r="J2069" i="4"/>
  <c r="K2069" i="4" s="1"/>
  <c r="J2070" i="4"/>
  <c r="K2070" i="4" s="1"/>
  <c r="J2071" i="4"/>
  <c r="K2071" i="4" s="1"/>
  <c r="J2072" i="4"/>
  <c r="K2072" i="4" s="1"/>
  <c r="J2073" i="4"/>
  <c r="K2073" i="4" s="1"/>
  <c r="J2074" i="4"/>
  <c r="K2074" i="4" s="1"/>
  <c r="J2075" i="4"/>
  <c r="K2075" i="4" s="1"/>
  <c r="J2076" i="4"/>
  <c r="K2076" i="4" s="1"/>
  <c r="J2077" i="4"/>
  <c r="K2077" i="4" s="1"/>
  <c r="J2078" i="4"/>
  <c r="K2078" i="4" s="1"/>
  <c r="J2079" i="4"/>
  <c r="K2079" i="4" s="1"/>
  <c r="J2080" i="4"/>
  <c r="K2080" i="4" s="1"/>
  <c r="J2081" i="4"/>
  <c r="K2081" i="4" s="1"/>
  <c r="J2082" i="4"/>
  <c r="K2082" i="4" s="1"/>
  <c r="J2083" i="4"/>
  <c r="K2083" i="4" s="1"/>
  <c r="J2084" i="4"/>
  <c r="K2084" i="4" s="1"/>
  <c r="J2085" i="4"/>
  <c r="K2085" i="4" s="1"/>
  <c r="J2086" i="4"/>
  <c r="K2086" i="4" s="1"/>
  <c r="J2087" i="4"/>
  <c r="K2087" i="4" s="1"/>
  <c r="J2088" i="4"/>
  <c r="K2088" i="4" s="1"/>
  <c r="J2089" i="4"/>
  <c r="K2089" i="4" s="1"/>
  <c r="J2090" i="4"/>
  <c r="K2090" i="4" s="1"/>
  <c r="J2091" i="4"/>
  <c r="K2091" i="4" s="1"/>
  <c r="J2092" i="4"/>
  <c r="K2092" i="4" s="1"/>
  <c r="J2093" i="4"/>
  <c r="K2093" i="4" s="1"/>
  <c r="J2094" i="4"/>
  <c r="K2094" i="4" s="1"/>
  <c r="J2095" i="4"/>
  <c r="K2095" i="4" s="1"/>
  <c r="J2096" i="4"/>
  <c r="K2096" i="4" s="1"/>
  <c r="J2097" i="4"/>
  <c r="K2097" i="4" s="1"/>
  <c r="J2098" i="4"/>
  <c r="K2098" i="4" s="1"/>
  <c r="J2099" i="4"/>
  <c r="K2099" i="4" s="1"/>
  <c r="J2100" i="4"/>
  <c r="K2100" i="4" s="1"/>
  <c r="J2101" i="4"/>
  <c r="K2101" i="4" s="1"/>
  <c r="J2102" i="4"/>
  <c r="K2102" i="4" s="1"/>
  <c r="J2103" i="4"/>
  <c r="K2103" i="4" s="1"/>
  <c r="J2104" i="4"/>
  <c r="K2104" i="4" s="1"/>
  <c r="J2105" i="4"/>
  <c r="K2105" i="4" s="1"/>
  <c r="J2106" i="4"/>
  <c r="K2106" i="4" s="1"/>
  <c r="J2107" i="4"/>
  <c r="K2107" i="4" s="1"/>
  <c r="J2108" i="4"/>
  <c r="K2108" i="4" s="1"/>
  <c r="J2109" i="4"/>
  <c r="K2109" i="4" s="1"/>
  <c r="J2110" i="4"/>
  <c r="K2110" i="4" s="1"/>
  <c r="J2111" i="4"/>
  <c r="K2111" i="4" s="1"/>
  <c r="J2112" i="4"/>
  <c r="K2112" i="4" s="1"/>
  <c r="J2113" i="4"/>
  <c r="K2113" i="4" s="1"/>
  <c r="J2114" i="4"/>
  <c r="K2114" i="4" s="1"/>
  <c r="J2115" i="4"/>
  <c r="K2115" i="4" s="1"/>
  <c r="J2116" i="4"/>
  <c r="K2116" i="4" s="1"/>
  <c r="J2117" i="4"/>
  <c r="K2117" i="4" s="1"/>
  <c r="J2118" i="4"/>
  <c r="K2118" i="4" s="1"/>
  <c r="J2119" i="4"/>
  <c r="K2119" i="4" s="1"/>
  <c r="J2120" i="4"/>
  <c r="K2120" i="4" s="1"/>
  <c r="J2121" i="4"/>
  <c r="K2121" i="4" s="1"/>
  <c r="J2122" i="4"/>
  <c r="K2122" i="4" s="1"/>
  <c r="J2123" i="4"/>
  <c r="K2123" i="4" s="1"/>
  <c r="J2124" i="4"/>
  <c r="K2124" i="4" s="1"/>
  <c r="J2125" i="4"/>
  <c r="K2125" i="4" s="1"/>
  <c r="J2126" i="4"/>
  <c r="K2126" i="4" s="1"/>
  <c r="J2127" i="4"/>
  <c r="K2127" i="4" s="1"/>
  <c r="J2128" i="4"/>
  <c r="K2128" i="4" s="1"/>
  <c r="J2129" i="4"/>
  <c r="K2129" i="4" s="1"/>
  <c r="J2130" i="4"/>
  <c r="K2130" i="4" s="1"/>
  <c r="J2131" i="4"/>
  <c r="K2131" i="4" s="1"/>
  <c r="J2132" i="4"/>
  <c r="K2132" i="4" s="1"/>
  <c r="J2133" i="4"/>
  <c r="K2133" i="4" s="1"/>
  <c r="J2134" i="4"/>
  <c r="K2134" i="4" s="1"/>
  <c r="J2135" i="4"/>
  <c r="K2135" i="4" s="1"/>
  <c r="J2136" i="4"/>
  <c r="K2136" i="4" s="1"/>
  <c r="J2137" i="4"/>
  <c r="K2137" i="4" s="1"/>
  <c r="J2138" i="4"/>
  <c r="K2138" i="4" s="1"/>
  <c r="J2139" i="4"/>
  <c r="K2139" i="4" s="1"/>
  <c r="J2140" i="4"/>
  <c r="K2140" i="4" s="1"/>
  <c r="J2141" i="4"/>
  <c r="K2141" i="4" s="1"/>
  <c r="J2142" i="4"/>
  <c r="K2142" i="4" s="1"/>
  <c r="J2143" i="4"/>
  <c r="K2143" i="4" s="1"/>
  <c r="J2144" i="4"/>
  <c r="K2144" i="4" s="1"/>
  <c r="J2145" i="4"/>
  <c r="K2145" i="4" s="1"/>
  <c r="J2146" i="4"/>
  <c r="K2146" i="4" s="1"/>
  <c r="J2147" i="4"/>
  <c r="K2147" i="4" s="1"/>
  <c r="J2148" i="4"/>
  <c r="K2148" i="4" s="1"/>
  <c r="J2149" i="4"/>
  <c r="K2149" i="4" s="1"/>
  <c r="J2150" i="4"/>
  <c r="K2150" i="4" s="1"/>
  <c r="J2151" i="4"/>
  <c r="K2151" i="4" s="1"/>
  <c r="J2152" i="4"/>
  <c r="K2152" i="4" s="1"/>
  <c r="J2153" i="4"/>
  <c r="K2153" i="4" s="1"/>
  <c r="J2154" i="4"/>
  <c r="K2154" i="4" s="1"/>
  <c r="J2155" i="4"/>
  <c r="K2155" i="4" s="1"/>
  <c r="J2156" i="4"/>
  <c r="K2156" i="4" s="1"/>
  <c r="J2157" i="4"/>
  <c r="K2157" i="4" s="1"/>
  <c r="J2158" i="4"/>
  <c r="K2158" i="4" s="1"/>
  <c r="J2159" i="4"/>
  <c r="K2159" i="4" s="1"/>
  <c r="J2160" i="4"/>
  <c r="K2160" i="4" s="1"/>
  <c r="J2161" i="4"/>
  <c r="K2161" i="4" s="1"/>
  <c r="J2162" i="4"/>
  <c r="K2162" i="4" s="1"/>
  <c r="J2163" i="4"/>
  <c r="K2163" i="4" s="1"/>
  <c r="J2164" i="4"/>
  <c r="K2164" i="4" s="1"/>
  <c r="J2165" i="4"/>
  <c r="K2165" i="4" s="1"/>
  <c r="J2166" i="4"/>
  <c r="K2166" i="4" s="1"/>
  <c r="J2167" i="4"/>
  <c r="K2167" i="4" s="1"/>
  <c r="J2168" i="4"/>
  <c r="K2168" i="4" s="1"/>
  <c r="J2169" i="4"/>
  <c r="K2169" i="4" s="1"/>
  <c r="J2170" i="4"/>
  <c r="K2170" i="4" s="1"/>
  <c r="J2171" i="4"/>
  <c r="K2171" i="4" s="1"/>
  <c r="J2172" i="4"/>
  <c r="K2172" i="4" s="1"/>
  <c r="J2173" i="4"/>
  <c r="K2173" i="4" s="1"/>
  <c r="J2174" i="4"/>
  <c r="K2174" i="4" s="1"/>
  <c r="J2175" i="4"/>
  <c r="K2175" i="4" s="1"/>
  <c r="J2176" i="4"/>
  <c r="K2176" i="4" s="1"/>
  <c r="J2177" i="4"/>
  <c r="K2177" i="4" s="1"/>
  <c r="J2178" i="4"/>
  <c r="K2178" i="4" s="1"/>
  <c r="J2179" i="4"/>
  <c r="K2179" i="4" s="1"/>
  <c r="J2180" i="4"/>
  <c r="K2180" i="4" s="1"/>
  <c r="J2181" i="4"/>
  <c r="K2181" i="4" s="1"/>
  <c r="J2182" i="4"/>
  <c r="K2182" i="4" s="1"/>
  <c r="J2183" i="4"/>
  <c r="K2183" i="4" s="1"/>
  <c r="J2184" i="4"/>
  <c r="K2184" i="4" s="1"/>
  <c r="J2185" i="4"/>
  <c r="K2185" i="4" s="1"/>
  <c r="J2186" i="4"/>
  <c r="K2186" i="4" s="1"/>
  <c r="J2187" i="4"/>
  <c r="K2187" i="4" s="1"/>
  <c r="J2188" i="4"/>
  <c r="K2188" i="4" s="1"/>
  <c r="J2189" i="4"/>
  <c r="K2189" i="4" s="1"/>
  <c r="J2190" i="4"/>
  <c r="K2190" i="4" s="1"/>
  <c r="J2191" i="4"/>
  <c r="K2191" i="4" s="1"/>
  <c r="J2192" i="4"/>
  <c r="K2192" i="4" s="1"/>
  <c r="J2193" i="4"/>
  <c r="K2193" i="4" s="1"/>
  <c r="J2194" i="4"/>
  <c r="K2194" i="4" s="1"/>
  <c r="J2195" i="4"/>
  <c r="K2195" i="4" s="1"/>
  <c r="J2196" i="4"/>
  <c r="K2196" i="4" s="1"/>
  <c r="J2197" i="4"/>
  <c r="K2197" i="4" s="1"/>
  <c r="J2198" i="4"/>
  <c r="K2198" i="4" s="1"/>
  <c r="J2199" i="4"/>
  <c r="K2199" i="4" s="1"/>
  <c r="J2200" i="4"/>
  <c r="K2200" i="4" s="1"/>
  <c r="J2201" i="4"/>
  <c r="K2201" i="4" s="1"/>
  <c r="J2202" i="4"/>
  <c r="K2202" i="4" s="1"/>
  <c r="J2203" i="4"/>
  <c r="K2203" i="4" s="1"/>
  <c r="J2204" i="4"/>
  <c r="K2204" i="4" s="1"/>
  <c r="J2205" i="4"/>
  <c r="K2205" i="4" s="1"/>
  <c r="J2206" i="4"/>
  <c r="K2206" i="4" s="1"/>
  <c r="J2207" i="4"/>
  <c r="K2207" i="4" s="1"/>
  <c r="J2208" i="4"/>
  <c r="K2208" i="4" s="1"/>
  <c r="J2209" i="4"/>
  <c r="K2209" i="4" s="1"/>
  <c r="J2210" i="4"/>
  <c r="K2210" i="4" s="1"/>
  <c r="J2211" i="4"/>
  <c r="K2211" i="4" s="1"/>
  <c r="J2212" i="4"/>
  <c r="K2212" i="4" s="1"/>
  <c r="J2213" i="4"/>
  <c r="K2213" i="4" s="1"/>
  <c r="J2214" i="4"/>
  <c r="K2214" i="4" s="1"/>
  <c r="J2215" i="4"/>
  <c r="K2215" i="4" s="1"/>
  <c r="J2216" i="4"/>
  <c r="K2216" i="4" s="1"/>
  <c r="J2217" i="4"/>
  <c r="K2217" i="4" s="1"/>
  <c r="J2218" i="4"/>
  <c r="K2218" i="4" s="1"/>
  <c r="J2219" i="4"/>
  <c r="K2219" i="4" s="1"/>
  <c r="J2220" i="4"/>
  <c r="K2220" i="4" s="1"/>
  <c r="J2221" i="4"/>
  <c r="K2221" i="4" s="1"/>
  <c r="J2222" i="4"/>
  <c r="K2222" i="4" s="1"/>
  <c r="J2223" i="4"/>
  <c r="K2223" i="4" s="1"/>
  <c r="J2224" i="4"/>
  <c r="K2224" i="4" s="1"/>
  <c r="J2225" i="4"/>
  <c r="K2225" i="4" s="1"/>
  <c r="J2226" i="4"/>
  <c r="K2226" i="4" s="1"/>
  <c r="J2227" i="4"/>
  <c r="K2227" i="4" s="1"/>
  <c r="J2228" i="4"/>
  <c r="K2228" i="4" s="1"/>
  <c r="J2229" i="4"/>
  <c r="K2229" i="4" s="1"/>
  <c r="J2230" i="4"/>
  <c r="K2230" i="4" s="1"/>
  <c r="J2231" i="4"/>
  <c r="K2231" i="4" s="1"/>
  <c r="J2232" i="4"/>
  <c r="K2232" i="4" s="1"/>
  <c r="J2233" i="4"/>
  <c r="K2233" i="4" s="1"/>
  <c r="J2234" i="4"/>
  <c r="K2234" i="4" s="1"/>
  <c r="J2235" i="4"/>
  <c r="K2235" i="4" s="1"/>
  <c r="J2236" i="4"/>
  <c r="K2236" i="4" s="1"/>
  <c r="J2237" i="4"/>
  <c r="K2237" i="4" s="1"/>
  <c r="J2238" i="4"/>
  <c r="K2238" i="4" s="1"/>
  <c r="J2239" i="4"/>
  <c r="K2239" i="4" s="1"/>
  <c r="J2240" i="4"/>
  <c r="K2240" i="4" s="1"/>
  <c r="J2241" i="4"/>
  <c r="K2241" i="4" s="1"/>
  <c r="J2242" i="4"/>
  <c r="K2242" i="4" s="1"/>
  <c r="J2243" i="4"/>
  <c r="K2243" i="4" s="1"/>
  <c r="J2244" i="4"/>
  <c r="K2244" i="4" s="1"/>
  <c r="J2245" i="4"/>
  <c r="K2245" i="4" s="1"/>
  <c r="J2246" i="4"/>
  <c r="K2246" i="4" s="1"/>
  <c r="J2247" i="4"/>
  <c r="K2247" i="4" s="1"/>
  <c r="J2248" i="4"/>
  <c r="K2248" i="4" s="1"/>
  <c r="J2249" i="4"/>
  <c r="K2249" i="4" s="1"/>
  <c r="J2250" i="4"/>
  <c r="K2250" i="4" s="1"/>
  <c r="J2251" i="4"/>
  <c r="K2251" i="4" s="1"/>
  <c r="J2252" i="4"/>
  <c r="K2252" i="4" s="1"/>
  <c r="J2253" i="4"/>
  <c r="K2253" i="4" s="1"/>
  <c r="J2254" i="4"/>
  <c r="K2254" i="4" s="1"/>
  <c r="J2255" i="4"/>
  <c r="K2255" i="4" s="1"/>
  <c r="J2256" i="4"/>
  <c r="K2256" i="4" s="1"/>
  <c r="J2257" i="4"/>
  <c r="K2257" i="4" s="1"/>
  <c r="J2258" i="4"/>
  <c r="K2258" i="4" s="1"/>
  <c r="J2259" i="4"/>
  <c r="K2259" i="4" s="1"/>
  <c r="J2260" i="4"/>
  <c r="K2260" i="4" s="1"/>
  <c r="J2261" i="4"/>
  <c r="K2261" i="4" s="1"/>
  <c r="J2262" i="4"/>
  <c r="K2262" i="4" s="1"/>
  <c r="J2263" i="4"/>
  <c r="K2263" i="4" s="1"/>
  <c r="J2264" i="4"/>
  <c r="K2264" i="4" s="1"/>
  <c r="J2265" i="4"/>
  <c r="K2265" i="4" s="1"/>
  <c r="J2266" i="4"/>
  <c r="K2266" i="4" s="1"/>
  <c r="J2267" i="4"/>
  <c r="K2267" i="4" s="1"/>
  <c r="J2268" i="4"/>
  <c r="K2268" i="4" s="1"/>
  <c r="J2269" i="4"/>
  <c r="K2269" i="4" s="1"/>
  <c r="J2270" i="4"/>
  <c r="K2270" i="4" s="1"/>
  <c r="J2271" i="4"/>
  <c r="K2271" i="4" s="1"/>
  <c r="J2272" i="4"/>
  <c r="K2272" i="4" s="1"/>
  <c r="J2273" i="4"/>
  <c r="K2273" i="4" s="1"/>
  <c r="J2274" i="4"/>
  <c r="K2274" i="4" s="1"/>
  <c r="J2275" i="4"/>
  <c r="K2275" i="4" s="1"/>
  <c r="J2276" i="4"/>
  <c r="K2276" i="4" s="1"/>
  <c r="J2277" i="4"/>
  <c r="K2277" i="4" s="1"/>
  <c r="J2278" i="4"/>
  <c r="K2278" i="4" s="1"/>
  <c r="J2279" i="4"/>
  <c r="K2279" i="4" s="1"/>
  <c r="J2280" i="4"/>
  <c r="K2280" i="4" s="1"/>
  <c r="J2281" i="4"/>
  <c r="K2281" i="4" s="1"/>
  <c r="J2282" i="4"/>
  <c r="K2282" i="4" s="1"/>
  <c r="J2283" i="4"/>
  <c r="K2283" i="4" s="1"/>
  <c r="J2284" i="4"/>
  <c r="K2284" i="4" s="1"/>
  <c r="J2285" i="4"/>
  <c r="K2285" i="4" s="1"/>
  <c r="J2286" i="4"/>
  <c r="K2286" i="4" s="1"/>
  <c r="J2287" i="4"/>
  <c r="K2287" i="4" s="1"/>
  <c r="J2288" i="4"/>
  <c r="K2288" i="4" s="1"/>
  <c r="J2289" i="4"/>
  <c r="K2289" i="4" s="1"/>
  <c r="J2290" i="4"/>
  <c r="K2290" i="4" s="1"/>
  <c r="J2291" i="4"/>
  <c r="K2291" i="4" s="1"/>
  <c r="J2292" i="4"/>
  <c r="K2292" i="4" s="1"/>
  <c r="J2293" i="4"/>
  <c r="K2293" i="4" s="1"/>
  <c r="J2294" i="4"/>
  <c r="K2294" i="4" s="1"/>
  <c r="J2295" i="4"/>
  <c r="K2295" i="4" s="1"/>
  <c r="J2296" i="4"/>
  <c r="K2296" i="4" s="1"/>
  <c r="J2297" i="4"/>
  <c r="K2297" i="4" s="1"/>
  <c r="J2298" i="4"/>
  <c r="K2298" i="4" s="1"/>
  <c r="J2299" i="4"/>
  <c r="K2299" i="4" s="1"/>
  <c r="J2300" i="4"/>
  <c r="K2300" i="4" s="1"/>
  <c r="J2301" i="4"/>
  <c r="K2301" i="4" s="1"/>
  <c r="J2302" i="4"/>
  <c r="K2302" i="4" s="1"/>
  <c r="J2303" i="4"/>
  <c r="K2303" i="4" s="1"/>
  <c r="J2304" i="4"/>
  <c r="K2304" i="4" s="1"/>
  <c r="J2305" i="4"/>
  <c r="K2305" i="4" s="1"/>
  <c r="J2306" i="4"/>
  <c r="K2306" i="4" s="1"/>
  <c r="J2307" i="4"/>
  <c r="K2307" i="4" s="1"/>
  <c r="J2308" i="4"/>
  <c r="K2308" i="4" s="1"/>
  <c r="J2309" i="4"/>
  <c r="K2309" i="4" s="1"/>
  <c r="J2310" i="4"/>
  <c r="K2310" i="4" s="1"/>
  <c r="J2311" i="4"/>
  <c r="K2311" i="4" s="1"/>
  <c r="J2312" i="4"/>
  <c r="K2312" i="4" s="1"/>
  <c r="J2313" i="4"/>
  <c r="K2313" i="4" s="1"/>
  <c r="J2314" i="4"/>
  <c r="K2314" i="4" s="1"/>
  <c r="J2315" i="4"/>
  <c r="K2315" i="4" s="1"/>
  <c r="J2316" i="4"/>
  <c r="K2316" i="4" s="1"/>
  <c r="J2317" i="4"/>
  <c r="K2317" i="4" s="1"/>
  <c r="J2318" i="4"/>
  <c r="K2318" i="4" s="1"/>
  <c r="J2319" i="4"/>
  <c r="K2319" i="4" s="1"/>
  <c r="J2320" i="4"/>
  <c r="K2320" i="4" s="1"/>
  <c r="J2321" i="4"/>
  <c r="K2321" i="4" s="1"/>
  <c r="J2322" i="4"/>
  <c r="K2322" i="4" s="1"/>
  <c r="J2323" i="4"/>
  <c r="K2323" i="4" s="1"/>
  <c r="J2324" i="4"/>
  <c r="K2324" i="4" s="1"/>
  <c r="J2325" i="4"/>
  <c r="K2325" i="4" s="1"/>
  <c r="J2326" i="4"/>
  <c r="K2326" i="4" s="1"/>
  <c r="J2327" i="4"/>
  <c r="K2327" i="4" s="1"/>
  <c r="J2328" i="4"/>
  <c r="K2328" i="4" s="1"/>
  <c r="J2329" i="4"/>
  <c r="K2329" i="4" s="1"/>
  <c r="J2330" i="4"/>
  <c r="K2330" i="4" s="1"/>
  <c r="J2331" i="4"/>
  <c r="K2331" i="4" s="1"/>
  <c r="J2332" i="4"/>
  <c r="K2332" i="4" s="1"/>
  <c r="J2333" i="4"/>
  <c r="K2333" i="4" s="1"/>
  <c r="J2334" i="4"/>
  <c r="K2334" i="4" s="1"/>
  <c r="J2335" i="4"/>
  <c r="K2335" i="4" s="1"/>
  <c r="J2336" i="4"/>
  <c r="K2336" i="4" s="1"/>
  <c r="J2337" i="4"/>
  <c r="K2337" i="4" s="1"/>
  <c r="J2338" i="4"/>
  <c r="K2338" i="4" s="1"/>
  <c r="J2339" i="4"/>
  <c r="K2339" i="4" s="1"/>
  <c r="J2340" i="4"/>
  <c r="K2340" i="4" s="1"/>
  <c r="J2341" i="4"/>
  <c r="K2341" i="4" s="1"/>
  <c r="J2342" i="4"/>
  <c r="K2342" i="4" s="1"/>
  <c r="J2343" i="4"/>
  <c r="K2343" i="4" s="1"/>
  <c r="J2344" i="4"/>
  <c r="K2344" i="4" s="1"/>
  <c r="J2345" i="4"/>
  <c r="K2345" i="4" s="1"/>
  <c r="J2346" i="4"/>
  <c r="K2346" i="4" s="1"/>
  <c r="J2347" i="4"/>
  <c r="K2347" i="4" s="1"/>
  <c r="J2348" i="4"/>
  <c r="K2348" i="4" s="1"/>
  <c r="J2349" i="4"/>
  <c r="K2349" i="4" s="1"/>
  <c r="J2350" i="4"/>
  <c r="K2350" i="4" s="1"/>
  <c r="J2351" i="4"/>
  <c r="K2351" i="4" s="1"/>
  <c r="J2352" i="4"/>
  <c r="K2352" i="4" s="1"/>
  <c r="J2353" i="4"/>
  <c r="K2353" i="4" s="1"/>
  <c r="J2354" i="4"/>
  <c r="K2354" i="4" s="1"/>
  <c r="J2355" i="4"/>
  <c r="K2355" i="4" s="1"/>
  <c r="J2356" i="4"/>
  <c r="K2356" i="4" s="1"/>
  <c r="J2357" i="4"/>
  <c r="K2357" i="4" s="1"/>
  <c r="J2358" i="4"/>
  <c r="K2358" i="4" s="1"/>
  <c r="J2359" i="4"/>
  <c r="K2359" i="4" s="1"/>
  <c r="J2360" i="4"/>
  <c r="K2360" i="4" s="1"/>
  <c r="J2361" i="4"/>
  <c r="K2361" i="4" s="1"/>
  <c r="J2362" i="4"/>
  <c r="K2362" i="4" s="1"/>
  <c r="J2363" i="4"/>
  <c r="K2363" i="4" s="1"/>
  <c r="J2364" i="4"/>
  <c r="K2364" i="4" s="1"/>
  <c r="J2365" i="4"/>
  <c r="K2365" i="4" s="1"/>
  <c r="J2366" i="4"/>
  <c r="K2366" i="4" s="1"/>
  <c r="J2367" i="4"/>
  <c r="K2367" i="4" s="1"/>
  <c r="J2368" i="4"/>
  <c r="K2368" i="4" s="1"/>
  <c r="J2369" i="4"/>
  <c r="K2369" i="4" s="1"/>
  <c r="J2370" i="4"/>
  <c r="K2370" i="4" s="1"/>
  <c r="J2371" i="4"/>
  <c r="K2371" i="4" s="1"/>
  <c r="J2372" i="4"/>
  <c r="K2372" i="4" s="1"/>
  <c r="J2373" i="4"/>
  <c r="K2373" i="4" s="1"/>
  <c r="J2374" i="4"/>
  <c r="K2374" i="4" s="1"/>
  <c r="J2375" i="4"/>
  <c r="K2375" i="4" s="1"/>
  <c r="J2376" i="4"/>
  <c r="K2376" i="4" s="1"/>
  <c r="J2377" i="4"/>
  <c r="K2377" i="4" s="1"/>
  <c r="J2378" i="4"/>
  <c r="K2378" i="4" s="1"/>
  <c r="J2379" i="4"/>
  <c r="K2379" i="4" s="1"/>
  <c r="J2380" i="4"/>
  <c r="K2380" i="4" s="1"/>
  <c r="J2381" i="4"/>
  <c r="K2381" i="4" s="1"/>
  <c r="J2382" i="4"/>
  <c r="K2382" i="4" s="1"/>
  <c r="J2383" i="4"/>
  <c r="K2383" i="4" s="1"/>
  <c r="J2384" i="4"/>
  <c r="K2384" i="4" s="1"/>
  <c r="J2385" i="4"/>
  <c r="K2385" i="4" s="1"/>
  <c r="J2386" i="4"/>
  <c r="K2386" i="4" s="1"/>
  <c r="J2387" i="4"/>
  <c r="K2387" i="4" s="1"/>
  <c r="J2388" i="4"/>
  <c r="K2388" i="4" s="1"/>
  <c r="J2389" i="4"/>
  <c r="K2389" i="4" s="1"/>
  <c r="J2390" i="4"/>
  <c r="K2390" i="4" s="1"/>
  <c r="J2391" i="4"/>
  <c r="K2391" i="4" s="1"/>
  <c r="J2392" i="4"/>
  <c r="K2392" i="4" s="1"/>
  <c r="J2393" i="4"/>
  <c r="K2393" i="4" s="1"/>
  <c r="J2394" i="4"/>
  <c r="K2394" i="4" s="1"/>
  <c r="J2395" i="4"/>
  <c r="K2395" i="4" s="1"/>
  <c r="J2396" i="4"/>
  <c r="K2396" i="4" s="1"/>
  <c r="J2397" i="4"/>
  <c r="K2397" i="4" s="1"/>
  <c r="J2398" i="4"/>
  <c r="K2398" i="4" s="1"/>
  <c r="J2399" i="4"/>
  <c r="K2399" i="4" s="1"/>
  <c r="J2400" i="4"/>
  <c r="K2400" i="4" s="1"/>
  <c r="J2401" i="4"/>
  <c r="K2401" i="4" s="1"/>
  <c r="J2402" i="4"/>
  <c r="K2402" i="4" s="1"/>
  <c r="J2403" i="4"/>
  <c r="K2403" i="4" s="1"/>
  <c r="J2404" i="4"/>
  <c r="K2404" i="4" s="1"/>
  <c r="J2405" i="4"/>
  <c r="K2405" i="4" s="1"/>
  <c r="J2406" i="4"/>
  <c r="K2406" i="4" s="1"/>
  <c r="J2407" i="4"/>
  <c r="K2407" i="4" s="1"/>
  <c r="J2408" i="4"/>
  <c r="K2408" i="4" s="1"/>
  <c r="J2409" i="4"/>
  <c r="K2409" i="4" s="1"/>
  <c r="J2410" i="4"/>
  <c r="K2410" i="4" s="1"/>
  <c r="J2411" i="4"/>
  <c r="K2411" i="4" s="1"/>
  <c r="J2412" i="4"/>
  <c r="K2412" i="4" s="1"/>
  <c r="J2413" i="4"/>
  <c r="K2413" i="4" s="1"/>
  <c r="J2414" i="4"/>
  <c r="K2414" i="4" s="1"/>
  <c r="J2415" i="4"/>
  <c r="K2415" i="4" s="1"/>
  <c r="J2416" i="4"/>
  <c r="K2416" i="4" s="1"/>
  <c r="J2417" i="4"/>
  <c r="K2417" i="4" s="1"/>
  <c r="J2418" i="4"/>
  <c r="K2418" i="4" s="1"/>
  <c r="J2419" i="4"/>
  <c r="K2419" i="4" s="1"/>
  <c r="J2420" i="4"/>
  <c r="K2420" i="4" s="1"/>
  <c r="J2421" i="4"/>
  <c r="K2421" i="4" s="1"/>
  <c r="J2422" i="4"/>
  <c r="K2422" i="4" s="1"/>
  <c r="J2423" i="4"/>
  <c r="K2423" i="4" s="1"/>
  <c r="J2424" i="4"/>
  <c r="K2424" i="4" s="1"/>
  <c r="J2425" i="4"/>
  <c r="K2425" i="4" s="1"/>
  <c r="J2426" i="4"/>
  <c r="K2426" i="4" s="1"/>
  <c r="J2427" i="4"/>
  <c r="K2427" i="4" s="1"/>
  <c r="J2428" i="4"/>
  <c r="K2428" i="4" s="1"/>
  <c r="J2429" i="4"/>
  <c r="K2429" i="4" s="1"/>
  <c r="J2430" i="4"/>
  <c r="K2430" i="4" s="1"/>
  <c r="J2431" i="4"/>
  <c r="K2431" i="4" s="1"/>
  <c r="J2432" i="4"/>
  <c r="K2432" i="4" s="1"/>
  <c r="J2433" i="4"/>
  <c r="K2433" i="4" s="1"/>
  <c r="J2434" i="4"/>
  <c r="K2434" i="4" s="1"/>
  <c r="J2435" i="4"/>
  <c r="K2435" i="4" s="1"/>
  <c r="J2436" i="4"/>
  <c r="K2436" i="4" s="1"/>
  <c r="J2437" i="4"/>
  <c r="K2437" i="4" s="1"/>
  <c r="J2438" i="4"/>
  <c r="K2438" i="4" s="1"/>
  <c r="J2439" i="4"/>
  <c r="K2439" i="4" s="1"/>
  <c r="J2440" i="4"/>
  <c r="K2440" i="4" s="1"/>
  <c r="J2441" i="4"/>
  <c r="K2441" i="4" s="1"/>
  <c r="J2442" i="4"/>
  <c r="K2442" i="4" s="1"/>
  <c r="J2443" i="4"/>
  <c r="K2443" i="4" s="1"/>
  <c r="J2444" i="4"/>
  <c r="K2444" i="4" s="1"/>
  <c r="J2445" i="4"/>
  <c r="K2445" i="4" s="1"/>
  <c r="J2446" i="4"/>
  <c r="K2446" i="4" s="1"/>
  <c r="J2447" i="4"/>
  <c r="K2447" i="4" s="1"/>
  <c r="J2448" i="4"/>
  <c r="K2448" i="4" s="1"/>
  <c r="J2449" i="4"/>
  <c r="K2449" i="4" s="1"/>
  <c r="J2450" i="4"/>
  <c r="K2450" i="4" s="1"/>
  <c r="J2451" i="4"/>
  <c r="K2451" i="4" s="1"/>
  <c r="J2452" i="4"/>
  <c r="K2452" i="4" s="1"/>
  <c r="J2453" i="4"/>
  <c r="K2453" i="4" s="1"/>
  <c r="J2454" i="4"/>
  <c r="K2454" i="4" s="1"/>
  <c r="J2455" i="4"/>
  <c r="K2455" i="4" s="1"/>
  <c r="J2456" i="4"/>
  <c r="K2456" i="4" s="1"/>
  <c r="J2457" i="4"/>
  <c r="K2457" i="4" s="1"/>
  <c r="J2458" i="4"/>
  <c r="K2458" i="4" s="1"/>
  <c r="J2459" i="4"/>
  <c r="K2459" i="4" s="1"/>
  <c r="J2460" i="4"/>
  <c r="K2460" i="4" s="1"/>
  <c r="J2461" i="4"/>
  <c r="K2461" i="4" s="1"/>
  <c r="J2462" i="4"/>
  <c r="K2462" i="4" s="1"/>
  <c r="J2463" i="4"/>
  <c r="K2463" i="4" s="1"/>
  <c r="J2464" i="4"/>
  <c r="K2464" i="4" s="1"/>
  <c r="J2465" i="4"/>
  <c r="K2465" i="4" s="1"/>
  <c r="J2466" i="4"/>
  <c r="K2466" i="4" s="1"/>
  <c r="J2467" i="4"/>
  <c r="K2467" i="4" s="1"/>
  <c r="J2468" i="4"/>
  <c r="K2468" i="4" s="1"/>
  <c r="J2469" i="4"/>
  <c r="K2469" i="4" s="1"/>
  <c r="J2470" i="4"/>
  <c r="K2470" i="4" s="1"/>
  <c r="J2471" i="4"/>
  <c r="K2471" i="4" s="1"/>
  <c r="J2472" i="4"/>
  <c r="K2472" i="4" s="1"/>
  <c r="J2473" i="4"/>
  <c r="K2473" i="4" s="1"/>
  <c r="J2474" i="4"/>
  <c r="K2474" i="4" s="1"/>
  <c r="J2475" i="4"/>
  <c r="K2475" i="4" s="1"/>
  <c r="J2476" i="4"/>
  <c r="K2476" i="4" s="1"/>
  <c r="J2477" i="4"/>
  <c r="K2477" i="4" s="1"/>
  <c r="J2478" i="4"/>
  <c r="K2478" i="4" s="1"/>
  <c r="J2479" i="4"/>
  <c r="K2479" i="4" s="1"/>
  <c r="J2480" i="4"/>
  <c r="K2480" i="4" s="1"/>
  <c r="J2481" i="4"/>
  <c r="K2481" i="4" s="1"/>
  <c r="J2482" i="4"/>
  <c r="K2482" i="4" s="1"/>
  <c r="J2483" i="4"/>
  <c r="K2483" i="4" s="1"/>
  <c r="J2484" i="4"/>
  <c r="K2484" i="4" s="1"/>
  <c r="J2485" i="4"/>
  <c r="K2485" i="4" s="1"/>
  <c r="J2486" i="4"/>
  <c r="K2486" i="4" s="1"/>
  <c r="J2487" i="4"/>
  <c r="K2487" i="4" s="1"/>
  <c r="J2488" i="4"/>
  <c r="K2488" i="4" s="1"/>
  <c r="J2489" i="4"/>
  <c r="K2489" i="4" s="1"/>
  <c r="J2490" i="4"/>
  <c r="K2490" i="4" s="1"/>
  <c r="J2491" i="4"/>
  <c r="K2491" i="4" s="1"/>
  <c r="J2492" i="4"/>
  <c r="K2492" i="4" s="1"/>
  <c r="J2493" i="4"/>
  <c r="K2493" i="4" s="1"/>
  <c r="J2494" i="4"/>
  <c r="K2494" i="4" s="1"/>
  <c r="J2495" i="4"/>
  <c r="K2495" i="4" s="1"/>
  <c r="J2496" i="4"/>
  <c r="K2496" i="4" s="1"/>
  <c r="J2497" i="4"/>
  <c r="K2497" i="4" s="1"/>
  <c r="J2498" i="4"/>
  <c r="K2498" i="4" s="1"/>
  <c r="J2499" i="4"/>
  <c r="K2499" i="4" s="1"/>
  <c r="J2500" i="4"/>
  <c r="K2500" i="4" s="1"/>
  <c r="J2501" i="4"/>
  <c r="K2501" i="4" s="1"/>
  <c r="J2502" i="4"/>
  <c r="K2502" i="4" s="1"/>
  <c r="J2503" i="4"/>
  <c r="K2503" i="4" s="1"/>
  <c r="J2504" i="4"/>
  <c r="K2504" i="4" s="1"/>
  <c r="J2505" i="4"/>
  <c r="K2505" i="4" s="1"/>
  <c r="J2506" i="4"/>
  <c r="K2506" i="4" s="1"/>
  <c r="J2507" i="4"/>
  <c r="K2507" i="4" s="1"/>
  <c r="J2508" i="4"/>
  <c r="K2508" i="4" s="1"/>
  <c r="J2509" i="4"/>
  <c r="K2509" i="4" s="1"/>
  <c r="J2510" i="4"/>
  <c r="K2510" i="4" s="1"/>
  <c r="J2511" i="4"/>
  <c r="K2511" i="4" s="1"/>
  <c r="J2512" i="4"/>
  <c r="K2512" i="4" s="1"/>
  <c r="J2513" i="4"/>
  <c r="K2513" i="4" s="1"/>
  <c r="J2514" i="4"/>
  <c r="K2514" i="4" s="1"/>
  <c r="J2515" i="4"/>
  <c r="K2515" i="4" s="1"/>
  <c r="J2516" i="4"/>
  <c r="K2516" i="4" s="1"/>
  <c r="J2517" i="4"/>
  <c r="K2517" i="4" s="1"/>
  <c r="J2518" i="4"/>
  <c r="K2518" i="4" s="1"/>
  <c r="J2519" i="4"/>
  <c r="K2519" i="4" s="1"/>
  <c r="J2520" i="4"/>
  <c r="K2520" i="4" s="1"/>
  <c r="J2521" i="4"/>
  <c r="K2521" i="4" s="1"/>
  <c r="J2522" i="4"/>
  <c r="K2522" i="4" s="1"/>
  <c r="J2523" i="4"/>
  <c r="K2523" i="4" s="1"/>
  <c r="J2524" i="4"/>
  <c r="K2524" i="4" s="1"/>
  <c r="J2525" i="4"/>
  <c r="K2525" i="4" s="1"/>
  <c r="J2526" i="4"/>
  <c r="K2526" i="4" s="1"/>
  <c r="J2527" i="4"/>
  <c r="K2527" i="4" s="1"/>
  <c r="J2528" i="4"/>
  <c r="K2528" i="4" s="1"/>
  <c r="J2529" i="4"/>
  <c r="K2529" i="4" s="1"/>
  <c r="J2530" i="4"/>
  <c r="K2530" i="4" s="1"/>
  <c r="J2531" i="4"/>
  <c r="K2531" i="4" s="1"/>
  <c r="J2532" i="4"/>
  <c r="K2532" i="4" s="1"/>
  <c r="J2533" i="4"/>
  <c r="K2533" i="4" s="1"/>
  <c r="J2534" i="4"/>
  <c r="K2534" i="4" s="1"/>
  <c r="J2535" i="4"/>
  <c r="K2535" i="4" s="1"/>
  <c r="J2536" i="4"/>
  <c r="K2536" i="4" s="1"/>
  <c r="J2537" i="4"/>
  <c r="K2537" i="4" s="1"/>
  <c r="J2538" i="4"/>
  <c r="K2538" i="4" s="1"/>
  <c r="J2539" i="4"/>
  <c r="K2539" i="4" s="1"/>
  <c r="J2540" i="4"/>
  <c r="K2540" i="4" s="1"/>
  <c r="J2541" i="4"/>
  <c r="K2541" i="4" s="1"/>
  <c r="J2542" i="4"/>
  <c r="K2542" i="4" s="1"/>
  <c r="J2543" i="4"/>
  <c r="K2543" i="4" s="1"/>
  <c r="J2544" i="4"/>
  <c r="K2544" i="4" s="1"/>
  <c r="J2545" i="4"/>
  <c r="K2545" i="4" s="1"/>
  <c r="J2546" i="4"/>
  <c r="K2546" i="4" s="1"/>
  <c r="J2547" i="4"/>
  <c r="K2547" i="4" s="1"/>
  <c r="J2548" i="4"/>
  <c r="K2548" i="4" s="1"/>
  <c r="J2549" i="4"/>
  <c r="K2549" i="4" s="1"/>
  <c r="J2550" i="4"/>
  <c r="K2550" i="4" s="1"/>
  <c r="J2551" i="4"/>
  <c r="K2551" i="4" s="1"/>
  <c r="J2552" i="4"/>
  <c r="K2552" i="4" s="1"/>
  <c r="J2553" i="4"/>
  <c r="K2553" i="4" s="1"/>
  <c r="J2554" i="4"/>
  <c r="K2554" i="4" s="1"/>
  <c r="J2555" i="4"/>
  <c r="K2555" i="4" s="1"/>
  <c r="J2556" i="4"/>
  <c r="K2556" i="4" s="1"/>
  <c r="J2557" i="4"/>
  <c r="K2557" i="4" s="1"/>
  <c r="J2558" i="4"/>
  <c r="K2558" i="4" s="1"/>
  <c r="J2559" i="4"/>
  <c r="K2559" i="4" s="1"/>
  <c r="J2560" i="4"/>
  <c r="K2560" i="4" s="1"/>
  <c r="J2561" i="4"/>
  <c r="K2561" i="4" s="1"/>
  <c r="J2562" i="4"/>
  <c r="K2562" i="4" s="1"/>
  <c r="J2563" i="4"/>
  <c r="K2563" i="4" s="1"/>
  <c r="J2564" i="4"/>
  <c r="K2564" i="4" s="1"/>
  <c r="J2565" i="4"/>
  <c r="K2565" i="4" s="1"/>
  <c r="J2566" i="4"/>
  <c r="K2566" i="4" s="1"/>
  <c r="J2567" i="4"/>
  <c r="K2567" i="4" s="1"/>
  <c r="J2568" i="4"/>
  <c r="K2568" i="4" s="1"/>
  <c r="J2569" i="4"/>
  <c r="K2569" i="4" s="1"/>
  <c r="J2570" i="4"/>
  <c r="K2570" i="4" s="1"/>
  <c r="J2571" i="4"/>
  <c r="K2571" i="4" s="1"/>
  <c r="J2572" i="4"/>
  <c r="K2572" i="4" s="1"/>
  <c r="J2573" i="4"/>
  <c r="K2573" i="4" s="1"/>
  <c r="J2574" i="4"/>
  <c r="K2574" i="4" s="1"/>
  <c r="J2575" i="4"/>
  <c r="K2575" i="4" s="1"/>
  <c r="J2576" i="4"/>
  <c r="K2576" i="4" s="1"/>
  <c r="J2577" i="4"/>
  <c r="K2577" i="4" s="1"/>
  <c r="J2578" i="4"/>
  <c r="K2578" i="4" s="1"/>
  <c r="J2579" i="4"/>
  <c r="K2579" i="4" s="1"/>
  <c r="J2580" i="4"/>
  <c r="K2580" i="4" s="1"/>
  <c r="J2581" i="4"/>
  <c r="K2581" i="4" s="1"/>
  <c r="J2582" i="4"/>
  <c r="K2582" i="4" s="1"/>
  <c r="J2583" i="4"/>
  <c r="K2583" i="4" s="1"/>
  <c r="J2584" i="4"/>
  <c r="K2584" i="4" s="1"/>
  <c r="J2585" i="4"/>
  <c r="K2585" i="4" s="1"/>
  <c r="J2586" i="4"/>
  <c r="K2586" i="4" s="1"/>
  <c r="J2587" i="4"/>
  <c r="K2587" i="4" s="1"/>
  <c r="J2588" i="4"/>
  <c r="K2588" i="4" s="1"/>
  <c r="J2589" i="4"/>
  <c r="K2589" i="4" s="1"/>
  <c r="J2590" i="4"/>
  <c r="K2590" i="4" s="1"/>
  <c r="J2591" i="4"/>
  <c r="K2591" i="4" s="1"/>
  <c r="J2592" i="4"/>
  <c r="K2592" i="4" s="1"/>
  <c r="J2593" i="4"/>
  <c r="K2593" i="4" s="1"/>
  <c r="J2594" i="4"/>
  <c r="K2594" i="4" s="1"/>
  <c r="J2595" i="4"/>
  <c r="K2595" i="4" s="1"/>
  <c r="J2596" i="4"/>
  <c r="K2596" i="4" s="1"/>
  <c r="J2597" i="4"/>
  <c r="K2597" i="4" s="1"/>
  <c r="J2598" i="4"/>
  <c r="K2598" i="4" s="1"/>
  <c r="J2599" i="4"/>
  <c r="K2599" i="4" s="1"/>
  <c r="J2600" i="4"/>
  <c r="K2600" i="4" s="1"/>
  <c r="J2601" i="4"/>
  <c r="K2601" i="4" s="1"/>
  <c r="J2602" i="4"/>
  <c r="K2602" i="4" s="1"/>
  <c r="J2603" i="4"/>
  <c r="K2603" i="4" s="1"/>
  <c r="J2604" i="4"/>
  <c r="K2604" i="4" s="1"/>
  <c r="J2605" i="4"/>
  <c r="K2605" i="4" s="1"/>
  <c r="J2606" i="4"/>
  <c r="K2606" i="4" s="1"/>
  <c r="J2607" i="4"/>
  <c r="K2607" i="4" s="1"/>
  <c r="J2608" i="4"/>
  <c r="K2608" i="4" s="1"/>
  <c r="J2609" i="4"/>
  <c r="K2609" i="4" s="1"/>
  <c r="J2610" i="4"/>
  <c r="K2610" i="4" s="1"/>
  <c r="J2611" i="4"/>
  <c r="K2611" i="4" s="1"/>
  <c r="J2612" i="4"/>
  <c r="K2612" i="4" s="1"/>
  <c r="J2613" i="4"/>
  <c r="K2613" i="4" s="1"/>
  <c r="J2614" i="4"/>
  <c r="K2614" i="4" s="1"/>
  <c r="J2615" i="4"/>
  <c r="K2615" i="4" s="1"/>
  <c r="J2616" i="4"/>
  <c r="K2616" i="4" s="1"/>
  <c r="J2617" i="4"/>
  <c r="K2617" i="4" s="1"/>
  <c r="J2618" i="4"/>
  <c r="K2618" i="4" s="1"/>
  <c r="J2619" i="4"/>
  <c r="K2619" i="4" s="1"/>
  <c r="J2620" i="4"/>
  <c r="K2620" i="4" s="1"/>
  <c r="J2621" i="4"/>
  <c r="K2621" i="4" s="1"/>
  <c r="J2622" i="4"/>
  <c r="K2622" i="4" s="1"/>
  <c r="J2623" i="4"/>
  <c r="K2623" i="4" s="1"/>
  <c r="J2624" i="4"/>
  <c r="K2624" i="4" s="1"/>
  <c r="J2625" i="4"/>
  <c r="K2625" i="4" s="1"/>
  <c r="J2626" i="4"/>
  <c r="K2626" i="4" s="1"/>
  <c r="J2627" i="4"/>
  <c r="K2627" i="4" s="1"/>
  <c r="J2628" i="4"/>
  <c r="K2628" i="4" s="1"/>
  <c r="J2629" i="4"/>
  <c r="K2629" i="4" s="1"/>
  <c r="J2630" i="4"/>
  <c r="K2630" i="4" s="1"/>
  <c r="J2631" i="4"/>
  <c r="K2631" i="4" s="1"/>
  <c r="J2632" i="4"/>
  <c r="K2632" i="4" s="1"/>
  <c r="J2633" i="4"/>
  <c r="K2633" i="4" s="1"/>
  <c r="J2634" i="4"/>
  <c r="K2634" i="4" s="1"/>
  <c r="J2635" i="4"/>
  <c r="K2635" i="4" s="1"/>
  <c r="J2636" i="4"/>
  <c r="K2636" i="4" s="1"/>
  <c r="J2637" i="4"/>
  <c r="K2637" i="4" s="1"/>
  <c r="J2638" i="4"/>
  <c r="K2638" i="4" s="1"/>
  <c r="J2639" i="4"/>
  <c r="K2639" i="4" s="1"/>
  <c r="J2640" i="4"/>
  <c r="K2640" i="4" s="1"/>
  <c r="J2641" i="4"/>
  <c r="K2641" i="4" s="1"/>
  <c r="J2642" i="4"/>
  <c r="K2642" i="4" s="1"/>
  <c r="J2643" i="4"/>
  <c r="K2643" i="4" s="1"/>
  <c r="J2644" i="4"/>
  <c r="K2644" i="4" s="1"/>
  <c r="J2645" i="4"/>
  <c r="K2645" i="4" s="1"/>
  <c r="J2646" i="4"/>
  <c r="K2646" i="4" s="1"/>
  <c r="J2647" i="4"/>
  <c r="K2647" i="4" s="1"/>
  <c r="J2648" i="4"/>
  <c r="K2648" i="4" s="1"/>
  <c r="J2649" i="4"/>
  <c r="K2649" i="4" s="1"/>
  <c r="J2650" i="4"/>
  <c r="K2650" i="4" s="1"/>
  <c r="J2651" i="4"/>
  <c r="K2651" i="4" s="1"/>
  <c r="J2652" i="4"/>
  <c r="K2652" i="4" s="1"/>
  <c r="J2653" i="4"/>
  <c r="K2653" i="4" s="1"/>
  <c r="J2654" i="4"/>
  <c r="K2654" i="4" s="1"/>
  <c r="J2655" i="4"/>
  <c r="K2655" i="4" s="1"/>
  <c r="J2656" i="4"/>
  <c r="K2656" i="4" s="1"/>
  <c r="J2657" i="4"/>
  <c r="K2657" i="4" s="1"/>
  <c r="J2658" i="4"/>
  <c r="K2658" i="4" s="1"/>
  <c r="J2659" i="4"/>
  <c r="K2659" i="4" s="1"/>
  <c r="J2660" i="4"/>
  <c r="K2660" i="4" s="1"/>
  <c r="J2661" i="4"/>
  <c r="K2661" i="4" s="1"/>
  <c r="J2662" i="4"/>
  <c r="K2662" i="4" s="1"/>
  <c r="J2663" i="4"/>
  <c r="K2663" i="4" s="1"/>
  <c r="J2664" i="4"/>
  <c r="K2664" i="4" s="1"/>
  <c r="J2665" i="4"/>
  <c r="K2665" i="4" s="1"/>
  <c r="J2666" i="4"/>
  <c r="K2666" i="4" s="1"/>
  <c r="J2667" i="4"/>
  <c r="K2667" i="4" s="1"/>
  <c r="J2668" i="4"/>
  <c r="K2668" i="4" s="1"/>
  <c r="J2669" i="4"/>
  <c r="K2669" i="4" s="1"/>
  <c r="J2670" i="4"/>
  <c r="K2670" i="4" s="1"/>
  <c r="J2671" i="4"/>
  <c r="K2671" i="4" s="1"/>
  <c r="J2672" i="4"/>
  <c r="K2672" i="4" s="1"/>
  <c r="J2673" i="4"/>
  <c r="K2673" i="4" s="1"/>
  <c r="J2674" i="4"/>
  <c r="K2674" i="4" s="1"/>
  <c r="J2675" i="4"/>
  <c r="K2675" i="4" s="1"/>
  <c r="J2676" i="4"/>
  <c r="K2676" i="4" s="1"/>
  <c r="J2677" i="4"/>
  <c r="K2677" i="4" s="1"/>
  <c r="J2678" i="4"/>
  <c r="K2678" i="4" s="1"/>
  <c r="J2679" i="4"/>
  <c r="K2679" i="4" s="1"/>
  <c r="J2680" i="4"/>
  <c r="K2680" i="4" s="1"/>
  <c r="J2681" i="4"/>
  <c r="K2681" i="4" s="1"/>
  <c r="J2682" i="4"/>
  <c r="K2682" i="4" s="1"/>
  <c r="J2683" i="4"/>
  <c r="K2683" i="4" s="1"/>
  <c r="J2684" i="4"/>
  <c r="K2684" i="4" s="1"/>
  <c r="J2685" i="4"/>
  <c r="K2685" i="4" s="1"/>
  <c r="J2686" i="4"/>
  <c r="K2686" i="4" s="1"/>
  <c r="J2687" i="4"/>
  <c r="K2687" i="4" s="1"/>
  <c r="J2688" i="4"/>
  <c r="K2688" i="4" s="1"/>
  <c r="J2689" i="4"/>
  <c r="K2689" i="4" s="1"/>
  <c r="J2690" i="4"/>
  <c r="K2690" i="4" s="1"/>
  <c r="J2691" i="4"/>
  <c r="K2691" i="4" s="1"/>
  <c r="J2692" i="4"/>
  <c r="K2692" i="4" s="1"/>
  <c r="J2693" i="4"/>
  <c r="K2693" i="4" s="1"/>
  <c r="J2694" i="4"/>
  <c r="K2694" i="4" s="1"/>
  <c r="J2695" i="4"/>
  <c r="K2695" i="4" s="1"/>
  <c r="J2696" i="4"/>
  <c r="K2696" i="4" s="1"/>
  <c r="J2697" i="4"/>
  <c r="K2697" i="4" s="1"/>
  <c r="J2698" i="4"/>
  <c r="K2698" i="4" s="1"/>
  <c r="J2699" i="4"/>
  <c r="K2699" i="4" s="1"/>
  <c r="J2700" i="4"/>
  <c r="K2700" i="4" s="1"/>
  <c r="J2701" i="4"/>
  <c r="K2701" i="4" s="1"/>
  <c r="J2702" i="4"/>
  <c r="K2702" i="4" s="1"/>
  <c r="J2703" i="4"/>
  <c r="K2703" i="4" s="1"/>
  <c r="J2704" i="4"/>
  <c r="K2704" i="4" s="1"/>
  <c r="J2705" i="4"/>
  <c r="K2705" i="4" s="1"/>
  <c r="J2706" i="4"/>
  <c r="K2706" i="4" s="1"/>
  <c r="J2707" i="4"/>
  <c r="K2707" i="4" s="1"/>
  <c r="J2708" i="4"/>
  <c r="K2708" i="4" s="1"/>
  <c r="J2709" i="4"/>
  <c r="K2709" i="4" s="1"/>
  <c r="J2710" i="4"/>
  <c r="K2710" i="4" s="1"/>
  <c r="J2711" i="4"/>
  <c r="K2711" i="4" s="1"/>
  <c r="J2712" i="4"/>
  <c r="K2712" i="4" s="1"/>
  <c r="J2713" i="4"/>
  <c r="K2713" i="4" s="1"/>
  <c r="J2714" i="4"/>
  <c r="K2714" i="4" s="1"/>
  <c r="J2715" i="4"/>
  <c r="K2715" i="4" s="1"/>
  <c r="J2716" i="4"/>
  <c r="K2716" i="4" s="1"/>
  <c r="J2717" i="4"/>
  <c r="K2717" i="4" s="1"/>
  <c r="J2718" i="4"/>
  <c r="K2718" i="4" s="1"/>
  <c r="J2719" i="4"/>
  <c r="K2719" i="4" s="1"/>
  <c r="J2720" i="4"/>
  <c r="K2720" i="4" s="1"/>
  <c r="J2721" i="4"/>
  <c r="K2721" i="4" s="1"/>
  <c r="J2722" i="4"/>
  <c r="K2722" i="4" s="1"/>
  <c r="J2723" i="4"/>
  <c r="K2723" i="4" s="1"/>
  <c r="J2724" i="4"/>
  <c r="K2724" i="4" s="1"/>
  <c r="J2725" i="4"/>
  <c r="K2725" i="4" s="1"/>
  <c r="J2726" i="4"/>
  <c r="K2726" i="4" s="1"/>
  <c r="J2727" i="4"/>
  <c r="K2727" i="4" s="1"/>
  <c r="J2728" i="4"/>
  <c r="K2728" i="4" s="1"/>
  <c r="J2729" i="4"/>
  <c r="K2729" i="4" s="1"/>
  <c r="J2730" i="4"/>
  <c r="K2730" i="4" s="1"/>
  <c r="J2731" i="4"/>
  <c r="K2731" i="4" s="1"/>
  <c r="J2732" i="4"/>
  <c r="K2732" i="4" s="1"/>
  <c r="J2733" i="4"/>
  <c r="K2733" i="4" s="1"/>
  <c r="J2734" i="4"/>
  <c r="K2734" i="4" s="1"/>
  <c r="J2735" i="4"/>
  <c r="K2735" i="4" s="1"/>
  <c r="J2736" i="4"/>
  <c r="K2736" i="4" s="1"/>
  <c r="J2737" i="4"/>
  <c r="K2737" i="4" s="1"/>
  <c r="J2738" i="4"/>
  <c r="K2738" i="4" s="1"/>
  <c r="J2739" i="4"/>
  <c r="K2739" i="4" s="1"/>
  <c r="J2740" i="4"/>
  <c r="K2740" i="4" s="1"/>
  <c r="J2741" i="4"/>
  <c r="K2741" i="4" s="1"/>
  <c r="J2742" i="4"/>
  <c r="K2742" i="4" s="1"/>
  <c r="J2743" i="4"/>
  <c r="K2743" i="4" s="1"/>
  <c r="J2744" i="4"/>
  <c r="K2744" i="4" s="1"/>
  <c r="J2745" i="4"/>
  <c r="K2745" i="4" s="1"/>
  <c r="J2746" i="4"/>
  <c r="K2746" i="4" s="1"/>
  <c r="J2747" i="4"/>
  <c r="K2747" i="4" s="1"/>
  <c r="J2748" i="4"/>
  <c r="K2748" i="4" s="1"/>
  <c r="J2749" i="4"/>
  <c r="K2749" i="4" s="1"/>
  <c r="J2750" i="4"/>
  <c r="K2750" i="4" s="1"/>
  <c r="J2751" i="4"/>
  <c r="K2751" i="4" s="1"/>
  <c r="J2752" i="4"/>
  <c r="K2752" i="4" s="1"/>
  <c r="J2753" i="4"/>
  <c r="K2753" i="4" s="1"/>
  <c r="J2754" i="4"/>
  <c r="K2754" i="4" s="1"/>
  <c r="J2755" i="4"/>
  <c r="K2755" i="4" s="1"/>
  <c r="J2756" i="4"/>
  <c r="K2756" i="4" s="1"/>
  <c r="J2757" i="4"/>
  <c r="K2757" i="4" s="1"/>
  <c r="J2758" i="4"/>
  <c r="K2758" i="4" s="1"/>
  <c r="J2759" i="4"/>
  <c r="K2759" i="4" s="1"/>
  <c r="J2760" i="4"/>
  <c r="K2760" i="4" s="1"/>
  <c r="J2761" i="4"/>
  <c r="K2761" i="4" s="1"/>
  <c r="J2762" i="4"/>
  <c r="K2762" i="4" s="1"/>
  <c r="J2763" i="4"/>
  <c r="K2763" i="4" s="1"/>
  <c r="J2764" i="4"/>
  <c r="K2764" i="4" s="1"/>
  <c r="J2765" i="4"/>
  <c r="K2765" i="4" s="1"/>
  <c r="J2766" i="4"/>
  <c r="K2766" i="4" s="1"/>
  <c r="J2767" i="4"/>
  <c r="K2767" i="4" s="1"/>
  <c r="J2768" i="4"/>
  <c r="K2768" i="4" s="1"/>
  <c r="J2769" i="4"/>
  <c r="K2769" i="4" s="1"/>
  <c r="J2770" i="4"/>
  <c r="K2770" i="4" s="1"/>
  <c r="J2771" i="4"/>
  <c r="K2771" i="4" s="1"/>
  <c r="J2772" i="4"/>
  <c r="K2772" i="4" s="1"/>
  <c r="J2773" i="4"/>
  <c r="K2773" i="4" s="1"/>
  <c r="J2774" i="4"/>
  <c r="K2774" i="4" s="1"/>
  <c r="J2775" i="4"/>
  <c r="K2775" i="4" s="1"/>
  <c r="J2776" i="4"/>
  <c r="K2776" i="4" s="1"/>
  <c r="J2777" i="4"/>
  <c r="K2777" i="4" s="1"/>
  <c r="J2778" i="4"/>
  <c r="K2778" i="4" s="1"/>
  <c r="J2779" i="4"/>
  <c r="K2779" i="4" s="1"/>
  <c r="J2780" i="4"/>
  <c r="K2780" i="4" s="1"/>
  <c r="J2781" i="4"/>
  <c r="K2781" i="4" s="1"/>
  <c r="J2782" i="4"/>
  <c r="K2782" i="4" s="1"/>
  <c r="J2783" i="4"/>
  <c r="K2783" i="4" s="1"/>
  <c r="J2784" i="4"/>
  <c r="K2784" i="4" s="1"/>
  <c r="J2785" i="4"/>
  <c r="K2785" i="4" s="1"/>
  <c r="J2786" i="4"/>
  <c r="K2786" i="4" s="1"/>
  <c r="J2787" i="4"/>
  <c r="K2787" i="4" s="1"/>
  <c r="J2788" i="4"/>
  <c r="K2788" i="4" s="1"/>
  <c r="J2789" i="4"/>
  <c r="K2789" i="4" s="1"/>
  <c r="J2790" i="4"/>
  <c r="K2790" i="4" s="1"/>
  <c r="J2791" i="4"/>
  <c r="K2791" i="4" s="1"/>
  <c r="J2792" i="4"/>
  <c r="K2792" i="4" s="1"/>
  <c r="J2793" i="4"/>
  <c r="K2793" i="4" s="1"/>
  <c r="J2794" i="4"/>
  <c r="K2794" i="4" s="1"/>
  <c r="J2795" i="4"/>
  <c r="K2795" i="4" s="1"/>
  <c r="J2796" i="4"/>
  <c r="K2796" i="4" s="1"/>
  <c r="J2797" i="4"/>
  <c r="K2797" i="4" s="1"/>
  <c r="J2798" i="4"/>
  <c r="K2798" i="4" s="1"/>
  <c r="J2799" i="4"/>
  <c r="K2799" i="4" s="1"/>
  <c r="J2800" i="4"/>
  <c r="K2800" i="4" s="1"/>
  <c r="J2801" i="4"/>
  <c r="K2801" i="4" s="1"/>
  <c r="J2802" i="4"/>
  <c r="K2802" i="4" s="1"/>
  <c r="J2803" i="4"/>
  <c r="K2803" i="4" s="1"/>
  <c r="J2804" i="4"/>
  <c r="K2804" i="4" s="1"/>
  <c r="J2805" i="4"/>
  <c r="K2805" i="4" s="1"/>
  <c r="J2806" i="4"/>
  <c r="K2806" i="4" s="1"/>
  <c r="J2807" i="4"/>
  <c r="K2807" i="4" s="1"/>
  <c r="J2808" i="4"/>
  <c r="K2808" i="4" s="1"/>
  <c r="J2809" i="4"/>
  <c r="K2809" i="4" s="1"/>
  <c r="J2810" i="4"/>
  <c r="K2810" i="4" s="1"/>
  <c r="J2811" i="4"/>
  <c r="K2811" i="4" s="1"/>
  <c r="J2812" i="4"/>
  <c r="K2812" i="4" s="1"/>
  <c r="J2813" i="4"/>
  <c r="K2813" i="4" s="1"/>
  <c r="J2814" i="4"/>
  <c r="K2814" i="4" s="1"/>
  <c r="J2815" i="4"/>
  <c r="K2815" i="4" s="1"/>
  <c r="J2816" i="4"/>
  <c r="K2816" i="4" s="1"/>
  <c r="J2817" i="4"/>
  <c r="K2817" i="4" s="1"/>
  <c r="J2818" i="4"/>
  <c r="K2818" i="4" s="1"/>
  <c r="J2819" i="4"/>
  <c r="K2819" i="4" s="1"/>
  <c r="J2820" i="4"/>
  <c r="K2820" i="4" s="1"/>
  <c r="J2821" i="4"/>
  <c r="K2821" i="4" s="1"/>
  <c r="J2822" i="4"/>
  <c r="K2822" i="4" s="1"/>
  <c r="J2823" i="4"/>
  <c r="K2823" i="4" s="1"/>
  <c r="J2824" i="4"/>
  <c r="K2824" i="4" s="1"/>
  <c r="J2825" i="4"/>
  <c r="K2825" i="4" s="1"/>
  <c r="J2826" i="4"/>
  <c r="K2826" i="4" s="1"/>
  <c r="J2827" i="4"/>
  <c r="K2827" i="4" s="1"/>
  <c r="J2828" i="4"/>
  <c r="K2828" i="4" s="1"/>
  <c r="J2829" i="4"/>
  <c r="K2829" i="4" s="1"/>
  <c r="J2830" i="4"/>
  <c r="K2830" i="4" s="1"/>
  <c r="J2831" i="4"/>
  <c r="K2831" i="4" s="1"/>
  <c r="J2832" i="4"/>
  <c r="K2832" i="4" s="1"/>
  <c r="J2833" i="4"/>
  <c r="K2833" i="4" s="1"/>
  <c r="J2834" i="4"/>
  <c r="K2834" i="4" s="1"/>
  <c r="J2835" i="4"/>
  <c r="K2835" i="4" s="1"/>
  <c r="J2836" i="4"/>
  <c r="K2836" i="4" s="1"/>
  <c r="J2837" i="4"/>
  <c r="K2837" i="4" s="1"/>
  <c r="J2838" i="4"/>
  <c r="K2838" i="4" s="1"/>
  <c r="J2839" i="4"/>
  <c r="K2839" i="4" s="1"/>
  <c r="J2840" i="4"/>
  <c r="K2840" i="4" s="1"/>
  <c r="J2841" i="4"/>
  <c r="K2841" i="4" s="1"/>
  <c r="J2842" i="4"/>
  <c r="K2842" i="4" s="1"/>
  <c r="J2843" i="4"/>
  <c r="K2843" i="4" s="1"/>
  <c r="J2844" i="4"/>
  <c r="K2844" i="4" s="1"/>
  <c r="J2845" i="4"/>
  <c r="K2845" i="4" s="1"/>
  <c r="J2846" i="4"/>
  <c r="K2846" i="4" s="1"/>
  <c r="J2847" i="4"/>
  <c r="K2847" i="4" s="1"/>
  <c r="J2848" i="4"/>
  <c r="K2848" i="4" s="1"/>
  <c r="J2849" i="4"/>
  <c r="K2849" i="4" s="1"/>
  <c r="J2850" i="4"/>
  <c r="K2850" i="4" s="1"/>
  <c r="J2851" i="4"/>
  <c r="K2851" i="4" s="1"/>
  <c r="J2852" i="4"/>
  <c r="K2852" i="4" s="1"/>
  <c r="J2853" i="4"/>
  <c r="K2853" i="4" s="1"/>
  <c r="J2854" i="4"/>
  <c r="K2854" i="4" s="1"/>
  <c r="J2855" i="4"/>
  <c r="K2855" i="4" s="1"/>
  <c r="J2856" i="4"/>
  <c r="K2856" i="4" s="1"/>
  <c r="J2857" i="4"/>
  <c r="K2857" i="4" s="1"/>
  <c r="J2858" i="4"/>
  <c r="K2858" i="4" s="1"/>
  <c r="J2859" i="4"/>
  <c r="K2859" i="4" s="1"/>
  <c r="J2860" i="4"/>
  <c r="K2860" i="4" s="1"/>
  <c r="J2861" i="4"/>
  <c r="K2861" i="4" s="1"/>
  <c r="J2862" i="4"/>
  <c r="K2862" i="4" s="1"/>
  <c r="J2863" i="4"/>
  <c r="K2863" i="4" s="1"/>
  <c r="J2864" i="4"/>
  <c r="K2864" i="4" s="1"/>
  <c r="J2865" i="4"/>
  <c r="K2865" i="4" s="1"/>
  <c r="J2866" i="4"/>
  <c r="K2866" i="4" s="1"/>
  <c r="J2867" i="4"/>
  <c r="K2867" i="4" s="1"/>
  <c r="J2868" i="4"/>
  <c r="K2868" i="4" s="1"/>
  <c r="J2869" i="4"/>
  <c r="K2869" i="4" s="1"/>
  <c r="J2870" i="4"/>
  <c r="K2870" i="4" s="1"/>
  <c r="J2871" i="4"/>
  <c r="K2871" i="4" s="1"/>
  <c r="J2872" i="4"/>
  <c r="K2872" i="4" s="1"/>
  <c r="J2873" i="4"/>
  <c r="K2873" i="4" s="1"/>
  <c r="J2874" i="4"/>
  <c r="K2874" i="4" s="1"/>
  <c r="J2875" i="4"/>
  <c r="K2875" i="4" s="1"/>
  <c r="J2876" i="4"/>
  <c r="K2876" i="4" s="1"/>
  <c r="J2877" i="4"/>
  <c r="K2877" i="4" s="1"/>
  <c r="J2878" i="4"/>
  <c r="K2878" i="4" s="1"/>
  <c r="J2879" i="4"/>
  <c r="K2879" i="4" s="1"/>
  <c r="J2880" i="4"/>
  <c r="K2880" i="4" s="1"/>
  <c r="J2881" i="4"/>
  <c r="K2881" i="4" s="1"/>
  <c r="J2882" i="4"/>
  <c r="K2882" i="4" s="1"/>
  <c r="J2883" i="4"/>
  <c r="K2883" i="4" s="1"/>
  <c r="J2884" i="4"/>
  <c r="K2884" i="4" s="1"/>
  <c r="J2885" i="4"/>
  <c r="K2885" i="4" s="1"/>
  <c r="J2886" i="4"/>
  <c r="K2886" i="4" s="1"/>
  <c r="J2887" i="4"/>
  <c r="K2887" i="4" s="1"/>
  <c r="J2888" i="4"/>
  <c r="K2888" i="4" s="1"/>
  <c r="J2889" i="4"/>
  <c r="K2889" i="4" s="1"/>
  <c r="J2890" i="4"/>
  <c r="K2890" i="4" s="1"/>
  <c r="J2891" i="4"/>
  <c r="K2891" i="4" s="1"/>
  <c r="J2892" i="4"/>
  <c r="K2892" i="4" s="1"/>
  <c r="J2893" i="4"/>
  <c r="K2893" i="4" s="1"/>
  <c r="J2894" i="4"/>
  <c r="K2894" i="4" s="1"/>
  <c r="J2895" i="4"/>
  <c r="K2895" i="4" s="1"/>
  <c r="J2896" i="4"/>
  <c r="K2896" i="4" s="1"/>
  <c r="J2897" i="4"/>
  <c r="K2897" i="4" s="1"/>
  <c r="J2898" i="4"/>
  <c r="K2898" i="4" s="1"/>
  <c r="J2899" i="4"/>
  <c r="K2899" i="4" s="1"/>
  <c r="J2900" i="4"/>
  <c r="K2900" i="4" s="1"/>
  <c r="J2901" i="4"/>
  <c r="K2901" i="4" s="1"/>
  <c r="J2902" i="4"/>
  <c r="K2902" i="4" s="1"/>
  <c r="J2903" i="4"/>
  <c r="K2903" i="4" s="1"/>
  <c r="J2904" i="4"/>
  <c r="K2904" i="4" s="1"/>
  <c r="J2905" i="4"/>
  <c r="K2905" i="4" s="1"/>
  <c r="J2906" i="4"/>
  <c r="K2906" i="4" s="1"/>
  <c r="J2907" i="4"/>
  <c r="K2907" i="4" s="1"/>
  <c r="J2908" i="4"/>
  <c r="K2908" i="4" s="1"/>
  <c r="J2909" i="4"/>
  <c r="K2909" i="4" s="1"/>
  <c r="J2910" i="4"/>
  <c r="K2910" i="4" s="1"/>
  <c r="J2911" i="4"/>
  <c r="K2911" i="4" s="1"/>
  <c r="J2912" i="4"/>
  <c r="K2912" i="4" s="1"/>
  <c r="J2913" i="4"/>
  <c r="K2913" i="4" s="1"/>
  <c r="J2914" i="4"/>
  <c r="K2914" i="4" s="1"/>
  <c r="J2915" i="4"/>
  <c r="K2915" i="4" s="1"/>
  <c r="J2916" i="4"/>
  <c r="K2916" i="4" s="1"/>
  <c r="J2917" i="4"/>
  <c r="K2917" i="4" s="1"/>
  <c r="J2918" i="4"/>
  <c r="K2918" i="4" s="1"/>
  <c r="J2919" i="4"/>
  <c r="K2919" i="4" s="1"/>
  <c r="J2920" i="4"/>
  <c r="K2920" i="4" s="1"/>
  <c r="J2921" i="4"/>
  <c r="K2921" i="4" s="1"/>
  <c r="J2922" i="4"/>
  <c r="K2922" i="4" s="1"/>
  <c r="J2923" i="4"/>
  <c r="K2923" i="4" s="1"/>
  <c r="J2924" i="4"/>
  <c r="K2924" i="4" s="1"/>
  <c r="J2925" i="4"/>
  <c r="K2925" i="4" s="1"/>
  <c r="J2926" i="4"/>
  <c r="K2926" i="4" s="1"/>
  <c r="J2927" i="4"/>
  <c r="K2927" i="4" s="1"/>
  <c r="J2928" i="4"/>
  <c r="K2928" i="4" s="1"/>
  <c r="J2929" i="4"/>
  <c r="K2929" i="4" s="1"/>
  <c r="J2930" i="4"/>
  <c r="K2930" i="4" s="1"/>
  <c r="J2931" i="4"/>
  <c r="K2931" i="4" s="1"/>
  <c r="J2932" i="4"/>
  <c r="K2932" i="4" s="1"/>
  <c r="J2933" i="4"/>
  <c r="K2933" i="4" s="1"/>
  <c r="J2934" i="4"/>
  <c r="K2934" i="4" s="1"/>
  <c r="J2935" i="4"/>
  <c r="K2935" i="4" s="1"/>
  <c r="J2936" i="4"/>
  <c r="K2936" i="4" s="1"/>
  <c r="J2937" i="4"/>
  <c r="K2937" i="4" s="1"/>
  <c r="J2938" i="4"/>
  <c r="K2938" i="4" s="1"/>
  <c r="J2939" i="4"/>
  <c r="K2939" i="4" s="1"/>
  <c r="J2940" i="4"/>
  <c r="K2940" i="4" s="1"/>
  <c r="J2941" i="4"/>
  <c r="K2941" i="4" s="1"/>
  <c r="J2942" i="4"/>
  <c r="K2942" i="4" s="1"/>
  <c r="J2943" i="4"/>
  <c r="K2943" i="4" s="1"/>
  <c r="J2944" i="4"/>
  <c r="K2944" i="4" s="1"/>
  <c r="J2945" i="4"/>
  <c r="K2945" i="4" s="1"/>
  <c r="J2946" i="4"/>
  <c r="K2946" i="4" s="1"/>
  <c r="J2947" i="4"/>
  <c r="K2947" i="4" s="1"/>
  <c r="J2948" i="4"/>
  <c r="K2948" i="4" s="1"/>
  <c r="J2949" i="4"/>
  <c r="K2949" i="4" s="1"/>
  <c r="J2950" i="4"/>
  <c r="K2950" i="4" s="1"/>
  <c r="J2951" i="4"/>
  <c r="K2951" i="4" s="1"/>
  <c r="J2952" i="4"/>
  <c r="K2952" i="4" s="1"/>
  <c r="J2953" i="4"/>
  <c r="K2953" i="4" s="1"/>
  <c r="J2954" i="4"/>
  <c r="K2954" i="4" s="1"/>
  <c r="J2955" i="4"/>
  <c r="K2955" i="4" s="1"/>
  <c r="J2956" i="4"/>
  <c r="K2956" i="4" s="1"/>
  <c r="J2957" i="4"/>
  <c r="K2957" i="4" s="1"/>
  <c r="J2958" i="4"/>
  <c r="K2958" i="4" s="1"/>
  <c r="J2959" i="4"/>
  <c r="K2959" i="4" s="1"/>
  <c r="J2960" i="4"/>
  <c r="K2960" i="4" s="1"/>
  <c r="J2961" i="4"/>
  <c r="K2961" i="4" s="1"/>
  <c r="J2962" i="4"/>
  <c r="K2962" i="4" s="1"/>
  <c r="J2963" i="4"/>
  <c r="K2963" i="4" s="1"/>
  <c r="J2964" i="4"/>
  <c r="K2964" i="4" s="1"/>
  <c r="J2965" i="4"/>
  <c r="K2965" i="4" s="1"/>
  <c r="J2966" i="4"/>
  <c r="K2966" i="4" s="1"/>
  <c r="J2967" i="4"/>
  <c r="K2967" i="4" s="1"/>
  <c r="J2968" i="4"/>
  <c r="K2968" i="4" s="1"/>
  <c r="J2969" i="4"/>
  <c r="K2969" i="4" s="1"/>
  <c r="J2970" i="4"/>
  <c r="K2970" i="4" s="1"/>
  <c r="J2971" i="4"/>
  <c r="K2971" i="4" s="1"/>
  <c r="J2972" i="4"/>
  <c r="K2972" i="4" s="1"/>
  <c r="J2973" i="4"/>
  <c r="K2973" i="4" s="1"/>
  <c r="J2974" i="4"/>
  <c r="K2974" i="4" s="1"/>
  <c r="J2975" i="4"/>
  <c r="K2975" i="4" s="1"/>
  <c r="J2976" i="4"/>
  <c r="K2976" i="4" s="1"/>
  <c r="J2977" i="4"/>
  <c r="K2977" i="4" s="1"/>
  <c r="J2978" i="4"/>
  <c r="K2978" i="4" s="1"/>
  <c r="J2979" i="4"/>
  <c r="K2979" i="4" s="1"/>
  <c r="J2980" i="4"/>
  <c r="K2980" i="4" s="1"/>
  <c r="J2981" i="4"/>
  <c r="K2981" i="4" s="1"/>
  <c r="J2982" i="4"/>
  <c r="K2982" i="4" s="1"/>
  <c r="J2983" i="4"/>
  <c r="K2983" i="4" s="1"/>
  <c r="J2984" i="4"/>
  <c r="K2984" i="4" s="1"/>
  <c r="J2985" i="4"/>
  <c r="K2985" i="4" s="1"/>
  <c r="J2986" i="4"/>
  <c r="K2986" i="4" s="1"/>
  <c r="J2987" i="4"/>
  <c r="K2987" i="4" s="1"/>
  <c r="J2988" i="4"/>
  <c r="K2988" i="4" s="1"/>
  <c r="J2989" i="4"/>
  <c r="K2989" i="4" s="1"/>
  <c r="J2990" i="4"/>
  <c r="K2990" i="4" s="1"/>
  <c r="J2991" i="4"/>
  <c r="K2991" i="4" s="1"/>
  <c r="J2992" i="4"/>
  <c r="K2992" i="4" s="1"/>
  <c r="J2993" i="4"/>
  <c r="K2993" i="4" s="1"/>
  <c r="J2994" i="4"/>
  <c r="K2994" i="4" s="1"/>
  <c r="J2995" i="4"/>
  <c r="K2995" i="4" s="1"/>
  <c r="J2996" i="4"/>
  <c r="K2996" i="4" s="1"/>
  <c r="J2997" i="4"/>
  <c r="K2997" i="4" s="1"/>
  <c r="J2998" i="4"/>
  <c r="K2998" i="4" s="1"/>
  <c r="J2999" i="4"/>
  <c r="K2999" i="4" s="1"/>
  <c r="J3000" i="4"/>
  <c r="K3000" i="4" s="1"/>
  <c r="J3001" i="4"/>
  <c r="K3001" i="4" s="1"/>
  <c r="J3002" i="4"/>
  <c r="K3002" i="4" s="1"/>
  <c r="J3003" i="4"/>
  <c r="K3003" i="4" s="1"/>
  <c r="J3004" i="4"/>
  <c r="K3004" i="4" s="1"/>
  <c r="J3005" i="4"/>
  <c r="K3005" i="4" s="1"/>
  <c r="J3006" i="4"/>
  <c r="K3006" i="4" s="1"/>
  <c r="J3007" i="4"/>
  <c r="K3007" i="4" s="1"/>
  <c r="J3008" i="4"/>
  <c r="K3008" i="4" s="1"/>
  <c r="J3009" i="4"/>
  <c r="K3009" i="4" s="1"/>
  <c r="J3010" i="4"/>
  <c r="K3010" i="4" s="1"/>
  <c r="J3011" i="4"/>
  <c r="K3011" i="4" s="1"/>
  <c r="J3012" i="4"/>
  <c r="K3012" i="4" s="1"/>
  <c r="J3013" i="4"/>
  <c r="K3013" i="4" s="1"/>
  <c r="J3014" i="4"/>
  <c r="K3014" i="4" s="1"/>
  <c r="J3015" i="4"/>
  <c r="K3015" i="4" s="1"/>
  <c r="J3016" i="4"/>
  <c r="K3016" i="4" s="1"/>
  <c r="J3017" i="4"/>
  <c r="K3017" i="4" s="1"/>
  <c r="J3018" i="4"/>
  <c r="K3018" i="4" s="1"/>
  <c r="J3019" i="4"/>
  <c r="K3019" i="4" s="1"/>
  <c r="J3020" i="4"/>
  <c r="K3020" i="4" s="1"/>
  <c r="J3021" i="4"/>
  <c r="K3021" i="4" s="1"/>
  <c r="J3022" i="4"/>
  <c r="K3022" i="4" s="1"/>
  <c r="J3023" i="4"/>
  <c r="K3023" i="4" s="1"/>
  <c r="J3024" i="4"/>
  <c r="K3024" i="4" s="1"/>
  <c r="J3025" i="4"/>
  <c r="K3025" i="4" s="1"/>
  <c r="J3026" i="4"/>
  <c r="K3026" i="4" s="1"/>
  <c r="J3027" i="4"/>
  <c r="K3027" i="4" s="1"/>
  <c r="J3028" i="4"/>
  <c r="K3028" i="4" s="1"/>
  <c r="J3029" i="4"/>
  <c r="K3029" i="4" s="1"/>
  <c r="J3030" i="4"/>
  <c r="K3030" i="4" s="1"/>
  <c r="J3031" i="4"/>
  <c r="K3031" i="4" s="1"/>
  <c r="J3032" i="4"/>
  <c r="K3032" i="4" s="1"/>
  <c r="J3033" i="4"/>
  <c r="K3033" i="4" s="1"/>
  <c r="J3034" i="4"/>
  <c r="K3034" i="4" s="1"/>
  <c r="J3035" i="4"/>
  <c r="K3035" i="4" s="1"/>
  <c r="J3036" i="4"/>
  <c r="K3036" i="4" s="1"/>
  <c r="J3037" i="4"/>
  <c r="K3037" i="4" s="1"/>
  <c r="J3038" i="4"/>
  <c r="K3038" i="4" s="1"/>
  <c r="J3039" i="4"/>
  <c r="K3039" i="4" s="1"/>
  <c r="J3040" i="4"/>
  <c r="K3040" i="4" s="1"/>
  <c r="J3041" i="4"/>
  <c r="K3041" i="4" s="1"/>
  <c r="J3042" i="4"/>
  <c r="K3042" i="4" s="1"/>
  <c r="J3043" i="4"/>
  <c r="K3043" i="4" s="1"/>
  <c r="J3044" i="4"/>
  <c r="K3044" i="4" s="1"/>
  <c r="J3045" i="4"/>
  <c r="K3045" i="4" s="1"/>
  <c r="J3046" i="4"/>
  <c r="K3046" i="4" s="1"/>
  <c r="J3047" i="4"/>
  <c r="K3047" i="4" s="1"/>
  <c r="J3048" i="4"/>
  <c r="K3048" i="4" s="1"/>
  <c r="J3049" i="4"/>
  <c r="K3049" i="4" s="1"/>
  <c r="J3050" i="4"/>
  <c r="K3050" i="4" s="1"/>
  <c r="J3051" i="4"/>
  <c r="K3051" i="4" s="1"/>
  <c r="J3052" i="4"/>
  <c r="K3052" i="4" s="1"/>
  <c r="J3053" i="4"/>
  <c r="K3053" i="4" s="1"/>
  <c r="J3054" i="4"/>
  <c r="K3054" i="4" s="1"/>
  <c r="J3055" i="4"/>
  <c r="K3055" i="4" s="1"/>
  <c r="J3056" i="4"/>
  <c r="K3056" i="4" s="1"/>
  <c r="J3057" i="4"/>
  <c r="K3057" i="4" s="1"/>
  <c r="J3058" i="4"/>
  <c r="K3058" i="4" s="1"/>
  <c r="J3059" i="4"/>
  <c r="K3059" i="4" s="1"/>
  <c r="J3060" i="4"/>
  <c r="K3060" i="4" s="1"/>
  <c r="J3061" i="4"/>
  <c r="K3061" i="4" s="1"/>
  <c r="J3062" i="4"/>
  <c r="K3062" i="4" s="1"/>
  <c r="J3063" i="4"/>
  <c r="K3063" i="4" s="1"/>
  <c r="J3064" i="4"/>
  <c r="K3064" i="4" s="1"/>
  <c r="J3065" i="4"/>
  <c r="K3065" i="4" s="1"/>
  <c r="J3066" i="4"/>
  <c r="K3066" i="4" s="1"/>
  <c r="J3067" i="4"/>
  <c r="K3067" i="4" s="1"/>
  <c r="J3068" i="4"/>
  <c r="K3068" i="4" s="1"/>
  <c r="J3069" i="4"/>
  <c r="K3069" i="4" s="1"/>
  <c r="J3070" i="4"/>
  <c r="K3070" i="4" s="1"/>
  <c r="J3071" i="4"/>
  <c r="K3071" i="4" s="1"/>
  <c r="J3072" i="4"/>
  <c r="K3072" i="4" s="1"/>
  <c r="J3073" i="4"/>
  <c r="K3073" i="4" s="1"/>
  <c r="J3074" i="4"/>
  <c r="K3074" i="4" s="1"/>
  <c r="J3075" i="4"/>
  <c r="K3075" i="4" s="1"/>
  <c r="J3076" i="4"/>
  <c r="K3076" i="4" s="1"/>
  <c r="J3077" i="4"/>
  <c r="K3077" i="4" s="1"/>
  <c r="J3078" i="4"/>
  <c r="K3078" i="4" s="1"/>
  <c r="J3079" i="4"/>
  <c r="K3079" i="4" s="1"/>
  <c r="J3080" i="4"/>
  <c r="K3080" i="4" s="1"/>
  <c r="J3081" i="4"/>
  <c r="K3081" i="4" s="1"/>
  <c r="J3082" i="4"/>
  <c r="K3082" i="4" s="1"/>
  <c r="J3083" i="4"/>
  <c r="K3083" i="4" s="1"/>
  <c r="J3084" i="4"/>
  <c r="K3084" i="4" s="1"/>
  <c r="J3085" i="4"/>
  <c r="K3085" i="4" s="1"/>
  <c r="J3086" i="4"/>
  <c r="K3086" i="4" s="1"/>
  <c r="J3087" i="4"/>
  <c r="K3087" i="4" s="1"/>
  <c r="J3088" i="4"/>
  <c r="K3088" i="4" s="1"/>
  <c r="J3089" i="4"/>
  <c r="K3089" i="4" s="1"/>
  <c r="J3090" i="4"/>
  <c r="K3090" i="4" s="1"/>
  <c r="J3091" i="4"/>
  <c r="K3091" i="4" s="1"/>
  <c r="J3092" i="4"/>
  <c r="K3092" i="4" s="1"/>
  <c r="J3093" i="4"/>
  <c r="K3093" i="4" s="1"/>
  <c r="J3094" i="4"/>
  <c r="K3094" i="4" s="1"/>
  <c r="J3095" i="4"/>
  <c r="K3095" i="4" s="1"/>
  <c r="J3096" i="4"/>
  <c r="K3096" i="4" s="1"/>
  <c r="J3097" i="4"/>
  <c r="K3097" i="4" s="1"/>
  <c r="J3098" i="4"/>
  <c r="K3098" i="4" s="1"/>
  <c r="J3099" i="4"/>
  <c r="K3099" i="4" s="1"/>
  <c r="J3100" i="4"/>
  <c r="K3100" i="4" s="1"/>
  <c r="J3101" i="4"/>
  <c r="K3101" i="4" s="1"/>
  <c r="J3102" i="4"/>
  <c r="K3102" i="4" s="1"/>
  <c r="J3103" i="4"/>
  <c r="K3103" i="4" s="1"/>
  <c r="J3104" i="4"/>
  <c r="K3104" i="4" s="1"/>
  <c r="J3105" i="4"/>
  <c r="K3105" i="4" s="1"/>
  <c r="J3106" i="4"/>
  <c r="K3106" i="4" s="1"/>
  <c r="J3107" i="4"/>
  <c r="K3107" i="4" s="1"/>
  <c r="J3108" i="4"/>
  <c r="K3108" i="4" s="1"/>
  <c r="J3109" i="4"/>
  <c r="K3109" i="4" s="1"/>
  <c r="J3110" i="4"/>
  <c r="K3110" i="4" s="1"/>
  <c r="J3111" i="4"/>
  <c r="K3111" i="4" s="1"/>
  <c r="J3112" i="4"/>
  <c r="K3112" i="4" s="1"/>
  <c r="J3113" i="4"/>
  <c r="K3113" i="4" s="1"/>
  <c r="J3114" i="4"/>
  <c r="K3114" i="4" s="1"/>
  <c r="J3115" i="4"/>
  <c r="K3115" i="4" s="1"/>
  <c r="J3116" i="4"/>
  <c r="K3116" i="4" s="1"/>
  <c r="J3117" i="4"/>
  <c r="K3117" i="4" s="1"/>
  <c r="J3118" i="4"/>
  <c r="K3118" i="4" s="1"/>
  <c r="J3119" i="4"/>
  <c r="K3119" i="4" s="1"/>
  <c r="J3120" i="4"/>
  <c r="K3120" i="4" s="1"/>
  <c r="J3121" i="4"/>
  <c r="K3121" i="4" s="1"/>
  <c r="J3122" i="4"/>
  <c r="K3122" i="4" s="1"/>
  <c r="J3123" i="4"/>
  <c r="K3123" i="4" s="1"/>
  <c r="J3124" i="4"/>
  <c r="K3124" i="4" s="1"/>
  <c r="J3125" i="4"/>
  <c r="K3125" i="4" s="1"/>
  <c r="J3126" i="4"/>
  <c r="K3126" i="4" s="1"/>
  <c r="J3127" i="4"/>
  <c r="K3127" i="4" s="1"/>
  <c r="J3128" i="4"/>
  <c r="K3128" i="4" s="1"/>
  <c r="J3129" i="4"/>
  <c r="K3129" i="4" s="1"/>
  <c r="J3130" i="4"/>
  <c r="K3130" i="4" s="1"/>
  <c r="J3131" i="4"/>
  <c r="K3131" i="4" s="1"/>
  <c r="J3132" i="4"/>
  <c r="K3132" i="4" s="1"/>
  <c r="J3133" i="4"/>
  <c r="K3133" i="4" s="1"/>
  <c r="J3134" i="4"/>
  <c r="K3134" i="4" s="1"/>
  <c r="J3135" i="4"/>
  <c r="K3135" i="4" s="1"/>
  <c r="J3136" i="4"/>
  <c r="K3136" i="4" s="1"/>
  <c r="J3137" i="4"/>
  <c r="K3137" i="4" s="1"/>
  <c r="J3138" i="4"/>
  <c r="K3138" i="4" s="1"/>
  <c r="J3139" i="4"/>
  <c r="K3139" i="4" s="1"/>
  <c r="J3140" i="4"/>
  <c r="K3140" i="4" s="1"/>
  <c r="J3141" i="4"/>
  <c r="K3141" i="4" s="1"/>
  <c r="J3142" i="4"/>
  <c r="K3142" i="4" s="1"/>
  <c r="J3143" i="4"/>
  <c r="K3143" i="4" s="1"/>
  <c r="J3144" i="4"/>
  <c r="K3144" i="4" s="1"/>
  <c r="J3145" i="4"/>
  <c r="K3145" i="4" s="1"/>
  <c r="J3146" i="4"/>
  <c r="K3146" i="4" s="1"/>
  <c r="J3147" i="4"/>
  <c r="K3147" i="4" s="1"/>
  <c r="J3148" i="4"/>
  <c r="K3148" i="4" s="1"/>
  <c r="J3149" i="4"/>
  <c r="K3149" i="4" s="1"/>
  <c r="J3150" i="4"/>
  <c r="K3150" i="4" s="1"/>
  <c r="J3151" i="4"/>
  <c r="K3151" i="4" s="1"/>
  <c r="J3152" i="4"/>
  <c r="K3152" i="4" s="1"/>
  <c r="J3153" i="4"/>
  <c r="K3153" i="4" s="1"/>
  <c r="J3154" i="4"/>
  <c r="K3154" i="4" s="1"/>
  <c r="J3155" i="4"/>
  <c r="K3155" i="4" s="1"/>
  <c r="J3156" i="4"/>
  <c r="K3156" i="4" s="1"/>
  <c r="J3157" i="4"/>
  <c r="K3157" i="4" s="1"/>
  <c r="J3158" i="4"/>
  <c r="K3158" i="4" s="1"/>
  <c r="J3159" i="4"/>
  <c r="K3159" i="4" s="1"/>
  <c r="J3160" i="4"/>
  <c r="K3160" i="4" s="1"/>
  <c r="J3161" i="4"/>
  <c r="K3161" i="4" s="1"/>
  <c r="J3162" i="4"/>
  <c r="K3162" i="4" s="1"/>
  <c r="J3163" i="4"/>
  <c r="K3163" i="4" s="1"/>
  <c r="J3164" i="4"/>
  <c r="K3164" i="4" s="1"/>
  <c r="J3165" i="4"/>
  <c r="K3165" i="4" s="1"/>
  <c r="J3166" i="4"/>
  <c r="K3166" i="4" s="1"/>
  <c r="J3167" i="4"/>
  <c r="K3167" i="4" s="1"/>
  <c r="J3168" i="4"/>
  <c r="K3168" i="4" s="1"/>
  <c r="J3169" i="4"/>
  <c r="K3169" i="4" s="1"/>
  <c r="J3170" i="4"/>
  <c r="K3170" i="4" s="1"/>
  <c r="J3171" i="4"/>
  <c r="K3171" i="4" s="1"/>
  <c r="J3172" i="4"/>
  <c r="K3172" i="4" s="1"/>
  <c r="J3173" i="4"/>
  <c r="K3173" i="4" s="1"/>
  <c r="J3174" i="4"/>
  <c r="K3174" i="4" s="1"/>
  <c r="J3175" i="4"/>
  <c r="K3175" i="4" s="1"/>
  <c r="J3176" i="4"/>
  <c r="K3176" i="4" s="1"/>
  <c r="J3177" i="4"/>
  <c r="K3177" i="4" s="1"/>
  <c r="J3178" i="4"/>
  <c r="K3178" i="4" s="1"/>
  <c r="J3179" i="4"/>
  <c r="K3179" i="4" s="1"/>
  <c r="J3180" i="4"/>
  <c r="K3180" i="4" s="1"/>
  <c r="J3181" i="4"/>
  <c r="K3181" i="4" s="1"/>
  <c r="J3182" i="4"/>
  <c r="K3182" i="4" s="1"/>
  <c r="J3183" i="4"/>
  <c r="K3183" i="4" s="1"/>
  <c r="J3184" i="4"/>
  <c r="K3184" i="4" s="1"/>
  <c r="J3185" i="4"/>
  <c r="K3185" i="4" s="1"/>
  <c r="J3186" i="4"/>
  <c r="K3186" i="4" s="1"/>
  <c r="J3187" i="4"/>
  <c r="K3187" i="4" s="1"/>
  <c r="J3188" i="4"/>
  <c r="K3188" i="4" s="1"/>
  <c r="J3189" i="4"/>
  <c r="K3189" i="4" s="1"/>
  <c r="J3190" i="4"/>
  <c r="K3190" i="4" s="1"/>
  <c r="J3191" i="4"/>
  <c r="K3191" i="4" s="1"/>
  <c r="J3192" i="4"/>
  <c r="K3192" i="4" s="1"/>
  <c r="J3193" i="4"/>
  <c r="K3193" i="4" s="1"/>
  <c r="J3194" i="4"/>
  <c r="K3194" i="4" s="1"/>
  <c r="J3195" i="4"/>
  <c r="K3195" i="4" s="1"/>
  <c r="J3196" i="4"/>
  <c r="K3196" i="4" s="1"/>
  <c r="J3197" i="4"/>
  <c r="K3197" i="4" s="1"/>
  <c r="J3198" i="4"/>
  <c r="K3198" i="4" s="1"/>
  <c r="J3199" i="4"/>
  <c r="K3199" i="4" s="1"/>
  <c r="J3200" i="4"/>
  <c r="K3200" i="4" s="1"/>
  <c r="J3201" i="4"/>
  <c r="K3201" i="4" s="1"/>
  <c r="J3202" i="4"/>
  <c r="K3202" i="4" s="1"/>
  <c r="J3203" i="4"/>
  <c r="K3203" i="4" s="1"/>
  <c r="J3204" i="4"/>
  <c r="K3204" i="4" s="1"/>
  <c r="J3205" i="4"/>
  <c r="K3205" i="4" s="1"/>
  <c r="J3206" i="4"/>
  <c r="K3206" i="4" s="1"/>
  <c r="J3207" i="4"/>
  <c r="K3207" i="4" s="1"/>
  <c r="J3208" i="4"/>
  <c r="K3208" i="4" s="1"/>
  <c r="J3209" i="4"/>
  <c r="K3209" i="4" s="1"/>
  <c r="J3210" i="4"/>
  <c r="K3210" i="4" s="1"/>
  <c r="J3211" i="4"/>
  <c r="K3211" i="4" s="1"/>
  <c r="J3212" i="4"/>
  <c r="K3212" i="4" s="1"/>
  <c r="J3213" i="4"/>
  <c r="K3213" i="4" s="1"/>
  <c r="J3214" i="4"/>
  <c r="K3214" i="4" s="1"/>
  <c r="J3215" i="4"/>
  <c r="K3215" i="4" s="1"/>
  <c r="J3216" i="4"/>
  <c r="K3216" i="4" s="1"/>
  <c r="J3217" i="4"/>
  <c r="K3217" i="4" s="1"/>
  <c r="J3218" i="4"/>
  <c r="K3218" i="4" s="1"/>
  <c r="J3219" i="4"/>
  <c r="K3219" i="4" s="1"/>
  <c r="J3220" i="4"/>
  <c r="K3220" i="4" s="1"/>
  <c r="J3221" i="4"/>
  <c r="K3221" i="4" s="1"/>
  <c r="J3222" i="4"/>
  <c r="K3222" i="4" s="1"/>
  <c r="J3223" i="4"/>
  <c r="K3223" i="4" s="1"/>
  <c r="J3224" i="4"/>
  <c r="K3224" i="4" s="1"/>
  <c r="J3225" i="4"/>
  <c r="K3225" i="4" s="1"/>
  <c r="J3226" i="4"/>
  <c r="K3226" i="4" s="1"/>
  <c r="J3227" i="4"/>
  <c r="K3227" i="4" s="1"/>
  <c r="J3228" i="4"/>
  <c r="K3228" i="4" s="1"/>
  <c r="J3229" i="4"/>
  <c r="K3229" i="4" s="1"/>
  <c r="J3230" i="4"/>
  <c r="K3230" i="4" s="1"/>
  <c r="J3231" i="4"/>
  <c r="K3231" i="4" s="1"/>
  <c r="J3232" i="4"/>
  <c r="K3232" i="4" s="1"/>
  <c r="J3233" i="4"/>
  <c r="K3233" i="4" s="1"/>
  <c r="J3234" i="4"/>
  <c r="K3234" i="4" s="1"/>
  <c r="J3235" i="4"/>
  <c r="K3235" i="4" s="1"/>
  <c r="J3236" i="4"/>
  <c r="K3236" i="4" s="1"/>
  <c r="J3237" i="4"/>
  <c r="K3237" i="4" s="1"/>
  <c r="J3238" i="4"/>
  <c r="K3238" i="4" s="1"/>
  <c r="J3239" i="4"/>
  <c r="K3239" i="4" s="1"/>
  <c r="J3240" i="4"/>
  <c r="K3240" i="4" s="1"/>
  <c r="J3241" i="4"/>
  <c r="K3241" i="4" s="1"/>
  <c r="J3242" i="4"/>
  <c r="K3242" i="4" s="1"/>
  <c r="J3243" i="4"/>
  <c r="K3243" i="4" s="1"/>
  <c r="J3244" i="4"/>
  <c r="K3244" i="4" s="1"/>
  <c r="J3245" i="4"/>
  <c r="K3245" i="4" s="1"/>
  <c r="J3246" i="4"/>
  <c r="K3246" i="4" s="1"/>
  <c r="J3247" i="4"/>
  <c r="K3247" i="4" s="1"/>
  <c r="J3248" i="4"/>
  <c r="K3248" i="4" s="1"/>
  <c r="J3249" i="4"/>
  <c r="K3249" i="4" s="1"/>
  <c r="J3250" i="4"/>
  <c r="K3250" i="4" s="1"/>
  <c r="J3251" i="4"/>
  <c r="K3251" i="4" s="1"/>
  <c r="J3252" i="4"/>
  <c r="K3252" i="4" s="1"/>
  <c r="J3253" i="4"/>
  <c r="K3253" i="4" s="1"/>
  <c r="J3254" i="4"/>
  <c r="K3254" i="4" s="1"/>
  <c r="J3255" i="4"/>
  <c r="K3255" i="4" s="1"/>
  <c r="J3256" i="4"/>
  <c r="K3256" i="4" s="1"/>
  <c r="J3257" i="4"/>
  <c r="K3257" i="4" s="1"/>
  <c r="J3258" i="4"/>
  <c r="K3258" i="4" s="1"/>
  <c r="J3259" i="4"/>
  <c r="K3259" i="4" s="1"/>
  <c r="J3260" i="4"/>
  <c r="K3260" i="4" s="1"/>
  <c r="J3261" i="4"/>
  <c r="K3261" i="4" s="1"/>
  <c r="J3262" i="4"/>
  <c r="K3262" i="4" s="1"/>
  <c r="J3263" i="4"/>
  <c r="K3263" i="4" s="1"/>
  <c r="J3264" i="4"/>
  <c r="K3264" i="4" s="1"/>
  <c r="J3265" i="4"/>
  <c r="K3265" i="4" s="1"/>
  <c r="J3266" i="4"/>
  <c r="K3266" i="4" s="1"/>
  <c r="J3267" i="4"/>
  <c r="K3267" i="4" s="1"/>
  <c r="J3268" i="4"/>
  <c r="K3268" i="4" s="1"/>
  <c r="J3269" i="4"/>
  <c r="K3269" i="4" s="1"/>
  <c r="J3270" i="4"/>
  <c r="K3270" i="4" s="1"/>
  <c r="J3271" i="4"/>
  <c r="K3271" i="4" s="1"/>
  <c r="J3272" i="4"/>
  <c r="K3272" i="4" s="1"/>
  <c r="J3273" i="4"/>
  <c r="K3273" i="4" s="1"/>
  <c r="J3274" i="4"/>
  <c r="K3274" i="4" s="1"/>
  <c r="J3275" i="4"/>
  <c r="K3275" i="4" s="1"/>
  <c r="J3276" i="4"/>
  <c r="K3276" i="4" s="1"/>
  <c r="J3277" i="4"/>
  <c r="K3277" i="4" s="1"/>
  <c r="J3278" i="4"/>
  <c r="K3278" i="4" s="1"/>
  <c r="J3279" i="4"/>
  <c r="K3279" i="4" s="1"/>
  <c r="J3280" i="4"/>
  <c r="K3280" i="4" s="1"/>
  <c r="J3281" i="4"/>
  <c r="K3281" i="4" s="1"/>
  <c r="J3282" i="4"/>
  <c r="K3282" i="4" s="1"/>
  <c r="J3283" i="4"/>
  <c r="K3283" i="4" s="1"/>
  <c r="J3284" i="4"/>
  <c r="K3284" i="4" s="1"/>
  <c r="J3285" i="4"/>
  <c r="K3285" i="4" s="1"/>
  <c r="J3286" i="4"/>
  <c r="K3286" i="4" s="1"/>
  <c r="J3287" i="4"/>
  <c r="K3287" i="4" s="1"/>
  <c r="J3288" i="4"/>
  <c r="K3288" i="4" s="1"/>
  <c r="J3289" i="4"/>
  <c r="K3289" i="4" s="1"/>
  <c r="J3290" i="4"/>
  <c r="K3290" i="4" s="1"/>
  <c r="J3291" i="4"/>
  <c r="K3291" i="4" s="1"/>
  <c r="J3292" i="4"/>
  <c r="K3292" i="4" s="1"/>
  <c r="J3293" i="4"/>
  <c r="K3293" i="4" s="1"/>
  <c r="J3294" i="4"/>
  <c r="K3294" i="4" s="1"/>
  <c r="J3295" i="4"/>
  <c r="K3295" i="4" s="1"/>
  <c r="J3296" i="4"/>
  <c r="K3296" i="4" s="1"/>
  <c r="J3297" i="4"/>
  <c r="K3297" i="4" s="1"/>
  <c r="J3298" i="4"/>
  <c r="K3298" i="4" s="1"/>
  <c r="J3299" i="4"/>
  <c r="K3299" i="4" s="1"/>
  <c r="J3300" i="4"/>
  <c r="K3300" i="4" s="1"/>
  <c r="J3301" i="4"/>
  <c r="K3301" i="4" s="1"/>
  <c r="J3302" i="4"/>
  <c r="K3302" i="4" s="1"/>
  <c r="J3303" i="4"/>
  <c r="K3303" i="4" s="1"/>
  <c r="J3304" i="4"/>
  <c r="K3304" i="4" s="1"/>
  <c r="J3305" i="4"/>
  <c r="K3305" i="4" s="1"/>
  <c r="J3306" i="4"/>
  <c r="K3306" i="4" s="1"/>
  <c r="J3307" i="4"/>
  <c r="K3307" i="4" s="1"/>
  <c r="J3308" i="4"/>
  <c r="K3308" i="4" s="1"/>
  <c r="J3309" i="4"/>
  <c r="K3309" i="4" s="1"/>
  <c r="J3310" i="4"/>
  <c r="K3310" i="4" s="1"/>
  <c r="J3311" i="4"/>
  <c r="K3311" i="4" s="1"/>
  <c r="J3312" i="4"/>
  <c r="K3312" i="4" s="1"/>
  <c r="J3313" i="4"/>
  <c r="K3313" i="4" s="1"/>
  <c r="J3314" i="4"/>
  <c r="K3314" i="4" s="1"/>
  <c r="J3315" i="4"/>
  <c r="K3315" i="4" s="1"/>
  <c r="J3316" i="4"/>
  <c r="K3316" i="4" s="1"/>
  <c r="J3317" i="4"/>
  <c r="K3317" i="4" s="1"/>
  <c r="J3318" i="4"/>
  <c r="K3318" i="4" s="1"/>
  <c r="J3319" i="4"/>
  <c r="K3319" i="4" s="1"/>
  <c r="J3320" i="4"/>
  <c r="K3320" i="4" s="1"/>
  <c r="J3321" i="4"/>
  <c r="K3321" i="4" s="1"/>
  <c r="J3322" i="4"/>
  <c r="K3322" i="4" s="1"/>
  <c r="J3323" i="4"/>
  <c r="K3323" i="4" s="1"/>
  <c r="J3324" i="4"/>
  <c r="K3324" i="4" s="1"/>
  <c r="J3325" i="4"/>
  <c r="K3325" i="4" s="1"/>
  <c r="J3326" i="4"/>
  <c r="K3326" i="4" s="1"/>
  <c r="J3327" i="4"/>
  <c r="K3327" i="4" s="1"/>
  <c r="J3328" i="4"/>
  <c r="K3328" i="4" s="1"/>
  <c r="J3329" i="4"/>
  <c r="K3329" i="4" s="1"/>
  <c r="J3330" i="4"/>
  <c r="K3330" i="4" s="1"/>
  <c r="J3331" i="4"/>
  <c r="K3331" i="4" s="1"/>
  <c r="J3332" i="4"/>
  <c r="K3332" i="4" s="1"/>
  <c r="J3333" i="4"/>
  <c r="K3333" i="4" s="1"/>
  <c r="J3334" i="4"/>
  <c r="K3334" i="4" s="1"/>
  <c r="J3335" i="4"/>
  <c r="K3335" i="4" s="1"/>
  <c r="J3336" i="4"/>
  <c r="K3336" i="4" s="1"/>
  <c r="J3337" i="4"/>
  <c r="K3337" i="4" s="1"/>
  <c r="J3338" i="4"/>
  <c r="K3338" i="4" s="1"/>
  <c r="J3339" i="4"/>
  <c r="K3339" i="4" s="1"/>
  <c r="J3340" i="4"/>
  <c r="K3340" i="4" s="1"/>
  <c r="J3341" i="4"/>
  <c r="K3341" i="4" s="1"/>
  <c r="J3342" i="4"/>
  <c r="K3342" i="4" s="1"/>
  <c r="J3343" i="4"/>
  <c r="K3343" i="4" s="1"/>
  <c r="J3344" i="4"/>
  <c r="K3344" i="4" s="1"/>
  <c r="J3345" i="4"/>
  <c r="K3345" i="4" s="1"/>
  <c r="J3346" i="4"/>
  <c r="K3346" i="4" s="1"/>
  <c r="J3347" i="4"/>
  <c r="K3347" i="4" s="1"/>
  <c r="J3348" i="4"/>
  <c r="K3348" i="4" s="1"/>
  <c r="J3349" i="4"/>
  <c r="K3349" i="4" s="1"/>
  <c r="J3350" i="4"/>
  <c r="K3350" i="4" s="1"/>
  <c r="J3351" i="4"/>
  <c r="K3351" i="4" s="1"/>
  <c r="J3352" i="4"/>
  <c r="K3352" i="4" s="1"/>
  <c r="J3353" i="4"/>
  <c r="K3353" i="4" s="1"/>
  <c r="J3354" i="4"/>
  <c r="K3354" i="4" s="1"/>
  <c r="J3355" i="4"/>
  <c r="K3355" i="4" s="1"/>
  <c r="J3356" i="4"/>
  <c r="K3356" i="4" s="1"/>
  <c r="J3357" i="4"/>
  <c r="K3357" i="4" s="1"/>
  <c r="J3358" i="4"/>
  <c r="K3358" i="4" s="1"/>
  <c r="J3359" i="4"/>
  <c r="K3359" i="4" s="1"/>
  <c r="J3360" i="4"/>
  <c r="K3360" i="4" s="1"/>
  <c r="J3361" i="4"/>
  <c r="K3361" i="4" s="1"/>
  <c r="J3362" i="4"/>
  <c r="K3362" i="4" s="1"/>
  <c r="J3363" i="4"/>
  <c r="K3363" i="4" s="1"/>
  <c r="J3364" i="4"/>
  <c r="K3364" i="4" s="1"/>
  <c r="J3365" i="4"/>
  <c r="K3365" i="4" s="1"/>
  <c r="J3366" i="4"/>
  <c r="K3366" i="4" s="1"/>
  <c r="J3367" i="4"/>
  <c r="K3367" i="4" s="1"/>
  <c r="J3368" i="4"/>
  <c r="K3368" i="4" s="1"/>
  <c r="J3369" i="4"/>
  <c r="K3369" i="4" s="1"/>
  <c r="J3370" i="4"/>
  <c r="K3370" i="4" s="1"/>
  <c r="J3371" i="4"/>
  <c r="K3371" i="4" s="1"/>
  <c r="J3372" i="4"/>
  <c r="K3372" i="4" s="1"/>
  <c r="J3373" i="4"/>
  <c r="K3373" i="4" s="1"/>
  <c r="J3374" i="4"/>
  <c r="K3374" i="4" s="1"/>
  <c r="J3375" i="4"/>
  <c r="K3375" i="4" s="1"/>
  <c r="J3376" i="4"/>
  <c r="K3376" i="4" s="1"/>
  <c r="J3377" i="4"/>
  <c r="K3377" i="4" s="1"/>
  <c r="J3378" i="4"/>
  <c r="K3378" i="4" s="1"/>
  <c r="J3379" i="4"/>
  <c r="K3379" i="4" s="1"/>
  <c r="J3380" i="4"/>
  <c r="K3380" i="4" s="1"/>
  <c r="J3381" i="4"/>
  <c r="K3381" i="4" s="1"/>
  <c r="J3382" i="4"/>
  <c r="K3382" i="4" s="1"/>
  <c r="J3383" i="4"/>
  <c r="K3383" i="4" s="1"/>
  <c r="J3384" i="4"/>
  <c r="K3384" i="4" s="1"/>
  <c r="J3385" i="4"/>
  <c r="K3385" i="4" s="1"/>
  <c r="J3386" i="4"/>
  <c r="K3386" i="4" s="1"/>
  <c r="J3387" i="4"/>
  <c r="K3387" i="4" s="1"/>
  <c r="J3388" i="4"/>
  <c r="K3388" i="4" s="1"/>
  <c r="J3389" i="4"/>
  <c r="K3389" i="4" s="1"/>
  <c r="J3390" i="4"/>
  <c r="K3390" i="4" s="1"/>
  <c r="J3391" i="4"/>
  <c r="K3391" i="4" s="1"/>
  <c r="J3392" i="4"/>
  <c r="K3392" i="4" s="1"/>
  <c r="J3393" i="4"/>
  <c r="K3393" i="4" s="1"/>
  <c r="J3394" i="4"/>
  <c r="K3394" i="4" s="1"/>
  <c r="J3395" i="4"/>
  <c r="K3395" i="4" s="1"/>
  <c r="J3396" i="4"/>
  <c r="K3396" i="4" s="1"/>
  <c r="J3397" i="4"/>
  <c r="K3397" i="4" s="1"/>
  <c r="J3398" i="4"/>
  <c r="K3398" i="4" s="1"/>
  <c r="J3399" i="4"/>
  <c r="K3399" i="4" s="1"/>
  <c r="J3400" i="4"/>
  <c r="K3400" i="4" s="1"/>
  <c r="J3401" i="4"/>
  <c r="K3401" i="4" s="1"/>
  <c r="J3402" i="4"/>
  <c r="K3402" i="4" s="1"/>
  <c r="J3403" i="4"/>
  <c r="K3403" i="4" s="1"/>
  <c r="J3404" i="4"/>
  <c r="K3404" i="4" s="1"/>
  <c r="J3405" i="4"/>
  <c r="K3405" i="4" s="1"/>
  <c r="J3406" i="4"/>
  <c r="K3406" i="4" s="1"/>
  <c r="J3407" i="4"/>
  <c r="K3407" i="4" s="1"/>
  <c r="J3408" i="4"/>
  <c r="K3408" i="4" s="1"/>
  <c r="J3409" i="4"/>
  <c r="K3409" i="4" s="1"/>
  <c r="J3410" i="4"/>
  <c r="K3410" i="4" s="1"/>
  <c r="J3411" i="4"/>
  <c r="K3411" i="4" s="1"/>
  <c r="J3412" i="4"/>
  <c r="K3412" i="4" s="1"/>
  <c r="J3413" i="4"/>
  <c r="K3413" i="4" s="1"/>
  <c r="J3414" i="4"/>
  <c r="K3414" i="4" s="1"/>
  <c r="J3415" i="4"/>
  <c r="K3415" i="4" s="1"/>
  <c r="J3416" i="4"/>
  <c r="K3416" i="4" s="1"/>
  <c r="J3417" i="4"/>
  <c r="K3417" i="4" s="1"/>
  <c r="J3418" i="4"/>
  <c r="K3418" i="4" s="1"/>
  <c r="J3419" i="4"/>
  <c r="K3419" i="4" s="1"/>
  <c r="J3420" i="4"/>
  <c r="K3420" i="4" s="1"/>
  <c r="J3421" i="4"/>
  <c r="K3421" i="4" s="1"/>
  <c r="J3422" i="4"/>
  <c r="K3422" i="4" s="1"/>
  <c r="J3423" i="4"/>
  <c r="K3423" i="4" s="1"/>
  <c r="J3424" i="4"/>
  <c r="K3424" i="4" s="1"/>
  <c r="J3425" i="4"/>
  <c r="K3425" i="4" s="1"/>
  <c r="J3426" i="4"/>
  <c r="K3426" i="4" s="1"/>
  <c r="J3427" i="4"/>
  <c r="K3427" i="4" s="1"/>
  <c r="J3428" i="4"/>
  <c r="K3428" i="4" s="1"/>
  <c r="J3429" i="4"/>
  <c r="K3429" i="4" s="1"/>
  <c r="J3430" i="4"/>
  <c r="K3430" i="4" s="1"/>
  <c r="J3431" i="4"/>
  <c r="K3431" i="4" s="1"/>
  <c r="J3432" i="4"/>
  <c r="K3432" i="4" s="1"/>
  <c r="J3433" i="4"/>
  <c r="K3433" i="4" s="1"/>
  <c r="J3434" i="4"/>
  <c r="K3434" i="4" s="1"/>
  <c r="J3435" i="4"/>
  <c r="K3435" i="4" s="1"/>
  <c r="J3436" i="4"/>
  <c r="K3436" i="4" s="1"/>
  <c r="J3437" i="4"/>
  <c r="K3437" i="4" s="1"/>
  <c r="J3438" i="4"/>
  <c r="K3438" i="4" s="1"/>
  <c r="J3439" i="4"/>
  <c r="K3439" i="4" s="1"/>
  <c r="J3440" i="4"/>
  <c r="K3440" i="4" s="1"/>
  <c r="J3441" i="4"/>
  <c r="K3441" i="4" s="1"/>
  <c r="J3442" i="4"/>
  <c r="K3442" i="4" s="1"/>
  <c r="J3443" i="4"/>
  <c r="K3443" i="4" s="1"/>
  <c r="J3444" i="4"/>
  <c r="K3444" i="4" s="1"/>
  <c r="J3445" i="4"/>
  <c r="K3445" i="4" s="1"/>
  <c r="J3446" i="4"/>
  <c r="K3446" i="4" s="1"/>
  <c r="J3447" i="4"/>
  <c r="K3447" i="4" s="1"/>
  <c r="J3448" i="4"/>
  <c r="K3448" i="4" s="1"/>
  <c r="J3449" i="4"/>
  <c r="K3449" i="4" s="1"/>
  <c r="J3450" i="4"/>
  <c r="K3450" i="4" s="1"/>
  <c r="J3451" i="4"/>
  <c r="K3451" i="4" s="1"/>
  <c r="J3452" i="4"/>
  <c r="K3452" i="4" s="1"/>
  <c r="J3453" i="4"/>
  <c r="K3453" i="4" s="1"/>
  <c r="J3454" i="4"/>
  <c r="K3454" i="4" s="1"/>
  <c r="J3455" i="4"/>
  <c r="K3455" i="4" s="1"/>
  <c r="J3456" i="4"/>
  <c r="K3456" i="4" s="1"/>
  <c r="J3457" i="4"/>
  <c r="K3457" i="4" s="1"/>
  <c r="J3458" i="4"/>
  <c r="K3458" i="4" s="1"/>
  <c r="J3459" i="4"/>
  <c r="K3459" i="4" s="1"/>
  <c r="J3460" i="4"/>
  <c r="K3460" i="4" s="1"/>
  <c r="J3461" i="4"/>
  <c r="K3461" i="4" s="1"/>
  <c r="J3462" i="4"/>
  <c r="K3462" i="4" s="1"/>
  <c r="J3463" i="4"/>
  <c r="K3463" i="4" s="1"/>
  <c r="J3464" i="4"/>
  <c r="K3464" i="4" s="1"/>
  <c r="J3465" i="4"/>
  <c r="K3465" i="4" s="1"/>
  <c r="J3466" i="4"/>
  <c r="K3466" i="4" s="1"/>
  <c r="J3467" i="4"/>
  <c r="K3467" i="4" s="1"/>
  <c r="J3468" i="4"/>
  <c r="K3468" i="4" s="1"/>
  <c r="J3469" i="4"/>
  <c r="K3469" i="4" s="1"/>
  <c r="J3470" i="4"/>
  <c r="K3470" i="4" s="1"/>
  <c r="J3471" i="4"/>
  <c r="K3471" i="4" s="1"/>
  <c r="J3472" i="4"/>
  <c r="K3472" i="4" s="1"/>
  <c r="J3473" i="4"/>
  <c r="K3473" i="4" s="1"/>
  <c r="J3474" i="4"/>
  <c r="K3474" i="4" s="1"/>
  <c r="J3475" i="4"/>
  <c r="K3475" i="4" s="1"/>
  <c r="J3476" i="4"/>
  <c r="K3476" i="4" s="1"/>
  <c r="J3477" i="4"/>
  <c r="K3477" i="4" s="1"/>
  <c r="J3478" i="4"/>
  <c r="K3478" i="4" s="1"/>
  <c r="J3479" i="4"/>
  <c r="K3479" i="4" s="1"/>
  <c r="J3480" i="4"/>
  <c r="K3480" i="4" s="1"/>
  <c r="J3481" i="4"/>
  <c r="K3481" i="4" s="1"/>
  <c r="J3482" i="4"/>
  <c r="K3482" i="4" s="1"/>
  <c r="J3483" i="4"/>
  <c r="K3483" i="4" s="1"/>
  <c r="J3484" i="4"/>
  <c r="K3484" i="4" s="1"/>
  <c r="J3485" i="4"/>
  <c r="K3485" i="4" s="1"/>
  <c r="J3486" i="4"/>
  <c r="K3486" i="4" s="1"/>
  <c r="J3487" i="4"/>
  <c r="K3487" i="4" s="1"/>
  <c r="J3488" i="4"/>
  <c r="K3488" i="4" s="1"/>
  <c r="J3489" i="4"/>
  <c r="K3489" i="4" s="1"/>
  <c r="J3490" i="4"/>
  <c r="K3490" i="4" s="1"/>
  <c r="J3491" i="4"/>
  <c r="K3491" i="4" s="1"/>
  <c r="J3492" i="4"/>
  <c r="K3492" i="4" s="1"/>
  <c r="J3493" i="4"/>
  <c r="K3493" i="4" s="1"/>
  <c r="J3494" i="4"/>
  <c r="K3494" i="4" s="1"/>
  <c r="J3495" i="4"/>
  <c r="K3495" i="4" s="1"/>
  <c r="J3496" i="4"/>
  <c r="K3496" i="4" s="1"/>
  <c r="J3497" i="4"/>
  <c r="K3497" i="4" s="1"/>
  <c r="J3498" i="4"/>
  <c r="K3498" i="4" s="1"/>
  <c r="J3499" i="4"/>
  <c r="K3499" i="4" s="1"/>
  <c r="J3500" i="4"/>
  <c r="K3500" i="4" s="1"/>
  <c r="J3501" i="4"/>
  <c r="K3501" i="4" s="1"/>
  <c r="J3502" i="4"/>
  <c r="K3502" i="4" s="1"/>
  <c r="J3503" i="4"/>
  <c r="K3503" i="4" s="1"/>
  <c r="J3504" i="4"/>
  <c r="K3504" i="4" s="1"/>
  <c r="J3505" i="4"/>
  <c r="K3505" i="4" s="1"/>
  <c r="J3506" i="4"/>
  <c r="K3506" i="4" s="1"/>
  <c r="J3507" i="4"/>
  <c r="K3507" i="4" s="1"/>
  <c r="J3508" i="4"/>
  <c r="K3508" i="4" s="1"/>
  <c r="J3509" i="4"/>
  <c r="K3509" i="4" s="1"/>
  <c r="J3510" i="4"/>
  <c r="K3510" i="4" s="1"/>
  <c r="J3511" i="4"/>
  <c r="K3511" i="4" s="1"/>
  <c r="J3512" i="4"/>
  <c r="K3512" i="4" s="1"/>
  <c r="J3513" i="4"/>
  <c r="K3513" i="4" s="1"/>
  <c r="J3514" i="4"/>
  <c r="K3514" i="4" s="1"/>
  <c r="J3515" i="4"/>
  <c r="K3515" i="4" s="1"/>
  <c r="J3516" i="4"/>
  <c r="K3516" i="4" s="1"/>
  <c r="J3517" i="4"/>
  <c r="K3517" i="4" s="1"/>
  <c r="J3518" i="4"/>
  <c r="K3518" i="4" s="1"/>
  <c r="J3519" i="4"/>
  <c r="K3519" i="4" s="1"/>
  <c r="J3520" i="4"/>
  <c r="K3520" i="4" s="1"/>
  <c r="J3521" i="4"/>
  <c r="K3521" i="4" s="1"/>
  <c r="J3522" i="4"/>
  <c r="K3522" i="4" s="1"/>
  <c r="J3523" i="4"/>
  <c r="K3523" i="4" s="1"/>
  <c r="J3524" i="4"/>
  <c r="K3524" i="4" s="1"/>
  <c r="J3525" i="4"/>
  <c r="K3525" i="4" s="1"/>
  <c r="J3526" i="4"/>
  <c r="K3526" i="4" s="1"/>
  <c r="J3527" i="4"/>
  <c r="K3527" i="4" s="1"/>
  <c r="J3528" i="4"/>
  <c r="K3528" i="4" s="1"/>
  <c r="J3529" i="4"/>
  <c r="K3529" i="4" s="1"/>
  <c r="J3530" i="4"/>
  <c r="K3530" i="4" s="1"/>
  <c r="J3531" i="4"/>
  <c r="K3531" i="4" s="1"/>
  <c r="J3532" i="4"/>
  <c r="K3532" i="4" s="1"/>
  <c r="J3533" i="4"/>
  <c r="K3533" i="4" s="1"/>
  <c r="J3534" i="4"/>
  <c r="K3534" i="4" s="1"/>
  <c r="J3535" i="4"/>
  <c r="K3535" i="4" s="1"/>
  <c r="J3536" i="4"/>
  <c r="K3536" i="4" s="1"/>
  <c r="J3537" i="4"/>
  <c r="K3537" i="4" s="1"/>
  <c r="J3538" i="4"/>
  <c r="K3538" i="4" s="1"/>
  <c r="J3539" i="4"/>
  <c r="K3539" i="4" s="1"/>
  <c r="J3540" i="4"/>
  <c r="K3540" i="4" s="1"/>
  <c r="J3541" i="4"/>
  <c r="K3541" i="4" s="1"/>
  <c r="J3542" i="4"/>
  <c r="K3542" i="4" s="1"/>
  <c r="J3543" i="4"/>
  <c r="K3543" i="4" s="1"/>
  <c r="J3544" i="4"/>
  <c r="K3544" i="4" s="1"/>
  <c r="J3545" i="4"/>
  <c r="K3545" i="4" s="1"/>
  <c r="J3546" i="4"/>
  <c r="K3546" i="4" s="1"/>
  <c r="J3547" i="4"/>
  <c r="K3547" i="4" s="1"/>
  <c r="J3548" i="4"/>
  <c r="K3548" i="4" s="1"/>
  <c r="J3549" i="4"/>
  <c r="K3549" i="4" s="1"/>
  <c r="J3550" i="4"/>
  <c r="K3550" i="4" s="1"/>
  <c r="J3551" i="4"/>
  <c r="K3551" i="4" s="1"/>
  <c r="J3552" i="4"/>
  <c r="K3552" i="4" s="1"/>
  <c r="J3553" i="4"/>
  <c r="K3553" i="4" s="1"/>
  <c r="J3554" i="4"/>
  <c r="K3554" i="4" s="1"/>
  <c r="J3555" i="4"/>
  <c r="K3555" i="4" s="1"/>
  <c r="J3556" i="4"/>
  <c r="K3556" i="4" s="1"/>
  <c r="J3557" i="4"/>
  <c r="K3557" i="4" s="1"/>
  <c r="J3558" i="4"/>
  <c r="K3558" i="4" s="1"/>
  <c r="J3559" i="4"/>
  <c r="K3559" i="4" s="1"/>
  <c r="J3560" i="4"/>
  <c r="K3560" i="4" s="1"/>
  <c r="J3561" i="4"/>
  <c r="K3561" i="4" s="1"/>
  <c r="J3562" i="4"/>
  <c r="K3562" i="4" s="1"/>
  <c r="J3563" i="4"/>
  <c r="K3563" i="4" s="1"/>
  <c r="J3564" i="4"/>
  <c r="K3564" i="4" s="1"/>
  <c r="J3565" i="4"/>
  <c r="K3565" i="4" s="1"/>
  <c r="J3566" i="4"/>
  <c r="K3566" i="4" s="1"/>
  <c r="J3567" i="4"/>
  <c r="K3567" i="4" s="1"/>
  <c r="J3568" i="4"/>
  <c r="K3568" i="4" s="1"/>
  <c r="J3569" i="4"/>
  <c r="K3569" i="4" s="1"/>
  <c r="J3570" i="4"/>
  <c r="K3570" i="4" s="1"/>
  <c r="J3571" i="4"/>
  <c r="K3571" i="4" s="1"/>
  <c r="J3572" i="4"/>
  <c r="K3572" i="4" s="1"/>
  <c r="J3573" i="4"/>
  <c r="K3573" i="4" s="1"/>
  <c r="J3574" i="4"/>
  <c r="K3574" i="4" s="1"/>
  <c r="J3575" i="4"/>
  <c r="K3575" i="4" s="1"/>
  <c r="J3576" i="4"/>
  <c r="K3576" i="4" s="1"/>
  <c r="J3577" i="4"/>
  <c r="K3577" i="4" s="1"/>
  <c r="J3578" i="4"/>
  <c r="K3578" i="4" s="1"/>
  <c r="J3579" i="4"/>
  <c r="K3579" i="4" s="1"/>
  <c r="J3580" i="4"/>
  <c r="K3580" i="4" s="1"/>
  <c r="J3581" i="4"/>
  <c r="K3581" i="4" s="1"/>
  <c r="J3582" i="4"/>
  <c r="K3582" i="4" s="1"/>
  <c r="J3583" i="4"/>
  <c r="K3583" i="4" s="1"/>
  <c r="J3584" i="4"/>
  <c r="K3584" i="4" s="1"/>
  <c r="J3585" i="4"/>
  <c r="K3585" i="4" s="1"/>
  <c r="J3586" i="4"/>
  <c r="K3586" i="4" s="1"/>
  <c r="J3587" i="4"/>
  <c r="K3587" i="4" s="1"/>
  <c r="J3588" i="4"/>
  <c r="K3588" i="4" s="1"/>
  <c r="J3589" i="4"/>
  <c r="K3589" i="4" s="1"/>
  <c r="J3590" i="4"/>
  <c r="K3590" i="4" s="1"/>
  <c r="J3591" i="4"/>
  <c r="K3591" i="4" s="1"/>
  <c r="J3592" i="4"/>
  <c r="K3592" i="4" s="1"/>
  <c r="J3593" i="4"/>
  <c r="K3593" i="4" s="1"/>
  <c r="J3594" i="4"/>
  <c r="K3594" i="4" s="1"/>
  <c r="J3595" i="4"/>
  <c r="K3595" i="4" s="1"/>
  <c r="J3596" i="4"/>
  <c r="K3596" i="4" s="1"/>
  <c r="J3597" i="4"/>
  <c r="K3597" i="4" s="1"/>
  <c r="J3598" i="4"/>
  <c r="K3598" i="4" s="1"/>
  <c r="J3599" i="4"/>
  <c r="K3599" i="4" s="1"/>
  <c r="J3600" i="4"/>
  <c r="K3600" i="4" s="1"/>
  <c r="J3601" i="4"/>
  <c r="K3601" i="4" s="1"/>
  <c r="J3602" i="4"/>
  <c r="K3602" i="4" s="1"/>
  <c r="J3603" i="4"/>
  <c r="K3603" i="4" s="1"/>
  <c r="J3604" i="4"/>
  <c r="K3604" i="4" s="1"/>
  <c r="J3605" i="4"/>
  <c r="K3605" i="4" s="1"/>
  <c r="J3606" i="4"/>
  <c r="K3606" i="4" s="1"/>
  <c r="J3607" i="4"/>
  <c r="K3607" i="4" s="1"/>
  <c r="J3608" i="4"/>
  <c r="K3608" i="4" s="1"/>
  <c r="J3609" i="4"/>
  <c r="K3609" i="4" s="1"/>
  <c r="J3610" i="4"/>
  <c r="K3610" i="4" s="1"/>
  <c r="J3611" i="4"/>
  <c r="K3611" i="4" s="1"/>
  <c r="J3612" i="4"/>
  <c r="K3612" i="4" s="1"/>
  <c r="J3613" i="4"/>
  <c r="K3613" i="4" s="1"/>
  <c r="J3614" i="4"/>
  <c r="K3614" i="4" s="1"/>
  <c r="J3615" i="4"/>
  <c r="K3615" i="4" s="1"/>
  <c r="J3616" i="4"/>
  <c r="K3616" i="4" s="1"/>
  <c r="J3617" i="4"/>
  <c r="K3617" i="4" s="1"/>
  <c r="J3618" i="4"/>
  <c r="K3618" i="4" s="1"/>
  <c r="J3619" i="4"/>
  <c r="K3619" i="4" s="1"/>
  <c r="J3620" i="4"/>
  <c r="K3620" i="4" s="1"/>
  <c r="J3621" i="4"/>
  <c r="K3621" i="4" s="1"/>
  <c r="J3622" i="4"/>
  <c r="K3622" i="4" s="1"/>
  <c r="J3623" i="4"/>
  <c r="K3623" i="4" s="1"/>
  <c r="J3624" i="4"/>
  <c r="K3624" i="4" s="1"/>
  <c r="J3625" i="4"/>
  <c r="K3625" i="4" s="1"/>
  <c r="J3626" i="4"/>
  <c r="K3626" i="4" s="1"/>
  <c r="J3627" i="4"/>
  <c r="K3627" i="4" s="1"/>
  <c r="J3628" i="4"/>
  <c r="K3628" i="4" s="1"/>
  <c r="J3629" i="4"/>
  <c r="K3629" i="4" s="1"/>
  <c r="J3630" i="4"/>
  <c r="K3630" i="4" s="1"/>
  <c r="J3631" i="4"/>
  <c r="K3631" i="4" s="1"/>
  <c r="J3632" i="4"/>
  <c r="K3632" i="4" s="1"/>
  <c r="J3633" i="4"/>
  <c r="K3633" i="4" s="1"/>
  <c r="J3634" i="4"/>
  <c r="K3634" i="4" s="1"/>
  <c r="J3635" i="4"/>
  <c r="K3635" i="4" s="1"/>
  <c r="J3636" i="4"/>
  <c r="K3636" i="4" s="1"/>
  <c r="J3637" i="4"/>
  <c r="K3637" i="4" s="1"/>
  <c r="J3638" i="4"/>
  <c r="K3638" i="4" s="1"/>
  <c r="J3639" i="4"/>
  <c r="K3639" i="4" s="1"/>
  <c r="J3640" i="4"/>
  <c r="K3640" i="4" s="1"/>
  <c r="J3641" i="4"/>
  <c r="K3641" i="4" s="1"/>
  <c r="J3642" i="4"/>
  <c r="K3642" i="4" s="1"/>
  <c r="J3643" i="4"/>
  <c r="K3643" i="4" s="1"/>
  <c r="J3644" i="4"/>
  <c r="K3644" i="4" s="1"/>
  <c r="J3645" i="4"/>
  <c r="K3645" i="4" s="1"/>
  <c r="J3646" i="4"/>
  <c r="K3646" i="4" s="1"/>
  <c r="J3647" i="4"/>
  <c r="K3647" i="4" s="1"/>
  <c r="J3648" i="4"/>
  <c r="K3648" i="4" s="1"/>
  <c r="J3649" i="4"/>
  <c r="K3649" i="4" s="1"/>
  <c r="J3650" i="4"/>
  <c r="K3650" i="4" s="1"/>
  <c r="J3651" i="4"/>
  <c r="K3651" i="4" s="1"/>
  <c r="J3652" i="4"/>
  <c r="K3652" i="4" s="1"/>
  <c r="J3653" i="4"/>
  <c r="K3653" i="4" s="1"/>
  <c r="J3654" i="4"/>
  <c r="K3654" i="4" s="1"/>
  <c r="J3655" i="4"/>
  <c r="K3655" i="4" s="1"/>
  <c r="J3656" i="4"/>
  <c r="K3656" i="4" s="1"/>
  <c r="J3657" i="4"/>
  <c r="K3657" i="4" s="1"/>
  <c r="J3658" i="4"/>
  <c r="K3658" i="4" s="1"/>
  <c r="J3659" i="4"/>
  <c r="K3659" i="4" s="1"/>
  <c r="J3660" i="4"/>
  <c r="K3660" i="4" s="1"/>
  <c r="J3661" i="4"/>
  <c r="K3661" i="4" s="1"/>
  <c r="J3662" i="4"/>
  <c r="K3662" i="4" s="1"/>
  <c r="J3663" i="4"/>
  <c r="K3663" i="4" s="1"/>
  <c r="J3664" i="4"/>
  <c r="K3664" i="4" s="1"/>
  <c r="J3665" i="4"/>
  <c r="K3665" i="4" s="1"/>
  <c r="J3666" i="4"/>
  <c r="K3666" i="4" s="1"/>
  <c r="J3667" i="4"/>
  <c r="K3667" i="4" s="1"/>
  <c r="J3668" i="4"/>
  <c r="K3668" i="4" s="1"/>
  <c r="J3669" i="4"/>
  <c r="K3669" i="4" s="1"/>
  <c r="J3670" i="4"/>
  <c r="K3670" i="4" s="1"/>
  <c r="J3671" i="4"/>
  <c r="K3671" i="4" s="1"/>
  <c r="J3672" i="4"/>
  <c r="K3672" i="4" s="1"/>
  <c r="J3673" i="4"/>
  <c r="K3673" i="4" s="1"/>
  <c r="J3674" i="4"/>
  <c r="K3674" i="4" s="1"/>
  <c r="J3675" i="4"/>
  <c r="K3675" i="4" s="1"/>
  <c r="J3676" i="4"/>
  <c r="K3676" i="4" s="1"/>
  <c r="J3677" i="4"/>
  <c r="K3677" i="4" s="1"/>
  <c r="J3678" i="4"/>
  <c r="K3678" i="4" s="1"/>
  <c r="J3679" i="4"/>
  <c r="K3679" i="4" s="1"/>
  <c r="J3680" i="4"/>
  <c r="K3680" i="4" s="1"/>
  <c r="J3681" i="4"/>
  <c r="K3681" i="4" s="1"/>
  <c r="J3682" i="4"/>
  <c r="K3682" i="4" s="1"/>
  <c r="J3683" i="4"/>
  <c r="K3683" i="4" s="1"/>
  <c r="J3684" i="4"/>
  <c r="K3684" i="4" s="1"/>
  <c r="J3685" i="4"/>
  <c r="K3685" i="4" s="1"/>
  <c r="J3686" i="4"/>
  <c r="K3686" i="4" s="1"/>
  <c r="J3687" i="4"/>
  <c r="K3687" i="4" s="1"/>
  <c r="J3688" i="4"/>
  <c r="K3688" i="4" s="1"/>
  <c r="J3689" i="4"/>
  <c r="K3689" i="4" s="1"/>
  <c r="J3690" i="4"/>
  <c r="K3690" i="4" s="1"/>
  <c r="J3691" i="4"/>
  <c r="K3691" i="4" s="1"/>
  <c r="J3692" i="4"/>
  <c r="K3692" i="4" s="1"/>
  <c r="J3693" i="4"/>
  <c r="K3693" i="4" s="1"/>
  <c r="J3694" i="4"/>
  <c r="K3694" i="4" s="1"/>
  <c r="J3695" i="4"/>
  <c r="K3695" i="4" s="1"/>
  <c r="J3696" i="4"/>
  <c r="K3696" i="4" s="1"/>
  <c r="J3697" i="4"/>
  <c r="K3697" i="4" s="1"/>
  <c r="J3698" i="4"/>
  <c r="K3698" i="4" s="1"/>
  <c r="J3699" i="4"/>
  <c r="K3699" i="4" s="1"/>
  <c r="J3700" i="4"/>
  <c r="K3700" i="4" s="1"/>
  <c r="J3701" i="4"/>
  <c r="K3701" i="4" s="1"/>
  <c r="J3702" i="4"/>
  <c r="K3702" i="4" s="1"/>
  <c r="J3703" i="4"/>
  <c r="K3703" i="4" s="1"/>
  <c r="J3704" i="4"/>
  <c r="K3704" i="4" s="1"/>
  <c r="J3705" i="4"/>
  <c r="K3705" i="4" s="1"/>
  <c r="J3706" i="4"/>
  <c r="K3706" i="4" s="1"/>
  <c r="J3707" i="4"/>
  <c r="K3707" i="4" s="1"/>
  <c r="J3708" i="4"/>
  <c r="K3708" i="4" s="1"/>
  <c r="J3709" i="4"/>
  <c r="K3709" i="4" s="1"/>
  <c r="J3710" i="4"/>
  <c r="K3710" i="4" s="1"/>
  <c r="J3711" i="4"/>
  <c r="K3711" i="4" s="1"/>
  <c r="J3712" i="4"/>
  <c r="K3712" i="4" s="1"/>
  <c r="J3713" i="4"/>
  <c r="K3713" i="4" s="1"/>
  <c r="J3714" i="4"/>
  <c r="K3714" i="4" s="1"/>
  <c r="J3715" i="4"/>
  <c r="K3715" i="4" s="1"/>
  <c r="J3716" i="4"/>
  <c r="K3716" i="4" s="1"/>
  <c r="J3717" i="4"/>
  <c r="K3717" i="4" s="1"/>
  <c r="J3718" i="4"/>
  <c r="K3718" i="4" s="1"/>
  <c r="J3719" i="4"/>
  <c r="K3719" i="4" s="1"/>
  <c r="J3720" i="4"/>
  <c r="K3720" i="4" s="1"/>
  <c r="J3721" i="4"/>
  <c r="K3721" i="4" s="1"/>
  <c r="J3722" i="4"/>
  <c r="K3722" i="4" s="1"/>
  <c r="J3723" i="4"/>
  <c r="K3723" i="4" s="1"/>
  <c r="J3724" i="4"/>
  <c r="K3724" i="4" s="1"/>
  <c r="J3725" i="4"/>
  <c r="K3725" i="4" s="1"/>
  <c r="J3726" i="4"/>
  <c r="K3726" i="4" s="1"/>
  <c r="J3727" i="4"/>
  <c r="K3727" i="4" s="1"/>
  <c r="J3728" i="4"/>
  <c r="K3728" i="4" s="1"/>
  <c r="J3729" i="4"/>
  <c r="K3729" i="4" s="1"/>
  <c r="J3730" i="4"/>
  <c r="K3730" i="4" s="1"/>
  <c r="J3731" i="4"/>
  <c r="K3731" i="4" s="1"/>
  <c r="J3732" i="4"/>
  <c r="K3732" i="4" s="1"/>
  <c r="J3733" i="4"/>
  <c r="K3733" i="4" s="1"/>
  <c r="J3734" i="4"/>
  <c r="K3734" i="4" s="1"/>
  <c r="J3735" i="4"/>
  <c r="K3735" i="4" s="1"/>
  <c r="J3736" i="4"/>
  <c r="K3736" i="4" s="1"/>
  <c r="J3737" i="4"/>
  <c r="K3737" i="4" s="1"/>
  <c r="J3738" i="4"/>
  <c r="K3738" i="4" s="1"/>
  <c r="J3739" i="4"/>
  <c r="K3739" i="4" s="1"/>
  <c r="J3740" i="4"/>
  <c r="K3740" i="4" s="1"/>
  <c r="J3741" i="4"/>
  <c r="K3741" i="4" s="1"/>
  <c r="J3742" i="4"/>
  <c r="K3742" i="4" s="1"/>
  <c r="J3743" i="4"/>
  <c r="K3743" i="4" s="1"/>
  <c r="J3744" i="4"/>
  <c r="K3744" i="4" s="1"/>
  <c r="J3745" i="4"/>
  <c r="K3745" i="4" s="1"/>
  <c r="J3746" i="4"/>
  <c r="K3746" i="4" s="1"/>
  <c r="J3747" i="4"/>
  <c r="K3747" i="4" s="1"/>
  <c r="J3748" i="4"/>
  <c r="K3748" i="4" s="1"/>
  <c r="J3749" i="4"/>
  <c r="K3749" i="4" s="1"/>
  <c r="J3750" i="4"/>
  <c r="K3750" i="4" s="1"/>
  <c r="J3751" i="4"/>
  <c r="K3751" i="4" s="1"/>
  <c r="J3752" i="4"/>
  <c r="K3752" i="4" s="1"/>
  <c r="J3753" i="4"/>
  <c r="K3753" i="4" s="1"/>
  <c r="J3754" i="4"/>
  <c r="K3754" i="4" s="1"/>
  <c r="J3755" i="4"/>
  <c r="K3755" i="4" s="1"/>
  <c r="J3756" i="4"/>
  <c r="K3756" i="4" s="1"/>
  <c r="J3757" i="4"/>
  <c r="K3757" i="4" s="1"/>
  <c r="J3758" i="4"/>
  <c r="K3758" i="4" s="1"/>
  <c r="J3759" i="4"/>
  <c r="K3759" i="4" s="1"/>
  <c r="J3760" i="4"/>
  <c r="K3760" i="4" s="1"/>
  <c r="J3761" i="4"/>
  <c r="K3761" i="4" s="1"/>
  <c r="J3762" i="4"/>
  <c r="K3762" i="4" s="1"/>
  <c r="J3763" i="4"/>
  <c r="K3763" i="4" s="1"/>
  <c r="J3764" i="4"/>
  <c r="K3764" i="4" s="1"/>
  <c r="J3765" i="4"/>
  <c r="K3765" i="4" s="1"/>
  <c r="J3766" i="4"/>
  <c r="K3766" i="4" s="1"/>
  <c r="J3767" i="4"/>
  <c r="K3767" i="4" s="1"/>
  <c r="J3768" i="4"/>
  <c r="K3768" i="4" s="1"/>
  <c r="J3769" i="4"/>
  <c r="K3769" i="4" s="1"/>
  <c r="J3770" i="4"/>
  <c r="K3770" i="4" s="1"/>
  <c r="J3771" i="4"/>
  <c r="K3771" i="4" s="1"/>
  <c r="J3772" i="4"/>
  <c r="K3772" i="4" s="1"/>
  <c r="J3773" i="4"/>
  <c r="K3773" i="4" s="1"/>
  <c r="J3774" i="4"/>
  <c r="K3774" i="4" s="1"/>
  <c r="J3775" i="4"/>
  <c r="K3775" i="4" s="1"/>
  <c r="J3776" i="4"/>
  <c r="K3776" i="4" s="1"/>
  <c r="J3777" i="4"/>
  <c r="K3777" i="4" s="1"/>
  <c r="J3778" i="4"/>
  <c r="K3778" i="4" s="1"/>
  <c r="J3779" i="4"/>
  <c r="K3779" i="4" s="1"/>
  <c r="J3780" i="4"/>
  <c r="K3780" i="4" s="1"/>
  <c r="J3781" i="4"/>
  <c r="K3781" i="4" s="1"/>
  <c r="J3782" i="4"/>
  <c r="K3782" i="4" s="1"/>
  <c r="J3783" i="4"/>
  <c r="K3783" i="4" s="1"/>
  <c r="J3784" i="4"/>
  <c r="K3784" i="4" s="1"/>
  <c r="J3785" i="4"/>
  <c r="K3785" i="4" s="1"/>
  <c r="J3786" i="4"/>
  <c r="K3786" i="4" s="1"/>
  <c r="J3787" i="4"/>
  <c r="K3787" i="4" s="1"/>
  <c r="J3788" i="4"/>
  <c r="K3788" i="4" s="1"/>
  <c r="J3789" i="4"/>
  <c r="K3789" i="4" s="1"/>
  <c r="J3790" i="4"/>
  <c r="K3790" i="4" s="1"/>
  <c r="J3791" i="4"/>
  <c r="K3791" i="4" s="1"/>
  <c r="J3792" i="4"/>
  <c r="K3792" i="4" s="1"/>
  <c r="J3793" i="4"/>
  <c r="K3793" i="4" s="1"/>
  <c r="J3794" i="4"/>
  <c r="K3794" i="4" s="1"/>
  <c r="J3795" i="4"/>
  <c r="K3795" i="4" s="1"/>
  <c r="J3796" i="4"/>
  <c r="K3796" i="4" s="1"/>
  <c r="J3797" i="4"/>
  <c r="K3797" i="4" s="1"/>
  <c r="J3798" i="4"/>
  <c r="K3798" i="4" s="1"/>
  <c r="J3799" i="4"/>
  <c r="K3799" i="4" s="1"/>
  <c r="J3800" i="4"/>
  <c r="K3800" i="4" s="1"/>
  <c r="J3801" i="4"/>
  <c r="K3801" i="4" s="1"/>
  <c r="J3802" i="4"/>
  <c r="K3802" i="4" s="1"/>
  <c r="J3803" i="4"/>
  <c r="K3803" i="4" s="1"/>
  <c r="J3804" i="4"/>
  <c r="K3804" i="4" s="1"/>
  <c r="J3805" i="4"/>
  <c r="K3805" i="4" s="1"/>
  <c r="J3806" i="4"/>
  <c r="K3806" i="4" s="1"/>
  <c r="J3807" i="4"/>
  <c r="K3807" i="4" s="1"/>
  <c r="J3808" i="4"/>
  <c r="K3808" i="4" s="1"/>
  <c r="J3809" i="4"/>
  <c r="K3809" i="4" s="1"/>
  <c r="J3810" i="4"/>
  <c r="K3810" i="4" s="1"/>
  <c r="J3811" i="4"/>
  <c r="K3811" i="4" s="1"/>
  <c r="J3812" i="4"/>
  <c r="K3812" i="4" s="1"/>
  <c r="J3813" i="4"/>
  <c r="K3813" i="4" s="1"/>
  <c r="J3814" i="4"/>
  <c r="K3814" i="4" s="1"/>
  <c r="J3815" i="4"/>
  <c r="K3815" i="4" s="1"/>
  <c r="J3816" i="4"/>
  <c r="K3816" i="4" s="1"/>
  <c r="J3817" i="4"/>
  <c r="K3817" i="4" s="1"/>
  <c r="J3818" i="4"/>
  <c r="K3818" i="4" s="1"/>
  <c r="J3819" i="4"/>
  <c r="K3819" i="4" s="1"/>
  <c r="J3820" i="4"/>
  <c r="K3820" i="4" s="1"/>
  <c r="J3821" i="4"/>
  <c r="K3821" i="4" s="1"/>
  <c r="J3822" i="4"/>
  <c r="K3822" i="4" s="1"/>
  <c r="J3823" i="4"/>
  <c r="K3823" i="4" s="1"/>
  <c r="J3824" i="4"/>
  <c r="K3824" i="4" s="1"/>
  <c r="J3825" i="4"/>
  <c r="K3825" i="4" s="1"/>
  <c r="J3826" i="4"/>
  <c r="K3826" i="4" s="1"/>
  <c r="J3827" i="4"/>
  <c r="K3827" i="4" s="1"/>
  <c r="J3828" i="4"/>
  <c r="K3828" i="4" s="1"/>
  <c r="J3829" i="4"/>
  <c r="K3829" i="4" s="1"/>
  <c r="J3830" i="4"/>
  <c r="K3830" i="4" s="1"/>
  <c r="J3831" i="4"/>
  <c r="K3831" i="4" s="1"/>
  <c r="J3832" i="4"/>
  <c r="K3832" i="4" s="1"/>
  <c r="J3833" i="4"/>
  <c r="K3833" i="4" s="1"/>
  <c r="J3834" i="4"/>
  <c r="K3834" i="4" s="1"/>
  <c r="J3835" i="4"/>
  <c r="K3835" i="4" s="1"/>
  <c r="J3836" i="4"/>
  <c r="K3836" i="4" s="1"/>
  <c r="J3837" i="4"/>
  <c r="K3837" i="4" s="1"/>
  <c r="J3838" i="4"/>
  <c r="K3838" i="4" s="1"/>
  <c r="J3839" i="4"/>
  <c r="K3839" i="4" s="1"/>
  <c r="J3840" i="4"/>
  <c r="K3840" i="4" s="1"/>
  <c r="J3841" i="4"/>
  <c r="K3841" i="4" s="1"/>
  <c r="J3842" i="4"/>
  <c r="K3842" i="4" s="1"/>
  <c r="J3843" i="4"/>
  <c r="K3843" i="4" s="1"/>
  <c r="J3844" i="4"/>
  <c r="K3844" i="4" s="1"/>
  <c r="J3845" i="4"/>
  <c r="K3845" i="4" s="1"/>
  <c r="J3846" i="4"/>
  <c r="K3846" i="4" s="1"/>
  <c r="J3847" i="4"/>
  <c r="K3847" i="4" s="1"/>
  <c r="J3848" i="4"/>
  <c r="K3848" i="4" s="1"/>
  <c r="J3849" i="4"/>
  <c r="K3849" i="4" s="1"/>
  <c r="J3850" i="4"/>
  <c r="K3850" i="4" s="1"/>
  <c r="J3851" i="4"/>
  <c r="K3851" i="4" s="1"/>
  <c r="J3852" i="4"/>
  <c r="K3852" i="4" s="1"/>
  <c r="J3853" i="4"/>
  <c r="K3853" i="4" s="1"/>
  <c r="J3854" i="4"/>
  <c r="K3854" i="4" s="1"/>
  <c r="J3855" i="4"/>
  <c r="K3855" i="4" s="1"/>
  <c r="J3856" i="4"/>
  <c r="K3856" i="4" s="1"/>
  <c r="J3857" i="4"/>
  <c r="K3857" i="4" s="1"/>
  <c r="J3858" i="4"/>
  <c r="K3858" i="4" s="1"/>
  <c r="J3859" i="4"/>
  <c r="K3859" i="4" s="1"/>
  <c r="J3860" i="4"/>
  <c r="K3860" i="4" s="1"/>
  <c r="J3861" i="4"/>
  <c r="K3861" i="4" s="1"/>
  <c r="J3862" i="4"/>
  <c r="K3862" i="4" s="1"/>
  <c r="J3863" i="4"/>
  <c r="K3863" i="4" s="1"/>
  <c r="J3864" i="4"/>
  <c r="K3864" i="4" s="1"/>
  <c r="J3865" i="4"/>
  <c r="K3865" i="4" s="1"/>
  <c r="J3866" i="4"/>
  <c r="K3866" i="4" s="1"/>
  <c r="J3867" i="4"/>
  <c r="K3867" i="4" s="1"/>
  <c r="J3868" i="4"/>
  <c r="K3868" i="4" s="1"/>
  <c r="J3869" i="4"/>
  <c r="K3869" i="4" s="1"/>
  <c r="J3870" i="4"/>
  <c r="K3870" i="4" s="1"/>
  <c r="J3871" i="4"/>
  <c r="K3871" i="4" s="1"/>
  <c r="J3872" i="4"/>
  <c r="K3872" i="4" s="1"/>
  <c r="J3873" i="4"/>
  <c r="K3873" i="4" s="1"/>
  <c r="J3874" i="4"/>
  <c r="K3874" i="4" s="1"/>
  <c r="J3875" i="4"/>
  <c r="K3875" i="4" s="1"/>
  <c r="J3876" i="4"/>
  <c r="K3876" i="4" s="1"/>
  <c r="J3877" i="4"/>
  <c r="K3877" i="4" s="1"/>
  <c r="J3878" i="4"/>
  <c r="K3878" i="4" s="1"/>
  <c r="J3879" i="4"/>
  <c r="K3879" i="4" s="1"/>
  <c r="J3880" i="4"/>
  <c r="K3880" i="4" s="1"/>
  <c r="J3881" i="4"/>
  <c r="K3881" i="4" s="1"/>
  <c r="J3882" i="4"/>
  <c r="K3882" i="4" s="1"/>
  <c r="J3883" i="4"/>
  <c r="K3883" i="4" s="1"/>
  <c r="J3884" i="4"/>
  <c r="K3884" i="4" s="1"/>
  <c r="J3885" i="4"/>
  <c r="K3885" i="4" s="1"/>
  <c r="J3886" i="4"/>
  <c r="K3886" i="4" s="1"/>
  <c r="J3887" i="4"/>
  <c r="K3887" i="4" s="1"/>
  <c r="J3888" i="4"/>
  <c r="K3888" i="4" s="1"/>
  <c r="J3889" i="4"/>
  <c r="K3889" i="4" s="1"/>
  <c r="J3890" i="4"/>
  <c r="K3890" i="4" s="1"/>
  <c r="J3891" i="4"/>
  <c r="K3891" i="4" s="1"/>
  <c r="J3892" i="4"/>
  <c r="K3892" i="4" s="1"/>
  <c r="J3893" i="4"/>
  <c r="K3893" i="4" s="1"/>
  <c r="J3894" i="4"/>
  <c r="K3894" i="4" s="1"/>
  <c r="J3895" i="4"/>
  <c r="K3895" i="4" s="1"/>
  <c r="J3896" i="4"/>
  <c r="K3896" i="4" s="1"/>
  <c r="J3897" i="4"/>
  <c r="K3897" i="4" s="1"/>
  <c r="J3898" i="4"/>
  <c r="K3898" i="4" s="1"/>
  <c r="J3899" i="4"/>
  <c r="K3899" i="4" s="1"/>
  <c r="J3900" i="4"/>
  <c r="K3900" i="4" s="1"/>
  <c r="J3901" i="4"/>
  <c r="K3901" i="4" s="1"/>
  <c r="J3902" i="4"/>
  <c r="K3902" i="4" s="1"/>
  <c r="J3903" i="4"/>
  <c r="K3903" i="4" s="1"/>
  <c r="J3904" i="4"/>
  <c r="K3904" i="4" s="1"/>
  <c r="J3905" i="4"/>
  <c r="K3905" i="4" s="1"/>
  <c r="J3906" i="4"/>
  <c r="K3906" i="4" s="1"/>
  <c r="J3907" i="4"/>
  <c r="K3907" i="4" s="1"/>
  <c r="J3908" i="4"/>
  <c r="K3908" i="4" s="1"/>
  <c r="J3909" i="4"/>
  <c r="K3909" i="4" s="1"/>
  <c r="J3910" i="4"/>
  <c r="K3910" i="4" s="1"/>
  <c r="J3911" i="4"/>
  <c r="K3911" i="4" s="1"/>
  <c r="J3912" i="4"/>
  <c r="K3912" i="4" s="1"/>
  <c r="J3913" i="4"/>
  <c r="K3913" i="4" s="1"/>
  <c r="J3914" i="4"/>
  <c r="K3914" i="4" s="1"/>
  <c r="J3915" i="4"/>
  <c r="K3915" i="4" s="1"/>
  <c r="J3916" i="4"/>
  <c r="K3916" i="4" s="1"/>
  <c r="J3917" i="4"/>
  <c r="K3917" i="4" s="1"/>
  <c r="J3918" i="4"/>
  <c r="K3918" i="4" s="1"/>
  <c r="J3919" i="4"/>
  <c r="K3919" i="4" s="1"/>
  <c r="J3920" i="4"/>
  <c r="K3920" i="4" s="1"/>
  <c r="J3921" i="4"/>
  <c r="K3921" i="4" s="1"/>
  <c r="J3922" i="4"/>
  <c r="K3922" i="4" s="1"/>
  <c r="J3923" i="4"/>
  <c r="K3923" i="4" s="1"/>
  <c r="J3924" i="4"/>
  <c r="K3924" i="4" s="1"/>
  <c r="J3925" i="4"/>
  <c r="K3925" i="4" s="1"/>
  <c r="J3926" i="4"/>
  <c r="K3926" i="4" s="1"/>
  <c r="J3927" i="4"/>
  <c r="K3927" i="4" s="1"/>
  <c r="J3928" i="4"/>
  <c r="K3928" i="4" s="1"/>
  <c r="J3929" i="4"/>
  <c r="K3929" i="4" s="1"/>
  <c r="J3930" i="4"/>
  <c r="K3930" i="4" s="1"/>
  <c r="J3931" i="4"/>
  <c r="K3931" i="4" s="1"/>
  <c r="J3932" i="4"/>
  <c r="K3932" i="4" s="1"/>
  <c r="J3933" i="4"/>
  <c r="K3933" i="4" s="1"/>
  <c r="J3934" i="4"/>
  <c r="K3934" i="4" s="1"/>
  <c r="J3935" i="4"/>
  <c r="K3935" i="4" s="1"/>
  <c r="J3936" i="4"/>
  <c r="K3936" i="4" s="1"/>
  <c r="J3937" i="4"/>
  <c r="K3937" i="4" s="1"/>
  <c r="J3938" i="4"/>
  <c r="K3938" i="4" s="1"/>
  <c r="J3939" i="4"/>
  <c r="K3939" i="4" s="1"/>
  <c r="J3940" i="4"/>
  <c r="K3940" i="4" s="1"/>
  <c r="J3941" i="4"/>
  <c r="K3941" i="4" s="1"/>
  <c r="J3942" i="4"/>
  <c r="K3942" i="4" s="1"/>
  <c r="J3943" i="4"/>
  <c r="K3943" i="4" s="1"/>
  <c r="J3944" i="4"/>
  <c r="K3944" i="4" s="1"/>
  <c r="J3945" i="4"/>
  <c r="K3945" i="4" s="1"/>
  <c r="J3946" i="4"/>
  <c r="K3946" i="4" s="1"/>
  <c r="J3947" i="4"/>
  <c r="K3947" i="4" s="1"/>
  <c r="J3948" i="4"/>
  <c r="K3948" i="4" s="1"/>
  <c r="J3949" i="4"/>
  <c r="K3949" i="4" s="1"/>
  <c r="J3950" i="4"/>
  <c r="K3950" i="4" s="1"/>
  <c r="J3951" i="4"/>
  <c r="K3951" i="4" s="1"/>
  <c r="J3952" i="4"/>
  <c r="K3952" i="4" s="1"/>
  <c r="J3953" i="4"/>
  <c r="K3953" i="4" s="1"/>
  <c r="J3954" i="4"/>
  <c r="K3954" i="4" s="1"/>
  <c r="J3955" i="4"/>
  <c r="K3955" i="4" s="1"/>
  <c r="J3956" i="4"/>
  <c r="K3956" i="4" s="1"/>
  <c r="J3957" i="4"/>
  <c r="K3957" i="4" s="1"/>
  <c r="J3958" i="4"/>
  <c r="K3958" i="4" s="1"/>
  <c r="J3959" i="4"/>
  <c r="K3959" i="4" s="1"/>
  <c r="J3960" i="4"/>
  <c r="K3960" i="4" s="1"/>
  <c r="J3961" i="4"/>
  <c r="K3961" i="4" s="1"/>
  <c r="J3962" i="4"/>
  <c r="K3962" i="4" s="1"/>
  <c r="J3963" i="4"/>
  <c r="K3963" i="4" s="1"/>
  <c r="J3964" i="4"/>
  <c r="K3964" i="4" s="1"/>
  <c r="J3965" i="4"/>
  <c r="K3965" i="4" s="1"/>
  <c r="J3966" i="4"/>
  <c r="K3966" i="4" s="1"/>
  <c r="J3967" i="4"/>
  <c r="K3967" i="4" s="1"/>
  <c r="J3968" i="4"/>
  <c r="K3968" i="4" s="1"/>
  <c r="J3969" i="4"/>
  <c r="K3969" i="4" s="1"/>
  <c r="J3970" i="4"/>
  <c r="K3970" i="4" s="1"/>
  <c r="J3971" i="4"/>
  <c r="K3971" i="4" s="1"/>
  <c r="J3972" i="4"/>
  <c r="K3972" i="4" s="1"/>
  <c r="J3973" i="4"/>
  <c r="K3973" i="4" s="1"/>
  <c r="J3974" i="4"/>
  <c r="K3974" i="4" s="1"/>
  <c r="J3975" i="4"/>
  <c r="K3975" i="4" s="1"/>
  <c r="J3976" i="4"/>
  <c r="K3976" i="4" s="1"/>
  <c r="J3977" i="4"/>
  <c r="K3977" i="4" s="1"/>
  <c r="J3978" i="4"/>
  <c r="K3978" i="4" s="1"/>
  <c r="J3979" i="4"/>
  <c r="K3979" i="4" s="1"/>
  <c r="J3980" i="4"/>
  <c r="K3980" i="4" s="1"/>
  <c r="J3981" i="4"/>
  <c r="K3981" i="4" s="1"/>
  <c r="J3982" i="4"/>
  <c r="K3982" i="4" s="1"/>
  <c r="J3983" i="4"/>
  <c r="K3983" i="4" s="1"/>
  <c r="J3984" i="4"/>
  <c r="K3984" i="4" s="1"/>
  <c r="J3985" i="4"/>
  <c r="K3985" i="4" s="1"/>
  <c r="J3986" i="4"/>
  <c r="K3986" i="4" s="1"/>
  <c r="J3987" i="4"/>
  <c r="K3987" i="4" s="1"/>
  <c r="J3988" i="4"/>
  <c r="K3988" i="4" s="1"/>
  <c r="J3989" i="4"/>
  <c r="K3989" i="4" s="1"/>
  <c r="J3990" i="4"/>
  <c r="K3990" i="4" s="1"/>
  <c r="J3991" i="4"/>
  <c r="K3991" i="4" s="1"/>
  <c r="J3992" i="4"/>
  <c r="K3992" i="4" s="1"/>
  <c r="J3993" i="4"/>
  <c r="K3993" i="4" s="1"/>
  <c r="J3994" i="4"/>
  <c r="K3994" i="4" s="1"/>
  <c r="J3995" i="4"/>
  <c r="K3995" i="4" s="1"/>
  <c r="J3996" i="4"/>
  <c r="K3996" i="4" s="1"/>
  <c r="J3997" i="4"/>
  <c r="K3997" i="4" s="1"/>
  <c r="J3998" i="4"/>
  <c r="K3998" i="4" s="1"/>
  <c r="J3999" i="4"/>
  <c r="K3999" i="4" s="1"/>
  <c r="J4000" i="4"/>
  <c r="K4000" i="4" s="1"/>
  <c r="J4001" i="4"/>
  <c r="K4001" i="4" s="1"/>
  <c r="J4002" i="4"/>
  <c r="K4002" i="4" s="1"/>
  <c r="J4003" i="4"/>
  <c r="K4003" i="4" s="1"/>
  <c r="J4004" i="4"/>
  <c r="K4004" i="4" s="1"/>
  <c r="J4005" i="4"/>
  <c r="K4005" i="4" s="1"/>
  <c r="J4006" i="4"/>
  <c r="K4006" i="4" s="1"/>
  <c r="J4007" i="4"/>
  <c r="K4007" i="4" s="1"/>
  <c r="J4008" i="4"/>
  <c r="K4008" i="4" s="1"/>
  <c r="J4009" i="4"/>
  <c r="K4009" i="4" s="1"/>
  <c r="J4010" i="4"/>
  <c r="K4010" i="4" s="1"/>
  <c r="J4011" i="4"/>
  <c r="K4011" i="4" s="1"/>
  <c r="J4012" i="4"/>
  <c r="K4012" i="4" s="1"/>
  <c r="J4013" i="4"/>
  <c r="K4013" i="4" s="1"/>
  <c r="J4014" i="4"/>
  <c r="K4014" i="4" s="1"/>
  <c r="J4015" i="4"/>
  <c r="K4015" i="4" s="1"/>
  <c r="J4016" i="4"/>
  <c r="K4016" i="4" s="1"/>
  <c r="J4017" i="4"/>
  <c r="K4017" i="4" s="1"/>
  <c r="J4018" i="4"/>
  <c r="K4018" i="4" s="1"/>
  <c r="J4019" i="4"/>
  <c r="K4019" i="4" s="1"/>
  <c r="J4020" i="4"/>
  <c r="K4020" i="4" s="1"/>
  <c r="J4021" i="4"/>
  <c r="K4021" i="4" s="1"/>
  <c r="J4022" i="4"/>
  <c r="K4022" i="4" s="1"/>
  <c r="J4023" i="4"/>
  <c r="K4023" i="4" s="1"/>
  <c r="J4024" i="4"/>
  <c r="K4024" i="4" s="1"/>
  <c r="J4025" i="4"/>
  <c r="K4025" i="4" s="1"/>
  <c r="J4026" i="4"/>
  <c r="K4026" i="4" s="1"/>
  <c r="J4027" i="4"/>
  <c r="K4027" i="4" s="1"/>
  <c r="J4028" i="4"/>
  <c r="K4028" i="4" s="1"/>
  <c r="J4029" i="4"/>
  <c r="K4029" i="4" s="1"/>
  <c r="J4030" i="4"/>
  <c r="K4030" i="4" s="1"/>
  <c r="J4031" i="4"/>
  <c r="K4031" i="4" s="1"/>
  <c r="J4032" i="4"/>
  <c r="K4032" i="4" s="1"/>
  <c r="J4033" i="4"/>
  <c r="K4033" i="4" s="1"/>
  <c r="J4034" i="4"/>
  <c r="K4034" i="4" s="1"/>
  <c r="J4035" i="4"/>
  <c r="K4035" i="4" s="1"/>
  <c r="J4036" i="4"/>
  <c r="K4036" i="4" s="1"/>
  <c r="J4037" i="4"/>
  <c r="K4037" i="4" s="1"/>
  <c r="J4038" i="4"/>
  <c r="K4038" i="4" s="1"/>
  <c r="J4039" i="4"/>
  <c r="K4039" i="4" s="1"/>
  <c r="J4040" i="4"/>
  <c r="K4040" i="4" s="1"/>
  <c r="J4041" i="4"/>
  <c r="K4041" i="4" s="1"/>
  <c r="J4042" i="4"/>
  <c r="K4042" i="4" s="1"/>
  <c r="J4043" i="4"/>
  <c r="K4043" i="4" s="1"/>
  <c r="J4044" i="4"/>
  <c r="K4044" i="4" s="1"/>
  <c r="J4045" i="4"/>
  <c r="K4045" i="4" s="1"/>
  <c r="J4046" i="4"/>
  <c r="K4046" i="4" s="1"/>
  <c r="J4047" i="4"/>
  <c r="K4047" i="4" s="1"/>
  <c r="J4048" i="4"/>
  <c r="K4048" i="4" s="1"/>
  <c r="J4049" i="4"/>
  <c r="K4049" i="4" s="1"/>
  <c r="J4050" i="4"/>
  <c r="K4050" i="4" s="1"/>
  <c r="J4051" i="4"/>
  <c r="K4051" i="4" s="1"/>
  <c r="J4052" i="4"/>
  <c r="K4052" i="4" s="1"/>
  <c r="J4053" i="4"/>
  <c r="K4053" i="4" s="1"/>
  <c r="J4054" i="4"/>
  <c r="K4054" i="4" s="1"/>
  <c r="J4055" i="4"/>
  <c r="K4055" i="4" s="1"/>
  <c r="J4056" i="4"/>
  <c r="K4056" i="4" s="1"/>
  <c r="J4057" i="4"/>
  <c r="K4057" i="4" s="1"/>
  <c r="J4058" i="4"/>
  <c r="K4058" i="4" s="1"/>
  <c r="J4059" i="4"/>
  <c r="K4059" i="4" s="1"/>
  <c r="J4060" i="4"/>
  <c r="K4060" i="4" s="1"/>
  <c r="J4061" i="4"/>
  <c r="K4061" i="4" s="1"/>
  <c r="J4062" i="4"/>
  <c r="K4062" i="4" s="1"/>
  <c r="J4063" i="4"/>
  <c r="K4063" i="4" s="1"/>
  <c r="J4064" i="4"/>
  <c r="K4064" i="4" s="1"/>
  <c r="J4065" i="4"/>
  <c r="K4065" i="4" s="1"/>
  <c r="J4066" i="4"/>
  <c r="K4066" i="4" s="1"/>
  <c r="J4067" i="4"/>
  <c r="K4067" i="4" s="1"/>
  <c r="J4068" i="4"/>
  <c r="K4068" i="4" s="1"/>
  <c r="J4069" i="4"/>
  <c r="K4069" i="4" s="1"/>
  <c r="J4070" i="4"/>
  <c r="K4070" i="4" s="1"/>
  <c r="J4071" i="4"/>
  <c r="K4071" i="4" s="1"/>
  <c r="J4072" i="4"/>
  <c r="K4072" i="4" s="1"/>
  <c r="J4073" i="4"/>
  <c r="K4073" i="4" s="1"/>
  <c r="J4074" i="4"/>
  <c r="K4074" i="4" s="1"/>
  <c r="J4075" i="4"/>
  <c r="K4075" i="4" s="1"/>
  <c r="J4076" i="4"/>
  <c r="K4076" i="4" s="1"/>
  <c r="J4077" i="4"/>
  <c r="K4077" i="4" s="1"/>
  <c r="J4078" i="4"/>
  <c r="K4078" i="4" s="1"/>
  <c r="J4079" i="4"/>
  <c r="K4079" i="4" s="1"/>
  <c r="J4080" i="4"/>
  <c r="K4080" i="4" s="1"/>
  <c r="J4081" i="4"/>
  <c r="K4081" i="4" s="1"/>
  <c r="J4082" i="4"/>
  <c r="K4082" i="4" s="1"/>
  <c r="J4083" i="4"/>
  <c r="K4083" i="4" s="1"/>
  <c r="J4084" i="4"/>
  <c r="K4084" i="4" s="1"/>
  <c r="J4085" i="4"/>
  <c r="K4085" i="4" s="1"/>
  <c r="J4086" i="4"/>
  <c r="K4086" i="4" s="1"/>
  <c r="J4087" i="4"/>
  <c r="K4087" i="4" s="1"/>
  <c r="J4088" i="4"/>
  <c r="K4088" i="4" s="1"/>
  <c r="J4089" i="4"/>
  <c r="K4089" i="4" s="1"/>
  <c r="J4090" i="4"/>
  <c r="K4090" i="4" s="1"/>
  <c r="J4091" i="4"/>
  <c r="K4091" i="4" s="1"/>
  <c r="J4092" i="4"/>
  <c r="K4092" i="4" s="1"/>
  <c r="J4093" i="4"/>
  <c r="K4093" i="4" s="1"/>
  <c r="J4094" i="4"/>
  <c r="K4094" i="4" s="1"/>
  <c r="J4095" i="4"/>
  <c r="K4095" i="4" s="1"/>
  <c r="J4096" i="4"/>
  <c r="K4096" i="4" s="1"/>
  <c r="J4097" i="4"/>
  <c r="K4097" i="4" s="1"/>
  <c r="J4098" i="4"/>
  <c r="K4098" i="4" s="1"/>
  <c r="J4099" i="4"/>
  <c r="K4099" i="4" s="1"/>
  <c r="J4100" i="4"/>
  <c r="K4100" i="4" s="1"/>
  <c r="J4101" i="4"/>
  <c r="K4101" i="4" s="1"/>
  <c r="J4102" i="4"/>
  <c r="K4102" i="4" s="1"/>
  <c r="J4103" i="4"/>
  <c r="K4103" i="4" s="1"/>
  <c r="J4104" i="4"/>
  <c r="K4104" i="4" s="1"/>
  <c r="J4105" i="4"/>
  <c r="K4105" i="4" s="1"/>
  <c r="J4106" i="4"/>
  <c r="K4106" i="4" s="1"/>
  <c r="J4107" i="4"/>
  <c r="K4107" i="4" s="1"/>
  <c r="J4108" i="4"/>
  <c r="K4108" i="4" s="1"/>
  <c r="J4109" i="4"/>
  <c r="K4109" i="4" s="1"/>
  <c r="J4110" i="4"/>
  <c r="K4110" i="4" s="1"/>
  <c r="J4111" i="4"/>
  <c r="K4111" i="4" s="1"/>
  <c r="J4112" i="4"/>
  <c r="K4112" i="4" s="1"/>
  <c r="J4113" i="4"/>
  <c r="K4113" i="4" s="1"/>
  <c r="J4114" i="4"/>
  <c r="K4114" i="4" s="1"/>
  <c r="J4115" i="4"/>
  <c r="K4115" i="4" s="1"/>
  <c r="J4116" i="4"/>
  <c r="K4116" i="4" s="1"/>
  <c r="J4117" i="4"/>
  <c r="K4117" i="4" s="1"/>
  <c r="J4118" i="4"/>
  <c r="K4118" i="4" s="1"/>
  <c r="J4119" i="4"/>
  <c r="K4119" i="4" s="1"/>
  <c r="J4120" i="4"/>
  <c r="K4120" i="4" s="1"/>
  <c r="J4121" i="4"/>
  <c r="K4121" i="4" s="1"/>
  <c r="J4122" i="4"/>
  <c r="K4122" i="4" s="1"/>
  <c r="J4123" i="4"/>
  <c r="K4123" i="4" s="1"/>
  <c r="J4124" i="4"/>
  <c r="K4124" i="4" s="1"/>
  <c r="J4125" i="4"/>
  <c r="K4125" i="4" s="1"/>
  <c r="J4126" i="4"/>
  <c r="K4126" i="4" s="1"/>
  <c r="J4127" i="4"/>
  <c r="K4127" i="4" s="1"/>
  <c r="J4128" i="4"/>
  <c r="K4128" i="4" s="1"/>
  <c r="J4129" i="4"/>
  <c r="K4129" i="4" s="1"/>
  <c r="J4130" i="4"/>
  <c r="K4130" i="4" s="1"/>
  <c r="J4131" i="4"/>
  <c r="K4131" i="4" s="1"/>
  <c r="J4132" i="4"/>
  <c r="K4132" i="4" s="1"/>
  <c r="J4133" i="4"/>
  <c r="K4133" i="4" s="1"/>
  <c r="J4134" i="4"/>
  <c r="K4134" i="4" s="1"/>
  <c r="J4135" i="4"/>
  <c r="K4135" i="4" s="1"/>
  <c r="J4136" i="4"/>
  <c r="K4136" i="4" s="1"/>
  <c r="J4137" i="4"/>
  <c r="K4137" i="4" s="1"/>
  <c r="J4138" i="4"/>
  <c r="K4138" i="4" s="1"/>
  <c r="J4139" i="4"/>
  <c r="K4139" i="4" s="1"/>
  <c r="J4140" i="4"/>
  <c r="K4140" i="4" s="1"/>
  <c r="J4141" i="4"/>
  <c r="K4141" i="4" s="1"/>
  <c r="J4142" i="4"/>
  <c r="K4142" i="4" s="1"/>
  <c r="J4143" i="4"/>
  <c r="K4143" i="4" s="1"/>
  <c r="J4144" i="4"/>
  <c r="K4144" i="4" s="1"/>
  <c r="J4145" i="4"/>
  <c r="K4145" i="4" s="1"/>
  <c r="J4146" i="4"/>
  <c r="K4146" i="4" s="1"/>
  <c r="J4147" i="4"/>
  <c r="K4147" i="4" s="1"/>
  <c r="J4148" i="4"/>
  <c r="K4148" i="4" s="1"/>
  <c r="J4149" i="4"/>
  <c r="K4149" i="4" s="1"/>
  <c r="J4150" i="4"/>
  <c r="K4150" i="4" s="1"/>
  <c r="J4151" i="4"/>
  <c r="K4151" i="4" s="1"/>
  <c r="J4152" i="4"/>
  <c r="K4152" i="4" s="1"/>
  <c r="J4153" i="4"/>
  <c r="K4153" i="4" s="1"/>
  <c r="J4154" i="4"/>
  <c r="K4154" i="4" s="1"/>
  <c r="J4155" i="4"/>
  <c r="K4155" i="4" s="1"/>
  <c r="J4156" i="4"/>
  <c r="K4156" i="4" s="1"/>
  <c r="J4157" i="4"/>
  <c r="K4157" i="4" s="1"/>
  <c r="J4158" i="4"/>
  <c r="K4158" i="4" s="1"/>
  <c r="J4159" i="4"/>
  <c r="K4159" i="4" s="1"/>
  <c r="J4160" i="4"/>
  <c r="K4160" i="4" s="1"/>
  <c r="J4161" i="4"/>
  <c r="K4161" i="4" s="1"/>
  <c r="J4162" i="4"/>
  <c r="K4162" i="4" s="1"/>
  <c r="J4163" i="4"/>
  <c r="K4163" i="4" s="1"/>
  <c r="J4164" i="4"/>
  <c r="K4164" i="4" s="1"/>
  <c r="J4165" i="4"/>
  <c r="K4165" i="4" s="1"/>
  <c r="J4166" i="4"/>
  <c r="K4166" i="4" s="1"/>
  <c r="J4167" i="4"/>
  <c r="K4167" i="4" s="1"/>
  <c r="J4168" i="4"/>
  <c r="K4168" i="4" s="1"/>
  <c r="J4169" i="4"/>
  <c r="K4169" i="4" s="1"/>
  <c r="J4170" i="4"/>
  <c r="K4170" i="4" s="1"/>
  <c r="J4171" i="4"/>
  <c r="K4171" i="4" s="1"/>
  <c r="J4172" i="4"/>
  <c r="K4172" i="4" s="1"/>
  <c r="J4173" i="4"/>
  <c r="K4173" i="4" s="1"/>
  <c r="J4174" i="4"/>
  <c r="K4174" i="4" s="1"/>
  <c r="J4175" i="4"/>
  <c r="K4175" i="4" s="1"/>
  <c r="J4176" i="4"/>
  <c r="K4176" i="4" s="1"/>
  <c r="J4177" i="4"/>
  <c r="K4177" i="4" s="1"/>
  <c r="J4178" i="4"/>
  <c r="K4178" i="4" s="1"/>
  <c r="J4179" i="4"/>
  <c r="K4179" i="4" s="1"/>
  <c r="J4180" i="4"/>
  <c r="K4180" i="4" s="1"/>
  <c r="J4181" i="4"/>
  <c r="K4181" i="4" s="1"/>
  <c r="J4182" i="4"/>
  <c r="K4182" i="4" s="1"/>
  <c r="J4183" i="4"/>
  <c r="K4183" i="4" s="1"/>
  <c r="J4184" i="4"/>
  <c r="K4184" i="4" s="1"/>
  <c r="J4185" i="4"/>
  <c r="K4185" i="4" s="1"/>
  <c r="J4186" i="4"/>
  <c r="K4186" i="4" s="1"/>
  <c r="J4187" i="4"/>
  <c r="K4187" i="4" s="1"/>
  <c r="J4188" i="4"/>
  <c r="K4188" i="4" s="1"/>
  <c r="J4189" i="4"/>
  <c r="K4189" i="4" s="1"/>
  <c r="J4190" i="4"/>
  <c r="K4190" i="4" s="1"/>
  <c r="J4191" i="4"/>
  <c r="K4191" i="4" s="1"/>
  <c r="J4192" i="4"/>
  <c r="K4192" i="4" s="1"/>
  <c r="J4193" i="4"/>
  <c r="K4193" i="4" s="1"/>
  <c r="J4194" i="4"/>
  <c r="K4194" i="4" s="1"/>
  <c r="J4195" i="4"/>
  <c r="K4195" i="4" s="1"/>
  <c r="J4196" i="4"/>
  <c r="K4196" i="4" s="1"/>
  <c r="J4197" i="4"/>
  <c r="K4197" i="4" s="1"/>
  <c r="J4198" i="4"/>
  <c r="K4198" i="4" s="1"/>
  <c r="J4199" i="4"/>
  <c r="K4199" i="4" s="1"/>
  <c r="J4200" i="4"/>
  <c r="K4200" i="4" s="1"/>
  <c r="J4201" i="4"/>
  <c r="K4201" i="4" s="1"/>
  <c r="J4202" i="4"/>
  <c r="K4202" i="4" s="1"/>
  <c r="J4203" i="4"/>
  <c r="K4203" i="4" s="1"/>
  <c r="J4204" i="4"/>
  <c r="K4204" i="4" s="1"/>
  <c r="J4205" i="4"/>
  <c r="K4205" i="4" s="1"/>
  <c r="J4206" i="4"/>
  <c r="K4206" i="4" s="1"/>
  <c r="J4207" i="4"/>
  <c r="K4207" i="4" s="1"/>
  <c r="J4208" i="4"/>
  <c r="K4208" i="4" s="1"/>
  <c r="J4209" i="4"/>
  <c r="K4209" i="4" s="1"/>
  <c r="J4210" i="4"/>
  <c r="K4210" i="4" s="1"/>
  <c r="J4211" i="4"/>
  <c r="K4211" i="4" s="1"/>
  <c r="J4212" i="4"/>
  <c r="K4212" i="4" s="1"/>
  <c r="J4213" i="4"/>
  <c r="K4213" i="4" s="1"/>
  <c r="J4214" i="4"/>
  <c r="K4214" i="4" s="1"/>
  <c r="J4215" i="4"/>
  <c r="K4215" i="4" s="1"/>
  <c r="J4216" i="4"/>
  <c r="K4216" i="4" s="1"/>
  <c r="J4217" i="4"/>
  <c r="K4217" i="4" s="1"/>
  <c r="J4218" i="4"/>
  <c r="K4218" i="4" s="1"/>
  <c r="J4219" i="4"/>
  <c r="K4219" i="4" s="1"/>
  <c r="J4220" i="4"/>
  <c r="K4220" i="4" s="1"/>
  <c r="J4221" i="4"/>
  <c r="K4221" i="4" s="1"/>
  <c r="J4222" i="4"/>
  <c r="K4222" i="4" s="1"/>
  <c r="J4223" i="4"/>
  <c r="K4223" i="4" s="1"/>
  <c r="J4224" i="4"/>
  <c r="K4224" i="4" s="1"/>
  <c r="J4225" i="4"/>
  <c r="K4225" i="4" s="1"/>
  <c r="J4226" i="4"/>
  <c r="K4226" i="4" s="1"/>
  <c r="J4227" i="4"/>
  <c r="K4227" i="4" s="1"/>
  <c r="J4228" i="4"/>
  <c r="K4228" i="4" s="1"/>
  <c r="J4229" i="4"/>
  <c r="K4229" i="4" s="1"/>
  <c r="J4230" i="4"/>
  <c r="K4230" i="4" s="1"/>
  <c r="J4231" i="4"/>
  <c r="K4231" i="4" s="1"/>
  <c r="J4232" i="4"/>
  <c r="K4232" i="4" s="1"/>
  <c r="J4233" i="4"/>
  <c r="K4233" i="4" s="1"/>
  <c r="J4234" i="4"/>
  <c r="K4234" i="4" s="1"/>
  <c r="J4235" i="4"/>
  <c r="K4235" i="4" s="1"/>
  <c r="J4236" i="4"/>
  <c r="K4236" i="4" s="1"/>
  <c r="J4237" i="4"/>
  <c r="K4237" i="4" s="1"/>
  <c r="J4238" i="4"/>
  <c r="K4238" i="4" s="1"/>
  <c r="J4239" i="4"/>
  <c r="K4239" i="4" s="1"/>
  <c r="J4240" i="4"/>
  <c r="K4240" i="4" s="1"/>
  <c r="J4241" i="4"/>
  <c r="K4241" i="4" s="1"/>
  <c r="J4242" i="4"/>
  <c r="K4242" i="4" s="1"/>
  <c r="J4243" i="4"/>
  <c r="K4243" i="4" s="1"/>
  <c r="J4244" i="4"/>
  <c r="K4244" i="4" s="1"/>
  <c r="J4245" i="4"/>
  <c r="K4245" i="4" s="1"/>
  <c r="J4246" i="4"/>
  <c r="K4246" i="4" s="1"/>
  <c r="J4247" i="4"/>
  <c r="K4247" i="4" s="1"/>
  <c r="J4248" i="4"/>
  <c r="K4248" i="4" s="1"/>
  <c r="J4249" i="4"/>
  <c r="K4249" i="4" s="1"/>
  <c r="J4250" i="4"/>
  <c r="K4250" i="4" s="1"/>
  <c r="J4251" i="4"/>
  <c r="K4251" i="4" s="1"/>
  <c r="J4252" i="4"/>
  <c r="K4252" i="4" s="1"/>
  <c r="J4253" i="4"/>
  <c r="K4253" i="4" s="1"/>
  <c r="J4254" i="4"/>
  <c r="K4254" i="4" s="1"/>
  <c r="J4255" i="4"/>
  <c r="K4255" i="4" s="1"/>
  <c r="J4256" i="4"/>
  <c r="K4256" i="4" s="1"/>
  <c r="J4257" i="4"/>
  <c r="K4257" i="4" s="1"/>
  <c r="J4258" i="4"/>
  <c r="K4258" i="4" s="1"/>
  <c r="J4259" i="4"/>
  <c r="K4259" i="4" s="1"/>
  <c r="J4260" i="4"/>
  <c r="K4260" i="4" s="1"/>
  <c r="J4261" i="4"/>
  <c r="K4261" i="4" s="1"/>
  <c r="J4262" i="4"/>
  <c r="K4262" i="4" s="1"/>
  <c r="J4263" i="4"/>
  <c r="K4263" i="4" s="1"/>
  <c r="J4264" i="4"/>
  <c r="K4264" i="4" s="1"/>
  <c r="J4265" i="4"/>
  <c r="K4265" i="4" s="1"/>
  <c r="J4266" i="4"/>
  <c r="K4266" i="4" s="1"/>
  <c r="J4267" i="4"/>
  <c r="K4267" i="4" s="1"/>
  <c r="J4268" i="4"/>
  <c r="K4268" i="4" s="1"/>
  <c r="J4269" i="4"/>
  <c r="K4269" i="4" s="1"/>
  <c r="J4270" i="4"/>
  <c r="K4270" i="4" s="1"/>
  <c r="J4271" i="4"/>
  <c r="K4271" i="4" s="1"/>
  <c r="J4272" i="4"/>
  <c r="K4272" i="4" s="1"/>
  <c r="J4273" i="4"/>
  <c r="K4273" i="4" s="1"/>
  <c r="J4274" i="4"/>
  <c r="K4274" i="4" s="1"/>
  <c r="J4275" i="4"/>
  <c r="K4275" i="4" s="1"/>
  <c r="J4276" i="4"/>
  <c r="K4276" i="4" s="1"/>
  <c r="J4277" i="4"/>
  <c r="K4277" i="4" s="1"/>
  <c r="J4278" i="4"/>
  <c r="K4278" i="4" s="1"/>
  <c r="J4279" i="4"/>
  <c r="K4279" i="4" s="1"/>
  <c r="J4280" i="4"/>
  <c r="K4280" i="4" s="1"/>
  <c r="J4281" i="4"/>
  <c r="K4281" i="4" s="1"/>
  <c r="J4282" i="4"/>
  <c r="K4282" i="4" s="1"/>
  <c r="J4283" i="4"/>
  <c r="K4283" i="4" s="1"/>
  <c r="J4284" i="4"/>
  <c r="K4284" i="4" s="1"/>
  <c r="J4285" i="4"/>
  <c r="K4285" i="4" s="1"/>
  <c r="J4286" i="4"/>
  <c r="K4286" i="4" s="1"/>
  <c r="J4287" i="4"/>
  <c r="K4287" i="4" s="1"/>
  <c r="J4288" i="4"/>
  <c r="K4288" i="4" s="1"/>
  <c r="J4289" i="4"/>
  <c r="K4289" i="4" s="1"/>
  <c r="J4290" i="4"/>
  <c r="K4290" i="4" s="1"/>
  <c r="J4291" i="4"/>
  <c r="K4291" i="4" s="1"/>
  <c r="J4292" i="4"/>
  <c r="K4292" i="4" s="1"/>
  <c r="J4293" i="4"/>
  <c r="K4293" i="4" s="1"/>
  <c r="J4294" i="4"/>
  <c r="K4294" i="4" s="1"/>
  <c r="J4295" i="4"/>
  <c r="K4295" i="4" s="1"/>
  <c r="J4296" i="4"/>
  <c r="K4296" i="4" s="1"/>
  <c r="J4297" i="4"/>
  <c r="K4297" i="4" s="1"/>
  <c r="J4298" i="4"/>
  <c r="K4298" i="4" s="1"/>
  <c r="J4299" i="4"/>
  <c r="K4299" i="4" s="1"/>
  <c r="J4300" i="4"/>
  <c r="K4300" i="4" s="1"/>
  <c r="J4301" i="4"/>
  <c r="K4301" i="4" s="1"/>
  <c r="J4302" i="4"/>
  <c r="K4302" i="4" s="1"/>
  <c r="J4303" i="4"/>
  <c r="K4303" i="4" s="1"/>
  <c r="J4304" i="4"/>
  <c r="K4304" i="4" s="1"/>
  <c r="J4305" i="4"/>
  <c r="K4305" i="4" s="1"/>
  <c r="J4306" i="4"/>
  <c r="K4306" i="4" s="1"/>
  <c r="J4307" i="4"/>
  <c r="K4307" i="4" s="1"/>
  <c r="J4308" i="4"/>
  <c r="K4308" i="4" s="1"/>
  <c r="J4309" i="4"/>
  <c r="K4309" i="4" s="1"/>
  <c r="J4310" i="4"/>
  <c r="K4310" i="4" s="1"/>
  <c r="J4311" i="4"/>
  <c r="K4311" i="4" s="1"/>
  <c r="J4312" i="4"/>
  <c r="K4312" i="4" s="1"/>
  <c r="J4313" i="4"/>
  <c r="K4313" i="4" s="1"/>
  <c r="J4314" i="4"/>
  <c r="K4314" i="4" s="1"/>
  <c r="J4315" i="4"/>
  <c r="K4315" i="4" s="1"/>
  <c r="J4316" i="4"/>
  <c r="K4316" i="4" s="1"/>
  <c r="J4317" i="4"/>
  <c r="K4317" i="4" s="1"/>
  <c r="J4318" i="4"/>
  <c r="K4318" i="4" s="1"/>
  <c r="J4319" i="4"/>
  <c r="K4319" i="4" s="1"/>
  <c r="J4320" i="4"/>
  <c r="K4320" i="4" s="1"/>
  <c r="J4321" i="4"/>
  <c r="K4321" i="4" s="1"/>
  <c r="J4322" i="4"/>
  <c r="K4322" i="4" s="1"/>
  <c r="J4323" i="4"/>
  <c r="K4323" i="4" s="1"/>
  <c r="J4324" i="4"/>
  <c r="K4324" i="4" s="1"/>
  <c r="J4325" i="4"/>
  <c r="K4325" i="4" s="1"/>
  <c r="J4326" i="4"/>
  <c r="K4326" i="4" s="1"/>
  <c r="J4327" i="4"/>
  <c r="K4327" i="4" s="1"/>
  <c r="J4328" i="4"/>
  <c r="K4328" i="4" s="1"/>
  <c r="J4329" i="4"/>
  <c r="K4329" i="4" s="1"/>
  <c r="J4330" i="4"/>
  <c r="K4330" i="4" s="1"/>
  <c r="J4331" i="4"/>
  <c r="K4331" i="4" s="1"/>
  <c r="J4332" i="4"/>
  <c r="K4332" i="4" s="1"/>
  <c r="J4333" i="4"/>
  <c r="K4333" i="4" s="1"/>
  <c r="J4334" i="4"/>
  <c r="K4334" i="4" s="1"/>
  <c r="J4335" i="4"/>
  <c r="K4335" i="4" s="1"/>
  <c r="J4336" i="4"/>
  <c r="K4336" i="4" s="1"/>
  <c r="J4337" i="4"/>
  <c r="K4337" i="4" s="1"/>
  <c r="J4338" i="4"/>
  <c r="K4338" i="4" s="1"/>
  <c r="J4339" i="4"/>
  <c r="K4339" i="4" s="1"/>
  <c r="J4340" i="4"/>
  <c r="K4340" i="4" s="1"/>
  <c r="J4341" i="4"/>
  <c r="K4341" i="4" s="1"/>
  <c r="J4342" i="4"/>
  <c r="K4342" i="4" s="1"/>
  <c r="J4343" i="4"/>
  <c r="K4343" i="4" s="1"/>
  <c r="J4344" i="4"/>
  <c r="K4344" i="4" s="1"/>
  <c r="J4345" i="4"/>
  <c r="K4345" i="4" s="1"/>
  <c r="J4346" i="4"/>
  <c r="K4346" i="4" s="1"/>
  <c r="J4347" i="4"/>
  <c r="K4347" i="4" s="1"/>
  <c r="J4348" i="4"/>
  <c r="K4348" i="4" s="1"/>
  <c r="J4349" i="4"/>
  <c r="K4349" i="4" s="1"/>
  <c r="J4350" i="4"/>
  <c r="K4350" i="4" s="1"/>
  <c r="J4351" i="4"/>
  <c r="K4351" i="4" s="1"/>
  <c r="J4352" i="4"/>
  <c r="K4352" i="4" s="1"/>
  <c r="J4353" i="4"/>
  <c r="K4353" i="4" s="1"/>
  <c r="J4354" i="4"/>
  <c r="K4354" i="4" s="1"/>
  <c r="J4355" i="4"/>
  <c r="K4355" i="4" s="1"/>
  <c r="J4356" i="4"/>
  <c r="K4356" i="4" s="1"/>
  <c r="J4357" i="4"/>
  <c r="K4357" i="4" s="1"/>
  <c r="J4358" i="4"/>
  <c r="K4358" i="4" s="1"/>
  <c r="J4359" i="4"/>
  <c r="K4359" i="4" s="1"/>
  <c r="J4360" i="4"/>
  <c r="K4360" i="4" s="1"/>
  <c r="J4361" i="4"/>
  <c r="K4361" i="4" s="1"/>
  <c r="J4362" i="4"/>
  <c r="K4362" i="4" s="1"/>
  <c r="J4363" i="4"/>
  <c r="K4363" i="4" s="1"/>
  <c r="J4364" i="4"/>
  <c r="K4364" i="4" s="1"/>
  <c r="J4365" i="4"/>
  <c r="K4365" i="4" s="1"/>
  <c r="J4366" i="4"/>
  <c r="K4366" i="4" s="1"/>
  <c r="J4367" i="4"/>
  <c r="K4367" i="4" s="1"/>
  <c r="J4368" i="4"/>
  <c r="K4368" i="4" s="1"/>
  <c r="J4369" i="4"/>
  <c r="K4369" i="4" s="1"/>
  <c r="J4370" i="4"/>
  <c r="K4370" i="4" s="1"/>
  <c r="J4371" i="4"/>
  <c r="K4371" i="4" s="1"/>
  <c r="J4372" i="4"/>
  <c r="K4372" i="4" s="1"/>
  <c r="J4373" i="4"/>
  <c r="K4373" i="4" s="1"/>
  <c r="J4374" i="4"/>
  <c r="K4374" i="4" s="1"/>
  <c r="J4375" i="4"/>
  <c r="K4375" i="4" s="1"/>
  <c r="J4376" i="4"/>
  <c r="K4376" i="4" s="1"/>
  <c r="J4377" i="4"/>
  <c r="K4377" i="4" s="1"/>
  <c r="J4378" i="4"/>
  <c r="K4378" i="4" s="1"/>
  <c r="J4379" i="4"/>
  <c r="K4379" i="4" s="1"/>
  <c r="J4380" i="4"/>
  <c r="K4380" i="4" s="1"/>
  <c r="J4381" i="4"/>
  <c r="K4381" i="4" s="1"/>
  <c r="J4382" i="4"/>
  <c r="K4382" i="4" s="1"/>
  <c r="J4383" i="4"/>
  <c r="K4383" i="4" s="1"/>
  <c r="J4384" i="4"/>
  <c r="K4384" i="4" s="1"/>
  <c r="J4385" i="4"/>
  <c r="K4385" i="4" s="1"/>
  <c r="J4386" i="4"/>
  <c r="K4386" i="4" s="1"/>
  <c r="J4387" i="4"/>
  <c r="K4387" i="4" s="1"/>
  <c r="J4388" i="4"/>
  <c r="K4388" i="4" s="1"/>
  <c r="J4389" i="4"/>
  <c r="K4389" i="4" s="1"/>
  <c r="J4390" i="4"/>
  <c r="K4390" i="4" s="1"/>
  <c r="J4391" i="4"/>
  <c r="K4391" i="4" s="1"/>
  <c r="J4392" i="4"/>
  <c r="K4392" i="4" s="1"/>
  <c r="J4393" i="4"/>
  <c r="K4393" i="4" s="1"/>
  <c r="J4394" i="4"/>
  <c r="K4394" i="4" s="1"/>
  <c r="J4395" i="4"/>
  <c r="K4395" i="4" s="1"/>
  <c r="J4396" i="4"/>
  <c r="K4396" i="4" s="1"/>
  <c r="J4397" i="4"/>
  <c r="K4397" i="4" s="1"/>
  <c r="J4398" i="4"/>
  <c r="K4398" i="4" s="1"/>
  <c r="J4399" i="4"/>
  <c r="K4399" i="4" s="1"/>
  <c r="J4400" i="4"/>
  <c r="K4400" i="4" s="1"/>
  <c r="J4401" i="4"/>
  <c r="K4401" i="4" s="1"/>
  <c r="J4402" i="4"/>
  <c r="K4402" i="4" s="1"/>
  <c r="J4403" i="4"/>
  <c r="K4403" i="4" s="1"/>
  <c r="J4404" i="4"/>
  <c r="K4404" i="4" s="1"/>
  <c r="J4405" i="4"/>
  <c r="K4405" i="4" s="1"/>
  <c r="J4406" i="4"/>
  <c r="K4406" i="4" s="1"/>
  <c r="J4407" i="4"/>
  <c r="K4407" i="4" s="1"/>
  <c r="J4408" i="4"/>
  <c r="K4408" i="4" s="1"/>
  <c r="J4409" i="4"/>
  <c r="K4409" i="4" s="1"/>
  <c r="J4410" i="4"/>
  <c r="K4410" i="4" s="1"/>
  <c r="J4411" i="4"/>
  <c r="K4411" i="4" s="1"/>
  <c r="J4412" i="4"/>
  <c r="K4412" i="4" s="1"/>
  <c r="J4413" i="4"/>
  <c r="K4413" i="4" s="1"/>
  <c r="J4414" i="4"/>
  <c r="K4414" i="4" s="1"/>
  <c r="J4415" i="4"/>
  <c r="K4415" i="4" s="1"/>
  <c r="J4416" i="4"/>
  <c r="K4416" i="4" s="1"/>
  <c r="J4417" i="4"/>
  <c r="K4417" i="4" s="1"/>
  <c r="J4418" i="4"/>
  <c r="K4418" i="4" s="1"/>
  <c r="J4419" i="4"/>
  <c r="K4419" i="4" s="1"/>
  <c r="J4420" i="4"/>
  <c r="K4420" i="4" s="1"/>
  <c r="J4421" i="4"/>
  <c r="K4421" i="4" s="1"/>
  <c r="J4422" i="4"/>
  <c r="K4422" i="4" s="1"/>
  <c r="J4423" i="4"/>
  <c r="K4423" i="4" s="1"/>
  <c r="J4424" i="4"/>
  <c r="K4424" i="4" s="1"/>
  <c r="J4425" i="4"/>
  <c r="K4425" i="4" s="1"/>
  <c r="J4426" i="4"/>
  <c r="K4426" i="4" s="1"/>
  <c r="J4427" i="4"/>
  <c r="K4427" i="4" s="1"/>
  <c r="J4428" i="4"/>
  <c r="K4428" i="4" s="1"/>
  <c r="J4429" i="4"/>
  <c r="K4429" i="4" s="1"/>
  <c r="J4430" i="4"/>
  <c r="K4430" i="4" s="1"/>
  <c r="J4431" i="4"/>
  <c r="K4431" i="4" s="1"/>
  <c r="J4432" i="4"/>
  <c r="K4432" i="4" s="1"/>
  <c r="J4433" i="4"/>
  <c r="K4433" i="4" s="1"/>
  <c r="J4434" i="4"/>
  <c r="K4434" i="4" s="1"/>
  <c r="J4435" i="4"/>
  <c r="K4435" i="4" s="1"/>
  <c r="J4436" i="4"/>
  <c r="K4436" i="4" s="1"/>
  <c r="J4437" i="4"/>
  <c r="K4437" i="4" s="1"/>
  <c r="J4438" i="4"/>
  <c r="K4438" i="4" s="1"/>
  <c r="J4439" i="4"/>
  <c r="K4439" i="4" s="1"/>
  <c r="J4440" i="4"/>
  <c r="K4440" i="4" s="1"/>
  <c r="J4441" i="4"/>
  <c r="K4441" i="4" s="1"/>
  <c r="J4442" i="4"/>
  <c r="K4442" i="4" s="1"/>
  <c r="J4443" i="4"/>
  <c r="K4443" i="4" s="1"/>
  <c r="J4444" i="4"/>
  <c r="K4444" i="4" s="1"/>
  <c r="J4445" i="4"/>
  <c r="K4445" i="4" s="1"/>
  <c r="J4446" i="4"/>
  <c r="K4446" i="4" s="1"/>
  <c r="J4447" i="4"/>
  <c r="K4447" i="4" s="1"/>
  <c r="J4448" i="4"/>
  <c r="K4448" i="4" s="1"/>
  <c r="J4449" i="4"/>
  <c r="K4449" i="4" s="1"/>
  <c r="J4450" i="4"/>
  <c r="K4450" i="4" s="1"/>
  <c r="J4451" i="4"/>
  <c r="K4451" i="4" s="1"/>
  <c r="J4452" i="4"/>
  <c r="K4452" i="4" s="1"/>
  <c r="J4453" i="4"/>
  <c r="K4453" i="4" s="1"/>
  <c r="J4454" i="4"/>
  <c r="K4454" i="4" s="1"/>
  <c r="J4455" i="4"/>
  <c r="K4455" i="4" s="1"/>
  <c r="J4456" i="4"/>
  <c r="K4456" i="4" s="1"/>
  <c r="J4457" i="4"/>
  <c r="K4457" i="4" s="1"/>
  <c r="J4458" i="4"/>
  <c r="K4458" i="4" s="1"/>
  <c r="J4459" i="4"/>
  <c r="K4459" i="4" s="1"/>
  <c r="J4460" i="4"/>
  <c r="K4460" i="4" s="1"/>
  <c r="J4461" i="4"/>
  <c r="K4461" i="4" s="1"/>
  <c r="J4462" i="4"/>
  <c r="K4462" i="4" s="1"/>
  <c r="J4463" i="4"/>
  <c r="K4463" i="4" s="1"/>
  <c r="J4464" i="4"/>
  <c r="K4464" i="4" s="1"/>
  <c r="J4465" i="4"/>
  <c r="K4465" i="4" s="1"/>
  <c r="J4466" i="4"/>
  <c r="K4466" i="4" s="1"/>
  <c r="J4467" i="4"/>
  <c r="K4467" i="4" s="1"/>
  <c r="J4468" i="4"/>
  <c r="K4468" i="4" s="1"/>
  <c r="J4469" i="4"/>
  <c r="K4469" i="4" s="1"/>
  <c r="J4470" i="4"/>
  <c r="K4470" i="4" s="1"/>
  <c r="J4471" i="4"/>
  <c r="K4471" i="4" s="1"/>
  <c r="J4472" i="4"/>
  <c r="K4472" i="4" s="1"/>
  <c r="J4473" i="4"/>
  <c r="K4473" i="4" s="1"/>
  <c r="J4474" i="4"/>
  <c r="K4474" i="4" s="1"/>
  <c r="J4475" i="4"/>
  <c r="K4475" i="4" s="1"/>
  <c r="J4476" i="4"/>
  <c r="K4476" i="4" s="1"/>
  <c r="J4477" i="4"/>
  <c r="K4477" i="4" s="1"/>
  <c r="J4478" i="4"/>
  <c r="K4478" i="4" s="1"/>
  <c r="J4479" i="4"/>
  <c r="K4479" i="4" s="1"/>
  <c r="J4480" i="4"/>
  <c r="K4480" i="4" s="1"/>
  <c r="J4481" i="4"/>
  <c r="K4481" i="4" s="1"/>
  <c r="J4482" i="4"/>
  <c r="K4482" i="4" s="1"/>
  <c r="J4483" i="4"/>
  <c r="K4483" i="4" s="1"/>
  <c r="J4484" i="4"/>
  <c r="K4484" i="4" s="1"/>
  <c r="J4485" i="4"/>
  <c r="K4485" i="4" s="1"/>
  <c r="J4486" i="4"/>
  <c r="K4486" i="4" s="1"/>
  <c r="J4487" i="4"/>
  <c r="K4487" i="4" s="1"/>
  <c r="J4488" i="4"/>
  <c r="K4488" i="4" s="1"/>
  <c r="J4489" i="4"/>
  <c r="K4489" i="4" s="1"/>
  <c r="J4490" i="4"/>
  <c r="K4490" i="4" s="1"/>
  <c r="J4491" i="4"/>
  <c r="K4491" i="4" s="1"/>
  <c r="J4492" i="4"/>
  <c r="K4492" i="4" s="1"/>
  <c r="J4493" i="4"/>
  <c r="K4493" i="4" s="1"/>
  <c r="J4494" i="4"/>
  <c r="K4494" i="4" s="1"/>
  <c r="J4495" i="4"/>
  <c r="K4495" i="4" s="1"/>
  <c r="J4496" i="4"/>
  <c r="K4496" i="4" s="1"/>
  <c r="J4497" i="4"/>
  <c r="K4497" i="4" s="1"/>
  <c r="J4498" i="4"/>
  <c r="K4498" i="4" s="1"/>
  <c r="J4499" i="4"/>
  <c r="K4499" i="4" s="1"/>
  <c r="J4500" i="4"/>
  <c r="K4500" i="4" s="1"/>
  <c r="J4501" i="4"/>
  <c r="K4501" i="4" s="1"/>
  <c r="J4502" i="4"/>
  <c r="K4502" i="4" s="1"/>
  <c r="J4503" i="4"/>
  <c r="K4503" i="4" s="1"/>
  <c r="J4504" i="4"/>
  <c r="K4504" i="4" s="1"/>
  <c r="J4505" i="4"/>
  <c r="K4505" i="4" s="1"/>
  <c r="J4506" i="4"/>
  <c r="K4506" i="4" s="1"/>
  <c r="J4507" i="4"/>
  <c r="K4507" i="4" s="1"/>
  <c r="J4508" i="4"/>
  <c r="K4508" i="4" s="1"/>
  <c r="J4509" i="4"/>
  <c r="K4509" i="4" s="1"/>
  <c r="J4510" i="4"/>
  <c r="K4510" i="4" s="1"/>
  <c r="J4511" i="4"/>
  <c r="K4511" i="4" s="1"/>
  <c r="J4512" i="4"/>
  <c r="K4512" i="4" s="1"/>
  <c r="J4513" i="4"/>
  <c r="K4513" i="4" s="1"/>
  <c r="J4514" i="4"/>
  <c r="K4514" i="4" s="1"/>
  <c r="J4515" i="4"/>
  <c r="K4515" i="4" s="1"/>
  <c r="J4516" i="4"/>
  <c r="K4516" i="4" s="1"/>
  <c r="J4517" i="4"/>
  <c r="K4517" i="4" s="1"/>
  <c r="J4518" i="4"/>
  <c r="K4518" i="4" s="1"/>
  <c r="J4519" i="4"/>
  <c r="K4519" i="4" s="1"/>
  <c r="J4520" i="4"/>
  <c r="K4520" i="4" s="1"/>
  <c r="J4521" i="4"/>
  <c r="K4521" i="4" s="1"/>
  <c r="J4522" i="4"/>
  <c r="K4522" i="4" s="1"/>
  <c r="J4523" i="4"/>
  <c r="K4523" i="4" s="1"/>
  <c r="J4524" i="4"/>
  <c r="K4524" i="4" s="1"/>
  <c r="J4525" i="4"/>
  <c r="K4525" i="4" s="1"/>
  <c r="J4526" i="4"/>
  <c r="K4526" i="4" s="1"/>
  <c r="J4527" i="4"/>
  <c r="K4527" i="4" s="1"/>
  <c r="J4528" i="4"/>
  <c r="K4528" i="4" s="1"/>
  <c r="J4529" i="4"/>
  <c r="K4529" i="4" s="1"/>
  <c r="J4530" i="4"/>
  <c r="K4530" i="4" s="1"/>
  <c r="J4531" i="4"/>
  <c r="K4531" i="4" s="1"/>
  <c r="J4532" i="4"/>
  <c r="K4532" i="4" s="1"/>
  <c r="J4533" i="4"/>
  <c r="K4533" i="4" s="1"/>
  <c r="J4534" i="4"/>
  <c r="K4534" i="4" s="1"/>
  <c r="J4535" i="4"/>
  <c r="K4535" i="4" s="1"/>
  <c r="J4536" i="4"/>
  <c r="K4536" i="4" s="1"/>
  <c r="J4537" i="4"/>
  <c r="K4537" i="4" s="1"/>
  <c r="J4538" i="4"/>
  <c r="K4538" i="4" s="1"/>
  <c r="J4539" i="4"/>
  <c r="K4539" i="4" s="1"/>
  <c r="J4540" i="4"/>
  <c r="K4540" i="4" s="1"/>
  <c r="J4541" i="4"/>
  <c r="K4541" i="4" s="1"/>
  <c r="J4542" i="4"/>
  <c r="K4542" i="4" s="1"/>
  <c r="J4543" i="4"/>
  <c r="K4543" i="4" s="1"/>
  <c r="J4544" i="4"/>
  <c r="K4544" i="4" s="1"/>
  <c r="J4545" i="4"/>
  <c r="K4545" i="4" s="1"/>
  <c r="J4546" i="4"/>
  <c r="K4546" i="4" s="1"/>
  <c r="J4547" i="4"/>
  <c r="K4547" i="4" s="1"/>
  <c r="J4548" i="4"/>
  <c r="K4548" i="4" s="1"/>
  <c r="J4549" i="4"/>
  <c r="K4549" i="4" s="1"/>
  <c r="J4550" i="4"/>
  <c r="K4550" i="4" s="1"/>
  <c r="J4551" i="4"/>
  <c r="K4551" i="4" s="1"/>
  <c r="J4552" i="4"/>
  <c r="K4552" i="4" s="1"/>
  <c r="J4553" i="4"/>
  <c r="K4553" i="4" s="1"/>
  <c r="J4554" i="4"/>
  <c r="K4554" i="4" s="1"/>
  <c r="J4555" i="4"/>
  <c r="K4555" i="4" s="1"/>
  <c r="J4556" i="4"/>
  <c r="K4556" i="4" s="1"/>
  <c r="J4557" i="4"/>
  <c r="K4557" i="4" s="1"/>
  <c r="J4558" i="4"/>
  <c r="K4558" i="4" s="1"/>
  <c r="J4559" i="4"/>
  <c r="K4559" i="4" s="1"/>
  <c r="J4560" i="4"/>
  <c r="K4560" i="4" s="1"/>
  <c r="J4561" i="4"/>
  <c r="K4561" i="4" s="1"/>
  <c r="J4562" i="4"/>
  <c r="K4562" i="4" s="1"/>
  <c r="J4563" i="4"/>
  <c r="K4563" i="4" s="1"/>
  <c r="J4564" i="4"/>
  <c r="K4564" i="4" s="1"/>
  <c r="J4565" i="4"/>
  <c r="K4565" i="4" s="1"/>
  <c r="J4566" i="4"/>
  <c r="K4566" i="4" s="1"/>
  <c r="J4567" i="4"/>
  <c r="K4567" i="4" s="1"/>
  <c r="J4568" i="4"/>
  <c r="K4568" i="4" s="1"/>
  <c r="J4569" i="4"/>
  <c r="K4569" i="4" s="1"/>
  <c r="J4570" i="4"/>
  <c r="K4570" i="4" s="1"/>
  <c r="J4571" i="4"/>
  <c r="K4571" i="4" s="1"/>
  <c r="J4572" i="4"/>
  <c r="K4572" i="4" s="1"/>
  <c r="J4573" i="4"/>
  <c r="K4573" i="4" s="1"/>
  <c r="J4574" i="4"/>
  <c r="K4574" i="4" s="1"/>
  <c r="J4575" i="4"/>
  <c r="K4575" i="4" s="1"/>
  <c r="J4576" i="4"/>
  <c r="K4576" i="4" s="1"/>
  <c r="J4577" i="4"/>
  <c r="K4577" i="4" s="1"/>
  <c r="J4578" i="4"/>
  <c r="K4578" i="4" s="1"/>
  <c r="J4579" i="4"/>
  <c r="K4579" i="4" s="1"/>
  <c r="J4580" i="4"/>
  <c r="K4580" i="4" s="1"/>
  <c r="J4581" i="4"/>
  <c r="K4581" i="4" s="1"/>
  <c r="J4582" i="4"/>
  <c r="K4582" i="4" s="1"/>
  <c r="J4583" i="4"/>
  <c r="K4583" i="4" s="1"/>
  <c r="J4584" i="4"/>
  <c r="K4584" i="4" s="1"/>
  <c r="J4585" i="4"/>
  <c r="K4585" i="4" s="1"/>
  <c r="J4586" i="4"/>
  <c r="K4586" i="4" s="1"/>
  <c r="J4587" i="4"/>
  <c r="K4587" i="4" s="1"/>
  <c r="J4588" i="4"/>
  <c r="K4588" i="4" s="1"/>
  <c r="J4589" i="4"/>
  <c r="K4589" i="4" s="1"/>
  <c r="J4590" i="4"/>
  <c r="K4590" i="4" s="1"/>
  <c r="J4591" i="4"/>
  <c r="K4591" i="4" s="1"/>
  <c r="J4592" i="4"/>
  <c r="K4592" i="4" s="1"/>
  <c r="J4593" i="4"/>
  <c r="K4593" i="4" s="1"/>
  <c r="J4594" i="4"/>
  <c r="K4594" i="4" s="1"/>
  <c r="J4595" i="4"/>
  <c r="K4595" i="4" s="1"/>
  <c r="J4596" i="4"/>
  <c r="K4596" i="4" s="1"/>
  <c r="J4597" i="4"/>
  <c r="K4597" i="4" s="1"/>
  <c r="J4598" i="4"/>
  <c r="K4598" i="4" s="1"/>
  <c r="J4599" i="4"/>
  <c r="K4599" i="4" s="1"/>
  <c r="J4600" i="4"/>
  <c r="K4600" i="4" s="1"/>
  <c r="J4601" i="4"/>
  <c r="K4601" i="4" s="1"/>
  <c r="J4602" i="4"/>
  <c r="K4602" i="4" s="1"/>
  <c r="J4603" i="4"/>
  <c r="K4603" i="4" s="1"/>
  <c r="J4604" i="4"/>
  <c r="K4604" i="4" s="1"/>
  <c r="J4605" i="4"/>
  <c r="K4605" i="4" s="1"/>
  <c r="J4606" i="4"/>
  <c r="K4606" i="4" s="1"/>
  <c r="J4607" i="4"/>
  <c r="K4607" i="4" s="1"/>
  <c r="J4608" i="4"/>
  <c r="K4608" i="4" s="1"/>
  <c r="J4609" i="4"/>
  <c r="K4609" i="4" s="1"/>
  <c r="J4610" i="4"/>
  <c r="K4610" i="4" s="1"/>
  <c r="J4611" i="4"/>
  <c r="K4611" i="4" s="1"/>
  <c r="J4612" i="4"/>
  <c r="K4612" i="4" s="1"/>
  <c r="J4613" i="4"/>
  <c r="K4613" i="4" s="1"/>
  <c r="J4614" i="4"/>
  <c r="K4614" i="4" s="1"/>
  <c r="J4615" i="4"/>
  <c r="K4615" i="4" s="1"/>
  <c r="J4616" i="4"/>
  <c r="K4616" i="4" s="1"/>
  <c r="J4617" i="4"/>
  <c r="K4617" i="4" s="1"/>
  <c r="J4618" i="4"/>
  <c r="K4618" i="4" s="1"/>
  <c r="J4619" i="4"/>
  <c r="K4619" i="4" s="1"/>
  <c r="J4620" i="4"/>
  <c r="K4620" i="4" s="1"/>
  <c r="J4621" i="4"/>
  <c r="K4621" i="4" s="1"/>
  <c r="J4622" i="4"/>
  <c r="K4622" i="4" s="1"/>
  <c r="J4623" i="4"/>
  <c r="K4623" i="4" s="1"/>
  <c r="J4624" i="4"/>
  <c r="K4624" i="4" s="1"/>
  <c r="J4625" i="4"/>
  <c r="K4625" i="4" s="1"/>
  <c r="J4626" i="4"/>
  <c r="K4626" i="4" s="1"/>
  <c r="J4627" i="4"/>
  <c r="K4627" i="4" s="1"/>
  <c r="J4628" i="4"/>
  <c r="K4628" i="4" s="1"/>
  <c r="J4629" i="4"/>
  <c r="K4629" i="4" s="1"/>
  <c r="J4630" i="4"/>
  <c r="K4630" i="4" s="1"/>
  <c r="J4631" i="4"/>
  <c r="K4631" i="4" s="1"/>
  <c r="J4632" i="4"/>
  <c r="K4632" i="4" s="1"/>
  <c r="J4633" i="4"/>
  <c r="K4633" i="4" s="1"/>
  <c r="J4634" i="4"/>
  <c r="K4634" i="4" s="1"/>
  <c r="J4635" i="4"/>
  <c r="K4635" i="4" s="1"/>
  <c r="J4636" i="4"/>
  <c r="K4636" i="4" s="1"/>
  <c r="J4637" i="4"/>
  <c r="K4637" i="4" s="1"/>
  <c r="J4638" i="4"/>
  <c r="K4638" i="4" s="1"/>
  <c r="J4639" i="4"/>
  <c r="K4639" i="4" s="1"/>
  <c r="J4640" i="4"/>
  <c r="K4640" i="4" s="1"/>
  <c r="J4641" i="4"/>
  <c r="K4641" i="4" s="1"/>
  <c r="J4642" i="4"/>
  <c r="K4642" i="4" s="1"/>
  <c r="J4643" i="4"/>
  <c r="K4643" i="4" s="1"/>
  <c r="J4644" i="4"/>
  <c r="K4644" i="4" s="1"/>
  <c r="J4645" i="4"/>
  <c r="K4645" i="4" s="1"/>
  <c r="J4646" i="4"/>
  <c r="K4646" i="4" s="1"/>
  <c r="J4647" i="4"/>
  <c r="K4647" i="4" s="1"/>
  <c r="J4648" i="4"/>
  <c r="K4648" i="4" s="1"/>
  <c r="J4649" i="4"/>
  <c r="K4649" i="4" s="1"/>
  <c r="J4650" i="4"/>
  <c r="K4650" i="4" s="1"/>
  <c r="J4651" i="4"/>
  <c r="K4651" i="4" s="1"/>
  <c r="J4652" i="4"/>
  <c r="K4652" i="4" s="1"/>
  <c r="J4653" i="4"/>
  <c r="K4653" i="4" s="1"/>
  <c r="J4654" i="4"/>
  <c r="K4654" i="4" s="1"/>
  <c r="J4655" i="4"/>
  <c r="K4655" i="4" s="1"/>
  <c r="J4656" i="4"/>
  <c r="K4656" i="4" s="1"/>
  <c r="J4657" i="4"/>
  <c r="K4657" i="4" s="1"/>
  <c r="J4658" i="4"/>
  <c r="K4658" i="4" s="1"/>
  <c r="J4659" i="4"/>
  <c r="K4659" i="4" s="1"/>
  <c r="J4660" i="4"/>
  <c r="K4660" i="4" s="1"/>
  <c r="J4661" i="4"/>
  <c r="K4661" i="4" s="1"/>
  <c r="J4662" i="4"/>
  <c r="K4662" i="4" s="1"/>
  <c r="J4663" i="4"/>
  <c r="K4663" i="4" s="1"/>
  <c r="J4664" i="4"/>
  <c r="K4664" i="4" s="1"/>
  <c r="J4665" i="4"/>
  <c r="K4665" i="4" s="1"/>
  <c r="J4666" i="4"/>
  <c r="K4666" i="4" s="1"/>
  <c r="J4667" i="4"/>
  <c r="K4667" i="4" s="1"/>
  <c r="J4668" i="4"/>
  <c r="K4668" i="4" s="1"/>
  <c r="J4669" i="4"/>
  <c r="K4669" i="4" s="1"/>
  <c r="J4670" i="4"/>
  <c r="K4670" i="4" s="1"/>
  <c r="J4671" i="4"/>
  <c r="K4671" i="4" s="1"/>
  <c r="J4672" i="4"/>
  <c r="K4672" i="4" s="1"/>
  <c r="J4673" i="4"/>
  <c r="K4673" i="4" s="1"/>
  <c r="J4674" i="4"/>
  <c r="K4674" i="4" s="1"/>
  <c r="J4675" i="4"/>
  <c r="K4675" i="4" s="1"/>
  <c r="J4676" i="4"/>
  <c r="K4676" i="4" s="1"/>
  <c r="J4677" i="4"/>
  <c r="K4677" i="4" s="1"/>
  <c r="J4678" i="4"/>
  <c r="K4678" i="4" s="1"/>
  <c r="J4679" i="4"/>
  <c r="K4679" i="4" s="1"/>
  <c r="J4680" i="4"/>
  <c r="K4680" i="4" s="1"/>
  <c r="J4681" i="4"/>
  <c r="K4681" i="4" s="1"/>
  <c r="J4682" i="4"/>
  <c r="K4682" i="4" s="1"/>
  <c r="J4683" i="4"/>
  <c r="K4683" i="4" s="1"/>
  <c r="J4684" i="4"/>
  <c r="K4684" i="4" s="1"/>
  <c r="J4685" i="4"/>
  <c r="K4685" i="4" s="1"/>
  <c r="J4686" i="4"/>
  <c r="K4686" i="4" s="1"/>
  <c r="J4687" i="4"/>
  <c r="K4687" i="4" s="1"/>
  <c r="J4688" i="4"/>
  <c r="K4688" i="4" s="1"/>
  <c r="J4689" i="4"/>
  <c r="K4689" i="4" s="1"/>
  <c r="J4690" i="4"/>
  <c r="K4690" i="4" s="1"/>
  <c r="J4691" i="4"/>
  <c r="K4691" i="4" s="1"/>
  <c r="J4692" i="4"/>
  <c r="K4692" i="4" s="1"/>
  <c r="J4693" i="4"/>
  <c r="K4693" i="4" s="1"/>
  <c r="J4694" i="4"/>
  <c r="K4694" i="4" s="1"/>
  <c r="J4695" i="4"/>
  <c r="K4695" i="4" s="1"/>
  <c r="J4696" i="4"/>
  <c r="K4696" i="4" s="1"/>
  <c r="J4697" i="4"/>
  <c r="K4697" i="4" s="1"/>
  <c r="J4698" i="4"/>
  <c r="K4698" i="4" s="1"/>
  <c r="J4699" i="4"/>
  <c r="K4699" i="4" s="1"/>
  <c r="J4700" i="4"/>
  <c r="K4700" i="4" s="1"/>
  <c r="J4701" i="4"/>
  <c r="K4701" i="4" s="1"/>
  <c r="J4702" i="4"/>
  <c r="K4702" i="4" s="1"/>
  <c r="J4703" i="4"/>
  <c r="K4703" i="4" s="1"/>
  <c r="J4704" i="4"/>
  <c r="K4704" i="4" s="1"/>
  <c r="J4705" i="4"/>
  <c r="K4705" i="4" s="1"/>
  <c r="J4706" i="4"/>
  <c r="K4706" i="4" s="1"/>
  <c r="J4707" i="4"/>
  <c r="K4707" i="4" s="1"/>
  <c r="J4708" i="4"/>
  <c r="K4708" i="4" s="1"/>
  <c r="J4709" i="4"/>
  <c r="K4709" i="4" s="1"/>
  <c r="J4710" i="4"/>
  <c r="K4710" i="4" s="1"/>
  <c r="J4711" i="4"/>
  <c r="K4711" i="4" s="1"/>
  <c r="J4712" i="4"/>
  <c r="K4712" i="4" s="1"/>
  <c r="J4713" i="4"/>
  <c r="K4713" i="4" s="1"/>
  <c r="J4714" i="4"/>
  <c r="K4714" i="4" s="1"/>
  <c r="J4715" i="4"/>
  <c r="K4715" i="4" s="1"/>
  <c r="J4716" i="4"/>
  <c r="K4716" i="4" s="1"/>
  <c r="J4717" i="4"/>
  <c r="K4717" i="4" s="1"/>
  <c r="J4718" i="4"/>
  <c r="K4718" i="4" s="1"/>
  <c r="J4719" i="4"/>
  <c r="K4719" i="4" s="1"/>
  <c r="J4720" i="4"/>
  <c r="K4720" i="4" s="1"/>
  <c r="J4721" i="4"/>
  <c r="K4721" i="4" s="1"/>
  <c r="J4722" i="4"/>
  <c r="K4722" i="4" s="1"/>
  <c r="J4723" i="4"/>
  <c r="K4723" i="4" s="1"/>
  <c r="J4724" i="4"/>
  <c r="K4724" i="4" s="1"/>
  <c r="J4725" i="4"/>
  <c r="K4725" i="4" s="1"/>
  <c r="J4726" i="4"/>
  <c r="K4726" i="4" s="1"/>
  <c r="J4727" i="4"/>
  <c r="K4727" i="4" s="1"/>
  <c r="J4728" i="4"/>
  <c r="K4728" i="4" s="1"/>
  <c r="J4729" i="4"/>
  <c r="K4729" i="4" s="1"/>
  <c r="J4730" i="4"/>
  <c r="K4730" i="4" s="1"/>
  <c r="J4731" i="4"/>
  <c r="K4731" i="4" s="1"/>
  <c r="J4732" i="4"/>
  <c r="K4732" i="4" s="1"/>
  <c r="J4733" i="4"/>
  <c r="K4733" i="4" s="1"/>
  <c r="J4734" i="4"/>
  <c r="K4734" i="4" s="1"/>
  <c r="J4735" i="4"/>
  <c r="K4735" i="4" s="1"/>
  <c r="J4736" i="4"/>
  <c r="K4736" i="4" s="1"/>
  <c r="J4737" i="4"/>
  <c r="K4737" i="4" s="1"/>
  <c r="J4738" i="4"/>
  <c r="K4738" i="4" s="1"/>
  <c r="J4739" i="4"/>
  <c r="K4739" i="4" s="1"/>
  <c r="J4740" i="4"/>
  <c r="K4740" i="4" s="1"/>
  <c r="J4741" i="4"/>
  <c r="K4741" i="4" s="1"/>
  <c r="J4742" i="4"/>
  <c r="K4742" i="4" s="1"/>
  <c r="J4743" i="4"/>
  <c r="K4743" i="4" s="1"/>
  <c r="J4744" i="4"/>
  <c r="K4744" i="4" s="1"/>
  <c r="J4745" i="4"/>
  <c r="K4745" i="4" s="1"/>
  <c r="J4746" i="4"/>
  <c r="K4746" i="4" s="1"/>
  <c r="J4747" i="4"/>
  <c r="K4747" i="4" s="1"/>
  <c r="J4748" i="4"/>
  <c r="K4748" i="4" s="1"/>
  <c r="J4749" i="4"/>
  <c r="K4749" i="4" s="1"/>
  <c r="J4750" i="4"/>
  <c r="K4750" i="4" s="1"/>
  <c r="J4751" i="4"/>
  <c r="K4751" i="4" s="1"/>
  <c r="J4752" i="4"/>
  <c r="K4752" i="4" s="1"/>
  <c r="J4753" i="4"/>
  <c r="K4753" i="4" s="1"/>
  <c r="J4754" i="4"/>
  <c r="K4754" i="4" s="1"/>
  <c r="J4755" i="4"/>
  <c r="K4755" i="4" s="1"/>
  <c r="J4756" i="4"/>
  <c r="K4756" i="4" s="1"/>
  <c r="J4757" i="4"/>
  <c r="K4757" i="4" s="1"/>
  <c r="J4758" i="4"/>
  <c r="K4758" i="4" s="1"/>
  <c r="J4759" i="4"/>
  <c r="K4759" i="4" s="1"/>
  <c r="J4760" i="4"/>
  <c r="K4760" i="4" s="1"/>
  <c r="J4761" i="4"/>
  <c r="K4761" i="4" s="1"/>
  <c r="J4762" i="4"/>
  <c r="K4762" i="4" s="1"/>
  <c r="J4763" i="4"/>
  <c r="K4763" i="4" s="1"/>
  <c r="J4764" i="4"/>
  <c r="K4764" i="4" s="1"/>
  <c r="J4765" i="4"/>
  <c r="K4765" i="4" s="1"/>
  <c r="J4766" i="4"/>
  <c r="K4766" i="4" s="1"/>
  <c r="J4767" i="4"/>
  <c r="K4767" i="4" s="1"/>
  <c r="J4768" i="4"/>
  <c r="K4768" i="4" s="1"/>
  <c r="J4769" i="4"/>
  <c r="K4769" i="4" s="1"/>
  <c r="J4770" i="4"/>
  <c r="K4770" i="4" s="1"/>
  <c r="J4771" i="4"/>
  <c r="K4771" i="4" s="1"/>
  <c r="J4772" i="4"/>
  <c r="K4772" i="4" s="1"/>
  <c r="J4773" i="4"/>
  <c r="K4773" i="4" s="1"/>
  <c r="J4774" i="4"/>
  <c r="K4774" i="4" s="1"/>
  <c r="J4775" i="4"/>
  <c r="K4775" i="4" s="1"/>
  <c r="J4776" i="4"/>
  <c r="K4776" i="4" s="1"/>
  <c r="J4777" i="4"/>
  <c r="K4777" i="4" s="1"/>
  <c r="J4778" i="4"/>
  <c r="K4778" i="4" s="1"/>
  <c r="J4779" i="4"/>
  <c r="K4779" i="4" s="1"/>
  <c r="J4780" i="4"/>
  <c r="K4780" i="4" s="1"/>
  <c r="J4781" i="4"/>
  <c r="K4781" i="4" s="1"/>
  <c r="J4782" i="4"/>
  <c r="K4782" i="4" s="1"/>
  <c r="J4783" i="4"/>
  <c r="K4783" i="4" s="1"/>
  <c r="J4784" i="4"/>
  <c r="K4784" i="4" s="1"/>
  <c r="J4785" i="4"/>
  <c r="K4785" i="4" s="1"/>
  <c r="J4786" i="4"/>
  <c r="K4786" i="4" s="1"/>
  <c r="J4787" i="4"/>
  <c r="K4787" i="4" s="1"/>
  <c r="J4788" i="4"/>
  <c r="K4788" i="4" s="1"/>
  <c r="J4789" i="4"/>
  <c r="K4789" i="4" s="1"/>
  <c r="J4790" i="4"/>
  <c r="K4790" i="4" s="1"/>
  <c r="J4791" i="4"/>
  <c r="K4791" i="4" s="1"/>
  <c r="J4792" i="4"/>
  <c r="K4792" i="4" s="1"/>
  <c r="J4793" i="4"/>
  <c r="K4793" i="4" s="1"/>
  <c r="J4794" i="4"/>
  <c r="K4794" i="4" s="1"/>
  <c r="J4795" i="4"/>
  <c r="K4795" i="4" s="1"/>
  <c r="J4796" i="4"/>
  <c r="K4796" i="4" s="1"/>
  <c r="J4797" i="4"/>
  <c r="K4797" i="4" s="1"/>
  <c r="J4798" i="4"/>
  <c r="K4798" i="4" s="1"/>
  <c r="J4799" i="4"/>
  <c r="K4799" i="4" s="1"/>
  <c r="J4800" i="4"/>
  <c r="K4800" i="4" s="1"/>
  <c r="J4801" i="4"/>
  <c r="K4801" i="4" s="1"/>
  <c r="J4802" i="4"/>
  <c r="K4802" i="4" s="1"/>
  <c r="J4803" i="4"/>
  <c r="K4803" i="4" s="1"/>
  <c r="J4804" i="4"/>
  <c r="K4804" i="4" s="1"/>
  <c r="J4805" i="4"/>
  <c r="K4805" i="4" s="1"/>
  <c r="J4806" i="4"/>
  <c r="K4806" i="4" s="1"/>
  <c r="J4807" i="4"/>
  <c r="K4807" i="4" s="1"/>
  <c r="J4808" i="4"/>
  <c r="K4808" i="4" s="1"/>
  <c r="J4809" i="4"/>
  <c r="K4809" i="4" s="1"/>
  <c r="J4810" i="4"/>
  <c r="K4810" i="4" s="1"/>
  <c r="J4811" i="4"/>
  <c r="K4811" i="4" s="1"/>
  <c r="J4812" i="4"/>
  <c r="K4812" i="4" s="1"/>
  <c r="J4813" i="4"/>
  <c r="K4813" i="4" s="1"/>
  <c r="J4814" i="4"/>
  <c r="K4814" i="4" s="1"/>
  <c r="J4815" i="4"/>
  <c r="K4815" i="4" s="1"/>
  <c r="J4816" i="4"/>
  <c r="K4816" i="4" s="1"/>
  <c r="J4817" i="4"/>
  <c r="K4817" i="4" s="1"/>
  <c r="J4818" i="4"/>
  <c r="K4818" i="4" s="1"/>
  <c r="J4819" i="4"/>
  <c r="K4819" i="4" s="1"/>
  <c r="J4820" i="4"/>
  <c r="K4820" i="4" s="1"/>
  <c r="J4821" i="4"/>
  <c r="K4821" i="4" s="1"/>
  <c r="J4822" i="4"/>
  <c r="K4822" i="4" s="1"/>
  <c r="J4823" i="4"/>
  <c r="K4823" i="4" s="1"/>
  <c r="J4824" i="4"/>
  <c r="K4824" i="4" s="1"/>
  <c r="J4825" i="4"/>
  <c r="K4825" i="4" s="1"/>
  <c r="J4826" i="4"/>
  <c r="K4826" i="4" s="1"/>
  <c r="J4827" i="4"/>
  <c r="K4827" i="4" s="1"/>
  <c r="J4828" i="4"/>
  <c r="K4828" i="4" s="1"/>
  <c r="J4829" i="4"/>
  <c r="K4829" i="4" s="1"/>
  <c r="J4830" i="4"/>
  <c r="K4830" i="4" s="1"/>
  <c r="J4831" i="4"/>
  <c r="K4831" i="4" s="1"/>
  <c r="J4832" i="4"/>
  <c r="K4832" i="4" s="1"/>
  <c r="J4833" i="4"/>
  <c r="K4833" i="4" s="1"/>
  <c r="J4834" i="4"/>
  <c r="K4834" i="4" s="1"/>
  <c r="J4835" i="4"/>
  <c r="K4835" i="4" s="1"/>
  <c r="J4836" i="4"/>
  <c r="K4836" i="4" s="1"/>
  <c r="J4837" i="4"/>
  <c r="K4837" i="4" s="1"/>
  <c r="J4838" i="4"/>
  <c r="K4838" i="4" s="1"/>
  <c r="J4839" i="4"/>
  <c r="K4839" i="4" s="1"/>
  <c r="J4840" i="4"/>
  <c r="K4840" i="4" s="1"/>
  <c r="J4841" i="4"/>
  <c r="K4841" i="4" s="1"/>
  <c r="J4842" i="4"/>
  <c r="K4842" i="4" s="1"/>
  <c r="J4843" i="4"/>
  <c r="K4843" i="4" s="1"/>
  <c r="J4844" i="4"/>
  <c r="K4844" i="4" s="1"/>
  <c r="J4845" i="4"/>
  <c r="K4845" i="4" s="1"/>
  <c r="J4846" i="4"/>
  <c r="K4846" i="4" s="1"/>
  <c r="J4847" i="4"/>
  <c r="K4847" i="4" s="1"/>
  <c r="J4848" i="4"/>
  <c r="K4848" i="4" s="1"/>
  <c r="J4849" i="4"/>
  <c r="K4849" i="4" s="1"/>
  <c r="J4850" i="4"/>
  <c r="K4850" i="4" s="1"/>
  <c r="J4851" i="4"/>
  <c r="K4851" i="4" s="1"/>
  <c r="J4852" i="4"/>
  <c r="K4852" i="4" s="1"/>
  <c r="J4853" i="4"/>
  <c r="K4853" i="4" s="1"/>
  <c r="J4854" i="4"/>
  <c r="K4854" i="4" s="1"/>
  <c r="J4855" i="4"/>
  <c r="K4855" i="4" s="1"/>
  <c r="J4856" i="4"/>
  <c r="K4856" i="4" s="1"/>
  <c r="J4857" i="4"/>
  <c r="K4857" i="4" s="1"/>
  <c r="J4858" i="4"/>
  <c r="K4858" i="4" s="1"/>
  <c r="J4859" i="4"/>
  <c r="K4859" i="4" s="1"/>
  <c r="J4860" i="4"/>
  <c r="K4860" i="4" s="1"/>
  <c r="J4861" i="4"/>
  <c r="K4861" i="4" s="1"/>
  <c r="J4862" i="4"/>
  <c r="K4862" i="4" s="1"/>
  <c r="J4863" i="4"/>
  <c r="K4863" i="4" s="1"/>
  <c r="J4864" i="4"/>
  <c r="K4864" i="4" s="1"/>
  <c r="J4865" i="4"/>
  <c r="K4865" i="4" s="1"/>
  <c r="J4866" i="4"/>
  <c r="K4866" i="4" s="1"/>
  <c r="J4867" i="4"/>
  <c r="K4867" i="4" s="1"/>
  <c r="J4868" i="4"/>
  <c r="K4868" i="4" s="1"/>
  <c r="J4869" i="4"/>
  <c r="K4869" i="4" s="1"/>
  <c r="J4870" i="4"/>
  <c r="K4870" i="4" s="1"/>
  <c r="J4871" i="4"/>
  <c r="K4871" i="4" s="1"/>
  <c r="J4872" i="4"/>
  <c r="K4872" i="4" s="1"/>
  <c r="J4873" i="4"/>
  <c r="K4873" i="4" s="1"/>
  <c r="J4874" i="4"/>
  <c r="K4874" i="4" s="1"/>
  <c r="J4875" i="4"/>
  <c r="K4875" i="4" s="1"/>
  <c r="J4876" i="4"/>
  <c r="K4876" i="4" s="1"/>
  <c r="J4877" i="4"/>
  <c r="K4877" i="4" s="1"/>
  <c r="J4878" i="4"/>
  <c r="K4878" i="4" s="1"/>
  <c r="J4879" i="4"/>
  <c r="K4879" i="4" s="1"/>
  <c r="J4880" i="4"/>
  <c r="K4880" i="4" s="1"/>
  <c r="J4881" i="4"/>
  <c r="K4881" i="4" s="1"/>
  <c r="J4882" i="4"/>
  <c r="K4882" i="4" s="1"/>
  <c r="J4883" i="4"/>
  <c r="K4883" i="4" s="1"/>
  <c r="J4884" i="4"/>
  <c r="K4884" i="4" s="1"/>
  <c r="J4885" i="4"/>
  <c r="K4885" i="4" s="1"/>
  <c r="J4886" i="4"/>
  <c r="K4886" i="4" s="1"/>
  <c r="J4887" i="4"/>
  <c r="K4887" i="4" s="1"/>
  <c r="J4888" i="4"/>
  <c r="K4888" i="4" s="1"/>
  <c r="J4889" i="4"/>
  <c r="K4889" i="4" s="1"/>
  <c r="J4890" i="4"/>
  <c r="K4890" i="4" s="1"/>
  <c r="J4891" i="4"/>
  <c r="K4891" i="4" s="1"/>
  <c r="J4892" i="4"/>
  <c r="K4892" i="4" s="1"/>
  <c r="J4893" i="4"/>
  <c r="K4893" i="4" s="1"/>
  <c r="J4894" i="4"/>
  <c r="K4894" i="4" s="1"/>
  <c r="J4895" i="4"/>
  <c r="K4895" i="4" s="1"/>
  <c r="J4896" i="4"/>
  <c r="K4896" i="4" s="1"/>
  <c r="J4897" i="4"/>
  <c r="K4897" i="4" s="1"/>
  <c r="J4898" i="4"/>
  <c r="K4898" i="4" s="1"/>
  <c r="J4899" i="4"/>
  <c r="K4899" i="4" s="1"/>
  <c r="J4900" i="4"/>
  <c r="K4900" i="4" s="1"/>
  <c r="J4901" i="4"/>
  <c r="K4901" i="4" s="1"/>
  <c r="J4902" i="4"/>
  <c r="K4902" i="4" s="1"/>
  <c r="J4903" i="4"/>
  <c r="K4903" i="4" s="1"/>
  <c r="J4904" i="4"/>
  <c r="K4904" i="4" s="1"/>
  <c r="J4905" i="4"/>
  <c r="K4905" i="4" s="1"/>
  <c r="J4906" i="4"/>
  <c r="K4906" i="4" s="1"/>
  <c r="J4907" i="4"/>
  <c r="K4907" i="4" s="1"/>
  <c r="J4908" i="4"/>
  <c r="K4908" i="4" s="1"/>
  <c r="J4909" i="4"/>
  <c r="K4909" i="4" s="1"/>
  <c r="J4910" i="4"/>
  <c r="K4910" i="4" s="1"/>
  <c r="J4911" i="4"/>
  <c r="K4911" i="4" s="1"/>
  <c r="J4912" i="4"/>
  <c r="K4912" i="4" s="1"/>
  <c r="J4913" i="4"/>
  <c r="K4913" i="4" s="1"/>
  <c r="J4914" i="4"/>
  <c r="K4914" i="4" s="1"/>
  <c r="J4915" i="4"/>
  <c r="K4915" i="4" s="1"/>
  <c r="J4916" i="4"/>
  <c r="K4916" i="4" s="1"/>
  <c r="J4917" i="4"/>
  <c r="K4917" i="4" s="1"/>
  <c r="J4918" i="4"/>
  <c r="K4918" i="4" s="1"/>
  <c r="J4919" i="4"/>
  <c r="K4919" i="4" s="1"/>
  <c r="J4920" i="4"/>
  <c r="K4920" i="4" s="1"/>
  <c r="J4921" i="4"/>
  <c r="K4921" i="4" s="1"/>
  <c r="J4922" i="4"/>
  <c r="K4922" i="4" s="1"/>
  <c r="J4923" i="4"/>
  <c r="K4923" i="4" s="1"/>
  <c r="J4924" i="4"/>
  <c r="K4924" i="4" s="1"/>
  <c r="J4925" i="4"/>
  <c r="K4925" i="4" s="1"/>
  <c r="J4926" i="4"/>
  <c r="K4926" i="4" s="1"/>
  <c r="J4927" i="4"/>
  <c r="K4927" i="4" s="1"/>
  <c r="J4928" i="4"/>
  <c r="K4928" i="4" s="1"/>
  <c r="J4929" i="4"/>
  <c r="K4929" i="4" s="1"/>
  <c r="J4930" i="4"/>
  <c r="K4930" i="4" s="1"/>
  <c r="J4931" i="4"/>
  <c r="K4931" i="4" s="1"/>
  <c r="J4932" i="4"/>
  <c r="K4932" i="4" s="1"/>
  <c r="J4933" i="4"/>
  <c r="K4933" i="4" s="1"/>
  <c r="J4934" i="4"/>
  <c r="K4934" i="4" s="1"/>
  <c r="J4935" i="4"/>
  <c r="K4935" i="4" s="1"/>
  <c r="J4936" i="4"/>
  <c r="K4936" i="4" s="1"/>
  <c r="J4937" i="4"/>
  <c r="K4937" i="4" s="1"/>
  <c r="J4938" i="4"/>
  <c r="K4938" i="4" s="1"/>
  <c r="J4939" i="4"/>
  <c r="K4939" i="4" s="1"/>
  <c r="J4940" i="4"/>
  <c r="K4940" i="4" s="1"/>
  <c r="J4941" i="4"/>
  <c r="K4941" i="4" s="1"/>
  <c r="J4942" i="4"/>
  <c r="K4942" i="4" s="1"/>
  <c r="J4943" i="4"/>
  <c r="K4943" i="4" s="1"/>
  <c r="J4944" i="4"/>
  <c r="K4944" i="4" s="1"/>
  <c r="J4945" i="4"/>
  <c r="K4945" i="4" s="1"/>
  <c r="J4946" i="4"/>
  <c r="K4946" i="4" s="1"/>
  <c r="J4947" i="4"/>
  <c r="K4947" i="4" s="1"/>
  <c r="J4948" i="4"/>
  <c r="K4948" i="4" s="1"/>
  <c r="J4949" i="4"/>
  <c r="K4949" i="4" s="1"/>
  <c r="J4950" i="4"/>
  <c r="K4950" i="4" s="1"/>
  <c r="J4951" i="4"/>
  <c r="K4951" i="4" s="1"/>
  <c r="J4952" i="4"/>
  <c r="K4952" i="4" s="1"/>
  <c r="J4953" i="4"/>
  <c r="K4953" i="4" s="1"/>
  <c r="J4954" i="4"/>
  <c r="K4954" i="4" s="1"/>
  <c r="J4955" i="4"/>
  <c r="K4955" i="4" s="1"/>
  <c r="J4956" i="4"/>
  <c r="K4956" i="4" s="1"/>
  <c r="J4957" i="4"/>
  <c r="K4957" i="4" s="1"/>
  <c r="J4958" i="4"/>
  <c r="K4958" i="4" s="1"/>
  <c r="J4959" i="4"/>
  <c r="K4959" i="4" s="1"/>
  <c r="J4960" i="4"/>
  <c r="K4960" i="4" s="1"/>
  <c r="J4961" i="4"/>
  <c r="K4961" i="4" s="1"/>
  <c r="J4962" i="4"/>
  <c r="K4962" i="4" s="1"/>
  <c r="J4963" i="4"/>
  <c r="K4963" i="4" s="1"/>
  <c r="J4964" i="4"/>
  <c r="K4964" i="4" s="1"/>
  <c r="J4965" i="4"/>
  <c r="K4965" i="4" s="1"/>
  <c r="J4966" i="4"/>
  <c r="K4966" i="4" s="1"/>
  <c r="J4967" i="4"/>
  <c r="K4967" i="4" s="1"/>
  <c r="J4968" i="4"/>
  <c r="K4968" i="4" s="1"/>
  <c r="J4969" i="4"/>
  <c r="K4969" i="4" s="1"/>
  <c r="J4970" i="4"/>
  <c r="K4970" i="4" s="1"/>
  <c r="J4971" i="4"/>
  <c r="K4971" i="4" s="1"/>
  <c r="J4972" i="4"/>
  <c r="K4972" i="4" s="1"/>
  <c r="J4973" i="4"/>
  <c r="K4973" i="4" s="1"/>
  <c r="J4974" i="4"/>
  <c r="K4974" i="4" s="1"/>
  <c r="J4975" i="4"/>
  <c r="K4975" i="4" s="1"/>
  <c r="J4976" i="4"/>
  <c r="K4976" i="4" s="1"/>
  <c r="J4977" i="4"/>
  <c r="K4977" i="4" s="1"/>
  <c r="J4978" i="4"/>
  <c r="K4978" i="4" s="1"/>
  <c r="J4979" i="4"/>
  <c r="K4979" i="4" s="1"/>
  <c r="J4980" i="4"/>
  <c r="K4980" i="4" s="1"/>
  <c r="J4981" i="4"/>
  <c r="K4981" i="4" s="1"/>
  <c r="J4982" i="4"/>
  <c r="K4982" i="4" s="1"/>
  <c r="J4983" i="4"/>
  <c r="K4983" i="4" s="1"/>
  <c r="J4984" i="4"/>
  <c r="K4984" i="4" s="1"/>
  <c r="J4985" i="4"/>
  <c r="K4985" i="4" s="1"/>
  <c r="J4986" i="4"/>
  <c r="K4986" i="4" s="1"/>
  <c r="J4987" i="4"/>
  <c r="K4987" i="4" s="1"/>
  <c r="J4988" i="4"/>
  <c r="K4988" i="4" s="1"/>
  <c r="J4989" i="4"/>
  <c r="K4989" i="4" s="1"/>
  <c r="J4990" i="4"/>
  <c r="K4990" i="4" s="1"/>
  <c r="J4991" i="4"/>
  <c r="K4991" i="4" s="1"/>
  <c r="J4992" i="4"/>
  <c r="K4992" i="4" s="1"/>
  <c r="J4993" i="4"/>
  <c r="K4993" i="4" s="1"/>
  <c r="J4994" i="4"/>
  <c r="K4994" i="4" s="1"/>
  <c r="J4995" i="4"/>
  <c r="K4995" i="4" s="1"/>
  <c r="J4996" i="4"/>
  <c r="K4996" i="4" s="1"/>
  <c r="J4997" i="4"/>
  <c r="K4997" i="4" s="1"/>
  <c r="J4998" i="4"/>
  <c r="K4998" i="4" s="1"/>
  <c r="J4999" i="4"/>
  <c r="K4999" i="4" s="1"/>
  <c r="J5000" i="4"/>
  <c r="K5000" i="4" s="1"/>
  <c r="J5001" i="4"/>
  <c r="K5001" i="4" s="1"/>
  <c r="J2" i="4"/>
  <c r="K2" i="4" s="1"/>
  <c r="C10" i="1"/>
  <c r="C8" i="1"/>
  <c r="B10" i="1"/>
  <c r="B8" i="1"/>
  <c r="C9" i="1"/>
  <c r="B9" i="1"/>
  <c r="C11" i="1"/>
  <c r="B11" i="1"/>
  <c r="C7" i="1"/>
  <c r="B7" i="1"/>
  <c r="B55" i="1" l="1"/>
  <c r="B175" i="1" s="1"/>
  <c r="B154" i="1"/>
  <c r="B197" i="1"/>
  <c r="B215" i="1"/>
  <c r="B58" i="1"/>
  <c r="B216" i="1"/>
  <c r="B235" i="1"/>
  <c r="B234" i="1"/>
  <c r="B54" i="1"/>
  <c r="B53" i="1"/>
  <c r="B173" i="1" s="1"/>
  <c r="B196" i="1"/>
  <c r="B57" i="1"/>
  <c r="B177" i="1" s="1"/>
  <c r="B56" i="1"/>
  <c r="B176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741CA9-687F-44BA-B7EC-BDD610F7F416}" keepAlive="1" name="Consulta - moras" description="Conexión a la consulta 'moras' en el libro." type="5" refreshedVersion="8" background="1" saveData="1">
    <dbPr connection="Provider=Microsoft.Mashup.OleDb.1;Data Source=$Workbook$;Location=moras;Extended Properties=&quot;&quot;" command="SELECT * FROM [moras]"/>
  </connection>
  <connection id="2" xr16:uid="{6F01AE84-2227-4E68-802B-584DA3803103}" keepAlive="1" name="Consulta - moras (2)" description="Conexión a la consulta 'moras (2)' en el libro." type="5" refreshedVersion="8" background="1" saveData="1">
    <dbPr connection="Provider=Microsoft.Mashup.OleDb.1;Data Source=$Workbook$;Location=&quot;moras (2)&quot;;Extended Properties=&quot;&quot;" command="SELECT * FROM [moras (2)]"/>
  </connection>
</connections>
</file>

<file path=xl/sharedStrings.xml><?xml version="1.0" encoding="utf-8"?>
<sst xmlns="http://schemas.openxmlformats.org/spreadsheetml/2006/main" count="60113" uniqueCount="71">
  <si>
    <t>IDENTIFICACION</t>
  </si>
  <si>
    <t>SEXO</t>
  </si>
  <si>
    <t>SALARIO</t>
  </si>
  <si>
    <t>TIPO_ASEGURAMIENTO</t>
  </si>
  <si>
    <t>SECTOR</t>
  </si>
  <si>
    <t>INDICADOR_ACTIVO</t>
  </si>
  <si>
    <t>INDICADOR.EXTRANJERO</t>
  </si>
  <si>
    <t>INDICADOR_MOROSO</t>
  </si>
  <si>
    <t>EDAD</t>
  </si>
  <si>
    <t>HOMBRE</t>
  </si>
  <si>
    <t>ASALARIADO</t>
  </si>
  <si>
    <t>SECTOR PUBLICO</t>
  </si>
  <si>
    <t>SI</t>
  </si>
  <si>
    <t>NO</t>
  </si>
  <si>
    <t>PENSIONADOS EN SU PROPIO SISTEMA</t>
  </si>
  <si>
    <t>MUJER</t>
  </si>
  <si>
    <t>SECTOR PRIVADO</t>
  </si>
  <si>
    <t>ASEGURADO VOLUNTARIO</t>
  </si>
  <si>
    <t>TRABAJADOR INDEPENDIENTE</t>
  </si>
  <si>
    <t>CONVENIOS ESPECIALES DE TRABAJADORES INDEPENDIENTES</t>
  </si>
  <si>
    <t/>
  </si>
  <si>
    <t>CONVENIOS ESPECIALES DE ASEGURADOS VOLUNTARIOS</t>
  </si>
  <si>
    <t>Punto 2) Resumen de los 5 números para las columnas numéricas</t>
  </si>
  <si>
    <t>Edad</t>
  </si>
  <si>
    <t>Salario</t>
  </si>
  <si>
    <t>Máximo</t>
  </si>
  <si>
    <t>Mínimo</t>
  </si>
  <si>
    <t>Q1</t>
  </si>
  <si>
    <t>Mediana</t>
  </si>
  <si>
    <t>Q3</t>
  </si>
  <si>
    <t>Z-Score de edad</t>
  </si>
  <si>
    <t>Z-Score de salario</t>
  </si>
  <si>
    <t>Rango de Z-Score de salario</t>
  </si>
  <si>
    <t>Rango del Z-Score de edad</t>
  </si>
  <si>
    <t>Punto 4) Detectar porcentaje de valores faltantes</t>
  </si>
  <si>
    <t xml:space="preserve">Columna </t>
  </si>
  <si>
    <t>Identificación</t>
  </si>
  <si>
    <t>Sexo</t>
  </si>
  <si>
    <t>Tipo de Seguro</t>
  </si>
  <si>
    <t>Sector</t>
  </si>
  <si>
    <t>Indicador Activo</t>
  </si>
  <si>
    <t>Indicador Ext.</t>
  </si>
  <si>
    <t>Indicador Moroso</t>
  </si>
  <si>
    <t>Total</t>
  </si>
  <si>
    <t>Porcentaje</t>
  </si>
  <si>
    <t xml:space="preserve">Salarios Imputados (mediana) </t>
  </si>
  <si>
    <t>Edad imputada (mediana)</t>
  </si>
  <si>
    <t>Imputación Tipo de Seguro</t>
  </si>
  <si>
    <t>Punto 6) Gráficos de Individuos por categoría</t>
  </si>
  <si>
    <t>Cantidad</t>
  </si>
  <si>
    <t>Hombre</t>
  </si>
  <si>
    <t>Mujer</t>
  </si>
  <si>
    <t>P.E.P.S</t>
  </si>
  <si>
    <t>A.V</t>
  </si>
  <si>
    <t>T.I</t>
  </si>
  <si>
    <t>C.E.T.I</t>
  </si>
  <si>
    <t>C.E.A.V</t>
  </si>
  <si>
    <t>Público</t>
  </si>
  <si>
    <t>Privado</t>
  </si>
  <si>
    <t>Extranjeros</t>
  </si>
  <si>
    <t>Punto 7) Gráficos para ver personas morosas por cada clase</t>
  </si>
  <si>
    <t xml:space="preserve">Porcentaje </t>
  </si>
  <si>
    <t>Extranjero</t>
  </si>
  <si>
    <t>Punto 8) Gráficos de barras para los morosos de las variables numéricas</t>
  </si>
  <si>
    <t>Edad_SI</t>
  </si>
  <si>
    <t>Edad_NO</t>
  </si>
  <si>
    <t>Salario_SI</t>
  </si>
  <si>
    <t>Salario_NO</t>
  </si>
  <si>
    <t>Se decidió hacer gráficos de dispersión pues se entiende mejor, el No es cuando no es moroso y el si para cuando si lo es</t>
  </si>
  <si>
    <t xml:space="preserve">Nota: Los comentarios de los gráficos se pueden ver en el HTML de R, los resultados son iguales, por ende los comentarios también. Se ponen en R para mayor orden. </t>
  </si>
  <si>
    <t>Promedio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</si>
</sst>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 applyAlignment="1"/>
  </cellXfs>
  <cellStyles count="1">
    <cellStyle name="Normal" xfId="0" builtinId="0"/>
  </cellStyles>
  <dxfs count="2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'moras (2)'!$T$1</c:f>
              <c:strCache>
                <c:ptCount val="1"/>
                <c:pt idx="0">
                  <c:v>Salario_NO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'moras (2)'!$T$2:$T$5001</c:f>
              <c:numCache>
                <c:formatCode>General</c:formatCode>
                <c:ptCount val="5000"/>
                <c:pt idx="0">
                  <c:v>408495</c:v>
                </c:pt>
                <c:pt idx="1">
                  <c:v>3315014</c:v>
                </c:pt>
                <c:pt idx="2">
                  <c:v>270486.01</c:v>
                </c:pt>
                <c:pt idx="3">
                  <c:v>544949.82999999996</c:v>
                </c:pt>
                <c:pt idx="4">
                  <c:v>210000</c:v>
                </c:pt>
                <c:pt idx="5">
                  <c:v>397150</c:v>
                </c:pt>
                <c:pt idx="6">
                  <c:v>854712</c:v>
                </c:pt>
                <c:pt idx="7">
                  <c:v>0</c:v>
                </c:pt>
                <c:pt idx="8">
                  <c:v>264703.96000000002</c:v>
                </c:pt>
                <c:pt idx="9">
                  <c:v>4677126.8499999996</c:v>
                </c:pt>
                <c:pt idx="10">
                  <c:v>1200000</c:v>
                </c:pt>
                <c:pt idx="11">
                  <c:v>0</c:v>
                </c:pt>
                <c:pt idx="12">
                  <c:v>731287.5</c:v>
                </c:pt>
                <c:pt idx="13">
                  <c:v>282305</c:v>
                </c:pt>
                <c:pt idx="14">
                  <c:v>343390.86</c:v>
                </c:pt>
                <c:pt idx="15">
                  <c:v>1943489.5</c:v>
                </c:pt>
                <c:pt idx="16">
                  <c:v>0</c:v>
                </c:pt>
                <c:pt idx="17">
                  <c:v>133157</c:v>
                </c:pt>
                <c:pt idx="18">
                  <c:v>553939</c:v>
                </c:pt>
                <c:pt idx="19">
                  <c:v>0</c:v>
                </c:pt>
                <c:pt idx="20">
                  <c:v>408495</c:v>
                </c:pt>
                <c:pt idx="21">
                  <c:v>278030</c:v>
                </c:pt>
                <c:pt idx="22">
                  <c:v>2124814</c:v>
                </c:pt>
                <c:pt idx="23">
                  <c:v>191744.68</c:v>
                </c:pt>
                <c:pt idx="24">
                  <c:v>0</c:v>
                </c:pt>
                <c:pt idx="25">
                  <c:v>1451530</c:v>
                </c:pt>
                <c:pt idx="26">
                  <c:v>66700</c:v>
                </c:pt>
                <c:pt idx="27">
                  <c:v>73410</c:v>
                </c:pt>
                <c:pt idx="28">
                  <c:v>815355.66</c:v>
                </c:pt>
                <c:pt idx="29">
                  <c:v>398125</c:v>
                </c:pt>
                <c:pt idx="30">
                  <c:v>606763.96</c:v>
                </c:pt>
                <c:pt idx="31">
                  <c:v>0</c:v>
                </c:pt>
                <c:pt idx="32">
                  <c:v>297046</c:v>
                </c:pt>
                <c:pt idx="33">
                  <c:v>558030</c:v>
                </c:pt>
                <c:pt idx="34">
                  <c:v>68309.03</c:v>
                </c:pt>
                <c:pt idx="35">
                  <c:v>408495</c:v>
                </c:pt>
                <c:pt idx="36">
                  <c:v>1552307.5</c:v>
                </c:pt>
                <c:pt idx="37">
                  <c:v>1531575</c:v>
                </c:pt>
                <c:pt idx="38">
                  <c:v>3220569.09</c:v>
                </c:pt>
                <c:pt idx="39">
                  <c:v>0</c:v>
                </c:pt>
                <c:pt idx="40">
                  <c:v>631707.6</c:v>
                </c:pt>
                <c:pt idx="41">
                  <c:v>977376</c:v>
                </c:pt>
                <c:pt idx="42">
                  <c:v>278030</c:v>
                </c:pt>
                <c:pt idx="43">
                  <c:v>633750</c:v>
                </c:pt>
                <c:pt idx="44">
                  <c:v>376776</c:v>
                </c:pt>
                <c:pt idx="45">
                  <c:v>1878386.22</c:v>
                </c:pt>
                <c:pt idx="46">
                  <c:v>2224883</c:v>
                </c:pt>
                <c:pt idx="47">
                  <c:v>349000</c:v>
                </c:pt>
                <c:pt idx="48">
                  <c:v>675069.69</c:v>
                </c:pt>
                <c:pt idx="49">
                  <c:v>443282</c:v>
                </c:pt>
                <c:pt idx="50">
                  <c:v>297044.99</c:v>
                </c:pt>
                <c:pt idx="51">
                  <c:v>1505458.92</c:v>
                </c:pt>
                <c:pt idx="52">
                  <c:v>743436</c:v>
                </c:pt>
                <c:pt idx="53">
                  <c:v>379422</c:v>
                </c:pt>
                <c:pt idx="54">
                  <c:v>300000</c:v>
                </c:pt>
                <c:pt idx="55">
                  <c:v>159787.22</c:v>
                </c:pt>
                <c:pt idx="56">
                  <c:v>267741.03999999998</c:v>
                </c:pt>
                <c:pt idx="57">
                  <c:v>376777</c:v>
                </c:pt>
                <c:pt idx="58">
                  <c:v>0</c:v>
                </c:pt>
                <c:pt idx="59">
                  <c:v>278030</c:v>
                </c:pt>
                <c:pt idx="60">
                  <c:v>1594012.66</c:v>
                </c:pt>
                <c:pt idx="61">
                  <c:v>1401725.03</c:v>
                </c:pt>
                <c:pt idx="62">
                  <c:v>366358.49</c:v>
                </c:pt>
                <c:pt idx="63">
                  <c:v>411794</c:v>
                </c:pt>
                <c:pt idx="64">
                  <c:v>340510.83</c:v>
                </c:pt>
                <c:pt idx="65">
                  <c:v>3217736</c:v>
                </c:pt>
                <c:pt idx="66">
                  <c:v>133603.53</c:v>
                </c:pt>
                <c:pt idx="67">
                  <c:v>140435.81</c:v>
                </c:pt>
                <c:pt idx="68">
                  <c:v>1866932.5</c:v>
                </c:pt>
                <c:pt idx="69">
                  <c:v>299647</c:v>
                </c:pt>
                <c:pt idx="70">
                  <c:v>544163.5</c:v>
                </c:pt>
                <c:pt idx="71">
                  <c:v>0</c:v>
                </c:pt>
                <c:pt idx="72">
                  <c:v>278030</c:v>
                </c:pt>
                <c:pt idx="73">
                  <c:v>508972.79999999999</c:v>
                </c:pt>
                <c:pt idx="74">
                  <c:v>476424.06</c:v>
                </c:pt>
                <c:pt idx="75">
                  <c:v>0</c:v>
                </c:pt>
                <c:pt idx="76">
                  <c:v>0</c:v>
                </c:pt>
                <c:pt idx="77">
                  <c:v>643859.19999999995</c:v>
                </c:pt>
                <c:pt idx="78">
                  <c:v>364678.16</c:v>
                </c:pt>
                <c:pt idx="79">
                  <c:v>297046</c:v>
                </c:pt>
                <c:pt idx="80">
                  <c:v>0</c:v>
                </c:pt>
                <c:pt idx="81">
                  <c:v>1769610.96</c:v>
                </c:pt>
                <c:pt idx="82">
                  <c:v>0</c:v>
                </c:pt>
                <c:pt idx="83">
                  <c:v>0</c:v>
                </c:pt>
                <c:pt idx="84">
                  <c:v>457842.57</c:v>
                </c:pt>
                <c:pt idx="85">
                  <c:v>297046</c:v>
                </c:pt>
                <c:pt idx="86">
                  <c:v>347356.26</c:v>
                </c:pt>
                <c:pt idx="87">
                  <c:v>0</c:v>
                </c:pt>
                <c:pt idx="88">
                  <c:v>419292</c:v>
                </c:pt>
                <c:pt idx="89">
                  <c:v>622035.81999999995</c:v>
                </c:pt>
                <c:pt idx="90">
                  <c:v>483142.5</c:v>
                </c:pt>
                <c:pt idx="91">
                  <c:v>609320.69999999995</c:v>
                </c:pt>
                <c:pt idx="92">
                  <c:v>982902.8</c:v>
                </c:pt>
                <c:pt idx="93">
                  <c:v>800002</c:v>
                </c:pt>
                <c:pt idx="94">
                  <c:v>938875</c:v>
                </c:pt>
                <c:pt idx="95">
                  <c:v>412625.63</c:v>
                </c:pt>
                <c:pt idx="96">
                  <c:v>234334</c:v>
                </c:pt>
                <c:pt idx="97">
                  <c:v>675720</c:v>
                </c:pt>
                <c:pt idx="98">
                  <c:v>283745.98</c:v>
                </c:pt>
                <c:pt idx="99">
                  <c:v>3729038.4</c:v>
                </c:pt>
                <c:pt idx="100">
                  <c:v>300000</c:v>
                </c:pt>
                <c:pt idx="101">
                  <c:v>377900</c:v>
                </c:pt>
                <c:pt idx="102">
                  <c:v>300018</c:v>
                </c:pt>
                <c:pt idx="103">
                  <c:v>306643.32</c:v>
                </c:pt>
                <c:pt idx="104">
                  <c:v>462759</c:v>
                </c:pt>
                <c:pt idx="105">
                  <c:v>1411236</c:v>
                </c:pt>
                <c:pt idx="106">
                  <c:v>310124</c:v>
                </c:pt>
                <c:pt idx="107">
                  <c:v>0</c:v>
                </c:pt>
                <c:pt idx="108">
                  <c:v>0</c:v>
                </c:pt>
                <c:pt idx="109">
                  <c:v>297973.5</c:v>
                </c:pt>
                <c:pt idx="110">
                  <c:v>338049.9</c:v>
                </c:pt>
                <c:pt idx="111">
                  <c:v>298155</c:v>
                </c:pt>
                <c:pt idx="112">
                  <c:v>278030.99</c:v>
                </c:pt>
                <c:pt idx="113">
                  <c:v>382026.4</c:v>
                </c:pt>
                <c:pt idx="114">
                  <c:v>239485.57</c:v>
                </c:pt>
                <c:pt idx="115">
                  <c:v>672873.47</c:v>
                </c:pt>
                <c:pt idx="116">
                  <c:v>0</c:v>
                </c:pt>
                <c:pt idx="117">
                  <c:v>659864.57999999996</c:v>
                </c:pt>
                <c:pt idx="118">
                  <c:v>681758.7</c:v>
                </c:pt>
                <c:pt idx="119">
                  <c:v>0</c:v>
                </c:pt>
                <c:pt idx="120">
                  <c:v>149929.63</c:v>
                </c:pt>
                <c:pt idx="121">
                  <c:v>297514</c:v>
                </c:pt>
                <c:pt idx="122">
                  <c:v>297062</c:v>
                </c:pt>
                <c:pt idx="123">
                  <c:v>1179097</c:v>
                </c:pt>
                <c:pt idx="124">
                  <c:v>300018</c:v>
                </c:pt>
                <c:pt idx="125">
                  <c:v>366996.25</c:v>
                </c:pt>
                <c:pt idx="126">
                  <c:v>976712.18</c:v>
                </c:pt>
                <c:pt idx="127">
                  <c:v>212500</c:v>
                </c:pt>
                <c:pt idx="128">
                  <c:v>300018</c:v>
                </c:pt>
                <c:pt idx="129">
                  <c:v>489327</c:v>
                </c:pt>
                <c:pt idx="130">
                  <c:v>299647</c:v>
                </c:pt>
                <c:pt idx="131">
                  <c:v>0</c:v>
                </c:pt>
                <c:pt idx="132">
                  <c:v>677626.04</c:v>
                </c:pt>
                <c:pt idx="133">
                  <c:v>462063.22</c:v>
                </c:pt>
                <c:pt idx="134">
                  <c:v>966790.5</c:v>
                </c:pt>
                <c:pt idx="135">
                  <c:v>318242.84000000003</c:v>
                </c:pt>
                <c:pt idx="136">
                  <c:v>1411134.97</c:v>
                </c:pt>
                <c:pt idx="137">
                  <c:v>402904</c:v>
                </c:pt>
                <c:pt idx="138">
                  <c:v>356903.88</c:v>
                </c:pt>
                <c:pt idx="139">
                  <c:v>278035</c:v>
                </c:pt>
                <c:pt idx="140">
                  <c:v>297046</c:v>
                </c:pt>
                <c:pt idx="141">
                  <c:v>400000</c:v>
                </c:pt>
                <c:pt idx="142">
                  <c:v>497114.36</c:v>
                </c:pt>
                <c:pt idx="143">
                  <c:v>0</c:v>
                </c:pt>
                <c:pt idx="144">
                  <c:v>680668.64</c:v>
                </c:pt>
                <c:pt idx="145">
                  <c:v>148500</c:v>
                </c:pt>
                <c:pt idx="146">
                  <c:v>372323</c:v>
                </c:pt>
                <c:pt idx="147">
                  <c:v>1069289.8</c:v>
                </c:pt>
                <c:pt idx="148">
                  <c:v>258000</c:v>
                </c:pt>
                <c:pt idx="149">
                  <c:v>304345</c:v>
                </c:pt>
                <c:pt idx="150">
                  <c:v>299647</c:v>
                </c:pt>
                <c:pt idx="151">
                  <c:v>253472</c:v>
                </c:pt>
                <c:pt idx="152">
                  <c:v>851079</c:v>
                </c:pt>
                <c:pt idx="153">
                  <c:v>353911.5</c:v>
                </c:pt>
                <c:pt idx="154">
                  <c:v>513465</c:v>
                </c:pt>
                <c:pt idx="155">
                  <c:v>300018</c:v>
                </c:pt>
                <c:pt idx="156">
                  <c:v>659491.07999999996</c:v>
                </c:pt>
                <c:pt idx="157">
                  <c:v>0</c:v>
                </c:pt>
                <c:pt idx="158">
                  <c:v>315941</c:v>
                </c:pt>
                <c:pt idx="159">
                  <c:v>427506.38</c:v>
                </c:pt>
                <c:pt idx="160">
                  <c:v>299441</c:v>
                </c:pt>
                <c:pt idx="161">
                  <c:v>360458</c:v>
                </c:pt>
                <c:pt idx="162">
                  <c:v>297050</c:v>
                </c:pt>
                <c:pt idx="163">
                  <c:v>338659.6</c:v>
                </c:pt>
                <c:pt idx="164">
                  <c:v>4605901.54</c:v>
                </c:pt>
                <c:pt idx="165">
                  <c:v>299647</c:v>
                </c:pt>
                <c:pt idx="166">
                  <c:v>111053</c:v>
                </c:pt>
                <c:pt idx="167">
                  <c:v>0</c:v>
                </c:pt>
                <c:pt idx="168">
                  <c:v>672365.54</c:v>
                </c:pt>
                <c:pt idx="169">
                  <c:v>0</c:v>
                </c:pt>
                <c:pt idx="170">
                  <c:v>0</c:v>
                </c:pt>
                <c:pt idx="171">
                  <c:v>278030</c:v>
                </c:pt>
                <c:pt idx="172">
                  <c:v>472546.14</c:v>
                </c:pt>
                <c:pt idx="173">
                  <c:v>11102.62</c:v>
                </c:pt>
                <c:pt idx="174">
                  <c:v>444259.2</c:v>
                </c:pt>
                <c:pt idx="175">
                  <c:v>793801.12</c:v>
                </c:pt>
                <c:pt idx="176">
                  <c:v>504963.25</c:v>
                </c:pt>
                <c:pt idx="177">
                  <c:v>345802.5</c:v>
                </c:pt>
                <c:pt idx="178">
                  <c:v>0</c:v>
                </c:pt>
                <c:pt idx="179">
                  <c:v>683560</c:v>
                </c:pt>
                <c:pt idx="180">
                  <c:v>0</c:v>
                </c:pt>
                <c:pt idx="181">
                  <c:v>1244526</c:v>
                </c:pt>
                <c:pt idx="182">
                  <c:v>1379419</c:v>
                </c:pt>
                <c:pt idx="183">
                  <c:v>987935</c:v>
                </c:pt>
                <c:pt idx="184">
                  <c:v>373465.3</c:v>
                </c:pt>
                <c:pt idx="185">
                  <c:v>165495</c:v>
                </c:pt>
                <c:pt idx="186">
                  <c:v>297046</c:v>
                </c:pt>
                <c:pt idx="187">
                  <c:v>2050000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496208.33</c:v>
                </c:pt>
                <c:pt idx="192">
                  <c:v>2033150.05</c:v>
                </c:pt>
                <c:pt idx="193">
                  <c:v>155250</c:v>
                </c:pt>
                <c:pt idx="194">
                  <c:v>0</c:v>
                </c:pt>
                <c:pt idx="195">
                  <c:v>0</c:v>
                </c:pt>
                <c:pt idx="196">
                  <c:v>300018</c:v>
                </c:pt>
                <c:pt idx="197">
                  <c:v>1476004</c:v>
                </c:pt>
                <c:pt idx="198">
                  <c:v>174167</c:v>
                </c:pt>
                <c:pt idx="199">
                  <c:v>622035.84</c:v>
                </c:pt>
                <c:pt idx="200">
                  <c:v>0</c:v>
                </c:pt>
                <c:pt idx="201">
                  <c:v>386190.46</c:v>
                </c:pt>
                <c:pt idx="202">
                  <c:v>0</c:v>
                </c:pt>
                <c:pt idx="203">
                  <c:v>1623057.2</c:v>
                </c:pt>
                <c:pt idx="204">
                  <c:v>126835.08</c:v>
                </c:pt>
                <c:pt idx="205">
                  <c:v>404467</c:v>
                </c:pt>
                <c:pt idx="206">
                  <c:v>586511.31000000006</c:v>
                </c:pt>
                <c:pt idx="207">
                  <c:v>808295.5</c:v>
                </c:pt>
                <c:pt idx="208">
                  <c:v>819816.67</c:v>
                </c:pt>
                <c:pt idx="209">
                  <c:v>0</c:v>
                </c:pt>
                <c:pt idx="210">
                  <c:v>2230223.4</c:v>
                </c:pt>
                <c:pt idx="211">
                  <c:v>681656.18</c:v>
                </c:pt>
                <c:pt idx="212">
                  <c:v>1611959.32</c:v>
                </c:pt>
                <c:pt idx="213">
                  <c:v>1307797.8700000001</c:v>
                </c:pt>
                <c:pt idx="214">
                  <c:v>366599</c:v>
                </c:pt>
                <c:pt idx="215">
                  <c:v>462831</c:v>
                </c:pt>
                <c:pt idx="216">
                  <c:v>0</c:v>
                </c:pt>
                <c:pt idx="217">
                  <c:v>310124</c:v>
                </c:pt>
                <c:pt idx="218">
                  <c:v>800000</c:v>
                </c:pt>
                <c:pt idx="219">
                  <c:v>1520118</c:v>
                </c:pt>
                <c:pt idx="220">
                  <c:v>460000</c:v>
                </c:pt>
                <c:pt idx="221">
                  <c:v>446964</c:v>
                </c:pt>
                <c:pt idx="222">
                  <c:v>241000</c:v>
                </c:pt>
                <c:pt idx="223">
                  <c:v>1254322.1299999999</c:v>
                </c:pt>
                <c:pt idx="224">
                  <c:v>503396</c:v>
                </c:pt>
                <c:pt idx="225">
                  <c:v>1845300</c:v>
                </c:pt>
                <c:pt idx="226">
                  <c:v>505464</c:v>
                </c:pt>
                <c:pt idx="227">
                  <c:v>1083593.7</c:v>
                </c:pt>
                <c:pt idx="228">
                  <c:v>0</c:v>
                </c:pt>
                <c:pt idx="229">
                  <c:v>407031</c:v>
                </c:pt>
                <c:pt idx="230">
                  <c:v>800000</c:v>
                </c:pt>
                <c:pt idx="231">
                  <c:v>366302.13</c:v>
                </c:pt>
                <c:pt idx="232">
                  <c:v>801100.65</c:v>
                </c:pt>
                <c:pt idx="233">
                  <c:v>278030</c:v>
                </c:pt>
                <c:pt idx="234">
                  <c:v>300018</c:v>
                </c:pt>
                <c:pt idx="235">
                  <c:v>1002472.71</c:v>
                </c:pt>
                <c:pt idx="236">
                  <c:v>904595.72</c:v>
                </c:pt>
                <c:pt idx="237">
                  <c:v>354854</c:v>
                </c:pt>
                <c:pt idx="238">
                  <c:v>448927.5</c:v>
                </c:pt>
                <c:pt idx="239">
                  <c:v>762579</c:v>
                </c:pt>
                <c:pt idx="240">
                  <c:v>0</c:v>
                </c:pt>
                <c:pt idx="241">
                  <c:v>606345.6</c:v>
                </c:pt>
                <c:pt idx="242">
                  <c:v>0</c:v>
                </c:pt>
                <c:pt idx="243">
                  <c:v>636770</c:v>
                </c:pt>
                <c:pt idx="244">
                  <c:v>299647</c:v>
                </c:pt>
                <c:pt idx="245">
                  <c:v>435182.43</c:v>
                </c:pt>
                <c:pt idx="246">
                  <c:v>2891000</c:v>
                </c:pt>
                <c:pt idx="247">
                  <c:v>0</c:v>
                </c:pt>
                <c:pt idx="248">
                  <c:v>556132</c:v>
                </c:pt>
                <c:pt idx="249">
                  <c:v>173710</c:v>
                </c:pt>
                <c:pt idx="250">
                  <c:v>601898.22</c:v>
                </c:pt>
                <c:pt idx="251">
                  <c:v>297046</c:v>
                </c:pt>
                <c:pt idx="252">
                  <c:v>455087.65</c:v>
                </c:pt>
                <c:pt idx="253">
                  <c:v>0</c:v>
                </c:pt>
                <c:pt idx="254">
                  <c:v>1198261.6000000001</c:v>
                </c:pt>
                <c:pt idx="255">
                  <c:v>430147.81</c:v>
                </c:pt>
                <c:pt idx="256">
                  <c:v>0</c:v>
                </c:pt>
                <c:pt idx="257">
                  <c:v>1819625.78</c:v>
                </c:pt>
                <c:pt idx="258">
                  <c:v>355312</c:v>
                </c:pt>
                <c:pt idx="259">
                  <c:v>262016</c:v>
                </c:pt>
                <c:pt idx="260">
                  <c:v>507212.75</c:v>
                </c:pt>
                <c:pt idx="261">
                  <c:v>319590</c:v>
                </c:pt>
                <c:pt idx="262">
                  <c:v>0</c:v>
                </c:pt>
                <c:pt idx="263">
                  <c:v>509509</c:v>
                </c:pt>
                <c:pt idx="264">
                  <c:v>820120</c:v>
                </c:pt>
                <c:pt idx="265">
                  <c:v>439400</c:v>
                </c:pt>
                <c:pt idx="266">
                  <c:v>2184000</c:v>
                </c:pt>
                <c:pt idx="267">
                  <c:v>110000</c:v>
                </c:pt>
                <c:pt idx="268">
                  <c:v>180000</c:v>
                </c:pt>
                <c:pt idx="269">
                  <c:v>350000</c:v>
                </c:pt>
                <c:pt idx="270">
                  <c:v>281250</c:v>
                </c:pt>
                <c:pt idx="271">
                  <c:v>829364.58</c:v>
                </c:pt>
                <c:pt idx="272">
                  <c:v>0</c:v>
                </c:pt>
                <c:pt idx="273">
                  <c:v>545646</c:v>
                </c:pt>
                <c:pt idx="274">
                  <c:v>417064</c:v>
                </c:pt>
                <c:pt idx="275">
                  <c:v>621333.79</c:v>
                </c:pt>
                <c:pt idx="276">
                  <c:v>297046</c:v>
                </c:pt>
                <c:pt idx="277">
                  <c:v>527824.5</c:v>
                </c:pt>
                <c:pt idx="278">
                  <c:v>278030</c:v>
                </c:pt>
                <c:pt idx="279">
                  <c:v>300000</c:v>
                </c:pt>
                <c:pt idx="280">
                  <c:v>453393.84</c:v>
                </c:pt>
                <c:pt idx="281">
                  <c:v>0</c:v>
                </c:pt>
                <c:pt idx="282">
                  <c:v>245436.97</c:v>
                </c:pt>
                <c:pt idx="283">
                  <c:v>2005101</c:v>
                </c:pt>
                <c:pt idx="284">
                  <c:v>342332</c:v>
                </c:pt>
                <c:pt idx="285">
                  <c:v>0</c:v>
                </c:pt>
                <c:pt idx="286">
                  <c:v>347514.23</c:v>
                </c:pt>
                <c:pt idx="287">
                  <c:v>0</c:v>
                </c:pt>
                <c:pt idx="288">
                  <c:v>336364.94</c:v>
                </c:pt>
                <c:pt idx="289">
                  <c:v>0</c:v>
                </c:pt>
                <c:pt idx="290">
                  <c:v>345385</c:v>
                </c:pt>
                <c:pt idx="291">
                  <c:v>396805</c:v>
                </c:pt>
                <c:pt idx="292">
                  <c:v>0</c:v>
                </c:pt>
                <c:pt idx="293">
                  <c:v>1313852.97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263360.19</c:v>
                </c:pt>
                <c:pt idx="298">
                  <c:v>2312395</c:v>
                </c:pt>
                <c:pt idx="299">
                  <c:v>300000</c:v>
                </c:pt>
                <c:pt idx="300">
                  <c:v>1819599</c:v>
                </c:pt>
                <c:pt idx="301">
                  <c:v>551500</c:v>
                </c:pt>
                <c:pt idx="302">
                  <c:v>338775.81</c:v>
                </c:pt>
                <c:pt idx="303">
                  <c:v>278030</c:v>
                </c:pt>
                <c:pt idx="304">
                  <c:v>1068785</c:v>
                </c:pt>
                <c:pt idx="305">
                  <c:v>2549958.42</c:v>
                </c:pt>
                <c:pt idx="306">
                  <c:v>181084</c:v>
                </c:pt>
                <c:pt idx="307">
                  <c:v>1059381.6000000001</c:v>
                </c:pt>
                <c:pt idx="308">
                  <c:v>0</c:v>
                </c:pt>
                <c:pt idx="309">
                  <c:v>606620</c:v>
                </c:pt>
                <c:pt idx="310">
                  <c:v>320524.5</c:v>
                </c:pt>
                <c:pt idx="311">
                  <c:v>1171666.67</c:v>
                </c:pt>
                <c:pt idx="312">
                  <c:v>113848</c:v>
                </c:pt>
                <c:pt idx="313">
                  <c:v>391476</c:v>
                </c:pt>
                <c:pt idx="314">
                  <c:v>558250</c:v>
                </c:pt>
                <c:pt idx="315">
                  <c:v>313164</c:v>
                </c:pt>
                <c:pt idx="316">
                  <c:v>433000</c:v>
                </c:pt>
                <c:pt idx="317">
                  <c:v>124453.88</c:v>
                </c:pt>
                <c:pt idx="318">
                  <c:v>0</c:v>
                </c:pt>
                <c:pt idx="319">
                  <c:v>297046</c:v>
                </c:pt>
                <c:pt idx="320">
                  <c:v>401814.2</c:v>
                </c:pt>
                <c:pt idx="321">
                  <c:v>0</c:v>
                </c:pt>
                <c:pt idx="322">
                  <c:v>207648</c:v>
                </c:pt>
                <c:pt idx="323">
                  <c:v>719752.5</c:v>
                </c:pt>
                <c:pt idx="324">
                  <c:v>0</c:v>
                </c:pt>
                <c:pt idx="325">
                  <c:v>1883093.97</c:v>
                </c:pt>
                <c:pt idx="326">
                  <c:v>1366089.12</c:v>
                </c:pt>
                <c:pt idx="327">
                  <c:v>0</c:v>
                </c:pt>
                <c:pt idx="328">
                  <c:v>499999</c:v>
                </c:pt>
                <c:pt idx="329">
                  <c:v>1340908</c:v>
                </c:pt>
                <c:pt idx="330">
                  <c:v>300000</c:v>
                </c:pt>
                <c:pt idx="331">
                  <c:v>297046</c:v>
                </c:pt>
                <c:pt idx="332">
                  <c:v>304232.90000000002</c:v>
                </c:pt>
                <c:pt idx="333">
                  <c:v>0</c:v>
                </c:pt>
                <c:pt idx="334">
                  <c:v>1202425</c:v>
                </c:pt>
                <c:pt idx="335">
                  <c:v>591445.27</c:v>
                </c:pt>
                <c:pt idx="336">
                  <c:v>1953183.27</c:v>
                </c:pt>
                <c:pt idx="337">
                  <c:v>570798.64</c:v>
                </c:pt>
                <c:pt idx="338">
                  <c:v>539203</c:v>
                </c:pt>
                <c:pt idx="339">
                  <c:v>359544.27</c:v>
                </c:pt>
                <c:pt idx="340">
                  <c:v>516446.5</c:v>
                </c:pt>
                <c:pt idx="341">
                  <c:v>378355</c:v>
                </c:pt>
                <c:pt idx="342">
                  <c:v>454558.2</c:v>
                </c:pt>
                <c:pt idx="343">
                  <c:v>0</c:v>
                </c:pt>
                <c:pt idx="344">
                  <c:v>1544187.5</c:v>
                </c:pt>
                <c:pt idx="345">
                  <c:v>0</c:v>
                </c:pt>
                <c:pt idx="346">
                  <c:v>574094.44999999995</c:v>
                </c:pt>
                <c:pt idx="347">
                  <c:v>1320518.73</c:v>
                </c:pt>
                <c:pt idx="348">
                  <c:v>0</c:v>
                </c:pt>
                <c:pt idx="349">
                  <c:v>297046</c:v>
                </c:pt>
                <c:pt idx="350">
                  <c:v>505686.39</c:v>
                </c:pt>
                <c:pt idx="351">
                  <c:v>511789.2</c:v>
                </c:pt>
                <c:pt idx="352">
                  <c:v>333094.01</c:v>
                </c:pt>
                <c:pt idx="353">
                  <c:v>419608</c:v>
                </c:pt>
                <c:pt idx="354">
                  <c:v>0</c:v>
                </c:pt>
                <c:pt idx="355">
                  <c:v>0</c:v>
                </c:pt>
                <c:pt idx="356">
                  <c:v>1540950</c:v>
                </c:pt>
                <c:pt idx="357">
                  <c:v>416150</c:v>
                </c:pt>
                <c:pt idx="358">
                  <c:v>400353</c:v>
                </c:pt>
                <c:pt idx="359">
                  <c:v>0</c:v>
                </c:pt>
                <c:pt idx="360">
                  <c:v>159000</c:v>
                </c:pt>
                <c:pt idx="361">
                  <c:v>172428.6</c:v>
                </c:pt>
                <c:pt idx="362">
                  <c:v>1331904</c:v>
                </c:pt>
                <c:pt idx="363">
                  <c:v>339750</c:v>
                </c:pt>
                <c:pt idx="364">
                  <c:v>0</c:v>
                </c:pt>
                <c:pt idx="365">
                  <c:v>1076127.4099999999</c:v>
                </c:pt>
                <c:pt idx="366">
                  <c:v>597379.25</c:v>
                </c:pt>
                <c:pt idx="367">
                  <c:v>400000</c:v>
                </c:pt>
                <c:pt idx="368">
                  <c:v>10652</c:v>
                </c:pt>
                <c:pt idx="369">
                  <c:v>474509.98</c:v>
                </c:pt>
                <c:pt idx="370">
                  <c:v>3053247.24</c:v>
                </c:pt>
                <c:pt idx="371">
                  <c:v>1233060.23</c:v>
                </c:pt>
                <c:pt idx="372">
                  <c:v>529014.48</c:v>
                </c:pt>
                <c:pt idx="373">
                  <c:v>297000</c:v>
                </c:pt>
                <c:pt idx="374">
                  <c:v>711457.86</c:v>
                </c:pt>
                <c:pt idx="375">
                  <c:v>765532.1</c:v>
                </c:pt>
                <c:pt idx="376">
                  <c:v>300018</c:v>
                </c:pt>
                <c:pt idx="377">
                  <c:v>0</c:v>
                </c:pt>
                <c:pt idx="378">
                  <c:v>943396.65</c:v>
                </c:pt>
                <c:pt idx="379">
                  <c:v>280000</c:v>
                </c:pt>
                <c:pt idx="380">
                  <c:v>1414130.5</c:v>
                </c:pt>
                <c:pt idx="381">
                  <c:v>0</c:v>
                </c:pt>
                <c:pt idx="382">
                  <c:v>695508.19</c:v>
                </c:pt>
                <c:pt idx="383">
                  <c:v>343811</c:v>
                </c:pt>
                <c:pt idx="384">
                  <c:v>356858</c:v>
                </c:pt>
                <c:pt idx="385">
                  <c:v>1314924.8600000001</c:v>
                </c:pt>
                <c:pt idx="386">
                  <c:v>652872.57999999996</c:v>
                </c:pt>
                <c:pt idx="387">
                  <c:v>297045</c:v>
                </c:pt>
                <c:pt idx="388">
                  <c:v>463313.7</c:v>
                </c:pt>
                <c:pt idx="389">
                  <c:v>144000</c:v>
                </c:pt>
                <c:pt idx="390">
                  <c:v>0</c:v>
                </c:pt>
                <c:pt idx="391">
                  <c:v>950292</c:v>
                </c:pt>
                <c:pt idx="392">
                  <c:v>798210</c:v>
                </c:pt>
                <c:pt idx="393">
                  <c:v>0</c:v>
                </c:pt>
                <c:pt idx="394">
                  <c:v>466553.21</c:v>
                </c:pt>
                <c:pt idx="395">
                  <c:v>14290</c:v>
                </c:pt>
                <c:pt idx="396">
                  <c:v>289448</c:v>
                </c:pt>
                <c:pt idx="397">
                  <c:v>323432.7</c:v>
                </c:pt>
                <c:pt idx="398">
                  <c:v>577151</c:v>
                </c:pt>
                <c:pt idx="399">
                  <c:v>622335.6</c:v>
                </c:pt>
                <c:pt idx="400">
                  <c:v>205048</c:v>
                </c:pt>
                <c:pt idx="401">
                  <c:v>278030.99</c:v>
                </c:pt>
                <c:pt idx="402">
                  <c:v>425699.65</c:v>
                </c:pt>
                <c:pt idx="403">
                  <c:v>74118.77</c:v>
                </c:pt>
                <c:pt idx="404">
                  <c:v>1063180</c:v>
                </c:pt>
                <c:pt idx="405">
                  <c:v>614527</c:v>
                </c:pt>
                <c:pt idx="406">
                  <c:v>278030</c:v>
                </c:pt>
                <c:pt idx="407">
                  <c:v>0</c:v>
                </c:pt>
                <c:pt idx="408">
                  <c:v>302188</c:v>
                </c:pt>
                <c:pt idx="409">
                  <c:v>500000</c:v>
                </c:pt>
                <c:pt idx="410">
                  <c:v>594092</c:v>
                </c:pt>
                <c:pt idx="411">
                  <c:v>0</c:v>
                </c:pt>
                <c:pt idx="412">
                  <c:v>0</c:v>
                </c:pt>
                <c:pt idx="413">
                  <c:v>854328.45</c:v>
                </c:pt>
                <c:pt idx="414">
                  <c:v>293000</c:v>
                </c:pt>
                <c:pt idx="415">
                  <c:v>213192</c:v>
                </c:pt>
                <c:pt idx="416">
                  <c:v>0</c:v>
                </c:pt>
                <c:pt idx="417">
                  <c:v>736280</c:v>
                </c:pt>
                <c:pt idx="418">
                  <c:v>200000</c:v>
                </c:pt>
                <c:pt idx="419">
                  <c:v>92670</c:v>
                </c:pt>
                <c:pt idx="420">
                  <c:v>492739.1</c:v>
                </c:pt>
                <c:pt idx="421">
                  <c:v>136224.42000000001</c:v>
                </c:pt>
                <c:pt idx="422">
                  <c:v>1189549</c:v>
                </c:pt>
                <c:pt idx="423">
                  <c:v>339035</c:v>
                </c:pt>
                <c:pt idx="424">
                  <c:v>581850</c:v>
                </c:pt>
                <c:pt idx="425">
                  <c:v>0</c:v>
                </c:pt>
                <c:pt idx="426">
                  <c:v>622188</c:v>
                </c:pt>
                <c:pt idx="427">
                  <c:v>0</c:v>
                </c:pt>
                <c:pt idx="428">
                  <c:v>651555</c:v>
                </c:pt>
                <c:pt idx="429">
                  <c:v>432667</c:v>
                </c:pt>
                <c:pt idx="430">
                  <c:v>575270</c:v>
                </c:pt>
                <c:pt idx="431">
                  <c:v>297046</c:v>
                </c:pt>
                <c:pt idx="432">
                  <c:v>107146.67</c:v>
                </c:pt>
                <c:pt idx="433">
                  <c:v>0</c:v>
                </c:pt>
                <c:pt idx="434">
                  <c:v>408495</c:v>
                </c:pt>
                <c:pt idx="435">
                  <c:v>150222</c:v>
                </c:pt>
                <c:pt idx="436">
                  <c:v>297046</c:v>
                </c:pt>
                <c:pt idx="437">
                  <c:v>1042254.3</c:v>
                </c:pt>
                <c:pt idx="438">
                  <c:v>685221</c:v>
                </c:pt>
                <c:pt idx="439">
                  <c:v>806740.07</c:v>
                </c:pt>
                <c:pt idx="440">
                  <c:v>140000</c:v>
                </c:pt>
                <c:pt idx="441">
                  <c:v>0</c:v>
                </c:pt>
                <c:pt idx="442">
                  <c:v>539324</c:v>
                </c:pt>
                <c:pt idx="443">
                  <c:v>105633.33</c:v>
                </c:pt>
                <c:pt idx="444">
                  <c:v>310544</c:v>
                </c:pt>
                <c:pt idx="445">
                  <c:v>0</c:v>
                </c:pt>
                <c:pt idx="446">
                  <c:v>255660</c:v>
                </c:pt>
                <c:pt idx="447">
                  <c:v>213862.5</c:v>
                </c:pt>
                <c:pt idx="448">
                  <c:v>0</c:v>
                </c:pt>
                <c:pt idx="449">
                  <c:v>5712732</c:v>
                </c:pt>
                <c:pt idx="450">
                  <c:v>1633023.24</c:v>
                </c:pt>
                <c:pt idx="451">
                  <c:v>269000</c:v>
                </c:pt>
                <c:pt idx="452">
                  <c:v>531666.67000000004</c:v>
                </c:pt>
                <c:pt idx="453">
                  <c:v>3263393.64</c:v>
                </c:pt>
                <c:pt idx="454">
                  <c:v>404950</c:v>
                </c:pt>
                <c:pt idx="455">
                  <c:v>1549936.32</c:v>
                </c:pt>
                <c:pt idx="456">
                  <c:v>300018</c:v>
                </c:pt>
                <c:pt idx="457">
                  <c:v>157790</c:v>
                </c:pt>
                <c:pt idx="458">
                  <c:v>1642037.78</c:v>
                </c:pt>
                <c:pt idx="459">
                  <c:v>335205.06</c:v>
                </c:pt>
                <c:pt idx="460">
                  <c:v>639148</c:v>
                </c:pt>
                <c:pt idx="461">
                  <c:v>316964.69</c:v>
                </c:pt>
                <c:pt idx="462">
                  <c:v>525373.54</c:v>
                </c:pt>
                <c:pt idx="463">
                  <c:v>150000</c:v>
                </c:pt>
                <c:pt idx="464">
                  <c:v>1346033</c:v>
                </c:pt>
                <c:pt idx="465">
                  <c:v>963278.53</c:v>
                </c:pt>
                <c:pt idx="466">
                  <c:v>2172786.41</c:v>
                </c:pt>
                <c:pt idx="467">
                  <c:v>400000</c:v>
                </c:pt>
                <c:pt idx="468">
                  <c:v>355252.75</c:v>
                </c:pt>
                <c:pt idx="469">
                  <c:v>451135</c:v>
                </c:pt>
                <c:pt idx="470">
                  <c:v>0</c:v>
                </c:pt>
                <c:pt idx="471">
                  <c:v>300000</c:v>
                </c:pt>
                <c:pt idx="472">
                  <c:v>229799.17</c:v>
                </c:pt>
                <c:pt idx="473">
                  <c:v>0</c:v>
                </c:pt>
                <c:pt idx="474">
                  <c:v>278030</c:v>
                </c:pt>
                <c:pt idx="475">
                  <c:v>0</c:v>
                </c:pt>
                <c:pt idx="476">
                  <c:v>297050</c:v>
                </c:pt>
                <c:pt idx="477">
                  <c:v>5189999.8</c:v>
                </c:pt>
                <c:pt idx="478">
                  <c:v>3309108</c:v>
                </c:pt>
                <c:pt idx="479">
                  <c:v>0</c:v>
                </c:pt>
                <c:pt idx="480">
                  <c:v>0</c:v>
                </c:pt>
                <c:pt idx="481">
                  <c:v>449214</c:v>
                </c:pt>
                <c:pt idx="482">
                  <c:v>957595</c:v>
                </c:pt>
                <c:pt idx="483">
                  <c:v>667314</c:v>
                </c:pt>
                <c:pt idx="484">
                  <c:v>297046</c:v>
                </c:pt>
                <c:pt idx="485">
                  <c:v>0</c:v>
                </c:pt>
                <c:pt idx="486">
                  <c:v>1708336.5</c:v>
                </c:pt>
                <c:pt idx="487">
                  <c:v>294619</c:v>
                </c:pt>
                <c:pt idx="488">
                  <c:v>480000</c:v>
                </c:pt>
                <c:pt idx="489">
                  <c:v>131000</c:v>
                </c:pt>
                <c:pt idx="490">
                  <c:v>2034486</c:v>
                </c:pt>
                <c:pt idx="491">
                  <c:v>450886</c:v>
                </c:pt>
                <c:pt idx="492">
                  <c:v>911309</c:v>
                </c:pt>
                <c:pt idx="493">
                  <c:v>297046</c:v>
                </c:pt>
                <c:pt idx="494">
                  <c:v>570322.28</c:v>
                </c:pt>
                <c:pt idx="495">
                  <c:v>398239.35</c:v>
                </c:pt>
                <c:pt idx="496">
                  <c:v>525200</c:v>
                </c:pt>
                <c:pt idx="497">
                  <c:v>278030</c:v>
                </c:pt>
                <c:pt idx="498">
                  <c:v>0</c:v>
                </c:pt>
                <c:pt idx="499">
                  <c:v>600000</c:v>
                </c:pt>
                <c:pt idx="500">
                  <c:v>0</c:v>
                </c:pt>
                <c:pt idx="501">
                  <c:v>482134</c:v>
                </c:pt>
                <c:pt idx="502">
                  <c:v>355157</c:v>
                </c:pt>
                <c:pt idx="503">
                  <c:v>2029285.16</c:v>
                </c:pt>
                <c:pt idx="504">
                  <c:v>278030</c:v>
                </c:pt>
                <c:pt idx="505">
                  <c:v>104180.5</c:v>
                </c:pt>
                <c:pt idx="506">
                  <c:v>450000</c:v>
                </c:pt>
                <c:pt idx="507">
                  <c:v>300018</c:v>
                </c:pt>
                <c:pt idx="508">
                  <c:v>562770.44999999995</c:v>
                </c:pt>
                <c:pt idx="509">
                  <c:v>571789</c:v>
                </c:pt>
                <c:pt idx="510">
                  <c:v>896977</c:v>
                </c:pt>
                <c:pt idx="511">
                  <c:v>220000</c:v>
                </c:pt>
                <c:pt idx="512">
                  <c:v>447772</c:v>
                </c:pt>
                <c:pt idx="513">
                  <c:v>297046</c:v>
                </c:pt>
                <c:pt idx="514">
                  <c:v>0</c:v>
                </c:pt>
                <c:pt idx="515">
                  <c:v>343390.86</c:v>
                </c:pt>
                <c:pt idx="516">
                  <c:v>184342.85</c:v>
                </c:pt>
                <c:pt idx="517">
                  <c:v>699800</c:v>
                </c:pt>
                <c:pt idx="518">
                  <c:v>177298.8</c:v>
                </c:pt>
                <c:pt idx="519">
                  <c:v>1599143.96</c:v>
                </c:pt>
                <c:pt idx="520">
                  <c:v>556296.12</c:v>
                </c:pt>
                <c:pt idx="521">
                  <c:v>0</c:v>
                </c:pt>
                <c:pt idx="522">
                  <c:v>0</c:v>
                </c:pt>
                <c:pt idx="523">
                  <c:v>318445</c:v>
                </c:pt>
                <c:pt idx="524">
                  <c:v>280000</c:v>
                </c:pt>
                <c:pt idx="525">
                  <c:v>250070.75</c:v>
                </c:pt>
                <c:pt idx="526">
                  <c:v>1214203</c:v>
                </c:pt>
                <c:pt idx="527">
                  <c:v>0</c:v>
                </c:pt>
                <c:pt idx="528">
                  <c:v>558244.5</c:v>
                </c:pt>
                <c:pt idx="529">
                  <c:v>304913</c:v>
                </c:pt>
                <c:pt idx="530">
                  <c:v>1736277</c:v>
                </c:pt>
                <c:pt idx="531">
                  <c:v>934810.14</c:v>
                </c:pt>
                <c:pt idx="532">
                  <c:v>0</c:v>
                </c:pt>
                <c:pt idx="533">
                  <c:v>629752</c:v>
                </c:pt>
                <c:pt idx="534">
                  <c:v>10700</c:v>
                </c:pt>
                <c:pt idx="535">
                  <c:v>278030</c:v>
                </c:pt>
                <c:pt idx="536">
                  <c:v>1555300.2</c:v>
                </c:pt>
                <c:pt idx="537">
                  <c:v>0</c:v>
                </c:pt>
                <c:pt idx="538">
                  <c:v>0</c:v>
                </c:pt>
                <c:pt idx="539">
                  <c:v>175000</c:v>
                </c:pt>
                <c:pt idx="540">
                  <c:v>403293</c:v>
                </c:pt>
                <c:pt idx="541">
                  <c:v>1523795.76</c:v>
                </c:pt>
                <c:pt idx="542">
                  <c:v>997036</c:v>
                </c:pt>
                <c:pt idx="543">
                  <c:v>532934.25</c:v>
                </c:pt>
                <c:pt idx="544">
                  <c:v>877312.5</c:v>
                </c:pt>
                <c:pt idx="545">
                  <c:v>1738706</c:v>
                </c:pt>
                <c:pt idx="546">
                  <c:v>487592.14</c:v>
                </c:pt>
                <c:pt idx="547">
                  <c:v>772981.75</c:v>
                </c:pt>
                <c:pt idx="548">
                  <c:v>297046</c:v>
                </c:pt>
                <c:pt idx="549">
                  <c:v>1769790</c:v>
                </c:pt>
                <c:pt idx="550">
                  <c:v>561272.5</c:v>
                </c:pt>
                <c:pt idx="551">
                  <c:v>1088603.02</c:v>
                </c:pt>
                <c:pt idx="552">
                  <c:v>1024300.76</c:v>
                </c:pt>
                <c:pt idx="553">
                  <c:v>278030</c:v>
                </c:pt>
                <c:pt idx="554">
                  <c:v>426667</c:v>
                </c:pt>
                <c:pt idx="555">
                  <c:v>0</c:v>
                </c:pt>
                <c:pt idx="556">
                  <c:v>358433</c:v>
                </c:pt>
                <c:pt idx="557">
                  <c:v>290307.3</c:v>
                </c:pt>
                <c:pt idx="558">
                  <c:v>475208</c:v>
                </c:pt>
                <c:pt idx="559">
                  <c:v>385702</c:v>
                </c:pt>
                <c:pt idx="560">
                  <c:v>297046</c:v>
                </c:pt>
                <c:pt idx="561">
                  <c:v>344000</c:v>
                </c:pt>
                <c:pt idx="562">
                  <c:v>1302556.5</c:v>
                </c:pt>
                <c:pt idx="563">
                  <c:v>939461.54</c:v>
                </c:pt>
                <c:pt idx="564">
                  <c:v>402139.4</c:v>
                </c:pt>
                <c:pt idx="565">
                  <c:v>387763</c:v>
                </c:pt>
                <c:pt idx="566">
                  <c:v>370000</c:v>
                </c:pt>
                <c:pt idx="567">
                  <c:v>444333.33</c:v>
                </c:pt>
                <c:pt idx="568">
                  <c:v>179344</c:v>
                </c:pt>
                <c:pt idx="569">
                  <c:v>289448</c:v>
                </c:pt>
                <c:pt idx="570">
                  <c:v>0</c:v>
                </c:pt>
                <c:pt idx="571">
                  <c:v>336000</c:v>
                </c:pt>
                <c:pt idx="572">
                  <c:v>452192.8</c:v>
                </c:pt>
                <c:pt idx="573">
                  <c:v>360000</c:v>
                </c:pt>
                <c:pt idx="574">
                  <c:v>3033354.29</c:v>
                </c:pt>
                <c:pt idx="575">
                  <c:v>1176797.18</c:v>
                </c:pt>
                <c:pt idx="576">
                  <c:v>293293</c:v>
                </c:pt>
                <c:pt idx="577">
                  <c:v>297046</c:v>
                </c:pt>
                <c:pt idx="578">
                  <c:v>962128.4</c:v>
                </c:pt>
                <c:pt idx="579">
                  <c:v>800945.46</c:v>
                </c:pt>
                <c:pt idx="580">
                  <c:v>0</c:v>
                </c:pt>
                <c:pt idx="581">
                  <c:v>130000</c:v>
                </c:pt>
                <c:pt idx="582">
                  <c:v>753130.72</c:v>
                </c:pt>
                <c:pt idx="583">
                  <c:v>180000</c:v>
                </c:pt>
                <c:pt idx="584">
                  <c:v>0</c:v>
                </c:pt>
                <c:pt idx="585">
                  <c:v>0</c:v>
                </c:pt>
                <c:pt idx="586">
                  <c:v>1591051.5</c:v>
                </c:pt>
                <c:pt idx="587">
                  <c:v>415503</c:v>
                </c:pt>
                <c:pt idx="588">
                  <c:v>397559.9</c:v>
                </c:pt>
                <c:pt idx="589">
                  <c:v>1422244</c:v>
                </c:pt>
                <c:pt idx="590">
                  <c:v>297046</c:v>
                </c:pt>
                <c:pt idx="591">
                  <c:v>0</c:v>
                </c:pt>
                <c:pt idx="592">
                  <c:v>310363</c:v>
                </c:pt>
                <c:pt idx="593">
                  <c:v>1150000</c:v>
                </c:pt>
                <c:pt idx="594">
                  <c:v>0</c:v>
                </c:pt>
                <c:pt idx="595">
                  <c:v>2183437.7799999998</c:v>
                </c:pt>
                <c:pt idx="596">
                  <c:v>278030</c:v>
                </c:pt>
                <c:pt idx="597">
                  <c:v>518073.51</c:v>
                </c:pt>
                <c:pt idx="598">
                  <c:v>390486.2</c:v>
                </c:pt>
                <c:pt idx="599">
                  <c:v>2170393.56</c:v>
                </c:pt>
                <c:pt idx="600">
                  <c:v>0</c:v>
                </c:pt>
                <c:pt idx="601">
                  <c:v>273601</c:v>
                </c:pt>
                <c:pt idx="602">
                  <c:v>751546.8</c:v>
                </c:pt>
                <c:pt idx="603">
                  <c:v>0</c:v>
                </c:pt>
                <c:pt idx="604">
                  <c:v>1742394.77</c:v>
                </c:pt>
                <c:pt idx="605">
                  <c:v>1008778</c:v>
                </c:pt>
                <c:pt idx="606">
                  <c:v>587551.63</c:v>
                </c:pt>
                <c:pt idx="607">
                  <c:v>112200</c:v>
                </c:pt>
                <c:pt idx="608">
                  <c:v>0</c:v>
                </c:pt>
                <c:pt idx="609">
                  <c:v>400166.55</c:v>
                </c:pt>
                <c:pt idx="610">
                  <c:v>1173695</c:v>
                </c:pt>
                <c:pt idx="611">
                  <c:v>0</c:v>
                </c:pt>
                <c:pt idx="612">
                  <c:v>369367.93</c:v>
                </c:pt>
                <c:pt idx="613">
                  <c:v>453746</c:v>
                </c:pt>
                <c:pt idx="614">
                  <c:v>319572</c:v>
                </c:pt>
                <c:pt idx="615">
                  <c:v>0</c:v>
                </c:pt>
                <c:pt idx="616">
                  <c:v>352881</c:v>
                </c:pt>
                <c:pt idx="617">
                  <c:v>352852</c:v>
                </c:pt>
                <c:pt idx="618">
                  <c:v>223463</c:v>
                </c:pt>
                <c:pt idx="619">
                  <c:v>573400</c:v>
                </c:pt>
                <c:pt idx="620">
                  <c:v>278030</c:v>
                </c:pt>
                <c:pt idx="621">
                  <c:v>502100</c:v>
                </c:pt>
                <c:pt idx="622">
                  <c:v>215000</c:v>
                </c:pt>
                <c:pt idx="623">
                  <c:v>367392</c:v>
                </c:pt>
                <c:pt idx="624">
                  <c:v>150000</c:v>
                </c:pt>
                <c:pt idx="625">
                  <c:v>679660.62</c:v>
                </c:pt>
                <c:pt idx="626">
                  <c:v>0</c:v>
                </c:pt>
                <c:pt idx="627">
                  <c:v>359544.27</c:v>
                </c:pt>
                <c:pt idx="628">
                  <c:v>298018</c:v>
                </c:pt>
                <c:pt idx="629">
                  <c:v>382136</c:v>
                </c:pt>
                <c:pt idx="630">
                  <c:v>0</c:v>
                </c:pt>
                <c:pt idx="631">
                  <c:v>297046</c:v>
                </c:pt>
                <c:pt idx="632">
                  <c:v>347615</c:v>
                </c:pt>
                <c:pt idx="633">
                  <c:v>297044</c:v>
                </c:pt>
                <c:pt idx="634">
                  <c:v>297046</c:v>
                </c:pt>
                <c:pt idx="635">
                  <c:v>1169887</c:v>
                </c:pt>
                <c:pt idx="636">
                  <c:v>1253145.82</c:v>
                </c:pt>
                <c:pt idx="637">
                  <c:v>577032.5</c:v>
                </c:pt>
                <c:pt idx="638">
                  <c:v>305704</c:v>
                </c:pt>
                <c:pt idx="639">
                  <c:v>297045</c:v>
                </c:pt>
                <c:pt idx="640">
                  <c:v>697711</c:v>
                </c:pt>
                <c:pt idx="641">
                  <c:v>1611056.5</c:v>
                </c:pt>
                <c:pt idx="642">
                  <c:v>278030</c:v>
                </c:pt>
                <c:pt idx="643">
                  <c:v>970360</c:v>
                </c:pt>
                <c:pt idx="644">
                  <c:v>159787.23000000001</c:v>
                </c:pt>
                <c:pt idx="645">
                  <c:v>680400</c:v>
                </c:pt>
                <c:pt idx="646">
                  <c:v>1556653.39</c:v>
                </c:pt>
                <c:pt idx="647">
                  <c:v>280000</c:v>
                </c:pt>
                <c:pt idx="648">
                  <c:v>0</c:v>
                </c:pt>
                <c:pt idx="649">
                  <c:v>297046</c:v>
                </c:pt>
                <c:pt idx="650">
                  <c:v>540000</c:v>
                </c:pt>
                <c:pt idx="651">
                  <c:v>312690</c:v>
                </c:pt>
                <c:pt idx="652">
                  <c:v>216975</c:v>
                </c:pt>
                <c:pt idx="653">
                  <c:v>254494.92</c:v>
                </c:pt>
                <c:pt idx="654">
                  <c:v>278030</c:v>
                </c:pt>
                <c:pt idx="655">
                  <c:v>291178.01</c:v>
                </c:pt>
                <c:pt idx="656">
                  <c:v>1181901</c:v>
                </c:pt>
                <c:pt idx="657">
                  <c:v>494539.06</c:v>
                </c:pt>
                <c:pt idx="658">
                  <c:v>299647</c:v>
                </c:pt>
                <c:pt idx="659">
                  <c:v>0</c:v>
                </c:pt>
                <c:pt idx="660">
                  <c:v>300000</c:v>
                </c:pt>
                <c:pt idx="661">
                  <c:v>2425879.86</c:v>
                </c:pt>
                <c:pt idx="662">
                  <c:v>552616.01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11.98</c:v>
                </c:pt>
                <c:pt idx="667">
                  <c:v>293333.33</c:v>
                </c:pt>
                <c:pt idx="668">
                  <c:v>580000</c:v>
                </c:pt>
                <c:pt idx="669">
                  <c:v>817600</c:v>
                </c:pt>
                <c:pt idx="670">
                  <c:v>380590.81</c:v>
                </c:pt>
                <c:pt idx="671">
                  <c:v>278868</c:v>
                </c:pt>
                <c:pt idx="672">
                  <c:v>600538.5</c:v>
                </c:pt>
                <c:pt idx="673">
                  <c:v>4764816.1399999997</c:v>
                </c:pt>
                <c:pt idx="674">
                  <c:v>0</c:v>
                </c:pt>
                <c:pt idx="675">
                  <c:v>5215081</c:v>
                </c:pt>
                <c:pt idx="676">
                  <c:v>319600</c:v>
                </c:pt>
                <c:pt idx="677">
                  <c:v>152460</c:v>
                </c:pt>
                <c:pt idx="678">
                  <c:v>0</c:v>
                </c:pt>
                <c:pt idx="679">
                  <c:v>454962.33</c:v>
                </c:pt>
                <c:pt idx="680">
                  <c:v>458557</c:v>
                </c:pt>
                <c:pt idx="681">
                  <c:v>791538.55</c:v>
                </c:pt>
                <c:pt idx="682">
                  <c:v>240000</c:v>
                </c:pt>
                <c:pt idx="683">
                  <c:v>278030</c:v>
                </c:pt>
                <c:pt idx="684">
                  <c:v>2115710.04</c:v>
                </c:pt>
                <c:pt idx="685">
                  <c:v>450000</c:v>
                </c:pt>
                <c:pt idx="686">
                  <c:v>0</c:v>
                </c:pt>
                <c:pt idx="687">
                  <c:v>0</c:v>
                </c:pt>
                <c:pt idx="688">
                  <c:v>360000</c:v>
                </c:pt>
                <c:pt idx="689">
                  <c:v>369131</c:v>
                </c:pt>
                <c:pt idx="690">
                  <c:v>1041736</c:v>
                </c:pt>
                <c:pt idx="691">
                  <c:v>311895</c:v>
                </c:pt>
                <c:pt idx="692">
                  <c:v>1256604.3</c:v>
                </c:pt>
                <c:pt idx="693">
                  <c:v>292181.09999999998</c:v>
                </c:pt>
                <c:pt idx="694">
                  <c:v>643426.84</c:v>
                </c:pt>
                <c:pt idx="695">
                  <c:v>377730.1</c:v>
                </c:pt>
                <c:pt idx="696">
                  <c:v>326653</c:v>
                </c:pt>
                <c:pt idx="697">
                  <c:v>814289.32</c:v>
                </c:pt>
                <c:pt idx="698">
                  <c:v>800000</c:v>
                </c:pt>
                <c:pt idx="699">
                  <c:v>127421.77</c:v>
                </c:pt>
                <c:pt idx="700">
                  <c:v>278030</c:v>
                </c:pt>
                <c:pt idx="701">
                  <c:v>1120849.99</c:v>
                </c:pt>
                <c:pt idx="702">
                  <c:v>297078</c:v>
                </c:pt>
                <c:pt idx="703">
                  <c:v>890323</c:v>
                </c:pt>
                <c:pt idx="704">
                  <c:v>0</c:v>
                </c:pt>
                <c:pt idx="705">
                  <c:v>148360</c:v>
                </c:pt>
                <c:pt idx="706">
                  <c:v>337511.75</c:v>
                </c:pt>
                <c:pt idx="707">
                  <c:v>223874</c:v>
                </c:pt>
                <c:pt idx="708">
                  <c:v>351531.84</c:v>
                </c:pt>
                <c:pt idx="709">
                  <c:v>0</c:v>
                </c:pt>
                <c:pt idx="710">
                  <c:v>8081401.7800000003</c:v>
                </c:pt>
                <c:pt idx="711">
                  <c:v>244860</c:v>
                </c:pt>
                <c:pt idx="712">
                  <c:v>278030.99</c:v>
                </c:pt>
                <c:pt idx="713">
                  <c:v>141509.48000000001</c:v>
                </c:pt>
                <c:pt idx="714">
                  <c:v>806281.31</c:v>
                </c:pt>
                <c:pt idx="715">
                  <c:v>360561</c:v>
                </c:pt>
                <c:pt idx="716">
                  <c:v>593749.30000000005</c:v>
                </c:pt>
                <c:pt idx="717">
                  <c:v>2992612.3</c:v>
                </c:pt>
                <c:pt idx="718">
                  <c:v>2269748.2000000002</c:v>
                </c:pt>
                <c:pt idx="719">
                  <c:v>380825</c:v>
                </c:pt>
                <c:pt idx="720">
                  <c:v>0</c:v>
                </c:pt>
                <c:pt idx="721">
                  <c:v>408100</c:v>
                </c:pt>
                <c:pt idx="722">
                  <c:v>463260.61</c:v>
                </c:pt>
                <c:pt idx="723">
                  <c:v>0</c:v>
                </c:pt>
                <c:pt idx="724">
                  <c:v>0</c:v>
                </c:pt>
                <c:pt idx="725">
                  <c:v>48602</c:v>
                </c:pt>
                <c:pt idx="726">
                  <c:v>375000</c:v>
                </c:pt>
                <c:pt idx="727">
                  <c:v>630761.15</c:v>
                </c:pt>
                <c:pt idx="728">
                  <c:v>195874.42</c:v>
                </c:pt>
                <c:pt idx="729">
                  <c:v>650000</c:v>
                </c:pt>
                <c:pt idx="730">
                  <c:v>1005435.78</c:v>
                </c:pt>
                <c:pt idx="731">
                  <c:v>0</c:v>
                </c:pt>
                <c:pt idx="732">
                  <c:v>1329203.8999999999</c:v>
                </c:pt>
                <c:pt idx="733">
                  <c:v>370861.03</c:v>
                </c:pt>
                <c:pt idx="734">
                  <c:v>266312</c:v>
                </c:pt>
                <c:pt idx="735">
                  <c:v>841070</c:v>
                </c:pt>
                <c:pt idx="736">
                  <c:v>278035</c:v>
                </c:pt>
                <c:pt idx="737">
                  <c:v>310124</c:v>
                </c:pt>
                <c:pt idx="738">
                  <c:v>299647</c:v>
                </c:pt>
                <c:pt idx="739">
                  <c:v>300018</c:v>
                </c:pt>
                <c:pt idx="740">
                  <c:v>278030</c:v>
                </c:pt>
                <c:pt idx="741">
                  <c:v>194000</c:v>
                </c:pt>
                <c:pt idx="742">
                  <c:v>0</c:v>
                </c:pt>
                <c:pt idx="743">
                  <c:v>0</c:v>
                </c:pt>
                <c:pt idx="744">
                  <c:v>255658.75</c:v>
                </c:pt>
                <c:pt idx="745">
                  <c:v>311586</c:v>
                </c:pt>
                <c:pt idx="746">
                  <c:v>933864.5</c:v>
                </c:pt>
                <c:pt idx="747">
                  <c:v>310124</c:v>
                </c:pt>
                <c:pt idx="748">
                  <c:v>359544.27</c:v>
                </c:pt>
                <c:pt idx="749">
                  <c:v>298000</c:v>
                </c:pt>
                <c:pt idx="750">
                  <c:v>990303</c:v>
                </c:pt>
                <c:pt idx="751">
                  <c:v>297046</c:v>
                </c:pt>
                <c:pt idx="752">
                  <c:v>2760356.1</c:v>
                </c:pt>
                <c:pt idx="753">
                  <c:v>2244669.12</c:v>
                </c:pt>
                <c:pt idx="754">
                  <c:v>0</c:v>
                </c:pt>
                <c:pt idx="755">
                  <c:v>1271852.72</c:v>
                </c:pt>
                <c:pt idx="756">
                  <c:v>2058548.97</c:v>
                </c:pt>
                <c:pt idx="757">
                  <c:v>352379</c:v>
                </c:pt>
                <c:pt idx="758">
                  <c:v>2389951.08</c:v>
                </c:pt>
                <c:pt idx="759">
                  <c:v>0</c:v>
                </c:pt>
                <c:pt idx="760">
                  <c:v>558635.76</c:v>
                </c:pt>
                <c:pt idx="761">
                  <c:v>489159</c:v>
                </c:pt>
                <c:pt idx="762">
                  <c:v>463300</c:v>
                </c:pt>
                <c:pt idx="763">
                  <c:v>360904.76</c:v>
                </c:pt>
                <c:pt idx="764">
                  <c:v>0</c:v>
                </c:pt>
                <c:pt idx="765">
                  <c:v>388293</c:v>
                </c:pt>
                <c:pt idx="766">
                  <c:v>1214906</c:v>
                </c:pt>
                <c:pt idx="767">
                  <c:v>795801</c:v>
                </c:pt>
                <c:pt idx="768">
                  <c:v>318619.2</c:v>
                </c:pt>
                <c:pt idx="769">
                  <c:v>650078.5</c:v>
                </c:pt>
                <c:pt idx="770">
                  <c:v>0</c:v>
                </c:pt>
                <c:pt idx="771">
                  <c:v>294000</c:v>
                </c:pt>
                <c:pt idx="772">
                  <c:v>0</c:v>
                </c:pt>
                <c:pt idx="773">
                  <c:v>299647</c:v>
                </c:pt>
                <c:pt idx="774">
                  <c:v>10000</c:v>
                </c:pt>
                <c:pt idx="775">
                  <c:v>0</c:v>
                </c:pt>
                <c:pt idx="776">
                  <c:v>102524</c:v>
                </c:pt>
                <c:pt idx="777">
                  <c:v>636512.32999999996</c:v>
                </c:pt>
                <c:pt idx="778">
                  <c:v>278030</c:v>
                </c:pt>
                <c:pt idx="779">
                  <c:v>453693.52</c:v>
                </c:pt>
                <c:pt idx="780">
                  <c:v>1131487.6499999999</c:v>
                </c:pt>
                <c:pt idx="781">
                  <c:v>297045</c:v>
                </c:pt>
                <c:pt idx="782">
                  <c:v>629382</c:v>
                </c:pt>
                <c:pt idx="783">
                  <c:v>338166</c:v>
                </c:pt>
                <c:pt idx="784">
                  <c:v>350000</c:v>
                </c:pt>
                <c:pt idx="785">
                  <c:v>0</c:v>
                </c:pt>
                <c:pt idx="786">
                  <c:v>675918.4</c:v>
                </c:pt>
                <c:pt idx="787">
                  <c:v>250000</c:v>
                </c:pt>
                <c:pt idx="788">
                  <c:v>1187649.48</c:v>
                </c:pt>
                <c:pt idx="789">
                  <c:v>337254.54</c:v>
                </c:pt>
                <c:pt idx="790">
                  <c:v>297046</c:v>
                </c:pt>
                <c:pt idx="791">
                  <c:v>297102</c:v>
                </c:pt>
                <c:pt idx="792">
                  <c:v>0</c:v>
                </c:pt>
                <c:pt idx="793">
                  <c:v>208000</c:v>
                </c:pt>
                <c:pt idx="794">
                  <c:v>479051.66</c:v>
                </c:pt>
                <c:pt idx="795">
                  <c:v>1146094.07</c:v>
                </c:pt>
                <c:pt idx="796">
                  <c:v>720000</c:v>
                </c:pt>
                <c:pt idx="797">
                  <c:v>451549.84</c:v>
                </c:pt>
                <c:pt idx="798">
                  <c:v>0</c:v>
                </c:pt>
                <c:pt idx="799">
                  <c:v>200000</c:v>
                </c:pt>
                <c:pt idx="800">
                  <c:v>1017758</c:v>
                </c:pt>
                <c:pt idx="801">
                  <c:v>769515.15</c:v>
                </c:pt>
                <c:pt idx="802">
                  <c:v>938855</c:v>
                </c:pt>
                <c:pt idx="803">
                  <c:v>75000</c:v>
                </c:pt>
                <c:pt idx="804">
                  <c:v>430007.09</c:v>
                </c:pt>
                <c:pt idx="805">
                  <c:v>0</c:v>
                </c:pt>
                <c:pt idx="806">
                  <c:v>347514</c:v>
                </c:pt>
                <c:pt idx="807">
                  <c:v>226500</c:v>
                </c:pt>
                <c:pt idx="808">
                  <c:v>545926</c:v>
                </c:pt>
                <c:pt idx="809">
                  <c:v>0</c:v>
                </c:pt>
                <c:pt idx="810">
                  <c:v>1765910</c:v>
                </c:pt>
                <c:pt idx="811">
                  <c:v>353119.82</c:v>
                </c:pt>
                <c:pt idx="812">
                  <c:v>44230.75</c:v>
                </c:pt>
                <c:pt idx="813">
                  <c:v>0</c:v>
                </c:pt>
                <c:pt idx="814">
                  <c:v>115500</c:v>
                </c:pt>
                <c:pt idx="815">
                  <c:v>3289892.56</c:v>
                </c:pt>
                <c:pt idx="816">
                  <c:v>892687.5</c:v>
                </c:pt>
                <c:pt idx="817">
                  <c:v>261476.98</c:v>
                </c:pt>
                <c:pt idx="818">
                  <c:v>229395.18</c:v>
                </c:pt>
                <c:pt idx="819">
                  <c:v>854646.84</c:v>
                </c:pt>
                <c:pt idx="820">
                  <c:v>438402.25</c:v>
                </c:pt>
                <c:pt idx="821">
                  <c:v>440612.25</c:v>
                </c:pt>
                <c:pt idx="822">
                  <c:v>299784</c:v>
                </c:pt>
                <c:pt idx="823">
                  <c:v>0</c:v>
                </c:pt>
                <c:pt idx="824">
                  <c:v>255360</c:v>
                </c:pt>
                <c:pt idx="825">
                  <c:v>387500</c:v>
                </c:pt>
                <c:pt idx="826">
                  <c:v>310124</c:v>
                </c:pt>
                <c:pt idx="827">
                  <c:v>343390.86</c:v>
                </c:pt>
                <c:pt idx="828">
                  <c:v>391062</c:v>
                </c:pt>
                <c:pt idx="829">
                  <c:v>584267</c:v>
                </c:pt>
                <c:pt idx="830">
                  <c:v>1034936.1</c:v>
                </c:pt>
                <c:pt idx="831">
                  <c:v>410000</c:v>
                </c:pt>
                <c:pt idx="832">
                  <c:v>297046</c:v>
                </c:pt>
                <c:pt idx="833">
                  <c:v>622035.84</c:v>
                </c:pt>
                <c:pt idx="834">
                  <c:v>917703</c:v>
                </c:pt>
                <c:pt idx="835">
                  <c:v>241454.4</c:v>
                </c:pt>
                <c:pt idx="836">
                  <c:v>440000</c:v>
                </c:pt>
                <c:pt idx="837">
                  <c:v>623738</c:v>
                </c:pt>
                <c:pt idx="838">
                  <c:v>599294</c:v>
                </c:pt>
                <c:pt idx="839">
                  <c:v>555095.79</c:v>
                </c:pt>
                <c:pt idx="840">
                  <c:v>330550</c:v>
                </c:pt>
                <c:pt idx="841">
                  <c:v>0</c:v>
                </c:pt>
                <c:pt idx="842">
                  <c:v>842365.76</c:v>
                </c:pt>
                <c:pt idx="843">
                  <c:v>432916.67</c:v>
                </c:pt>
                <c:pt idx="844">
                  <c:v>319224</c:v>
                </c:pt>
                <c:pt idx="845">
                  <c:v>3697124</c:v>
                </c:pt>
                <c:pt idx="846">
                  <c:v>0</c:v>
                </c:pt>
                <c:pt idx="847">
                  <c:v>416328.46</c:v>
                </c:pt>
                <c:pt idx="848">
                  <c:v>1907539.5</c:v>
                </c:pt>
                <c:pt idx="849">
                  <c:v>350000</c:v>
                </c:pt>
                <c:pt idx="850">
                  <c:v>310124</c:v>
                </c:pt>
                <c:pt idx="851">
                  <c:v>400000</c:v>
                </c:pt>
                <c:pt idx="852">
                  <c:v>353469</c:v>
                </c:pt>
                <c:pt idx="853">
                  <c:v>0</c:v>
                </c:pt>
                <c:pt idx="854">
                  <c:v>1547953.43</c:v>
                </c:pt>
                <c:pt idx="855">
                  <c:v>297046</c:v>
                </c:pt>
                <c:pt idx="856">
                  <c:v>653810.62</c:v>
                </c:pt>
                <c:pt idx="857">
                  <c:v>790070</c:v>
                </c:pt>
                <c:pt idx="858">
                  <c:v>0</c:v>
                </c:pt>
                <c:pt idx="859">
                  <c:v>0</c:v>
                </c:pt>
                <c:pt idx="860">
                  <c:v>343391</c:v>
                </c:pt>
                <c:pt idx="861">
                  <c:v>114247</c:v>
                </c:pt>
                <c:pt idx="862">
                  <c:v>100186</c:v>
                </c:pt>
                <c:pt idx="863">
                  <c:v>1500000</c:v>
                </c:pt>
                <c:pt idx="864">
                  <c:v>0</c:v>
                </c:pt>
                <c:pt idx="865">
                  <c:v>445258.23999999999</c:v>
                </c:pt>
                <c:pt idx="866">
                  <c:v>257920</c:v>
                </c:pt>
                <c:pt idx="867">
                  <c:v>1776922.56</c:v>
                </c:pt>
                <c:pt idx="868">
                  <c:v>757568</c:v>
                </c:pt>
                <c:pt idx="869">
                  <c:v>0</c:v>
                </c:pt>
                <c:pt idx="870">
                  <c:v>805518</c:v>
                </c:pt>
                <c:pt idx="871">
                  <c:v>255660</c:v>
                </c:pt>
                <c:pt idx="872">
                  <c:v>517272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678734.05</c:v>
                </c:pt>
                <c:pt idx="877">
                  <c:v>315617</c:v>
                </c:pt>
                <c:pt idx="878">
                  <c:v>1455906.15</c:v>
                </c:pt>
                <c:pt idx="879">
                  <c:v>166295</c:v>
                </c:pt>
                <c:pt idx="880">
                  <c:v>5887012.5</c:v>
                </c:pt>
                <c:pt idx="881">
                  <c:v>297046</c:v>
                </c:pt>
                <c:pt idx="882">
                  <c:v>0</c:v>
                </c:pt>
                <c:pt idx="883">
                  <c:v>534815.5</c:v>
                </c:pt>
                <c:pt idx="884">
                  <c:v>0</c:v>
                </c:pt>
                <c:pt idx="885">
                  <c:v>325000</c:v>
                </c:pt>
                <c:pt idx="886">
                  <c:v>1142714</c:v>
                </c:pt>
                <c:pt idx="887">
                  <c:v>553642.06000000006</c:v>
                </c:pt>
                <c:pt idx="888">
                  <c:v>168300</c:v>
                </c:pt>
                <c:pt idx="889">
                  <c:v>290371</c:v>
                </c:pt>
                <c:pt idx="890">
                  <c:v>2687778.85</c:v>
                </c:pt>
                <c:pt idx="891">
                  <c:v>130000</c:v>
                </c:pt>
                <c:pt idx="892">
                  <c:v>575032.5</c:v>
                </c:pt>
                <c:pt idx="893">
                  <c:v>423268.13</c:v>
                </c:pt>
                <c:pt idx="894">
                  <c:v>447541.9</c:v>
                </c:pt>
                <c:pt idx="895">
                  <c:v>639148</c:v>
                </c:pt>
                <c:pt idx="896">
                  <c:v>406742.56</c:v>
                </c:pt>
                <c:pt idx="897">
                  <c:v>0</c:v>
                </c:pt>
                <c:pt idx="898">
                  <c:v>0</c:v>
                </c:pt>
                <c:pt idx="899">
                  <c:v>1813773.65</c:v>
                </c:pt>
                <c:pt idx="900">
                  <c:v>1807234</c:v>
                </c:pt>
                <c:pt idx="901">
                  <c:v>450000</c:v>
                </c:pt>
                <c:pt idx="902">
                  <c:v>297046</c:v>
                </c:pt>
                <c:pt idx="903">
                  <c:v>785016.42</c:v>
                </c:pt>
                <c:pt idx="904">
                  <c:v>299065</c:v>
                </c:pt>
                <c:pt idx="905">
                  <c:v>0</c:v>
                </c:pt>
                <c:pt idx="906">
                  <c:v>2623756.52</c:v>
                </c:pt>
                <c:pt idx="907">
                  <c:v>2085526.5</c:v>
                </c:pt>
                <c:pt idx="908">
                  <c:v>930427.8</c:v>
                </c:pt>
                <c:pt idx="909">
                  <c:v>150000</c:v>
                </c:pt>
                <c:pt idx="910">
                  <c:v>299647</c:v>
                </c:pt>
                <c:pt idx="911">
                  <c:v>0</c:v>
                </c:pt>
                <c:pt idx="912">
                  <c:v>2894048.26</c:v>
                </c:pt>
                <c:pt idx="913">
                  <c:v>0</c:v>
                </c:pt>
                <c:pt idx="914">
                  <c:v>451350</c:v>
                </c:pt>
                <c:pt idx="915">
                  <c:v>639148</c:v>
                </c:pt>
                <c:pt idx="916">
                  <c:v>1529085.26</c:v>
                </c:pt>
                <c:pt idx="917">
                  <c:v>230212.72</c:v>
                </c:pt>
                <c:pt idx="918">
                  <c:v>0</c:v>
                </c:pt>
                <c:pt idx="919">
                  <c:v>353240</c:v>
                </c:pt>
                <c:pt idx="920">
                  <c:v>523001.59999999998</c:v>
                </c:pt>
                <c:pt idx="921">
                  <c:v>477172.1</c:v>
                </c:pt>
                <c:pt idx="922">
                  <c:v>297046</c:v>
                </c:pt>
                <c:pt idx="923">
                  <c:v>0</c:v>
                </c:pt>
                <c:pt idx="924">
                  <c:v>0</c:v>
                </c:pt>
                <c:pt idx="925">
                  <c:v>299647</c:v>
                </c:pt>
                <c:pt idx="926">
                  <c:v>996543.9</c:v>
                </c:pt>
                <c:pt idx="927">
                  <c:v>355000</c:v>
                </c:pt>
                <c:pt idx="928">
                  <c:v>319590</c:v>
                </c:pt>
                <c:pt idx="929">
                  <c:v>74000</c:v>
                </c:pt>
                <c:pt idx="930">
                  <c:v>442546.73</c:v>
                </c:pt>
                <c:pt idx="931">
                  <c:v>1249086</c:v>
                </c:pt>
                <c:pt idx="932">
                  <c:v>505000</c:v>
                </c:pt>
                <c:pt idx="933">
                  <c:v>2471797</c:v>
                </c:pt>
                <c:pt idx="934">
                  <c:v>146600</c:v>
                </c:pt>
                <c:pt idx="935">
                  <c:v>300932.62</c:v>
                </c:pt>
                <c:pt idx="936">
                  <c:v>275000</c:v>
                </c:pt>
                <c:pt idx="937">
                  <c:v>515165</c:v>
                </c:pt>
                <c:pt idx="938">
                  <c:v>297046</c:v>
                </c:pt>
                <c:pt idx="939">
                  <c:v>1205262.5</c:v>
                </c:pt>
                <c:pt idx="940">
                  <c:v>1578046.6</c:v>
                </c:pt>
                <c:pt idx="941">
                  <c:v>271673.09000000003</c:v>
                </c:pt>
                <c:pt idx="942">
                  <c:v>297050</c:v>
                </c:pt>
                <c:pt idx="943">
                  <c:v>0</c:v>
                </c:pt>
                <c:pt idx="944">
                  <c:v>322474</c:v>
                </c:pt>
                <c:pt idx="945">
                  <c:v>0</c:v>
                </c:pt>
                <c:pt idx="946">
                  <c:v>291108</c:v>
                </c:pt>
                <c:pt idx="947">
                  <c:v>557449.5</c:v>
                </c:pt>
                <c:pt idx="948">
                  <c:v>682612</c:v>
                </c:pt>
                <c:pt idx="949">
                  <c:v>359550</c:v>
                </c:pt>
                <c:pt idx="950">
                  <c:v>444886.15</c:v>
                </c:pt>
                <c:pt idx="951">
                  <c:v>1027375.02</c:v>
                </c:pt>
                <c:pt idx="952">
                  <c:v>297046</c:v>
                </c:pt>
                <c:pt idx="953">
                  <c:v>266831.25</c:v>
                </c:pt>
                <c:pt idx="954">
                  <c:v>943684.2</c:v>
                </c:pt>
                <c:pt idx="955">
                  <c:v>814208</c:v>
                </c:pt>
                <c:pt idx="956">
                  <c:v>298155</c:v>
                </c:pt>
                <c:pt idx="957">
                  <c:v>1102583.95</c:v>
                </c:pt>
                <c:pt idx="958">
                  <c:v>326749</c:v>
                </c:pt>
                <c:pt idx="959">
                  <c:v>419576</c:v>
                </c:pt>
                <c:pt idx="960">
                  <c:v>1828056.75</c:v>
                </c:pt>
                <c:pt idx="961">
                  <c:v>1335784.1399999999</c:v>
                </c:pt>
                <c:pt idx="962">
                  <c:v>302470</c:v>
                </c:pt>
                <c:pt idx="963">
                  <c:v>538365</c:v>
                </c:pt>
                <c:pt idx="964">
                  <c:v>383420.24</c:v>
                </c:pt>
                <c:pt idx="965">
                  <c:v>2385230</c:v>
                </c:pt>
                <c:pt idx="966">
                  <c:v>300018</c:v>
                </c:pt>
                <c:pt idx="967">
                  <c:v>309100.09999999998</c:v>
                </c:pt>
                <c:pt idx="968">
                  <c:v>300000</c:v>
                </c:pt>
                <c:pt idx="969">
                  <c:v>420000</c:v>
                </c:pt>
                <c:pt idx="970">
                  <c:v>1326988.8</c:v>
                </c:pt>
                <c:pt idx="971">
                  <c:v>0</c:v>
                </c:pt>
                <c:pt idx="972">
                  <c:v>299647</c:v>
                </c:pt>
                <c:pt idx="973">
                  <c:v>837414</c:v>
                </c:pt>
                <c:pt idx="974">
                  <c:v>329119.93</c:v>
                </c:pt>
                <c:pt idx="975">
                  <c:v>966467.2</c:v>
                </c:pt>
                <c:pt idx="976">
                  <c:v>424747.4</c:v>
                </c:pt>
                <c:pt idx="977">
                  <c:v>951165</c:v>
                </c:pt>
                <c:pt idx="978">
                  <c:v>480560.24</c:v>
                </c:pt>
                <c:pt idx="979">
                  <c:v>1713724</c:v>
                </c:pt>
                <c:pt idx="980">
                  <c:v>848691.7</c:v>
                </c:pt>
                <c:pt idx="981">
                  <c:v>297046</c:v>
                </c:pt>
                <c:pt idx="982">
                  <c:v>278030.99</c:v>
                </c:pt>
                <c:pt idx="983">
                  <c:v>297045</c:v>
                </c:pt>
                <c:pt idx="984">
                  <c:v>0</c:v>
                </c:pt>
                <c:pt idx="985">
                  <c:v>1079349.94</c:v>
                </c:pt>
                <c:pt idx="986">
                  <c:v>326749</c:v>
                </c:pt>
                <c:pt idx="987">
                  <c:v>377926.85</c:v>
                </c:pt>
                <c:pt idx="988">
                  <c:v>0</c:v>
                </c:pt>
                <c:pt idx="989">
                  <c:v>374301</c:v>
                </c:pt>
                <c:pt idx="990">
                  <c:v>297973.8</c:v>
                </c:pt>
                <c:pt idx="991">
                  <c:v>355060</c:v>
                </c:pt>
                <c:pt idx="992">
                  <c:v>297046</c:v>
                </c:pt>
                <c:pt idx="993">
                  <c:v>342028</c:v>
                </c:pt>
                <c:pt idx="994">
                  <c:v>0</c:v>
                </c:pt>
                <c:pt idx="995">
                  <c:v>430591.65</c:v>
                </c:pt>
                <c:pt idx="996">
                  <c:v>979079.94</c:v>
                </c:pt>
                <c:pt idx="997">
                  <c:v>428662.7</c:v>
                </c:pt>
                <c:pt idx="998">
                  <c:v>278030</c:v>
                </c:pt>
                <c:pt idx="999">
                  <c:v>324741.92</c:v>
                </c:pt>
                <c:pt idx="1000">
                  <c:v>390128.11</c:v>
                </c:pt>
                <c:pt idx="1001">
                  <c:v>713928</c:v>
                </c:pt>
                <c:pt idx="1002">
                  <c:v>1077120</c:v>
                </c:pt>
                <c:pt idx="1003">
                  <c:v>433738.95</c:v>
                </c:pt>
                <c:pt idx="1004">
                  <c:v>176387.09</c:v>
                </c:pt>
                <c:pt idx="1005">
                  <c:v>278030</c:v>
                </c:pt>
                <c:pt idx="1006">
                  <c:v>1407034.2</c:v>
                </c:pt>
                <c:pt idx="1007">
                  <c:v>1656666.67</c:v>
                </c:pt>
                <c:pt idx="1008">
                  <c:v>0</c:v>
                </c:pt>
                <c:pt idx="1009">
                  <c:v>600473</c:v>
                </c:pt>
                <c:pt idx="1010">
                  <c:v>544648</c:v>
                </c:pt>
                <c:pt idx="1011">
                  <c:v>757952.07</c:v>
                </c:pt>
                <c:pt idx="1012">
                  <c:v>297045</c:v>
                </c:pt>
                <c:pt idx="1013">
                  <c:v>514678</c:v>
                </c:pt>
                <c:pt idx="1014">
                  <c:v>207840</c:v>
                </c:pt>
                <c:pt idx="1015">
                  <c:v>0</c:v>
                </c:pt>
                <c:pt idx="1016">
                  <c:v>0</c:v>
                </c:pt>
                <c:pt idx="1017">
                  <c:v>140375</c:v>
                </c:pt>
                <c:pt idx="1018">
                  <c:v>2152089.7000000002</c:v>
                </c:pt>
                <c:pt idx="1019">
                  <c:v>1444541</c:v>
                </c:pt>
                <c:pt idx="1020">
                  <c:v>0</c:v>
                </c:pt>
                <c:pt idx="1021">
                  <c:v>4644820.8</c:v>
                </c:pt>
                <c:pt idx="1022">
                  <c:v>0</c:v>
                </c:pt>
                <c:pt idx="1023">
                  <c:v>3692520</c:v>
                </c:pt>
                <c:pt idx="1024">
                  <c:v>333671</c:v>
                </c:pt>
                <c:pt idx="1025">
                  <c:v>504571.88</c:v>
                </c:pt>
                <c:pt idx="1026">
                  <c:v>0</c:v>
                </c:pt>
                <c:pt idx="1027">
                  <c:v>766575.22</c:v>
                </c:pt>
                <c:pt idx="1028">
                  <c:v>1020006.8</c:v>
                </c:pt>
                <c:pt idx="1029">
                  <c:v>701742</c:v>
                </c:pt>
                <c:pt idx="1030">
                  <c:v>320000</c:v>
                </c:pt>
                <c:pt idx="1031">
                  <c:v>1340270.3400000001</c:v>
                </c:pt>
                <c:pt idx="1032">
                  <c:v>0</c:v>
                </c:pt>
                <c:pt idx="1033">
                  <c:v>0</c:v>
                </c:pt>
                <c:pt idx="1034">
                  <c:v>1170360</c:v>
                </c:pt>
                <c:pt idx="1035">
                  <c:v>196106.25</c:v>
                </c:pt>
                <c:pt idx="1036">
                  <c:v>0</c:v>
                </c:pt>
                <c:pt idx="1037">
                  <c:v>0</c:v>
                </c:pt>
                <c:pt idx="1038">
                  <c:v>465916</c:v>
                </c:pt>
                <c:pt idx="1039">
                  <c:v>632704.4</c:v>
                </c:pt>
                <c:pt idx="1040">
                  <c:v>0</c:v>
                </c:pt>
                <c:pt idx="1041">
                  <c:v>1902994.84</c:v>
                </c:pt>
                <c:pt idx="1042">
                  <c:v>1215206.99</c:v>
                </c:pt>
                <c:pt idx="1043">
                  <c:v>518584.68</c:v>
                </c:pt>
                <c:pt idx="1044">
                  <c:v>426767.25</c:v>
                </c:pt>
                <c:pt idx="1045">
                  <c:v>325779.37</c:v>
                </c:pt>
                <c:pt idx="1046">
                  <c:v>355776</c:v>
                </c:pt>
                <c:pt idx="1047">
                  <c:v>150000</c:v>
                </c:pt>
                <c:pt idx="1048">
                  <c:v>0</c:v>
                </c:pt>
                <c:pt idx="1049">
                  <c:v>327400</c:v>
                </c:pt>
                <c:pt idx="1050">
                  <c:v>4742229.6399999997</c:v>
                </c:pt>
                <c:pt idx="1051">
                  <c:v>396057</c:v>
                </c:pt>
                <c:pt idx="1052">
                  <c:v>1492126.5</c:v>
                </c:pt>
                <c:pt idx="1053">
                  <c:v>1301239</c:v>
                </c:pt>
                <c:pt idx="1054">
                  <c:v>359544.27</c:v>
                </c:pt>
                <c:pt idx="1055">
                  <c:v>0</c:v>
                </c:pt>
                <c:pt idx="1056">
                  <c:v>467500.65</c:v>
                </c:pt>
                <c:pt idx="1057">
                  <c:v>297046</c:v>
                </c:pt>
                <c:pt idx="1058">
                  <c:v>276964.83</c:v>
                </c:pt>
                <c:pt idx="1059">
                  <c:v>360000</c:v>
                </c:pt>
                <c:pt idx="1060">
                  <c:v>491540.23</c:v>
                </c:pt>
                <c:pt idx="1061">
                  <c:v>0</c:v>
                </c:pt>
                <c:pt idx="1062">
                  <c:v>141510.22</c:v>
                </c:pt>
                <c:pt idx="1063">
                  <c:v>0</c:v>
                </c:pt>
                <c:pt idx="1064">
                  <c:v>363793</c:v>
                </c:pt>
                <c:pt idx="1065">
                  <c:v>592200</c:v>
                </c:pt>
                <c:pt idx="1066">
                  <c:v>2196851</c:v>
                </c:pt>
                <c:pt idx="1067">
                  <c:v>495108.62</c:v>
                </c:pt>
                <c:pt idx="1068">
                  <c:v>380000</c:v>
                </c:pt>
                <c:pt idx="1069">
                  <c:v>2183054.04</c:v>
                </c:pt>
                <c:pt idx="1070">
                  <c:v>651535</c:v>
                </c:pt>
                <c:pt idx="1071">
                  <c:v>278030</c:v>
                </c:pt>
                <c:pt idx="1072">
                  <c:v>299647</c:v>
                </c:pt>
                <c:pt idx="1073">
                  <c:v>347520</c:v>
                </c:pt>
                <c:pt idx="1074">
                  <c:v>594640</c:v>
                </c:pt>
                <c:pt idx="1075">
                  <c:v>207858</c:v>
                </c:pt>
                <c:pt idx="1076">
                  <c:v>3211392</c:v>
                </c:pt>
                <c:pt idx="1077">
                  <c:v>631550.63</c:v>
                </c:pt>
                <c:pt idx="1078">
                  <c:v>374222.12</c:v>
                </c:pt>
                <c:pt idx="1079">
                  <c:v>338166</c:v>
                </c:pt>
                <c:pt idx="1080">
                  <c:v>180000</c:v>
                </c:pt>
                <c:pt idx="1081">
                  <c:v>0</c:v>
                </c:pt>
                <c:pt idx="1082">
                  <c:v>818240.4</c:v>
                </c:pt>
                <c:pt idx="1083">
                  <c:v>317915</c:v>
                </c:pt>
                <c:pt idx="1084">
                  <c:v>449694.75</c:v>
                </c:pt>
                <c:pt idx="1085">
                  <c:v>607000</c:v>
                </c:pt>
                <c:pt idx="1086">
                  <c:v>0</c:v>
                </c:pt>
                <c:pt idx="1087">
                  <c:v>300000</c:v>
                </c:pt>
                <c:pt idx="1088">
                  <c:v>359543</c:v>
                </c:pt>
                <c:pt idx="1089">
                  <c:v>717302</c:v>
                </c:pt>
                <c:pt idx="1090">
                  <c:v>301597.40000000002</c:v>
                </c:pt>
                <c:pt idx="1091">
                  <c:v>297046</c:v>
                </c:pt>
                <c:pt idx="1092">
                  <c:v>700000</c:v>
                </c:pt>
                <c:pt idx="1093">
                  <c:v>384000</c:v>
                </c:pt>
                <c:pt idx="1094">
                  <c:v>783349.9</c:v>
                </c:pt>
                <c:pt idx="1095">
                  <c:v>0</c:v>
                </c:pt>
                <c:pt idx="1096">
                  <c:v>247663</c:v>
                </c:pt>
                <c:pt idx="1097">
                  <c:v>1267616.3899999999</c:v>
                </c:pt>
                <c:pt idx="1098">
                  <c:v>0</c:v>
                </c:pt>
                <c:pt idx="1099">
                  <c:v>297044</c:v>
                </c:pt>
                <c:pt idx="1100">
                  <c:v>278030</c:v>
                </c:pt>
                <c:pt idx="1101">
                  <c:v>0</c:v>
                </c:pt>
                <c:pt idx="1102">
                  <c:v>239460</c:v>
                </c:pt>
                <c:pt idx="1103">
                  <c:v>0</c:v>
                </c:pt>
                <c:pt idx="1104">
                  <c:v>580840.93999999994</c:v>
                </c:pt>
                <c:pt idx="1105">
                  <c:v>850000</c:v>
                </c:pt>
                <c:pt idx="1106">
                  <c:v>367500</c:v>
                </c:pt>
                <c:pt idx="1107">
                  <c:v>594092</c:v>
                </c:pt>
                <c:pt idx="1108">
                  <c:v>297046</c:v>
                </c:pt>
                <c:pt idx="1109">
                  <c:v>429000</c:v>
                </c:pt>
                <c:pt idx="1110">
                  <c:v>460742.68</c:v>
                </c:pt>
                <c:pt idx="1111">
                  <c:v>469397.06</c:v>
                </c:pt>
                <c:pt idx="1112">
                  <c:v>0</c:v>
                </c:pt>
                <c:pt idx="1113">
                  <c:v>297046</c:v>
                </c:pt>
                <c:pt idx="1114">
                  <c:v>0</c:v>
                </c:pt>
                <c:pt idx="1115">
                  <c:v>297046</c:v>
                </c:pt>
                <c:pt idx="1116">
                  <c:v>425000</c:v>
                </c:pt>
                <c:pt idx="1117">
                  <c:v>1427100.52</c:v>
                </c:pt>
                <c:pt idx="1118">
                  <c:v>321287</c:v>
                </c:pt>
                <c:pt idx="1119">
                  <c:v>610142</c:v>
                </c:pt>
                <c:pt idx="1120">
                  <c:v>1602501</c:v>
                </c:pt>
                <c:pt idx="1121">
                  <c:v>440086.31</c:v>
                </c:pt>
                <c:pt idx="1122">
                  <c:v>812849</c:v>
                </c:pt>
                <c:pt idx="1123">
                  <c:v>0</c:v>
                </c:pt>
                <c:pt idx="1124">
                  <c:v>326753</c:v>
                </c:pt>
                <c:pt idx="1125">
                  <c:v>364062.51</c:v>
                </c:pt>
                <c:pt idx="1126">
                  <c:v>278030.99</c:v>
                </c:pt>
                <c:pt idx="1127">
                  <c:v>876640.38</c:v>
                </c:pt>
                <c:pt idx="1128">
                  <c:v>0</c:v>
                </c:pt>
                <c:pt idx="1129">
                  <c:v>51450.83</c:v>
                </c:pt>
                <c:pt idx="1130">
                  <c:v>538446.65</c:v>
                </c:pt>
                <c:pt idx="1131">
                  <c:v>198257.15</c:v>
                </c:pt>
                <c:pt idx="1132">
                  <c:v>278030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277000</c:v>
                </c:pt>
                <c:pt idx="1137">
                  <c:v>635014</c:v>
                </c:pt>
                <c:pt idx="1138">
                  <c:v>79912</c:v>
                </c:pt>
                <c:pt idx="1139">
                  <c:v>393512.27</c:v>
                </c:pt>
                <c:pt idx="1140">
                  <c:v>0</c:v>
                </c:pt>
                <c:pt idx="1141">
                  <c:v>125736.88</c:v>
                </c:pt>
                <c:pt idx="1142">
                  <c:v>1279854.5</c:v>
                </c:pt>
                <c:pt idx="1143">
                  <c:v>385000</c:v>
                </c:pt>
                <c:pt idx="1144">
                  <c:v>555522</c:v>
                </c:pt>
                <c:pt idx="1145">
                  <c:v>1190185.8999999999</c:v>
                </c:pt>
                <c:pt idx="1146">
                  <c:v>550590.5</c:v>
                </c:pt>
                <c:pt idx="1147">
                  <c:v>297046</c:v>
                </c:pt>
                <c:pt idx="1148">
                  <c:v>475006</c:v>
                </c:pt>
                <c:pt idx="1149">
                  <c:v>0</c:v>
                </c:pt>
                <c:pt idx="1150">
                  <c:v>278030</c:v>
                </c:pt>
                <c:pt idx="1151">
                  <c:v>290000</c:v>
                </c:pt>
                <c:pt idx="1152">
                  <c:v>1122731</c:v>
                </c:pt>
                <c:pt idx="1153">
                  <c:v>1551166.5</c:v>
                </c:pt>
                <c:pt idx="1154">
                  <c:v>479260</c:v>
                </c:pt>
                <c:pt idx="1155">
                  <c:v>1235915</c:v>
                </c:pt>
                <c:pt idx="1156">
                  <c:v>454230.29</c:v>
                </c:pt>
                <c:pt idx="1157">
                  <c:v>767326.7</c:v>
                </c:pt>
                <c:pt idx="1158">
                  <c:v>0</c:v>
                </c:pt>
                <c:pt idx="1159">
                  <c:v>0</c:v>
                </c:pt>
                <c:pt idx="1160">
                  <c:v>445799.84</c:v>
                </c:pt>
                <c:pt idx="1161">
                  <c:v>297046</c:v>
                </c:pt>
                <c:pt idx="1162">
                  <c:v>627720.31000000006</c:v>
                </c:pt>
                <c:pt idx="1163">
                  <c:v>540000</c:v>
                </c:pt>
                <c:pt idx="1164">
                  <c:v>475832.5</c:v>
                </c:pt>
                <c:pt idx="1165">
                  <c:v>324516.38</c:v>
                </c:pt>
                <c:pt idx="1166">
                  <c:v>3300500</c:v>
                </c:pt>
                <c:pt idx="1167">
                  <c:v>0</c:v>
                </c:pt>
                <c:pt idx="1168">
                  <c:v>802029</c:v>
                </c:pt>
                <c:pt idx="1169">
                  <c:v>331171</c:v>
                </c:pt>
                <c:pt idx="1170">
                  <c:v>3652052.72</c:v>
                </c:pt>
                <c:pt idx="1171">
                  <c:v>2036980.28</c:v>
                </c:pt>
                <c:pt idx="1172">
                  <c:v>279463.71999999997</c:v>
                </c:pt>
                <c:pt idx="1173">
                  <c:v>170013.99</c:v>
                </c:pt>
                <c:pt idx="1174">
                  <c:v>307580</c:v>
                </c:pt>
                <c:pt idx="1175">
                  <c:v>729689.4</c:v>
                </c:pt>
                <c:pt idx="1176">
                  <c:v>287862.75</c:v>
                </c:pt>
                <c:pt idx="1177">
                  <c:v>420583.35</c:v>
                </c:pt>
                <c:pt idx="1178">
                  <c:v>716640</c:v>
                </c:pt>
                <c:pt idx="1179">
                  <c:v>0</c:v>
                </c:pt>
                <c:pt idx="1180">
                  <c:v>389716.32</c:v>
                </c:pt>
                <c:pt idx="1181">
                  <c:v>297046</c:v>
                </c:pt>
                <c:pt idx="1182">
                  <c:v>299647</c:v>
                </c:pt>
                <c:pt idx="1183">
                  <c:v>530654.96</c:v>
                </c:pt>
                <c:pt idx="1184">
                  <c:v>580000</c:v>
                </c:pt>
                <c:pt idx="1185">
                  <c:v>590156.81999999995</c:v>
                </c:pt>
                <c:pt idx="1186">
                  <c:v>1136716.6599999999</c:v>
                </c:pt>
                <c:pt idx="1187">
                  <c:v>458557</c:v>
                </c:pt>
                <c:pt idx="1188">
                  <c:v>1273490.6299999999</c:v>
                </c:pt>
                <c:pt idx="1189">
                  <c:v>0</c:v>
                </c:pt>
                <c:pt idx="1190">
                  <c:v>0</c:v>
                </c:pt>
                <c:pt idx="1191">
                  <c:v>634764</c:v>
                </c:pt>
                <c:pt idx="1192">
                  <c:v>303131</c:v>
                </c:pt>
                <c:pt idx="1193">
                  <c:v>0</c:v>
                </c:pt>
                <c:pt idx="1194">
                  <c:v>220000</c:v>
                </c:pt>
                <c:pt idx="1195">
                  <c:v>446228</c:v>
                </c:pt>
                <c:pt idx="1196">
                  <c:v>24000</c:v>
                </c:pt>
                <c:pt idx="1197">
                  <c:v>120159.3</c:v>
                </c:pt>
                <c:pt idx="1198">
                  <c:v>296822.51</c:v>
                </c:pt>
                <c:pt idx="1199">
                  <c:v>0</c:v>
                </c:pt>
                <c:pt idx="1200">
                  <c:v>0</c:v>
                </c:pt>
                <c:pt idx="1201">
                  <c:v>164917</c:v>
                </c:pt>
                <c:pt idx="1202">
                  <c:v>0</c:v>
                </c:pt>
                <c:pt idx="1203">
                  <c:v>0</c:v>
                </c:pt>
                <c:pt idx="1204">
                  <c:v>1489400.5</c:v>
                </c:pt>
                <c:pt idx="1205">
                  <c:v>0</c:v>
                </c:pt>
                <c:pt idx="1206">
                  <c:v>314828.5</c:v>
                </c:pt>
                <c:pt idx="1207">
                  <c:v>297045</c:v>
                </c:pt>
                <c:pt idx="1208">
                  <c:v>3355438.16</c:v>
                </c:pt>
                <c:pt idx="1209">
                  <c:v>278030</c:v>
                </c:pt>
                <c:pt idx="1210">
                  <c:v>1177801</c:v>
                </c:pt>
                <c:pt idx="1211">
                  <c:v>297046</c:v>
                </c:pt>
                <c:pt idx="1212">
                  <c:v>278030</c:v>
                </c:pt>
                <c:pt idx="1213">
                  <c:v>3580557</c:v>
                </c:pt>
                <c:pt idx="1214">
                  <c:v>0</c:v>
                </c:pt>
                <c:pt idx="1215">
                  <c:v>592110</c:v>
                </c:pt>
                <c:pt idx="1216">
                  <c:v>640705.61</c:v>
                </c:pt>
                <c:pt idx="1217">
                  <c:v>3000000</c:v>
                </c:pt>
                <c:pt idx="1218">
                  <c:v>286990.48</c:v>
                </c:pt>
                <c:pt idx="1219">
                  <c:v>297046</c:v>
                </c:pt>
                <c:pt idx="1220">
                  <c:v>486139.05</c:v>
                </c:pt>
                <c:pt idx="1221">
                  <c:v>404181.98</c:v>
                </c:pt>
                <c:pt idx="1222">
                  <c:v>297046</c:v>
                </c:pt>
                <c:pt idx="1223">
                  <c:v>227097.48</c:v>
                </c:pt>
                <c:pt idx="1224">
                  <c:v>0</c:v>
                </c:pt>
                <c:pt idx="1225">
                  <c:v>418017</c:v>
                </c:pt>
                <c:pt idx="1226">
                  <c:v>403320.12</c:v>
                </c:pt>
                <c:pt idx="1227">
                  <c:v>293611</c:v>
                </c:pt>
                <c:pt idx="1228">
                  <c:v>0</c:v>
                </c:pt>
                <c:pt idx="1229">
                  <c:v>790612.8</c:v>
                </c:pt>
                <c:pt idx="1230">
                  <c:v>351475.79</c:v>
                </c:pt>
                <c:pt idx="1231">
                  <c:v>140000</c:v>
                </c:pt>
                <c:pt idx="1232">
                  <c:v>367656</c:v>
                </c:pt>
                <c:pt idx="1233">
                  <c:v>437356.05</c:v>
                </c:pt>
                <c:pt idx="1234">
                  <c:v>650000</c:v>
                </c:pt>
                <c:pt idx="1235">
                  <c:v>0</c:v>
                </c:pt>
                <c:pt idx="1236">
                  <c:v>694194</c:v>
                </c:pt>
                <c:pt idx="1237">
                  <c:v>297046</c:v>
                </c:pt>
                <c:pt idx="1238">
                  <c:v>1990669.08</c:v>
                </c:pt>
                <c:pt idx="1239">
                  <c:v>716480.5</c:v>
                </c:pt>
                <c:pt idx="1240">
                  <c:v>629602.69999999995</c:v>
                </c:pt>
                <c:pt idx="1241">
                  <c:v>139857.5</c:v>
                </c:pt>
                <c:pt idx="1242">
                  <c:v>627456</c:v>
                </c:pt>
                <c:pt idx="1243">
                  <c:v>387148.05</c:v>
                </c:pt>
                <c:pt idx="1244">
                  <c:v>1021093.09</c:v>
                </c:pt>
                <c:pt idx="1245">
                  <c:v>350000</c:v>
                </c:pt>
                <c:pt idx="1246">
                  <c:v>0</c:v>
                </c:pt>
                <c:pt idx="1247">
                  <c:v>2276454.04</c:v>
                </c:pt>
                <c:pt idx="1248">
                  <c:v>278030</c:v>
                </c:pt>
                <c:pt idx="1249">
                  <c:v>346913</c:v>
                </c:pt>
                <c:pt idx="1250">
                  <c:v>426096.65</c:v>
                </c:pt>
                <c:pt idx="1251">
                  <c:v>251072.18</c:v>
                </c:pt>
                <c:pt idx="1252">
                  <c:v>747594</c:v>
                </c:pt>
                <c:pt idx="1253">
                  <c:v>593740.05000000005</c:v>
                </c:pt>
                <c:pt idx="1254">
                  <c:v>714425</c:v>
                </c:pt>
                <c:pt idx="1255">
                  <c:v>1176482.04</c:v>
                </c:pt>
                <c:pt idx="1256">
                  <c:v>1006388.25</c:v>
                </c:pt>
                <c:pt idx="1257">
                  <c:v>278035</c:v>
                </c:pt>
                <c:pt idx="1258">
                  <c:v>353398.58</c:v>
                </c:pt>
                <c:pt idx="1259">
                  <c:v>278030</c:v>
                </c:pt>
                <c:pt idx="1260">
                  <c:v>531911.06000000006</c:v>
                </c:pt>
                <c:pt idx="1261">
                  <c:v>273622</c:v>
                </c:pt>
                <c:pt idx="1262">
                  <c:v>347320</c:v>
                </c:pt>
                <c:pt idx="1263">
                  <c:v>1124791.5</c:v>
                </c:pt>
                <c:pt idx="1264">
                  <c:v>205000</c:v>
                </c:pt>
                <c:pt idx="1265">
                  <c:v>630000</c:v>
                </c:pt>
                <c:pt idx="1266">
                  <c:v>0</c:v>
                </c:pt>
                <c:pt idx="1267">
                  <c:v>703681</c:v>
                </c:pt>
                <c:pt idx="1268">
                  <c:v>365528</c:v>
                </c:pt>
                <c:pt idx="1269">
                  <c:v>305704</c:v>
                </c:pt>
                <c:pt idx="1270">
                  <c:v>179401.84</c:v>
                </c:pt>
                <c:pt idx="1271">
                  <c:v>308333</c:v>
                </c:pt>
                <c:pt idx="1272">
                  <c:v>2334718.75</c:v>
                </c:pt>
                <c:pt idx="1273">
                  <c:v>1720445.3</c:v>
                </c:pt>
                <c:pt idx="1274">
                  <c:v>542281.48</c:v>
                </c:pt>
                <c:pt idx="1275">
                  <c:v>486470.39</c:v>
                </c:pt>
                <c:pt idx="1276">
                  <c:v>0</c:v>
                </c:pt>
                <c:pt idx="1277">
                  <c:v>762500</c:v>
                </c:pt>
                <c:pt idx="1278">
                  <c:v>282305</c:v>
                </c:pt>
                <c:pt idx="1279">
                  <c:v>297045</c:v>
                </c:pt>
                <c:pt idx="1280">
                  <c:v>400228.96</c:v>
                </c:pt>
                <c:pt idx="1281">
                  <c:v>490013.49</c:v>
                </c:pt>
                <c:pt idx="1282">
                  <c:v>343391.57</c:v>
                </c:pt>
                <c:pt idx="1283">
                  <c:v>332161</c:v>
                </c:pt>
                <c:pt idx="1284">
                  <c:v>1083336.99</c:v>
                </c:pt>
                <c:pt idx="1285">
                  <c:v>289083.33</c:v>
                </c:pt>
                <c:pt idx="1286">
                  <c:v>377634.82</c:v>
                </c:pt>
                <c:pt idx="1287">
                  <c:v>278030</c:v>
                </c:pt>
                <c:pt idx="1288">
                  <c:v>297046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449243.84</c:v>
                </c:pt>
                <c:pt idx="1293">
                  <c:v>0</c:v>
                </c:pt>
                <c:pt idx="1294">
                  <c:v>395499</c:v>
                </c:pt>
                <c:pt idx="1295">
                  <c:v>0</c:v>
                </c:pt>
                <c:pt idx="1296">
                  <c:v>558849</c:v>
                </c:pt>
                <c:pt idx="1297">
                  <c:v>300000</c:v>
                </c:pt>
                <c:pt idx="1298">
                  <c:v>280000</c:v>
                </c:pt>
                <c:pt idx="1299">
                  <c:v>448387.72</c:v>
                </c:pt>
                <c:pt idx="1300">
                  <c:v>302470</c:v>
                </c:pt>
                <c:pt idx="1301">
                  <c:v>195143</c:v>
                </c:pt>
                <c:pt idx="1302">
                  <c:v>513383.02</c:v>
                </c:pt>
                <c:pt idx="1303">
                  <c:v>278030</c:v>
                </c:pt>
                <c:pt idx="1304">
                  <c:v>343390</c:v>
                </c:pt>
                <c:pt idx="1305">
                  <c:v>1204805.5900000001</c:v>
                </c:pt>
                <c:pt idx="1306">
                  <c:v>1611500</c:v>
                </c:pt>
                <c:pt idx="1307">
                  <c:v>1047569</c:v>
                </c:pt>
                <c:pt idx="1308">
                  <c:v>526800</c:v>
                </c:pt>
                <c:pt idx="1309">
                  <c:v>580021.27</c:v>
                </c:pt>
                <c:pt idx="1310">
                  <c:v>526083.62</c:v>
                </c:pt>
                <c:pt idx="1311">
                  <c:v>910693.65</c:v>
                </c:pt>
                <c:pt idx="1312">
                  <c:v>493046.78</c:v>
                </c:pt>
                <c:pt idx="1313">
                  <c:v>330798</c:v>
                </c:pt>
                <c:pt idx="1314">
                  <c:v>2520949.98</c:v>
                </c:pt>
                <c:pt idx="1315">
                  <c:v>297045</c:v>
                </c:pt>
                <c:pt idx="1316">
                  <c:v>306723.3</c:v>
                </c:pt>
                <c:pt idx="1317">
                  <c:v>300000</c:v>
                </c:pt>
                <c:pt idx="1318">
                  <c:v>666854.69999999995</c:v>
                </c:pt>
                <c:pt idx="1319">
                  <c:v>397927</c:v>
                </c:pt>
                <c:pt idx="1320">
                  <c:v>1214487</c:v>
                </c:pt>
                <c:pt idx="1321">
                  <c:v>778239</c:v>
                </c:pt>
                <c:pt idx="1322">
                  <c:v>870468.31</c:v>
                </c:pt>
                <c:pt idx="1323">
                  <c:v>0</c:v>
                </c:pt>
                <c:pt idx="1324">
                  <c:v>0</c:v>
                </c:pt>
                <c:pt idx="1325">
                  <c:v>278030</c:v>
                </c:pt>
                <c:pt idx="1326">
                  <c:v>190000</c:v>
                </c:pt>
                <c:pt idx="1327">
                  <c:v>0</c:v>
                </c:pt>
                <c:pt idx="1328">
                  <c:v>278030</c:v>
                </c:pt>
                <c:pt idx="1329">
                  <c:v>324390</c:v>
                </c:pt>
                <c:pt idx="1330">
                  <c:v>2187872</c:v>
                </c:pt>
                <c:pt idx="1331">
                  <c:v>305704</c:v>
                </c:pt>
                <c:pt idx="1332">
                  <c:v>389481.25</c:v>
                </c:pt>
                <c:pt idx="1333">
                  <c:v>450000</c:v>
                </c:pt>
                <c:pt idx="1334">
                  <c:v>48989.7</c:v>
                </c:pt>
                <c:pt idx="1335">
                  <c:v>977750</c:v>
                </c:pt>
                <c:pt idx="1336">
                  <c:v>305000</c:v>
                </c:pt>
                <c:pt idx="1337">
                  <c:v>297046</c:v>
                </c:pt>
                <c:pt idx="1338">
                  <c:v>65249.56</c:v>
                </c:pt>
                <c:pt idx="1339">
                  <c:v>659264</c:v>
                </c:pt>
                <c:pt idx="1340">
                  <c:v>896802.93</c:v>
                </c:pt>
                <c:pt idx="1341">
                  <c:v>0</c:v>
                </c:pt>
                <c:pt idx="1342">
                  <c:v>629292.61</c:v>
                </c:pt>
                <c:pt idx="1343">
                  <c:v>1408126</c:v>
                </c:pt>
                <c:pt idx="1344">
                  <c:v>1575682</c:v>
                </c:pt>
                <c:pt idx="1345">
                  <c:v>268333.33</c:v>
                </c:pt>
                <c:pt idx="1346">
                  <c:v>308000</c:v>
                </c:pt>
                <c:pt idx="1347">
                  <c:v>0</c:v>
                </c:pt>
                <c:pt idx="1348">
                  <c:v>590706.5</c:v>
                </c:pt>
                <c:pt idx="1349">
                  <c:v>759928</c:v>
                </c:pt>
                <c:pt idx="1350">
                  <c:v>182669.09</c:v>
                </c:pt>
                <c:pt idx="1351">
                  <c:v>1954127</c:v>
                </c:pt>
                <c:pt idx="1352">
                  <c:v>727896.34</c:v>
                </c:pt>
                <c:pt idx="1353">
                  <c:v>0</c:v>
                </c:pt>
                <c:pt idx="1354">
                  <c:v>428100</c:v>
                </c:pt>
                <c:pt idx="1355">
                  <c:v>359544.27</c:v>
                </c:pt>
                <c:pt idx="1356">
                  <c:v>297046</c:v>
                </c:pt>
                <c:pt idx="1357">
                  <c:v>589282.56000000006</c:v>
                </c:pt>
                <c:pt idx="1358">
                  <c:v>0</c:v>
                </c:pt>
                <c:pt idx="1359">
                  <c:v>0</c:v>
                </c:pt>
                <c:pt idx="1360">
                  <c:v>807282.52</c:v>
                </c:pt>
                <c:pt idx="1361">
                  <c:v>0</c:v>
                </c:pt>
                <c:pt idx="1362">
                  <c:v>145670.5</c:v>
                </c:pt>
                <c:pt idx="1363">
                  <c:v>0</c:v>
                </c:pt>
                <c:pt idx="1364">
                  <c:v>387279.29</c:v>
                </c:pt>
                <c:pt idx="1365">
                  <c:v>351604</c:v>
                </c:pt>
                <c:pt idx="1366">
                  <c:v>300018</c:v>
                </c:pt>
                <c:pt idx="1367">
                  <c:v>232960</c:v>
                </c:pt>
                <c:pt idx="1368">
                  <c:v>297046</c:v>
                </c:pt>
                <c:pt idx="1369">
                  <c:v>683000</c:v>
                </c:pt>
                <c:pt idx="1370">
                  <c:v>876520</c:v>
                </c:pt>
                <c:pt idx="1371">
                  <c:v>409455</c:v>
                </c:pt>
                <c:pt idx="1372">
                  <c:v>3654908.92</c:v>
                </c:pt>
                <c:pt idx="1373">
                  <c:v>1202466.6200000001</c:v>
                </c:pt>
                <c:pt idx="1374">
                  <c:v>297082.46999999997</c:v>
                </c:pt>
                <c:pt idx="1375">
                  <c:v>350000</c:v>
                </c:pt>
                <c:pt idx="1376">
                  <c:v>243000</c:v>
                </c:pt>
                <c:pt idx="1377">
                  <c:v>210000</c:v>
                </c:pt>
                <c:pt idx="1378">
                  <c:v>1154739.48</c:v>
                </c:pt>
                <c:pt idx="1379">
                  <c:v>0</c:v>
                </c:pt>
                <c:pt idx="1380">
                  <c:v>2438887.83</c:v>
                </c:pt>
                <c:pt idx="1381">
                  <c:v>285127</c:v>
                </c:pt>
                <c:pt idx="1382">
                  <c:v>278030.99</c:v>
                </c:pt>
                <c:pt idx="1383">
                  <c:v>1580792</c:v>
                </c:pt>
                <c:pt idx="1384">
                  <c:v>297139</c:v>
                </c:pt>
                <c:pt idx="1385">
                  <c:v>297046</c:v>
                </c:pt>
                <c:pt idx="1386">
                  <c:v>278030</c:v>
                </c:pt>
                <c:pt idx="1387">
                  <c:v>580000</c:v>
                </c:pt>
                <c:pt idx="1388">
                  <c:v>504976</c:v>
                </c:pt>
                <c:pt idx="1389">
                  <c:v>0</c:v>
                </c:pt>
                <c:pt idx="1390">
                  <c:v>639148</c:v>
                </c:pt>
                <c:pt idx="1391">
                  <c:v>263640</c:v>
                </c:pt>
                <c:pt idx="1392">
                  <c:v>846529</c:v>
                </c:pt>
                <c:pt idx="1393">
                  <c:v>240890.9</c:v>
                </c:pt>
                <c:pt idx="1394">
                  <c:v>924156</c:v>
                </c:pt>
                <c:pt idx="1395">
                  <c:v>1815071.5</c:v>
                </c:pt>
                <c:pt idx="1396">
                  <c:v>0</c:v>
                </c:pt>
                <c:pt idx="1397">
                  <c:v>223702.12</c:v>
                </c:pt>
                <c:pt idx="1398">
                  <c:v>155807.99</c:v>
                </c:pt>
                <c:pt idx="1399">
                  <c:v>361976.88</c:v>
                </c:pt>
                <c:pt idx="1400">
                  <c:v>573500</c:v>
                </c:pt>
                <c:pt idx="1401">
                  <c:v>0</c:v>
                </c:pt>
                <c:pt idx="1402">
                  <c:v>811540</c:v>
                </c:pt>
                <c:pt idx="1403">
                  <c:v>760842</c:v>
                </c:pt>
                <c:pt idx="1404">
                  <c:v>1255736.08</c:v>
                </c:pt>
                <c:pt idx="1405">
                  <c:v>1146611.22</c:v>
                </c:pt>
                <c:pt idx="1406">
                  <c:v>1497172.49</c:v>
                </c:pt>
                <c:pt idx="1407">
                  <c:v>1372847.55</c:v>
                </c:pt>
                <c:pt idx="1408">
                  <c:v>0</c:v>
                </c:pt>
                <c:pt idx="1409">
                  <c:v>650897.42000000004</c:v>
                </c:pt>
                <c:pt idx="1410">
                  <c:v>463597.72</c:v>
                </c:pt>
                <c:pt idx="1411">
                  <c:v>297050</c:v>
                </c:pt>
                <c:pt idx="1412">
                  <c:v>297110</c:v>
                </c:pt>
                <c:pt idx="1413">
                  <c:v>297045</c:v>
                </c:pt>
                <c:pt idx="1414">
                  <c:v>278030</c:v>
                </c:pt>
                <c:pt idx="1415">
                  <c:v>11580185.98</c:v>
                </c:pt>
                <c:pt idx="1416">
                  <c:v>2007029.76</c:v>
                </c:pt>
                <c:pt idx="1417">
                  <c:v>740237.33</c:v>
                </c:pt>
                <c:pt idx="1418">
                  <c:v>140000</c:v>
                </c:pt>
                <c:pt idx="1419">
                  <c:v>0</c:v>
                </c:pt>
                <c:pt idx="1420">
                  <c:v>0</c:v>
                </c:pt>
                <c:pt idx="1421">
                  <c:v>266625</c:v>
                </c:pt>
                <c:pt idx="1422">
                  <c:v>0</c:v>
                </c:pt>
                <c:pt idx="1423">
                  <c:v>574141.48</c:v>
                </c:pt>
                <c:pt idx="1424">
                  <c:v>2072167</c:v>
                </c:pt>
                <c:pt idx="1425">
                  <c:v>278030</c:v>
                </c:pt>
                <c:pt idx="1426">
                  <c:v>2166746.5</c:v>
                </c:pt>
                <c:pt idx="1427">
                  <c:v>532257.68999999994</c:v>
                </c:pt>
                <c:pt idx="1428">
                  <c:v>2762536.65</c:v>
                </c:pt>
                <c:pt idx="1429">
                  <c:v>278030</c:v>
                </c:pt>
                <c:pt idx="1430">
                  <c:v>437183.54</c:v>
                </c:pt>
                <c:pt idx="1431">
                  <c:v>417623.03</c:v>
                </c:pt>
                <c:pt idx="1432">
                  <c:v>170502</c:v>
                </c:pt>
                <c:pt idx="1433">
                  <c:v>0</c:v>
                </c:pt>
                <c:pt idx="1434">
                  <c:v>0</c:v>
                </c:pt>
                <c:pt idx="1435">
                  <c:v>406190.91</c:v>
                </c:pt>
                <c:pt idx="1436">
                  <c:v>297046</c:v>
                </c:pt>
                <c:pt idx="1437">
                  <c:v>0</c:v>
                </c:pt>
                <c:pt idx="1438">
                  <c:v>496170</c:v>
                </c:pt>
                <c:pt idx="1439">
                  <c:v>952596</c:v>
                </c:pt>
                <c:pt idx="1440">
                  <c:v>644244</c:v>
                </c:pt>
                <c:pt idx="1441">
                  <c:v>297045</c:v>
                </c:pt>
                <c:pt idx="1442">
                  <c:v>297044.99</c:v>
                </c:pt>
                <c:pt idx="1443">
                  <c:v>1591132.4</c:v>
                </c:pt>
                <c:pt idx="1444">
                  <c:v>130000</c:v>
                </c:pt>
                <c:pt idx="1445">
                  <c:v>868191.39</c:v>
                </c:pt>
                <c:pt idx="1446">
                  <c:v>122313.33</c:v>
                </c:pt>
                <c:pt idx="1447">
                  <c:v>337000</c:v>
                </c:pt>
                <c:pt idx="1448">
                  <c:v>1448116.5</c:v>
                </c:pt>
                <c:pt idx="1449">
                  <c:v>327716</c:v>
                </c:pt>
                <c:pt idx="1450">
                  <c:v>297044</c:v>
                </c:pt>
                <c:pt idx="1451">
                  <c:v>278030</c:v>
                </c:pt>
                <c:pt idx="1452">
                  <c:v>477915</c:v>
                </c:pt>
                <c:pt idx="1453">
                  <c:v>5472090.3399999999</c:v>
                </c:pt>
                <c:pt idx="1454">
                  <c:v>196822.39</c:v>
                </c:pt>
                <c:pt idx="1455">
                  <c:v>0</c:v>
                </c:pt>
                <c:pt idx="1456">
                  <c:v>298957</c:v>
                </c:pt>
                <c:pt idx="1457">
                  <c:v>75294.7</c:v>
                </c:pt>
                <c:pt idx="1458">
                  <c:v>278030</c:v>
                </c:pt>
                <c:pt idx="1459">
                  <c:v>278030.99</c:v>
                </c:pt>
                <c:pt idx="1460">
                  <c:v>791499.02</c:v>
                </c:pt>
                <c:pt idx="1461">
                  <c:v>0</c:v>
                </c:pt>
                <c:pt idx="1462">
                  <c:v>1611870.5</c:v>
                </c:pt>
                <c:pt idx="1463">
                  <c:v>771947.42</c:v>
                </c:pt>
                <c:pt idx="1464">
                  <c:v>278030</c:v>
                </c:pt>
                <c:pt idx="1465">
                  <c:v>1358025.5</c:v>
                </c:pt>
                <c:pt idx="1466">
                  <c:v>1049700.32</c:v>
                </c:pt>
                <c:pt idx="1467">
                  <c:v>0</c:v>
                </c:pt>
                <c:pt idx="1468">
                  <c:v>266800</c:v>
                </c:pt>
                <c:pt idx="1469">
                  <c:v>0</c:v>
                </c:pt>
                <c:pt idx="1470">
                  <c:v>342027</c:v>
                </c:pt>
                <c:pt idx="1471">
                  <c:v>1104062</c:v>
                </c:pt>
                <c:pt idx="1472">
                  <c:v>155880</c:v>
                </c:pt>
                <c:pt idx="1473">
                  <c:v>297046</c:v>
                </c:pt>
                <c:pt idx="1474">
                  <c:v>338166</c:v>
                </c:pt>
                <c:pt idx="1475">
                  <c:v>0</c:v>
                </c:pt>
                <c:pt idx="1476">
                  <c:v>490638.83</c:v>
                </c:pt>
                <c:pt idx="1477">
                  <c:v>432363</c:v>
                </c:pt>
                <c:pt idx="1478">
                  <c:v>0</c:v>
                </c:pt>
                <c:pt idx="1479">
                  <c:v>351670.01</c:v>
                </c:pt>
                <c:pt idx="1480">
                  <c:v>528606.29</c:v>
                </c:pt>
                <c:pt idx="1481">
                  <c:v>2398731.5</c:v>
                </c:pt>
                <c:pt idx="1482">
                  <c:v>327400</c:v>
                </c:pt>
                <c:pt idx="1483">
                  <c:v>0</c:v>
                </c:pt>
                <c:pt idx="1484">
                  <c:v>1139623</c:v>
                </c:pt>
                <c:pt idx="1485">
                  <c:v>286145.68</c:v>
                </c:pt>
                <c:pt idx="1486">
                  <c:v>297045</c:v>
                </c:pt>
                <c:pt idx="1487">
                  <c:v>734252.96</c:v>
                </c:pt>
                <c:pt idx="1488">
                  <c:v>592772.23</c:v>
                </c:pt>
                <c:pt idx="1489">
                  <c:v>303333</c:v>
                </c:pt>
                <c:pt idx="1490">
                  <c:v>347135</c:v>
                </c:pt>
                <c:pt idx="1491">
                  <c:v>639148</c:v>
                </c:pt>
                <c:pt idx="1492">
                  <c:v>435801</c:v>
                </c:pt>
                <c:pt idx="1493">
                  <c:v>484829.52</c:v>
                </c:pt>
                <c:pt idx="1494">
                  <c:v>92366.25</c:v>
                </c:pt>
                <c:pt idx="1495">
                  <c:v>0</c:v>
                </c:pt>
                <c:pt idx="1496">
                  <c:v>0</c:v>
                </c:pt>
                <c:pt idx="1497">
                  <c:v>1940476.41</c:v>
                </c:pt>
                <c:pt idx="1498">
                  <c:v>571508</c:v>
                </c:pt>
                <c:pt idx="1499">
                  <c:v>932109.37</c:v>
                </c:pt>
                <c:pt idx="1500">
                  <c:v>0</c:v>
                </c:pt>
                <c:pt idx="1501">
                  <c:v>859613</c:v>
                </c:pt>
                <c:pt idx="1502">
                  <c:v>0</c:v>
                </c:pt>
                <c:pt idx="1503">
                  <c:v>0</c:v>
                </c:pt>
                <c:pt idx="1504">
                  <c:v>2817770</c:v>
                </c:pt>
                <c:pt idx="1505">
                  <c:v>688069.8</c:v>
                </c:pt>
                <c:pt idx="1506">
                  <c:v>0</c:v>
                </c:pt>
                <c:pt idx="1507">
                  <c:v>0</c:v>
                </c:pt>
                <c:pt idx="1508">
                  <c:v>1858320</c:v>
                </c:pt>
                <c:pt idx="1509">
                  <c:v>0</c:v>
                </c:pt>
                <c:pt idx="1510">
                  <c:v>546457.48</c:v>
                </c:pt>
                <c:pt idx="1511">
                  <c:v>297044</c:v>
                </c:pt>
                <c:pt idx="1512">
                  <c:v>120000</c:v>
                </c:pt>
                <c:pt idx="1513">
                  <c:v>1296001.6000000001</c:v>
                </c:pt>
                <c:pt idx="1514">
                  <c:v>1346350</c:v>
                </c:pt>
                <c:pt idx="1515">
                  <c:v>1089100</c:v>
                </c:pt>
                <c:pt idx="1516">
                  <c:v>766610</c:v>
                </c:pt>
                <c:pt idx="1517">
                  <c:v>727896.34</c:v>
                </c:pt>
                <c:pt idx="1518">
                  <c:v>2577656.4700000002</c:v>
                </c:pt>
                <c:pt idx="1519">
                  <c:v>2694159.76</c:v>
                </c:pt>
                <c:pt idx="1520">
                  <c:v>36204.74</c:v>
                </c:pt>
                <c:pt idx="1521">
                  <c:v>300018</c:v>
                </c:pt>
                <c:pt idx="1522">
                  <c:v>382325</c:v>
                </c:pt>
                <c:pt idx="1523">
                  <c:v>326749</c:v>
                </c:pt>
                <c:pt idx="1524">
                  <c:v>611036.43999999994</c:v>
                </c:pt>
                <c:pt idx="1525">
                  <c:v>0</c:v>
                </c:pt>
                <c:pt idx="1526">
                  <c:v>275191.65000000002</c:v>
                </c:pt>
                <c:pt idx="1527">
                  <c:v>273980</c:v>
                </c:pt>
                <c:pt idx="1528">
                  <c:v>1664567.5</c:v>
                </c:pt>
                <c:pt idx="1529">
                  <c:v>185046.87</c:v>
                </c:pt>
                <c:pt idx="1530">
                  <c:v>634576.92000000004</c:v>
                </c:pt>
                <c:pt idx="1531">
                  <c:v>513543</c:v>
                </c:pt>
                <c:pt idx="1532">
                  <c:v>383318.62</c:v>
                </c:pt>
                <c:pt idx="1533">
                  <c:v>1161325</c:v>
                </c:pt>
                <c:pt idx="1534">
                  <c:v>297139</c:v>
                </c:pt>
                <c:pt idx="1535">
                  <c:v>278030</c:v>
                </c:pt>
                <c:pt idx="1536">
                  <c:v>101340</c:v>
                </c:pt>
                <c:pt idx="1537">
                  <c:v>397630.9</c:v>
                </c:pt>
                <c:pt idx="1538">
                  <c:v>0</c:v>
                </c:pt>
                <c:pt idx="1539">
                  <c:v>1000000</c:v>
                </c:pt>
                <c:pt idx="1540">
                  <c:v>308568</c:v>
                </c:pt>
                <c:pt idx="1541">
                  <c:v>297046</c:v>
                </c:pt>
                <c:pt idx="1542">
                  <c:v>297046</c:v>
                </c:pt>
                <c:pt idx="1543">
                  <c:v>704142.51</c:v>
                </c:pt>
                <c:pt idx="1544">
                  <c:v>306667</c:v>
                </c:pt>
                <c:pt idx="1545">
                  <c:v>639148</c:v>
                </c:pt>
                <c:pt idx="1546">
                  <c:v>439063.24</c:v>
                </c:pt>
                <c:pt idx="1547">
                  <c:v>359544.27</c:v>
                </c:pt>
                <c:pt idx="1548">
                  <c:v>313256</c:v>
                </c:pt>
                <c:pt idx="1549">
                  <c:v>299152</c:v>
                </c:pt>
                <c:pt idx="1550">
                  <c:v>0</c:v>
                </c:pt>
                <c:pt idx="1551">
                  <c:v>571830.07999999996</c:v>
                </c:pt>
                <c:pt idx="1552">
                  <c:v>297046</c:v>
                </c:pt>
                <c:pt idx="1553">
                  <c:v>2401743.04</c:v>
                </c:pt>
                <c:pt idx="1554">
                  <c:v>263473.09000000003</c:v>
                </c:pt>
                <c:pt idx="1555">
                  <c:v>764250.3</c:v>
                </c:pt>
                <c:pt idx="1556">
                  <c:v>310124</c:v>
                </c:pt>
                <c:pt idx="1557">
                  <c:v>412923.5</c:v>
                </c:pt>
                <c:pt idx="1558">
                  <c:v>0</c:v>
                </c:pt>
                <c:pt idx="1559">
                  <c:v>787019</c:v>
                </c:pt>
                <c:pt idx="1560">
                  <c:v>355312</c:v>
                </c:pt>
                <c:pt idx="1561">
                  <c:v>399910</c:v>
                </c:pt>
                <c:pt idx="1562">
                  <c:v>500383</c:v>
                </c:pt>
                <c:pt idx="1563">
                  <c:v>1069544.74</c:v>
                </c:pt>
                <c:pt idx="1564">
                  <c:v>284512</c:v>
                </c:pt>
                <c:pt idx="1565">
                  <c:v>2900000</c:v>
                </c:pt>
                <c:pt idx="1566">
                  <c:v>398327.08</c:v>
                </c:pt>
                <c:pt idx="1567">
                  <c:v>642418.54</c:v>
                </c:pt>
                <c:pt idx="1568">
                  <c:v>509509</c:v>
                </c:pt>
                <c:pt idx="1569">
                  <c:v>0</c:v>
                </c:pt>
                <c:pt idx="1570">
                  <c:v>537156.98</c:v>
                </c:pt>
                <c:pt idx="1571">
                  <c:v>1545800</c:v>
                </c:pt>
                <c:pt idx="1572">
                  <c:v>1070405</c:v>
                </c:pt>
                <c:pt idx="1573">
                  <c:v>625396</c:v>
                </c:pt>
                <c:pt idx="1574">
                  <c:v>925000</c:v>
                </c:pt>
                <c:pt idx="1575">
                  <c:v>261897.3</c:v>
                </c:pt>
                <c:pt idx="1576">
                  <c:v>0</c:v>
                </c:pt>
                <c:pt idx="1577">
                  <c:v>582705.18000000005</c:v>
                </c:pt>
                <c:pt idx="1578">
                  <c:v>49684.32</c:v>
                </c:pt>
                <c:pt idx="1579">
                  <c:v>427025</c:v>
                </c:pt>
                <c:pt idx="1580">
                  <c:v>188362.97</c:v>
                </c:pt>
                <c:pt idx="1581">
                  <c:v>527956.5</c:v>
                </c:pt>
                <c:pt idx="1582">
                  <c:v>811305.9</c:v>
                </c:pt>
                <c:pt idx="1583">
                  <c:v>165972.39000000001</c:v>
                </c:pt>
                <c:pt idx="1584">
                  <c:v>749651.26</c:v>
                </c:pt>
                <c:pt idx="1585">
                  <c:v>6120159.5</c:v>
                </c:pt>
                <c:pt idx="1586">
                  <c:v>825000</c:v>
                </c:pt>
                <c:pt idx="1587">
                  <c:v>190076.47</c:v>
                </c:pt>
                <c:pt idx="1588">
                  <c:v>300018</c:v>
                </c:pt>
                <c:pt idx="1589">
                  <c:v>657366.39</c:v>
                </c:pt>
                <c:pt idx="1590">
                  <c:v>4107395</c:v>
                </c:pt>
                <c:pt idx="1591">
                  <c:v>534683</c:v>
                </c:pt>
                <c:pt idx="1592">
                  <c:v>1316155</c:v>
                </c:pt>
                <c:pt idx="1593">
                  <c:v>300000</c:v>
                </c:pt>
                <c:pt idx="1594">
                  <c:v>1400000</c:v>
                </c:pt>
                <c:pt idx="1595">
                  <c:v>200000</c:v>
                </c:pt>
                <c:pt idx="1596">
                  <c:v>216423.45</c:v>
                </c:pt>
                <c:pt idx="1597">
                  <c:v>829250</c:v>
                </c:pt>
                <c:pt idx="1598">
                  <c:v>0</c:v>
                </c:pt>
                <c:pt idx="1599">
                  <c:v>328127.06</c:v>
                </c:pt>
                <c:pt idx="1600">
                  <c:v>0</c:v>
                </c:pt>
                <c:pt idx="1601">
                  <c:v>1183623.3999999999</c:v>
                </c:pt>
                <c:pt idx="1602">
                  <c:v>43350</c:v>
                </c:pt>
                <c:pt idx="1603">
                  <c:v>1063647.5</c:v>
                </c:pt>
                <c:pt idx="1604">
                  <c:v>0</c:v>
                </c:pt>
                <c:pt idx="1605">
                  <c:v>659230</c:v>
                </c:pt>
                <c:pt idx="1606">
                  <c:v>386699.62</c:v>
                </c:pt>
                <c:pt idx="1607">
                  <c:v>400000</c:v>
                </c:pt>
                <c:pt idx="1608">
                  <c:v>933004.5</c:v>
                </c:pt>
                <c:pt idx="1609">
                  <c:v>0</c:v>
                </c:pt>
                <c:pt idx="1610">
                  <c:v>695944.8</c:v>
                </c:pt>
                <c:pt idx="1611">
                  <c:v>0</c:v>
                </c:pt>
                <c:pt idx="1612">
                  <c:v>374751</c:v>
                </c:pt>
                <c:pt idx="1613">
                  <c:v>299644.2</c:v>
                </c:pt>
                <c:pt idx="1614">
                  <c:v>462759.86</c:v>
                </c:pt>
                <c:pt idx="1615">
                  <c:v>516873</c:v>
                </c:pt>
                <c:pt idx="1616">
                  <c:v>732301.32</c:v>
                </c:pt>
                <c:pt idx="1617">
                  <c:v>0</c:v>
                </c:pt>
                <c:pt idx="1618">
                  <c:v>297046</c:v>
                </c:pt>
                <c:pt idx="1619">
                  <c:v>282216</c:v>
                </c:pt>
                <c:pt idx="1620">
                  <c:v>838586.07</c:v>
                </c:pt>
                <c:pt idx="1621">
                  <c:v>774142.69</c:v>
                </c:pt>
                <c:pt idx="1622">
                  <c:v>0</c:v>
                </c:pt>
                <c:pt idx="1623">
                  <c:v>283588.21999999997</c:v>
                </c:pt>
                <c:pt idx="1624">
                  <c:v>1357187.5</c:v>
                </c:pt>
                <c:pt idx="1625">
                  <c:v>546794.78</c:v>
                </c:pt>
                <c:pt idx="1626">
                  <c:v>0</c:v>
                </c:pt>
                <c:pt idx="1627">
                  <c:v>299441</c:v>
                </c:pt>
                <c:pt idx="1628">
                  <c:v>0</c:v>
                </c:pt>
                <c:pt idx="1629">
                  <c:v>299647</c:v>
                </c:pt>
                <c:pt idx="1630">
                  <c:v>0</c:v>
                </c:pt>
                <c:pt idx="1631">
                  <c:v>0</c:v>
                </c:pt>
                <c:pt idx="1632">
                  <c:v>412441</c:v>
                </c:pt>
                <c:pt idx="1633">
                  <c:v>297044</c:v>
                </c:pt>
                <c:pt idx="1634">
                  <c:v>400000</c:v>
                </c:pt>
                <c:pt idx="1635">
                  <c:v>676443.1</c:v>
                </c:pt>
                <c:pt idx="1636">
                  <c:v>12160184</c:v>
                </c:pt>
                <c:pt idx="1637">
                  <c:v>0</c:v>
                </c:pt>
                <c:pt idx="1638">
                  <c:v>0</c:v>
                </c:pt>
                <c:pt idx="1639">
                  <c:v>219280</c:v>
                </c:pt>
                <c:pt idx="1640">
                  <c:v>245006.35</c:v>
                </c:pt>
                <c:pt idx="1641">
                  <c:v>359544.27</c:v>
                </c:pt>
                <c:pt idx="1642">
                  <c:v>88243.75</c:v>
                </c:pt>
                <c:pt idx="1643">
                  <c:v>297045</c:v>
                </c:pt>
                <c:pt idx="1644">
                  <c:v>852982.67</c:v>
                </c:pt>
                <c:pt idx="1645">
                  <c:v>251559</c:v>
                </c:pt>
                <c:pt idx="1646">
                  <c:v>3255213.87</c:v>
                </c:pt>
                <c:pt idx="1647">
                  <c:v>790843.09</c:v>
                </c:pt>
                <c:pt idx="1648">
                  <c:v>1129271</c:v>
                </c:pt>
                <c:pt idx="1649">
                  <c:v>87500</c:v>
                </c:pt>
                <c:pt idx="1650">
                  <c:v>480000</c:v>
                </c:pt>
                <c:pt idx="1651">
                  <c:v>299647</c:v>
                </c:pt>
                <c:pt idx="1652">
                  <c:v>278030.99</c:v>
                </c:pt>
                <c:pt idx="1653">
                  <c:v>3350588.86</c:v>
                </c:pt>
                <c:pt idx="1654">
                  <c:v>2349011</c:v>
                </c:pt>
                <c:pt idx="1655">
                  <c:v>1108537.5</c:v>
                </c:pt>
                <c:pt idx="1656">
                  <c:v>0</c:v>
                </c:pt>
                <c:pt idx="1657">
                  <c:v>418000</c:v>
                </c:pt>
                <c:pt idx="1658">
                  <c:v>287787</c:v>
                </c:pt>
                <c:pt idx="1659">
                  <c:v>538738.04</c:v>
                </c:pt>
                <c:pt idx="1660">
                  <c:v>597533.32999999996</c:v>
                </c:pt>
                <c:pt idx="1661">
                  <c:v>619489</c:v>
                </c:pt>
                <c:pt idx="1662">
                  <c:v>278032</c:v>
                </c:pt>
                <c:pt idx="1663">
                  <c:v>0</c:v>
                </c:pt>
                <c:pt idx="1664">
                  <c:v>266312</c:v>
                </c:pt>
                <c:pt idx="1665">
                  <c:v>403764.18</c:v>
                </c:pt>
                <c:pt idx="1666">
                  <c:v>440373</c:v>
                </c:pt>
                <c:pt idx="1667">
                  <c:v>381211.3</c:v>
                </c:pt>
                <c:pt idx="1668">
                  <c:v>0</c:v>
                </c:pt>
                <c:pt idx="1669">
                  <c:v>131198</c:v>
                </c:pt>
                <c:pt idx="1670">
                  <c:v>582921.03</c:v>
                </c:pt>
                <c:pt idx="1671">
                  <c:v>251103.9</c:v>
                </c:pt>
                <c:pt idx="1672">
                  <c:v>297046</c:v>
                </c:pt>
                <c:pt idx="1673">
                  <c:v>278030.99</c:v>
                </c:pt>
                <c:pt idx="1674">
                  <c:v>373396</c:v>
                </c:pt>
                <c:pt idx="1675">
                  <c:v>0</c:v>
                </c:pt>
                <c:pt idx="1676">
                  <c:v>296000</c:v>
                </c:pt>
                <c:pt idx="1677">
                  <c:v>0</c:v>
                </c:pt>
                <c:pt idx="1678">
                  <c:v>0</c:v>
                </c:pt>
                <c:pt idx="1679">
                  <c:v>365500</c:v>
                </c:pt>
                <c:pt idx="1680">
                  <c:v>0</c:v>
                </c:pt>
                <c:pt idx="1681">
                  <c:v>276964.47999999998</c:v>
                </c:pt>
                <c:pt idx="1682">
                  <c:v>103846.15</c:v>
                </c:pt>
                <c:pt idx="1683">
                  <c:v>249691.35</c:v>
                </c:pt>
                <c:pt idx="1684">
                  <c:v>306480.65999999997</c:v>
                </c:pt>
                <c:pt idx="1685">
                  <c:v>280000</c:v>
                </c:pt>
                <c:pt idx="1686">
                  <c:v>165000</c:v>
                </c:pt>
                <c:pt idx="1687">
                  <c:v>0</c:v>
                </c:pt>
                <c:pt idx="1688">
                  <c:v>1766548</c:v>
                </c:pt>
                <c:pt idx="1689">
                  <c:v>297046</c:v>
                </c:pt>
                <c:pt idx="1690">
                  <c:v>278030</c:v>
                </c:pt>
                <c:pt idx="1691">
                  <c:v>838098</c:v>
                </c:pt>
                <c:pt idx="1692">
                  <c:v>594092</c:v>
                </c:pt>
                <c:pt idx="1693">
                  <c:v>615805.6</c:v>
                </c:pt>
                <c:pt idx="1694">
                  <c:v>625322.5</c:v>
                </c:pt>
                <c:pt idx="1695">
                  <c:v>0</c:v>
                </c:pt>
                <c:pt idx="1696">
                  <c:v>976390</c:v>
                </c:pt>
                <c:pt idx="1697">
                  <c:v>297046</c:v>
                </c:pt>
                <c:pt idx="1698">
                  <c:v>3108698.61</c:v>
                </c:pt>
                <c:pt idx="1699">
                  <c:v>309927.25</c:v>
                </c:pt>
                <c:pt idx="1700">
                  <c:v>370905</c:v>
                </c:pt>
                <c:pt idx="1701">
                  <c:v>352000</c:v>
                </c:pt>
                <c:pt idx="1702">
                  <c:v>390899.95</c:v>
                </c:pt>
                <c:pt idx="1703">
                  <c:v>460692.92</c:v>
                </c:pt>
                <c:pt idx="1704">
                  <c:v>484267.8</c:v>
                </c:pt>
                <c:pt idx="1705">
                  <c:v>724116.7</c:v>
                </c:pt>
                <c:pt idx="1706">
                  <c:v>0</c:v>
                </c:pt>
                <c:pt idx="1707">
                  <c:v>297044</c:v>
                </c:pt>
                <c:pt idx="1708">
                  <c:v>0</c:v>
                </c:pt>
                <c:pt idx="1709">
                  <c:v>94935</c:v>
                </c:pt>
                <c:pt idx="1710">
                  <c:v>374966.22</c:v>
                </c:pt>
                <c:pt idx="1711">
                  <c:v>0</c:v>
                </c:pt>
                <c:pt idx="1712">
                  <c:v>1292205.2</c:v>
                </c:pt>
                <c:pt idx="1713">
                  <c:v>278030.99</c:v>
                </c:pt>
                <c:pt idx="1714">
                  <c:v>513333</c:v>
                </c:pt>
                <c:pt idx="1715">
                  <c:v>703205</c:v>
                </c:pt>
                <c:pt idx="1716">
                  <c:v>300018</c:v>
                </c:pt>
                <c:pt idx="1717">
                  <c:v>611625</c:v>
                </c:pt>
                <c:pt idx="1718">
                  <c:v>8457783.5700000003</c:v>
                </c:pt>
                <c:pt idx="1719">
                  <c:v>412400.56</c:v>
                </c:pt>
                <c:pt idx="1720">
                  <c:v>341319</c:v>
                </c:pt>
                <c:pt idx="1721">
                  <c:v>1268597</c:v>
                </c:pt>
                <c:pt idx="1722">
                  <c:v>796400.95</c:v>
                </c:pt>
                <c:pt idx="1723">
                  <c:v>736729</c:v>
                </c:pt>
                <c:pt idx="1724">
                  <c:v>393988.8</c:v>
                </c:pt>
                <c:pt idx="1725">
                  <c:v>730846.3</c:v>
                </c:pt>
                <c:pt idx="1726">
                  <c:v>3410000</c:v>
                </c:pt>
                <c:pt idx="1727">
                  <c:v>460741.72</c:v>
                </c:pt>
                <c:pt idx="1728">
                  <c:v>297046</c:v>
                </c:pt>
                <c:pt idx="1729">
                  <c:v>772177.52</c:v>
                </c:pt>
                <c:pt idx="1730">
                  <c:v>289717</c:v>
                </c:pt>
                <c:pt idx="1731">
                  <c:v>380000</c:v>
                </c:pt>
                <c:pt idx="1732">
                  <c:v>1156841.8400000001</c:v>
                </c:pt>
                <c:pt idx="1733">
                  <c:v>387489.4</c:v>
                </c:pt>
                <c:pt idx="1734">
                  <c:v>449596</c:v>
                </c:pt>
                <c:pt idx="1735">
                  <c:v>477300</c:v>
                </c:pt>
                <c:pt idx="1736">
                  <c:v>425703.55</c:v>
                </c:pt>
                <c:pt idx="1737">
                  <c:v>871427.3</c:v>
                </c:pt>
                <c:pt idx="1738">
                  <c:v>368750</c:v>
                </c:pt>
                <c:pt idx="1739">
                  <c:v>744158.02</c:v>
                </c:pt>
                <c:pt idx="1740">
                  <c:v>0</c:v>
                </c:pt>
                <c:pt idx="1741">
                  <c:v>382584.15</c:v>
                </c:pt>
                <c:pt idx="1742">
                  <c:v>1275440.5</c:v>
                </c:pt>
                <c:pt idx="1743">
                  <c:v>1566046.1</c:v>
                </c:pt>
                <c:pt idx="1744">
                  <c:v>477915</c:v>
                </c:pt>
                <c:pt idx="1745">
                  <c:v>389617</c:v>
                </c:pt>
                <c:pt idx="1746">
                  <c:v>3312186.43</c:v>
                </c:pt>
                <c:pt idx="1747">
                  <c:v>0</c:v>
                </c:pt>
                <c:pt idx="1748">
                  <c:v>196000</c:v>
                </c:pt>
                <c:pt idx="1749">
                  <c:v>430000</c:v>
                </c:pt>
                <c:pt idx="1750">
                  <c:v>340000</c:v>
                </c:pt>
                <c:pt idx="1751">
                  <c:v>1183227.01</c:v>
                </c:pt>
                <c:pt idx="1752">
                  <c:v>392375</c:v>
                </c:pt>
                <c:pt idx="1753">
                  <c:v>278030</c:v>
                </c:pt>
                <c:pt idx="1754">
                  <c:v>436448</c:v>
                </c:pt>
                <c:pt idx="1755">
                  <c:v>219381.52</c:v>
                </c:pt>
                <c:pt idx="1756">
                  <c:v>359500</c:v>
                </c:pt>
                <c:pt idx="1757">
                  <c:v>0</c:v>
                </c:pt>
                <c:pt idx="1758">
                  <c:v>300018</c:v>
                </c:pt>
                <c:pt idx="1759">
                  <c:v>297046</c:v>
                </c:pt>
                <c:pt idx="1760">
                  <c:v>425916.67</c:v>
                </c:pt>
                <c:pt idx="1761">
                  <c:v>0</c:v>
                </c:pt>
                <c:pt idx="1762">
                  <c:v>949245.1</c:v>
                </c:pt>
                <c:pt idx="1763">
                  <c:v>329608</c:v>
                </c:pt>
                <c:pt idx="1764">
                  <c:v>339188.14</c:v>
                </c:pt>
                <c:pt idx="1765">
                  <c:v>377760.6</c:v>
                </c:pt>
                <c:pt idx="1766">
                  <c:v>300010</c:v>
                </c:pt>
                <c:pt idx="1767">
                  <c:v>360000</c:v>
                </c:pt>
                <c:pt idx="1768">
                  <c:v>305704</c:v>
                </c:pt>
                <c:pt idx="1769">
                  <c:v>349670.3</c:v>
                </c:pt>
                <c:pt idx="1770">
                  <c:v>381385.92</c:v>
                </c:pt>
                <c:pt idx="1771">
                  <c:v>1272000</c:v>
                </c:pt>
                <c:pt idx="1772">
                  <c:v>0</c:v>
                </c:pt>
                <c:pt idx="1773">
                  <c:v>343391</c:v>
                </c:pt>
                <c:pt idx="1774">
                  <c:v>1662042.88</c:v>
                </c:pt>
                <c:pt idx="1775">
                  <c:v>50000</c:v>
                </c:pt>
                <c:pt idx="1776">
                  <c:v>376500</c:v>
                </c:pt>
                <c:pt idx="1777">
                  <c:v>1099863.75</c:v>
                </c:pt>
                <c:pt idx="1778">
                  <c:v>420000</c:v>
                </c:pt>
                <c:pt idx="1779">
                  <c:v>480747.21</c:v>
                </c:pt>
                <c:pt idx="1780">
                  <c:v>401499.84</c:v>
                </c:pt>
                <c:pt idx="1781">
                  <c:v>0</c:v>
                </c:pt>
                <c:pt idx="1782">
                  <c:v>580000</c:v>
                </c:pt>
                <c:pt idx="1783">
                  <c:v>0</c:v>
                </c:pt>
                <c:pt idx="1784">
                  <c:v>297719</c:v>
                </c:pt>
                <c:pt idx="1785">
                  <c:v>297046</c:v>
                </c:pt>
                <c:pt idx="1786">
                  <c:v>1578033.17</c:v>
                </c:pt>
                <c:pt idx="1787">
                  <c:v>361421</c:v>
                </c:pt>
                <c:pt idx="1788">
                  <c:v>0</c:v>
                </c:pt>
                <c:pt idx="1789">
                  <c:v>554862.32999999996</c:v>
                </c:pt>
                <c:pt idx="1790">
                  <c:v>0</c:v>
                </c:pt>
                <c:pt idx="1791">
                  <c:v>2534444.9500000002</c:v>
                </c:pt>
                <c:pt idx="1792">
                  <c:v>253000</c:v>
                </c:pt>
                <c:pt idx="1793">
                  <c:v>325925</c:v>
                </c:pt>
                <c:pt idx="1794">
                  <c:v>200000</c:v>
                </c:pt>
                <c:pt idx="1795">
                  <c:v>0</c:v>
                </c:pt>
                <c:pt idx="1796">
                  <c:v>3702872.8</c:v>
                </c:pt>
                <c:pt idx="1797">
                  <c:v>1229350</c:v>
                </c:pt>
                <c:pt idx="1798">
                  <c:v>300000</c:v>
                </c:pt>
                <c:pt idx="1799">
                  <c:v>298155</c:v>
                </c:pt>
                <c:pt idx="1800">
                  <c:v>761027.05</c:v>
                </c:pt>
                <c:pt idx="1801">
                  <c:v>347539.5</c:v>
                </c:pt>
                <c:pt idx="1802">
                  <c:v>319574</c:v>
                </c:pt>
                <c:pt idx="1803">
                  <c:v>352782.75</c:v>
                </c:pt>
                <c:pt idx="1804">
                  <c:v>453413.8</c:v>
                </c:pt>
                <c:pt idx="1805">
                  <c:v>0</c:v>
                </c:pt>
                <c:pt idx="1806">
                  <c:v>734449.38</c:v>
                </c:pt>
                <c:pt idx="1807">
                  <c:v>746380.68</c:v>
                </c:pt>
                <c:pt idx="1808">
                  <c:v>420000</c:v>
                </c:pt>
                <c:pt idx="1809">
                  <c:v>829520</c:v>
                </c:pt>
                <c:pt idx="1810">
                  <c:v>297046</c:v>
                </c:pt>
                <c:pt idx="1811">
                  <c:v>2921803.69</c:v>
                </c:pt>
                <c:pt idx="1812">
                  <c:v>299647</c:v>
                </c:pt>
                <c:pt idx="1813">
                  <c:v>385548</c:v>
                </c:pt>
                <c:pt idx="1814">
                  <c:v>639148</c:v>
                </c:pt>
                <c:pt idx="1815">
                  <c:v>202600.91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1742310</c:v>
                </c:pt>
                <c:pt idx="1821">
                  <c:v>550000</c:v>
                </c:pt>
                <c:pt idx="1822">
                  <c:v>0</c:v>
                </c:pt>
                <c:pt idx="1823">
                  <c:v>50000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719873.23</c:v>
                </c:pt>
                <c:pt idx="1828">
                  <c:v>625201.97</c:v>
                </c:pt>
                <c:pt idx="1829">
                  <c:v>294101</c:v>
                </c:pt>
                <c:pt idx="1830">
                  <c:v>278272</c:v>
                </c:pt>
                <c:pt idx="1831">
                  <c:v>370275</c:v>
                </c:pt>
                <c:pt idx="1832">
                  <c:v>503329.68</c:v>
                </c:pt>
                <c:pt idx="1833">
                  <c:v>432986.25</c:v>
                </c:pt>
                <c:pt idx="1834">
                  <c:v>346480</c:v>
                </c:pt>
                <c:pt idx="1835">
                  <c:v>903246</c:v>
                </c:pt>
                <c:pt idx="1836">
                  <c:v>0</c:v>
                </c:pt>
                <c:pt idx="1837">
                  <c:v>297045</c:v>
                </c:pt>
                <c:pt idx="1838">
                  <c:v>1019557</c:v>
                </c:pt>
                <c:pt idx="1839">
                  <c:v>370440.66</c:v>
                </c:pt>
                <c:pt idx="1840">
                  <c:v>133838</c:v>
                </c:pt>
                <c:pt idx="1841">
                  <c:v>1578511.16</c:v>
                </c:pt>
                <c:pt idx="1842">
                  <c:v>639148</c:v>
                </c:pt>
                <c:pt idx="1843">
                  <c:v>0</c:v>
                </c:pt>
                <c:pt idx="1844">
                  <c:v>390000</c:v>
                </c:pt>
                <c:pt idx="1845">
                  <c:v>299784</c:v>
                </c:pt>
                <c:pt idx="1846">
                  <c:v>648421</c:v>
                </c:pt>
                <c:pt idx="1847">
                  <c:v>0</c:v>
                </c:pt>
                <c:pt idx="1848">
                  <c:v>299046</c:v>
                </c:pt>
                <c:pt idx="1849">
                  <c:v>472038</c:v>
                </c:pt>
                <c:pt idx="1850">
                  <c:v>1509803.5</c:v>
                </c:pt>
                <c:pt idx="1851">
                  <c:v>278030</c:v>
                </c:pt>
                <c:pt idx="1852">
                  <c:v>259800</c:v>
                </c:pt>
                <c:pt idx="1853">
                  <c:v>973600</c:v>
                </c:pt>
                <c:pt idx="1854">
                  <c:v>4853991.51</c:v>
                </c:pt>
                <c:pt idx="1855">
                  <c:v>0</c:v>
                </c:pt>
                <c:pt idx="1856">
                  <c:v>0</c:v>
                </c:pt>
                <c:pt idx="1857">
                  <c:v>1842399.71</c:v>
                </c:pt>
                <c:pt idx="1858">
                  <c:v>0</c:v>
                </c:pt>
                <c:pt idx="1859">
                  <c:v>359545</c:v>
                </c:pt>
                <c:pt idx="1860">
                  <c:v>555920.49</c:v>
                </c:pt>
                <c:pt idx="1861">
                  <c:v>0</c:v>
                </c:pt>
                <c:pt idx="1862">
                  <c:v>317915.58</c:v>
                </c:pt>
                <c:pt idx="1863">
                  <c:v>0</c:v>
                </c:pt>
                <c:pt idx="1864">
                  <c:v>1094119.6000000001</c:v>
                </c:pt>
                <c:pt idx="1865">
                  <c:v>276587</c:v>
                </c:pt>
                <c:pt idx="1866">
                  <c:v>918351.77</c:v>
                </c:pt>
                <c:pt idx="1867">
                  <c:v>0</c:v>
                </c:pt>
                <c:pt idx="1868">
                  <c:v>414225.5</c:v>
                </c:pt>
                <c:pt idx="1869">
                  <c:v>85219.45</c:v>
                </c:pt>
                <c:pt idx="1870">
                  <c:v>399647</c:v>
                </c:pt>
                <c:pt idx="1871">
                  <c:v>574387.6</c:v>
                </c:pt>
                <c:pt idx="1872">
                  <c:v>550988.74</c:v>
                </c:pt>
                <c:pt idx="1873">
                  <c:v>738540</c:v>
                </c:pt>
                <c:pt idx="1874">
                  <c:v>955500</c:v>
                </c:pt>
                <c:pt idx="1875">
                  <c:v>522287.6</c:v>
                </c:pt>
                <c:pt idx="1876">
                  <c:v>342968.37</c:v>
                </c:pt>
                <c:pt idx="1877">
                  <c:v>619612</c:v>
                </c:pt>
                <c:pt idx="1878">
                  <c:v>952753.45</c:v>
                </c:pt>
                <c:pt idx="1879">
                  <c:v>422091</c:v>
                </c:pt>
                <c:pt idx="1880">
                  <c:v>150000</c:v>
                </c:pt>
                <c:pt idx="1881">
                  <c:v>10500</c:v>
                </c:pt>
                <c:pt idx="1882">
                  <c:v>278030.99</c:v>
                </c:pt>
                <c:pt idx="1883">
                  <c:v>0</c:v>
                </c:pt>
                <c:pt idx="1884">
                  <c:v>0</c:v>
                </c:pt>
                <c:pt idx="1885">
                  <c:v>359544.27</c:v>
                </c:pt>
                <c:pt idx="1886">
                  <c:v>529650</c:v>
                </c:pt>
                <c:pt idx="1887">
                  <c:v>406966.63</c:v>
                </c:pt>
                <c:pt idx="1888">
                  <c:v>185000</c:v>
                </c:pt>
                <c:pt idx="1889">
                  <c:v>299152.38</c:v>
                </c:pt>
                <c:pt idx="1890">
                  <c:v>170502</c:v>
                </c:pt>
                <c:pt idx="1891">
                  <c:v>758880</c:v>
                </c:pt>
                <c:pt idx="1892">
                  <c:v>345600</c:v>
                </c:pt>
                <c:pt idx="1893">
                  <c:v>0</c:v>
                </c:pt>
                <c:pt idx="1894">
                  <c:v>1188000</c:v>
                </c:pt>
                <c:pt idx="1895">
                  <c:v>4442960.54</c:v>
                </c:pt>
                <c:pt idx="1896">
                  <c:v>0</c:v>
                </c:pt>
                <c:pt idx="1897">
                  <c:v>0</c:v>
                </c:pt>
                <c:pt idx="1898">
                  <c:v>387468</c:v>
                </c:pt>
                <c:pt idx="1899">
                  <c:v>594092</c:v>
                </c:pt>
                <c:pt idx="1900">
                  <c:v>299647</c:v>
                </c:pt>
                <c:pt idx="1901">
                  <c:v>340566</c:v>
                </c:pt>
                <c:pt idx="1902">
                  <c:v>539000</c:v>
                </c:pt>
                <c:pt idx="1903">
                  <c:v>0</c:v>
                </c:pt>
                <c:pt idx="1904">
                  <c:v>278030</c:v>
                </c:pt>
                <c:pt idx="1905">
                  <c:v>653122.46</c:v>
                </c:pt>
                <c:pt idx="1906">
                  <c:v>899559</c:v>
                </c:pt>
                <c:pt idx="1907">
                  <c:v>374003.1</c:v>
                </c:pt>
                <c:pt idx="1908">
                  <c:v>297046</c:v>
                </c:pt>
                <c:pt idx="1909">
                  <c:v>1150000</c:v>
                </c:pt>
                <c:pt idx="1910">
                  <c:v>51833.33</c:v>
                </c:pt>
                <c:pt idx="1911">
                  <c:v>225024.95</c:v>
                </c:pt>
                <c:pt idx="1912">
                  <c:v>704330</c:v>
                </c:pt>
                <c:pt idx="1913">
                  <c:v>277520</c:v>
                </c:pt>
                <c:pt idx="1914">
                  <c:v>1610392</c:v>
                </c:pt>
                <c:pt idx="1915">
                  <c:v>280000</c:v>
                </c:pt>
                <c:pt idx="1916">
                  <c:v>0</c:v>
                </c:pt>
                <c:pt idx="1917">
                  <c:v>3599311.8</c:v>
                </c:pt>
                <c:pt idx="1918">
                  <c:v>512557.9</c:v>
                </c:pt>
                <c:pt idx="1919">
                  <c:v>500000</c:v>
                </c:pt>
                <c:pt idx="1920">
                  <c:v>1744445</c:v>
                </c:pt>
                <c:pt idx="1921">
                  <c:v>357576.42</c:v>
                </c:pt>
                <c:pt idx="1922">
                  <c:v>2724750</c:v>
                </c:pt>
                <c:pt idx="1923">
                  <c:v>655672</c:v>
                </c:pt>
                <c:pt idx="1924">
                  <c:v>1257384</c:v>
                </c:pt>
                <c:pt idx="1925">
                  <c:v>385460.82</c:v>
                </c:pt>
                <c:pt idx="1926">
                  <c:v>0</c:v>
                </c:pt>
                <c:pt idx="1927">
                  <c:v>277402</c:v>
                </c:pt>
                <c:pt idx="1928">
                  <c:v>0</c:v>
                </c:pt>
                <c:pt idx="1929">
                  <c:v>1541263.51</c:v>
                </c:pt>
                <c:pt idx="1930">
                  <c:v>1017485</c:v>
                </c:pt>
                <c:pt idx="1931">
                  <c:v>1854952.25</c:v>
                </c:pt>
                <c:pt idx="1932">
                  <c:v>315617</c:v>
                </c:pt>
                <c:pt idx="1933">
                  <c:v>0</c:v>
                </c:pt>
                <c:pt idx="1934">
                  <c:v>240000</c:v>
                </c:pt>
                <c:pt idx="1935">
                  <c:v>0</c:v>
                </c:pt>
                <c:pt idx="1936">
                  <c:v>566297</c:v>
                </c:pt>
                <c:pt idx="1937">
                  <c:v>0</c:v>
                </c:pt>
                <c:pt idx="1938">
                  <c:v>394998</c:v>
                </c:pt>
                <c:pt idx="1939">
                  <c:v>320000</c:v>
                </c:pt>
                <c:pt idx="1940">
                  <c:v>953728.87</c:v>
                </c:pt>
                <c:pt idx="1941">
                  <c:v>507443.6</c:v>
                </c:pt>
                <c:pt idx="1942">
                  <c:v>995680</c:v>
                </c:pt>
                <c:pt idx="1943">
                  <c:v>278030</c:v>
                </c:pt>
                <c:pt idx="1944">
                  <c:v>340100.8</c:v>
                </c:pt>
                <c:pt idx="1945">
                  <c:v>889976.5</c:v>
                </c:pt>
                <c:pt idx="1946">
                  <c:v>558420.11</c:v>
                </c:pt>
                <c:pt idx="1947">
                  <c:v>478452</c:v>
                </c:pt>
                <c:pt idx="1948">
                  <c:v>0</c:v>
                </c:pt>
                <c:pt idx="1949">
                  <c:v>0</c:v>
                </c:pt>
                <c:pt idx="1950">
                  <c:v>610146</c:v>
                </c:pt>
                <c:pt idx="1951">
                  <c:v>278030</c:v>
                </c:pt>
                <c:pt idx="1952">
                  <c:v>752666</c:v>
                </c:pt>
                <c:pt idx="1953">
                  <c:v>96000</c:v>
                </c:pt>
                <c:pt idx="1954">
                  <c:v>363604.49</c:v>
                </c:pt>
                <c:pt idx="1955">
                  <c:v>1094727.6000000001</c:v>
                </c:pt>
                <c:pt idx="1956">
                  <c:v>297046</c:v>
                </c:pt>
                <c:pt idx="1957">
                  <c:v>297046</c:v>
                </c:pt>
                <c:pt idx="1958">
                  <c:v>350899.48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537540</c:v>
                </c:pt>
                <c:pt idx="1963">
                  <c:v>300018</c:v>
                </c:pt>
                <c:pt idx="1964">
                  <c:v>1500808.75</c:v>
                </c:pt>
                <c:pt idx="1965">
                  <c:v>285000</c:v>
                </c:pt>
                <c:pt idx="1966">
                  <c:v>282305</c:v>
                </c:pt>
                <c:pt idx="1967">
                  <c:v>2546628.4</c:v>
                </c:pt>
                <c:pt idx="1968">
                  <c:v>461935.5</c:v>
                </c:pt>
                <c:pt idx="1969">
                  <c:v>212356.1</c:v>
                </c:pt>
                <c:pt idx="1970">
                  <c:v>0</c:v>
                </c:pt>
                <c:pt idx="1971">
                  <c:v>367734</c:v>
                </c:pt>
                <c:pt idx="1972">
                  <c:v>355311.3</c:v>
                </c:pt>
                <c:pt idx="1973">
                  <c:v>4340894</c:v>
                </c:pt>
                <c:pt idx="1974">
                  <c:v>300056</c:v>
                </c:pt>
                <c:pt idx="1975">
                  <c:v>222597.23</c:v>
                </c:pt>
                <c:pt idx="1976">
                  <c:v>0</c:v>
                </c:pt>
                <c:pt idx="1977">
                  <c:v>346474.5</c:v>
                </c:pt>
                <c:pt idx="1978">
                  <c:v>278030</c:v>
                </c:pt>
                <c:pt idx="1979">
                  <c:v>278030.99</c:v>
                </c:pt>
                <c:pt idx="1980">
                  <c:v>530000</c:v>
                </c:pt>
                <c:pt idx="1981">
                  <c:v>1583743</c:v>
                </c:pt>
                <c:pt idx="1982">
                  <c:v>1178626</c:v>
                </c:pt>
                <c:pt idx="1983">
                  <c:v>297045</c:v>
                </c:pt>
                <c:pt idx="1984">
                  <c:v>484699.48</c:v>
                </c:pt>
                <c:pt idx="1985">
                  <c:v>0</c:v>
                </c:pt>
                <c:pt idx="1986">
                  <c:v>454673.58</c:v>
                </c:pt>
                <c:pt idx="1987">
                  <c:v>120000</c:v>
                </c:pt>
                <c:pt idx="1988">
                  <c:v>513274</c:v>
                </c:pt>
                <c:pt idx="1989">
                  <c:v>0</c:v>
                </c:pt>
                <c:pt idx="1990">
                  <c:v>1708013</c:v>
                </c:pt>
                <c:pt idx="1991">
                  <c:v>362989.67</c:v>
                </c:pt>
                <c:pt idx="1992">
                  <c:v>393714</c:v>
                </c:pt>
                <c:pt idx="1993">
                  <c:v>0</c:v>
                </c:pt>
                <c:pt idx="1994">
                  <c:v>1352723.7</c:v>
                </c:pt>
                <c:pt idx="1995">
                  <c:v>0</c:v>
                </c:pt>
                <c:pt idx="1996">
                  <c:v>141509.48000000001</c:v>
                </c:pt>
                <c:pt idx="1997">
                  <c:v>350000</c:v>
                </c:pt>
                <c:pt idx="1998">
                  <c:v>127421.8</c:v>
                </c:pt>
                <c:pt idx="1999">
                  <c:v>266719</c:v>
                </c:pt>
                <c:pt idx="2000">
                  <c:v>766198.68</c:v>
                </c:pt>
                <c:pt idx="2001">
                  <c:v>1528849.72</c:v>
                </c:pt>
                <c:pt idx="2002">
                  <c:v>297047</c:v>
                </c:pt>
                <c:pt idx="2003">
                  <c:v>50000</c:v>
                </c:pt>
                <c:pt idx="2004">
                  <c:v>379361</c:v>
                </c:pt>
                <c:pt idx="2005">
                  <c:v>594388.81000000006</c:v>
                </c:pt>
                <c:pt idx="2006">
                  <c:v>354029.89</c:v>
                </c:pt>
                <c:pt idx="2007">
                  <c:v>342027</c:v>
                </c:pt>
                <c:pt idx="2008">
                  <c:v>1059620</c:v>
                </c:pt>
                <c:pt idx="2009">
                  <c:v>233537.36</c:v>
                </c:pt>
                <c:pt idx="2010">
                  <c:v>2161351.1</c:v>
                </c:pt>
                <c:pt idx="2011">
                  <c:v>0</c:v>
                </c:pt>
                <c:pt idx="2012">
                  <c:v>0</c:v>
                </c:pt>
                <c:pt idx="2013">
                  <c:v>765111.68</c:v>
                </c:pt>
                <c:pt idx="2014">
                  <c:v>175000</c:v>
                </c:pt>
                <c:pt idx="2015">
                  <c:v>0</c:v>
                </c:pt>
                <c:pt idx="2016">
                  <c:v>405473.29</c:v>
                </c:pt>
                <c:pt idx="2017">
                  <c:v>0</c:v>
                </c:pt>
                <c:pt idx="2018">
                  <c:v>297046</c:v>
                </c:pt>
                <c:pt idx="2019">
                  <c:v>970529.5</c:v>
                </c:pt>
                <c:pt idx="2020">
                  <c:v>1789161.05</c:v>
                </c:pt>
                <c:pt idx="2021">
                  <c:v>417000</c:v>
                </c:pt>
                <c:pt idx="2022">
                  <c:v>500000</c:v>
                </c:pt>
                <c:pt idx="2023">
                  <c:v>0</c:v>
                </c:pt>
                <c:pt idx="2024">
                  <c:v>0</c:v>
                </c:pt>
                <c:pt idx="2025">
                  <c:v>297042</c:v>
                </c:pt>
                <c:pt idx="2026">
                  <c:v>0</c:v>
                </c:pt>
                <c:pt idx="2027">
                  <c:v>369338.24</c:v>
                </c:pt>
                <c:pt idx="2028">
                  <c:v>299837</c:v>
                </c:pt>
                <c:pt idx="2029">
                  <c:v>267366</c:v>
                </c:pt>
                <c:pt idx="2030">
                  <c:v>340000</c:v>
                </c:pt>
                <c:pt idx="2031">
                  <c:v>505930</c:v>
                </c:pt>
                <c:pt idx="2032">
                  <c:v>275658</c:v>
                </c:pt>
                <c:pt idx="2033">
                  <c:v>278035</c:v>
                </c:pt>
                <c:pt idx="2034">
                  <c:v>1546084</c:v>
                </c:pt>
                <c:pt idx="2035">
                  <c:v>810097</c:v>
                </c:pt>
                <c:pt idx="2036">
                  <c:v>1068679.67</c:v>
                </c:pt>
                <c:pt idx="2037">
                  <c:v>1511481</c:v>
                </c:pt>
                <c:pt idx="2038">
                  <c:v>360000</c:v>
                </c:pt>
                <c:pt idx="2039">
                  <c:v>639148</c:v>
                </c:pt>
                <c:pt idx="2040">
                  <c:v>300277.90000000002</c:v>
                </c:pt>
                <c:pt idx="2041">
                  <c:v>0</c:v>
                </c:pt>
                <c:pt idx="2042">
                  <c:v>26956.799999999999</c:v>
                </c:pt>
                <c:pt idx="2043">
                  <c:v>366000</c:v>
                </c:pt>
                <c:pt idx="2044">
                  <c:v>357240.53</c:v>
                </c:pt>
                <c:pt idx="2045">
                  <c:v>0</c:v>
                </c:pt>
                <c:pt idx="2046">
                  <c:v>505875.11</c:v>
                </c:pt>
                <c:pt idx="2047">
                  <c:v>344041.81</c:v>
                </c:pt>
                <c:pt idx="2048">
                  <c:v>0</c:v>
                </c:pt>
                <c:pt idx="2049">
                  <c:v>3026789.5</c:v>
                </c:pt>
                <c:pt idx="2050">
                  <c:v>791106.77</c:v>
                </c:pt>
                <c:pt idx="2051">
                  <c:v>112068.94</c:v>
                </c:pt>
                <c:pt idx="2052">
                  <c:v>0</c:v>
                </c:pt>
                <c:pt idx="2053">
                  <c:v>2024000</c:v>
                </c:pt>
                <c:pt idx="2054">
                  <c:v>220000</c:v>
                </c:pt>
                <c:pt idx="2055">
                  <c:v>297659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526441.80000000005</c:v>
                </c:pt>
                <c:pt idx="2061">
                  <c:v>297046</c:v>
                </c:pt>
                <c:pt idx="2062">
                  <c:v>269640.95</c:v>
                </c:pt>
                <c:pt idx="2063">
                  <c:v>601793</c:v>
                </c:pt>
                <c:pt idx="2064">
                  <c:v>1000000</c:v>
                </c:pt>
                <c:pt idx="2065">
                  <c:v>255672</c:v>
                </c:pt>
                <c:pt idx="2066">
                  <c:v>69361.600000000006</c:v>
                </c:pt>
                <c:pt idx="2067">
                  <c:v>0</c:v>
                </c:pt>
                <c:pt idx="2068">
                  <c:v>319576</c:v>
                </c:pt>
                <c:pt idx="2069">
                  <c:v>278030.99</c:v>
                </c:pt>
                <c:pt idx="2070">
                  <c:v>400000</c:v>
                </c:pt>
                <c:pt idx="2071">
                  <c:v>0</c:v>
                </c:pt>
                <c:pt idx="2072">
                  <c:v>1314059</c:v>
                </c:pt>
                <c:pt idx="2073">
                  <c:v>300018</c:v>
                </c:pt>
                <c:pt idx="2074">
                  <c:v>400000</c:v>
                </c:pt>
                <c:pt idx="2075">
                  <c:v>550000</c:v>
                </c:pt>
                <c:pt idx="2076">
                  <c:v>0</c:v>
                </c:pt>
                <c:pt idx="2077">
                  <c:v>161550</c:v>
                </c:pt>
                <c:pt idx="2078">
                  <c:v>1038456</c:v>
                </c:pt>
                <c:pt idx="2079">
                  <c:v>685653.34</c:v>
                </c:pt>
                <c:pt idx="2080">
                  <c:v>594092</c:v>
                </c:pt>
                <c:pt idx="2081">
                  <c:v>0</c:v>
                </c:pt>
                <c:pt idx="2082">
                  <c:v>0</c:v>
                </c:pt>
                <c:pt idx="2083">
                  <c:v>356600</c:v>
                </c:pt>
                <c:pt idx="2084">
                  <c:v>3983343</c:v>
                </c:pt>
                <c:pt idx="2085">
                  <c:v>300000</c:v>
                </c:pt>
                <c:pt idx="2086">
                  <c:v>0</c:v>
                </c:pt>
                <c:pt idx="2087">
                  <c:v>799650</c:v>
                </c:pt>
                <c:pt idx="2088">
                  <c:v>488750</c:v>
                </c:pt>
                <c:pt idx="2089">
                  <c:v>2038867</c:v>
                </c:pt>
                <c:pt idx="2090">
                  <c:v>793930.98</c:v>
                </c:pt>
                <c:pt idx="2091">
                  <c:v>452337.26</c:v>
                </c:pt>
                <c:pt idx="2092">
                  <c:v>401258.65</c:v>
                </c:pt>
                <c:pt idx="2093">
                  <c:v>476344.45</c:v>
                </c:pt>
                <c:pt idx="2094">
                  <c:v>0</c:v>
                </c:pt>
                <c:pt idx="2095">
                  <c:v>1995482.54</c:v>
                </c:pt>
                <c:pt idx="2096">
                  <c:v>297949</c:v>
                </c:pt>
                <c:pt idx="2097">
                  <c:v>722064</c:v>
                </c:pt>
                <c:pt idx="2098">
                  <c:v>753913.5</c:v>
                </c:pt>
                <c:pt idx="2099">
                  <c:v>607142.85</c:v>
                </c:pt>
                <c:pt idx="2100">
                  <c:v>0</c:v>
                </c:pt>
                <c:pt idx="2101">
                  <c:v>742000</c:v>
                </c:pt>
                <c:pt idx="2102">
                  <c:v>170440</c:v>
                </c:pt>
                <c:pt idx="2103">
                  <c:v>0</c:v>
                </c:pt>
                <c:pt idx="2104">
                  <c:v>0</c:v>
                </c:pt>
                <c:pt idx="2105">
                  <c:v>620373.67000000004</c:v>
                </c:pt>
                <c:pt idx="2106">
                  <c:v>1233708</c:v>
                </c:pt>
                <c:pt idx="2107">
                  <c:v>520000</c:v>
                </c:pt>
                <c:pt idx="2108">
                  <c:v>160000</c:v>
                </c:pt>
                <c:pt idx="2109">
                  <c:v>296346.2</c:v>
                </c:pt>
                <c:pt idx="2110">
                  <c:v>32942.089999999997</c:v>
                </c:pt>
                <c:pt idx="2111">
                  <c:v>297102</c:v>
                </c:pt>
                <c:pt idx="2112">
                  <c:v>297139</c:v>
                </c:pt>
                <c:pt idx="2113">
                  <c:v>1069013.75</c:v>
                </c:pt>
                <c:pt idx="2114">
                  <c:v>358405</c:v>
                </c:pt>
                <c:pt idx="2115">
                  <c:v>0</c:v>
                </c:pt>
                <c:pt idx="2116">
                  <c:v>303000</c:v>
                </c:pt>
                <c:pt idx="2117">
                  <c:v>400944.9</c:v>
                </c:pt>
                <c:pt idx="2118">
                  <c:v>0</c:v>
                </c:pt>
                <c:pt idx="2119">
                  <c:v>0</c:v>
                </c:pt>
                <c:pt idx="2120">
                  <c:v>681308.01</c:v>
                </c:pt>
                <c:pt idx="2121">
                  <c:v>1436096</c:v>
                </c:pt>
                <c:pt idx="2122">
                  <c:v>0</c:v>
                </c:pt>
                <c:pt idx="2123">
                  <c:v>0</c:v>
                </c:pt>
                <c:pt idx="2124">
                  <c:v>2399117.94</c:v>
                </c:pt>
                <c:pt idx="2125">
                  <c:v>1431680.32</c:v>
                </c:pt>
                <c:pt idx="2126">
                  <c:v>0</c:v>
                </c:pt>
                <c:pt idx="2127">
                  <c:v>0</c:v>
                </c:pt>
                <c:pt idx="2128">
                  <c:v>347510</c:v>
                </c:pt>
                <c:pt idx="2129">
                  <c:v>315000</c:v>
                </c:pt>
                <c:pt idx="2130">
                  <c:v>297046</c:v>
                </c:pt>
                <c:pt idx="2131">
                  <c:v>278030</c:v>
                </c:pt>
                <c:pt idx="2132">
                  <c:v>445821</c:v>
                </c:pt>
                <c:pt idx="2133">
                  <c:v>0</c:v>
                </c:pt>
                <c:pt idx="2134">
                  <c:v>445431.32</c:v>
                </c:pt>
                <c:pt idx="2135">
                  <c:v>1460786.78</c:v>
                </c:pt>
                <c:pt idx="2136">
                  <c:v>10652</c:v>
                </c:pt>
                <c:pt idx="2137">
                  <c:v>0</c:v>
                </c:pt>
                <c:pt idx="2138">
                  <c:v>1160116</c:v>
                </c:pt>
                <c:pt idx="2139">
                  <c:v>342028</c:v>
                </c:pt>
                <c:pt idx="2140">
                  <c:v>239390</c:v>
                </c:pt>
                <c:pt idx="2141">
                  <c:v>1347519</c:v>
                </c:pt>
                <c:pt idx="2142">
                  <c:v>350000</c:v>
                </c:pt>
                <c:pt idx="2143">
                  <c:v>0</c:v>
                </c:pt>
                <c:pt idx="2144">
                  <c:v>302470</c:v>
                </c:pt>
                <c:pt idx="2145">
                  <c:v>2613281.4500000002</c:v>
                </c:pt>
                <c:pt idx="2146">
                  <c:v>150409.17000000001</c:v>
                </c:pt>
                <c:pt idx="2147">
                  <c:v>0</c:v>
                </c:pt>
                <c:pt idx="2148">
                  <c:v>426459.38</c:v>
                </c:pt>
                <c:pt idx="2149">
                  <c:v>448880</c:v>
                </c:pt>
                <c:pt idx="2150">
                  <c:v>10</c:v>
                </c:pt>
                <c:pt idx="2151">
                  <c:v>0</c:v>
                </c:pt>
                <c:pt idx="2152">
                  <c:v>297045</c:v>
                </c:pt>
                <c:pt idx="2153">
                  <c:v>585854</c:v>
                </c:pt>
                <c:pt idx="2154">
                  <c:v>404467</c:v>
                </c:pt>
                <c:pt idx="2155">
                  <c:v>0</c:v>
                </c:pt>
                <c:pt idx="2156">
                  <c:v>138580</c:v>
                </c:pt>
                <c:pt idx="2157">
                  <c:v>1241627.95</c:v>
                </c:pt>
                <c:pt idx="2158">
                  <c:v>915020.56</c:v>
                </c:pt>
                <c:pt idx="2159">
                  <c:v>569373.16</c:v>
                </c:pt>
                <c:pt idx="2160">
                  <c:v>457000</c:v>
                </c:pt>
                <c:pt idx="2161">
                  <c:v>440696.47</c:v>
                </c:pt>
                <c:pt idx="2162">
                  <c:v>0</c:v>
                </c:pt>
                <c:pt idx="2163">
                  <c:v>0</c:v>
                </c:pt>
                <c:pt idx="2164">
                  <c:v>301566</c:v>
                </c:pt>
                <c:pt idx="2165">
                  <c:v>0</c:v>
                </c:pt>
                <c:pt idx="2166">
                  <c:v>297045</c:v>
                </c:pt>
                <c:pt idx="2167">
                  <c:v>335377.5</c:v>
                </c:pt>
                <c:pt idx="2168">
                  <c:v>210000</c:v>
                </c:pt>
                <c:pt idx="2169">
                  <c:v>813888.34</c:v>
                </c:pt>
                <c:pt idx="2170">
                  <c:v>0</c:v>
                </c:pt>
                <c:pt idx="2171">
                  <c:v>912428.05</c:v>
                </c:pt>
                <c:pt idx="2172">
                  <c:v>762283.34</c:v>
                </c:pt>
                <c:pt idx="2173">
                  <c:v>213049</c:v>
                </c:pt>
                <c:pt idx="2174">
                  <c:v>560000</c:v>
                </c:pt>
                <c:pt idx="2175">
                  <c:v>127390.96</c:v>
                </c:pt>
                <c:pt idx="2176">
                  <c:v>0</c:v>
                </c:pt>
                <c:pt idx="2177">
                  <c:v>1154586.75</c:v>
                </c:pt>
                <c:pt idx="2178">
                  <c:v>394295.68</c:v>
                </c:pt>
                <c:pt idx="2179">
                  <c:v>10000</c:v>
                </c:pt>
                <c:pt idx="2180">
                  <c:v>295970</c:v>
                </c:pt>
                <c:pt idx="2181">
                  <c:v>1042448</c:v>
                </c:pt>
                <c:pt idx="2182">
                  <c:v>313109.76000000001</c:v>
                </c:pt>
                <c:pt idx="2183">
                  <c:v>2030634.72</c:v>
                </c:pt>
                <c:pt idx="2184">
                  <c:v>975000</c:v>
                </c:pt>
                <c:pt idx="2185">
                  <c:v>1271336.5</c:v>
                </c:pt>
                <c:pt idx="2186">
                  <c:v>3551482</c:v>
                </c:pt>
                <c:pt idx="2187">
                  <c:v>297046</c:v>
                </c:pt>
                <c:pt idx="2188">
                  <c:v>301260</c:v>
                </c:pt>
                <c:pt idx="2189">
                  <c:v>329054</c:v>
                </c:pt>
                <c:pt idx="2190">
                  <c:v>1218000</c:v>
                </c:pt>
                <c:pt idx="2191">
                  <c:v>782118.81</c:v>
                </c:pt>
                <c:pt idx="2192">
                  <c:v>1914699</c:v>
                </c:pt>
                <c:pt idx="2193">
                  <c:v>347514</c:v>
                </c:pt>
                <c:pt idx="2194">
                  <c:v>136001</c:v>
                </c:pt>
                <c:pt idx="2195">
                  <c:v>1002612</c:v>
                </c:pt>
                <c:pt idx="2196">
                  <c:v>0</c:v>
                </c:pt>
                <c:pt idx="2197">
                  <c:v>187645.6</c:v>
                </c:pt>
                <c:pt idx="2198">
                  <c:v>837414</c:v>
                </c:pt>
                <c:pt idx="2199">
                  <c:v>140978.96</c:v>
                </c:pt>
                <c:pt idx="2200">
                  <c:v>0</c:v>
                </c:pt>
                <c:pt idx="2201">
                  <c:v>376750</c:v>
                </c:pt>
                <c:pt idx="2202">
                  <c:v>50000</c:v>
                </c:pt>
                <c:pt idx="2203">
                  <c:v>278030</c:v>
                </c:pt>
                <c:pt idx="2204">
                  <c:v>305704</c:v>
                </c:pt>
                <c:pt idx="2205">
                  <c:v>719271.8</c:v>
                </c:pt>
                <c:pt idx="2206">
                  <c:v>0</c:v>
                </c:pt>
                <c:pt idx="2207">
                  <c:v>0</c:v>
                </c:pt>
                <c:pt idx="2208">
                  <c:v>550000</c:v>
                </c:pt>
                <c:pt idx="2209">
                  <c:v>721187.76</c:v>
                </c:pt>
                <c:pt idx="2210">
                  <c:v>333500</c:v>
                </c:pt>
                <c:pt idx="2211">
                  <c:v>1371326</c:v>
                </c:pt>
                <c:pt idx="2212">
                  <c:v>619970</c:v>
                </c:pt>
                <c:pt idx="2213">
                  <c:v>0</c:v>
                </c:pt>
                <c:pt idx="2214">
                  <c:v>2329738.04</c:v>
                </c:pt>
                <c:pt idx="2215">
                  <c:v>343085</c:v>
                </c:pt>
                <c:pt idx="2216">
                  <c:v>1029228</c:v>
                </c:pt>
                <c:pt idx="2217">
                  <c:v>2725702</c:v>
                </c:pt>
                <c:pt idx="2218">
                  <c:v>0</c:v>
                </c:pt>
                <c:pt idx="2219">
                  <c:v>807000</c:v>
                </c:pt>
                <c:pt idx="2220">
                  <c:v>299647</c:v>
                </c:pt>
                <c:pt idx="2221">
                  <c:v>370090</c:v>
                </c:pt>
                <c:pt idx="2222">
                  <c:v>263208.75</c:v>
                </c:pt>
                <c:pt idx="2223">
                  <c:v>343050</c:v>
                </c:pt>
                <c:pt idx="2224">
                  <c:v>848107</c:v>
                </c:pt>
                <c:pt idx="2225">
                  <c:v>668166.67000000004</c:v>
                </c:pt>
                <c:pt idx="2226">
                  <c:v>992801.25</c:v>
                </c:pt>
                <c:pt idx="2227">
                  <c:v>87475</c:v>
                </c:pt>
                <c:pt idx="2228">
                  <c:v>404467</c:v>
                </c:pt>
                <c:pt idx="2229">
                  <c:v>1038228.44</c:v>
                </c:pt>
                <c:pt idx="2230">
                  <c:v>297719</c:v>
                </c:pt>
                <c:pt idx="2231">
                  <c:v>329950</c:v>
                </c:pt>
                <c:pt idx="2232">
                  <c:v>1813790.96</c:v>
                </c:pt>
                <c:pt idx="2233">
                  <c:v>0</c:v>
                </c:pt>
                <c:pt idx="2234">
                  <c:v>1080638</c:v>
                </c:pt>
                <c:pt idx="2235">
                  <c:v>784000.75</c:v>
                </c:pt>
                <c:pt idx="2236">
                  <c:v>635827.4</c:v>
                </c:pt>
                <c:pt idx="2237">
                  <c:v>278030</c:v>
                </c:pt>
                <c:pt idx="2238">
                  <c:v>627774.12</c:v>
                </c:pt>
                <c:pt idx="2239">
                  <c:v>450000</c:v>
                </c:pt>
                <c:pt idx="2240">
                  <c:v>320000</c:v>
                </c:pt>
                <c:pt idx="2241">
                  <c:v>407782</c:v>
                </c:pt>
                <c:pt idx="2242">
                  <c:v>297045</c:v>
                </c:pt>
                <c:pt idx="2243">
                  <c:v>0</c:v>
                </c:pt>
                <c:pt idx="2244">
                  <c:v>476646.28</c:v>
                </c:pt>
                <c:pt idx="2245">
                  <c:v>1566842</c:v>
                </c:pt>
                <c:pt idx="2246">
                  <c:v>868869.23</c:v>
                </c:pt>
                <c:pt idx="2247">
                  <c:v>306400</c:v>
                </c:pt>
                <c:pt idx="2248">
                  <c:v>408800</c:v>
                </c:pt>
                <c:pt idx="2249">
                  <c:v>467167.61</c:v>
                </c:pt>
                <c:pt idx="2250">
                  <c:v>376344</c:v>
                </c:pt>
                <c:pt idx="2251">
                  <c:v>327264</c:v>
                </c:pt>
                <c:pt idx="2252">
                  <c:v>750000</c:v>
                </c:pt>
                <c:pt idx="2253">
                  <c:v>423289</c:v>
                </c:pt>
                <c:pt idx="2254">
                  <c:v>619506.39</c:v>
                </c:pt>
                <c:pt idx="2255">
                  <c:v>465179.89</c:v>
                </c:pt>
                <c:pt idx="2256">
                  <c:v>562152.61</c:v>
                </c:pt>
                <c:pt idx="2257">
                  <c:v>811421.65</c:v>
                </c:pt>
                <c:pt idx="2258">
                  <c:v>338933.34</c:v>
                </c:pt>
                <c:pt idx="2259">
                  <c:v>100000</c:v>
                </c:pt>
                <c:pt idx="2260">
                  <c:v>697648</c:v>
                </c:pt>
                <c:pt idx="2261">
                  <c:v>377498</c:v>
                </c:pt>
                <c:pt idx="2262">
                  <c:v>0</c:v>
                </c:pt>
                <c:pt idx="2263">
                  <c:v>451354.46</c:v>
                </c:pt>
                <c:pt idx="2264">
                  <c:v>455001.5</c:v>
                </c:pt>
                <c:pt idx="2265">
                  <c:v>994882.5</c:v>
                </c:pt>
                <c:pt idx="2266">
                  <c:v>0</c:v>
                </c:pt>
                <c:pt idx="2267">
                  <c:v>349920</c:v>
                </c:pt>
                <c:pt idx="2268">
                  <c:v>17760.8</c:v>
                </c:pt>
                <c:pt idx="2269">
                  <c:v>526736.80000000005</c:v>
                </c:pt>
                <c:pt idx="2270">
                  <c:v>497155.33</c:v>
                </c:pt>
                <c:pt idx="2271">
                  <c:v>423675</c:v>
                </c:pt>
                <c:pt idx="2272">
                  <c:v>292387</c:v>
                </c:pt>
                <c:pt idx="2273">
                  <c:v>430993</c:v>
                </c:pt>
                <c:pt idx="2274">
                  <c:v>298000</c:v>
                </c:pt>
                <c:pt idx="2275">
                  <c:v>0</c:v>
                </c:pt>
                <c:pt idx="2276">
                  <c:v>1400000</c:v>
                </c:pt>
                <c:pt idx="2277">
                  <c:v>341602</c:v>
                </c:pt>
                <c:pt idx="2278">
                  <c:v>915000</c:v>
                </c:pt>
                <c:pt idx="2279">
                  <c:v>339164.62</c:v>
                </c:pt>
                <c:pt idx="2280">
                  <c:v>278030</c:v>
                </c:pt>
                <c:pt idx="2281">
                  <c:v>490713.59999999998</c:v>
                </c:pt>
                <c:pt idx="2282">
                  <c:v>1051374.8</c:v>
                </c:pt>
                <c:pt idx="2283">
                  <c:v>445841.44</c:v>
                </c:pt>
                <c:pt idx="2284">
                  <c:v>485843.98</c:v>
                </c:pt>
                <c:pt idx="2285">
                  <c:v>370647</c:v>
                </c:pt>
                <c:pt idx="2286">
                  <c:v>138101.79999999999</c:v>
                </c:pt>
                <c:pt idx="2287">
                  <c:v>0</c:v>
                </c:pt>
                <c:pt idx="2288">
                  <c:v>1080496.5</c:v>
                </c:pt>
                <c:pt idx="2289">
                  <c:v>294025</c:v>
                </c:pt>
                <c:pt idx="2290">
                  <c:v>0</c:v>
                </c:pt>
                <c:pt idx="2291">
                  <c:v>278030</c:v>
                </c:pt>
                <c:pt idx="2292">
                  <c:v>299647</c:v>
                </c:pt>
                <c:pt idx="2293">
                  <c:v>2376310</c:v>
                </c:pt>
                <c:pt idx="2294">
                  <c:v>257784</c:v>
                </c:pt>
                <c:pt idx="2295">
                  <c:v>149800.53</c:v>
                </c:pt>
                <c:pt idx="2296">
                  <c:v>282305</c:v>
                </c:pt>
                <c:pt idx="2297">
                  <c:v>0</c:v>
                </c:pt>
                <c:pt idx="2298">
                  <c:v>299647</c:v>
                </c:pt>
                <c:pt idx="2299">
                  <c:v>347000</c:v>
                </c:pt>
                <c:pt idx="2300">
                  <c:v>297046</c:v>
                </c:pt>
                <c:pt idx="2301">
                  <c:v>0</c:v>
                </c:pt>
                <c:pt idx="2302">
                  <c:v>382333.34</c:v>
                </c:pt>
                <c:pt idx="2303">
                  <c:v>330000</c:v>
                </c:pt>
                <c:pt idx="2304">
                  <c:v>483976.7</c:v>
                </c:pt>
                <c:pt idx="2305">
                  <c:v>0</c:v>
                </c:pt>
                <c:pt idx="2306">
                  <c:v>278030</c:v>
                </c:pt>
                <c:pt idx="2307">
                  <c:v>417995</c:v>
                </c:pt>
                <c:pt idx="2308">
                  <c:v>400000</c:v>
                </c:pt>
                <c:pt idx="2309">
                  <c:v>278030</c:v>
                </c:pt>
                <c:pt idx="2310">
                  <c:v>297046</c:v>
                </c:pt>
                <c:pt idx="2311">
                  <c:v>0</c:v>
                </c:pt>
                <c:pt idx="2312">
                  <c:v>690952.85</c:v>
                </c:pt>
                <c:pt idx="2313">
                  <c:v>0</c:v>
                </c:pt>
                <c:pt idx="2314">
                  <c:v>750000</c:v>
                </c:pt>
                <c:pt idx="2315">
                  <c:v>0</c:v>
                </c:pt>
                <c:pt idx="2316">
                  <c:v>500460</c:v>
                </c:pt>
                <c:pt idx="2317">
                  <c:v>453432</c:v>
                </c:pt>
                <c:pt idx="2318">
                  <c:v>297046</c:v>
                </c:pt>
                <c:pt idx="2319">
                  <c:v>536142.9</c:v>
                </c:pt>
                <c:pt idx="2320">
                  <c:v>1584930</c:v>
                </c:pt>
                <c:pt idx="2321">
                  <c:v>241729.4</c:v>
                </c:pt>
                <c:pt idx="2322">
                  <c:v>0</c:v>
                </c:pt>
                <c:pt idx="2323">
                  <c:v>402249.06</c:v>
                </c:pt>
                <c:pt idx="2324">
                  <c:v>0</c:v>
                </c:pt>
                <c:pt idx="2325">
                  <c:v>328210.2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279960.49</c:v>
                </c:pt>
                <c:pt idx="2330">
                  <c:v>119219.91</c:v>
                </c:pt>
                <c:pt idx="2331">
                  <c:v>430000</c:v>
                </c:pt>
                <c:pt idx="2332">
                  <c:v>0</c:v>
                </c:pt>
                <c:pt idx="2333">
                  <c:v>1613702.64</c:v>
                </c:pt>
                <c:pt idx="2334">
                  <c:v>2545183.7000000002</c:v>
                </c:pt>
                <c:pt idx="2335">
                  <c:v>2133715</c:v>
                </c:pt>
                <c:pt idx="2336">
                  <c:v>0</c:v>
                </c:pt>
                <c:pt idx="2337">
                  <c:v>157177</c:v>
                </c:pt>
                <c:pt idx="2338">
                  <c:v>505609</c:v>
                </c:pt>
                <c:pt idx="2339">
                  <c:v>6177.62</c:v>
                </c:pt>
                <c:pt idx="2340">
                  <c:v>299137</c:v>
                </c:pt>
                <c:pt idx="2341">
                  <c:v>338166</c:v>
                </c:pt>
                <c:pt idx="2342">
                  <c:v>1250000</c:v>
                </c:pt>
                <c:pt idx="2343">
                  <c:v>305704</c:v>
                </c:pt>
                <c:pt idx="2344">
                  <c:v>502063.88</c:v>
                </c:pt>
                <c:pt idx="2345">
                  <c:v>843824.96</c:v>
                </c:pt>
                <c:pt idx="2346">
                  <c:v>0</c:v>
                </c:pt>
                <c:pt idx="2347">
                  <c:v>347504.4</c:v>
                </c:pt>
                <c:pt idx="2348">
                  <c:v>1811308.47</c:v>
                </c:pt>
                <c:pt idx="2349">
                  <c:v>359544.27</c:v>
                </c:pt>
                <c:pt idx="2350">
                  <c:v>278030</c:v>
                </c:pt>
                <c:pt idx="2351">
                  <c:v>278035</c:v>
                </c:pt>
                <c:pt idx="2352">
                  <c:v>888101.64</c:v>
                </c:pt>
                <c:pt idx="2353">
                  <c:v>0</c:v>
                </c:pt>
                <c:pt idx="2354">
                  <c:v>0</c:v>
                </c:pt>
                <c:pt idx="2355">
                  <c:v>3173069.67</c:v>
                </c:pt>
                <c:pt idx="2356">
                  <c:v>0</c:v>
                </c:pt>
                <c:pt idx="2357">
                  <c:v>563202</c:v>
                </c:pt>
                <c:pt idx="2358">
                  <c:v>299647</c:v>
                </c:pt>
                <c:pt idx="2359">
                  <c:v>564955.81999999995</c:v>
                </c:pt>
                <c:pt idx="2360">
                  <c:v>0</c:v>
                </c:pt>
                <c:pt idx="2361">
                  <c:v>2190000</c:v>
                </c:pt>
                <c:pt idx="2362">
                  <c:v>0</c:v>
                </c:pt>
                <c:pt idx="2363">
                  <c:v>360000</c:v>
                </c:pt>
                <c:pt idx="2364">
                  <c:v>0</c:v>
                </c:pt>
                <c:pt idx="2365">
                  <c:v>1287284</c:v>
                </c:pt>
                <c:pt idx="2366">
                  <c:v>1161697.8500000001</c:v>
                </c:pt>
                <c:pt idx="2367">
                  <c:v>0</c:v>
                </c:pt>
                <c:pt idx="2368">
                  <c:v>1459164</c:v>
                </c:pt>
                <c:pt idx="2369">
                  <c:v>785103.77</c:v>
                </c:pt>
                <c:pt idx="2370">
                  <c:v>0</c:v>
                </c:pt>
                <c:pt idx="2371">
                  <c:v>341004</c:v>
                </c:pt>
                <c:pt idx="2372">
                  <c:v>3426447.35</c:v>
                </c:pt>
                <c:pt idx="2373">
                  <c:v>638675</c:v>
                </c:pt>
                <c:pt idx="2374">
                  <c:v>587574</c:v>
                </c:pt>
                <c:pt idx="2375">
                  <c:v>0</c:v>
                </c:pt>
                <c:pt idx="2376">
                  <c:v>498141.67</c:v>
                </c:pt>
                <c:pt idx="2377">
                  <c:v>562493.75</c:v>
                </c:pt>
                <c:pt idx="2378">
                  <c:v>464100</c:v>
                </c:pt>
                <c:pt idx="2379">
                  <c:v>324953</c:v>
                </c:pt>
                <c:pt idx="2380">
                  <c:v>318550</c:v>
                </c:pt>
                <c:pt idx="2381">
                  <c:v>336217.85</c:v>
                </c:pt>
                <c:pt idx="2382">
                  <c:v>297045</c:v>
                </c:pt>
                <c:pt idx="2383">
                  <c:v>0</c:v>
                </c:pt>
                <c:pt idx="2384">
                  <c:v>0</c:v>
                </c:pt>
                <c:pt idx="2385">
                  <c:v>278030</c:v>
                </c:pt>
                <c:pt idx="2386">
                  <c:v>0</c:v>
                </c:pt>
                <c:pt idx="2387">
                  <c:v>491706.2</c:v>
                </c:pt>
                <c:pt idx="2388">
                  <c:v>1308403</c:v>
                </c:pt>
                <c:pt idx="2389">
                  <c:v>278030</c:v>
                </c:pt>
                <c:pt idx="2390">
                  <c:v>0</c:v>
                </c:pt>
                <c:pt idx="2391">
                  <c:v>639148</c:v>
                </c:pt>
                <c:pt idx="2392">
                  <c:v>0</c:v>
                </c:pt>
                <c:pt idx="2393">
                  <c:v>86400</c:v>
                </c:pt>
                <c:pt idx="2394">
                  <c:v>0</c:v>
                </c:pt>
                <c:pt idx="2395">
                  <c:v>0</c:v>
                </c:pt>
                <c:pt idx="2396">
                  <c:v>545579.25</c:v>
                </c:pt>
                <c:pt idx="2397">
                  <c:v>0</c:v>
                </c:pt>
                <c:pt idx="2398">
                  <c:v>464335.96</c:v>
                </c:pt>
                <c:pt idx="2399">
                  <c:v>35000</c:v>
                </c:pt>
                <c:pt idx="2400">
                  <c:v>344805</c:v>
                </c:pt>
                <c:pt idx="2401">
                  <c:v>0</c:v>
                </c:pt>
                <c:pt idx="2402">
                  <c:v>0</c:v>
                </c:pt>
                <c:pt idx="2403">
                  <c:v>549445.32999999996</c:v>
                </c:pt>
                <c:pt idx="2404">
                  <c:v>245079.8</c:v>
                </c:pt>
                <c:pt idx="2405">
                  <c:v>387099.75</c:v>
                </c:pt>
                <c:pt idx="2406">
                  <c:v>253571</c:v>
                </c:pt>
                <c:pt idx="2407">
                  <c:v>0</c:v>
                </c:pt>
                <c:pt idx="2408">
                  <c:v>584115.32999999996</c:v>
                </c:pt>
                <c:pt idx="2409">
                  <c:v>446928</c:v>
                </c:pt>
                <c:pt idx="2410">
                  <c:v>302470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1332081</c:v>
                </c:pt>
                <c:pt idx="2415">
                  <c:v>323296</c:v>
                </c:pt>
                <c:pt idx="2416">
                  <c:v>362000</c:v>
                </c:pt>
                <c:pt idx="2417">
                  <c:v>501467</c:v>
                </c:pt>
                <c:pt idx="2418">
                  <c:v>534933</c:v>
                </c:pt>
                <c:pt idx="2419">
                  <c:v>375584</c:v>
                </c:pt>
                <c:pt idx="2420">
                  <c:v>414094.87</c:v>
                </c:pt>
                <c:pt idx="2421">
                  <c:v>0</c:v>
                </c:pt>
                <c:pt idx="2422">
                  <c:v>753003.24</c:v>
                </c:pt>
                <c:pt idx="2423">
                  <c:v>0</c:v>
                </c:pt>
                <c:pt idx="2424">
                  <c:v>0</c:v>
                </c:pt>
                <c:pt idx="2425">
                  <c:v>297046</c:v>
                </c:pt>
                <c:pt idx="2426">
                  <c:v>391510</c:v>
                </c:pt>
                <c:pt idx="2427">
                  <c:v>447250</c:v>
                </c:pt>
                <c:pt idx="2428">
                  <c:v>518738.06</c:v>
                </c:pt>
                <c:pt idx="2429">
                  <c:v>1373096</c:v>
                </c:pt>
                <c:pt idx="2430">
                  <c:v>574611.66</c:v>
                </c:pt>
                <c:pt idx="2431">
                  <c:v>450297.7</c:v>
                </c:pt>
                <c:pt idx="2432">
                  <c:v>477000</c:v>
                </c:pt>
                <c:pt idx="2433">
                  <c:v>4164181.77</c:v>
                </c:pt>
                <c:pt idx="2434">
                  <c:v>1476693.45</c:v>
                </c:pt>
                <c:pt idx="2435">
                  <c:v>278030</c:v>
                </c:pt>
                <c:pt idx="2436">
                  <c:v>534815.5</c:v>
                </c:pt>
                <c:pt idx="2437">
                  <c:v>2767500</c:v>
                </c:pt>
                <c:pt idx="2438">
                  <c:v>297046</c:v>
                </c:pt>
                <c:pt idx="2439">
                  <c:v>278030</c:v>
                </c:pt>
                <c:pt idx="2440">
                  <c:v>436419</c:v>
                </c:pt>
                <c:pt idx="2441">
                  <c:v>734801</c:v>
                </c:pt>
                <c:pt idx="2442">
                  <c:v>0</c:v>
                </c:pt>
                <c:pt idx="2443">
                  <c:v>454899.51</c:v>
                </c:pt>
                <c:pt idx="2444">
                  <c:v>3622084.85</c:v>
                </c:pt>
                <c:pt idx="2445">
                  <c:v>360000</c:v>
                </c:pt>
                <c:pt idx="2446">
                  <c:v>0</c:v>
                </c:pt>
                <c:pt idx="2447">
                  <c:v>62402.9</c:v>
                </c:pt>
                <c:pt idx="2448">
                  <c:v>0</c:v>
                </c:pt>
                <c:pt idx="2449">
                  <c:v>338125</c:v>
                </c:pt>
                <c:pt idx="2450">
                  <c:v>423458</c:v>
                </c:pt>
                <c:pt idx="2451">
                  <c:v>0</c:v>
                </c:pt>
                <c:pt idx="2452">
                  <c:v>0</c:v>
                </c:pt>
                <c:pt idx="2453">
                  <c:v>297187</c:v>
                </c:pt>
                <c:pt idx="2454">
                  <c:v>1023887.95</c:v>
                </c:pt>
                <c:pt idx="2455">
                  <c:v>0</c:v>
                </c:pt>
                <c:pt idx="2456">
                  <c:v>937593</c:v>
                </c:pt>
                <c:pt idx="2457">
                  <c:v>697616.29</c:v>
                </c:pt>
                <c:pt idx="2458">
                  <c:v>620581</c:v>
                </c:pt>
                <c:pt idx="2459">
                  <c:v>297045</c:v>
                </c:pt>
                <c:pt idx="2460">
                  <c:v>299647</c:v>
                </c:pt>
                <c:pt idx="2461">
                  <c:v>458490</c:v>
                </c:pt>
                <c:pt idx="2462">
                  <c:v>297044</c:v>
                </c:pt>
                <c:pt idx="2463">
                  <c:v>639148</c:v>
                </c:pt>
                <c:pt idx="2464">
                  <c:v>700882.78</c:v>
                </c:pt>
                <c:pt idx="2465">
                  <c:v>278030</c:v>
                </c:pt>
                <c:pt idx="2466">
                  <c:v>697309.5</c:v>
                </c:pt>
                <c:pt idx="2467">
                  <c:v>278030</c:v>
                </c:pt>
                <c:pt idx="2468">
                  <c:v>888615.5</c:v>
                </c:pt>
                <c:pt idx="2469">
                  <c:v>0</c:v>
                </c:pt>
                <c:pt idx="2470">
                  <c:v>0</c:v>
                </c:pt>
                <c:pt idx="2471">
                  <c:v>300056</c:v>
                </c:pt>
                <c:pt idx="2472">
                  <c:v>842404.4</c:v>
                </c:pt>
                <c:pt idx="2473">
                  <c:v>287616</c:v>
                </c:pt>
                <c:pt idx="2474">
                  <c:v>205612</c:v>
                </c:pt>
                <c:pt idx="2475">
                  <c:v>377729.94</c:v>
                </c:pt>
                <c:pt idx="2476">
                  <c:v>212000</c:v>
                </c:pt>
                <c:pt idx="2477">
                  <c:v>0</c:v>
                </c:pt>
                <c:pt idx="2478">
                  <c:v>1298980</c:v>
                </c:pt>
                <c:pt idx="2479">
                  <c:v>141510.16</c:v>
                </c:pt>
                <c:pt idx="2480">
                  <c:v>278030</c:v>
                </c:pt>
                <c:pt idx="2481">
                  <c:v>0</c:v>
                </c:pt>
                <c:pt idx="2482">
                  <c:v>176400</c:v>
                </c:pt>
                <c:pt idx="2483">
                  <c:v>808947.75</c:v>
                </c:pt>
                <c:pt idx="2484">
                  <c:v>413333.5</c:v>
                </c:pt>
                <c:pt idx="2485">
                  <c:v>0</c:v>
                </c:pt>
                <c:pt idx="2486">
                  <c:v>544001.92000000004</c:v>
                </c:pt>
                <c:pt idx="2487">
                  <c:v>85441.75</c:v>
                </c:pt>
                <c:pt idx="2488">
                  <c:v>0</c:v>
                </c:pt>
                <c:pt idx="2489">
                  <c:v>516897.85</c:v>
                </c:pt>
                <c:pt idx="2490">
                  <c:v>761122.15</c:v>
                </c:pt>
                <c:pt idx="2491">
                  <c:v>54621.5</c:v>
                </c:pt>
                <c:pt idx="2492">
                  <c:v>1864865.72</c:v>
                </c:pt>
                <c:pt idx="2493">
                  <c:v>60000</c:v>
                </c:pt>
                <c:pt idx="2494">
                  <c:v>385137</c:v>
                </c:pt>
                <c:pt idx="2495">
                  <c:v>3231114.56</c:v>
                </c:pt>
                <c:pt idx="2496">
                  <c:v>2755981</c:v>
                </c:pt>
                <c:pt idx="2497">
                  <c:v>33865.5</c:v>
                </c:pt>
                <c:pt idx="2498">
                  <c:v>0</c:v>
                </c:pt>
                <c:pt idx="2499">
                  <c:v>0</c:v>
                </c:pt>
                <c:pt idx="2500">
                  <c:v>428100</c:v>
                </c:pt>
                <c:pt idx="2501">
                  <c:v>0</c:v>
                </c:pt>
                <c:pt idx="2502">
                  <c:v>599078</c:v>
                </c:pt>
                <c:pt idx="2503">
                  <c:v>2425268.1</c:v>
                </c:pt>
                <c:pt idx="2504">
                  <c:v>1756493.5</c:v>
                </c:pt>
                <c:pt idx="2505">
                  <c:v>1185569</c:v>
                </c:pt>
                <c:pt idx="2506">
                  <c:v>1031332.08</c:v>
                </c:pt>
                <c:pt idx="2507">
                  <c:v>276773.19</c:v>
                </c:pt>
                <c:pt idx="2508">
                  <c:v>193077.5</c:v>
                </c:pt>
                <c:pt idx="2509">
                  <c:v>246175</c:v>
                </c:pt>
                <c:pt idx="2510">
                  <c:v>394755.25</c:v>
                </c:pt>
                <c:pt idx="2511">
                  <c:v>500000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447789.6</c:v>
                </c:pt>
                <c:pt idx="2516">
                  <c:v>0</c:v>
                </c:pt>
                <c:pt idx="2517">
                  <c:v>1110079.17</c:v>
                </c:pt>
                <c:pt idx="2518">
                  <c:v>347500</c:v>
                </c:pt>
                <c:pt idx="2519">
                  <c:v>1341415.6399999999</c:v>
                </c:pt>
                <c:pt idx="2520">
                  <c:v>319575.36</c:v>
                </c:pt>
                <c:pt idx="2521">
                  <c:v>0</c:v>
                </c:pt>
                <c:pt idx="2522">
                  <c:v>0</c:v>
                </c:pt>
                <c:pt idx="2523">
                  <c:v>298155</c:v>
                </c:pt>
                <c:pt idx="2524">
                  <c:v>301260</c:v>
                </c:pt>
                <c:pt idx="2525">
                  <c:v>0</c:v>
                </c:pt>
                <c:pt idx="2526">
                  <c:v>297046</c:v>
                </c:pt>
                <c:pt idx="2527">
                  <c:v>907355.22</c:v>
                </c:pt>
                <c:pt idx="2528">
                  <c:v>0</c:v>
                </c:pt>
                <c:pt idx="2529">
                  <c:v>650779.6</c:v>
                </c:pt>
                <c:pt idx="2530">
                  <c:v>3340086.25</c:v>
                </c:pt>
                <c:pt idx="2531">
                  <c:v>303386</c:v>
                </c:pt>
                <c:pt idx="2532">
                  <c:v>0</c:v>
                </c:pt>
                <c:pt idx="2533">
                  <c:v>297045</c:v>
                </c:pt>
                <c:pt idx="2534">
                  <c:v>2481900.46</c:v>
                </c:pt>
                <c:pt idx="2535">
                  <c:v>33658.400000000001</c:v>
                </c:pt>
                <c:pt idx="2536">
                  <c:v>297046</c:v>
                </c:pt>
                <c:pt idx="2537">
                  <c:v>0</c:v>
                </c:pt>
                <c:pt idx="2538">
                  <c:v>508656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759597.67</c:v>
                </c:pt>
                <c:pt idx="2543">
                  <c:v>688085.2</c:v>
                </c:pt>
                <c:pt idx="2544">
                  <c:v>361666.7</c:v>
                </c:pt>
                <c:pt idx="2545">
                  <c:v>297046</c:v>
                </c:pt>
                <c:pt idx="2546">
                  <c:v>309143.36</c:v>
                </c:pt>
                <c:pt idx="2547">
                  <c:v>0</c:v>
                </c:pt>
                <c:pt idx="2548">
                  <c:v>0</c:v>
                </c:pt>
                <c:pt idx="2549">
                  <c:v>278030</c:v>
                </c:pt>
                <c:pt idx="2550">
                  <c:v>2512306.2999999998</c:v>
                </c:pt>
                <c:pt idx="2551">
                  <c:v>50000</c:v>
                </c:pt>
                <c:pt idx="2552">
                  <c:v>358500</c:v>
                </c:pt>
                <c:pt idx="2553">
                  <c:v>456792</c:v>
                </c:pt>
                <c:pt idx="2554">
                  <c:v>381590</c:v>
                </c:pt>
                <c:pt idx="2555">
                  <c:v>330000</c:v>
                </c:pt>
                <c:pt idx="2556">
                  <c:v>976390</c:v>
                </c:pt>
                <c:pt idx="2557">
                  <c:v>300010</c:v>
                </c:pt>
                <c:pt idx="2558">
                  <c:v>349852.8</c:v>
                </c:pt>
                <c:pt idx="2559">
                  <c:v>0</c:v>
                </c:pt>
                <c:pt idx="2560">
                  <c:v>486162.3</c:v>
                </c:pt>
                <c:pt idx="2561">
                  <c:v>589097</c:v>
                </c:pt>
                <c:pt idx="2562">
                  <c:v>446149.5</c:v>
                </c:pt>
                <c:pt idx="2563">
                  <c:v>681819</c:v>
                </c:pt>
                <c:pt idx="2564">
                  <c:v>287609.93</c:v>
                </c:pt>
                <c:pt idx="2565">
                  <c:v>711460.6</c:v>
                </c:pt>
                <c:pt idx="2566">
                  <c:v>0</c:v>
                </c:pt>
                <c:pt idx="2567">
                  <c:v>359544.27</c:v>
                </c:pt>
                <c:pt idx="2568">
                  <c:v>145000</c:v>
                </c:pt>
                <c:pt idx="2569">
                  <c:v>634623</c:v>
                </c:pt>
                <c:pt idx="2570">
                  <c:v>547200</c:v>
                </c:pt>
                <c:pt idx="2571">
                  <c:v>0</c:v>
                </c:pt>
                <c:pt idx="2572">
                  <c:v>329836.81</c:v>
                </c:pt>
                <c:pt idx="2573">
                  <c:v>297046</c:v>
                </c:pt>
                <c:pt idx="2574">
                  <c:v>470823.31</c:v>
                </c:pt>
                <c:pt idx="2575">
                  <c:v>1002900.02</c:v>
                </c:pt>
                <c:pt idx="2576">
                  <c:v>490140.74</c:v>
                </c:pt>
                <c:pt idx="2577">
                  <c:v>386489</c:v>
                </c:pt>
                <c:pt idx="2578">
                  <c:v>159787.23000000001</c:v>
                </c:pt>
                <c:pt idx="2579">
                  <c:v>297046</c:v>
                </c:pt>
                <c:pt idx="2580">
                  <c:v>661866.11</c:v>
                </c:pt>
                <c:pt idx="2581">
                  <c:v>300611</c:v>
                </c:pt>
                <c:pt idx="2582">
                  <c:v>0</c:v>
                </c:pt>
                <c:pt idx="2583">
                  <c:v>1172054</c:v>
                </c:pt>
                <c:pt idx="2584">
                  <c:v>0</c:v>
                </c:pt>
                <c:pt idx="2585">
                  <c:v>93363.8</c:v>
                </c:pt>
                <c:pt idx="2586">
                  <c:v>0</c:v>
                </c:pt>
                <c:pt idx="2587">
                  <c:v>847871</c:v>
                </c:pt>
                <c:pt idx="2588">
                  <c:v>388987.92</c:v>
                </c:pt>
                <c:pt idx="2589">
                  <c:v>348650</c:v>
                </c:pt>
                <c:pt idx="2590">
                  <c:v>520560</c:v>
                </c:pt>
                <c:pt idx="2591">
                  <c:v>369500</c:v>
                </c:pt>
                <c:pt idx="2592">
                  <c:v>101351.8</c:v>
                </c:pt>
                <c:pt idx="2593">
                  <c:v>3080767.52</c:v>
                </c:pt>
                <c:pt idx="2594">
                  <c:v>0</c:v>
                </c:pt>
                <c:pt idx="2595">
                  <c:v>285000</c:v>
                </c:pt>
                <c:pt idx="2596">
                  <c:v>0</c:v>
                </c:pt>
                <c:pt idx="2597">
                  <c:v>359250</c:v>
                </c:pt>
                <c:pt idx="2598">
                  <c:v>278030</c:v>
                </c:pt>
                <c:pt idx="2599">
                  <c:v>0</c:v>
                </c:pt>
                <c:pt idx="2600">
                  <c:v>300366</c:v>
                </c:pt>
                <c:pt idx="2601">
                  <c:v>297045</c:v>
                </c:pt>
                <c:pt idx="2602">
                  <c:v>1214327</c:v>
                </c:pt>
                <c:pt idx="2603">
                  <c:v>353400</c:v>
                </c:pt>
                <c:pt idx="2604">
                  <c:v>1614177</c:v>
                </c:pt>
                <c:pt idx="2605">
                  <c:v>0</c:v>
                </c:pt>
                <c:pt idx="2606">
                  <c:v>353418</c:v>
                </c:pt>
                <c:pt idx="2607">
                  <c:v>819375</c:v>
                </c:pt>
                <c:pt idx="2608">
                  <c:v>0</c:v>
                </c:pt>
                <c:pt idx="2609">
                  <c:v>284326</c:v>
                </c:pt>
                <c:pt idx="2610">
                  <c:v>1333022.48</c:v>
                </c:pt>
                <c:pt idx="2611">
                  <c:v>215720.6</c:v>
                </c:pt>
                <c:pt idx="2612">
                  <c:v>327709.14</c:v>
                </c:pt>
                <c:pt idx="2613">
                  <c:v>342027</c:v>
                </c:pt>
                <c:pt idx="2614">
                  <c:v>1688298</c:v>
                </c:pt>
                <c:pt idx="2615">
                  <c:v>1000000</c:v>
                </c:pt>
                <c:pt idx="2616">
                  <c:v>280000</c:v>
                </c:pt>
                <c:pt idx="2617">
                  <c:v>246504.81</c:v>
                </c:pt>
                <c:pt idx="2618">
                  <c:v>2128000</c:v>
                </c:pt>
                <c:pt idx="2619">
                  <c:v>608414.30000000005</c:v>
                </c:pt>
                <c:pt idx="2620">
                  <c:v>0</c:v>
                </c:pt>
                <c:pt idx="2621">
                  <c:v>297056</c:v>
                </c:pt>
                <c:pt idx="2622">
                  <c:v>60000</c:v>
                </c:pt>
                <c:pt idx="2623">
                  <c:v>512234.88</c:v>
                </c:pt>
                <c:pt idx="2624">
                  <c:v>842310.04</c:v>
                </c:pt>
                <c:pt idx="2625">
                  <c:v>0</c:v>
                </c:pt>
                <c:pt idx="2626">
                  <c:v>290000</c:v>
                </c:pt>
                <c:pt idx="2627">
                  <c:v>278030</c:v>
                </c:pt>
                <c:pt idx="2628">
                  <c:v>634725</c:v>
                </c:pt>
                <c:pt idx="2629">
                  <c:v>470974.5</c:v>
                </c:pt>
                <c:pt idx="2630">
                  <c:v>550590.5</c:v>
                </c:pt>
                <c:pt idx="2631">
                  <c:v>278030</c:v>
                </c:pt>
                <c:pt idx="2632">
                  <c:v>278030</c:v>
                </c:pt>
                <c:pt idx="2633">
                  <c:v>369875</c:v>
                </c:pt>
                <c:pt idx="2634">
                  <c:v>386020</c:v>
                </c:pt>
                <c:pt idx="2635">
                  <c:v>539036</c:v>
                </c:pt>
                <c:pt idx="2636">
                  <c:v>623700</c:v>
                </c:pt>
                <c:pt idx="2637">
                  <c:v>302470</c:v>
                </c:pt>
                <c:pt idx="2638">
                  <c:v>81757.47</c:v>
                </c:pt>
                <c:pt idx="2639">
                  <c:v>703766.13</c:v>
                </c:pt>
                <c:pt idx="2640">
                  <c:v>361421</c:v>
                </c:pt>
                <c:pt idx="2641">
                  <c:v>330722.57</c:v>
                </c:pt>
                <c:pt idx="2642">
                  <c:v>0</c:v>
                </c:pt>
                <c:pt idx="2643">
                  <c:v>0</c:v>
                </c:pt>
                <c:pt idx="2644">
                  <c:v>1461505.5</c:v>
                </c:pt>
                <c:pt idx="2645">
                  <c:v>745392.94</c:v>
                </c:pt>
                <c:pt idx="2646">
                  <c:v>297046</c:v>
                </c:pt>
                <c:pt idx="2647">
                  <c:v>2029604</c:v>
                </c:pt>
                <c:pt idx="2648">
                  <c:v>360000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397504.45</c:v>
                </c:pt>
                <c:pt idx="2653">
                  <c:v>636889</c:v>
                </c:pt>
                <c:pt idx="2654">
                  <c:v>360585</c:v>
                </c:pt>
                <c:pt idx="2655">
                  <c:v>639605</c:v>
                </c:pt>
                <c:pt idx="2656">
                  <c:v>0</c:v>
                </c:pt>
                <c:pt idx="2657">
                  <c:v>421650.26</c:v>
                </c:pt>
                <c:pt idx="2658">
                  <c:v>678531.4</c:v>
                </c:pt>
                <c:pt idx="2659">
                  <c:v>175367.76</c:v>
                </c:pt>
                <c:pt idx="2660">
                  <c:v>522906.95</c:v>
                </c:pt>
                <c:pt idx="2661">
                  <c:v>699251.07</c:v>
                </c:pt>
                <c:pt idx="2662">
                  <c:v>233842.77</c:v>
                </c:pt>
                <c:pt idx="2663">
                  <c:v>297045</c:v>
                </c:pt>
                <c:pt idx="2664">
                  <c:v>0</c:v>
                </c:pt>
                <c:pt idx="2665">
                  <c:v>405573.35</c:v>
                </c:pt>
                <c:pt idx="2666">
                  <c:v>299441</c:v>
                </c:pt>
                <c:pt idx="2667">
                  <c:v>410402</c:v>
                </c:pt>
                <c:pt idx="2668">
                  <c:v>516112.73</c:v>
                </c:pt>
                <c:pt idx="2669">
                  <c:v>356686.25</c:v>
                </c:pt>
                <c:pt idx="2670">
                  <c:v>1794936</c:v>
                </c:pt>
                <c:pt idx="2671">
                  <c:v>68371.649999999994</c:v>
                </c:pt>
                <c:pt idx="2672">
                  <c:v>186718</c:v>
                </c:pt>
                <c:pt idx="2673">
                  <c:v>399603.16</c:v>
                </c:pt>
                <c:pt idx="2674">
                  <c:v>354822.98</c:v>
                </c:pt>
                <c:pt idx="2675">
                  <c:v>425829.6</c:v>
                </c:pt>
                <c:pt idx="2676">
                  <c:v>452229</c:v>
                </c:pt>
                <c:pt idx="2677">
                  <c:v>315605</c:v>
                </c:pt>
                <c:pt idx="2678">
                  <c:v>749235.3</c:v>
                </c:pt>
                <c:pt idx="2679">
                  <c:v>366495.32</c:v>
                </c:pt>
                <c:pt idx="2680">
                  <c:v>80000</c:v>
                </c:pt>
                <c:pt idx="2681">
                  <c:v>316964.69</c:v>
                </c:pt>
                <c:pt idx="2682">
                  <c:v>370500</c:v>
                </c:pt>
                <c:pt idx="2683">
                  <c:v>1081709.6000000001</c:v>
                </c:pt>
                <c:pt idx="2684">
                  <c:v>698426.7</c:v>
                </c:pt>
                <c:pt idx="2685">
                  <c:v>431290</c:v>
                </c:pt>
                <c:pt idx="2686">
                  <c:v>297045</c:v>
                </c:pt>
                <c:pt idx="2687">
                  <c:v>610312</c:v>
                </c:pt>
                <c:pt idx="2688">
                  <c:v>550022</c:v>
                </c:pt>
                <c:pt idx="2689">
                  <c:v>1264065</c:v>
                </c:pt>
                <c:pt idx="2690">
                  <c:v>911982.5</c:v>
                </c:pt>
                <c:pt idx="2691">
                  <c:v>40800</c:v>
                </c:pt>
                <c:pt idx="2692">
                  <c:v>278030</c:v>
                </c:pt>
                <c:pt idx="2693">
                  <c:v>0</c:v>
                </c:pt>
                <c:pt idx="2694">
                  <c:v>3500000</c:v>
                </c:pt>
                <c:pt idx="2695">
                  <c:v>517500</c:v>
                </c:pt>
                <c:pt idx="2696">
                  <c:v>376000</c:v>
                </c:pt>
                <c:pt idx="2697">
                  <c:v>297230</c:v>
                </c:pt>
                <c:pt idx="2698">
                  <c:v>300000</c:v>
                </c:pt>
                <c:pt idx="2699">
                  <c:v>430103.9</c:v>
                </c:pt>
                <c:pt idx="2700">
                  <c:v>858401</c:v>
                </c:pt>
                <c:pt idx="2701">
                  <c:v>1452304</c:v>
                </c:pt>
                <c:pt idx="2702">
                  <c:v>358838</c:v>
                </c:pt>
                <c:pt idx="2703">
                  <c:v>356903.47</c:v>
                </c:pt>
                <c:pt idx="2704">
                  <c:v>300018</c:v>
                </c:pt>
                <c:pt idx="2705">
                  <c:v>1061946.5</c:v>
                </c:pt>
                <c:pt idx="2706">
                  <c:v>795975.32</c:v>
                </c:pt>
                <c:pt idx="2707">
                  <c:v>385200.2</c:v>
                </c:pt>
                <c:pt idx="2708">
                  <c:v>0</c:v>
                </c:pt>
                <c:pt idx="2709">
                  <c:v>1196608</c:v>
                </c:pt>
                <c:pt idx="2710">
                  <c:v>388315.75</c:v>
                </c:pt>
                <c:pt idx="2711">
                  <c:v>2109522.85</c:v>
                </c:pt>
                <c:pt idx="2712">
                  <c:v>0</c:v>
                </c:pt>
                <c:pt idx="2713">
                  <c:v>389232</c:v>
                </c:pt>
                <c:pt idx="2714">
                  <c:v>0</c:v>
                </c:pt>
                <c:pt idx="2715">
                  <c:v>362250</c:v>
                </c:pt>
                <c:pt idx="2716">
                  <c:v>278030</c:v>
                </c:pt>
                <c:pt idx="2717">
                  <c:v>0</c:v>
                </c:pt>
                <c:pt idx="2718">
                  <c:v>297046</c:v>
                </c:pt>
                <c:pt idx="2719">
                  <c:v>0</c:v>
                </c:pt>
                <c:pt idx="2720">
                  <c:v>315617</c:v>
                </c:pt>
                <c:pt idx="2721">
                  <c:v>1034183.15</c:v>
                </c:pt>
                <c:pt idx="2722">
                  <c:v>484022.45</c:v>
                </c:pt>
                <c:pt idx="2723">
                  <c:v>200000</c:v>
                </c:pt>
                <c:pt idx="2724">
                  <c:v>0</c:v>
                </c:pt>
                <c:pt idx="2725">
                  <c:v>501950.24</c:v>
                </c:pt>
                <c:pt idx="2726">
                  <c:v>297046</c:v>
                </c:pt>
                <c:pt idx="2727">
                  <c:v>360061</c:v>
                </c:pt>
                <c:pt idx="2728">
                  <c:v>350325</c:v>
                </c:pt>
                <c:pt idx="2729">
                  <c:v>687802.61</c:v>
                </c:pt>
                <c:pt idx="2730">
                  <c:v>300000</c:v>
                </c:pt>
                <c:pt idx="2731">
                  <c:v>473527.9</c:v>
                </c:pt>
                <c:pt idx="2732">
                  <c:v>404467</c:v>
                </c:pt>
                <c:pt idx="2733">
                  <c:v>681958.86</c:v>
                </c:pt>
                <c:pt idx="2734">
                  <c:v>1109112</c:v>
                </c:pt>
                <c:pt idx="2735">
                  <c:v>356025</c:v>
                </c:pt>
                <c:pt idx="2736">
                  <c:v>513238.95</c:v>
                </c:pt>
                <c:pt idx="2737">
                  <c:v>278030</c:v>
                </c:pt>
                <c:pt idx="2738">
                  <c:v>141510.17000000001</c:v>
                </c:pt>
                <c:pt idx="2739">
                  <c:v>0</c:v>
                </c:pt>
                <c:pt idx="2740">
                  <c:v>6787104.5199999996</c:v>
                </c:pt>
                <c:pt idx="2741">
                  <c:v>777494.45</c:v>
                </c:pt>
                <c:pt idx="2742">
                  <c:v>550491</c:v>
                </c:pt>
                <c:pt idx="2743">
                  <c:v>298018</c:v>
                </c:pt>
                <c:pt idx="2744">
                  <c:v>802400</c:v>
                </c:pt>
                <c:pt idx="2745">
                  <c:v>270000</c:v>
                </c:pt>
                <c:pt idx="2746">
                  <c:v>296700</c:v>
                </c:pt>
                <c:pt idx="2747">
                  <c:v>1332247</c:v>
                </c:pt>
                <c:pt idx="2748">
                  <c:v>327400</c:v>
                </c:pt>
                <c:pt idx="2749">
                  <c:v>454803</c:v>
                </c:pt>
                <c:pt idx="2750">
                  <c:v>297045</c:v>
                </c:pt>
                <c:pt idx="2751">
                  <c:v>0</c:v>
                </c:pt>
                <c:pt idx="2752">
                  <c:v>1402150.95</c:v>
                </c:pt>
                <c:pt idx="2753">
                  <c:v>812430</c:v>
                </c:pt>
                <c:pt idx="2754">
                  <c:v>610243.4</c:v>
                </c:pt>
                <c:pt idx="2755">
                  <c:v>129133.33</c:v>
                </c:pt>
                <c:pt idx="2756">
                  <c:v>0</c:v>
                </c:pt>
                <c:pt idx="2757">
                  <c:v>302010</c:v>
                </c:pt>
                <c:pt idx="2758">
                  <c:v>325000</c:v>
                </c:pt>
                <c:pt idx="2759">
                  <c:v>278030</c:v>
                </c:pt>
                <c:pt idx="2760">
                  <c:v>359544.27</c:v>
                </c:pt>
                <c:pt idx="2761">
                  <c:v>680000</c:v>
                </c:pt>
                <c:pt idx="2762">
                  <c:v>610000</c:v>
                </c:pt>
                <c:pt idx="2763">
                  <c:v>477307.36</c:v>
                </c:pt>
                <c:pt idx="2764">
                  <c:v>0</c:v>
                </c:pt>
                <c:pt idx="2765">
                  <c:v>450000</c:v>
                </c:pt>
                <c:pt idx="2766">
                  <c:v>359544.27</c:v>
                </c:pt>
                <c:pt idx="2767">
                  <c:v>759569.6</c:v>
                </c:pt>
                <c:pt idx="2768">
                  <c:v>0</c:v>
                </c:pt>
                <c:pt idx="2769">
                  <c:v>117186.67</c:v>
                </c:pt>
                <c:pt idx="2770">
                  <c:v>1314609</c:v>
                </c:pt>
                <c:pt idx="2771">
                  <c:v>0</c:v>
                </c:pt>
                <c:pt idx="2772">
                  <c:v>410982</c:v>
                </c:pt>
                <c:pt idx="2773">
                  <c:v>1511127</c:v>
                </c:pt>
                <c:pt idx="2774">
                  <c:v>361080</c:v>
                </c:pt>
                <c:pt idx="2775">
                  <c:v>2676486.65</c:v>
                </c:pt>
                <c:pt idx="2776">
                  <c:v>298482</c:v>
                </c:pt>
                <c:pt idx="2777">
                  <c:v>1603638.49</c:v>
                </c:pt>
                <c:pt idx="2778">
                  <c:v>757822.41</c:v>
                </c:pt>
                <c:pt idx="2779">
                  <c:v>298000</c:v>
                </c:pt>
                <c:pt idx="2780">
                  <c:v>0</c:v>
                </c:pt>
                <c:pt idx="2781">
                  <c:v>651569.96</c:v>
                </c:pt>
                <c:pt idx="2782">
                  <c:v>359544.27</c:v>
                </c:pt>
                <c:pt idx="2783">
                  <c:v>554128</c:v>
                </c:pt>
                <c:pt idx="2784">
                  <c:v>493352.64</c:v>
                </c:pt>
                <c:pt idx="2785">
                  <c:v>264600</c:v>
                </c:pt>
                <c:pt idx="2786">
                  <c:v>681931.83</c:v>
                </c:pt>
                <c:pt idx="2787">
                  <c:v>278030</c:v>
                </c:pt>
                <c:pt idx="2788">
                  <c:v>1725833</c:v>
                </c:pt>
                <c:pt idx="2789">
                  <c:v>1213114.5</c:v>
                </c:pt>
                <c:pt idx="2790">
                  <c:v>0</c:v>
                </c:pt>
                <c:pt idx="2791">
                  <c:v>497847.64</c:v>
                </c:pt>
                <c:pt idx="2792">
                  <c:v>480488</c:v>
                </c:pt>
                <c:pt idx="2793">
                  <c:v>359544.27</c:v>
                </c:pt>
                <c:pt idx="2794">
                  <c:v>602634</c:v>
                </c:pt>
                <c:pt idx="2795">
                  <c:v>297046</c:v>
                </c:pt>
                <c:pt idx="2796">
                  <c:v>1840146.75</c:v>
                </c:pt>
                <c:pt idx="2797">
                  <c:v>297046</c:v>
                </c:pt>
                <c:pt idx="2798">
                  <c:v>358000</c:v>
                </c:pt>
                <c:pt idx="2799">
                  <c:v>436134</c:v>
                </c:pt>
                <c:pt idx="2800">
                  <c:v>0</c:v>
                </c:pt>
                <c:pt idx="2801">
                  <c:v>1037264</c:v>
                </c:pt>
                <c:pt idx="2802">
                  <c:v>70000</c:v>
                </c:pt>
                <c:pt idx="2803">
                  <c:v>383265.76</c:v>
                </c:pt>
                <c:pt idx="2804">
                  <c:v>1302821</c:v>
                </c:pt>
                <c:pt idx="2805">
                  <c:v>385886</c:v>
                </c:pt>
                <c:pt idx="2806">
                  <c:v>0</c:v>
                </c:pt>
                <c:pt idx="2807">
                  <c:v>500936</c:v>
                </c:pt>
                <c:pt idx="2808">
                  <c:v>860036.5</c:v>
                </c:pt>
                <c:pt idx="2809">
                  <c:v>273450.7</c:v>
                </c:pt>
                <c:pt idx="2810">
                  <c:v>0</c:v>
                </c:pt>
                <c:pt idx="2811">
                  <c:v>297046</c:v>
                </c:pt>
                <c:pt idx="2812">
                  <c:v>2083266.59</c:v>
                </c:pt>
                <c:pt idx="2813">
                  <c:v>349790</c:v>
                </c:pt>
                <c:pt idx="2814">
                  <c:v>682608</c:v>
                </c:pt>
                <c:pt idx="2815">
                  <c:v>1203600</c:v>
                </c:pt>
                <c:pt idx="2816">
                  <c:v>728114.38</c:v>
                </c:pt>
                <c:pt idx="2817">
                  <c:v>568333.32999999996</c:v>
                </c:pt>
                <c:pt idx="2818">
                  <c:v>340654</c:v>
                </c:pt>
                <c:pt idx="2819">
                  <c:v>188120.81</c:v>
                </c:pt>
                <c:pt idx="2820">
                  <c:v>0</c:v>
                </c:pt>
                <c:pt idx="2821">
                  <c:v>768846.82</c:v>
                </c:pt>
                <c:pt idx="2822">
                  <c:v>1292336</c:v>
                </c:pt>
                <c:pt idx="2823">
                  <c:v>813799</c:v>
                </c:pt>
                <c:pt idx="2824">
                  <c:v>0</c:v>
                </c:pt>
                <c:pt idx="2825">
                  <c:v>1158776.94</c:v>
                </c:pt>
                <c:pt idx="2826">
                  <c:v>504705.31</c:v>
                </c:pt>
                <c:pt idx="2827">
                  <c:v>714074</c:v>
                </c:pt>
                <c:pt idx="2828">
                  <c:v>283181.96000000002</c:v>
                </c:pt>
                <c:pt idx="2829">
                  <c:v>528970.51</c:v>
                </c:pt>
                <c:pt idx="2830">
                  <c:v>0</c:v>
                </c:pt>
                <c:pt idx="2831">
                  <c:v>371911</c:v>
                </c:pt>
                <c:pt idx="2832">
                  <c:v>220575</c:v>
                </c:pt>
                <c:pt idx="2833">
                  <c:v>0</c:v>
                </c:pt>
                <c:pt idx="2834">
                  <c:v>448447</c:v>
                </c:pt>
                <c:pt idx="2835">
                  <c:v>847616</c:v>
                </c:pt>
                <c:pt idx="2836">
                  <c:v>300056</c:v>
                </c:pt>
                <c:pt idx="2837">
                  <c:v>278030</c:v>
                </c:pt>
                <c:pt idx="2838">
                  <c:v>0</c:v>
                </c:pt>
                <c:pt idx="2839">
                  <c:v>410738.26</c:v>
                </c:pt>
                <c:pt idx="2840">
                  <c:v>451015</c:v>
                </c:pt>
                <c:pt idx="2841">
                  <c:v>370000</c:v>
                </c:pt>
                <c:pt idx="2842">
                  <c:v>0</c:v>
                </c:pt>
                <c:pt idx="2843">
                  <c:v>0</c:v>
                </c:pt>
                <c:pt idx="2844">
                  <c:v>2216750.36</c:v>
                </c:pt>
                <c:pt idx="2845">
                  <c:v>0</c:v>
                </c:pt>
                <c:pt idx="2846">
                  <c:v>300018</c:v>
                </c:pt>
                <c:pt idx="2847">
                  <c:v>309288</c:v>
                </c:pt>
                <c:pt idx="2848">
                  <c:v>250750</c:v>
                </c:pt>
                <c:pt idx="2849">
                  <c:v>155636</c:v>
                </c:pt>
                <c:pt idx="2850">
                  <c:v>0</c:v>
                </c:pt>
                <c:pt idx="2851">
                  <c:v>450886</c:v>
                </c:pt>
                <c:pt idx="2852">
                  <c:v>297046</c:v>
                </c:pt>
                <c:pt idx="2853">
                  <c:v>446000</c:v>
                </c:pt>
                <c:pt idx="2854">
                  <c:v>0</c:v>
                </c:pt>
                <c:pt idx="2855">
                  <c:v>799571.5</c:v>
                </c:pt>
                <c:pt idx="2856">
                  <c:v>0</c:v>
                </c:pt>
                <c:pt idx="2857">
                  <c:v>130000</c:v>
                </c:pt>
                <c:pt idx="2858">
                  <c:v>429740</c:v>
                </c:pt>
                <c:pt idx="2859">
                  <c:v>0</c:v>
                </c:pt>
                <c:pt idx="2860">
                  <c:v>375000</c:v>
                </c:pt>
                <c:pt idx="2861">
                  <c:v>384500</c:v>
                </c:pt>
                <c:pt idx="2862">
                  <c:v>0</c:v>
                </c:pt>
                <c:pt idx="2863">
                  <c:v>258000</c:v>
                </c:pt>
                <c:pt idx="2864">
                  <c:v>2396657.2000000002</c:v>
                </c:pt>
                <c:pt idx="2865">
                  <c:v>297046</c:v>
                </c:pt>
                <c:pt idx="2866">
                  <c:v>335930</c:v>
                </c:pt>
                <c:pt idx="2867">
                  <c:v>278030</c:v>
                </c:pt>
                <c:pt idx="2868">
                  <c:v>1739925</c:v>
                </c:pt>
                <c:pt idx="2869">
                  <c:v>2688750</c:v>
                </c:pt>
                <c:pt idx="2870">
                  <c:v>539969</c:v>
                </c:pt>
                <c:pt idx="2871">
                  <c:v>297045</c:v>
                </c:pt>
                <c:pt idx="2872">
                  <c:v>747205</c:v>
                </c:pt>
                <c:pt idx="2873">
                  <c:v>390136.8</c:v>
                </c:pt>
                <c:pt idx="2874">
                  <c:v>338192</c:v>
                </c:pt>
                <c:pt idx="2875">
                  <c:v>1350000</c:v>
                </c:pt>
                <c:pt idx="2876">
                  <c:v>3609554.14</c:v>
                </c:pt>
                <c:pt idx="2877">
                  <c:v>1220413.97</c:v>
                </c:pt>
                <c:pt idx="2878">
                  <c:v>278030</c:v>
                </c:pt>
                <c:pt idx="2879">
                  <c:v>762796.88</c:v>
                </c:pt>
                <c:pt idx="2880">
                  <c:v>413751.05</c:v>
                </c:pt>
                <c:pt idx="2881">
                  <c:v>362000</c:v>
                </c:pt>
                <c:pt idx="2882">
                  <c:v>297044</c:v>
                </c:pt>
                <c:pt idx="2883">
                  <c:v>2414456</c:v>
                </c:pt>
                <c:pt idx="2884">
                  <c:v>406659.45</c:v>
                </c:pt>
                <c:pt idx="2885">
                  <c:v>514435.14</c:v>
                </c:pt>
                <c:pt idx="2886">
                  <c:v>705807.13</c:v>
                </c:pt>
                <c:pt idx="2887">
                  <c:v>462569.85</c:v>
                </c:pt>
                <c:pt idx="2888">
                  <c:v>100000</c:v>
                </c:pt>
                <c:pt idx="2889">
                  <c:v>337811</c:v>
                </c:pt>
                <c:pt idx="2890">
                  <c:v>359544.27</c:v>
                </c:pt>
                <c:pt idx="2891">
                  <c:v>444389.01</c:v>
                </c:pt>
                <c:pt idx="2892">
                  <c:v>299046</c:v>
                </c:pt>
                <c:pt idx="2893">
                  <c:v>1270596.6499999999</c:v>
                </c:pt>
                <c:pt idx="2894">
                  <c:v>922788.75</c:v>
                </c:pt>
                <c:pt idx="2895">
                  <c:v>297045</c:v>
                </c:pt>
                <c:pt idx="2896">
                  <c:v>1055938.04</c:v>
                </c:pt>
                <c:pt idx="2897">
                  <c:v>639148</c:v>
                </c:pt>
                <c:pt idx="2898">
                  <c:v>385093.62</c:v>
                </c:pt>
                <c:pt idx="2899">
                  <c:v>646251.66</c:v>
                </c:pt>
                <c:pt idx="2900">
                  <c:v>330000</c:v>
                </c:pt>
                <c:pt idx="2901">
                  <c:v>297046</c:v>
                </c:pt>
                <c:pt idx="2902">
                  <c:v>0</c:v>
                </c:pt>
                <c:pt idx="2903">
                  <c:v>171000</c:v>
                </c:pt>
                <c:pt idx="2904">
                  <c:v>385400.61</c:v>
                </c:pt>
                <c:pt idx="2905">
                  <c:v>1619313.26</c:v>
                </c:pt>
                <c:pt idx="2906">
                  <c:v>403541.67</c:v>
                </c:pt>
                <c:pt idx="2907">
                  <c:v>600000</c:v>
                </c:pt>
                <c:pt idx="2908">
                  <c:v>319300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659819.65</c:v>
                </c:pt>
                <c:pt idx="2914">
                  <c:v>297500</c:v>
                </c:pt>
                <c:pt idx="2915">
                  <c:v>756084.19</c:v>
                </c:pt>
                <c:pt idx="2916">
                  <c:v>379237.5</c:v>
                </c:pt>
                <c:pt idx="2917">
                  <c:v>311585.03999999998</c:v>
                </c:pt>
                <c:pt idx="2918">
                  <c:v>1983460.5</c:v>
                </c:pt>
                <c:pt idx="2919">
                  <c:v>723495</c:v>
                </c:pt>
                <c:pt idx="2920">
                  <c:v>426977.82</c:v>
                </c:pt>
                <c:pt idx="2921">
                  <c:v>1459586</c:v>
                </c:pt>
                <c:pt idx="2922">
                  <c:v>447825.78</c:v>
                </c:pt>
                <c:pt idx="2923">
                  <c:v>297865</c:v>
                </c:pt>
                <c:pt idx="2924">
                  <c:v>416406.24</c:v>
                </c:pt>
                <c:pt idx="2925">
                  <c:v>548611.75</c:v>
                </c:pt>
                <c:pt idx="2926">
                  <c:v>0</c:v>
                </c:pt>
                <c:pt idx="2927">
                  <c:v>918531</c:v>
                </c:pt>
                <c:pt idx="2928">
                  <c:v>484083</c:v>
                </c:pt>
                <c:pt idx="2929">
                  <c:v>437310</c:v>
                </c:pt>
                <c:pt idx="2930">
                  <c:v>330226.88</c:v>
                </c:pt>
                <c:pt idx="2931">
                  <c:v>3217274</c:v>
                </c:pt>
                <c:pt idx="2932">
                  <c:v>250000</c:v>
                </c:pt>
                <c:pt idx="2933">
                  <c:v>297046</c:v>
                </c:pt>
                <c:pt idx="2934">
                  <c:v>359544.27</c:v>
                </c:pt>
                <c:pt idx="2935">
                  <c:v>924999.9</c:v>
                </c:pt>
                <c:pt idx="2936">
                  <c:v>323296</c:v>
                </c:pt>
                <c:pt idx="2937">
                  <c:v>0</c:v>
                </c:pt>
                <c:pt idx="2938">
                  <c:v>295000</c:v>
                </c:pt>
                <c:pt idx="2939">
                  <c:v>297045</c:v>
                </c:pt>
                <c:pt idx="2940">
                  <c:v>1889038</c:v>
                </c:pt>
                <c:pt idx="2941">
                  <c:v>1675853</c:v>
                </c:pt>
                <c:pt idx="2942">
                  <c:v>25000</c:v>
                </c:pt>
                <c:pt idx="2943">
                  <c:v>377730.1</c:v>
                </c:pt>
                <c:pt idx="2944">
                  <c:v>385411.82</c:v>
                </c:pt>
                <c:pt idx="2945">
                  <c:v>1621195</c:v>
                </c:pt>
                <c:pt idx="2946">
                  <c:v>782500</c:v>
                </c:pt>
                <c:pt idx="2947">
                  <c:v>467011</c:v>
                </c:pt>
                <c:pt idx="2948">
                  <c:v>240000</c:v>
                </c:pt>
                <c:pt idx="2949">
                  <c:v>806421.08</c:v>
                </c:pt>
                <c:pt idx="2950">
                  <c:v>400000</c:v>
                </c:pt>
                <c:pt idx="2951">
                  <c:v>0</c:v>
                </c:pt>
                <c:pt idx="2952">
                  <c:v>377164.37</c:v>
                </c:pt>
                <c:pt idx="2953">
                  <c:v>523392</c:v>
                </c:pt>
                <c:pt idx="2954">
                  <c:v>0</c:v>
                </c:pt>
                <c:pt idx="2955">
                  <c:v>397559.9</c:v>
                </c:pt>
                <c:pt idx="2956">
                  <c:v>566795.41</c:v>
                </c:pt>
                <c:pt idx="2957">
                  <c:v>590421.69999999995</c:v>
                </c:pt>
                <c:pt idx="2958">
                  <c:v>363833.34</c:v>
                </c:pt>
                <c:pt idx="2959">
                  <c:v>0</c:v>
                </c:pt>
                <c:pt idx="2960">
                  <c:v>0</c:v>
                </c:pt>
                <c:pt idx="2961">
                  <c:v>1054914.8899999999</c:v>
                </c:pt>
                <c:pt idx="2962">
                  <c:v>229028</c:v>
                </c:pt>
                <c:pt idx="2963">
                  <c:v>836076</c:v>
                </c:pt>
                <c:pt idx="2964">
                  <c:v>0</c:v>
                </c:pt>
                <c:pt idx="2965">
                  <c:v>660259.69999999995</c:v>
                </c:pt>
                <c:pt idx="2966">
                  <c:v>297139</c:v>
                </c:pt>
                <c:pt idx="2967">
                  <c:v>1253343.1200000001</c:v>
                </c:pt>
                <c:pt idx="2968">
                  <c:v>297046</c:v>
                </c:pt>
                <c:pt idx="2969">
                  <c:v>392675</c:v>
                </c:pt>
                <c:pt idx="2970">
                  <c:v>300018</c:v>
                </c:pt>
                <c:pt idx="2971">
                  <c:v>0</c:v>
                </c:pt>
                <c:pt idx="2972">
                  <c:v>296000</c:v>
                </c:pt>
                <c:pt idx="2973">
                  <c:v>64851.19</c:v>
                </c:pt>
                <c:pt idx="2974">
                  <c:v>10</c:v>
                </c:pt>
                <c:pt idx="2975">
                  <c:v>976868.32</c:v>
                </c:pt>
                <c:pt idx="2976">
                  <c:v>0</c:v>
                </c:pt>
                <c:pt idx="2977">
                  <c:v>299647</c:v>
                </c:pt>
                <c:pt idx="2978">
                  <c:v>1893569.1</c:v>
                </c:pt>
                <c:pt idx="2979">
                  <c:v>173700</c:v>
                </c:pt>
                <c:pt idx="2980">
                  <c:v>766774</c:v>
                </c:pt>
                <c:pt idx="2981">
                  <c:v>291514</c:v>
                </c:pt>
                <c:pt idx="2982">
                  <c:v>490122</c:v>
                </c:pt>
                <c:pt idx="2983">
                  <c:v>299647</c:v>
                </c:pt>
                <c:pt idx="2984">
                  <c:v>0</c:v>
                </c:pt>
                <c:pt idx="2985">
                  <c:v>300018</c:v>
                </c:pt>
                <c:pt idx="2986">
                  <c:v>0</c:v>
                </c:pt>
                <c:pt idx="2987">
                  <c:v>422424</c:v>
                </c:pt>
                <c:pt idx="2988">
                  <c:v>351531.84</c:v>
                </c:pt>
                <c:pt idx="2989">
                  <c:v>356000</c:v>
                </c:pt>
                <c:pt idx="2990">
                  <c:v>278031</c:v>
                </c:pt>
                <c:pt idx="2991">
                  <c:v>2247500</c:v>
                </c:pt>
                <c:pt idx="2992">
                  <c:v>340000</c:v>
                </c:pt>
                <c:pt idx="2993">
                  <c:v>0</c:v>
                </c:pt>
                <c:pt idx="2994">
                  <c:v>389718</c:v>
                </c:pt>
                <c:pt idx="2995">
                  <c:v>2032262.93</c:v>
                </c:pt>
                <c:pt idx="2996">
                  <c:v>89567</c:v>
                </c:pt>
                <c:pt idx="2997">
                  <c:v>316965</c:v>
                </c:pt>
                <c:pt idx="2998">
                  <c:v>347135</c:v>
                </c:pt>
                <c:pt idx="2999">
                  <c:v>1501649.3</c:v>
                </c:pt>
                <c:pt idx="3000">
                  <c:v>302470</c:v>
                </c:pt>
                <c:pt idx="3001">
                  <c:v>477140</c:v>
                </c:pt>
                <c:pt idx="3002">
                  <c:v>1194392</c:v>
                </c:pt>
                <c:pt idx="3003">
                  <c:v>1876023.5</c:v>
                </c:pt>
                <c:pt idx="3004">
                  <c:v>582000</c:v>
                </c:pt>
                <c:pt idx="3005">
                  <c:v>627691</c:v>
                </c:pt>
                <c:pt idx="3006">
                  <c:v>297046</c:v>
                </c:pt>
                <c:pt idx="3007">
                  <c:v>0</c:v>
                </c:pt>
                <c:pt idx="3008">
                  <c:v>5249730</c:v>
                </c:pt>
                <c:pt idx="3009">
                  <c:v>737925</c:v>
                </c:pt>
                <c:pt idx="3010">
                  <c:v>700000</c:v>
                </c:pt>
                <c:pt idx="3011">
                  <c:v>278030</c:v>
                </c:pt>
                <c:pt idx="3012">
                  <c:v>398401.34</c:v>
                </c:pt>
                <c:pt idx="3013">
                  <c:v>361529.4</c:v>
                </c:pt>
                <c:pt idx="3014">
                  <c:v>2399594.0699999998</c:v>
                </c:pt>
                <c:pt idx="3015">
                  <c:v>610142</c:v>
                </c:pt>
                <c:pt idx="3016">
                  <c:v>1465627.44</c:v>
                </c:pt>
                <c:pt idx="3017">
                  <c:v>298500</c:v>
                </c:pt>
                <c:pt idx="3018">
                  <c:v>278030</c:v>
                </c:pt>
                <c:pt idx="3019">
                  <c:v>1921928.32</c:v>
                </c:pt>
                <c:pt idx="3020">
                  <c:v>639148</c:v>
                </c:pt>
                <c:pt idx="3021">
                  <c:v>322866</c:v>
                </c:pt>
                <c:pt idx="3022">
                  <c:v>405002.33</c:v>
                </c:pt>
                <c:pt idx="3023">
                  <c:v>297046</c:v>
                </c:pt>
                <c:pt idx="3024">
                  <c:v>651333.19999999995</c:v>
                </c:pt>
                <c:pt idx="3025">
                  <c:v>577384</c:v>
                </c:pt>
                <c:pt idx="3026">
                  <c:v>1207004.3999999999</c:v>
                </c:pt>
                <c:pt idx="3027">
                  <c:v>355880</c:v>
                </c:pt>
                <c:pt idx="3028">
                  <c:v>278030</c:v>
                </c:pt>
                <c:pt idx="3029">
                  <c:v>156631.5</c:v>
                </c:pt>
                <c:pt idx="3030">
                  <c:v>0</c:v>
                </c:pt>
                <c:pt idx="3031">
                  <c:v>1517417.52</c:v>
                </c:pt>
                <c:pt idx="3032">
                  <c:v>292945.2</c:v>
                </c:pt>
                <c:pt idx="3033">
                  <c:v>0</c:v>
                </c:pt>
                <c:pt idx="3034">
                  <c:v>192657.4</c:v>
                </c:pt>
                <c:pt idx="3035">
                  <c:v>331181</c:v>
                </c:pt>
                <c:pt idx="3036">
                  <c:v>1346208.75</c:v>
                </c:pt>
                <c:pt idx="3037">
                  <c:v>639143</c:v>
                </c:pt>
                <c:pt idx="3038">
                  <c:v>545338.75</c:v>
                </c:pt>
                <c:pt idx="3039">
                  <c:v>396543.85</c:v>
                </c:pt>
                <c:pt idx="3040">
                  <c:v>941448</c:v>
                </c:pt>
                <c:pt idx="3041">
                  <c:v>929129</c:v>
                </c:pt>
                <c:pt idx="3042">
                  <c:v>352881</c:v>
                </c:pt>
                <c:pt idx="3043">
                  <c:v>340369.08</c:v>
                </c:pt>
                <c:pt idx="3044">
                  <c:v>358468</c:v>
                </c:pt>
                <c:pt idx="3045">
                  <c:v>814688</c:v>
                </c:pt>
                <c:pt idx="3046">
                  <c:v>358640</c:v>
                </c:pt>
                <c:pt idx="3047">
                  <c:v>0</c:v>
                </c:pt>
                <c:pt idx="3048">
                  <c:v>298018</c:v>
                </c:pt>
                <c:pt idx="3049">
                  <c:v>316030</c:v>
                </c:pt>
                <c:pt idx="3050">
                  <c:v>304299.8</c:v>
                </c:pt>
                <c:pt idx="3051">
                  <c:v>0</c:v>
                </c:pt>
                <c:pt idx="3052">
                  <c:v>106560</c:v>
                </c:pt>
                <c:pt idx="3053">
                  <c:v>407609</c:v>
                </c:pt>
                <c:pt idx="3054">
                  <c:v>639148</c:v>
                </c:pt>
                <c:pt idx="3055">
                  <c:v>0</c:v>
                </c:pt>
                <c:pt idx="3056">
                  <c:v>1828114.74</c:v>
                </c:pt>
                <c:pt idx="3057">
                  <c:v>383625</c:v>
                </c:pt>
                <c:pt idx="3058">
                  <c:v>278030</c:v>
                </c:pt>
                <c:pt idx="3059">
                  <c:v>381783.6</c:v>
                </c:pt>
                <c:pt idx="3060">
                  <c:v>485000</c:v>
                </c:pt>
                <c:pt idx="3061">
                  <c:v>0</c:v>
                </c:pt>
                <c:pt idx="3062">
                  <c:v>1492800.6</c:v>
                </c:pt>
                <c:pt idx="3063">
                  <c:v>749840</c:v>
                </c:pt>
                <c:pt idx="3064">
                  <c:v>371527</c:v>
                </c:pt>
                <c:pt idx="3065">
                  <c:v>0</c:v>
                </c:pt>
                <c:pt idx="3066">
                  <c:v>0</c:v>
                </c:pt>
                <c:pt idx="3067">
                  <c:v>611409</c:v>
                </c:pt>
                <c:pt idx="3068">
                  <c:v>390655</c:v>
                </c:pt>
                <c:pt idx="3069">
                  <c:v>0</c:v>
                </c:pt>
                <c:pt idx="3070">
                  <c:v>148986.9</c:v>
                </c:pt>
                <c:pt idx="3071">
                  <c:v>1044634.5</c:v>
                </c:pt>
                <c:pt idx="3072">
                  <c:v>377729.94</c:v>
                </c:pt>
                <c:pt idx="3073">
                  <c:v>75000</c:v>
                </c:pt>
                <c:pt idx="3074">
                  <c:v>341091</c:v>
                </c:pt>
                <c:pt idx="3075">
                  <c:v>297045</c:v>
                </c:pt>
                <c:pt idx="3076">
                  <c:v>300000</c:v>
                </c:pt>
                <c:pt idx="3077">
                  <c:v>488266.33</c:v>
                </c:pt>
                <c:pt idx="3078">
                  <c:v>0</c:v>
                </c:pt>
                <c:pt idx="3079">
                  <c:v>705577.5</c:v>
                </c:pt>
                <c:pt idx="3080">
                  <c:v>1291732</c:v>
                </c:pt>
                <c:pt idx="3081">
                  <c:v>786256.75</c:v>
                </c:pt>
                <c:pt idx="3082">
                  <c:v>0</c:v>
                </c:pt>
                <c:pt idx="3083">
                  <c:v>793190.96</c:v>
                </c:pt>
                <c:pt idx="3084">
                  <c:v>297046</c:v>
                </c:pt>
                <c:pt idx="3085">
                  <c:v>1762215.6</c:v>
                </c:pt>
                <c:pt idx="3086">
                  <c:v>615850.17000000004</c:v>
                </c:pt>
                <c:pt idx="3087">
                  <c:v>0</c:v>
                </c:pt>
                <c:pt idx="3088">
                  <c:v>1400000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298698</c:v>
                </c:pt>
                <c:pt idx="3093">
                  <c:v>1248224.55</c:v>
                </c:pt>
                <c:pt idx="3094">
                  <c:v>329333.44</c:v>
                </c:pt>
                <c:pt idx="3095">
                  <c:v>465084.15999999997</c:v>
                </c:pt>
                <c:pt idx="3096">
                  <c:v>446160</c:v>
                </c:pt>
                <c:pt idx="3097">
                  <c:v>1484376</c:v>
                </c:pt>
                <c:pt idx="3098">
                  <c:v>604899.99</c:v>
                </c:pt>
                <c:pt idx="3099">
                  <c:v>758002.24</c:v>
                </c:pt>
                <c:pt idx="3100">
                  <c:v>146988</c:v>
                </c:pt>
                <c:pt idx="3101">
                  <c:v>278031</c:v>
                </c:pt>
                <c:pt idx="3102">
                  <c:v>477903</c:v>
                </c:pt>
                <c:pt idx="3103">
                  <c:v>744238</c:v>
                </c:pt>
                <c:pt idx="3104">
                  <c:v>297046</c:v>
                </c:pt>
                <c:pt idx="3105">
                  <c:v>0</c:v>
                </c:pt>
                <c:pt idx="3106">
                  <c:v>486013</c:v>
                </c:pt>
                <c:pt idx="3107">
                  <c:v>278030</c:v>
                </c:pt>
                <c:pt idx="3108">
                  <c:v>278030</c:v>
                </c:pt>
                <c:pt idx="3109">
                  <c:v>0</c:v>
                </c:pt>
                <c:pt idx="3110">
                  <c:v>1602326.3</c:v>
                </c:pt>
                <c:pt idx="3111">
                  <c:v>0</c:v>
                </c:pt>
                <c:pt idx="3112">
                  <c:v>0</c:v>
                </c:pt>
                <c:pt idx="3113">
                  <c:v>300018</c:v>
                </c:pt>
                <c:pt idx="3114">
                  <c:v>110300</c:v>
                </c:pt>
                <c:pt idx="3115">
                  <c:v>247406.29</c:v>
                </c:pt>
                <c:pt idx="3116">
                  <c:v>0</c:v>
                </c:pt>
                <c:pt idx="3117">
                  <c:v>0</c:v>
                </c:pt>
                <c:pt idx="3118">
                  <c:v>546000</c:v>
                </c:pt>
                <c:pt idx="3119">
                  <c:v>3446699</c:v>
                </c:pt>
                <c:pt idx="3120">
                  <c:v>442605.85</c:v>
                </c:pt>
                <c:pt idx="3121">
                  <c:v>1326601</c:v>
                </c:pt>
                <c:pt idx="3122">
                  <c:v>0</c:v>
                </c:pt>
                <c:pt idx="3123">
                  <c:v>299000</c:v>
                </c:pt>
                <c:pt idx="3124">
                  <c:v>0</c:v>
                </c:pt>
                <c:pt idx="3125">
                  <c:v>639148</c:v>
                </c:pt>
                <c:pt idx="3126">
                  <c:v>616500</c:v>
                </c:pt>
                <c:pt idx="3127">
                  <c:v>557959.78</c:v>
                </c:pt>
                <c:pt idx="3128">
                  <c:v>594267.31999999995</c:v>
                </c:pt>
                <c:pt idx="3129">
                  <c:v>375277</c:v>
                </c:pt>
                <c:pt idx="3130">
                  <c:v>153968</c:v>
                </c:pt>
                <c:pt idx="3131">
                  <c:v>0</c:v>
                </c:pt>
                <c:pt idx="3132">
                  <c:v>1389242.41</c:v>
                </c:pt>
                <c:pt idx="3133">
                  <c:v>376977.2</c:v>
                </c:pt>
                <c:pt idx="3134">
                  <c:v>350955</c:v>
                </c:pt>
                <c:pt idx="3135">
                  <c:v>1275143</c:v>
                </c:pt>
                <c:pt idx="3136">
                  <c:v>666437.5</c:v>
                </c:pt>
                <c:pt idx="3137">
                  <c:v>10652</c:v>
                </c:pt>
                <c:pt idx="3138">
                  <c:v>698559.5</c:v>
                </c:pt>
                <c:pt idx="3139">
                  <c:v>150000</c:v>
                </c:pt>
                <c:pt idx="3140">
                  <c:v>406159.28</c:v>
                </c:pt>
                <c:pt idx="3141">
                  <c:v>801190.2</c:v>
                </c:pt>
                <c:pt idx="3142">
                  <c:v>980353.5</c:v>
                </c:pt>
                <c:pt idx="3143">
                  <c:v>847403.34</c:v>
                </c:pt>
                <c:pt idx="3144">
                  <c:v>295505</c:v>
                </c:pt>
                <c:pt idx="3145">
                  <c:v>297046</c:v>
                </c:pt>
                <c:pt idx="3146">
                  <c:v>457220</c:v>
                </c:pt>
                <c:pt idx="3147">
                  <c:v>0</c:v>
                </c:pt>
                <c:pt idx="3148">
                  <c:v>0</c:v>
                </c:pt>
                <c:pt idx="3149">
                  <c:v>456605</c:v>
                </c:pt>
                <c:pt idx="3150">
                  <c:v>1542959.58</c:v>
                </c:pt>
                <c:pt idx="3151">
                  <c:v>297046</c:v>
                </c:pt>
                <c:pt idx="3152">
                  <c:v>0</c:v>
                </c:pt>
                <c:pt idx="3153">
                  <c:v>471223.1</c:v>
                </c:pt>
                <c:pt idx="3154">
                  <c:v>532710.84</c:v>
                </c:pt>
                <c:pt idx="3155">
                  <c:v>800000</c:v>
                </c:pt>
                <c:pt idx="3156">
                  <c:v>2467875.73</c:v>
                </c:pt>
                <c:pt idx="3157">
                  <c:v>384515.19</c:v>
                </c:pt>
                <c:pt idx="3158">
                  <c:v>784810.69</c:v>
                </c:pt>
                <c:pt idx="3159">
                  <c:v>532793</c:v>
                </c:pt>
                <c:pt idx="3160">
                  <c:v>388390</c:v>
                </c:pt>
                <c:pt idx="3161">
                  <c:v>410367</c:v>
                </c:pt>
                <c:pt idx="3162">
                  <c:v>1583534</c:v>
                </c:pt>
                <c:pt idx="3163">
                  <c:v>0</c:v>
                </c:pt>
                <c:pt idx="3164">
                  <c:v>125727.03999999999</c:v>
                </c:pt>
                <c:pt idx="3165">
                  <c:v>268811.75</c:v>
                </c:pt>
                <c:pt idx="3166">
                  <c:v>406824</c:v>
                </c:pt>
                <c:pt idx="3167">
                  <c:v>1872119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416721.88</c:v>
                </c:pt>
                <c:pt idx="3173">
                  <c:v>518642.73</c:v>
                </c:pt>
                <c:pt idx="3174">
                  <c:v>0</c:v>
                </c:pt>
                <c:pt idx="3175">
                  <c:v>0</c:v>
                </c:pt>
                <c:pt idx="3176">
                  <c:v>703520.79</c:v>
                </c:pt>
                <c:pt idx="3177">
                  <c:v>360000</c:v>
                </c:pt>
                <c:pt idx="3178">
                  <c:v>0</c:v>
                </c:pt>
                <c:pt idx="3179">
                  <c:v>278030</c:v>
                </c:pt>
                <c:pt idx="3180">
                  <c:v>0</c:v>
                </c:pt>
                <c:pt idx="3181">
                  <c:v>559000</c:v>
                </c:pt>
                <c:pt idx="3182">
                  <c:v>484144</c:v>
                </c:pt>
                <c:pt idx="3183">
                  <c:v>278030</c:v>
                </c:pt>
                <c:pt idx="3184">
                  <c:v>1000000</c:v>
                </c:pt>
                <c:pt idx="3185">
                  <c:v>532896.9</c:v>
                </c:pt>
                <c:pt idx="3186">
                  <c:v>914404.3</c:v>
                </c:pt>
                <c:pt idx="3187">
                  <c:v>680960</c:v>
                </c:pt>
                <c:pt idx="3188">
                  <c:v>409256.03</c:v>
                </c:pt>
                <c:pt idx="3189">
                  <c:v>297045</c:v>
                </c:pt>
                <c:pt idx="3190">
                  <c:v>278030</c:v>
                </c:pt>
                <c:pt idx="3191">
                  <c:v>762359.6</c:v>
                </c:pt>
                <c:pt idx="3192">
                  <c:v>0</c:v>
                </c:pt>
                <c:pt idx="3193">
                  <c:v>0</c:v>
                </c:pt>
                <c:pt idx="3194">
                  <c:v>504218.48</c:v>
                </c:pt>
                <c:pt idx="3195">
                  <c:v>660746</c:v>
                </c:pt>
                <c:pt idx="3196">
                  <c:v>874538.66</c:v>
                </c:pt>
                <c:pt idx="3197">
                  <c:v>346062</c:v>
                </c:pt>
                <c:pt idx="3198">
                  <c:v>641782.9</c:v>
                </c:pt>
                <c:pt idx="3199">
                  <c:v>359544.27</c:v>
                </c:pt>
                <c:pt idx="3200">
                  <c:v>326704.05</c:v>
                </c:pt>
                <c:pt idx="3201">
                  <c:v>300018</c:v>
                </c:pt>
                <c:pt idx="3202">
                  <c:v>0</c:v>
                </c:pt>
                <c:pt idx="3203">
                  <c:v>367220</c:v>
                </c:pt>
                <c:pt idx="3204">
                  <c:v>0</c:v>
                </c:pt>
                <c:pt idx="3205">
                  <c:v>80000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1250882.3500000001</c:v>
                </c:pt>
                <c:pt idx="3211">
                  <c:v>1065177</c:v>
                </c:pt>
                <c:pt idx="3212">
                  <c:v>0</c:v>
                </c:pt>
                <c:pt idx="3213">
                  <c:v>1279275</c:v>
                </c:pt>
                <c:pt idx="3214">
                  <c:v>563332</c:v>
                </c:pt>
                <c:pt idx="3215">
                  <c:v>450886</c:v>
                </c:pt>
                <c:pt idx="3216">
                  <c:v>0</c:v>
                </c:pt>
                <c:pt idx="3217">
                  <c:v>278030</c:v>
                </c:pt>
                <c:pt idx="3218">
                  <c:v>347737.5</c:v>
                </c:pt>
                <c:pt idx="3219">
                  <c:v>455206.04</c:v>
                </c:pt>
                <c:pt idx="3220">
                  <c:v>339794.4</c:v>
                </c:pt>
                <c:pt idx="3221">
                  <c:v>445821</c:v>
                </c:pt>
                <c:pt idx="3222">
                  <c:v>326322</c:v>
                </c:pt>
                <c:pt idx="3223">
                  <c:v>278030</c:v>
                </c:pt>
                <c:pt idx="3224">
                  <c:v>300018</c:v>
                </c:pt>
                <c:pt idx="3225">
                  <c:v>420214.94</c:v>
                </c:pt>
                <c:pt idx="3226">
                  <c:v>202396.55</c:v>
                </c:pt>
                <c:pt idx="3227">
                  <c:v>1000025.21</c:v>
                </c:pt>
                <c:pt idx="3228">
                  <c:v>924499</c:v>
                </c:pt>
                <c:pt idx="3229">
                  <c:v>0</c:v>
                </c:pt>
                <c:pt idx="3230">
                  <c:v>278030</c:v>
                </c:pt>
                <c:pt idx="3231">
                  <c:v>1529457.14</c:v>
                </c:pt>
                <c:pt idx="3232">
                  <c:v>0</c:v>
                </c:pt>
                <c:pt idx="3233">
                  <c:v>0</c:v>
                </c:pt>
                <c:pt idx="3234">
                  <c:v>414416</c:v>
                </c:pt>
                <c:pt idx="3235">
                  <c:v>0</c:v>
                </c:pt>
                <c:pt idx="3236">
                  <c:v>1119534</c:v>
                </c:pt>
                <c:pt idx="3237">
                  <c:v>346666.67</c:v>
                </c:pt>
                <c:pt idx="3238">
                  <c:v>0</c:v>
                </c:pt>
                <c:pt idx="3239">
                  <c:v>175000</c:v>
                </c:pt>
                <c:pt idx="3240">
                  <c:v>2214734.2999999998</c:v>
                </c:pt>
                <c:pt idx="3241">
                  <c:v>657562.5</c:v>
                </c:pt>
                <c:pt idx="3242">
                  <c:v>297502</c:v>
                </c:pt>
                <c:pt idx="3243">
                  <c:v>422231</c:v>
                </c:pt>
                <c:pt idx="3244">
                  <c:v>500937.8</c:v>
                </c:pt>
                <c:pt idx="3245">
                  <c:v>278031</c:v>
                </c:pt>
                <c:pt idx="3246">
                  <c:v>0</c:v>
                </c:pt>
                <c:pt idx="3247">
                  <c:v>194000</c:v>
                </c:pt>
                <c:pt idx="3248">
                  <c:v>606313.31000000006</c:v>
                </c:pt>
                <c:pt idx="3249">
                  <c:v>556116.75</c:v>
                </c:pt>
                <c:pt idx="3250">
                  <c:v>1106966.42</c:v>
                </c:pt>
                <c:pt idx="3251">
                  <c:v>415064.04</c:v>
                </c:pt>
                <c:pt idx="3252">
                  <c:v>500700</c:v>
                </c:pt>
                <c:pt idx="3253">
                  <c:v>1585515</c:v>
                </c:pt>
                <c:pt idx="3254">
                  <c:v>567425</c:v>
                </c:pt>
                <c:pt idx="3255">
                  <c:v>3623771</c:v>
                </c:pt>
                <c:pt idx="3256">
                  <c:v>310124</c:v>
                </c:pt>
                <c:pt idx="3257">
                  <c:v>0</c:v>
                </c:pt>
                <c:pt idx="3258">
                  <c:v>150000</c:v>
                </c:pt>
                <c:pt idx="3259">
                  <c:v>280000</c:v>
                </c:pt>
                <c:pt idx="3260">
                  <c:v>2667169.88</c:v>
                </c:pt>
                <c:pt idx="3261">
                  <c:v>315617</c:v>
                </c:pt>
                <c:pt idx="3262">
                  <c:v>446610.91</c:v>
                </c:pt>
                <c:pt idx="3263">
                  <c:v>549000</c:v>
                </c:pt>
                <c:pt idx="3264">
                  <c:v>370123</c:v>
                </c:pt>
                <c:pt idx="3265">
                  <c:v>5412755.4900000002</c:v>
                </c:pt>
                <c:pt idx="3266">
                  <c:v>0</c:v>
                </c:pt>
                <c:pt idx="3267">
                  <c:v>300018</c:v>
                </c:pt>
                <c:pt idx="3268">
                  <c:v>516873</c:v>
                </c:pt>
                <c:pt idx="3269">
                  <c:v>678863</c:v>
                </c:pt>
                <c:pt idx="3270">
                  <c:v>0</c:v>
                </c:pt>
                <c:pt idx="3271">
                  <c:v>0</c:v>
                </c:pt>
                <c:pt idx="3272">
                  <c:v>100000</c:v>
                </c:pt>
                <c:pt idx="3273">
                  <c:v>1160614</c:v>
                </c:pt>
                <c:pt idx="3274">
                  <c:v>0</c:v>
                </c:pt>
                <c:pt idx="3275">
                  <c:v>278030.99</c:v>
                </c:pt>
                <c:pt idx="3276">
                  <c:v>1718999.67</c:v>
                </c:pt>
                <c:pt idx="3277">
                  <c:v>358468.86</c:v>
                </c:pt>
                <c:pt idx="3278">
                  <c:v>439167</c:v>
                </c:pt>
                <c:pt idx="3279">
                  <c:v>639148</c:v>
                </c:pt>
                <c:pt idx="3280">
                  <c:v>589824.6</c:v>
                </c:pt>
                <c:pt idx="3281">
                  <c:v>264315.09999999998</c:v>
                </c:pt>
                <c:pt idx="3282">
                  <c:v>939801.74</c:v>
                </c:pt>
                <c:pt idx="3283">
                  <c:v>297045</c:v>
                </c:pt>
                <c:pt idx="3284">
                  <c:v>996628.96</c:v>
                </c:pt>
                <c:pt idx="3285">
                  <c:v>600000</c:v>
                </c:pt>
                <c:pt idx="3286">
                  <c:v>193800</c:v>
                </c:pt>
                <c:pt idx="3287">
                  <c:v>278030</c:v>
                </c:pt>
                <c:pt idx="3288">
                  <c:v>538043.07999999996</c:v>
                </c:pt>
                <c:pt idx="3289">
                  <c:v>0</c:v>
                </c:pt>
                <c:pt idx="3290">
                  <c:v>318610</c:v>
                </c:pt>
                <c:pt idx="3291">
                  <c:v>272000</c:v>
                </c:pt>
                <c:pt idx="3292">
                  <c:v>2588242.2000000002</c:v>
                </c:pt>
                <c:pt idx="3293">
                  <c:v>302470</c:v>
                </c:pt>
                <c:pt idx="3294">
                  <c:v>300018</c:v>
                </c:pt>
                <c:pt idx="3295">
                  <c:v>0</c:v>
                </c:pt>
                <c:pt idx="3296">
                  <c:v>25000</c:v>
                </c:pt>
                <c:pt idx="3297">
                  <c:v>355022.46</c:v>
                </c:pt>
                <c:pt idx="3298">
                  <c:v>727896.34</c:v>
                </c:pt>
                <c:pt idx="3299">
                  <c:v>343393</c:v>
                </c:pt>
                <c:pt idx="3300">
                  <c:v>296610</c:v>
                </c:pt>
                <c:pt idx="3301">
                  <c:v>1309556</c:v>
                </c:pt>
                <c:pt idx="3302">
                  <c:v>278030.99</c:v>
                </c:pt>
                <c:pt idx="3303">
                  <c:v>184600</c:v>
                </c:pt>
                <c:pt idx="3304">
                  <c:v>1437897</c:v>
                </c:pt>
                <c:pt idx="3305">
                  <c:v>298000</c:v>
                </c:pt>
                <c:pt idx="3306">
                  <c:v>324750</c:v>
                </c:pt>
                <c:pt idx="3307">
                  <c:v>1120416.72</c:v>
                </c:pt>
                <c:pt idx="3308">
                  <c:v>0</c:v>
                </c:pt>
                <c:pt idx="3309">
                  <c:v>467175.25</c:v>
                </c:pt>
                <c:pt idx="3310">
                  <c:v>405000</c:v>
                </c:pt>
                <c:pt idx="3311">
                  <c:v>597549.97</c:v>
                </c:pt>
                <c:pt idx="3312">
                  <c:v>643308</c:v>
                </c:pt>
                <c:pt idx="3313">
                  <c:v>510866</c:v>
                </c:pt>
                <c:pt idx="3314">
                  <c:v>297046</c:v>
                </c:pt>
                <c:pt idx="3315">
                  <c:v>688499</c:v>
                </c:pt>
                <c:pt idx="3316">
                  <c:v>310253.48</c:v>
                </c:pt>
                <c:pt idx="3317">
                  <c:v>297046</c:v>
                </c:pt>
                <c:pt idx="3318">
                  <c:v>877095.21</c:v>
                </c:pt>
                <c:pt idx="3319">
                  <c:v>689245.69</c:v>
                </c:pt>
                <c:pt idx="3320">
                  <c:v>1314275</c:v>
                </c:pt>
                <c:pt idx="3321">
                  <c:v>0</c:v>
                </c:pt>
                <c:pt idx="3322">
                  <c:v>0</c:v>
                </c:pt>
                <c:pt idx="3323">
                  <c:v>727926.26</c:v>
                </c:pt>
                <c:pt idx="3324">
                  <c:v>1632331</c:v>
                </c:pt>
                <c:pt idx="3325">
                  <c:v>444937.63</c:v>
                </c:pt>
                <c:pt idx="3326">
                  <c:v>185956</c:v>
                </c:pt>
                <c:pt idx="3327">
                  <c:v>121368.02</c:v>
                </c:pt>
                <c:pt idx="3328">
                  <c:v>532800</c:v>
                </c:pt>
                <c:pt idx="3329">
                  <c:v>1066381.08</c:v>
                </c:pt>
                <c:pt idx="3330">
                  <c:v>280000</c:v>
                </c:pt>
                <c:pt idx="3331">
                  <c:v>342225.26</c:v>
                </c:pt>
                <c:pt idx="3332">
                  <c:v>535736.47</c:v>
                </c:pt>
                <c:pt idx="3333">
                  <c:v>288313.38</c:v>
                </c:pt>
                <c:pt idx="3334">
                  <c:v>1374999.99</c:v>
                </c:pt>
                <c:pt idx="3335">
                  <c:v>748465</c:v>
                </c:pt>
                <c:pt idx="3336">
                  <c:v>235768.2</c:v>
                </c:pt>
                <c:pt idx="3337">
                  <c:v>0</c:v>
                </c:pt>
                <c:pt idx="3338">
                  <c:v>377425.93</c:v>
                </c:pt>
                <c:pt idx="3339">
                  <c:v>297044</c:v>
                </c:pt>
                <c:pt idx="3340">
                  <c:v>85221.33</c:v>
                </c:pt>
                <c:pt idx="3341">
                  <c:v>297046</c:v>
                </c:pt>
                <c:pt idx="3342">
                  <c:v>280000</c:v>
                </c:pt>
                <c:pt idx="3343">
                  <c:v>400000</c:v>
                </c:pt>
                <c:pt idx="3344">
                  <c:v>664950.56000000006</c:v>
                </c:pt>
                <c:pt idx="3345">
                  <c:v>580000</c:v>
                </c:pt>
                <c:pt idx="3346">
                  <c:v>183760</c:v>
                </c:pt>
                <c:pt idx="3347">
                  <c:v>591000</c:v>
                </c:pt>
                <c:pt idx="3348">
                  <c:v>1461023.23</c:v>
                </c:pt>
                <c:pt idx="3349">
                  <c:v>0</c:v>
                </c:pt>
                <c:pt idx="3350">
                  <c:v>0</c:v>
                </c:pt>
                <c:pt idx="3351">
                  <c:v>227197.58</c:v>
                </c:pt>
                <c:pt idx="3352">
                  <c:v>346384</c:v>
                </c:pt>
                <c:pt idx="3353">
                  <c:v>821327.28</c:v>
                </c:pt>
                <c:pt idx="3354">
                  <c:v>350000</c:v>
                </c:pt>
                <c:pt idx="3355">
                  <c:v>351536.79</c:v>
                </c:pt>
                <c:pt idx="3356">
                  <c:v>258542.5</c:v>
                </c:pt>
                <c:pt idx="3357">
                  <c:v>297045</c:v>
                </c:pt>
                <c:pt idx="3358">
                  <c:v>0</c:v>
                </c:pt>
                <c:pt idx="3359">
                  <c:v>550000</c:v>
                </c:pt>
                <c:pt idx="3360">
                  <c:v>1418498.89</c:v>
                </c:pt>
                <c:pt idx="3361">
                  <c:v>2409620.6</c:v>
                </c:pt>
                <c:pt idx="3362">
                  <c:v>225000</c:v>
                </c:pt>
                <c:pt idx="3363">
                  <c:v>578167.4</c:v>
                </c:pt>
                <c:pt idx="3364">
                  <c:v>282305</c:v>
                </c:pt>
                <c:pt idx="3365">
                  <c:v>585519.47</c:v>
                </c:pt>
                <c:pt idx="3366">
                  <c:v>477206.99</c:v>
                </c:pt>
                <c:pt idx="3367">
                  <c:v>366740.15</c:v>
                </c:pt>
                <c:pt idx="3368">
                  <c:v>297045</c:v>
                </c:pt>
                <c:pt idx="3369">
                  <c:v>375728</c:v>
                </c:pt>
                <c:pt idx="3370">
                  <c:v>541286.99</c:v>
                </c:pt>
                <c:pt idx="3371">
                  <c:v>1486779</c:v>
                </c:pt>
                <c:pt idx="3372">
                  <c:v>297045</c:v>
                </c:pt>
                <c:pt idx="3373">
                  <c:v>297046</c:v>
                </c:pt>
                <c:pt idx="3374">
                  <c:v>557319</c:v>
                </c:pt>
                <c:pt idx="3375">
                  <c:v>833592.1</c:v>
                </c:pt>
                <c:pt idx="3376">
                  <c:v>297950</c:v>
                </c:pt>
                <c:pt idx="3377">
                  <c:v>0</c:v>
                </c:pt>
                <c:pt idx="3378">
                  <c:v>300438.55</c:v>
                </c:pt>
                <c:pt idx="3379">
                  <c:v>278030</c:v>
                </c:pt>
                <c:pt idx="3380">
                  <c:v>354166</c:v>
                </c:pt>
                <c:pt idx="3381">
                  <c:v>963859.52</c:v>
                </c:pt>
                <c:pt idx="3382">
                  <c:v>1057967.08</c:v>
                </c:pt>
                <c:pt idx="3383">
                  <c:v>586234.97</c:v>
                </c:pt>
                <c:pt idx="3384">
                  <c:v>278030</c:v>
                </c:pt>
                <c:pt idx="3385">
                  <c:v>0</c:v>
                </c:pt>
                <c:pt idx="3386">
                  <c:v>1377923.86</c:v>
                </c:pt>
                <c:pt idx="3387">
                  <c:v>0</c:v>
                </c:pt>
                <c:pt idx="3388">
                  <c:v>641830</c:v>
                </c:pt>
                <c:pt idx="3389">
                  <c:v>467680.51</c:v>
                </c:pt>
                <c:pt idx="3390">
                  <c:v>572881</c:v>
                </c:pt>
                <c:pt idx="3391">
                  <c:v>450242.43</c:v>
                </c:pt>
                <c:pt idx="3392">
                  <c:v>618962.9</c:v>
                </c:pt>
                <c:pt idx="3393">
                  <c:v>319591</c:v>
                </c:pt>
                <c:pt idx="3394">
                  <c:v>0</c:v>
                </c:pt>
                <c:pt idx="3395">
                  <c:v>356455</c:v>
                </c:pt>
                <c:pt idx="3396">
                  <c:v>785855.82</c:v>
                </c:pt>
                <c:pt idx="3397">
                  <c:v>420000</c:v>
                </c:pt>
                <c:pt idx="3398">
                  <c:v>0</c:v>
                </c:pt>
                <c:pt idx="3399">
                  <c:v>297139</c:v>
                </c:pt>
                <c:pt idx="3400">
                  <c:v>175000</c:v>
                </c:pt>
                <c:pt idx="3401">
                  <c:v>299647</c:v>
                </c:pt>
                <c:pt idx="3402">
                  <c:v>1202402.74</c:v>
                </c:pt>
                <c:pt idx="3403">
                  <c:v>264929.65999999997</c:v>
                </c:pt>
                <c:pt idx="3404">
                  <c:v>623902.14</c:v>
                </c:pt>
                <c:pt idx="3405">
                  <c:v>425046</c:v>
                </c:pt>
                <c:pt idx="3406">
                  <c:v>420375</c:v>
                </c:pt>
                <c:pt idx="3407">
                  <c:v>1429399.25</c:v>
                </c:pt>
                <c:pt idx="3408">
                  <c:v>640789.43999999994</c:v>
                </c:pt>
                <c:pt idx="3409">
                  <c:v>394800</c:v>
                </c:pt>
                <c:pt idx="3410">
                  <c:v>16858742</c:v>
                </c:pt>
                <c:pt idx="3411">
                  <c:v>485025.35</c:v>
                </c:pt>
                <c:pt idx="3412">
                  <c:v>0</c:v>
                </c:pt>
                <c:pt idx="3413">
                  <c:v>362773</c:v>
                </c:pt>
                <c:pt idx="3414">
                  <c:v>4006214.55</c:v>
                </c:pt>
                <c:pt idx="3415">
                  <c:v>476556.35</c:v>
                </c:pt>
                <c:pt idx="3416">
                  <c:v>672285.72</c:v>
                </c:pt>
                <c:pt idx="3417">
                  <c:v>501333.33</c:v>
                </c:pt>
                <c:pt idx="3418">
                  <c:v>1038075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400000</c:v>
                </c:pt>
                <c:pt idx="3423">
                  <c:v>675000</c:v>
                </c:pt>
                <c:pt idx="3424">
                  <c:v>277828.07</c:v>
                </c:pt>
                <c:pt idx="3425">
                  <c:v>270000</c:v>
                </c:pt>
                <c:pt idx="3426">
                  <c:v>514380</c:v>
                </c:pt>
                <c:pt idx="3427">
                  <c:v>995069.79</c:v>
                </c:pt>
                <c:pt idx="3428">
                  <c:v>278500</c:v>
                </c:pt>
                <c:pt idx="3429">
                  <c:v>368282</c:v>
                </c:pt>
                <c:pt idx="3430">
                  <c:v>0</c:v>
                </c:pt>
                <c:pt idx="3431">
                  <c:v>690000</c:v>
                </c:pt>
                <c:pt idx="3432">
                  <c:v>404463</c:v>
                </c:pt>
                <c:pt idx="3433">
                  <c:v>873081</c:v>
                </c:pt>
                <c:pt idx="3434">
                  <c:v>298186</c:v>
                </c:pt>
                <c:pt idx="3435">
                  <c:v>1088763.67</c:v>
                </c:pt>
                <c:pt idx="3436">
                  <c:v>300000</c:v>
                </c:pt>
                <c:pt idx="3437">
                  <c:v>934810.14</c:v>
                </c:pt>
                <c:pt idx="3438">
                  <c:v>278030</c:v>
                </c:pt>
                <c:pt idx="3439">
                  <c:v>765893.37</c:v>
                </c:pt>
                <c:pt idx="3440">
                  <c:v>425426.15</c:v>
                </c:pt>
                <c:pt idx="3441">
                  <c:v>655560</c:v>
                </c:pt>
                <c:pt idx="3442">
                  <c:v>106848</c:v>
                </c:pt>
                <c:pt idx="3443">
                  <c:v>1492130.65</c:v>
                </c:pt>
                <c:pt idx="3444">
                  <c:v>175130</c:v>
                </c:pt>
                <c:pt idx="3445">
                  <c:v>516452.8</c:v>
                </c:pt>
                <c:pt idx="3446">
                  <c:v>11292323.83</c:v>
                </c:pt>
                <c:pt idx="3447">
                  <c:v>815000</c:v>
                </c:pt>
                <c:pt idx="3448">
                  <c:v>1450033.3</c:v>
                </c:pt>
                <c:pt idx="3449">
                  <c:v>439415.1</c:v>
                </c:pt>
                <c:pt idx="3450">
                  <c:v>0</c:v>
                </c:pt>
                <c:pt idx="3451">
                  <c:v>914285.71</c:v>
                </c:pt>
                <c:pt idx="3452">
                  <c:v>0</c:v>
                </c:pt>
                <c:pt idx="3453">
                  <c:v>622035.84</c:v>
                </c:pt>
                <c:pt idx="3454">
                  <c:v>450000</c:v>
                </c:pt>
                <c:pt idx="3455">
                  <c:v>40000</c:v>
                </c:pt>
                <c:pt idx="3456">
                  <c:v>925327.23</c:v>
                </c:pt>
                <c:pt idx="3457">
                  <c:v>647099</c:v>
                </c:pt>
                <c:pt idx="3458">
                  <c:v>762280</c:v>
                </c:pt>
                <c:pt idx="3459">
                  <c:v>2000000</c:v>
                </c:pt>
                <c:pt idx="3460">
                  <c:v>1200000</c:v>
                </c:pt>
                <c:pt idx="3461">
                  <c:v>299647</c:v>
                </c:pt>
                <c:pt idx="3462">
                  <c:v>1195224</c:v>
                </c:pt>
                <c:pt idx="3463">
                  <c:v>4268905.2300000004</c:v>
                </c:pt>
                <c:pt idx="3464">
                  <c:v>677945.4</c:v>
                </c:pt>
                <c:pt idx="3465">
                  <c:v>434729</c:v>
                </c:pt>
                <c:pt idx="3466">
                  <c:v>817963.42</c:v>
                </c:pt>
                <c:pt idx="3467">
                  <c:v>278030</c:v>
                </c:pt>
                <c:pt idx="3468">
                  <c:v>400000</c:v>
                </c:pt>
                <c:pt idx="3469">
                  <c:v>324880</c:v>
                </c:pt>
                <c:pt idx="3470">
                  <c:v>427070.54</c:v>
                </c:pt>
                <c:pt idx="3471">
                  <c:v>0</c:v>
                </c:pt>
                <c:pt idx="3472">
                  <c:v>285000</c:v>
                </c:pt>
                <c:pt idx="3473">
                  <c:v>383254</c:v>
                </c:pt>
                <c:pt idx="3474">
                  <c:v>299647</c:v>
                </c:pt>
                <c:pt idx="3475">
                  <c:v>388243.95</c:v>
                </c:pt>
                <c:pt idx="3476">
                  <c:v>403164.44</c:v>
                </c:pt>
                <c:pt idx="3477">
                  <c:v>14173194</c:v>
                </c:pt>
                <c:pt idx="3478">
                  <c:v>295206.84999999998</c:v>
                </c:pt>
                <c:pt idx="3479">
                  <c:v>1006500</c:v>
                </c:pt>
                <c:pt idx="3480">
                  <c:v>1314729</c:v>
                </c:pt>
                <c:pt idx="3481">
                  <c:v>568820</c:v>
                </c:pt>
                <c:pt idx="3482">
                  <c:v>0</c:v>
                </c:pt>
                <c:pt idx="3483">
                  <c:v>684986</c:v>
                </c:pt>
                <c:pt idx="3484">
                  <c:v>246000</c:v>
                </c:pt>
                <c:pt idx="3485">
                  <c:v>337480</c:v>
                </c:pt>
                <c:pt idx="3486">
                  <c:v>485860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550234.51</c:v>
                </c:pt>
                <c:pt idx="3492">
                  <c:v>297046</c:v>
                </c:pt>
                <c:pt idx="3493">
                  <c:v>600000</c:v>
                </c:pt>
                <c:pt idx="3494">
                  <c:v>512783.28</c:v>
                </c:pt>
                <c:pt idx="3495">
                  <c:v>84000</c:v>
                </c:pt>
                <c:pt idx="3496">
                  <c:v>689218.5</c:v>
                </c:pt>
                <c:pt idx="3497">
                  <c:v>384658.4</c:v>
                </c:pt>
                <c:pt idx="3498">
                  <c:v>140000</c:v>
                </c:pt>
                <c:pt idx="3499">
                  <c:v>0</c:v>
                </c:pt>
                <c:pt idx="3500">
                  <c:v>277753.92</c:v>
                </c:pt>
                <c:pt idx="3501">
                  <c:v>278030</c:v>
                </c:pt>
                <c:pt idx="3502">
                  <c:v>0</c:v>
                </c:pt>
                <c:pt idx="3503">
                  <c:v>460800</c:v>
                </c:pt>
                <c:pt idx="3504">
                  <c:v>350402.66</c:v>
                </c:pt>
                <c:pt idx="3505">
                  <c:v>915119.76</c:v>
                </c:pt>
                <c:pt idx="3506">
                  <c:v>155242.92000000001</c:v>
                </c:pt>
                <c:pt idx="3507">
                  <c:v>358973</c:v>
                </c:pt>
                <c:pt idx="3508">
                  <c:v>15000</c:v>
                </c:pt>
                <c:pt idx="3509">
                  <c:v>403612.34</c:v>
                </c:pt>
                <c:pt idx="3510">
                  <c:v>702145.6</c:v>
                </c:pt>
                <c:pt idx="3511">
                  <c:v>540982.97</c:v>
                </c:pt>
                <c:pt idx="3512">
                  <c:v>399945.97</c:v>
                </c:pt>
                <c:pt idx="3513">
                  <c:v>470000</c:v>
                </c:pt>
                <c:pt idx="3514">
                  <c:v>0</c:v>
                </c:pt>
                <c:pt idx="3515">
                  <c:v>278030</c:v>
                </c:pt>
                <c:pt idx="3516">
                  <c:v>331181</c:v>
                </c:pt>
                <c:pt idx="3517">
                  <c:v>1516000</c:v>
                </c:pt>
                <c:pt idx="3518">
                  <c:v>298821</c:v>
                </c:pt>
                <c:pt idx="3519">
                  <c:v>550000</c:v>
                </c:pt>
                <c:pt idx="3520">
                  <c:v>1941122</c:v>
                </c:pt>
                <c:pt idx="3521">
                  <c:v>0</c:v>
                </c:pt>
                <c:pt idx="3522">
                  <c:v>266312.05</c:v>
                </c:pt>
                <c:pt idx="3523">
                  <c:v>2743997</c:v>
                </c:pt>
                <c:pt idx="3524">
                  <c:v>1125734.83</c:v>
                </c:pt>
                <c:pt idx="3525">
                  <c:v>298270</c:v>
                </c:pt>
                <c:pt idx="3526">
                  <c:v>0</c:v>
                </c:pt>
                <c:pt idx="3527">
                  <c:v>297046</c:v>
                </c:pt>
                <c:pt idx="3528">
                  <c:v>0</c:v>
                </c:pt>
                <c:pt idx="3529">
                  <c:v>746762</c:v>
                </c:pt>
                <c:pt idx="3530">
                  <c:v>0</c:v>
                </c:pt>
                <c:pt idx="3531">
                  <c:v>302470</c:v>
                </c:pt>
                <c:pt idx="3532">
                  <c:v>242811.62</c:v>
                </c:pt>
                <c:pt idx="3533">
                  <c:v>510544</c:v>
                </c:pt>
                <c:pt idx="3534">
                  <c:v>639148</c:v>
                </c:pt>
                <c:pt idx="3535">
                  <c:v>0</c:v>
                </c:pt>
                <c:pt idx="3536">
                  <c:v>283144</c:v>
                </c:pt>
                <c:pt idx="3537">
                  <c:v>468729</c:v>
                </c:pt>
                <c:pt idx="3538">
                  <c:v>0</c:v>
                </c:pt>
                <c:pt idx="3539">
                  <c:v>585136.5</c:v>
                </c:pt>
                <c:pt idx="3540">
                  <c:v>11900</c:v>
                </c:pt>
                <c:pt idx="3541">
                  <c:v>371501</c:v>
                </c:pt>
                <c:pt idx="3542">
                  <c:v>0</c:v>
                </c:pt>
                <c:pt idx="3543">
                  <c:v>707308.6</c:v>
                </c:pt>
                <c:pt idx="3544">
                  <c:v>573826</c:v>
                </c:pt>
                <c:pt idx="3545">
                  <c:v>1355000</c:v>
                </c:pt>
                <c:pt idx="3546">
                  <c:v>1414474</c:v>
                </c:pt>
                <c:pt idx="3547">
                  <c:v>297280</c:v>
                </c:pt>
                <c:pt idx="3548">
                  <c:v>542430</c:v>
                </c:pt>
                <c:pt idx="3549">
                  <c:v>1186247.24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233615</c:v>
                </c:pt>
                <c:pt idx="3554">
                  <c:v>540287.05000000005</c:v>
                </c:pt>
                <c:pt idx="3555">
                  <c:v>862543.82</c:v>
                </c:pt>
                <c:pt idx="3556">
                  <c:v>0</c:v>
                </c:pt>
                <c:pt idx="3557">
                  <c:v>4805416.75</c:v>
                </c:pt>
                <c:pt idx="3558">
                  <c:v>857231</c:v>
                </c:pt>
                <c:pt idx="3559">
                  <c:v>0</c:v>
                </c:pt>
                <c:pt idx="3560">
                  <c:v>541045</c:v>
                </c:pt>
                <c:pt idx="3561">
                  <c:v>623822</c:v>
                </c:pt>
                <c:pt idx="3562">
                  <c:v>476987</c:v>
                </c:pt>
                <c:pt idx="3563">
                  <c:v>1976257</c:v>
                </c:pt>
                <c:pt idx="3564">
                  <c:v>0</c:v>
                </c:pt>
                <c:pt idx="3565">
                  <c:v>279985.18</c:v>
                </c:pt>
                <c:pt idx="3566">
                  <c:v>380000</c:v>
                </c:pt>
                <c:pt idx="3567">
                  <c:v>4102647.12</c:v>
                </c:pt>
                <c:pt idx="3568">
                  <c:v>413618.8</c:v>
                </c:pt>
                <c:pt idx="3569">
                  <c:v>295477</c:v>
                </c:pt>
                <c:pt idx="3570">
                  <c:v>300018</c:v>
                </c:pt>
                <c:pt idx="3571">
                  <c:v>1700000</c:v>
                </c:pt>
                <c:pt idx="3572">
                  <c:v>1260977.05</c:v>
                </c:pt>
                <c:pt idx="3573">
                  <c:v>885053.25</c:v>
                </c:pt>
                <c:pt idx="3574">
                  <c:v>722010.7</c:v>
                </c:pt>
                <c:pt idx="3575">
                  <c:v>413166</c:v>
                </c:pt>
                <c:pt idx="3576">
                  <c:v>0</c:v>
                </c:pt>
                <c:pt idx="3577">
                  <c:v>300000</c:v>
                </c:pt>
                <c:pt idx="3578">
                  <c:v>1642647</c:v>
                </c:pt>
                <c:pt idx="3579">
                  <c:v>0</c:v>
                </c:pt>
                <c:pt idx="3580">
                  <c:v>278030</c:v>
                </c:pt>
                <c:pt idx="3581">
                  <c:v>0</c:v>
                </c:pt>
                <c:pt idx="3582">
                  <c:v>1586732.18</c:v>
                </c:pt>
                <c:pt idx="3583">
                  <c:v>0</c:v>
                </c:pt>
                <c:pt idx="3584">
                  <c:v>1198242.1599999999</c:v>
                </c:pt>
                <c:pt idx="3585">
                  <c:v>470162.5</c:v>
                </c:pt>
                <c:pt idx="3586">
                  <c:v>0</c:v>
                </c:pt>
                <c:pt idx="3587">
                  <c:v>0</c:v>
                </c:pt>
                <c:pt idx="3588">
                  <c:v>278030</c:v>
                </c:pt>
                <c:pt idx="3589">
                  <c:v>4039119.56</c:v>
                </c:pt>
                <c:pt idx="3590">
                  <c:v>297046</c:v>
                </c:pt>
                <c:pt idx="3591">
                  <c:v>9720000</c:v>
                </c:pt>
                <c:pt idx="3592">
                  <c:v>385347.22</c:v>
                </c:pt>
                <c:pt idx="3593">
                  <c:v>515000</c:v>
                </c:pt>
                <c:pt idx="3594">
                  <c:v>952625</c:v>
                </c:pt>
                <c:pt idx="3595">
                  <c:v>395044.25</c:v>
                </c:pt>
                <c:pt idx="3596">
                  <c:v>270000</c:v>
                </c:pt>
                <c:pt idx="3597">
                  <c:v>2586394.5</c:v>
                </c:pt>
                <c:pt idx="3598">
                  <c:v>302470</c:v>
                </c:pt>
                <c:pt idx="3599">
                  <c:v>0</c:v>
                </c:pt>
                <c:pt idx="3600">
                  <c:v>239683.08</c:v>
                </c:pt>
                <c:pt idx="3601">
                  <c:v>278030</c:v>
                </c:pt>
                <c:pt idx="3602">
                  <c:v>377350.76</c:v>
                </c:pt>
                <c:pt idx="3603">
                  <c:v>0</c:v>
                </c:pt>
                <c:pt idx="3604">
                  <c:v>297046</c:v>
                </c:pt>
                <c:pt idx="3605">
                  <c:v>299441</c:v>
                </c:pt>
                <c:pt idx="3606">
                  <c:v>298390</c:v>
                </c:pt>
                <c:pt idx="3607">
                  <c:v>774085</c:v>
                </c:pt>
                <c:pt idx="3608">
                  <c:v>297502</c:v>
                </c:pt>
                <c:pt idx="3609">
                  <c:v>224002.5</c:v>
                </c:pt>
                <c:pt idx="3610">
                  <c:v>445567</c:v>
                </c:pt>
                <c:pt idx="3611">
                  <c:v>297058</c:v>
                </c:pt>
                <c:pt idx="3612">
                  <c:v>200000</c:v>
                </c:pt>
                <c:pt idx="3613">
                  <c:v>283803.05</c:v>
                </c:pt>
                <c:pt idx="3614">
                  <c:v>361590.25</c:v>
                </c:pt>
                <c:pt idx="3615">
                  <c:v>620412.30000000005</c:v>
                </c:pt>
                <c:pt idx="3616">
                  <c:v>0</c:v>
                </c:pt>
                <c:pt idx="3617">
                  <c:v>492250.24</c:v>
                </c:pt>
                <c:pt idx="3618">
                  <c:v>0</c:v>
                </c:pt>
                <c:pt idx="3619">
                  <c:v>1396054.5</c:v>
                </c:pt>
                <c:pt idx="3620">
                  <c:v>604940</c:v>
                </c:pt>
                <c:pt idx="3621">
                  <c:v>200000</c:v>
                </c:pt>
                <c:pt idx="3622">
                  <c:v>592421.67000000004</c:v>
                </c:pt>
                <c:pt idx="3623">
                  <c:v>419680</c:v>
                </c:pt>
                <c:pt idx="3624">
                  <c:v>0</c:v>
                </c:pt>
                <c:pt idx="3625">
                  <c:v>241993.84</c:v>
                </c:pt>
                <c:pt idx="3626">
                  <c:v>671573</c:v>
                </c:pt>
                <c:pt idx="3627">
                  <c:v>278030.99</c:v>
                </c:pt>
                <c:pt idx="3628">
                  <c:v>0</c:v>
                </c:pt>
                <c:pt idx="3629">
                  <c:v>320979.96999999997</c:v>
                </c:pt>
                <c:pt idx="3630">
                  <c:v>0</c:v>
                </c:pt>
                <c:pt idx="3631">
                  <c:v>444011.07</c:v>
                </c:pt>
                <c:pt idx="3632">
                  <c:v>391531</c:v>
                </c:pt>
                <c:pt idx="3633">
                  <c:v>1845577.5</c:v>
                </c:pt>
                <c:pt idx="3634">
                  <c:v>297046</c:v>
                </c:pt>
                <c:pt idx="3635">
                  <c:v>299784</c:v>
                </c:pt>
                <c:pt idx="3636">
                  <c:v>668500</c:v>
                </c:pt>
                <c:pt idx="3637">
                  <c:v>278030</c:v>
                </c:pt>
                <c:pt idx="3638">
                  <c:v>0</c:v>
                </c:pt>
                <c:pt idx="3639">
                  <c:v>300018</c:v>
                </c:pt>
                <c:pt idx="3640">
                  <c:v>367500</c:v>
                </c:pt>
                <c:pt idx="3641">
                  <c:v>0</c:v>
                </c:pt>
                <c:pt idx="3642">
                  <c:v>0</c:v>
                </c:pt>
                <c:pt idx="3643">
                  <c:v>474037</c:v>
                </c:pt>
                <c:pt idx="3644">
                  <c:v>1494240.1</c:v>
                </c:pt>
                <c:pt idx="3645">
                  <c:v>386136</c:v>
                </c:pt>
                <c:pt idx="3646">
                  <c:v>390581.32</c:v>
                </c:pt>
                <c:pt idx="3647">
                  <c:v>433902.87</c:v>
                </c:pt>
                <c:pt idx="3648">
                  <c:v>295000</c:v>
                </c:pt>
                <c:pt idx="3649">
                  <c:v>0</c:v>
                </c:pt>
                <c:pt idx="3650">
                  <c:v>617046.87</c:v>
                </c:pt>
                <c:pt idx="3651">
                  <c:v>650000</c:v>
                </c:pt>
                <c:pt idx="3652">
                  <c:v>3394970.65</c:v>
                </c:pt>
                <c:pt idx="3653">
                  <c:v>30995</c:v>
                </c:pt>
                <c:pt idx="3654">
                  <c:v>351950.66</c:v>
                </c:pt>
                <c:pt idx="3655">
                  <c:v>590320</c:v>
                </c:pt>
                <c:pt idx="3656">
                  <c:v>321054.98</c:v>
                </c:pt>
                <c:pt idx="3657">
                  <c:v>0</c:v>
                </c:pt>
                <c:pt idx="3658">
                  <c:v>400000</c:v>
                </c:pt>
                <c:pt idx="3659">
                  <c:v>2345522.5</c:v>
                </c:pt>
                <c:pt idx="3660">
                  <c:v>480577</c:v>
                </c:pt>
                <c:pt idx="3661">
                  <c:v>458437</c:v>
                </c:pt>
                <c:pt idx="3662">
                  <c:v>314569</c:v>
                </c:pt>
                <c:pt idx="3663">
                  <c:v>0</c:v>
                </c:pt>
                <c:pt idx="3664">
                  <c:v>0</c:v>
                </c:pt>
                <c:pt idx="3665">
                  <c:v>464076.6</c:v>
                </c:pt>
                <c:pt idx="3666">
                  <c:v>358976.25</c:v>
                </c:pt>
                <c:pt idx="3667">
                  <c:v>359544.27</c:v>
                </c:pt>
                <c:pt idx="3668">
                  <c:v>278030</c:v>
                </c:pt>
                <c:pt idx="3669">
                  <c:v>0</c:v>
                </c:pt>
                <c:pt idx="3670">
                  <c:v>79890</c:v>
                </c:pt>
                <c:pt idx="3671">
                  <c:v>278030</c:v>
                </c:pt>
                <c:pt idx="3672">
                  <c:v>630173</c:v>
                </c:pt>
                <c:pt idx="3673">
                  <c:v>0</c:v>
                </c:pt>
                <c:pt idx="3674">
                  <c:v>440000</c:v>
                </c:pt>
                <c:pt idx="3675">
                  <c:v>278030</c:v>
                </c:pt>
                <c:pt idx="3676">
                  <c:v>0</c:v>
                </c:pt>
                <c:pt idx="3677">
                  <c:v>552751.04</c:v>
                </c:pt>
                <c:pt idx="3678">
                  <c:v>346647.79</c:v>
                </c:pt>
                <c:pt idx="3679">
                  <c:v>278030</c:v>
                </c:pt>
                <c:pt idx="3680">
                  <c:v>342027</c:v>
                </c:pt>
                <c:pt idx="3681">
                  <c:v>405586.5</c:v>
                </c:pt>
                <c:pt idx="3682">
                  <c:v>299647</c:v>
                </c:pt>
                <c:pt idx="3683">
                  <c:v>244574.2</c:v>
                </c:pt>
                <c:pt idx="3684">
                  <c:v>297050</c:v>
                </c:pt>
                <c:pt idx="3685">
                  <c:v>1529247</c:v>
                </c:pt>
                <c:pt idx="3686">
                  <c:v>0</c:v>
                </c:pt>
                <c:pt idx="3687">
                  <c:v>0</c:v>
                </c:pt>
                <c:pt idx="3688">
                  <c:v>179772</c:v>
                </c:pt>
                <c:pt idx="3689">
                  <c:v>1159222.2</c:v>
                </c:pt>
                <c:pt idx="3690">
                  <c:v>960405.5</c:v>
                </c:pt>
                <c:pt idx="3691">
                  <c:v>297046</c:v>
                </c:pt>
                <c:pt idx="3692">
                  <c:v>0</c:v>
                </c:pt>
                <c:pt idx="3693">
                  <c:v>653778.43000000005</c:v>
                </c:pt>
                <c:pt idx="3694">
                  <c:v>538863.51</c:v>
                </c:pt>
                <c:pt idx="3695">
                  <c:v>0</c:v>
                </c:pt>
                <c:pt idx="3696">
                  <c:v>359544.27</c:v>
                </c:pt>
                <c:pt idx="3697">
                  <c:v>960815.8</c:v>
                </c:pt>
                <c:pt idx="3698">
                  <c:v>0</c:v>
                </c:pt>
                <c:pt idx="3699">
                  <c:v>255659</c:v>
                </c:pt>
                <c:pt idx="3700">
                  <c:v>2615121.75</c:v>
                </c:pt>
                <c:pt idx="3701">
                  <c:v>94480</c:v>
                </c:pt>
                <c:pt idx="3702">
                  <c:v>411667</c:v>
                </c:pt>
                <c:pt idx="3703">
                  <c:v>101489</c:v>
                </c:pt>
                <c:pt idx="3704">
                  <c:v>1017560.5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325000</c:v>
                </c:pt>
                <c:pt idx="3710">
                  <c:v>278030</c:v>
                </c:pt>
                <c:pt idx="3711">
                  <c:v>979107.34</c:v>
                </c:pt>
                <c:pt idx="3712">
                  <c:v>297046</c:v>
                </c:pt>
                <c:pt idx="3713">
                  <c:v>330278</c:v>
                </c:pt>
                <c:pt idx="3714">
                  <c:v>476355</c:v>
                </c:pt>
                <c:pt idx="3715">
                  <c:v>420000</c:v>
                </c:pt>
                <c:pt idx="3716">
                  <c:v>1333402</c:v>
                </c:pt>
                <c:pt idx="3717">
                  <c:v>0</c:v>
                </c:pt>
                <c:pt idx="3718">
                  <c:v>297046</c:v>
                </c:pt>
                <c:pt idx="3719">
                  <c:v>239421</c:v>
                </c:pt>
                <c:pt idx="3720">
                  <c:v>202396.55</c:v>
                </c:pt>
                <c:pt idx="3721">
                  <c:v>0</c:v>
                </c:pt>
                <c:pt idx="3722">
                  <c:v>858032.05</c:v>
                </c:pt>
                <c:pt idx="3723">
                  <c:v>2036556.25</c:v>
                </c:pt>
                <c:pt idx="3724">
                  <c:v>454518</c:v>
                </c:pt>
                <c:pt idx="3725">
                  <c:v>459616.28</c:v>
                </c:pt>
                <c:pt idx="3726">
                  <c:v>299744</c:v>
                </c:pt>
                <c:pt idx="3727">
                  <c:v>2590373.15</c:v>
                </c:pt>
                <c:pt idx="3728">
                  <c:v>551468.9</c:v>
                </c:pt>
                <c:pt idx="3729">
                  <c:v>550000</c:v>
                </c:pt>
                <c:pt idx="3730">
                  <c:v>1182929.8700000001</c:v>
                </c:pt>
                <c:pt idx="3731">
                  <c:v>728454.02</c:v>
                </c:pt>
                <c:pt idx="3732">
                  <c:v>533333.32999999996</c:v>
                </c:pt>
                <c:pt idx="3733">
                  <c:v>0</c:v>
                </c:pt>
                <c:pt idx="3734">
                  <c:v>32956</c:v>
                </c:pt>
                <c:pt idx="3735">
                  <c:v>450000</c:v>
                </c:pt>
                <c:pt idx="3736">
                  <c:v>0</c:v>
                </c:pt>
                <c:pt idx="3737">
                  <c:v>1326562</c:v>
                </c:pt>
                <c:pt idx="3738">
                  <c:v>195000</c:v>
                </c:pt>
                <c:pt idx="3739">
                  <c:v>297046</c:v>
                </c:pt>
                <c:pt idx="3740">
                  <c:v>840549</c:v>
                </c:pt>
                <c:pt idx="3741">
                  <c:v>1343265.5</c:v>
                </c:pt>
                <c:pt idx="3742">
                  <c:v>600000</c:v>
                </c:pt>
                <c:pt idx="3743">
                  <c:v>795414</c:v>
                </c:pt>
                <c:pt idx="3744">
                  <c:v>359545</c:v>
                </c:pt>
                <c:pt idx="3745">
                  <c:v>351185</c:v>
                </c:pt>
                <c:pt idx="3746">
                  <c:v>395218.86</c:v>
                </c:pt>
                <c:pt idx="3747">
                  <c:v>241119</c:v>
                </c:pt>
                <c:pt idx="3748">
                  <c:v>0</c:v>
                </c:pt>
                <c:pt idx="3749">
                  <c:v>1116779.8400000001</c:v>
                </c:pt>
                <c:pt idx="3750">
                  <c:v>499958.33</c:v>
                </c:pt>
                <c:pt idx="3751">
                  <c:v>250000</c:v>
                </c:pt>
                <c:pt idx="3752">
                  <c:v>314424</c:v>
                </c:pt>
                <c:pt idx="3753">
                  <c:v>0</c:v>
                </c:pt>
                <c:pt idx="3754">
                  <c:v>361180.29</c:v>
                </c:pt>
                <c:pt idx="3755">
                  <c:v>330000</c:v>
                </c:pt>
                <c:pt idx="3756">
                  <c:v>359544.27</c:v>
                </c:pt>
                <c:pt idx="3757">
                  <c:v>0</c:v>
                </c:pt>
                <c:pt idx="3758">
                  <c:v>553159.81000000006</c:v>
                </c:pt>
                <c:pt idx="3759">
                  <c:v>370000</c:v>
                </c:pt>
                <c:pt idx="3760">
                  <c:v>640745.43999999994</c:v>
                </c:pt>
                <c:pt idx="3761">
                  <c:v>3081665</c:v>
                </c:pt>
                <c:pt idx="3762">
                  <c:v>0</c:v>
                </c:pt>
                <c:pt idx="3763">
                  <c:v>100900</c:v>
                </c:pt>
                <c:pt idx="3764">
                  <c:v>158920</c:v>
                </c:pt>
                <c:pt idx="3765">
                  <c:v>297046</c:v>
                </c:pt>
                <c:pt idx="3766">
                  <c:v>0</c:v>
                </c:pt>
                <c:pt idx="3767">
                  <c:v>248558.8</c:v>
                </c:pt>
                <c:pt idx="3768">
                  <c:v>300000</c:v>
                </c:pt>
                <c:pt idx="3769">
                  <c:v>71904.240000000005</c:v>
                </c:pt>
                <c:pt idx="3770">
                  <c:v>1450000</c:v>
                </c:pt>
                <c:pt idx="3771">
                  <c:v>297046</c:v>
                </c:pt>
                <c:pt idx="3772">
                  <c:v>343798</c:v>
                </c:pt>
                <c:pt idx="3773">
                  <c:v>927301.89</c:v>
                </c:pt>
                <c:pt idx="3774">
                  <c:v>670455.76</c:v>
                </c:pt>
                <c:pt idx="3775">
                  <c:v>559022.46</c:v>
                </c:pt>
                <c:pt idx="3776">
                  <c:v>581009</c:v>
                </c:pt>
                <c:pt idx="3777">
                  <c:v>1608290</c:v>
                </c:pt>
                <c:pt idx="3778">
                  <c:v>1168690</c:v>
                </c:pt>
                <c:pt idx="3779">
                  <c:v>1109001.29</c:v>
                </c:pt>
                <c:pt idx="3780">
                  <c:v>409616.24</c:v>
                </c:pt>
                <c:pt idx="3781">
                  <c:v>184000</c:v>
                </c:pt>
                <c:pt idx="3782">
                  <c:v>113333</c:v>
                </c:pt>
                <c:pt idx="3783">
                  <c:v>278030</c:v>
                </c:pt>
                <c:pt idx="3784">
                  <c:v>297046</c:v>
                </c:pt>
                <c:pt idx="3785">
                  <c:v>707680.19</c:v>
                </c:pt>
                <c:pt idx="3786">
                  <c:v>361811</c:v>
                </c:pt>
                <c:pt idx="3787">
                  <c:v>350158.37</c:v>
                </c:pt>
                <c:pt idx="3788">
                  <c:v>459101.7</c:v>
                </c:pt>
                <c:pt idx="3789">
                  <c:v>2369994</c:v>
                </c:pt>
                <c:pt idx="3790">
                  <c:v>0</c:v>
                </c:pt>
                <c:pt idx="3791">
                  <c:v>284340</c:v>
                </c:pt>
                <c:pt idx="3792">
                  <c:v>1927866</c:v>
                </c:pt>
                <c:pt idx="3793">
                  <c:v>465906.4</c:v>
                </c:pt>
                <c:pt idx="3794">
                  <c:v>297044.99</c:v>
                </c:pt>
                <c:pt idx="3795">
                  <c:v>400000</c:v>
                </c:pt>
                <c:pt idx="3796">
                  <c:v>297046</c:v>
                </c:pt>
                <c:pt idx="3797">
                  <c:v>0</c:v>
                </c:pt>
                <c:pt idx="3798">
                  <c:v>404467</c:v>
                </c:pt>
                <c:pt idx="3799">
                  <c:v>954415.34</c:v>
                </c:pt>
                <c:pt idx="3800">
                  <c:v>494792</c:v>
                </c:pt>
                <c:pt idx="3801">
                  <c:v>405798</c:v>
                </c:pt>
                <c:pt idx="3802">
                  <c:v>274453.13</c:v>
                </c:pt>
                <c:pt idx="3803">
                  <c:v>411350</c:v>
                </c:pt>
                <c:pt idx="3804">
                  <c:v>0</c:v>
                </c:pt>
                <c:pt idx="3805">
                  <c:v>221483.33</c:v>
                </c:pt>
                <c:pt idx="3806">
                  <c:v>297046</c:v>
                </c:pt>
                <c:pt idx="3807">
                  <c:v>355311.73</c:v>
                </c:pt>
                <c:pt idx="3808">
                  <c:v>632709.64</c:v>
                </c:pt>
                <c:pt idx="3809">
                  <c:v>0</c:v>
                </c:pt>
                <c:pt idx="3810">
                  <c:v>0</c:v>
                </c:pt>
                <c:pt idx="3811">
                  <c:v>461827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800000</c:v>
                </c:pt>
                <c:pt idx="3816">
                  <c:v>1725596</c:v>
                </c:pt>
                <c:pt idx="3817">
                  <c:v>0</c:v>
                </c:pt>
                <c:pt idx="3818">
                  <c:v>1099684.5</c:v>
                </c:pt>
                <c:pt idx="3819">
                  <c:v>278030</c:v>
                </c:pt>
                <c:pt idx="3820">
                  <c:v>427677</c:v>
                </c:pt>
                <c:pt idx="3821">
                  <c:v>408034</c:v>
                </c:pt>
                <c:pt idx="3822">
                  <c:v>1120000</c:v>
                </c:pt>
                <c:pt idx="3823">
                  <c:v>0</c:v>
                </c:pt>
                <c:pt idx="3824">
                  <c:v>838750.29</c:v>
                </c:pt>
                <c:pt idx="3825">
                  <c:v>564821.48</c:v>
                </c:pt>
                <c:pt idx="3826">
                  <c:v>788174.72</c:v>
                </c:pt>
                <c:pt idx="3827">
                  <c:v>420405</c:v>
                </c:pt>
                <c:pt idx="3828">
                  <c:v>0</c:v>
                </c:pt>
                <c:pt idx="3829">
                  <c:v>1454350</c:v>
                </c:pt>
                <c:pt idx="3830">
                  <c:v>280000</c:v>
                </c:pt>
                <c:pt idx="3831">
                  <c:v>39884.97</c:v>
                </c:pt>
                <c:pt idx="3832">
                  <c:v>809513.38</c:v>
                </c:pt>
                <c:pt idx="3833">
                  <c:v>190140</c:v>
                </c:pt>
                <c:pt idx="3834">
                  <c:v>297045</c:v>
                </c:pt>
                <c:pt idx="3835">
                  <c:v>468380.06</c:v>
                </c:pt>
                <c:pt idx="3836">
                  <c:v>628752.38</c:v>
                </c:pt>
                <c:pt idx="3837">
                  <c:v>781283.24</c:v>
                </c:pt>
                <c:pt idx="3838">
                  <c:v>4364464.75</c:v>
                </c:pt>
                <c:pt idx="3839">
                  <c:v>493736.09</c:v>
                </c:pt>
                <c:pt idx="3840">
                  <c:v>914000</c:v>
                </c:pt>
                <c:pt idx="3841">
                  <c:v>278030</c:v>
                </c:pt>
                <c:pt idx="3842">
                  <c:v>1192788</c:v>
                </c:pt>
                <c:pt idx="3843">
                  <c:v>1203125</c:v>
                </c:pt>
                <c:pt idx="3844">
                  <c:v>405871</c:v>
                </c:pt>
                <c:pt idx="3845">
                  <c:v>641216.5</c:v>
                </c:pt>
                <c:pt idx="3846">
                  <c:v>310000</c:v>
                </c:pt>
                <c:pt idx="3847">
                  <c:v>613320</c:v>
                </c:pt>
                <c:pt idx="3848">
                  <c:v>0</c:v>
                </c:pt>
                <c:pt idx="3849">
                  <c:v>449750</c:v>
                </c:pt>
                <c:pt idx="3850">
                  <c:v>887689.45</c:v>
                </c:pt>
                <c:pt idx="3851">
                  <c:v>729230.7</c:v>
                </c:pt>
                <c:pt idx="3852">
                  <c:v>388492</c:v>
                </c:pt>
                <c:pt idx="3853">
                  <c:v>396286</c:v>
                </c:pt>
                <c:pt idx="3854">
                  <c:v>1386388</c:v>
                </c:pt>
                <c:pt idx="3855">
                  <c:v>983308</c:v>
                </c:pt>
                <c:pt idx="3856">
                  <c:v>1007583</c:v>
                </c:pt>
                <c:pt idx="3857">
                  <c:v>1104599</c:v>
                </c:pt>
                <c:pt idx="3858">
                  <c:v>350605.15</c:v>
                </c:pt>
                <c:pt idx="3859">
                  <c:v>348749.4</c:v>
                </c:pt>
                <c:pt idx="3860">
                  <c:v>299784</c:v>
                </c:pt>
                <c:pt idx="3861">
                  <c:v>0</c:v>
                </c:pt>
                <c:pt idx="3862">
                  <c:v>991228.7</c:v>
                </c:pt>
                <c:pt idx="3863">
                  <c:v>278030</c:v>
                </c:pt>
                <c:pt idx="3864">
                  <c:v>0</c:v>
                </c:pt>
                <c:pt idx="3865">
                  <c:v>639121.35</c:v>
                </c:pt>
                <c:pt idx="3866">
                  <c:v>422514.14</c:v>
                </c:pt>
                <c:pt idx="3867">
                  <c:v>639148</c:v>
                </c:pt>
                <c:pt idx="3868">
                  <c:v>0</c:v>
                </c:pt>
                <c:pt idx="3869">
                  <c:v>940646.55</c:v>
                </c:pt>
                <c:pt idx="3870">
                  <c:v>298248.25</c:v>
                </c:pt>
                <c:pt idx="3871">
                  <c:v>450513.01</c:v>
                </c:pt>
                <c:pt idx="3872">
                  <c:v>1213949</c:v>
                </c:pt>
                <c:pt idx="3873">
                  <c:v>377729.94</c:v>
                </c:pt>
                <c:pt idx="3874">
                  <c:v>1605450</c:v>
                </c:pt>
                <c:pt idx="3875">
                  <c:v>0</c:v>
                </c:pt>
                <c:pt idx="3876">
                  <c:v>391637.5</c:v>
                </c:pt>
                <c:pt idx="3877">
                  <c:v>317719</c:v>
                </c:pt>
                <c:pt idx="3878">
                  <c:v>1161829.5</c:v>
                </c:pt>
                <c:pt idx="3879">
                  <c:v>297050</c:v>
                </c:pt>
                <c:pt idx="3880">
                  <c:v>1117420.3</c:v>
                </c:pt>
                <c:pt idx="3881">
                  <c:v>472721.91999999998</c:v>
                </c:pt>
                <c:pt idx="3882">
                  <c:v>300018</c:v>
                </c:pt>
                <c:pt idx="3883">
                  <c:v>0</c:v>
                </c:pt>
                <c:pt idx="3884">
                  <c:v>180000</c:v>
                </c:pt>
                <c:pt idx="3885">
                  <c:v>639148</c:v>
                </c:pt>
                <c:pt idx="3886">
                  <c:v>1461535</c:v>
                </c:pt>
                <c:pt idx="3887">
                  <c:v>297046</c:v>
                </c:pt>
                <c:pt idx="3888">
                  <c:v>208067.25</c:v>
                </c:pt>
                <c:pt idx="3889">
                  <c:v>260000</c:v>
                </c:pt>
                <c:pt idx="3890">
                  <c:v>274969.43</c:v>
                </c:pt>
                <c:pt idx="3891">
                  <c:v>1392687.83</c:v>
                </c:pt>
                <c:pt idx="3892">
                  <c:v>0</c:v>
                </c:pt>
                <c:pt idx="3893">
                  <c:v>297046</c:v>
                </c:pt>
                <c:pt idx="3894">
                  <c:v>459260</c:v>
                </c:pt>
                <c:pt idx="3895">
                  <c:v>721709.3</c:v>
                </c:pt>
                <c:pt idx="3896">
                  <c:v>0</c:v>
                </c:pt>
                <c:pt idx="3897">
                  <c:v>0</c:v>
                </c:pt>
                <c:pt idx="3898">
                  <c:v>2658295.4300000002</c:v>
                </c:pt>
                <c:pt idx="3899">
                  <c:v>583221.81999999995</c:v>
                </c:pt>
                <c:pt idx="3900">
                  <c:v>297046</c:v>
                </c:pt>
                <c:pt idx="3901">
                  <c:v>572000</c:v>
                </c:pt>
                <c:pt idx="3902">
                  <c:v>705100</c:v>
                </c:pt>
                <c:pt idx="3903">
                  <c:v>366181.5</c:v>
                </c:pt>
                <c:pt idx="3904">
                  <c:v>0</c:v>
                </c:pt>
                <c:pt idx="3905">
                  <c:v>883100</c:v>
                </c:pt>
                <c:pt idx="3906">
                  <c:v>634458.85</c:v>
                </c:pt>
                <c:pt idx="3907">
                  <c:v>700000</c:v>
                </c:pt>
                <c:pt idx="3908">
                  <c:v>583859.75</c:v>
                </c:pt>
                <c:pt idx="3909">
                  <c:v>649238.17000000004</c:v>
                </c:pt>
                <c:pt idx="3910">
                  <c:v>1341939</c:v>
                </c:pt>
                <c:pt idx="3911">
                  <c:v>170248</c:v>
                </c:pt>
                <c:pt idx="3912">
                  <c:v>0</c:v>
                </c:pt>
                <c:pt idx="3913">
                  <c:v>0</c:v>
                </c:pt>
                <c:pt idx="3914">
                  <c:v>260561</c:v>
                </c:pt>
                <c:pt idx="3915">
                  <c:v>478496</c:v>
                </c:pt>
                <c:pt idx="3916">
                  <c:v>297046</c:v>
                </c:pt>
                <c:pt idx="3917">
                  <c:v>360000</c:v>
                </c:pt>
                <c:pt idx="3918">
                  <c:v>297046</c:v>
                </c:pt>
                <c:pt idx="3919">
                  <c:v>10</c:v>
                </c:pt>
                <c:pt idx="3920">
                  <c:v>0</c:v>
                </c:pt>
                <c:pt idx="3921">
                  <c:v>148800</c:v>
                </c:pt>
                <c:pt idx="3922">
                  <c:v>0</c:v>
                </c:pt>
                <c:pt idx="3923">
                  <c:v>0</c:v>
                </c:pt>
                <c:pt idx="3924">
                  <c:v>297046</c:v>
                </c:pt>
                <c:pt idx="3925">
                  <c:v>1481119.18</c:v>
                </c:pt>
                <c:pt idx="3926">
                  <c:v>220000</c:v>
                </c:pt>
                <c:pt idx="3927">
                  <c:v>856546</c:v>
                </c:pt>
                <c:pt idx="3928">
                  <c:v>0</c:v>
                </c:pt>
                <c:pt idx="3929">
                  <c:v>345000</c:v>
                </c:pt>
                <c:pt idx="3930">
                  <c:v>292400</c:v>
                </c:pt>
                <c:pt idx="3931">
                  <c:v>0</c:v>
                </c:pt>
                <c:pt idx="3932">
                  <c:v>300000</c:v>
                </c:pt>
                <c:pt idx="3933">
                  <c:v>343391</c:v>
                </c:pt>
                <c:pt idx="3934">
                  <c:v>64275.12</c:v>
                </c:pt>
                <c:pt idx="3935">
                  <c:v>278030</c:v>
                </c:pt>
                <c:pt idx="3936">
                  <c:v>0</c:v>
                </c:pt>
                <c:pt idx="3937">
                  <c:v>508158.5</c:v>
                </c:pt>
                <c:pt idx="3938">
                  <c:v>0</c:v>
                </c:pt>
                <c:pt idx="3939">
                  <c:v>53261.99</c:v>
                </c:pt>
                <c:pt idx="3940">
                  <c:v>1787275</c:v>
                </c:pt>
                <c:pt idx="3941">
                  <c:v>0</c:v>
                </c:pt>
                <c:pt idx="3942">
                  <c:v>0</c:v>
                </c:pt>
                <c:pt idx="3943">
                  <c:v>4348062</c:v>
                </c:pt>
                <c:pt idx="3944">
                  <c:v>278030</c:v>
                </c:pt>
                <c:pt idx="3945">
                  <c:v>278030</c:v>
                </c:pt>
                <c:pt idx="3946">
                  <c:v>0</c:v>
                </c:pt>
                <c:pt idx="3947">
                  <c:v>0</c:v>
                </c:pt>
                <c:pt idx="3948">
                  <c:v>220000</c:v>
                </c:pt>
                <c:pt idx="3949">
                  <c:v>0</c:v>
                </c:pt>
                <c:pt idx="3950">
                  <c:v>721233.92000000004</c:v>
                </c:pt>
                <c:pt idx="3951">
                  <c:v>255000</c:v>
                </c:pt>
                <c:pt idx="3952">
                  <c:v>728571.8</c:v>
                </c:pt>
                <c:pt idx="3953">
                  <c:v>950000</c:v>
                </c:pt>
                <c:pt idx="3954">
                  <c:v>964738.22</c:v>
                </c:pt>
                <c:pt idx="3955">
                  <c:v>510415.15</c:v>
                </c:pt>
                <c:pt idx="3956">
                  <c:v>183865</c:v>
                </c:pt>
                <c:pt idx="3957">
                  <c:v>0</c:v>
                </c:pt>
                <c:pt idx="3958">
                  <c:v>200000</c:v>
                </c:pt>
                <c:pt idx="3959">
                  <c:v>344981</c:v>
                </c:pt>
                <c:pt idx="3960">
                  <c:v>0</c:v>
                </c:pt>
                <c:pt idx="3961">
                  <c:v>612532.43999999994</c:v>
                </c:pt>
                <c:pt idx="3962">
                  <c:v>355145</c:v>
                </c:pt>
                <c:pt idx="3963">
                  <c:v>0</c:v>
                </c:pt>
                <c:pt idx="3964">
                  <c:v>2380634</c:v>
                </c:pt>
                <c:pt idx="3965">
                  <c:v>366350</c:v>
                </c:pt>
                <c:pt idx="3966">
                  <c:v>420716.74</c:v>
                </c:pt>
                <c:pt idx="3967">
                  <c:v>0</c:v>
                </c:pt>
                <c:pt idx="3968">
                  <c:v>278030.99</c:v>
                </c:pt>
                <c:pt idx="3969">
                  <c:v>971125</c:v>
                </c:pt>
                <c:pt idx="3970">
                  <c:v>190413.08</c:v>
                </c:pt>
                <c:pt idx="3971">
                  <c:v>0</c:v>
                </c:pt>
                <c:pt idx="3972">
                  <c:v>483156.54</c:v>
                </c:pt>
                <c:pt idx="3973">
                  <c:v>0</c:v>
                </c:pt>
                <c:pt idx="3974">
                  <c:v>216627</c:v>
                </c:pt>
                <c:pt idx="3975">
                  <c:v>297045</c:v>
                </c:pt>
                <c:pt idx="3976">
                  <c:v>833130.24</c:v>
                </c:pt>
                <c:pt idx="3977">
                  <c:v>278030</c:v>
                </c:pt>
                <c:pt idx="3978">
                  <c:v>326749</c:v>
                </c:pt>
                <c:pt idx="3979">
                  <c:v>0</c:v>
                </c:pt>
                <c:pt idx="3980">
                  <c:v>1011737</c:v>
                </c:pt>
                <c:pt idx="3981">
                  <c:v>595614.09</c:v>
                </c:pt>
                <c:pt idx="3982">
                  <c:v>736585.85</c:v>
                </c:pt>
                <c:pt idx="3983">
                  <c:v>477796.63</c:v>
                </c:pt>
                <c:pt idx="3984">
                  <c:v>0</c:v>
                </c:pt>
                <c:pt idx="3985">
                  <c:v>284281</c:v>
                </c:pt>
                <c:pt idx="3986">
                  <c:v>3591705.08</c:v>
                </c:pt>
                <c:pt idx="3987">
                  <c:v>358246.66</c:v>
                </c:pt>
                <c:pt idx="3988">
                  <c:v>297163</c:v>
                </c:pt>
                <c:pt idx="3989">
                  <c:v>360000</c:v>
                </c:pt>
                <c:pt idx="3990">
                  <c:v>30000</c:v>
                </c:pt>
                <c:pt idx="3991">
                  <c:v>164853.32999999999</c:v>
                </c:pt>
                <c:pt idx="3992">
                  <c:v>867373.5</c:v>
                </c:pt>
                <c:pt idx="3993">
                  <c:v>1301692.07</c:v>
                </c:pt>
                <c:pt idx="3994">
                  <c:v>382400</c:v>
                </c:pt>
                <c:pt idx="3995">
                  <c:v>423687.09</c:v>
                </c:pt>
                <c:pt idx="3996">
                  <c:v>342028</c:v>
                </c:pt>
                <c:pt idx="3997">
                  <c:v>0</c:v>
                </c:pt>
                <c:pt idx="3998">
                  <c:v>981847.5</c:v>
                </c:pt>
                <c:pt idx="3999">
                  <c:v>602132.81000000006</c:v>
                </c:pt>
                <c:pt idx="4000">
                  <c:v>357501.47</c:v>
                </c:pt>
                <c:pt idx="4001">
                  <c:v>278030</c:v>
                </c:pt>
                <c:pt idx="4002">
                  <c:v>396946.3</c:v>
                </c:pt>
                <c:pt idx="4003">
                  <c:v>550668.84</c:v>
                </c:pt>
                <c:pt idx="4004">
                  <c:v>0</c:v>
                </c:pt>
                <c:pt idx="4005">
                  <c:v>359809.91</c:v>
                </c:pt>
                <c:pt idx="4006">
                  <c:v>0</c:v>
                </c:pt>
                <c:pt idx="4007">
                  <c:v>300018</c:v>
                </c:pt>
                <c:pt idx="4008">
                  <c:v>200518.6</c:v>
                </c:pt>
                <c:pt idx="4009">
                  <c:v>1690006.94</c:v>
                </c:pt>
                <c:pt idx="4010">
                  <c:v>297046</c:v>
                </c:pt>
                <c:pt idx="4011">
                  <c:v>1739958</c:v>
                </c:pt>
                <c:pt idx="4012">
                  <c:v>420359.27</c:v>
                </c:pt>
                <c:pt idx="4013">
                  <c:v>841178</c:v>
                </c:pt>
                <c:pt idx="4014">
                  <c:v>1778646</c:v>
                </c:pt>
                <c:pt idx="4015">
                  <c:v>979284</c:v>
                </c:pt>
                <c:pt idx="4016">
                  <c:v>206000</c:v>
                </c:pt>
                <c:pt idx="4017">
                  <c:v>0</c:v>
                </c:pt>
                <c:pt idx="4018">
                  <c:v>378297</c:v>
                </c:pt>
                <c:pt idx="4019">
                  <c:v>0</c:v>
                </c:pt>
                <c:pt idx="4020">
                  <c:v>278030</c:v>
                </c:pt>
                <c:pt idx="4021">
                  <c:v>500000</c:v>
                </c:pt>
                <c:pt idx="4022">
                  <c:v>516550</c:v>
                </c:pt>
                <c:pt idx="4023">
                  <c:v>406045.76</c:v>
                </c:pt>
                <c:pt idx="4024">
                  <c:v>7214352.2000000002</c:v>
                </c:pt>
                <c:pt idx="4025">
                  <c:v>423168</c:v>
                </c:pt>
                <c:pt idx="4026">
                  <c:v>278030.99</c:v>
                </c:pt>
                <c:pt idx="4027">
                  <c:v>284460.38</c:v>
                </c:pt>
                <c:pt idx="4028">
                  <c:v>510949.44</c:v>
                </c:pt>
                <c:pt idx="4029">
                  <c:v>622677.26</c:v>
                </c:pt>
                <c:pt idx="4030">
                  <c:v>578406.36</c:v>
                </c:pt>
                <c:pt idx="4031">
                  <c:v>383231</c:v>
                </c:pt>
                <c:pt idx="4032">
                  <c:v>415668.65</c:v>
                </c:pt>
                <c:pt idx="4033">
                  <c:v>0</c:v>
                </c:pt>
                <c:pt idx="4034">
                  <c:v>343391</c:v>
                </c:pt>
                <c:pt idx="4035">
                  <c:v>320000</c:v>
                </c:pt>
                <c:pt idx="4036">
                  <c:v>840000</c:v>
                </c:pt>
                <c:pt idx="4037">
                  <c:v>371173.26</c:v>
                </c:pt>
                <c:pt idx="4038">
                  <c:v>570368</c:v>
                </c:pt>
                <c:pt idx="4039">
                  <c:v>1206489.07</c:v>
                </c:pt>
                <c:pt idx="4040">
                  <c:v>143537.5</c:v>
                </c:pt>
                <c:pt idx="4041">
                  <c:v>450000</c:v>
                </c:pt>
                <c:pt idx="4042">
                  <c:v>297046</c:v>
                </c:pt>
                <c:pt idx="4043">
                  <c:v>45500</c:v>
                </c:pt>
                <c:pt idx="4044">
                  <c:v>310740</c:v>
                </c:pt>
                <c:pt idx="4045">
                  <c:v>1739889.52</c:v>
                </c:pt>
                <c:pt idx="4046">
                  <c:v>4453.22</c:v>
                </c:pt>
                <c:pt idx="4047">
                  <c:v>845279</c:v>
                </c:pt>
                <c:pt idx="4048">
                  <c:v>222000</c:v>
                </c:pt>
                <c:pt idx="4049">
                  <c:v>350672.26</c:v>
                </c:pt>
                <c:pt idx="4050">
                  <c:v>782348.4</c:v>
                </c:pt>
                <c:pt idx="4051">
                  <c:v>278030</c:v>
                </c:pt>
                <c:pt idx="4052">
                  <c:v>269309.07</c:v>
                </c:pt>
                <c:pt idx="4053">
                  <c:v>742483</c:v>
                </c:pt>
                <c:pt idx="4054">
                  <c:v>0</c:v>
                </c:pt>
                <c:pt idx="4055">
                  <c:v>816719</c:v>
                </c:pt>
                <c:pt idx="4056">
                  <c:v>818075.21</c:v>
                </c:pt>
                <c:pt idx="4057">
                  <c:v>312500</c:v>
                </c:pt>
                <c:pt idx="4058">
                  <c:v>278030</c:v>
                </c:pt>
                <c:pt idx="4059">
                  <c:v>354060.87</c:v>
                </c:pt>
                <c:pt idx="4060">
                  <c:v>585035.6</c:v>
                </c:pt>
                <c:pt idx="4061">
                  <c:v>120498.44</c:v>
                </c:pt>
                <c:pt idx="4062">
                  <c:v>728961.19</c:v>
                </c:pt>
                <c:pt idx="4063">
                  <c:v>787001</c:v>
                </c:pt>
                <c:pt idx="4064">
                  <c:v>589997</c:v>
                </c:pt>
                <c:pt idx="4065">
                  <c:v>278031</c:v>
                </c:pt>
                <c:pt idx="4066">
                  <c:v>450368.88</c:v>
                </c:pt>
                <c:pt idx="4067">
                  <c:v>800000</c:v>
                </c:pt>
                <c:pt idx="4068">
                  <c:v>0</c:v>
                </c:pt>
                <c:pt idx="4069">
                  <c:v>0</c:v>
                </c:pt>
                <c:pt idx="4070">
                  <c:v>381127</c:v>
                </c:pt>
                <c:pt idx="4071">
                  <c:v>674607.4</c:v>
                </c:pt>
                <c:pt idx="4072">
                  <c:v>0</c:v>
                </c:pt>
                <c:pt idx="4073">
                  <c:v>278030</c:v>
                </c:pt>
                <c:pt idx="4074">
                  <c:v>594092</c:v>
                </c:pt>
                <c:pt idx="4075">
                  <c:v>438521</c:v>
                </c:pt>
                <c:pt idx="4076">
                  <c:v>527053.81999999995</c:v>
                </c:pt>
                <c:pt idx="4077">
                  <c:v>528600.52</c:v>
                </c:pt>
                <c:pt idx="4078">
                  <c:v>447030.7</c:v>
                </c:pt>
                <c:pt idx="4079">
                  <c:v>67307.199999999997</c:v>
                </c:pt>
                <c:pt idx="4080">
                  <c:v>2849858.1</c:v>
                </c:pt>
                <c:pt idx="4081">
                  <c:v>701516.48</c:v>
                </c:pt>
                <c:pt idx="4082">
                  <c:v>278030</c:v>
                </c:pt>
                <c:pt idx="4083">
                  <c:v>114590</c:v>
                </c:pt>
                <c:pt idx="4084">
                  <c:v>586357</c:v>
                </c:pt>
                <c:pt idx="4085">
                  <c:v>41860.550000000003</c:v>
                </c:pt>
                <c:pt idx="4086">
                  <c:v>385000</c:v>
                </c:pt>
                <c:pt idx="4087">
                  <c:v>373320</c:v>
                </c:pt>
                <c:pt idx="4088">
                  <c:v>0</c:v>
                </c:pt>
                <c:pt idx="4089">
                  <c:v>383932.5</c:v>
                </c:pt>
                <c:pt idx="4090">
                  <c:v>432394.93</c:v>
                </c:pt>
                <c:pt idx="4091">
                  <c:v>347675</c:v>
                </c:pt>
                <c:pt idx="4092">
                  <c:v>297045</c:v>
                </c:pt>
                <c:pt idx="4093">
                  <c:v>305704</c:v>
                </c:pt>
                <c:pt idx="4094">
                  <c:v>2586422</c:v>
                </c:pt>
                <c:pt idx="4095">
                  <c:v>106000</c:v>
                </c:pt>
                <c:pt idx="4096">
                  <c:v>201666.67</c:v>
                </c:pt>
                <c:pt idx="4097">
                  <c:v>523886</c:v>
                </c:pt>
                <c:pt idx="4098">
                  <c:v>329720</c:v>
                </c:pt>
                <c:pt idx="4099">
                  <c:v>623672</c:v>
                </c:pt>
                <c:pt idx="4100">
                  <c:v>2389642.9</c:v>
                </c:pt>
                <c:pt idx="4101">
                  <c:v>0</c:v>
                </c:pt>
                <c:pt idx="4102">
                  <c:v>299206</c:v>
                </c:pt>
                <c:pt idx="4103">
                  <c:v>445761.76</c:v>
                </c:pt>
                <c:pt idx="4104">
                  <c:v>297046</c:v>
                </c:pt>
                <c:pt idx="4105">
                  <c:v>390833.33</c:v>
                </c:pt>
                <c:pt idx="4106">
                  <c:v>29700</c:v>
                </c:pt>
                <c:pt idx="4107">
                  <c:v>1186398.1599999999</c:v>
                </c:pt>
                <c:pt idx="4108">
                  <c:v>839613</c:v>
                </c:pt>
                <c:pt idx="4109">
                  <c:v>0</c:v>
                </c:pt>
                <c:pt idx="4110">
                  <c:v>0</c:v>
                </c:pt>
                <c:pt idx="4111">
                  <c:v>403983</c:v>
                </c:pt>
                <c:pt idx="4112">
                  <c:v>0</c:v>
                </c:pt>
                <c:pt idx="4113">
                  <c:v>1221960.4099999999</c:v>
                </c:pt>
                <c:pt idx="4114">
                  <c:v>0</c:v>
                </c:pt>
                <c:pt idx="4115">
                  <c:v>205570</c:v>
                </c:pt>
                <c:pt idx="4116">
                  <c:v>300018</c:v>
                </c:pt>
                <c:pt idx="4117">
                  <c:v>0</c:v>
                </c:pt>
                <c:pt idx="4118">
                  <c:v>144000</c:v>
                </c:pt>
                <c:pt idx="4119">
                  <c:v>0</c:v>
                </c:pt>
                <c:pt idx="4120">
                  <c:v>0</c:v>
                </c:pt>
                <c:pt idx="4121">
                  <c:v>280000</c:v>
                </c:pt>
                <c:pt idx="4122">
                  <c:v>350000</c:v>
                </c:pt>
                <c:pt idx="4123">
                  <c:v>382000</c:v>
                </c:pt>
                <c:pt idx="4124">
                  <c:v>933124</c:v>
                </c:pt>
                <c:pt idx="4125">
                  <c:v>865457.02</c:v>
                </c:pt>
                <c:pt idx="4126">
                  <c:v>399967</c:v>
                </c:pt>
                <c:pt idx="4127">
                  <c:v>436800</c:v>
                </c:pt>
                <c:pt idx="4128">
                  <c:v>437896</c:v>
                </c:pt>
                <c:pt idx="4129">
                  <c:v>297046</c:v>
                </c:pt>
                <c:pt idx="4130">
                  <c:v>720408.6</c:v>
                </c:pt>
                <c:pt idx="4131">
                  <c:v>301184</c:v>
                </c:pt>
                <c:pt idx="4132">
                  <c:v>0</c:v>
                </c:pt>
                <c:pt idx="4133">
                  <c:v>639148</c:v>
                </c:pt>
                <c:pt idx="4134">
                  <c:v>0</c:v>
                </c:pt>
                <c:pt idx="4135">
                  <c:v>298482</c:v>
                </c:pt>
                <c:pt idx="4136">
                  <c:v>294661.86</c:v>
                </c:pt>
                <c:pt idx="4137">
                  <c:v>431178</c:v>
                </c:pt>
                <c:pt idx="4138">
                  <c:v>278035</c:v>
                </c:pt>
                <c:pt idx="4139">
                  <c:v>628333</c:v>
                </c:pt>
                <c:pt idx="4140">
                  <c:v>526107.13</c:v>
                </c:pt>
                <c:pt idx="4141">
                  <c:v>278030</c:v>
                </c:pt>
                <c:pt idx="4142">
                  <c:v>0</c:v>
                </c:pt>
                <c:pt idx="4143">
                  <c:v>1416053</c:v>
                </c:pt>
                <c:pt idx="4144">
                  <c:v>1017377.98</c:v>
                </c:pt>
                <c:pt idx="4145">
                  <c:v>159787.23000000001</c:v>
                </c:pt>
                <c:pt idx="4146">
                  <c:v>0</c:v>
                </c:pt>
                <c:pt idx="4147">
                  <c:v>500000</c:v>
                </c:pt>
                <c:pt idx="4148">
                  <c:v>895921</c:v>
                </c:pt>
                <c:pt idx="4149">
                  <c:v>278030</c:v>
                </c:pt>
                <c:pt idx="4150">
                  <c:v>0</c:v>
                </c:pt>
                <c:pt idx="4151">
                  <c:v>0</c:v>
                </c:pt>
                <c:pt idx="4152">
                  <c:v>359544.27</c:v>
                </c:pt>
                <c:pt idx="4153">
                  <c:v>0</c:v>
                </c:pt>
                <c:pt idx="4154">
                  <c:v>1226666.67</c:v>
                </c:pt>
                <c:pt idx="4155">
                  <c:v>750000</c:v>
                </c:pt>
                <c:pt idx="4156">
                  <c:v>433710</c:v>
                </c:pt>
                <c:pt idx="4157">
                  <c:v>0</c:v>
                </c:pt>
                <c:pt idx="4158">
                  <c:v>575195.69999999995</c:v>
                </c:pt>
                <c:pt idx="4159">
                  <c:v>660110</c:v>
                </c:pt>
                <c:pt idx="4160">
                  <c:v>344000</c:v>
                </c:pt>
                <c:pt idx="4161">
                  <c:v>1201546.2</c:v>
                </c:pt>
                <c:pt idx="4162">
                  <c:v>429500</c:v>
                </c:pt>
                <c:pt idx="4163">
                  <c:v>0</c:v>
                </c:pt>
                <c:pt idx="4164">
                  <c:v>318620</c:v>
                </c:pt>
                <c:pt idx="4165">
                  <c:v>326035</c:v>
                </c:pt>
                <c:pt idx="4166">
                  <c:v>73502.649999999994</c:v>
                </c:pt>
                <c:pt idx="4167">
                  <c:v>0</c:v>
                </c:pt>
                <c:pt idx="4168">
                  <c:v>104226</c:v>
                </c:pt>
                <c:pt idx="4169">
                  <c:v>316043</c:v>
                </c:pt>
                <c:pt idx="4170">
                  <c:v>829677.14</c:v>
                </c:pt>
                <c:pt idx="4171">
                  <c:v>522807.1</c:v>
                </c:pt>
                <c:pt idx="4172">
                  <c:v>299441</c:v>
                </c:pt>
                <c:pt idx="4173">
                  <c:v>1594950</c:v>
                </c:pt>
                <c:pt idx="4174">
                  <c:v>417317.4</c:v>
                </c:pt>
                <c:pt idx="4175">
                  <c:v>428852.94</c:v>
                </c:pt>
                <c:pt idx="4176">
                  <c:v>359544.27</c:v>
                </c:pt>
                <c:pt idx="4177">
                  <c:v>141509.48000000001</c:v>
                </c:pt>
                <c:pt idx="4178">
                  <c:v>480445</c:v>
                </c:pt>
                <c:pt idx="4179">
                  <c:v>0</c:v>
                </c:pt>
                <c:pt idx="4180">
                  <c:v>417493.72</c:v>
                </c:pt>
                <c:pt idx="4181">
                  <c:v>0</c:v>
                </c:pt>
                <c:pt idx="4182">
                  <c:v>999555</c:v>
                </c:pt>
                <c:pt idx="4183">
                  <c:v>546926.74</c:v>
                </c:pt>
                <c:pt idx="4184">
                  <c:v>2000000</c:v>
                </c:pt>
                <c:pt idx="4185">
                  <c:v>674614</c:v>
                </c:pt>
                <c:pt idx="4186">
                  <c:v>358876</c:v>
                </c:pt>
                <c:pt idx="4187">
                  <c:v>886478.2</c:v>
                </c:pt>
                <c:pt idx="4188">
                  <c:v>0</c:v>
                </c:pt>
                <c:pt idx="4189">
                  <c:v>483037.91</c:v>
                </c:pt>
                <c:pt idx="4190">
                  <c:v>385548</c:v>
                </c:pt>
                <c:pt idx="4191">
                  <c:v>2870715.1</c:v>
                </c:pt>
                <c:pt idx="4192">
                  <c:v>297044</c:v>
                </c:pt>
                <c:pt idx="4193">
                  <c:v>302470</c:v>
                </c:pt>
                <c:pt idx="4194">
                  <c:v>297045</c:v>
                </c:pt>
                <c:pt idx="4195">
                  <c:v>441000</c:v>
                </c:pt>
                <c:pt idx="4196">
                  <c:v>181917</c:v>
                </c:pt>
                <c:pt idx="4197">
                  <c:v>297045</c:v>
                </c:pt>
                <c:pt idx="4198">
                  <c:v>486648.56</c:v>
                </c:pt>
                <c:pt idx="4199">
                  <c:v>359544.27</c:v>
                </c:pt>
                <c:pt idx="4200">
                  <c:v>346897.4</c:v>
                </c:pt>
                <c:pt idx="4201">
                  <c:v>278030</c:v>
                </c:pt>
                <c:pt idx="4202">
                  <c:v>846723.45</c:v>
                </c:pt>
                <c:pt idx="4203">
                  <c:v>300018</c:v>
                </c:pt>
                <c:pt idx="4204">
                  <c:v>169507</c:v>
                </c:pt>
                <c:pt idx="4205">
                  <c:v>302982</c:v>
                </c:pt>
                <c:pt idx="4206">
                  <c:v>428571.43</c:v>
                </c:pt>
                <c:pt idx="4207">
                  <c:v>418466</c:v>
                </c:pt>
                <c:pt idx="4208">
                  <c:v>407937</c:v>
                </c:pt>
                <c:pt idx="4209">
                  <c:v>461380</c:v>
                </c:pt>
                <c:pt idx="4210">
                  <c:v>746235</c:v>
                </c:pt>
                <c:pt idx="4211">
                  <c:v>1041833.32</c:v>
                </c:pt>
                <c:pt idx="4212">
                  <c:v>324047</c:v>
                </c:pt>
                <c:pt idx="4213">
                  <c:v>0</c:v>
                </c:pt>
                <c:pt idx="4214">
                  <c:v>620245</c:v>
                </c:pt>
                <c:pt idx="4215">
                  <c:v>0</c:v>
                </c:pt>
                <c:pt idx="4216">
                  <c:v>0</c:v>
                </c:pt>
                <c:pt idx="4217">
                  <c:v>1810740.4</c:v>
                </c:pt>
                <c:pt idx="4218">
                  <c:v>8850000</c:v>
                </c:pt>
                <c:pt idx="4219">
                  <c:v>955676</c:v>
                </c:pt>
                <c:pt idx="4220">
                  <c:v>278030</c:v>
                </c:pt>
                <c:pt idx="4221">
                  <c:v>301502.2</c:v>
                </c:pt>
                <c:pt idx="4222">
                  <c:v>1331200</c:v>
                </c:pt>
                <c:pt idx="4223">
                  <c:v>368052.97</c:v>
                </c:pt>
                <c:pt idx="4224">
                  <c:v>65000</c:v>
                </c:pt>
                <c:pt idx="4225">
                  <c:v>4770580</c:v>
                </c:pt>
                <c:pt idx="4226">
                  <c:v>1320594.4099999999</c:v>
                </c:pt>
                <c:pt idx="4227">
                  <c:v>349825</c:v>
                </c:pt>
                <c:pt idx="4228">
                  <c:v>410881.45</c:v>
                </c:pt>
                <c:pt idx="4229">
                  <c:v>0</c:v>
                </c:pt>
                <c:pt idx="4230">
                  <c:v>631000</c:v>
                </c:pt>
                <c:pt idx="4231">
                  <c:v>1873201.89</c:v>
                </c:pt>
                <c:pt idx="4232">
                  <c:v>875386</c:v>
                </c:pt>
                <c:pt idx="4233">
                  <c:v>325000</c:v>
                </c:pt>
                <c:pt idx="4234">
                  <c:v>300018</c:v>
                </c:pt>
                <c:pt idx="4235">
                  <c:v>0</c:v>
                </c:pt>
                <c:pt idx="4236">
                  <c:v>355310.4</c:v>
                </c:pt>
                <c:pt idx="4237">
                  <c:v>278030</c:v>
                </c:pt>
                <c:pt idx="4238">
                  <c:v>2471513.6</c:v>
                </c:pt>
                <c:pt idx="4239">
                  <c:v>0</c:v>
                </c:pt>
                <c:pt idx="4240">
                  <c:v>300018</c:v>
                </c:pt>
                <c:pt idx="4241">
                  <c:v>0</c:v>
                </c:pt>
                <c:pt idx="4242">
                  <c:v>348503</c:v>
                </c:pt>
                <c:pt idx="4243">
                  <c:v>642383</c:v>
                </c:pt>
                <c:pt idx="4244">
                  <c:v>0</c:v>
                </c:pt>
                <c:pt idx="4245">
                  <c:v>650000.12</c:v>
                </c:pt>
                <c:pt idx="4246">
                  <c:v>0</c:v>
                </c:pt>
                <c:pt idx="4247">
                  <c:v>100000</c:v>
                </c:pt>
                <c:pt idx="4248">
                  <c:v>171013.5</c:v>
                </c:pt>
                <c:pt idx="4249">
                  <c:v>999660.5</c:v>
                </c:pt>
                <c:pt idx="4250">
                  <c:v>370517.81</c:v>
                </c:pt>
                <c:pt idx="4251">
                  <c:v>478473.57</c:v>
                </c:pt>
                <c:pt idx="4252">
                  <c:v>488864.43</c:v>
                </c:pt>
                <c:pt idx="4253">
                  <c:v>440625</c:v>
                </c:pt>
                <c:pt idx="4254">
                  <c:v>323266.27</c:v>
                </c:pt>
                <c:pt idx="4255">
                  <c:v>525000</c:v>
                </c:pt>
                <c:pt idx="4256">
                  <c:v>297045</c:v>
                </c:pt>
                <c:pt idx="4257">
                  <c:v>366445.56</c:v>
                </c:pt>
                <c:pt idx="4258">
                  <c:v>297586</c:v>
                </c:pt>
                <c:pt idx="4259">
                  <c:v>0</c:v>
                </c:pt>
                <c:pt idx="4260">
                  <c:v>575208.32999999996</c:v>
                </c:pt>
                <c:pt idx="4261">
                  <c:v>297046</c:v>
                </c:pt>
                <c:pt idx="4262">
                  <c:v>705273</c:v>
                </c:pt>
                <c:pt idx="4263">
                  <c:v>889687.5</c:v>
                </c:pt>
                <c:pt idx="4264">
                  <c:v>452193</c:v>
                </c:pt>
                <c:pt idx="4265">
                  <c:v>367748</c:v>
                </c:pt>
                <c:pt idx="4266">
                  <c:v>336000</c:v>
                </c:pt>
                <c:pt idx="4267">
                  <c:v>419817.69</c:v>
                </c:pt>
                <c:pt idx="4268">
                  <c:v>404468.75</c:v>
                </c:pt>
                <c:pt idx="4269">
                  <c:v>279111</c:v>
                </c:pt>
                <c:pt idx="4270">
                  <c:v>778719</c:v>
                </c:pt>
                <c:pt idx="4271">
                  <c:v>600000</c:v>
                </c:pt>
                <c:pt idx="4272">
                  <c:v>800000</c:v>
                </c:pt>
                <c:pt idx="4273">
                  <c:v>439012</c:v>
                </c:pt>
                <c:pt idx="4274">
                  <c:v>657814.80000000005</c:v>
                </c:pt>
                <c:pt idx="4275">
                  <c:v>361976.88</c:v>
                </c:pt>
                <c:pt idx="4276">
                  <c:v>307891.19</c:v>
                </c:pt>
                <c:pt idx="4277">
                  <c:v>403463</c:v>
                </c:pt>
                <c:pt idx="4278">
                  <c:v>1632939</c:v>
                </c:pt>
                <c:pt idx="4279">
                  <c:v>360420</c:v>
                </c:pt>
                <c:pt idx="4280">
                  <c:v>425043.83</c:v>
                </c:pt>
                <c:pt idx="4281">
                  <c:v>204000</c:v>
                </c:pt>
                <c:pt idx="4282">
                  <c:v>330000</c:v>
                </c:pt>
                <c:pt idx="4283">
                  <c:v>150000</c:v>
                </c:pt>
                <c:pt idx="4284">
                  <c:v>362274</c:v>
                </c:pt>
                <c:pt idx="4285">
                  <c:v>79749</c:v>
                </c:pt>
                <c:pt idx="4286">
                  <c:v>1777096.7</c:v>
                </c:pt>
                <c:pt idx="4287">
                  <c:v>297045</c:v>
                </c:pt>
                <c:pt idx="4288">
                  <c:v>1751423.3</c:v>
                </c:pt>
                <c:pt idx="4289">
                  <c:v>634480</c:v>
                </c:pt>
                <c:pt idx="4290">
                  <c:v>445567</c:v>
                </c:pt>
                <c:pt idx="4291">
                  <c:v>0</c:v>
                </c:pt>
                <c:pt idx="4292">
                  <c:v>315617</c:v>
                </c:pt>
                <c:pt idx="4293">
                  <c:v>182777.43</c:v>
                </c:pt>
                <c:pt idx="4294">
                  <c:v>338686</c:v>
                </c:pt>
                <c:pt idx="4295">
                  <c:v>0</c:v>
                </c:pt>
                <c:pt idx="4296">
                  <c:v>0</c:v>
                </c:pt>
                <c:pt idx="4297">
                  <c:v>543582</c:v>
                </c:pt>
                <c:pt idx="4298">
                  <c:v>1478656</c:v>
                </c:pt>
                <c:pt idx="4299">
                  <c:v>278030</c:v>
                </c:pt>
                <c:pt idx="4300">
                  <c:v>0</c:v>
                </c:pt>
                <c:pt idx="4301">
                  <c:v>310124</c:v>
                </c:pt>
                <c:pt idx="4302">
                  <c:v>525436.96</c:v>
                </c:pt>
                <c:pt idx="4303">
                  <c:v>406608</c:v>
                </c:pt>
                <c:pt idx="4304">
                  <c:v>400000</c:v>
                </c:pt>
                <c:pt idx="4305">
                  <c:v>400398.51</c:v>
                </c:pt>
                <c:pt idx="4306">
                  <c:v>891182.29</c:v>
                </c:pt>
                <c:pt idx="4307">
                  <c:v>375988</c:v>
                </c:pt>
                <c:pt idx="4308">
                  <c:v>0</c:v>
                </c:pt>
                <c:pt idx="4309">
                  <c:v>1474575.5</c:v>
                </c:pt>
                <c:pt idx="4310">
                  <c:v>363711.95</c:v>
                </c:pt>
                <c:pt idx="4311">
                  <c:v>490637</c:v>
                </c:pt>
                <c:pt idx="4312">
                  <c:v>279111</c:v>
                </c:pt>
                <c:pt idx="4313">
                  <c:v>297050</c:v>
                </c:pt>
                <c:pt idx="4314">
                  <c:v>0</c:v>
                </c:pt>
                <c:pt idx="4315">
                  <c:v>0</c:v>
                </c:pt>
                <c:pt idx="4316">
                  <c:v>672276</c:v>
                </c:pt>
                <c:pt idx="4317">
                  <c:v>0</c:v>
                </c:pt>
                <c:pt idx="4318">
                  <c:v>1584055</c:v>
                </c:pt>
                <c:pt idx="4319">
                  <c:v>323296</c:v>
                </c:pt>
                <c:pt idx="4320">
                  <c:v>150000</c:v>
                </c:pt>
                <c:pt idx="4321">
                  <c:v>1155329</c:v>
                </c:pt>
                <c:pt idx="4322">
                  <c:v>339164.9</c:v>
                </c:pt>
                <c:pt idx="4323">
                  <c:v>690000</c:v>
                </c:pt>
                <c:pt idx="4324">
                  <c:v>506617.9</c:v>
                </c:pt>
                <c:pt idx="4325">
                  <c:v>443270</c:v>
                </c:pt>
                <c:pt idx="4326">
                  <c:v>963090</c:v>
                </c:pt>
                <c:pt idx="4327">
                  <c:v>512500</c:v>
                </c:pt>
                <c:pt idx="4328">
                  <c:v>2100000</c:v>
                </c:pt>
                <c:pt idx="4329">
                  <c:v>452438</c:v>
                </c:pt>
                <c:pt idx="4330">
                  <c:v>2190092.7000000002</c:v>
                </c:pt>
                <c:pt idx="4331">
                  <c:v>772533.23</c:v>
                </c:pt>
                <c:pt idx="4332">
                  <c:v>378261</c:v>
                </c:pt>
                <c:pt idx="4333">
                  <c:v>9437618.4600000009</c:v>
                </c:pt>
                <c:pt idx="4334">
                  <c:v>208220.83</c:v>
                </c:pt>
                <c:pt idx="4335">
                  <c:v>423276.21</c:v>
                </c:pt>
                <c:pt idx="4336">
                  <c:v>179230</c:v>
                </c:pt>
                <c:pt idx="4337">
                  <c:v>0</c:v>
                </c:pt>
                <c:pt idx="4338">
                  <c:v>729260.25</c:v>
                </c:pt>
                <c:pt idx="4339">
                  <c:v>0</c:v>
                </c:pt>
                <c:pt idx="4340">
                  <c:v>0</c:v>
                </c:pt>
                <c:pt idx="4341">
                  <c:v>2012772</c:v>
                </c:pt>
                <c:pt idx="4342">
                  <c:v>504535</c:v>
                </c:pt>
                <c:pt idx="4343">
                  <c:v>900088.68</c:v>
                </c:pt>
                <c:pt idx="4344">
                  <c:v>430000</c:v>
                </c:pt>
                <c:pt idx="4345">
                  <c:v>314416.67</c:v>
                </c:pt>
                <c:pt idx="4346">
                  <c:v>3057059.8</c:v>
                </c:pt>
                <c:pt idx="4347">
                  <c:v>364892</c:v>
                </c:pt>
                <c:pt idx="4348">
                  <c:v>138475</c:v>
                </c:pt>
                <c:pt idx="4349">
                  <c:v>687800</c:v>
                </c:pt>
                <c:pt idx="4350">
                  <c:v>728392</c:v>
                </c:pt>
                <c:pt idx="4351">
                  <c:v>2922222.6</c:v>
                </c:pt>
                <c:pt idx="4352">
                  <c:v>451422</c:v>
                </c:pt>
                <c:pt idx="4353">
                  <c:v>381331</c:v>
                </c:pt>
                <c:pt idx="4354">
                  <c:v>369600</c:v>
                </c:pt>
                <c:pt idx="4355">
                  <c:v>587278</c:v>
                </c:pt>
                <c:pt idx="4356">
                  <c:v>585255</c:v>
                </c:pt>
                <c:pt idx="4357">
                  <c:v>301948</c:v>
                </c:pt>
                <c:pt idx="4358">
                  <c:v>1100000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969375</c:v>
                </c:pt>
                <c:pt idx="4366">
                  <c:v>1464318</c:v>
                </c:pt>
                <c:pt idx="4367">
                  <c:v>127335.61</c:v>
                </c:pt>
                <c:pt idx="4368">
                  <c:v>355899.18</c:v>
                </c:pt>
                <c:pt idx="4369">
                  <c:v>760293.64</c:v>
                </c:pt>
                <c:pt idx="4370">
                  <c:v>902500</c:v>
                </c:pt>
                <c:pt idx="4371">
                  <c:v>346500</c:v>
                </c:pt>
                <c:pt idx="4372">
                  <c:v>343000</c:v>
                </c:pt>
                <c:pt idx="4373">
                  <c:v>297502</c:v>
                </c:pt>
                <c:pt idx="4374">
                  <c:v>315617</c:v>
                </c:pt>
                <c:pt idx="4375">
                  <c:v>0</c:v>
                </c:pt>
                <c:pt idx="4376">
                  <c:v>0</c:v>
                </c:pt>
                <c:pt idx="4377">
                  <c:v>292533.03999999998</c:v>
                </c:pt>
                <c:pt idx="4378">
                  <c:v>297046</c:v>
                </c:pt>
                <c:pt idx="4379">
                  <c:v>0</c:v>
                </c:pt>
                <c:pt idx="4380">
                  <c:v>48857.39</c:v>
                </c:pt>
                <c:pt idx="4381">
                  <c:v>550000</c:v>
                </c:pt>
                <c:pt idx="4382">
                  <c:v>1843614</c:v>
                </c:pt>
                <c:pt idx="4383">
                  <c:v>0</c:v>
                </c:pt>
                <c:pt idx="4384">
                  <c:v>0</c:v>
                </c:pt>
                <c:pt idx="4385">
                  <c:v>927503.14</c:v>
                </c:pt>
                <c:pt idx="4386">
                  <c:v>0</c:v>
                </c:pt>
                <c:pt idx="4387">
                  <c:v>967077</c:v>
                </c:pt>
                <c:pt idx="4388">
                  <c:v>0</c:v>
                </c:pt>
                <c:pt idx="4389">
                  <c:v>5122871.99</c:v>
                </c:pt>
                <c:pt idx="4390">
                  <c:v>530434.05000000005</c:v>
                </c:pt>
                <c:pt idx="4391">
                  <c:v>182182</c:v>
                </c:pt>
                <c:pt idx="4392">
                  <c:v>278030.99</c:v>
                </c:pt>
                <c:pt idx="4393">
                  <c:v>302470</c:v>
                </c:pt>
                <c:pt idx="4394">
                  <c:v>347719.55</c:v>
                </c:pt>
                <c:pt idx="4395">
                  <c:v>0</c:v>
                </c:pt>
                <c:pt idx="4396">
                  <c:v>310124</c:v>
                </c:pt>
                <c:pt idx="4397">
                  <c:v>297046</c:v>
                </c:pt>
                <c:pt idx="4398">
                  <c:v>403776</c:v>
                </c:pt>
                <c:pt idx="4399">
                  <c:v>1101203</c:v>
                </c:pt>
                <c:pt idx="4400">
                  <c:v>615017.5</c:v>
                </c:pt>
                <c:pt idx="4401">
                  <c:v>639148</c:v>
                </c:pt>
                <c:pt idx="4402">
                  <c:v>297046</c:v>
                </c:pt>
                <c:pt idx="4403">
                  <c:v>150000</c:v>
                </c:pt>
                <c:pt idx="4404">
                  <c:v>360960</c:v>
                </c:pt>
                <c:pt idx="4405">
                  <c:v>0</c:v>
                </c:pt>
                <c:pt idx="4406">
                  <c:v>360000</c:v>
                </c:pt>
                <c:pt idx="4407">
                  <c:v>470000</c:v>
                </c:pt>
                <c:pt idx="4408">
                  <c:v>418415</c:v>
                </c:pt>
                <c:pt idx="4409">
                  <c:v>430627.35</c:v>
                </c:pt>
                <c:pt idx="4410">
                  <c:v>325394.86</c:v>
                </c:pt>
                <c:pt idx="4411">
                  <c:v>332233.40000000002</c:v>
                </c:pt>
                <c:pt idx="4412">
                  <c:v>377248.7</c:v>
                </c:pt>
                <c:pt idx="4413">
                  <c:v>150000</c:v>
                </c:pt>
                <c:pt idx="4414">
                  <c:v>0</c:v>
                </c:pt>
                <c:pt idx="4415">
                  <c:v>391000</c:v>
                </c:pt>
                <c:pt idx="4416">
                  <c:v>356455</c:v>
                </c:pt>
                <c:pt idx="4417">
                  <c:v>0</c:v>
                </c:pt>
                <c:pt idx="4418">
                  <c:v>53466</c:v>
                </c:pt>
                <c:pt idx="4419">
                  <c:v>423038.54</c:v>
                </c:pt>
                <c:pt idx="4420">
                  <c:v>332063.19</c:v>
                </c:pt>
                <c:pt idx="4421">
                  <c:v>491465.63</c:v>
                </c:pt>
                <c:pt idx="4422">
                  <c:v>633433</c:v>
                </c:pt>
                <c:pt idx="4423">
                  <c:v>1021562</c:v>
                </c:pt>
                <c:pt idx="4424">
                  <c:v>307850</c:v>
                </c:pt>
                <c:pt idx="4425">
                  <c:v>337925.96</c:v>
                </c:pt>
                <c:pt idx="4426">
                  <c:v>884003.5</c:v>
                </c:pt>
                <c:pt idx="4427">
                  <c:v>514062</c:v>
                </c:pt>
                <c:pt idx="4428">
                  <c:v>724000</c:v>
                </c:pt>
                <c:pt idx="4429">
                  <c:v>0</c:v>
                </c:pt>
                <c:pt idx="4430">
                  <c:v>0</c:v>
                </c:pt>
                <c:pt idx="4431">
                  <c:v>370609.6</c:v>
                </c:pt>
                <c:pt idx="4432">
                  <c:v>287000</c:v>
                </c:pt>
                <c:pt idx="4433">
                  <c:v>501367.89</c:v>
                </c:pt>
                <c:pt idx="4434">
                  <c:v>644894.4</c:v>
                </c:pt>
                <c:pt idx="4435">
                  <c:v>278030.99</c:v>
                </c:pt>
                <c:pt idx="4436">
                  <c:v>327716</c:v>
                </c:pt>
                <c:pt idx="4437">
                  <c:v>1064074.55</c:v>
                </c:pt>
                <c:pt idx="4438">
                  <c:v>419207.05</c:v>
                </c:pt>
                <c:pt idx="4439">
                  <c:v>1277200</c:v>
                </c:pt>
                <c:pt idx="4440">
                  <c:v>1228919.8500000001</c:v>
                </c:pt>
                <c:pt idx="4441">
                  <c:v>1446221.81</c:v>
                </c:pt>
                <c:pt idx="4442">
                  <c:v>270900</c:v>
                </c:pt>
                <c:pt idx="4443">
                  <c:v>561517</c:v>
                </c:pt>
                <c:pt idx="4444">
                  <c:v>0</c:v>
                </c:pt>
                <c:pt idx="4445">
                  <c:v>278030</c:v>
                </c:pt>
                <c:pt idx="4446">
                  <c:v>885877.44</c:v>
                </c:pt>
                <c:pt idx="4447">
                  <c:v>597978</c:v>
                </c:pt>
                <c:pt idx="4448">
                  <c:v>322634</c:v>
                </c:pt>
                <c:pt idx="4449">
                  <c:v>680463.53</c:v>
                </c:pt>
                <c:pt idx="4450">
                  <c:v>358595.15</c:v>
                </c:pt>
                <c:pt idx="4451">
                  <c:v>358784.06</c:v>
                </c:pt>
                <c:pt idx="4452">
                  <c:v>0</c:v>
                </c:pt>
                <c:pt idx="4453">
                  <c:v>1428002.29</c:v>
                </c:pt>
                <c:pt idx="4454">
                  <c:v>297719</c:v>
                </c:pt>
                <c:pt idx="4455">
                  <c:v>1228568</c:v>
                </c:pt>
                <c:pt idx="4456">
                  <c:v>764837.91</c:v>
                </c:pt>
                <c:pt idx="4457">
                  <c:v>647500</c:v>
                </c:pt>
                <c:pt idx="4458">
                  <c:v>0</c:v>
                </c:pt>
                <c:pt idx="4459">
                  <c:v>407769.25</c:v>
                </c:pt>
                <c:pt idx="4460">
                  <c:v>372000</c:v>
                </c:pt>
                <c:pt idx="4461">
                  <c:v>361806.78</c:v>
                </c:pt>
                <c:pt idx="4462">
                  <c:v>514285.71</c:v>
                </c:pt>
                <c:pt idx="4463">
                  <c:v>0</c:v>
                </c:pt>
                <c:pt idx="4464">
                  <c:v>0</c:v>
                </c:pt>
                <c:pt idx="4465">
                  <c:v>949839.65</c:v>
                </c:pt>
                <c:pt idx="4466">
                  <c:v>410480.22</c:v>
                </c:pt>
                <c:pt idx="4467">
                  <c:v>4677217.59</c:v>
                </c:pt>
                <c:pt idx="4468">
                  <c:v>466652.81</c:v>
                </c:pt>
                <c:pt idx="4469">
                  <c:v>400000</c:v>
                </c:pt>
                <c:pt idx="4470">
                  <c:v>365825</c:v>
                </c:pt>
                <c:pt idx="4471">
                  <c:v>0</c:v>
                </c:pt>
                <c:pt idx="4472">
                  <c:v>1124365</c:v>
                </c:pt>
                <c:pt idx="4473">
                  <c:v>456300.02</c:v>
                </c:pt>
                <c:pt idx="4474">
                  <c:v>214584.3</c:v>
                </c:pt>
                <c:pt idx="4475">
                  <c:v>361811</c:v>
                </c:pt>
                <c:pt idx="4476">
                  <c:v>0</c:v>
                </c:pt>
                <c:pt idx="4477">
                  <c:v>1491283.5</c:v>
                </c:pt>
                <c:pt idx="4478">
                  <c:v>618762.76</c:v>
                </c:pt>
                <c:pt idx="4479">
                  <c:v>0</c:v>
                </c:pt>
                <c:pt idx="4480">
                  <c:v>297046</c:v>
                </c:pt>
                <c:pt idx="4481">
                  <c:v>0</c:v>
                </c:pt>
                <c:pt idx="4482">
                  <c:v>1160779</c:v>
                </c:pt>
                <c:pt idx="4483">
                  <c:v>1034000</c:v>
                </c:pt>
                <c:pt idx="4484">
                  <c:v>526558</c:v>
                </c:pt>
                <c:pt idx="4485">
                  <c:v>957698</c:v>
                </c:pt>
                <c:pt idx="4486">
                  <c:v>243270.86</c:v>
                </c:pt>
                <c:pt idx="4487">
                  <c:v>709423.79</c:v>
                </c:pt>
                <c:pt idx="4488">
                  <c:v>297046</c:v>
                </c:pt>
                <c:pt idx="4489">
                  <c:v>297050</c:v>
                </c:pt>
                <c:pt idx="4490">
                  <c:v>299647</c:v>
                </c:pt>
                <c:pt idx="4491">
                  <c:v>372659.25</c:v>
                </c:pt>
                <c:pt idx="4492">
                  <c:v>297050</c:v>
                </c:pt>
                <c:pt idx="4493">
                  <c:v>337933.18</c:v>
                </c:pt>
                <c:pt idx="4494">
                  <c:v>557416</c:v>
                </c:pt>
                <c:pt idx="4495">
                  <c:v>0</c:v>
                </c:pt>
                <c:pt idx="4496">
                  <c:v>779424.25</c:v>
                </c:pt>
                <c:pt idx="4497">
                  <c:v>535842.93000000005</c:v>
                </c:pt>
                <c:pt idx="4498">
                  <c:v>400000</c:v>
                </c:pt>
                <c:pt idx="4499">
                  <c:v>639148</c:v>
                </c:pt>
                <c:pt idx="4500">
                  <c:v>0</c:v>
                </c:pt>
                <c:pt idx="4501">
                  <c:v>333320</c:v>
                </c:pt>
                <c:pt idx="4502">
                  <c:v>452198.21</c:v>
                </c:pt>
                <c:pt idx="4503">
                  <c:v>1260076.52</c:v>
                </c:pt>
                <c:pt idx="4504">
                  <c:v>1045500</c:v>
                </c:pt>
                <c:pt idx="4505">
                  <c:v>1084830.8400000001</c:v>
                </c:pt>
                <c:pt idx="4506">
                  <c:v>322474</c:v>
                </c:pt>
                <c:pt idx="4507">
                  <c:v>0</c:v>
                </c:pt>
                <c:pt idx="4508">
                  <c:v>549600</c:v>
                </c:pt>
                <c:pt idx="4509">
                  <c:v>0</c:v>
                </c:pt>
                <c:pt idx="4510">
                  <c:v>114474</c:v>
                </c:pt>
                <c:pt idx="4511">
                  <c:v>321509.09000000003</c:v>
                </c:pt>
                <c:pt idx="4512">
                  <c:v>438418.45</c:v>
                </c:pt>
                <c:pt idx="4513">
                  <c:v>0</c:v>
                </c:pt>
                <c:pt idx="4514">
                  <c:v>542628</c:v>
                </c:pt>
                <c:pt idx="4515">
                  <c:v>319070.05</c:v>
                </c:pt>
                <c:pt idx="4516">
                  <c:v>0</c:v>
                </c:pt>
                <c:pt idx="4517">
                  <c:v>585136.5</c:v>
                </c:pt>
                <c:pt idx="4518">
                  <c:v>0</c:v>
                </c:pt>
                <c:pt idx="4519">
                  <c:v>0</c:v>
                </c:pt>
                <c:pt idx="4520">
                  <c:v>323500</c:v>
                </c:pt>
                <c:pt idx="4521">
                  <c:v>0</c:v>
                </c:pt>
                <c:pt idx="4522">
                  <c:v>857753.11</c:v>
                </c:pt>
                <c:pt idx="4523">
                  <c:v>0</c:v>
                </c:pt>
                <c:pt idx="4524">
                  <c:v>1523214</c:v>
                </c:pt>
                <c:pt idx="4525">
                  <c:v>810799.74</c:v>
                </c:pt>
                <c:pt idx="4526">
                  <c:v>1143318.2</c:v>
                </c:pt>
                <c:pt idx="4527">
                  <c:v>297045</c:v>
                </c:pt>
                <c:pt idx="4528">
                  <c:v>365464</c:v>
                </c:pt>
                <c:pt idx="4529">
                  <c:v>1957708.6</c:v>
                </c:pt>
                <c:pt idx="4530">
                  <c:v>600000</c:v>
                </c:pt>
                <c:pt idx="4531">
                  <c:v>161084.29999999999</c:v>
                </c:pt>
                <c:pt idx="4532">
                  <c:v>31927.439999999999</c:v>
                </c:pt>
                <c:pt idx="4533">
                  <c:v>0</c:v>
                </c:pt>
                <c:pt idx="4534">
                  <c:v>543427.36</c:v>
                </c:pt>
                <c:pt idx="4535">
                  <c:v>342059.63</c:v>
                </c:pt>
                <c:pt idx="4536">
                  <c:v>1870704.54</c:v>
                </c:pt>
                <c:pt idx="4537">
                  <c:v>317000</c:v>
                </c:pt>
                <c:pt idx="4538">
                  <c:v>403806.82</c:v>
                </c:pt>
                <c:pt idx="4539">
                  <c:v>1709089.1</c:v>
                </c:pt>
                <c:pt idx="4540">
                  <c:v>278030</c:v>
                </c:pt>
                <c:pt idx="4541">
                  <c:v>351531.84</c:v>
                </c:pt>
                <c:pt idx="4542">
                  <c:v>568492</c:v>
                </c:pt>
                <c:pt idx="4543">
                  <c:v>353607</c:v>
                </c:pt>
                <c:pt idx="4544">
                  <c:v>1932000</c:v>
                </c:pt>
                <c:pt idx="4545">
                  <c:v>0</c:v>
                </c:pt>
                <c:pt idx="4546">
                  <c:v>566297</c:v>
                </c:pt>
                <c:pt idx="4547">
                  <c:v>133037.29999999999</c:v>
                </c:pt>
                <c:pt idx="4548">
                  <c:v>0</c:v>
                </c:pt>
                <c:pt idx="4549">
                  <c:v>1624745.95</c:v>
                </c:pt>
                <c:pt idx="4550">
                  <c:v>693063.36</c:v>
                </c:pt>
                <c:pt idx="4551">
                  <c:v>476566.67</c:v>
                </c:pt>
                <c:pt idx="4552">
                  <c:v>0</c:v>
                </c:pt>
                <c:pt idx="4553">
                  <c:v>35530</c:v>
                </c:pt>
                <c:pt idx="4554">
                  <c:v>476562.94</c:v>
                </c:pt>
                <c:pt idx="4555">
                  <c:v>297046</c:v>
                </c:pt>
                <c:pt idx="4556">
                  <c:v>381640</c:v>
                </c:pt>
                <c:pt idx="4557">
                  <c:v>323296</c:v>
                </c:pt>
                <c:pt idx="4558">
                  <c:v>1730544</c:v>
                </c:pt>
                <c:pt idx="4559">
                  <c:v>670740</c:v>
                </c:pt>
                <c:pt idx="4560">
                  <c:v>290000</c:v>
                </c:pt>
                <c:pt idx="4561">
                  <c:v>542095.31999999995</c:v>
                </c:pt>
                <c:pt idx="4562">
                  <c:v>695574.7</c:v>
                </c:pt>
                <c:pt idx="4563">
                  <c:v>299784</c:v>
                </c:pt>
                <c:pt idx="4564">
                  <c:v>0</c:v>
                </c:pt>
                <c:pt idx="4565">
                  <c:v>0</c:v>
                </c:pt>
                <c:pt idx="4566">
                  <c:v>524236.19</c:v>
                </c:pt>
                <c:pt idx="4567">
                  <c:v>298155</c:v>
                </c:pt>
                <c:pt idx="4568">
                  <c:v>347501.19</c:v>
                </c:pt>
                <c:pt idx="4569">
                  <c:v>280000</c:v>
                </c:pt>
                <c:pt idx="4570">
                  <c:v>350112.18</c:v>
                </c:pt>
                <c:pt idx="4571">
                  <c:v>815000</c:v>
                </c:pt>
                <c:pt idx="4572">
                  <c:v>1207124</c:v>
                </c:pt>
                <c:pt idx="4573">
                  <c:v>860750.63</c:v>
                </c:pt>
                <c:pt idx="4574">
                  <c:v>278030</c:v>
                </c:pt>
                <c:pt idx="4575">
                  <c:v>297046</c:v>
                </c:pt>
                <c:pt idx="4576">
                  <c:v>391916.75</c:v>
                </c:pt>
                <c:pt idx="4577">
                  <c:v>442458</c:v>
                </c:pt>
                <c:pt idx="4578">
                  <c:v>0</c:v>
                </c:pt>
                <c:pt idx="4579">
                  <c:v>46091.09</c:v>
                </c:pt>
                <c:pt idx="4580">
                  <c:v>0</c:v>
                </c:pt>
                <c:pt idx="4581">
                  <c:v>301853</c:v>
                </c:pt>
                <c:pt idx="4582">
                  <c:v>263622.26</c:v>
                </c:pt>
                <c:pt idx="4583">
                  <c:v>511600</c:v>
                </c:pt>
                <c:pt idx="4584">
                  <c:v>831771.12</c:v>
                </c:pt>
                <c:pt idx="4585">
                  <c:v>297045</c:v>
                </c:pt>
                <c:pt idx="4586">
                  <c:v>0</c:v>
                </c:pt>
                <c:pt idx="4587">
                  <c:v>239200</c:v>
                </c:pt>
                <c:pt idx="4588">
                  <c:v>445567</c:v>
                </c:pt>
                <c:pt idx="4589">
                  <c:v>211216</c:v>
                </c:pt>
                <c:pt idx="4590">
                  <c:v>410000.02</c:v>
                </c:pt>
                <c:pt idx="4591">
                  <c:v>3325777.9</c:v>
                </c:pt>
                <c:pt idx="4592">
                  <c:v>306669.62</c:v>
                </c:pt>
                <c:pt idx="4593">
                  <c:v>405464.55</c:v>
                </c:pt>
                <c:pt idx="4594">
                  <c:v>560987.56000000006</c:v>
                </c:pt>
                <c:pt idx="4595">
                  <c:v>374731.55</c:v>
                </c:pt>
                <c:pt idx="4596">
                  <c:v>650000</c:v>
                </c:pt>
                <c:pt idx="4597">
                  <c:v>358640</c:v>
                </c:pt>
                <c:pt idx="4598">
                  <c:v>838786.3</c:v>
                </c:pt>
                <c:pt idx="4599">
                  <c:v>34458</c:v>
                </c:pt>
                <c:pt idx="4600">
                  <c:v>640000</c:v>
                </c:pt>
                <c:pt idx="4601">
                  <c:v>736259</c:v>
                </c:pt>
                <c:pt idx="4602">
                  <c:v>366300</c:v>
                </c:pt>
                <c:pt idx="4603">
                  <c:v>989476.56</c:v>
                </c:pt>
                <c:pt idx="4604">
                  <c:v>664852.56000000006</c:v>
                </c:pt>
                <c:pt idx="4605">
                  <c:v>355573.78</c:v>
                </c:pt>
                <c:pt idx="4606">
                  <c:v>353478.67</c:v>
                </c:pt>
                <c:pt idx="4607">
                  <c:v>308439</c:v>
                </c:pt>
                <c:pt idx="4608">
                  <c:v>278030</c:v>
                </c:pt>
                <c:pt idx="4609">
                  <c:v>445567</c:v>
                </c:pt>
                <c:pt idx="4610">
                  <c:v>0</c:v>
                </c:pt>
                <c:pt idx="4611">
                  <c:v>212000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392034</c:v>
                </c:pt>
                <c:pt idx="4616">
                  <c:v>1700000</c:v>
                </c:pt>
                <c:pt idx="4617">
                  <c:v>674375</c:v>
                </c:pt>
                <c:pt idx="4618">
                  <c:v>402257.7</c:v>
                </c:pt>
                <c:pt idx="4619">
                  <c:v>445433</c:v>
                </c:pt>
                <c:pt idx="4620">
                  <c:v>605498</c:v>
                </c:pt>
                <c:pt idx="4621">
                  <c:v>0</c:v>
                </c:pt>
                <c:pt idx="4622">
                  <c:v>0</c:v>
                </c:pt>
                <c:pt idx="4623">
                  <c:v>509509</c:v>
                </c:pt>
                <c:pt idx="4624">
                  <c:v>609986</c:v>
                </c:pt>
                <c:pt idx="4625">
                  <c:v>775258.33</c:v>
                </c:pt>
                <c:pt idx="4626">
                  <c:v>541379.75</c:v>
                </c:pt>
                <c:pt idx="4627">
                  <c:v>426935.93</c:v>
                </c:pt>
                <c:pt idx="4628">
                  <c:v>13780</c:v>
                </c:pt>
                <c:pt idx="4629">
                  <c:v>0</c:v>
                </c:pt>
                <c:pt idx="4630">
                  <c:v>1162023.5</c:v>
                </c:pt>
                <c:pt idx="4631">
                  <c:v>297973.5</c:v>
                </c:pt>
                <c:pt idx="4632">
                  <c:v>311901.48</c:v>
                </c:pt>
                <c:pt idx="4633">
                  <c:v>493312.35</c:v>
                </c:pt>
                <c:pt idx="4634">
                  <c:v>1717983</c:v>
                </c:pt>
                <c:pt idx="4635">
                  <c:v>343953</c:v>
                </c:pt>
                <c:pt idx="4636">
                  <c:v>2766444.9</c:v>
                </c:pt>
                <c:pt idx="4637">
                  <c:v>634886.40000000002</c:v>
                </c:pt>
                <c:pt idx="4638">
                  <c:v>0</c:v>
                </c:pt>
                <c:pt idx="4639">
                  <c:v>1337734.1000000001</c:v>
                </c:pt>
                <c:pt idx="4640">
                  <c:v>193905.3</c:v>
                </c:pt>
                <c:pt idx="4641">
                  <c:v>0</c:v>
                </c:pt>
                <c:pt idx="4642">
                  <c:v>312000</c:v>
                </c:pt>
                <c:pt idx="4643">
                  <c:v>297045</c:v>
                </c:pt>
                <c:pt idx="4644">
                  <c:v>0</c:v>
                </c:pt>
                <c:pt idx="4645">
                  <c:v>392686</c:v>
                </c:pt>
                <c:pt idx="4646">
                  <c:v>1544128</c:v>
                </c:pt>
                <c:pt idx="4647">
                  <c:v>25000</c:v>
                </c:pt>
                <c:pt idx="4648">
                  <c:v>589772.12</c:v>
                </c:pt>
                <c:pt idx="4649">
                  <c:v>297045</c:v>
                </c:pt>
                <c:pt idx="4650">
                  <c:v>640424.22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462065</c:v>
                </c:pt>
                <c:pt idx="4655">
                  <c:v>914169.91</c:v>
                </c:pt>
                <c:pt idx="4656">
                  <c:v>0</c:v>
                </c:pt>
                <c:pt idx="4657">
                  <c:v>763375.1</c:v>
                </c:pt>
                <c:pt idx="4658">
                  <c:v>450000</c:v>
                </c:pt>
                <c:pt idx="4659">
                  <c:v>123924</c:v>
                </c:pt>
                <c:pt idx="4660">
                  <c:v>391012.95</c:v>
                </c:pt>
                <c:pt idx="4661">
                  <c:v>364900</c:v>
                </c:pt>
                <c:pt idx="4662">
                  <c:v>796069</c:v>
                </c:pt>
                <c:pt idx="4663">
                  <c:v>962757.1</c:v>
                </c:pt>
                <c:pt idx="4664">
                  <c:v>1453308</c:v>
                </c:pt>
                <c:pt idx="4665">
                  <c:v>746556.41</c:v>
                </c:pt>
                <c:pt idx="4666">
                  <c:v>1422542.7</c:v>
                </c:pt>
                <c:pt idx="4667">
                  <c:v>1417996.5</c:v>
                </c:pt>
                <c:pt idx="4668">
                  <c:v>375882.38</c:v>
                </c:pt>
                <c:pt idx="4669">
                  <c:v>348148</c:v>
                </c:pt>
                <c:pt idx="4670">
                  <c:v>1564419</c:v>
                </c:pt>
                <c:pt idx="4671">
                  <c:v>0</c:v>
                </c:pt>
                <c:pt idx="4672">
                  <c:v>535643.15</c:v>
                </c:pt>
                <c:pt idx="4673">
                  <c:v>835000</c:v>
                </c:pt>
                <c:pt idx="4674">
                  <c:v>297046</c:v>
                </c:pt>
                <c:pt idx="4675">
                  <c:v>185000</c:v>
                </c:pt>
                <c:pt idx="4676">
                  <c:v>117100.8</c:v>
                </c:pt>
                <c:pt idx="4677">
                  <c:v>515840</c:v>
                </c:pt>
                <c:pt idx="4678">
                  <c:v>817600</c:v>
                </c:pt>
                <c:pt idx="4679">
                  <c:v>424222</c:v>
                </c:pt>
                <c:pt idx="4680">
                  <c:v>298548</c:v>
                </c:pt>
                <c:pt idx="4681">
                  <c:v>408978.27</c:v>
                </c:pt>
                <c:pt idx="4682">
                  <c:v>445000</c:v>
                </c:pt>
                <c:pt idx="4683">
                  <c:v>0</c:v>
                </c:pt>
                <c:pt idx="4684">
                  <c:v>544761.14</c:v>
                </c:pt>
                <c:pt idx="4685">
                  <c:v>360000</c:v>
                </c:pt>
                <c:pt idx="4686">
                  <c:v>339594</c:v>
                </c:pt>
                <c:pt idx="4687">
                  <c:v>608956</c:v>
                </c:pt>
                <c:pt idx="4688">
                  <c:v>149134.75</c:v>
                </c:pt>
                <c:pt idx="4689">
                  <c:v>603283.5</c:v>
                </c:pt>
                <c:pt idx="4690">
                  <c:v>897359.35999999999</c:v>
                </c:pt>
                <c:pt idx="4691">
                  <c:v>297046</c:v>
                </c:pt>
                <c:pt idx="4692">
                  <c:v>883830.32</c:v>
                </c:pt>
                <c:pt idx="4693">
                  <c:v>8962309</c:v>
                </c:pt>
                <c:pt idx="4694">
                  <c:v>0</c:v>
                </c:pt>
                <c:pt idx="4695">
                  <c:v>432301.35</c:v>
                </c:pt>
                <c:pt idx="4696">
                  <c:v>578941.44999999995</c:v>
                </c:pt>
                <c:pt idx="4697">
                  <c:v>2923075.5</c:v>
                </c:pt>
                <c:pt idx="4698">
                  <c:v>540376</c:v>
                </c:pt>
                <c:pt idx="4699">
                  <c:v>0</c:v>
                </c:pt>
                <c:pt idx="4700">
                  <c:v>297046</c:v>
                </c:pt>
                <c:pt idx="4701">
                  <c:v>500136.83</c:v>
                </c:pt>
                <c:pt idx="4702">
                  <c:v>353539</c:v>
                </c:pt>
                <c:pt idx="4703">
                  <c:v>450677.08</c:v>
                </c:pt>
                <c:pt idx="4704">
                  <c:v>65449</c:v>
                </c:pt>
                <c:pt idx="4705">
                  <c:v>505464</c:v>
                </c:pt>
                <c:pt idx="4706">
                  <c:v>1594555.67</c:v>
                </c:pt>
                <c:pt idx="4707">
                  <c:v>359544.27</c:v>
                </c:pt>
                <c:pt idx="4708">
                  <c:v>550000</c:v>
                </c:pt>
                <c:pt idx="4709">
                  <c:v>1482404.13</c:v>
                </c:pt>
                <c:pt idx="4710">
                  <c:v>562232.44999999995</c:v>
                </c:pt>
                <c:pt idx="4711">
                  <c:v>160481</c:v>
                </c:pt>
                <c:pt idx="4712">
                  <c:v>239681</c:v>
                </c:pt>
                <c:pt idx="4713">
                  <c:v>331398</c:v>
                </c:pt>
                <c:pt idx="4714">
                  <c:v>426396.51</c:v>
                </c:pt>
                <c:pt idx="4715">
                  <c:v>297046</c:v>
                </c:pt>
                <c:pt idx="4716">
                  <c:v>807660.97</c:v>
                </c:pt>
                <c:pt idx="4717">
                  <c:v>346508.45</c:v>
                </c:pt>
                <c:pt idx="4718">
                  <c:v>578500</c:v>
                </c:pt>
                <c:pt idx="4719">
                  <c:v>278030</c:v>
                </c:pt>
                <c:pt idx="4720">
                  <c:v>439367.6</c:v>
                </c:pt>
                <c:pt idx="4721">
                  <c:v>297046</c:v>
                </c:pt>
                <c:pt idx="4722">
                  <c:v>744485.75</c:v>
                </c:pt>
                <c:pt idx="4723">
                  <c:v>587429</c:v>
                </c:pt>
                <c:pt idx="4724">
                  <c:v>297045</c:v>
                </c:pt>
                <c:pt idx="4725">
                  <c:v>600000</c:v>
                </c:pt>
                <c:pt idx="4726">
                  <c:v>0</c:v>
                </c:pt>
                <c:pt idx="4727">
                  <c:v>584267</c:v>
                </c:pt>
                <c:pt idx="4728">
                  <c:v>455696</c:v>
                </c:pt>
                <c:pt idx="4729">
                  <c:v>508567.57</c:v>
                </c:pt>
                <c:pt idx="4730">
                  <c:v>780062.6</c:v>
                </c:pt>
                <c:pt idx="4731">
                  <c:v>299152</c:v>
                </c:pt>
                <c:pt idx="4732">
                  <c:v>83752.679999999993</c:v>
                </c:pt>
                <c:pt idx="4733">
                  <c:v>566297</c:v>
                </c:pt>
                <c:pt idx="4734">
                  <c:v>515703.75</c:v>
                </c:pt>
                <c:pt idx="4735">
                  <c:v>666888.57999999996</c:v>
                </c:pt>
                <c:pt idx="4736">
                  <c:v>597692</c:v>
                </c:pt>
                <c:pt idx="4737">
                  <c:v>377274.53</c:v>
                </c:pt>
                <c:pt idx="4738">
                  <c:v>426954</c:v>
                </c:pt>
                <c:pt idx="4739">
                  <c:v>406273.76</c:v>
                </c:pt>
                <c:pt idx="4740">
                  <c:v>278030</c:v>
                </c:pt>
                <c:pt idx="4741">
                  <c:v>478916.7</c:v>
                </c:pt>
                <c:pt idx="4742">
                  <c:v>713217</c:v>
                </c:pt>
                <c:pt idx="4743">
                  <c:v>0</c:v>
                </c:pt>
                <c:pt idx="4744">
                  <c:v>371789</c:v>
                </c:pt>
                <c:pt idx="4745">
                  <c:v>409656.48</c:v>
                </c:pt>
                <c:pt idx="4746">
                  <c:v>297045</c:v>
                </c:pt>
                <c:pt idx="4747">
                  <c:v>554879.49</c:v>
                </c:pt>
                <c:pt idx="4748">
                  <c:v>686166</c:v>
                </c:pt>
                <c:pt idx="4749">
                  <c:v>919460.32</c:v>
                </c:pt>
                <c:pt idx="4750">
                  <c:v>426614.9</c:v>
                </c:pt>
                <c:pt idx="4751">
                  <c:v>297046</c:v>
                </c:pt>
                <c:pt idx="4752">
                  <c:v>54143</c:v>
                </c:pt>
                <c:pt idx="4753">
                  <c:v>289033.15000000002</c:v>
                </c:pt>
                <c:pt idx="4754">
                  <c:v>0</c:v>
                </c:pt>
                <c:pt idx="4755">
                  <c:v>349627.57</c:v>
                </c:pt>
                <c:pt idx="4756">
                  <c:v>173160</c:v>
                </c:pt>
                <c:pt idx="4757">
                  <c:v>40000</c:v>
                </c:pt>
                <c:pt idx="4758">
                  <c:v>904989</c:v>
                </c:pt>
                <c:pt idx="4759">
                  <c:v>648302.5</c:v>
                </c:pt>
                <c:pt idx="4760">
                  <c:v>278030</c:v>
                </c:pt>
                <c:pt idx="4761">
                  <c:v>0</c:v>
                </c:pt>
                <c:pt idx="4762">
                  <c:v>488672.53</c:v>
                </c:pt>
                <c:pt idx="4763">
                  <c:v>0</c:v>
                </c:pt>
                <c:pt idx="4764">
                  <c:v>700000</c:v>
                </c:pt>
                <c:pt idx="4765">
                  <c:v>1214806</c:v>
                </c:pt>
                <c:pt idx="4766">
                  <c:v>0</c:v>
                </c:pt>
                <c:pt idx="4767">
                  <c:v>1590894.7</c:v>
                </c:pt>
                <c:pt idx="4768">
                  <c:v>259227</c:v>
                </c:pt>
                <c:pt idx="4769">
                  <c:v>756936.6</c:v>
                </c:pt>
                <c:pt idx="4770">
                  <c:v>1744589.38</c:v>
                </c:pt>
                <c:pt idx="4771">
                  <c:v>288287</c:v>
                </c:pt>
                <c:pt idx="4772">
                  <c:v>278031</c:v>
                </c:pt>
                <c:pt idx="4773">
                  <c:v>0</c:v>
                </c:pt>
                <c:pt idx="4774">
                  <c:v>0</c:v>
                </c:pt>
                <c:pt idx="4775">
                  <c:v>121288.4</c:v>
                </c:pt>
                <c:pt idx="4776">
                  <c:v>617386</c:v>
                </c:pt>
                <c:pt idx="4777">
                  <c:v>0</c:v>
                </c:pt>
                <c:pt idx="4778">
                  <c:v>179772.13</c:v>
                </c:pt>
                <c:pt idx="4779">
                  <c:v>0</c:v>
                </c:pt>
                <c:pt idx="4780">
                  <c:v>410351</c:v>
                </c:pt>
                <c:pt idx="4781">
                  <c:v>339953</c:v>
                </c:pt>
                <c:pt idx="4782">
                  <c:v>753198</c:v>
                </c:pt>
                <c:pt idx="4783">
                  <c:v>697743.71</c:v>
                </c:pt>
                <c:pt idx="4784">
                  <c:v>445739.84</c:v>
                </c:pt>
                <c:pt idx="4785">
                  <c:v>660555.53</c:v>
                </c:pt>
                <c:pt idx="4786">
                  <c:v>278030</c:v>
                </c:pt>
                <c:pt idx="4787">
                  <c:v>666625.48</c:v>
                </c:pt>
                <c:pt idx="4788">
                  <c:v>1024313.1</c:v>
                </c:pt>
                <c:pt idx="4789">
                  <c:v>375000</c:v>
                </c:pt>
                <c:pt idx="4790">
                  <c:v>445567</c:v>
                </c:pt>
                <c:pt idx="4791">
                  <c:v>297139</c:v>
                </c:pt>
                <c:pt idx="4792">
                  <c:v>2250000</c:v>
                </c:pt>
                <c:pt idx="4793">
                  <c:v>534619.65</c:v>
                </c:pt>
                <c:pt idx="4794">
                  <c:v>408532</c:v>
                </c:pt>
                <c:pt idx="4795">
                  <c:v>308439</c:v>
                </c:pt>
                <c:pt idx="4796">
                  <c:v>489279</c:v>
                </c:pt>
                <c:pt idx="4797">
                  <c:v>56667</c:v>
                </c:pt>
                <c:pt idx="4798">
                  <c:v>0</c:v>
                </c:pt>
                <c:pt idx="4799">
                  <c:v>278030</c:v>
                </c:pt>
                <c:pt idx="4800">
                  <c:v>468369</c:v>
                </c:pt>
                <c:pt idx="4801">
                  <c:v>559270.94999999995</c:v>
                </c:pt>
                <c:pt idx="4802">
                  <c:v>352855</c:v>
                </c:pt>
                <c:pt idx="4803">
                  <c:v>685483.06</c:v>
                </c:pt>
                <c:pt idx="4804">
                  <c:v>105542.83</c:v>
                </c:pt>
                <c:pt idx="4805">
                  <c:v>639148</c:v>
                </c:pt>
                <c:pt idx="4806">
                  <c:v>80000</c:v>
                </c:pt>
                <c:pt idx="4807">
                  <c:v>2624502</c:v>
                </c:pt>
                <c:pt idx="4808">
                  <c:v>536035.42000000004</c:v>
                </c:pt>
                <c:pt idx="4809">
                  <c:v>371041.65</c:v>
                </c:pt>
                <c:pt idx="4810">
                  <c:v>0</c:v>
                </c:pt>
                <c:pt idx="4811">
                  <c:v>384348.31</c:v>
                </c:pt>
                <c:pt idx="4812">
                  <c:v>240000</c:v>
                </c:pt>
                <c:pt idx="4813">
                  <c:v>141509.48000000001</c:v>
                </c:pt>
                <c:pt idx="4814">
                  <c:v>2803065.68</c:v>
                </c:pt>
                <c:pt idx="4815">
                  <c:v>806339.27</c:v>
                </c:pt>
                <c:pt idx="4816">
                  <c:v>0</c:v>
                </c:pt>
                <c:pt idx="4817">
                  <c:v>0</c:v>
                </c:pt>
                <c:pt idx="4818">
                  <c:v>1399635</c:v>
                </c:pt>
                <c:pt idx="4819">
                  <c:v>336308.54</c:v>
                </c:pt>
                <c:pt idx="4820">
                  <c:v>388655.68</c:v>
                </c:pt>
                <c:pt idx="4821">
                  <c:v>458950</c:v>
                </c:pt>
                <c:pt idx="4822">
                  <c:v>205604.33</c:v>
                </c:pt>
                <c:pt idx="4823">
                  <c:v>459530.58</c:v>
                </c:pt>
                <c:pt idx="4824">
                  <c:v>0</c:v>
                </c:pt>
                <c:pt idx="4825">
                  <c:v>302709.55</c:v>
                </c:pt>
                <c:pt idx="4826">
                  <c:v>430371</c:v>
                </c:pt>
                <c:pt idx="4827">
                  <c:v>440373</c:v>
                </c:pt>
                <c:pt idx="4828">
                  <c:v>1871180.58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665586.97</c:v>
                </c:pt>
                <c:pt idx="4833">
                  <c:v>317915</c:v>
                </c:pt>
                <c:pt idx="4834">
                  <c:v>297046</c:v>
                </c:pt>
                <c:pt idx="4835">
                  <c:v>1182150</c:v>
                </c:pt>
                <c:pt idx="4836">
                  <c:v>278030</c:v>
                </c:pt>
                <c:pt idx="4837">
                  <c:v>925292.5</c:v>
                </c:pt>
                <c:pt idx="4838">
                  <c:v>278030</c:v>
                </c:pt>
                <c:pt idx="4839">
                  <c:v>411350</c:v>
                </c:pt>
                <c:pt idx="4840">
                  <c:v>2186234</c:v>
                </c:pt>
                <c:pt idx="4841">
                  <c:v>2153787.6800000002</c:v>
                </c:pt>
                <c:pt idx="4842">
                  <c:v>258118.56</c:v>
                </c:pt>
                <c:pt idx="4843">
                  <c:v>0</c:v>
                </c:pt>
                <c:pt idx="4844">
                  <c:v>734210</c:v>
                </c:pt>
                <c:pt idx="4845">
                  <c:v>406011</c:v>
                </c:pt>
                <c:pt idx="4846">
                  <c:v>500000</c:v>
                </c:pt>
                <c:pt idx="4847">
                  <c:v>81932.259999999995</c:v>
                </c:pt>
                <c:pt idx="4848">
                  <c:v>316920</c:v>
                </c:pt>
                <c:pt idx="4849">
                  <c:v>417792.18</c:v>
                </c:pt>
                <c:pt idx="4850">
                  <c:v>297046</c:v>
                </c:pt>
                <c:pt idx="4851">
                  <c:v>371296.25</c:v>
                </c:pt>
                <c:pt idx="4852">
                  <c:v>639148</c:v>
                </c:pt>
                <c:pt idx="4853">
                  <c:v>453750</c:v>
                </c:pt>
                <c:pt idx="4854">
                  <c:v>889043.09</c:v>
                </c:pt>
                <c:pt idx="4855">
                  <c:v>278030</c:v>
                </c:pt>
                <c:pt idx="4856">
                  <c:v>660392</c:v>
                </c:pt>
                <c:pt idx="4857">
                  <c:v>491840</c:v>
                </c:pt>
                <c:pt idx="4858">
                  <c:v>1089300</c:v>
                </c:pt>
                <c:pt idx="4859">
                  <c:v>352830</c:v>
                </c:pt>
                <c:pt idx="4860">
                  <c:v>1417056.5</c:v>
                </c:pt>
                <c:pt idx="4861">
                  <c:v>974906</c:v>
                </c:pt>
                <c:pt idx="4862">
                  <c:v>430924</c:v>
                </c:pt>
                <c:pt idx="4863">
                  <c:v>0</c:v>
                </c:pt>
                <c:pt idx="4864">
                  <c:v>459223</c:v>
                </c:pt>
                <c:pt idx="4865">
                  <c:v>105750</c:v>
                </c:pt>
                <c:pt idx="4866">
                  <c:v>341002</c:v>
                </c:pt>
                <c:pt idx="4867">
                  <c:v>497566.22</c:v>
                </c:pt>
                <c:pt idx="4868">
                  <c:v>407547.36</c:v>
                </c:pt>
                <c:pt idx="4869">
                  <c:v>1190858.8</c:v>
                </c:pt>
                <c:pt idx="4870">
                  <c:v>0</c:v>
                </c:pt>
                <c:pt idx="4871">
                  <c:v>199099.7</c:v>
                </c:pt>
                <c:pt idx="4872">
                  <c:v>368050</c:v>
                </c:pt>
                <c:pt idx="4873">
                  <c:v>433136</c:v>
                </c:pt>
                <c:pt idx="4874">
                  <c:v>1295895</c:v>
                </c:pt>
                <c:pt idx="4875">
                  <c:v>898140</c:v>
                </c:pt>
                <c:pt idx="4876">
                  <c:v>532775.64</c:v>
                </c:pt>
                <c:pt idx="4877">
                  <c:v>635080.35</c:v>
                </c:pt>
                <c:pt idx="4878">
                  <c:v>278030</c:v>
                </c:pt>
                <c:pt idx="4879">
                  <c:v>3082593.2</c:v>
                </c:pt>
                <c:pt idx="4880">
                  <c:v>457783.1</c:v>
                </c:pt>
                <c:pt idx="4881">
                  <c:v>452286.93</c:v>
                </c:pt>
                <c:pt idx="4882">
                  <c:v>389877.39</c:v>
                </c:pt>
                <c:pt idx="4883">
                  <c:v>693332.47999999998</c:v>
                </c:pt>
                <c:pt idx="4884">
                  <c:v>278030</c:v>
                </c:pt>
                <c:pt idx="4885">
                  <c:v>394319</c:v>
                </c:pt>
                <c:pt idx="4886">
                  <c:v>351823</c:v>
                </c:pt>
                <c:pt idx="4887">
                  <c:v>2326097.7000000002</c:v>
                </c:pt>
                <c:pt idx="4888">
                  <c:v>267520</c:v>
                </c:pt>
                <c:pt idx="4889">
                  <c:v>1645618</c:v>
                </c:pt>
                <c:pt idx="4890">
                  <c:v>278030</c:v>
                </c:pt>
                <c:pt idx="4891">
                  <c:v>38615</c:v>
                </c:pt>
                <c:pt idx="4892">
                  <c:v>586357</c:v>
                </c:pt>
                <c:pt idx="4893">
                  <c:v>633542.55000000005</c:v>
                </c:pt>
                <c:pt idx="4894">
                  <c:v>501669</c:v>
                </c:pt>
                <c:pt idx="4895">
                  <c:v>787199</c:v>
                </c:pt>
                <c:pt idx="4896">
                  <c:v>230792.07</c:v>
                </c:pt>
                <c:pt idx="4897">
                  <c:v>295503</c:v>
                </c:pt>
                <c:pt idx="4898">
                  <c:v>1220204</c:v>
                </c:pt>
                <c:pt idx="4899">
                  <c:v>0</c:v>
                </c:pt>
                <c:pt idx="4900">
                  <c:v>898639.65</c:v>
                </c:pt>
                <c:pt idx="4901">
                  <c:v>278030</c:v>
                </c:pt>
                <c:pt idx="4902">
                  <c:v>310124</c:v>
                </c:pt>
                <c:pt idx="4903">
                  <c:v>991376.88</c:v>
                </c:pt>
                <c:pt idx="4904">
                  <c:v>308921.96000000002</c:v>
                </c:pt>
                <c:pt idx="4905">
                  <c:v>297046</c:v>
                </c:pt>
                <c:pt idx="4906">
                  <c:v>347568.48</c:v>
                </c:pt>
                <c:pt idx="4907">
                  <c:v>0</c:v>
                </c:pt>
                <c:pt idx="4908">
                  <c:v>353906</c:v>
                </c:pt>
                <c:pt idx="4909">
                  <c:v>77230</c:v>
                </c:pt>
                <c:pt idx="4910">
                  <c:v>335206</c:v>
                </c:pt>
                <c:pt idx="4911">
                  <c:v>0</c:v>
                </c:pt>
                <c:pt idx="4912">
                  <c:v>0</c:v>
                </c:pt>
                <c:pt idx="4913">
                  <c:v>2021471.57</c:v>
                </c:pt>
                <c:pt idx="4914">
                  <c:v>2753365.06</c:v>
                </c:pt>
                <c:pt idx="4915">
                  <c:v>242000</c:v>
                </c:pt>
                <c:pt idx="4916">
                  <c:v>278030</c:v>
                </c:pt>
                <c:pt idx="4917">
                  <c:v>370681.59999999998</c:v>
                </c:pt>
                <c:pt idx="4918">
                  <c:v>195150</c:v>
                </c:pt>
                <c:pt idx="4919">
                  <c:v>404463</c:v>
                </c:pt>
                <c:pt idx="4920">
                  <c:v>581349.26</c:v>
                </c:pt>
                <c:pt idx="4921">
                  <c:v>903746</c:v>
                </c:pt>
                <c:pt idx="4922">
                  <c:v>278030</c:v>
                </c:pt>
                <c:pt idx="4923">
                  <c:v>25000</c:v>
                </c:pt>
                <c:pt idx="4924">
                  <c:v>1558990</c:v>
                </c:pt>
                <c:pt idx="4925">
                  <c:v>1177435.8899999999</c:v>
                </c:pt>
                <c:pt idx="4926">
                  <c:v>199760.73</c:v>
                </c:pt>
                <c:pt idx="4927">
                  <c:v>827454</c:v>
                </c:pt>
                <c:pt idx="4928">
                  <c:v>297045</c:v>
                </c:pt>
                <c:pt idx="4929">
                  <c:v>842792.5</c:v>
                </c:pt>
                <c:pt idx="4930">
                  <c:v>297046</c:v>
                </c:pt>
                <c:pt idx="4931">
                  <c:v>268990.86</c:v>
                </c:pt>
                <c:pt idx="4932">
                  <c:v>953508</c:v>
                </c:pt>
                <c:pt idx="4933">
                  <c:v>292120</c:v>
                </c:pt>
                <c:pt idx="4934">
                  <c:v>2417560.34</c:v>
                </c:pt>
                <c:pt idx="4935">
                  <c:v>5000</c:v>
                </c:pt>
                <c:pt idx="4936">
                  <c:v>631606.25</c:v>
                </c:pt>
                <c:pt idx="4937">
                  <c:v>299441</c:v>
                </c:pt>
                <c:pt idx="4938">
                  <c:v>233740</c:v>
                </c:pt>
                <c:pt idx="4939">
                  <c:v>297046</c:v>
                </c:pt>
                <c:pt idx="4940">
                  <c:v>278030</c:v>
                </c:pt>
                <c:pt idx="4941">
                  <c:v>3670341.6</c:v>
                </c:pt>
                <c:pt idx="4942">
                  <c:v>350050.88</c:v>
                </c:pt>
                <c:pt idx="4943">
                  <c:v>1225741</c:v>
                </c:pt>
                <c:pt idx="4944">
                  <c:v>297045</c:v>
                </c:pt>
                <c:pt idx="4945">
                  <c:v>278030</c:v>
                </c:pt>
                <c:pt idx="4946">
                  <c:v>1158417</c:v>
                </c:pt>
                <c:pt idx="4947">
                  <c:v>297046</c:v>
                </c:pt>
                <c:pt idx="4948">
                  <c:v>1376386</c:v>
                </c:pt>
                <c:pt idx="4949">
                  <c:v>4206651</c:v>
                </c:pt>
                <c:pt idx="4950">
                  <c:v>545415</c:v>
                </c:pt>
                <c:pt idx="4951">
                  <c:v>330000</c:v>
                </c:pt>
                <c:pt idx="4952">
                  <c:v>297046</c:v>
                </c:pt>
                <c:pt idx="4953">
                  <c:v>479252.04</c:v>
                </c:pt>
                <c:pt idx="4954">
                  <c:v>371690</c:v>
                </c:pt>
                <c:pt idx="4955">
                  <c:v>1200000</c:v>
                </c:pt>
                <c:pt idx="4956">
                  <c:v>428960.15</c:v>
                </c:pt>
                <c:pt idx="4957">
                  <c:v>290000</c:v>
                </c:pt>
                <c:pt idx="4958">
                  <c:v>543612.26</c:v>
                </c:pt>
                <c:pt idx="4959">
                  <c:v>0</c:v>
                </c:pt>
                <c:pt idx="4960">
                  <c:v>0</c:v>
                </c:pt>
                <c:pt idx="4961">
                  <c:v>1211650.6299999999</c:v>
                </c:pt>
                <c:pt idx="4962">
                  <c:v>714152</c:v>
                </c:pt>
                <c:pt idx="4963">
                  <c:v>298000</c:v>
                </c:pt>
                <c:pt idx="4964">
                  <c:v>0</c:v>
                </c:pt>
                <c:pt idx="4965">
                  <c:v>297046</c:v>
                </c:pt>
                <c:pt idx="4966">
                  <c:v>428928.14</c:v>
                </c:pt>
                <c:pt idx="4967">
                  <c:v>0</c:v>
                </c:pt>
                <c:pt idx="4968">
                  <c:v>968467.27</c:v>
                </c:pt>
                <c:pt idx="4969">
                  <c:v>302470</c:v>
                </c:pt>
                <c:pt idx="4970">
                  <c:v>742053.13</c:v>
                </c:pt>
                <c:pt idx="4971">
                  <c:v>442402.66</c:v>
                </c:pt>
                <c:pt idx="4972">
                  <c:v>911494.56</c:v>
                </c:pt>
                <c:pt idx="4973">
                  <c:v>1000000</c:v>
                </c:pt>
                <c:pt idx="4974">
                  <c:v>415284</c:v>
                </c:pt>
                <c:pt idx="4975">
                  <c:v>0</c:v>
                </c:pt>
                <c:pt idx="4976">
                  <c:v>346518.97</c:v>
                </c:pt>
                <c:pt idx="4977">
                  <c:v>1261759.8799999999</c:v>
                </c:pt>
                <c:pt idx="4978">
                  <c:v>889320.28</c:v>
                </c:pt>
                <c:pt idx="4979">
                  <c:v>0</c:v>
                </c:pt>
                <c:pt idx="4980">
                  <c:v>0</c:v>
                </c:pt>
                <c:pt idx="4981">
                  <c:v>299647</c:v>
                </c:pt>
                <c:pt idx="4982">
                  <c:v>324345.28000000003</c:v>
                </c:pt>
                <c:pt idx="4983">
                  <c:v>0</c:v>
                </c:pt>
                <c:pt idx="4984">
                  <c:v>0</c:v>
                </c:pt>
                <c:pt idx="4985">
                  <c:v>356455</c:v>
                </c:pt>
                <c:pt idx="4986">
                  <c:v>1912797.11</c:v>
                </c:pt>
                <c:pt idx="4987">
                  <c:v>0</c:v>
                </c:pt>
                <c:pt idx="4988">
                  <c:v>882417.74</c:v>
                </c:pt>
                <c:pt idx="4989">
                  <c:v>438889.6</c:v>
                </c:pt>
                <c:pt idx="4990">
                  <c:v>335860.17</c:v>
                </c:pt>
                <c:pt idx="4991">
                  <c:v>501500</c:v>
                </c:pt>
                <c:pt idx="4992">
                  <c:v>0</c:v>
                </c:pt>
                <c:pt idx="4993">
                  <c:v>501040.18</c:v>
                </c:pt>
                <c:pt idx="4994">
                  <c:v>958367.36</c:v>
                </c:pt>
                <c:pt idx="4995">
                  <c:v>407579</c:v>
                </c:pt>
                <c:pt idx="4996">
                  <c:v>400000</c:v>
                </c:pt>
                <c:pt idx="4997">
                  <c:v>0</c:v>
                </c:pt>
                <c:pt idx="4998">
                  <c:v>1898332.8</c:v>
                </c:pt>
                <c:pt idx="4999">
                  <c:v>489078.33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FF-4510-88E2-965352D8F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5718128"/>
        <c:axId val="525719088"/>
      </c:scatterChart>
      <c:valAx>
        <c:axId val="525718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525719088"/>
        <c:crosses val="autoZero"/>
        <c:crossBetween val="midCat"/>
      </c:valAx>
      <c:valAx>
        <c:axId val="52571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525718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'moras (2)'!$S$1</c:f>
              <c:strCache>
                <c:ptCount val="1"/>
                <c:pt idx="0">
                  <c:v>Salario_SI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'moras (2)'!$S$2:$S$5001</c:f>
              <c:numCache>
                <c:formatCode>General</c:formatCode>
                <c:ptCount val="5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401000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1030132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1108980</c:v>
                </c:pt>
                <c:pt idx="17">
                  <c:v>0</c:v>
                </c:pt>
                <c:pt idx="18">
                  <c:v>0</c:v>
                </c:pt>
                <c:pt idx="19">
                  <c:v>309820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1117489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360420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658917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386161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2128928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278035</c:v>
                </c:pt>
                <c:pt idx="76">
                  <c:v>297046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909000</c:v>
                </c:pt>
                <c:pt idx="81">
                  <c:v>0</c:v>
                </c:pt>
                <c:pt idx="82">
                  <c:v>415861</c:v>
                </c:pt>
                <c:pt idx="83">
                  <c:v>1404047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432031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505145</c:v>
                </c:pt>
                <c:pt idx="108">
                  <c:v>386161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995442</c:v>
                </c:pt>
                <c:pt idx="117">
                  <c:v>0</c:v>
                </c:pt>
                <c:pt idx="118">
                  <c:v>0</c:v>
                </c:pt>
                <c:pt idx="119">
                  <c:v>297046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1093666.56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270074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356000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371304</c:v>
                </c:pt>
                <c:pt idx="168">
                  <c:v>0</c:v>
                </c:pt>
                <c:pt idx="169">
                  <c:v>475269</c:v>
                </c:pt>
                <c:pt idx="170">
                  <c:v>360420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413497</c:v>
                </c:pt>
                <c:pt idx="179">
                  <c:v>0</c:v>
                </c:pt>
                <c:pt idx="180">
                  <c:v>375000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297045</c:v>
                </c:pt>
                <c:pt idx="189">
                  <c:v>297045</c:v>
                </c:pt>
                <c:pt idx="190">
                  <c:v>405063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278030</c:v>
                </c:pt>
                <c:pt idx="195">
                  <c:v>846788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563607</c:v>
                </c:pt>
                <c:pt idx="201">
                  <c:v>0</c:v>
                </c:pt>
                <c:pt idx="202">
                  <c:v>378684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57724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639148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450680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500000</c:v>
                </c:pt>
                <c:pt idx="241">
                  <c:v>0</c:v>
                </c:pt>
                <c:pt idx="242">
                  <c:v>411069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409154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278030</c:v>
                </c:pt>
                <c:pt idx="254">
                  <c:v>0</c:v>
                </c:pt>
                <c:pt idx="255">
                  <c:v>0</c:v>
                </c:pt>
                <c:pt idx="256">
                  <c:v>500000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331181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403983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297062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1000000</c:v>
                </c:pt>
                <c:pt idx="286">
                  <c:v>0</c:v>
                </c:pt>
                <c:pt idx="287">
                  <c:v>750000</c:v>
                </c:pt>
                <c:pt idx="288">
                  <c:v>0</c:v>
                </c:pt>
                <c:pt idx="289">
                  <c:v>351055</c:v>
                </c:pt>
                <c:pt idx="290">
                  <c:v>0</c:v>
                </c:pt>
                <c:pt idx="291">
                  <c:v>0</c:v>
                </c:pt>
                <c:pt idx="292">
                  <c:v>297045</c:v>
                </c:pt>
                <c:pt idx="293">
                  <c:v>0</c:v>
                </c:pt>
                <c:pt idx="294">
                  <c:v>328192</c:v>
                </c:pt>
                <c:pt idx="295">
                  <c:v>478452</c:v>
                </c:pt>
                <c:pt idx="296">
                  <c:v>299647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343178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382136</c:v>
                </c:pt>
                <c:pt idx="319">
                  <c:v>0</c:v>
                </c:pt>
                <c:pt idx="320">
                  <c:v>0</c:v>
                </c:pt>
                <c:pt idx="321">
                  <c:v>1103954</c:v>
                </c:pt>
                <c:pt idx="322">
                  <c:v>0</c:v>
                </c:pt>
                <c:pt idx="323">
                  <c:v>0</c:v>
                </c:pt>
                <c:pt idx="324">
                  <c:v>140000</c:v>
                </c:pt>
                <c:pt idx="325">
                  <c:v>0</c:v>
                </c:pt>
                <c:pt idx="326">
                  <c:v>0</c:v>
                </c:pt>
                <c:pt idx="327">
                  <c:v>298155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509509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403983</c:v>
                </c:pt>
                <c:pt idx="344">
                  <c:v>0</c:v>
                </c:pt>
                <c:pt idx="345">
                  <c:v>328196</c:v>
                </c:pt>
                <c:pt idx="346">
                  <c:v>0</c:v>
                </c:pt>
                <c:pt idx="347">
                  <c:v>0</c:v>
                </c:pt>
                <c:pt idx="348">
                  <c:v>356455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297046</c:v>
                </c:pt>
                <c:pt idx="355">
                  <c:v>297046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323296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445567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594092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300018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610513</c:v>
                </c:pt>
                <c:pt idx="391">
                  <c:v>0</c:v>
                </c:pt>
                <c:pt idx="392">
                  <c:v>0</c:v>
                </c:pt>
                <c:pt idx="393">
                  <c:v>783125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398320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639148</c:v>
                </c:pt>
                <c:pt idx="412">
                  <c:v>415861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5063660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425737</c:v>
                </c:pt>
                <c:pt idx="426">
                  <c:v>0</c:v>
                </c:pt>
                <c:pt idx="427">
                  <c:v>519825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389357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567930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375321.53</c:v>
                </c:pt>
                <c:pt idx="446">
                  <c:v>0</c:v>
                </c:pt>
                <c:pt idx="447">
                  <c:v>0</c:v>
                </c:pt>
                <c:pt idx="448">
                  <c:v>404463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1554200</c:v>
                </c:pt>
                <c:pt idx="471">
                  <c:v>0</c:v>
                </c:pt>
                <c:pt idx="472">
                  <c:v>0</c:v>
                </c:pt>
                <c:pt idx="473">
                  <c:v>202270</c:v>
                </c:pt>
                <c:pt idx="474">
                  <c:v>0</c:v>
                </c:pt>
                <c:pt idx="475">
                  <c:v>298195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575846</c:v>
                </c:pt>
                <c:pt idx="480">
                  <c:v>458557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1476678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447826</c:v>
                </c:pt>
                <c:pt idx="499">
                  <c:v>0</c:v>
                </c:pt>
                <c:pt idx="500">
                  <c:v>461711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319574.40000000002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206538</c:v>
                </c:pt>
                <c:pt idx="522">
                  <c:v>436481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430371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319303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812000</c:v>
                </c:pt>
                <c:pt idx="538">
                  <c:v>563607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523027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588210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445567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377035</c:v>
                </c:pt>
                <c:pt idx="585">
                  <c:v>308874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1039384</c:v>
                </c:pt>
                <c:pt idx="592">
                  <c:v>0</c:v>
                </c:pt>
                <c:pt idx="593">
                  <c:v>0</c:v>
                </c:pt>
                <c:pt idx="594">
                  <c:v>360191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299825</c:v>
                </c:pt>
                <c:pt idx="601">
                  <c:v>0</c:v>
                </c:pt>
                <c:pt idx="602">
                  <c:v>0</c:v>
                </c:pt>
                <c:pt idx="603">
                  <c:v>839652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927718</c:v>
                </c:pt>
                <c:pt idx="609">
                  <c:v>0</c:v>
                </c:pt>
                <c:pt idx="610">
                  <c:v>0</c:v>
                </c:pt>
                <c:pt idx="611">
                  <c:v>317000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1486691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2796475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297046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311895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386161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454965.33</c:v>
                </c:pt>
                <c:pt idx="664">
                  <c:v>834260</c:v>
                </c:pt>
                <c:pt idx="665">
                  <c:v>329950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278035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608941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594527</c:v>
                </c:pt>
                <c:pt idx="687">
                  <c:v>311895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387953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300018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403092</c:v>
                </c:pt>
                <c:pt idx="721">
                  <c:v>0</c:v>
                </c:pt>
                <c:pt idx="722">
                  <c:v>0</c:v>
                </c:pt>
                <c:pt idx="723">
                  <c:v>377506.13</c:v>
                </c:pt>
                <c:pt idx="724">
                  <c:v>297045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639148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639148</c:v>
                </c:pt>
                <c:pt idx="743">
                  <c:v>232016.33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297045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450886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1156421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433085</c:v>
                </c:pt>
                <c:pt idx="771">
                  <c:v>0</c:v>
                </c:pt>
                <c:pt idx="772">
                  <c:v>405063</c:v>
                </c:pt>
                <c:pt idx="773">
                  <c:v>0</c:v>
                </c:pt>
                <c:pt idx="774">
                  <c:v>0</c:v>
                </c:pt>
                <c:pt idx="775">
                  <c:v>364976.92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85000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1998877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382136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533558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289717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382136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320283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291759.3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278030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362010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546563</c:v>
                </c:pt>
                <c:pt idx="859">
                  <c:v>260000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278030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509509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297050</c:v>
                </c:pt>
                <c:pt idx="874">
                  <c:v>315687</c:v>
                </c:pt>
                <c:pt idx="875">
                  <c:v>372300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503465</c:v>
                </c:pt>
                <c:pt idx="883">
                  <c:v>0</c:v>
                </c:pt>
                <c:pt idx="884">
                  <c:v>401010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356653</c:v>
                </c:pt>
                <c:pt idx="898">
                  <c:v>550000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338166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385548</c:v>
                </c:pt>
                <c:pt idx="912">
                  <c:v>0</c:v>
                </c:pt>
                <c:pt idx="913">
                  <c:v>297046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620245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458557</c:v>
                </c:pt>
                <c:pt idx="924">
                  <c:v>639148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691550</c:v>
                </c:pt>
                <c:pt idx="944">
                  <c:v>0</c:v>
                </c:pt>
                <c:pt idx="945">
                  <c:v>540083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405798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297973.5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324047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343836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199161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592970</c:v>
                </c:pt>
                <c:pt idx="1016">
                  <c:v>418054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326749</c:v>
                </c:pt>
                <c:pt idx="1021">
                  <c:v>0</c:v>
                </c:pt>
                <c:pt idx="1022">
                  <c:v>517053.85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264120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639148</c:v>
                </c:pt>
                <c:pt idx="1033">
                  <c:v>1790761</c:v>
                </c:pt>
                <c:pt idx="1034">
                  <c:v>0</c:v>
                </c:pt>
                <c:pt idx="1035">
                  <c:v>0</c:v>
                </c:pt>
                <c:pt idx="1036">
                  <c:v>1510021</c:v>
                </c:pt>
                <c:pt idx="1037">
                  <c:v>297058</c:v>
                </c:pt>
                <c:pt idx="1038">
                  <c:v>0</c:v>
                </c:pt>
                <c:pt idx="1039">
                  <c:v>0</c:v>
                </c:pt>
                <c:pt idx="1040">
                  <c:v>952206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297429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297110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307401</c:v>
                </c:pt>
                <c:pt idx="1062">
                  <c:v>0</c:v>
                </c:pt>
                <c:pt idx="1063">
                  <c:v>721809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582638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302470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1615550.07</c:v>
                </c:pt>
                <c:pt idx="1096">
                  <c:v>0</c:v>
                </c:pt>
                <c:pt idx="1097">
                  <c:v>0</c:v>
                </c:pt>
                <c:pt idx="1098">
                  <c:v>377999</c:v>
                </c:pt>
                <c:pt idx="1099">
                  <c:v>0</c:v>
                </c:pt>
                <c:pt idx="1100">
                  <c:v>0</c:v>
                </c:pt>
                <c:pt idx="1101">
                  <c:v>297045</c:v>
                </c:pt>
                <c:pt idx="1102">
                  <c:v>0</c:v>
                </c:pt>
                <c:pt idx="1103">
                  <c:v>331181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509509</c:v>
                </c:pt>
                <c:pt idx="1113">
                  <c:v>0</c:v>
                </c:pt>
                <c:pt idx="1114">
                  <c:v>326036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449060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288203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636889</c:v>
                </c:pt>
                <c:pt idx="1134">
                  <c:v>600000</c:v>
                </c:pt>
                <c:pt idx="1135">
                  <c:v>297139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297046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356649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322474</c:v>
                </c:pt>
                <c:pt idx="1159">
                  <c:v>400000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387626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330000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403983</c:v>
                </c:pt>
                <c:pt idx="1190">
                  <c:v>1646695</c:v>
                </c:pt>
                <c:pt idx="1191">
                  <c:v>0</c:v>
                </c:pt>
                <c:pt idx="1192">
                  <c:v>0</c:v>
                </c:pt>
                <c:pt idx="1193">
                  <c:v>298751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278031</c:v>
                </c:pt>
                <c:pt idx="1200">
                  <c:v>305704</c:v>
                </c:pt>
                <c:pt idx="1201">
                  <c:v>0</c:v>
                </c:pt>
                <c:pt idx="1202">
                  <c:v>278030</c:v>
                </c:pt>
                <c:pt idx="1203">
                  <c:v>297046</c:v>
                </c:pt>
                <c:pt idx="1204">
                  <c:v>0</c:v>
                </c:pt>
                <c:pt idx="1205">
                  <c:v>355741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159780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415869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404463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297046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260000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920750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170502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382136</c:v>
                </c:pt>
                <c:pt idx="1290">
                  <c:v>609030</c:v>
                </c:pt>
                <c:pt idx="1291">
                  <c:v>465239</c:v>
                </c:pt>
                <c:pt idx="1292">
                  <c:v>0</c:v>
                </c:pt>
                <c:pt idx="1293">
                  <c:v>60000</c:v>
                </c:pt>
                <c:pt idx="1294">
                  <c:v>0</c:v>
                </c:pt>
                <c:pt idx="1295">
                  <c:v>382136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370000</c:v>
                </c:pt>
                <c:pt idx="1324">
                  <c:v>289546.95</c:v>
                </c:pt>
                <c:pt idx="1325">
                  <c:v>0</c:v>
                </c:pt>
                <c:pt idx="1326">
                  <c:v>0</c:v>
                </c:pt>
                <c:pt idx="1327">
                  <c:v>385702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319572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350000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300018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129988</c:v>
                </c:pt>
                <c:pt idx="1359">
                  <c:v>417954.15</c:v>
                </c:pt>
                <c:pt idx="1360">
                  <c:v>0</c:v>
                </c:pt>
                <c:pt idx="1361">
                  <c:v>801760</c:v>
                </c:pt>
                <c:pt idx="1362">
                  <c:v>0</c:v>
                </c:pt>
                <c:pt idx="1363">
                  <c:v>337920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305704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482000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585937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180000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830543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300018</c:v>
                </c:pt>
                <c:pt idx="1420">
                  <c:v>297045</c:v>
                </c:pt>
                <c:pt idx="1421">
                  <c:v>0</c:v>
                </c:pt>
                <c:pt idx="1422">
                  <c:v>282305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573826</c:v>
                </c:pt>
                <c:pt idx="1434">
                  <c:v>297045</c:v>
                </c:pt>
                <c:pt idx="1435">
                  <c:v>0</c:v>
                </c:pt>
                <c:pt idx="1436">
                  <c:v>0</c:v>
                </c:pt>
                <c:pt idx="1437">
                  <c:v>313897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575000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371304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311173</c:v>
                </c:pt>
                <c:pt idx="1468">
                  <c:v>0</c:v>
                </c:pt>
                <c:pt idx="1469">
                  <c:v>196925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650000</c:v>
                </c:pt>
                <c:pt idx="1476">
                  <c:v>0</c:v>
                </c:pt>
                <c:pt idx="1477">
                  <c:v>0</c:v>
                </c:pt>
                <c:pt idx="1478">
                  <c:v>360420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228749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863546</c:v>
                </c:pt>
                <c:pt idx="1496">
                  <c:v>399659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155000</c:v>
                </c:pt>
                <c:pt idx="1501">
                  <c:v>0</c:v>
                </c:pt>
                <c:pt idx="1502">
                  <c:v>159000</c:v>
                </c:pt>
                <c:pt idx="1503">
                  <c:v>540083</c:v>
                </c:pt>
                <c:pt idx="1504">
                  <c:v>0</c:v>
                </c:pt>
                <c:pt idx="1505">
                  <c:v>0</c:v>
                </c:pt>
                <c:pt idx="1506">
                  <c:v>361500</c:v>
                </c:pt>
                <c:pt idx="1507">
                  <c:v>937245</c:v>
                </c:pt>
                <c:pt idx="1508">
                  <c:v>0</c:v>
                </c:pt>
                <c:pt idx="1509">
                  <c:v>297046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278031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500060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1397631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639148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608941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297046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370090</c:v>
                </c:pt>
                <c:pt idx="1599">
                  <c:v>0</c:v>
                </c:pt>
                <c:pt idx="1600">
                  <c:v>1414186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297046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1552521</c:v>
                </c:pt>
                <c:pt idx="1610">
                  <c:v>0</c:v>
                </c:pt>
                <c:pt idx="1611">
                  <c:v>636889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298018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297429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442840</c:v>
                </c:pt>
                <c:pt idx="1627">
                  <c:v>0</c:v>
                </c:pt>
                <c:pt idx="1628">
                  <c:v>297045</c:v>
                </c:pt>
                <c:pt idx="1629">
                  <c:v>0</c:v>
                </c:pt>
                <c:pt idx="1630">
                  <c:v>581394</c:v>
                </c:pt>
                <c:pt idx="1631">
                  <c:v>335195.53000000003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509509</c:v>
                </c:pt>
                <c:pt idx="1638">
                  <c:v>356653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600414.9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297650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908129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297110</c:v>
                </c:pt>
                <c:pt idx="1676">
                  <c:v>0</c:v>
                </c:pt>
                <c:pt idx="1677">
                  <c:v>424103</c:v>
                </c:pt>
                <c:pt idx="1678">
                  <c:v>11000</c:v>
                </c:pt>
                <c:pt idx="1679">
                  <c:v>0</c:v>
                </c:pt>
                <c:pt idx="1680">
                  <c:v>25600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296265.63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364086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620713</c:v>
                </c:pt>
                <c:pt idx="1707">
                  <c:v>0</c:v>
                </c:pt>
                <c:pt idx="1708">
                  <c:v>170439.67999999999</c:v>
                </c:pt>
                <c:pt idx="1709">
                  <c:v>0</c:v>
                </c:pt>
                <c:pt idx="1710">
                  <c:v>0</c:v>
                </c:pt>
                <c:pt idx="1711">
                  <c:v>787800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280000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331181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300018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318064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297046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297046</c:v>
                </c:pt>
                <c:pt idx="1782">
                  <c:v>0</c:v>
                </c:pt>
                <c:pt idx="1783">
                  <c:v>319574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1431628</c:v>
                </c:pt>
                <c:pt idx="1789">
                  <c:v>0</c:v>
                </c:pt>
                <c:pt idx="1790">
                  <c:v>200000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329794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329950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594092</c:v>
                </c:pt>
                <c:pt idx="1817">
                  <c:v>347514</c:v>
                </c:pt>
                <c:pt idx="1818">
                  <c:v>356858</c:v>
                </c:pt>
                <c:pt idx="1819">
                  <c:v>387953</c:v>
                </c:pt>
                <c:pt idx="1820">
                  <c:v>0</c:v>
                </c:pt>
                <c:pt idx="1821">
                  <c:v>0</c:v>
                </c:pt>
                <c:pt idx="1822">
                  <c:v>1524359</c:v>
                </c:pt>
                <c:pt idx="1823">
                  <c:v>0</c:v>
                </c:pt>
                <c:pt idx="1824">
                  <c:v>310124</c:v>
                </c:pt>
                <c:pt idx="1825">
                  <c:v>216200</c:v>
                </c:pt>
                <c:pt idx="1826">
                  <c:v>577181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320283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300018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298018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849678</c:v>
                </c:pt>
                <c:pt idx="1856">
                  <c:v>200000</c:v>
                </c:pt>
                <c:pt idx="1857">
                  <c:v>0</c:v>
                </c:pt>
                <c:pt idx="1858">
                  <c:v>30310</c:v>
                </c:pt>
                <c:pt idx="1859">
                  <c:v>0</c:v>
                </c:pt>
                <c:pt idx="1860">
                  <c:v>0</c:v>
                </c:pt>
                <c:pt idx="1861">
                  <c:v>297046</c:v>
                </c:pt>
                <c:pt idx="1862">
                  <c:v>0</c:v>
                </c:pt>
                <c:pt idx="1863">
                  <c:v>297045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639148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756240</c:v>
                </c:pt>
                <c:pt idx="1884">
                  <c:v>600000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309333.33</c:v>
                </c:pt>
                <c:pt idx="1894">
                  <c:v>0</c:v>
                </c:pt>
                <c:pt idx="1895">
                  <c:v>0</c:v>
                </c:pt>
                <c:pt idx="1896">
                  <c:v>451891</c:v>
                </c:pt>
                <c:pt idx="1897">
                  <c:v>1103237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298155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322500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454461.58</c:v>
                </c:pt>
                <c:pt idx="1927">
                  <c:v>0</c:v>
                </c:pt>
                <c:pt idx="1928">
                  <c:v>297046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310124</c:v>
                </c:pt>
                <c:pt idx="1934">
                  <c:v>0</c:v>
                </c:pt>
                <c:pt idx="1935">
                  <c:v>446061.6</c:v>
                </c:pt>
                <c:pt idx="1936">
                  <c:v>0</c:v>
                </c:pt>
                <c:pt idx="1937">
                  <c:v>50000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594092</c:v>
                </c:pt>
                <c:pt idx="1949">
                  <c:v>1281095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639148</c:v>
                </c:pt>
                <c:pt idx="1960">
                  <c:v>798237</c:v>
                </c:pt>
                <c:pt idx="1961">
                  <c:v>445567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297046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409746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1782316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457059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444719</c:v>
                </c:pt>
                <c:pt idx="1994">
                  <c:v>0</c:v>
                </c:pt>
                <c:pt idx="1995">
                  <c:v>299647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158034.53</c:v>
                </c:pt>
                <c:pt idx="2012">
                  <c:v>433085</c:v>
                </c:pt>
                <c:pt idx="2013">
                  <c:v>0</c:v>
                </c:pt>
                <c:pt idx="2014">
                  <c:v>0</c:v>
                </c:pt>
                <c:pt idx="2015">
                  <c:v>611409</c:v>
                </c:pt>
                <c:pt idx="2016">
                  <c:v>0</c:v>
                </c:pt>
                <c:pt idx="2017">
                  <c:v>297046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351360</c:v>
                </c:pt>
                <c:pt idx="2024">
                  <c:v>297046</c:v>
                </c:pt>
                <c:pt idx="2025">
                  <c:v>0</c:v>
                </c:pt>
                <c:pt idx="2026">
                  <c:v>356455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505376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310124</c:v>
                </c:pt>
                <c:pt idx="2046">
                  <c:v>0</c:v>
                </c:pt>
                <c:pt idx="2047">
                  <c:v>0</c:v>
                </c:pt>
                <c:pt idx="2048">
                  <c:v>731044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297046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1286116</c:v>
                </c:pt>
                <c:pt idx="2057">
                  <c:v>180800</c:v>
                </c:pt>
                <c:pt idx="2058">
                  <c:v>334141</c:v>
                </c:pt>
                <c:pt idx="2059">
                  <c:v>356549.6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326749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328192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686170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457059</c:v>
                </c:pt>
                <c:pt idx="2082">
                  <c:v>250000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110000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1934551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260000</c:v>
                </c:pt>
                <c:pt idx="2101">
                  <c:v>0</c:v>
                </c:pt>
                <c:pt idx="2102">
                  <c:v>0</c:v>
                </c:pt>
                <c:pt idx="2103">
                  <c:v>242860</c:v>
                </c:pt>
                <c:pt idx="2104">
                  <c:v>1860734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1596417</c:v>
                </c:pt>
                <c:pt idx="2116">
                  <c:v>0</c:v>
                </c:pt>
                <c:pt idx="2117">
                  <c:v>0</c:v>
                </c:pt>
                <c:pt idx="2118">
                  <c:v>130000</c:v>
                </c:pt>
                <c:pt idx="2119">
                  <c:v>284392</c:v>
                </c:pt>
                <c:pt idx="2120">
                  <c:v>0</c:v>
                </c:pt>
                <c:pt idx="2121">
                  <c:v>0</c:v>
                </c:pt>
                <c:pt idx="2122">
                  <c:v>299647</c:v>
                </c:pt>
                <c:pt idx="2123">
                  <c:v>522249</c:v>
                </c:pt>
                <c:pt idx="2124">
                  <c:v>0</c:v>
                </c:pt>
                <c:pt idx="2125">
                  <c:v>0</c:v>
                </c:pt>
                <c:pt idx="2126">
                  <c:v>299647</c:v>
                </c:pt>
                <c:pt idx="2127">
                  <c:v>297046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306723.3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278030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295000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77065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237717.86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594092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1057538</c:v>
                </c:pt>
                <c:pt idx="2163">
                  <c:v>428222.68</c:v>
                </c:pt>
                <c:pt idx="2164">
                  <c:v>0</c:v>
                </c:pt>
                <c:pt idx="2165">
                  <c:v>183333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297045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12000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543686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297046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1111989</c:v>
                </c:pt>
                <c:pt idx="2207">
                  <c:v>1214632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361811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297046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639148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430434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308750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509509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405063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338629</c:v>
                </c:pt>
                <c:pt idx="2288">
                  <c:v>0</c:v>
                </c:pt>
                <c:pt idx="2289">
                  <c:v>0</c:v>
                </c:pt>
                <c:pt idx="2290">
                  <c:v>300018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458557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1329256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343390.86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639148</c:v>
                </c:pt>
                <c:pt idx="2312">
                  <c:v>0</c:v>
                </c:pt>
                <c:pt idx="2313">
                  <c:v>150000</c:v>
                </c:pt>
                <c:pt idx="2314">
                  <c:v>0</c:v>
                </c:pt>
                <c:pt idx="2315">
                  <c:v>1458494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297046</c:v>
                </c:pt>
                <c:pt idx="2323">
                  <c:v>0</c:v>
                </c:pt>
                <c:pt idx="2324">
                  <c:v>639148</c:v>
                </c:pt>
                <c:pt idx="2325">
                  <c:v>0</c:v>
                </c:pt>
                <c:pt idx="2326">
                  <c:v>361045</c:v>
                </c:pt>
                <c:pt idx="2327">
                  <c:v>999312</c:v>
                </c:pt>
                <c:pt idx="2328">
                  <c:v>121300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278030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81536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278030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417971.20000000001</c:v>
                </c:pt>
                <c:pt idx="2354">
                  <c:v>380732</c:v>
                </c:pt>
                <c:pt idx="2355">
                  <c:v>0</c:v>
                </c:pt>
                <c:pt idx="2356">
                  <c:v>355000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326749</c:v>
                </c:pt>
                <c:pt idx="2361">
                  <c:v>0</c:v>
                </c:pt>
                <c:pt idx="2362">
                  <c:v>1248185</c:v>
                </c:pt>
                <c:pt idx="2363">
                  <c:v>0</c:v>
                </c:pt>
                <c:pt idx="2364">
                  <c:v>190000</c:v>
                </c:pt>
                <c:pt idx="2365">
                  <c:v>0</c:v>
                </c:pt>
                <c:pt idx="2366">
                  <c:v>0</c:v>
                </c:pt>
                <c:pt idx="2367">
                  <c:v>520000</c:v>
                </c:pt>
                <c:pt idx="2368">
                  <c:v>0</c:v>
                </c:pt>
                <c:pt idx="2369">
                  <c:v>0</c:v>
                </c:pt>
                <c:pt idx="2370">
                  <c:v>175874.58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120000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1614330</c:v>
                </c:pt>
                <c:pt idx="2384">
                  <c:v>260000</c:v>
                </c:pt>
                <c:pt idx="2385">
                  <c:v>0</c:v>
                </c:pt>
                <c:pt idx="2386">
                  <c:v>297046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338629</c:v>
                </c:pt>
                <c:pt idx="2391">
                  <c:v>0</c:v>
                </c:pt>
                <c:pt idx="2392">
                  <c:v>869420</c:v>
                </c:pt>
                <c:pt idx="2393">
                  <c:v>0</c:v>
                </c:pt>
                <c:pt idx="2394">
                  <c:v>466740</c:v>
                </c:pt>
                <c:pt idx="2395">
                  <c:v>319560</c:v>
                </c:pt>
                <c:pt idx="2396">
                  <c:v>0</c:v>
                </c:pt>
                <c:pt idx="2397">
                  <c:v>297046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323562</c:v>
                </c:pt>
                <c:pt idx="2402">
                  <c:v>1095589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1187224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277000</c:v>
                </c:pt>
                <c:pt idx="2412">
                  <c:v>241458</c:v>
                </c:pt>
                <c:pt idx="2413">
                  <c:v>255000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292387</c:v>
                </c:pt>
                <c:pt idx="2422">
                  <c:v>0</c:v>
                </c:pt>
                <c:pt idx="2423">
                  <c:v>375740</c:v>
                </c:pt>
                <c:pt idx="2424">
                  <c:v>1070560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639148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1064830</c:v>
                </c:pt>
                <c:pt idx="2447">
                  <c:v>0</c:v>
                </c:pt>
                <c:pt idx="2448">
                  <c:v>297046</c:v>
                </c:pt>
                <c:pt idx="2449">
                  <c:v>0</c:v>
                </c:pt>
                <c:pt idx="2450">
                  <c:v>0</c:v>
                </c:pt>
                <c:pt idx="2451">
                  <c:v>75000</c:v>
                </c:pt>
                <c:pt idx="2452">
                  <c:v>318000</c:v>
                </c:pt>
                <c:pt idx="2453">
                  <c:v>0</c:v>
                </c:pt>
                <c:pt idx="2454">
                  <c:v>0</c:v>
                </c:pt>
                <c:pt idx="2455">
                  <c:v>297046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386161</c:v>
                </c:pt>
                <c:pt idx="2470">
                  <c:v>130000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356455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347607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297046</c:v>
                </c:pt>
                <c:pt idx="2486">
                  <c:v>0</c:v>
                </c:pt>
                <c:pt idx="2487">
                  <c:v>0</c:v>
                </c:pt>
                <c:pt idx="2488">
                  <c:v>216000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297046</c:v>
                </c:pt>
                <c:pt idx="2499">
                  <c:v>258000</c:v>
                </c:pt>
                <c:pt idx="2500">
                  <c:v>0</c:v>
                </c:pt>
                <c:pt idx="2501">
                  <c:v>1814153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352881</c:v>
                </c:pt>
                <c:pt idx="2513">
                  <c:v>639148</c:v>
                </c:pt>
                <c:pt idx="2514">
                  <c:v>347135</c:v>
                </c:pt>
                <c:pt idx="2515">
                  <c:v>0</c:v>
                </c:pt>
                <c:pt idx="2516">
                  <c:v>310124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594092</c:v>
                </c:pt>
                <c:pt idx="2522">
                  <c:v>405000</c:v>
                </c:pt>
                <c:pt idx="2523">
                  <c:v>0</c:v>
                </c:pt>
                <c:pt idx="2524">
                  <c:v>0</c:v>
                </c:pt>
                <c:pt idx="2525">
                  <c:v>1221155</c:v>
                </c:pt>
                <c:pt idx="2526">
                  <c:v>0</c:v>
                </c:pt>
                <c:pt idx="2527">
                  <c:v>0</c:v>
                </c:pt>
                <c:pt idx="2528">
                  <c:v>299744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320000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85500</c:v>
                </c:pt>
                <c:pt idx="2538">
                  <c:v>0</c:v>
                </c:pt>
                <c:pt idx="2539">
                  <c:v>402500</c:v>
                </c:pt>
                <c:pt idx="2540">
                  <c:v>461014</c:v>
                </c:pt>
                <c:pt idx="2541">
                  <c:v>529279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360000</c:v>
                </c:pt>
                <c:pt idx="2548">
                  <c:v>600000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278030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304357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1044273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278030</c:v>
                </c:pt>
                <c:pt idx="2583">
                  <c:v>0</c:v>
                </c:pt>
                <c:pt idx="2584">
                  <c:v>912169</c:v>
                </c:pt>
                <c:pt idx="2585">
                  <c:v>0</c:v>
                </c:pt>
                <c:pt idx="2586">
                  <c:v>762828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380217</c:v>
                </c:pt>
                <c:pt idx="2595">
                  <c:v>0</c:v>
                </c:pt>
                <c:pt idx="2596">
                  <c:v>169374</c:v>
                </c:pt>
                <c:pt idx="2597">
                  <c:v>0</c:v>
                </c:pt>
                <c:pt idx="2598">
                  <c:v>0</c:v>
                </c:pt>
                <c:pt idx="2599">
                  <c:v>517494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1488158</c:v>
                </c:pt>
                <c:pt idx="2606">
                  <c:v>0</c:v>
                </c:pt>
                <c:pt idx="2607">
                  <c:v>0</c:v>
                </c:pt>
                <c:pt idx="2608">
                  <c:v>1389523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297046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378558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291514</c:v>
                </c:pt>
                <c:pt idx="2643">
                  <c:v>199067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300018</c:v>
                </c:pt>
                <c:pt idx="2650">
                  <c:v>200000</c:v>
                </c:pt>
                <c:pt idx="2651">
                  <c:v>799000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1644679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385165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439474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507944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297046</c:v>
                </c:pt>
                <c:pt idx="2713">
                  <c:v>0</c:v>
                </c:pt>
                <c:pt idx="2714">
                  <c:v>746903</c:v>
                </c:pt>
                <c:pt idx="2715">
                  <c:v>0</c:v>
                </c:pt>
                <c:pt idx="2716">
                  <c:v>0</c:v>
                </c:pt>
                <c:pt idx="2717">
                  <c:v>250000</c:v>
                </c:pt>
                <c:pt idx="2718">
                  <c:v>0</c:v>
                </c:pt>
                <c:pt idx="2719">
                  <c:v>120000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594092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135000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310544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1119534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385938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894532</c:v>
                </c:pt>
                <c:pt idx="2769">
                  <c:v>0</c:v>
                </c:pt>
                <c:pt idx="2770">
                  <c:v>0</c:v>
                </c:pt>
                <c:pt idx="2771">
                  <c:v>298925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300018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335772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375277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297046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320000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639148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1507112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310124</c:v>
                </c:pt>
                <c:pt idx="2831">
                  <c:v>0</c:v>
                </c:pt>
                <c:pt idx="2832">
                  <c:v>0</c:v>
                </c:pt>
                <c:pt idx="2833">
                  <c:v>233662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956230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297046</c:v>
                </c:pt>
                <c:pt idx="2843">
                  <c:v>519483.5</c:v>
                </c:pt>
                <c:pt idx="2844">
                  <c:v>0</c:v>
                </c:pt>
                <c:pt idx="2845">
                  <c:v>241999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617586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509509</c:v>
                </c:pt>
                <c:pt idx="2855">
                  <c:v>0</c:v>
                </c:pt>
                <c:pt idx="2856">
                  <c:v>297046</c:v>
                </c:pt>
                <c:pt idx="2857">
                  <c:v>0</c:v>
                </c:pt>
                <c:pt idx="2858">
                  <c:v>0</c:v>
                </c:pt>
                <c:pt idx="2859">
                  <c:v>356858</c:v>
                </c:pt>
                <c:pt idx="2860">
                  <c:v>0</c:v>
                </c:pt>
                <c:pt idx="2861">
                  <c:v>0</c:v>
                </c:pt>
                <c:pt idx="2862">
                  <c:v>368127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622394.65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445567</c:v>
                </c:pt>
                <c:pt idx="2910">
                  <c:v>314396</c:v>
                </c:pt>
                <c:pt idx="2911">
                  <c:v>1165110</c:v>
                </c:pt>
                <c:pt idx="2912">
                  <c:v>639148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445567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348000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299441</c:v>
                </c:pt>
                <c:pt idx="2952">
                  <c:v>0</c:v>
                </c:pt>
                <c:pt idx="2953">
                  <c:v>0</c:v>
                </c:pt>
                <c:pt idx="2954">
                  <c:v>297046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297046</c:v>
                </c:pt>
                <c:pt idx="2960">
                  <c:v>225000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297046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127500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301783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297046</c:v>
                </c:pt>
                <c:pt idx="2985">
                  <c:v>0</c:v>
                </c:pt>
                <c:pt idx="2986">
                  <c:v>321550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50000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944226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341207</c:v>
                </c:pt>
                <c:pt idx="3031">
                  <c:v>0</c:v>
                </c:pt>
                <c:pt idx="3032">
                  <c:v>0</c:v>
                </c:pt>
                <c:pt idx="3033">
                  <c:v>514062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1324052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297046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405063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301566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297044</c:v>
                </c:pt>
                <c:pt idx="3066">
                  <c:v>1498971</c:v>
                </c:pt>
                <c:pt idx="3067">
                  <c:v>0</c:v>
                </c:pt>
                <c:pt idx="3068">
                  <c:v>0</c:v>
                </c:pt>
                <c:pt idx="3069">
                  <c:v>406358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278031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385548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299647</c:v>
                </c:pt>
                <c:pt idx="3088">
                  <c:v>0</c:v>
                </c:pt>
                <c:pt idx="3089">
                  <c:v>370682.66</c:v>
                </c:pt>
                <c:pt idx="3090">
                  <c:v>299441</c:v>
                </c:pt>
                <c:pt idx="3091">
                  <c:v>1095319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1353797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255744</c:v>
                </c:pt>
                <c:pt idx="3110">
                  <c:v>0</c:v>
                </c:pt>
                <c:pt idx="3111">
                  <c:v>356455</c:v>
                </c:pt>
                <c:pt idx="3112">
                  <c:v>389940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594092</c:v>
                </c:pt>
                <c:pt idx="3117">
                  <c:v>297046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300018</c:v>
                </c:pt>
                <c:pt idx="3123">
                  <c:v>0</c:v>
                </c:pt>
                <c:pt idx="3124">
                  <c:v>296540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352314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458557</c:v>
                </c:pt>
                <c:pt idx="3148">
                  <c:v>308439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433254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356455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1562879</c:v>
                </c:pt>
                <c:pt idx="3169">
                  <c:v>501500</c:v>
                </c:pt>
                <c:pt idx="3170">
                  <c:v>458371</c:v>
                </c:pt>
                <c:pt idx="3171">
                  <c:v>466740</c:v>
                </c:pt>
                <c:pt idx="3172">
                  <c:v>0</c:v>
                </c:pt>
                <c:pt idx="3173">
                  <c:v>0</c:v>
                </c:pt>
                <c:pt idx="3174">
                  <c:v>297046</c:v>
                </c:pt>
                <c:pt idx="3175">
                  <c:v>326749</c:v>
                </c:pt>
                <c:pt idx="3176">
                  <c:v>0</c:v>
                </c:pt>
                <c:pt idx="3177">
                  <c:v>0</c:v>
                </c:pt>
                <c:pt idx="3178">
                  <c:v>1251585</c:v>
                </c:pt>
                <c:pt idx="3179">
                  <c:v>0</c:v>
                </c:pt>
                <c:pt idx="3180">
                  <c:v>473621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639148</c:v>
                </c:pt>
                <c:pt idx="3193">
                  <c:v>410495.2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1160637.07</c:v>
                </c:pt>
                <c:pt idx="3203">
                  <c:v>0</c:v>
                </c:pt>
                <c:pt idx="3204">
                  <c:v>450886</c:v>
                </c:pt>
                <c:pt idx="3205">
                  <c:v>0</c:v>
                </c:pt>
                <c:pt idx="3206">
                  <c:v>297046</c:v>
                </c:pt>
                <c:pt idx="3207">
                  <c:v>280000</c:v>
                </c:pt>
                <c:pt idx="3208">
                  <c:v>575000</c:v>
                </c:pt>
                <c:pt idx="3209">
                  <c:v>356455</c:v>
                </c:pt>
                <c:pt idx="3210">
                  <c:v>0</c:v>
                </c:pt>
                <c:pt idx="3211">
                  <c:v>0</c:v>
                </c:pt>
                <c:pt idx="3212">
                  <c:v>285000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58985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336000</c:v>
                </c:pt>
                <c:pt idx="3230">
                  <c:v>0</c:v>
                </c:pt>
                <c:pt idx="3231">
                  <c:v>0</c:v>
                </c:pt>
                <c:pt idx="3232">
                  <c:v>297046</c:v>
                </c:pt>
                <c:pt idx="3233">
                  <c:v>358640</c:v>
                </c:pt>
                <c:pt idx="3234">
                  <c:v>0</c:v>
                </c:pt>
                <c:pt idx="3235">
                  <c:v>347256</c:v>
                </c:pt>
                <c:pt idx="3236">
                  <c:v>0</c:v>
                </c:pt>
                <c:pt idx="3237">
                  <c:v>0</c:v>
                </c:pt>
                <c:pt idx="3238">
                  <c:v>594092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180000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559014.66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271250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362964</c:v>
                </c:pt>
                <c:pt idx="3271">
                  <c:v>639148</c:v>
                </c:pt>
                <c:pt idx="3272">
                  <c:v>0</c:v>
                </c:pt>
                <c:pt idx="3273">
                  <c:v>0</c:v>
                </c:pt>
                <c:pt idx="3274">
                  <c:v>298018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465000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509509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484940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540083</c:v>
                </c:pt>
                <c:pt idx="3322">
                  <c:v>609663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11200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1167041</c:v>
                </c:pt>
                <c:pt idx="3350">
                  <c:v>240000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289729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356455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399148</c:v>
                </c:pt>
                <c:pt idx="3386">
                  <c:v>0</c:v>
                </c:pt>
                <c:pt idx="3387">
                  <c:v>384000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316412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405063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263696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685502.53</c:v>
                </c:pt>
                <c:pt idx="3420">
                  <c:v>389050</c:v>
                </c:pt>
                <c:pt idx="3421">
                  <c:v>959035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509509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405063</c:v>
                </c:pt>
                <c:pt idx="3451">
                  <c:v>0</c:v>
                </c:pt>
                <c:pt idx="3452">
                  <c:v>598673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300018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63720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889137</c:v>
                </c:pt>
                <c:pt idx="3488">
                  <c:v>324000</c:v>
                </c:pt>
                <c:pt idx="3489">
                  <c:v>716100</c:v>
                </c:pt>
                <c:pt idx="3490">
                  <c:v>100000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297046</c:v>
                </c:pt>
                <c:pt idx="3500">
                  <c:v>0</c:v>
                </c:pt>
                <c:pt idx="3501">
                  <c:v>0</c:v>
                </c:pt>
                <c:pt idx="3502">
                  <c:v>742483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514062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520421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266400</c:v>
                </c:pt>
                <c:pt idx="3527">
                  <c:v>0</c:v>
                </c:pt>
                <c:pt idx="3528">
                  <c:v>103000</c:v>
                </c:pt>
                <c:pt idx="3529">
                  <c:v>0</c:v>
                </c:pt>
                <c:pt idx="3530">
                  <c:v>312000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417679</c:v>
                </c:pt>
                <c:pt idx="3536">
                  <c:v>0</c:v>
                </c:pt>
                <c:pt idx="3537">
                  <c:v>0</c:v>
                </c:pt>
                <c:pt idx="3538">
                  <c:v>413858.99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639148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495975</c:v>
                </c:pt>
                <c:pt idx="3551">
                  <c:v>490122</c:v>
                </c:pt>
                <c:pt idx="3552">
                  <c:v>358000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331181</c:v>
                </c:pt>
                <c:pt idx="3557">
                  <c:v>0</c:v>
                </c:pt>
                <c:pt idx="3558">
                  <c:v>0</c:v>
                </c:pt>
                <c:pt idx="3559">
                  <c:v>297050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361783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356455</c:v>
                </c:pt>
                <c:pt idx="3577">
                  <c:v>0</c:v>
                </c:pt>
                <c:pt idx="3578">
                  <c:v>0</c:v>
                </c:pt>
                <c:pt idx="3579">
                  <c:v>200000</c:v>
                </c:pt>
                <c:pt idx="3580">
                  <c:v>0</c:v>
                </c:pt>
                <c:pt idx="3581">
                  <c:v>1184243</c:v>
                </c:pt>
                <c:pt idx="3582">
                  <c:v>0</c:v>
                </c:pt>
                <c:pt idx="3583">
                  <c:v>100000</c:v>
                </c:pt>
                <c:pt idx="3584">
                  <c:v>0</c:v>
                </c:pt>
                <c:pt idx="3585">
                  <c:v>0</c:v>
                </c:pt>
                <c:pt idx="3586">
                  <c:v>300018</c:v>
                </c:pt>
                <c:pt idx="3587">
                  <c:v>671005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731424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297046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278000</c:v>
                </c:pt>
                <c:pt idx="3617">
                  <c:v>0</c:v>
                </c:pt>
                <c:pt idx="3618">
                  <c:v>297046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2054741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1557874</c:v>
                </c:pt>
                <c:pt idx="3629">
                  <c:v>0</c:v>
                </c:pt>
                <c:pt idx="3630">
                  <c:v>119964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507944</c:v>
                </c:pt>
                <c:pt idx="3639">
                  <c:v>0</c:v>
                </c:pt>
                <c:pt idx="3640">
                  <c:v>0</c:v>
                </c:pt>
                <c:pt idx="3641">
                  <c:v>1576048</c:v>
                </c:pt>
                <c:pt idx="3642">
                  <c:v>392276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300018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403433.03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84000</c:v>
                </c:pt>
                <c:pt idx="3664">
                  <c:v>297046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212337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1041733</c:v>
                </c:pt>
                <c:pt idx="3674">
                  <c:v>0</c:v>
                </c:pt>
                <c:pt idx="3675">
                  <c:v>0</c:v>
                </c:pt>
                <c:pt idx="3676">
                  <c:v>450886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200000</c:v>
                </c:pt>
                <c:pt idx="3687">
                  <c:v>1203138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297046</c:v>
                </c:pt>
                <c:pt idx="3693">
                  <c:v>0</c:v>
                </c:pt>
                <c:pt idx="3694">
                  <c:v>0</c:v>
                </c:pt>
                <c:pt idx="3695">
                  <c:v>499125</c:v>
                </c:pt>
                <c:pt idx="3696">
                  <c:v>0</c:v>
                </c:pt>
                <c:pt idx="3697">
                  <c:v>0</c:v>
                </c:pt>
                <c:pt idx="3698">
                  <c:v>445641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753064</c:v>
                </c:pt>
                <c:pt idx="3706">
                  <c:v>495975</c:v>
                </c:pt>
                <c:pt idx="3707">
                  <c:v>639148</c:v>
                </c:pt>
                <c:pt idx="3708">
                  <c:v>1821145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356657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260000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319879</c:v>
                </c:pt>
                <c:pt idx="3734">
                  <c:v>0</c:v>
                </c:pt>
                <c:pt idx="3735">
                  <c:v>0</c:v>
                </c:pt>
                <c:pt idx="3736">
                  <c:v>682607.23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445567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367892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204800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486069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297046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340000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278030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1586316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305152</c:v>
                </c:pt>
                <c:pt idx="3810">
                  <c:v>347514</c:v>
                </c:pt>
                <c:pt idx="3811">
                  <c:v>0</c:v>
                </c:pt>
                <c:pt idx="3812">
                  <c:v>297050</c:v>
                </c:pt>
                <c:pt idx="3813">
                  <c:v>740950</c:v>
                </c:pt>
                <c:pt idx="3814">
                  <c:v>457581</c:v>
                </c:pt>
                <c:pt idx="3815">
                  <c:v>0</c:v>
                </c:pt>
                <c:pt idx="3816">
                  <c:v>0</c:v>
                </c:pt>
                <c:pt idx="3817">
                  <c:v>322000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639148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933264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276964.47999999998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540083</c:v>
                </c:pt>
                <c:pt idx="3862">
                  <c:v>0</c:v>
                </c:pt>
                <c:pt idx="3863">
                  <c:v>0</c:v>
                </c:pt>
                <c:pt idx="3864">
                  <c:v>306545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438762.65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297102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235200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546354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465877</c:v>
                </c:pt>
                <c:pt idx="3897">
                  <c:v>658917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639148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301566</c:v>
                </c:pt>
                <c:pt idx="3913">
                  <c:v>326841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310124</c:v>
                </c:pt>
                <c:pt idx="3921">
                  <c:v>0</c:v>
                </c:pt>
                <c:pt idx="3922">
                  <c:v>192600</c:v>
                </c:pt>
                <c:pt idx="3923">
                  <c:v>305704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358640</c:v>
                </c:pt>
                <c:pt idx="3929">
                  <c:v>0</c:v>
                </c:pt>
                <c:pt idx="3930">
                  <c:v>0</c:v>
                </c:pt>
                <c:pt idx="3931">
                  <c:v>445400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367154.08</c:v>
                </c:pt>
                <c:pt idx="3937">
                  <c:v>0</c:v>
                </c:pt>
                <c:pt idx="3938">
                  <c:v>138000</c:v>
                </c:pt>
                <c:pt idx="3939">
                  <c:v>0</c:v>
                </c:pt>
                <c:pt idx="3940">
                  <c:v>0</c:v>
                </c:pt>
                <c:pt idx="3941">
                  <c:v>475269</c:v>
                </c:pt>
                <c:pt idx="3942">
                  <c:v>1955324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297062</c:v>
                </c:pt>
                <c:pt idx="3947">
                  <c:v>433430</c:v>
                </c:pt>
                <c:pt idx="3948">
                  <c:v>0</c:v>
                </c:pt>
                <c:pt idx="3949">
                  <c:v>202390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1470000</c:v>
                </c:pt>
                <c:pt idx="3958">
                  <c:v>0</c:v>
                </c:pt>
                <c:pt idx="3959">
                  <c:v>0</c:v>
                </c:pt>
                <c:pt idx="3960">
                  <c:v>1332630</c:v>
                </c:pt>
                <c:pt idx="3961">
                  <c:v>0</c:v>
                </c:pt>
                <c:pt idx="3962">
                  <c:v>0</c:v>
                </c:pt>
                <c:pt idx="3963">
                  <c:v>346474.5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175000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1682812</c:v>
                </c:pt>
                <c:pt idx="3972">
                  <c:v>0</c:v>
                </c:pt>
                <c:pt idx="3973">
                  <c:v>567792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367410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445567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300018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403983</c:v>
                </c:pt>
                <c:pt idx="4005">
                  <c:v>0</c:v>
                </c:pt>
                <c:pt idx="4006">
                  <c:v>297045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109259.63</c:v>
                </c:pt>
                <c:pt idx="4018">
                  <c:v>0</c:v>
                </c:pt>
                <c:pt idx="4019">
                  <c:v>336445.2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948047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566297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394263</c:v>
                </c:pt>
                <c:pt idx="4069">
                  <c:v>145210</c:v>
                </c:pt>
                <c:pt idx="4070">
                  <c:v>0</c:v>
                </c:pt>
                <c:pt idx="4071">
                  <c:v>0</c:v>
                </c:pt>
                <c:pt idx="4072">
                  <c:v>60000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356455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322916.59999999998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1125420</c:v>
                </c:pt>
                <c:pt idx="4110">
                  <c:v>432600</c:v>
                </c:pt>
                <c:pt idx="4111">
                  <c:v>0</c:v>
                </c:pt>
                <c:pt idx="4112">
                  <c:v>340000</c:v>
                </c:pt>
                <c:pt idx="4113">
                  <c:v>0</c:v>
                </c:pt>
                <c:pt idx="4114">
                  <c:v>399934</c:v>
                </c:pt>
                <c:pt idx="4115">
                  <c:v>0</c:v>
                </c:pt>
                <c:pt idx="4116">
                  <c:v>0</c:v>
                </c:pt>
                <c:pt idx="4117">
                  <c:v>386161</c:v>
                </c:pt>
                <c:pt idx="4118">
                  <c:v>0</c:v>
                </c:pt>
                <c:pt idx="4119">
                  <c:v>394526</c:v>
                </c:pt>
                <c:pt idx="4120">
                  <c:v>540083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230000</c:v>
                </c:pt>
                <c:pt idx="4133">
                  <c:v>0</c:v>
                </c:pt>
                <c:pt idx="4134">
                  <c:v>470713.7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471872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561950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534683</c:v>
                </c:pt>
                <c:pt idx="4151">
                  <c:v>263305</c:v>
                </c:pt>
                <c:pt idx="4152">
                  <c:v>0</c:v>
                </c:pt>
                <c:pt idx="4153">
                  <c:v>331059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540083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78000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297429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300000</c:v>
                </c:pt>
                <c:pt idx="4180">
                  <c:v>0</c:v>
                </c:pt>
                <c:pt idx="4181">
                  <c:v>1709162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540083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1482778.51</c:v>
                </c:pt>
                <c:pt idx="4214">
                  <c:v>0</c:v>
                </c:pt>
                <c:pt idx="4215">
                  <c:v>37500</c:v>
                </c:pt>
                <c:pt idx="4216">
                  <c:v>297045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600000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326749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297046</c:v>
                </c:pt>
                <c:pt idx="4240">
                  <c:v>0</c:v>
                </c:pt>
                <c:pt idx="4241">
                  <c:v>72107</c:v>
                </c:pt>
                <c:pt idx="4242">
                  <c:v>0</c:v>
                </c:pt>
                <c:pt idx="4243">
                  <c:v>0</c:v>
                </c:pt>
                <c:pt idx="4244">
                  <c:v>218508.48</c:v>
                </c:pt>
                <c:pt idx="4245">
                  <c:v>0</c:v>
                </c:pt>
                <c:pt idx="4246">
                  <c:v>406358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1216185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359544.28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200000</c:v>
                </c:pt>
                <c:pt idx="4296">
                  <c:v>969577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512466.67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1108329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300018</c:v>
                </c:pt>
                <c:pt idx="4315">
                  <c:v>297046</c:v>
                </c:pt>
                <c:pt idx="4316">
                  <c:v>0</c:v>
                </c:pt>
                <c:pt idx="4317">
                  <c:v>349737.17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356455</c:v>
                </c:pt>
                <c:pt idx="4338">
                  <c:v>0</c:v>
                </c:pt>
                <c:pt idx="4339">
                  <c:v>514804</c:v>
                </c:pt>
                <c:pt idx="4340">
                  <c:v>460000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297046</c:v>
                </c:pt>
                <c:pt idx="4360">
                  <c:v>380000</c:v>
                </c:pt>
                <c:pt idx="4361">
                  <c:v>297046</c:v>
                </c:pt>
                <c:pt idx="4362">
                  <c:v>1277622</c:v>
                </c:pt>
                <c:pt idx="4363">
                  <c:v>450000</c:v>
                </c:pt>
                <c:pt idx="4364">
                  <c:v>300018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100000</c:v>
                </c:pt>
                <c:pt idx="4376">
                  <c:v>100000</c:v>
                </c:pt>
                <c:pt idx="4377">
                  <c:v>0</c:v>
                </c:pt>
                <c:pt idx="4378">
                  <c:v>0</c:v>
                </c:pt>
                <c:pt idx="4379">
                  <c:v>382136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547158</c:v>
                </c:pt>
                <c:pt idx="4384">
                  <c:v>1482847</c:v>
                </c:pt>
                <c:pt idx="4385">
                  <c:v>0</c:v>
                </c:pt>
                <c:pt idx="4386">
                  <c:v>299647</c:v>
                </c:pt>
                <c:pt idx="4387">
                  <c:v>0</c:v>
                </c:pt>
                <c:pt idx="4388">
                  <c:v>326749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312000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338629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310544</c:v>
                </c:pt>
                <c:pt idx="4415">
                  <c:v>0</c:v>
                </c:pt>
                <c:pt idx="4416">
                  <c:v>0</c:v>
                </c:pt>
                <c:pt idx="4417">
                  <c:v>639148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297045</c:v>
                </c:pt>
                <c:pt idx="4430">
                  <c:v>487739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297046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639148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230000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356455</c:v>
                </c:pt>
                <c:pt idx="4464">
                  <c:v>278030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615550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382136</c:v>
                </c:pt>
                <c:pt idx="4477">
                  <c:v>0</c:v>
                </c:pt>
                <c:pt idx="4478">
                  <c:v>0</c:v>
                </c:pt>
                <c:pt idx="4479">
                  <c:v>60000</c:v>
                </c:pt>
                <c:pt idx="4480">
                  <c:v>0</c:v>
                </c:pt>
                <c:pt idx="4481">
                  <c:v>320000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316663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404459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400000</c:v>
                </c:pt>
                <c:pt idx="4508">
                  <c:v>0</c:v>
                </c:pt>
                <c:pt idx="4509">
                  <c:v>280000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617575</c:v>
                </c:pt>
                <c:pt idx="4514">
                  <c:v>0</c:v>
                </c:pt>
                <c:pt idx="4515">
                  <c:v>0</c:v>
                </c:pt>
                <c:pt idx="4516">
                  <c:v>440000</c:v>
                </c:pt>
                <c:pt idx="4517">
                  <c:v>0</c:v>
                </c:pt>
                <c:pt idx="4518">
                  <c:v>350000</c:v>
                </c:pt>
                <c:pt idx="4519">
                  <c:v>403293</c:v>
                </c:pt>
                <c:pt idx="4520">
                  <c:v>0</c:v>
                </c:pt>
                <c:pt idx="4521">
                  <c:v>78000</c:v>
                </c:pt>
                <c:pt idx="4522">
                  <c:v>0</c:v>
                </c:pt>
                <c:pt idx="4523">
                  <c:v>509509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427590.98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560498</c:v>
                </c:pt>
                <c:pt idx="4546">
                  <c:v>0</c:v>
                </c:pt>
                <c:pt idx="4547">
                  <c:v>0</c:v>
                </c:pt>
                <c:pt idx="4548">
                  <c:v>1848072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297429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1166115</c:v>
                </c:pt>
                <c:pt idx="4565">
                  <c:v>300018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639148</c:v>
                </c:pt>
                <c:pt idx="4579">
                  <c:v>0</c:v>
                </c:pt>
                <c:pt idx="4580">
                  <c:v>361420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518519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390662.05</c:v>
                </c:pt>
                <c:pt idx="4611">
                  <c:v>0</c:v>
                </c:pt>
                <c:pt idx="4612">
                  <c:v>308568</c:v>
                </c:pt>
                <c:pt idx="4613">
                  <c:v>560465</c:v>
                </c:pt>
                <c:pt idx="4614">
                  <c:v>323296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897388</c:v>
                </c:pt>
                <c:pt idx="4622">
                  <c:v>1167986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300018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297046</c:v>
                </c:pt>
                <c:pt idx="4639">
                  <c:v>0</c:v>
                </c:pt>
                <c:pt idx="4640">
                  <c:v>0</c:v>
                </c:pt>
                <c:pt idx="4641">
                  <c:v>696716</c:v>
                </c:pt>
                <c:pt idx="4642">
                  <c:v>0</c:v>
                </c:pt>
                <c:pt idx="4643">
                  <c:v>0</c:v>
                </c:pt>
                <c:pt idx="4644">
                  <c:v>295203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332791</c:v>
                </c:pt>
                <c:pt idx="4652">
                  <c:v>297046</c:v>
                </c:pt>
                <c:pt idx="4653">
                  <c:v>424277</c:v>
                </c:pt>
                <c:pt idx="4654">
                  <c:v>0</c:v>
                </c:pt>
                <c:pt idx="4655">
                  <c:v>0</c:v>
                </c:pt>
                <c:pt idx="4656">
                  <c:v>550000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298054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534683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297046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1040470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471303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380000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485785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639148</c:v>
                </c:pt>
                <c:pt idx="4762">
                  <c:v>0</c:v>
                </c:pt>
                <c:pt idx="4763">
                  <c:v>278030</c:v>
                </c:pt>
                <c:pt idx="4764">
                  <c:v>0</c:v>
                </c:pt>
                <c:pt idx="4765">
                  <c:v>0</c:v>
                </c:pt>
                <c:pt idx="4766">
                  <c:v>299784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297046</c:v>
                </c:pt>
                <c:pt idx="4774">
                  <c:v>334110</c:v>
                </c:pt>
                <c:pt idx="4775">
                  <c:v>0</c:v>
                </c:pt>
                <c:pt idx="4776">
                  <c:v>0</c:v>
                </c:pt>
                <c:pt idx="4777">
                  <c:v>50000</c:v>
                </c:pt>
                <c:pt idx="4778">
                  <c:v>0</c:v>
                </c:pt>
                <c:pt idx="4779">
                  <c:v>1602859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297045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696716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509509</c:v>
                </c:pt>
                <c:pt idx="4817">
                  <c:v>384956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507184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504571</c:v>
                </c:pt>
                <c:pt idx="4830">
                  <c:v>686170</c:v>
                </c:pt>
                <c:pt idx="4831">
                  <c:v>1072765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420248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218650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297139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639148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297045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328196</c:v>
                </c:pt>
                <c:pt idx="4912">
                  <c:v>1354854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149130</c:v>
                </c:pt>
                <c:pt idx="4960">
                  <c:v>347603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349768</c:v>
                </c:pt>
                <c:pt idx="4965">
                  <c:v>0</c:v>
                </c:pt>
                <c:pt idx="4966">
                  <c:v>0</c:v>
                </c:pt>
                <c:pt idx="4967">
                  <c:v>446938.37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278030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297046</c:v>
                </c:pt>
                <c:pt idx="4980">
                  <c:v>385702</c:v>
                </c:pt>
                <c:pt idx="4981">
                  <c:v>0</c:v>
                </c:pt>
                <c:pt idx="4982">
                  <c:v>0</c:v>
                </c:pt>
                <c:pt idx="4983">
                  <c:v>331181</c:v>
                </c:pt>
                <c:pt idx="4984">
                  <c:v>376777</c:v>
                </c:pt>
                <c:pt idx="4985">
                  <c:v>0</c:v>
                </c:pt>
                <c:pt idx="4986">
                  <c:v>0</c:v>
                </c:pt>
                <c:pt idx="4987">
                  <c:v>1709530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354835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1367154</c:v>
                </c:pt>
                <c:pt idx="4998">
                  <c:v>0</c:v>
                </c:pt>
                <c:pt idx="49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C6-4B28-9740-95365C913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045648"/>
        <c:axId val="299032688"/>
      </c:scatterChart>
      <c:valAx>
        <c:axId val="299045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299032688"/>
        <c:crosses val="autoZero"/>
        <c:crossBetween val="midCat"/>
      </c:valAx>
      <c:valAx>
        <c:axId val="29903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299045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'moras (2)'!$R$1</c:f>
              <c:strCache>
                <c:ptCount val="1"/>
                <c:pt idx="0">
                  <c:v>Edad_NO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'moras (2)'!$R$2:$R$5001</c:f>
              <c:numCache>
                <c:formatCode>General</c:formatCode>
                <c:ptCount val="5000"/>
                <c:pt idx="0">
                  <c:v>42</c:v>
                </c:pt>
                <c:pt idx="1">
                  <c:v>77</c:v>
                </c:pt>
                <c:pt idx="2">
                  <c:v>45</c:v>
                </c:pt>
                <c:pt idx="3">
                  <c:v>49</c:v>
                </c:pt>
                <c:pt idx="4">
                  <c:v>42</c:v>
                </c:pt>
                <c:pt idx="5">
                  <c:v>44</c:v>
                </c:pt>
                <c:pt idx="6">
                  <c:v>38</c:v>
                </c:pt>
                <c:pt idx="7">
                  <c:v>0</c:v>
                </c:pt>
                <c:pt idx="8">
                  <c:v>21</c:v>
                </c:pt>
                <c:pt idx="9">
                  <c:v>40</c:v>
                </c:pt>
                <c:pt idx="10">
                  <c:v>30</c:v>
                </c:pt>
                <c:pt idx="11">
                  <c:v>0</c:v>
                </c:pt>
                <c:pt idx="12">
                  <c:v>40</c:v>
                </c:pt>
                <c:pt idx="13">
                  <c:v>51</c:v>
                </c:pt>
                <c:pt idx="14">
                  <c:v>59</c:v>
                </c:pt>
                <c:pt idx="15">
                  <c:v>58</c:v>
                </c:pt>
                <c:pt idx="16">
                  <c:v>0</c:v>
                </c:pt>
                <c:pt idx="17">
                  <c:v>39</c:v>
                </c:pt>
                <c:pt idx="18">
                  <c:v>45</c:v>
                </c:pt>
                <c:pt idx="19">
                  <c:v>0</c:v>
                </c:pt>
                <c:pt idx="20">
                  <c:v>28</c:v>
                </c:pt>
                <c:pt idx="21">
                  <c:v>59</c:v>
                </c:pt>
                <c:pt idx="22">
                  <c:v>32</c:v>
                </c:pt>
                <c:pt idx="23">
                  <c:v>18</c:v>
                </c:pt>
                <c:pt idx="24">
                  <c:v>0</c:v>
                </c:pt>
                <c:pt idx="25">
                  <c:v>62</c:v>
                </c:pt>
                <c:pt idx="26">
                  <c:v>38</c:v>
                </c:pt>
                <c:pt idx="27">
                  <c:v>22</c:v>
                </c:pt>
                <c:pt idx="28">
                  <c:v>42</c:v>
                </c:pt>
                <c:pt idx="29">
                  <c:v>38</c:v>
                </c:pt>
                <c:pt idx="30">
                  <c:v>39</c:v>
                </c:pt>
                <c:pt idx="31">
                  <c:v>0</c:v>
                </c:pt>
                <c:pt idx="32">
                  <c:v>41</c:v>
                </c:pt>
                <c:pt idx="33">
                  <c:v>28</c:v>
                </c:pt>
                <c:pt idx="34">
                  <c:v>43</c:v>
                </c:pt>
                <c:pt idx="35">
                  <c:v>62</c:v>
                </c:pt>
                <c:pt idx="36">
                  <c:v>41</c:v>
                </c:pt>
                <c:pt idx="37">
                  <c:v>66</c:v>
                </c:pt>
                <c:pt idx="38">
                  <c:v>48</c:v>
                </c:pt>
                <c:pt idx="39">
                  <c:v>0</c:v>
                </c:pt>
                <c:pt idx="40">
                  <c:v>25</c:v>
                </c:pt>
                <c:pt idx="41">
                  <c:v>33</c:v>
                </c:pt>
                <c:pt idx="42">
                  <c:v>23</c:v>
                </c:pt>
                <c:pt idx="43">
                  <c:v>43</c:v>
                </c:pt>
                <c:pt idx="44">
                  <c:v>27</c:v>
                </c:pt>
                <c:pt idx="45">
                  <c:v>28</c:v>
                </c:pt>
                <c:pt idx="46">
                  <c:v>49</c:v>
                </c:pt>
                <c:pt idx="47">
                  <c:v>36</c:v>
                </c:pt>
                <c:pt idx="48">
                  <c:v>39</c:v>
                </c:pt>
                <c:pt idx="49">
                  <c:v>40</c:v>
                </c:pt>
                <c:pt idx="50">
                  <c:v>66</c:v>
                </c:pt>
                <c:pt idx="51">
                  <c:v>40</c:v>
                </c:pt>
                <c:pt idx="52">
                  <c:v>28</c:v>
                </c:pt>
                <c:pt idx="53">
                  <c:v>43</c:v>
                </c:pt>
                <c:pt idx="54">
                  <c:v>44</c:v>
                </c:pt>
                <c:pt idx="55">
                  <c:v>44</c:v>
                </c:pt>
                <c:pt idx="56">
                  <c:v>32</c:v>
                </c:pt>
                <c:pt idx="57">
                  <c:v>43</c:v>
                </c:pt>
                <c:pt idx="58">
                  <c:v>0</c:v>
                </c:pt>
                <c:pt idx="59">
                  <c:v>22</c:v>
                </c:pt>
                <c:pt idx="60">
                  <c:v>32</c:v>
                </c:pt>
                <c:pt idx="61">
                  <c:v>85</c:v>
                </c:pt>
                <c:pt idx="62">
                  <c:v>51</c:v>
                </c:pt>
                <c:pt idx="63">
                  <c:v>53</c:v>
                </c:pt>
                <c:pt idx="64">
                  <c:v>40</c:v>
                </c:pt>
                <c:pt idx="65">
                  <c:v>32</c:v>
                </c:pt>
                <c:pt idx="66">
                  <c:v>72</c:v>
                </c:pt>
                <c:pt idx="67">
                  <c:v>74</c:v>
                </c:pt>
                <c:pt idx="68">
                  <c:v>57</c:v>
                </c:pt>
                <c:pt idx="69">
                  <c:v>40</c:v>
                </c:pt>
                <c:pt idx="70">
                  <c:v>24</c:v>
                </c:pt>
                <c:pt idx="71">
                  <c:v>0</c:v>
                </c:pt>
                <c:pt idx="72">
                  <c:v>57</c:v>
                </c:pt>
                <c:pt idx="73">
                  <c:v>46</c:v>
                </c:pt>
                <c:pt idx="74">
                  <c:v>24</c:v>
                </c:pt>
                <c:pt idx="75">
                  <c:v>0</c:v>
                </c:pt>
                <c:pt idx="76">
                  <c:v>0</c:v>
                </c:pt>
                <c:pt idx="77">
                  <c:v>35</c:v>
                </c:pt>
                <c:pt idx="78">
                  <c:v>28</c:v>
                </c:pt>
                <c:pt idx="79">
                  <c:v>50</c:v>
                </c:pt>
                <c:pt idx="80">
                  <c:v>0</c:v>
                </c:pt>
                <c:pt idx="81">
                  <c:v>56</c:v>
                </c:pt>
                <c:pt idx="82">
                  <c:v>0</c:v>
                </c:pt>
                <c:pt idx="83">
                  <c:v>0</c:v>
                </c:pt>
                <c:pt idx="84">
                  <c:v>50</c:v>
                </c:pt>
                <c:pt idx="85">
                  <c:v>36</c:v>
                </c:pt>
                <c:pt idx="86">
                  <c:v>38</c:v>
                </c:pt>
                <c:pt idx="87">
                  <c:v>0</c:v>
                </c:pt>
                <c:pt idx="88">
                  <c:v>36</c:v>
                </c:pt>
                <c:pt idx="89">
                  <c:v>30</c:v>
                </c:pt>
                <c:pt idx="90">
                  <c:v>33</c:v>
                </c:pt>
                <c:pt idx="91">
                  <c:v>39</c:v>
                </c:pt>
                <c:pt idx="92">
                  <c:v>49</c:v>
                </c:pt>
                <c:pt idx="93">
                  <c:v>30</c:v>
                </c:pt>
                <c:pt idx="94">
                  <c:v>28</c:v>
                </c:pt>
                <c:pt idx="95">
                  <c:v>26</c:v>
                </c:pt>
                <c:pt idx="96">
                  <c:v>21</c:v>
                </c:pt>
                <c:pt idx="97">
                  <c:v>36</c:v>
                </c:pt>
                <c:pt idx="98">
                  <c:v>22</c:v>
                </c:pt>
                <c:pt idx="99">
                  <c:v>50</c:v>
                </c:pt>
                <c:pt idx="100">
                  <c:v>33</c:v>
                </c:pt>
                <c:pt idx="101">
                  <c:v>57</c:v>
                </c:pt>
                <c:pt idx="102">
                  <c:v>63</c:v>
                </c:pt>
                <c:pt idx="103">
                  <c:v>30</c:v>
                </c:pt>
                <c:pt idx="104">
                  <c:v>35</c:v>
                </c:pt>
                <c:pt idx="105">
                  <c:v>30</c:v>
                </c:pt>
                <c:pt idx="106">
                  <c:v>51</c:v>
                </c:pt>
                <c:pt idx="107">
                  <c:v>0</c:v>
                </c:pt>
                <c:pt idx="108">
                  <c:v>0</c:v>
                </c:pt>
                <c:pt idx="109">
                  <c:v>43</c:v>
                </c:pt>
                <c:pt idx="110">
                  <c:v>43</c:v>
                </c:pt>
                <c:pt idx="111">
                  <c:v>47</c:v>
                </c:pt>
                <c:pt idx="112">
                  <c:v>30</c:v>
                </c:pt>
                <c:pt idx="113">
                  <c:v>44</c:v>
                </c:pt>
                <c:pt idx="114">
                  <c:v>21</c:v>
                </c:pt>
                <c:pt idx="115">
                  <c:v>32</c:v>
                </c:pt>
                <c:pt idx="116">
                  <c:v>0</c:v>
                </c:pt>
                <c:pt idx="117">
                  <c:v>27</c:v>
                </c:pt>
                <c:pt idx="118">
                  <c:v>30</c:v>
                </c:pt>
                <c:pt idx="119">
                  <c:v>0</c:v>
                </c:pt>
                <c:pt idx="120">
                  <c:v>28</c:v>
                </c:pt>
                <c:pt idx="121">
                  <c:v>45</c:v>
                </c:pt>
                <c:pt idx="122">
                  <c:v>40</c:v>
                </c:pt>
                <c:pt idx="123">
                  <c:v>41</c:v>
                </c:pt>
                <c:pt idx="124">
                  <c:v>82</c:v>
                </c:pt>
                <c:pt idx="125">
                  <c:v>44</c:v>
                </c:pt>
                <c:pt idx="126">
                  <c:v>32</c:v>
                </c:pt>
                <c:pt idx="127">
                  <c:v>45</c:v>
                </c:pt>
                <c:pt idx="128">
                  <c:v>58</c:v>
                </c:pt>
                <c:pt idx="129">
                  <c:v>33</c:v>
                </c:pt>
                <c:pt idx="130">
                  <c:v>50</c:v>
                </c:pt>
                <c:pt idx="131">
                  <c:v>0</c:v>
                </c:pt>
                <c:pt idx="132">
                  <c:v>57</c:v>
                </c:pt>
                <c:pt idx="133">
                  <c:v>54</c:v>
                </c:pt>
                <c:pt idx="134">
                  <c:v>43</c:v>
                </c:pt>
                <c:pt idx="135">
                  <c:v>59</c:v>
                </c:pt>
                <c:pt idx="136">
                  <c:v>31</c:v>
                </c:pt>
                <c:pt idx="137">
                  <c:v>24</c:v>
                </c:pt>
                <c:pt idx="138">
                  <c:v>43</c:v>
                </c:pt>
                <c:pt idx="139">
                  <c:v>41</c:v>
                </c:pt>
                <c:pt idx="140">
                  <c:v>65</c:v>
                </c:pt>
                <c:pt idx="141">
                  <c:v>46</c:v>
                </c:pt>
                <c:pt idx="142">
                  <c:v>28</c:v>
                </c:pt>
                <c:pt idx="143">
                  <c:v>0</c:v>
                </c:pt>
                <c:pt idx="144">
                  <c:v>37</c:v>
                </c:pt>
                <c:pt idx="145">
                  <c:v>50</c:v>
                </c:pt>
                <c:pt idx="146">
                  <c:v>29</c:v>
                </c:pt>
                <c:pt idx="147">
                  <c:v>86</c:v>
                </c:pt>
                <c:pt idx="148">
                  <c:v>30</c:v>
                </c:pt>
                <c:pt idx="149">
                  <c:v>50</c:v>
                </c:pt>
                <c:pt idx="150">
                  <c:v>40</c:v>
                </c:pt>
                <c:pt idx="151">
                  <c:v>21</c:v>
                </c:pt>
                <c:pt idx="152">
                  <c:v>58</c:v>
                </c:pt>
                <c:pt idx="153">
                  <c:v>41</c:v>
                </c:pt>
                <c:pt idx="154">
                  <c:v>49</c:v>
                </c:pt>
                <c:pt idx="155">
                  <c:v>57</c:v>
                </c:pt>
                <c:pt idx="156">
                  <c:v>27</c:v>
                </c:pt>
                <c:pt idx="157">
                  <c:v>0</c:v>
                </c:pt>
                <c:pt idx="158">
                  <c:v>52</c:v>
                </c:pt>
                <c:pt idx="159">
                  <c:v>28</c:v>
                </c:pt>
                <c:pt idx="160">
                  <c:v>54</c:v>
                </c:pt>
                <c:pt idx="161">
                  <c:v>30</c:v>
                </c:pt>
                <c:pt idx="162">
                  <c:v>46</c:v>
                </c:pt>
                <c:pt idx="163">
                  <c:v>33</c:v>
                </c:pt>
                <c:pt idx="164">
                  <c:v>68</c:v>
                </c:pt>
                <c:pt idx="165">
                  <c:v>68</c:v>
                </c:pt>
                <c:pt idx="166">
                  <c:v>54</c:v>
                </c:pt>
                <c:pt idx="167">
                  <c:v>0</c:v>
                </c:pt>
                <c:pt idx="168">
                  <c:v>38</c:v>
                </c:pt>
                <c:pt idx="169">
                  <c:v>0</c:v>
                </c:pt>
                <c:pt idx="170">
                  <c:v>0</c:v>
                </c:pt>
                <c:pt idx="171">
                  <c:v>48</c:v>
                </c:pt>
                <c:pt idx="172">
                  <c:v>28</c:v>
                </c:pt>
                <c:pt idx="173">
                  <c:v>23</c:v>
                </c:pt>
                <c:pt idx="174">
                  <c:v>28</c:v>
                </c:pt>
                <c:pt idx="175">
                  <c:v>36</c:v>
                </c:pt>
                <c:pt idx="176">
                  <c:v>44</c:v>
                </c:pt>
                <c:pt idx="177">
                  <c:v>52</c:v>
                </c:pt>
                <c:pt idx="178">
                  <c:v>0</c:v>
                </c:pt>
                <c:pt idx="179">
                  <c:v>61</c:v>
                </c:pt>
                <c:pt idx="180">
                  <c:v>0</c:v>
                </c:pt>
                <c:pt idx="181">
                  <c:v>26</c:v>
                </c:pt>
                <c:pt idx="182">
                  <c:v>70</c:v>
                </c:pt>
                <c:pt idx="183">
                  <c:v>36</c:v>
                </c:pt>
                <c:pt idx="184">
                  <c:v>39</c:v>
                </c:pt>
                <c:pt idx="185">
                  <c:v>59</c:v>
                </c:pt>
                <c:pt idx="186">
                  <c:v>64</c:v>
                </c:pt>
                <c:pt idx="187">
                  <c:v>46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45</c:v>
                </c:pt>
                <c:pt idx="192">
                  <c:v>46</c:v>
                </c:pt>
                <c:pt idx="193">
                  <c:v>36</c:v>
                </c:pt>
                <c:pt idx="194">
                  <c:v>0</c:v>
                </c:pt>
                <c:pt idx="195">
                  <c:v>0</c:v>
                </c:pt>
                <c:pt idx="196">
                  <c:v>32</c:v>
                </c:pt>
                <c:pt idx="197">
                  <c:v>68</c:v>
                </c:pt>
                <c:pt idx="198">
                  <c:v>32</c:v>
                </c:pt>
                <c:pt idx="199">
                  <c:v>27</c:v>
                </c:pt>
                <c:pt idx="200">
                  <c:v>0</c:v>
                </c:pt>
                <c:pt idx="201">
                  <c:v>33</c:v>
                </c:pt>
                <c:pt idx="202">
                  <c:v>0</c:v>
                </c:pt>
                <c:pt idx="203">
                  <c:v>31</c:v>
                </c:pt>
                <c:pt idx="204">
                  <c:v>67</c:v>
                </c:pt>
                <c:pt idx="205">
                  <c:v>64</c:v>
                </c:pt>
                <c:pt idx="206">
                  <c:v>24</c:v>
                </c:pt>
                <c:pt idx="207">
                  <c:v>42</c:v>
                </c:pt>
                <c:pt idx="208">
                  <c:v>32</c:v>
                </c:pt>
                <c:pt idx="209">
                  <c:v>0</c:v>
                </c:pt>
                <c:pt idx="210">
                  <c:v>56</c:v>
                </c:pt>
                <c:pt idx="211">
                  <c:v>42</c:v>
                </c:pt>
                <c:pt idx="212">
                  <c:v>47</c:v>
                </c:pt>
                <c:pt idx="213">
                  <c:v>30</c:v>
                </c:pt>
                <c:pt idx="214">
                  <c:v>53</c:v>
                </c:pt>
                <c:pt idx="215">
                  <c:v>32</c:v>
                </c:pt>
                <c:pt idx="216">
                  <c:v>0</c:v>
                </c:pt>
                <c:pt idx="217">
                  <c:v>34</c:v>
                </c:pt>
                <c:pt idx="218">
                  <c:v>30</c:v>
                </c:pt>
                <c:pt idx="219">
                  <c:v>32</c:v>
                </c:pt>
                <c:pt idx="220">
                  <c:v>28</c:v>
                </c:pt>
                <c:pt idx="221">
                  <c:v>64</c:v>
                </c:pt>
                <c:pt idx="222">
                  <c:v>35</c:v>
                </c:pt>
                <c:pt idx="223">
                  <c:v>33</c:v>
                </c:pt>
                <c:pt idx="224">
                  <c:v>55</c:v>
                </c:pt>
                <c:pt idx="225">
                  <c:v>37</c:v>
                </c:pt>
                <c:pt idx="226">
                  <c:v>42</c:v>
                </c:pt>
                <c:pt idx="227">
                  <c:v>30</c:v>
                </c:pt>
                <c:pt idx="228">
                  <c:v>0</c:v>
                </c:pt>
                <c:pt idx="229">
                  <c:v>51</c:v>
                </c:pt>
                <c:pt idx="230">
                  <c:v>54</c:v>
                </c:pt>
                <c:pt idx="231">
                  <c:v>52</c:v>
                </c:pt>
                <c:pt idx="232">
                  <c:v>46</c:v>
                </c:pt>
                <c:pt idx="233">
                  <c:v>37</c:v>
                </c:pt>
                <c:pt idx="234">
                  <c:v>56</c:v>
                </c:pt>
                <c:pt idx="235">
                  <c:v>51</c:v>
                </c:pt>
                <c:pt idx="236">
                  <c:v>39</c:v>
                </c:pt>
                <c:pt idx="237">
                  <c:v>25</c:v>
                </c:pt>
                <c:pt idx="238">
                  <c:v>45</c:v>
                </c:pt>
                <c:pt idx="239">
                  <c:v>26</c:v>
                </c:pt>
                <c:pt idx="240">
                  <c:v>0</c:v>
                </c:pt>
                <c:pt idx="241">
                  <c:v>21</c:v>
                </c:pt>
                <c:pt idx="242">
                  <c:v>0</c:v>
                </c:pt>
                <c:pt idx="243">
                  <c:v>37</c:v>
                </c:pt>
                <c:pt idx="244">
                  <c:v>42</c:v>
                </c:pt>
                <c:pt idx="245">
                  <c:v>24</c:v>
                </c:pt>
                <c:pt idx="246">
                  <c:v>32</c:v>
                </c:pt>
                <c:pt idx="247">
                  <c:v>0</c:v>
                </c:pt>
                <c:pt idx="248">
                  <c:v>51</c:v>
                </c:pt>
                <c:pt idx="249">
                  <c:v>20</c:v>
                </c:pt>
                <c:pt idx="250">
                  <c:v>21</c:v>
                </c:pt>
                <c:pt idx="251">
                  <c:v>26</c:v>
                </c:pt>
                <c:pt idx="252">
                  <c:v>58</c:v>
                </c:pt>
                <c:pt idx="253">
                  <c:v>0</c:v>
                </c:pt>
                <c:pt idx="254">
                  <c:v>43</c:v>
                </c:pt>
                <c:pt idx="255">
                  <c:v>50</c:v>
                </c:pt>
                <c:pt idx="256">
                  <c:v>0</c:v>
                </c:pt>
                <c:pt idx="257">
                  <c:v>38</c:v>
                </c:pt>
                <c:pt idx="258">
                  <c:v>56</c:v>
                </c:pt>
                <c:pt idx="259">
                  <c:v>40</c:v>
                </c:pt>
                <c:pt idx="260">
                  <c:v>62</c:v>
                </c:pt>
                <c:pt idx="261">
                  <c:v>28</c:v>
                </c:pt>
                <c:pt idx="262">
                  <c:v>0</c:v>
                </c:pt>
                <c:pt idx="263">
                  <c:v>42</c:v>
                </c:pt>
                <c:pt idx="264">
                  <c:v>27</c:v>
                </c:pt>
                <c:pt idx="265">
                  <c:v>34</c:v>
                </c:pt>
                <c:pt idx="266">
                  <c:v>41</c:v>
                </c:pt>
                <c:pt idx="267">
                  <c:v>28</c:v>
                </c:pt>
                <c:pt idx="268">
                  <c:v>45</c:v>
                </c:pt>
                <c:pt idx="269">
                  <c:v>29</c:v>
                </c:pt>
                <c:pt idx="270">
                  <c:v>58</c:v>
                </c:pt>
                <c:pt idx="271">
                  <c:v>30</c:v>
                </c:pt>
                <c:pt idx="272">
                  <c:v>0</c:v>
                </c:pt>
                <c:pt idx="273">
                  <c:v>44</c:v>
                </c:pt>
                <c:pt idx="274">
                  <c:v>59</c:v>
                </c:pt>
                <c:pt idx="275">
                  <c:v>47</c:v>
                </c:pt>
                <c:pt idx="276">
                  <c:v>24</c:v>
                </c:pt>
                <c:pt idx="277">
                  <c:v>68</c:v>
                </c:pt>
                <c:pt idx="278">
                  <c:v>43</c:v>
                </c:pt>
                <c:pt idx="279">
                  <c:v>57</c:v>
                </c:pt>
                <c:pt idx="280">
                  <c:v>31</c:v>
                </c:pt>
                <c:pt idx="281">
                  <c:v>0</c:v>
                </c:pt>
                <c:pt idx="282">
                  <c:v>27</c:v>
                </c:pt>
                <c:pt idx="283">
                  <c:v>32</c:v>
                </c:pt>
                <c:pt idx="284">
                  <c:v>61</c:v>
                </c:pt>
                <c:pt idx="285">
                  <c:v>0</c:v>
                </c:pt>
                <c:pt idx="286">
                  <c:v>30</c:v>
                </c:pt>
                <c:pt idx="287">
                  <c:v>0</c:v>
                </c:pt>
                <c:pt idx="288">
                  <c:v>24</c:v>
                </c:pt>
                <c:pt idx="289">
                  <c:v>0</c:v>
                </c:pt>
                <c:pt idx="290">
                  <c:v>32</c:v>
                </c:pt>
                <c:pt idx="291">
                  <c:v>40</c:v>
                </c:pt>
                <c:pt idx="292">
                  <c:v>0</c:v>
                </c:pt>
                <c:pt idx="293">
                  <c:v>52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24</c:v>
                </c:pt>
                <c:pt idx="298">
                  <c:v>61</c:v>
                </c:pt>
                <c:pt idx="299">
                  <c:v>26</c:v>
                </c:pt>
                <c:pt idx="300">
                  <c:v>80</c:v>
                </c:pt>
                <c:pt idx="301">
                  <c:v>34</c:v>
                </c:pt>
                <c:pt idx="302">
                  <c:v>46</c:v>
                </c:pt>
                <c:pt idx="303">
                  <c:v>70</c:v>
                </c:pt>
                <c:pt idx="304">
                  <c:v>63</c:v>
                </c:pt>
                <c:pt idx="305">
                  <c:v>41</c:v>
                </c:pt>
                <c:pt idx="306">
                  <c:v>55</c:v>
                </c:pt>
                <c:pt idx="307">
                  <c:v>28</c:v>
                </c:pt>
                <c:pt idx="308">
                  <c:v>0</c:v>
                </c:pt>
                <c:pt idx="309">
                  <c:v>20</c:v>
                </c:pt>
                <c:pt idx="310">
                  <c:v>29</c:v>
                </c:pt>
                <c:pt idx="311">
                  <c:v>51</c:v>
                </c:pt>
                <c:pt idx="312">
                  <c:v>31</c:v>
                </c:pt>
                <c:pt idx="313">
                  <c:v>60</c:v>
                </c:pt>
                <c:pt idx="314">
                  <c:v>28</c:v>
                </c:pt>
                <c:pt idx="315">
                  <c:v>56</c:v>
                </c:pt>
                <c:pt idx="316">
                  <c:v>45</c:v>
                </c:pt>
                <c:pt idx="317">
                  <c:v>40</c:v>
                </c:pt>
                <c:pt idx="318">
                  <c:v>0</c:v>
                </c:pt>
                <c:pt idx="319">
                  <c:v>50</c:v>
                </c:pt>
                <c:pt idx="320">
                  <c:v>46</c:v>
                </c:pt>
                <c:pt idx="321">
                  <c:v>0</c:v>
                </c:pt>
                <c:pt idx="322">
                  <c:v>28</c:v>
                </c:pt>
                <c:pt idx="323">
                  <c:v>39</c:v>
                </c:pt>
                <c:pt idx="324">
                  <c:v>0</c:v>
                </c:pt>
                <c:pt idx="325">
                  <c:v>34</c:v>
                </c:pt>
                <c:pt idx="326">
                  <c:v>73</c:v>
                </c:pt>
                <c:pt idx="327">
                  <c:v>0</c:v>
                </c:pt>
                <c:pt idx="328">
                  <c:v>31</c:v>
                </c:pt>
                <c:pt idx="329">
                  <c:v>54</c:v>
                </c:pt>
                <c:pt idx="330">
                  <c:v>28</c:v>
                </c:pt>
                <c:pt idx="331">
                  <c:v>27</c:v>
                </c:pt>
                <c:pt idx="332">
                  <c:v>24</c:v>
                </c:pt>
                <c:pt idx="333">
                  <c:v>0</c:v>
                </c:pt>
                <c:pt idx="334">
                  <c:v>40</c:v>
                </c:pt>
                <c:pt idx="335">
                  <c:v>30</c:v>
                </c:pt>
                <c:pt idx="336">
                  <c:v>36</c:v>
                </c:pt>
                <c:pt idx="337">
                  <c:v>26</c:v>
                </c:pt>
                <c:pt idx="338">
                  <c:v>29</c:v>
                </c:pt>
                <c:pt idx="339">
                  <c:v>32</c:v>
                </c:pt>
                <c:pt idx="340">
                  <c:v>33</c:v>
                </c:pt>
                <c:pt idx="341">
                  <c:v>62</c:v>
                </c:pt>
                <c:pt idx="342">
                  <c:v>34</c:v>
                </c:pt>
                <c:pt idx="343">
                  <c:v>0</c:v>
                </c:pt>
                <c:pt idx="344">
                  <c:v>28</c:v>
                </c:pt>
                <c:pt idx="345">
                  <c:v>0</c:v>
                </c:pt>
                <c:pt idx="346">
                  <c:v>57</c:v>
                </c:pt>
                <c:pt idx="347">
                  <c:v>34</c:v>
                </c:pt>
                <c:pt idx="348">
                  <c:v>0</c:v>
                </c:pt>
                <c:pt idx="349">
                  <c:v>42</c:v>
                </c:pt>
                <c:pt idx="350">
                  <c:v>22</c:v>
                </c:pt>
                <c:pt idx="351">
                  <c:v>29</c:v>
                </c:pt>
                <c:pt idx="352">
                  <c:v>32</c:v>
                </c:pt>
                <c:pt idx="353">
                  <c:v>43</c:v>
                </c:pt>
                <c:pt idx="354">
                  <c:v>0</c:v>
                </c:pt>
                <c:pt idx="355">
                  <c:v>0</c:v>
                </c:pt>
                <c:pt idx="356">
                  <c:v>63</c:v>
                </c:pt>
                <c:pt idx="357">
                  <c:v>30</c:v>
                </c:pt>
                <c:pt idx="358">
                  <c:v>30</c:v>
                </c:pt>
                <c:pt idx="359">
                  <c:v>0</c:v>
                </c:pt>
                <c:pt idx="360">
                  <c:v>49</c:v>
                </c:pt>
                <c:pt idx="361">
                  <c:v>27</c:v>
                </c:pt>
                <c:pt idx="362">
                  <c:v>42</c:v>
                </c:pt>
                <c:pt idx="363">
                  <c:v>30</c:v>
                </c:pt>
                <c:pt idx="364">
                  <c:v>0</c:v>
                </c:pt>
                <c:pt idx="365">
                  <c:v>48</c:v>
                </c:pt>
                <c:pt idx="366">
                  <c:v>36</c:v>
                </c:pt>
                <c:pt idx="367">
                  <c:v>34</c:v>
                </c:pt>
                <c:pt idx="368">
                  <c:v>42</c:v>
                </c:pt>
                <c:pt idx="369">
                  <c:v>28</c:v>
                </c:pt>
                <c:pt idx="370">
                  <c:v>99</c:v>
                </c:pt>
                <c:pt idx="371">
                  <c:v>30</c:v>
                </c:pt>
                <c:pt idx="372">
                  <c:v>29</c:v>
                </c:pt>
                <c:pt idx="373">
                  <c:v>21</c:v>
                </c:pt>
                <c:pt idx="374">
                  <c:v>44</c:v>
                </c:pt>
                <c:pt idx="375">
                  <c:v>43</c:v>
                </c:pt>
                <c:pt idx="376">
                  <c:v>55</c:v>
                </c:pt>
                <c:pt idx="377">
                  <c:v>0</c:v>
                </c:pt>
                <c:pt idx="378">
                  <c:v>38</c:v>
                </c:pt>
                <c:pt idx="379">
                  <c:v>33</c:v>
                </c:pt>
                <c:pt idx="380">
                  <c:v>34</c:v>
                </c:pt>
                <c:pt idx="381">
                  <c:v>0</c:v>
                </c:pt>
                <c:pt idx="382">
                  <c:v>36</c:v>
                </c:pt>
                <c:pt idx="383">
                  <c:v>64</c:v>
                </c:pt>
                <c:pt idx="384">
                  <c:v>57</c:v>
                </c:pt>
                <c:pt idx="385">
                  <c:v>37</c:v>
                </c:pt>
                <c:pt idx="386">
                  <c:v>54</c:v>
                </c:pt>
                <c:pt idx="387">
                  <c:v>44</c:v>
                </c:pt>
                <c:pt idx="388">
                  <c:v>36</c:v>
                </c:pt>
                <c:pt idx="389">
                  <c:v>20</c:v>
                </c:pt>
                <c:pt idx="390">
                  <c:v>0</c:v>
                </c:pt>
                <c:pt idx="391">
                  <c:v>38</c:v>
                </c:pt>
                <c:pt idx="392">
                  <c:v>39</c:v>
                </c:pt>
                <c:pt idx="393">
                  <c:v>0</c:v>
                </c:pt>
                <c:pt idx="394">
                  <c:v>36</c:v>
                </c:pt>
                <c:pt idx="395">
                  <c:v>57</c:v>
                </c:pt>
                <c:pt idx="396">
                  <c:v>52</c:v>
                </c:pt>
                <c:pt idx="397">
                  <c:v>50</c:v>
                </c:pt>
                <c:pt idx="398">
                  <c:v>34</c:v>
                </c:pt>
                <c:pt idx="399">
                  <c:v>50</c:v>
                </c:pt>
                <c:pt idx="400">
                  <c:v>36</c:v>
                </c:pt>
                <c:pt idx="401">
                  <c:v>52</c:v>
                </c:pt>
                <c:pt idx="402">
                  <c:v>42</c:v>
                </c:pt>
                <c:pt idx="403">
                  <c:v>22</c:v>
                </c:pt>
                <c:pt idx="404">
                  <c:v>55</c:v>
                </c:pt>
                <c:pt idx="405">
                  <c:v>38</c:v>
                </c:pt>
                <c:pt idx="406">
                  <c:v>42</c:v>
                </c:pt>
                <c:pt idx="407">
                  <c:v>0</c:v>
                </c:pt>
                <c:pt idx="408">
                  <c:v>36</c:v>
                </c:pt>
                <c:pt idx="409">
                  <c:v>22</c:v>
                </c:pt>
                <c:pt idx="410">
                  <c:v>55</c:v>
                </c:pt>
                <c:pt idx="411">
                  <c:v>0</c:v>
                </c:pt>
                <c:pt idx="412">
                  <c:v>0</c:v>
                </c:pt>
                <c:pt idx="413">
                  <c:v>50</c:v>
                </c:pt>
                <c:pt idx="414">
                  <c:v>38</c:v>
                </c:pt>
                <c:pt idx="415">
                  <c:v>30</c:v>
                </c:pt>
                <c:pt idx="416">
                  <c:v>0</c:v>
                </c:pt>
                <c:pt idx="417">
                  <c:v>33</c:v>
                </c:pt>
                <c:pt idx="418">
                  <c:v>46</c:v>
                </c:pt>
                <c:pt idx="419">
                  <c:v>22</c:v>
                </c:pt>
                <c:pt idx="420">
                  <c:v>45</c:v>
                </c:pt>
                <c:pt idx="421">
                  <c:v>30</c:v>
                </c:pt>
                <c:pt idx="422">
                  <c:v>50</c:v>
                </c:pt>
                <c:pt idx="423">
                  <c:v>40</c:v>
                </c:pt>
                <c:pt idx="424">
                  <c:v>32</c:v>
                </c:pt>
                <c:pt idx="425">
                  <c:v>0</c:v>
                </c:pt>
                <c:pt idx="426">
                  <c:v>31</c:v>
                </c:pt>
                <c:pt idx="427">
                  <c:v>0</c:v>
                </c:pt>
                <c:pt idx="428">
                  <c:v>39</c:v>
                </c:pt>
                <c:pt idx="429">
                  <c:v>23</c:v>
                </c:pt>
                <c:pt idx="430">
                  <c:v>54</c:v>
                </c:pt>
                <c:pt idx="431">
                  <c:v>54</c:v>
                </c:pt>
                <c:pt idx="432">
                  <c:v>34</c:v>
                </c:pt>
                <c:pt idx="433">
                  <c:v>0</c:v>
                </c:pt>
                <c:pt idx="434">
                  <c:v>49</c:v>
                </c:pt>
                <c:pt idx="435">
                  <c:v>56</c:v>
                </c:pt>
                <c:pt idx="436">
                  <c:v>47</c:v>
                </c:pt>
                <c:pt idx="437">
                  <c:v>41</c:v>
                </c:pt>
                <c:pt idx="438">
                  <c:v>81</c:v>
                </c:pt>
                <c:pt idx="439">
                  <c:v>23</c:v>
                </c:pt>
                <c:pt idx="440">
                  <c:v>39</c:v>
                </c:pt>
                <c:pt idx="441">
                  <c:v>0</c:v>
                </c:pt>
                <c:pt idx="442">
                  <c:v>38</c:v>
                </c:pt>
                <c:pt idx="443">
                  <c:v>40</c:v>
                </c:pt>
                <c:pt idx="444">
                  <c:v>58</c:v>
                </c:pt>
                <c:pt idx="445">
                  <c:v>0</c:v>
                </c:pt>
                <c:pt idx="446">
                  <c:v>22</c:v>
                </c:pt>
                <c:pt idx="447">
                  <c:v>32</c:v>
                </c:pt>
                <c:pt idx="448">
                  <c:v>0</c:v>
                </c:pt>
                <c:pt idx="449">
                  <c:v>37</c:v>
                </c:pt>
                <c:pt idx="450">
                  <c:v>31</c:v>
                </c:pt>
                <c:pt idx="451">
                  <c:v>43</c:v>
                </c:pt>
                <c:pt idx="452">
                  <c:v>29</c:v>
                </c:pt>
                <c:pt idx="453">
                  <c:v>39</c:v>
                </c:pt>
                <c:pt idx="454">
                  <c:v>36</c:v>
                </c:pt>
                <c:pt idx="455">
                  <c:v>39</c:v>
                </c:pt>
                <c:pt idx="456">
                  <c:v>56</c:v>
                </c:pt>
                <c:pt idx="457">
                  <c:v>24</c:v>
                </c:pt>
                <c:pt idx="458">
                  <c:v>80</c:v>
                </c:pt>
                <c:pt idx="459">
                  <c:v>52</c:v>
                </c:pt>
                <c:pt idx="460">
                  <c:v>44</c:v>
                </c:pt>
                <c:pt idx="461">
                  <c:v>19</c:v>
                </c:pt>
                <c:pt idx="462">
                  <c:v>27</c:v>
                </c:pt>
                <c:pt idx="463">
                  <c:v>42</c:v>
                </c:pt>
                <c:pt idx="464">
                  <c:v>55</c:v>
                </c:pt>
                <c:pt idx="465">
                  <c:v>57</c:v>
                </c:pt>
                <c:pt idx="466">
                  <c:v>34</c:v>
                </c:pt>
                <c:pt idx="467">
                  <c:v>35</c:v>
                </c:pt>
                <c:pt idx="468">
                  <c:v>47</c:v>
                </c:pt>
                <c:pt idx="469">
                  <c:v>28</c:v>
                </c:pt>
                <c:pt idx="470">
                  <c:v>0</c:v>
                </c:pt>
                <c:pt idx="471">
                  <c:v>41</c:v>
                </c:pt>
                <c:pt idx="472">
                  <c:v>34</c:v>
                </c:pt>
                <c:pt idx="473">
                  <c:v>0</c:v>
                </c:pt>
                <c:pt idx="474">
                  <c:v>43</c:v>
                </c:pt>
                <c:pt idx="475">
                  <c:v>0</c:v>
                </c:pt>
                <c:pt idx="476">
                  <c:v>48</c:v>
                </c:pt>
                <c:pt idx="477">
                  <c:v>49</c:v>
                </c:pt>
                <c:pt idx="478">
                  <c:v>47</c:v>
                </c:pt>
                <c:pt idx="479">
                  <c:v>0</c:v>
                </c:pt>
                <c:pt idx="480">
                  <c:v>0</c:v>
                </c:pt>
                <c:pt idx="481">
                  <c:v>47</c:v>
                </c:pt>
                <c:pt idx="482">
                  <c:v>30</c:v>
                </c:pt>
                <c:pt idx="483">
                  <c:v>40</c:v>
                </c:pt>
                <c:pt idx="484">
                  <c:v>49</c:v>
                </c:pt>
                <c:pt idx="485">
                  <c:v>0</c:v>
                </c:pt>
                <c:pt idx="486">
                  <c:v>25</c:v>
                </c:pt>
                <c:pt idx="487">
                  <c:v>46</c:v>
                </c:pt>
                <c:pt idx="488">
                  <c:v>26</c:v>
                </c:pt>
                <c:pt idx="489">
                  <c:v>53</c:v>
                </c:pt>
                <c:pt idx="490">
                  <c:v>36</c:v>
                </c:pt>
                <c:pt idx="491">
                  <c:v>42</c:v>
                </c:pt>
                <c:pt idx="492">
                  <c:v>51</c:v>
                </c:pt>
                <c:pt idx="493">
                  <c:v>36</c:v>
                </c:pt>
                <c:pt idx="494">
                  <c:v>43</c:v>
                </c:pt>
                <c:pt idx="495">
                  <c:v>20</c:v>
                </c:pt>
                <c:pt idx="496">
                  <c:v>32</c:v>
                </c:pt>
                <c:pt idx="497">
                  <c:v>47</c:v>
                </c:pt>
                <c:pt idx="498">
                  <c:v>0</c:v>
                </c:pt>
                <c:pt idx="499">
                  <c:v>37</c:v>
                </c:pt>
                <c:pt idx="500">
                  <c:v>0</c:v>
                </c:pt>
                <c:pt idx="501">
                  <c:v>69</c:v>
                </c:pt>
                <c:pt idx="502">
                  <c:v>40</c:v>
                </c:pt>
                <c:pt idx="503">
                  <c:v>38</c:v>
                </c:pt>
                <c:pt idx="504">
                  <c:v>54</c:v>
                </c:pt>
                <c:pt idx="505">
                  <c:v>28</c:v>
                </c:pt>
                <c:pt idx="506">
                  <c:v>54</c:v>
                </c:pt>
                <c:pt idx="507">
                  <c:v>55</c:v>
                </c:pt>
                <c:pt idx="508">
                  <c:v>36</c:v>
                </c:pt>
                <c:pt idx="509">
                  <c:v>30</c:v>
                </c:pt>
                <c:pt idx="510">
                  <c:v>53</c:v>
                </c:pt>
                <c:pt idx="511">
                  <c:v>19</c:v>
                </c:pt>
                <c:pt idx="512">
                  <c:v>41</c:v>
                </c:pt>
                <c:pt idx="513">
                  <c:v>39</c:v>
                </c:pt>
                <c:pt idx="514">
                  <c:v>0</c:v>
                </c:pt>
                <c:pt idx="515">
                  <c:v>64</c:v>
                </c:pt>
                <c:pt idx="516">
                  <c:v>28</c:v>
                </c:pt>
                <c:pt idx="517">
                  <c:v>26</c:v>
                </c:pt>
                <c:pt idx="518">
                  <c:v>33</c:v>
                </c:pt>
                <c:pt idx="519">
                  <c:v>31</c:v>
                </c:pt>
                <c:pt idx="520">
                  <c:v>63</c:v>
                </c:pt>
                <c:pt idx="521">
                  <c:v>0</c:v>
                </c:pt>
                <c:pt idx="522">
                  <c:v>0</c:v>
                </c:pt>
                <c:pt idx="523">
                  <c:v>47</c:v>
                </c:pt>
                <c:pt idx="524">
                  <c:v>27</c:v>
                </c:pt>
                <c:pt idx="525">
                  <c:v>54</c:v>
                </c:pt>
                <c:pt idx="526">
                  <c:v>36</c:v>
                </c:pt>
                <c:pt idx="527">
                  <c:v>0</c:v>
                </c:pt>
                <c:pt idx="528">
                  <c:v>51</c:v>
                </c:pt>
                <c:pt idx="529">
                  <c:v>45</c:v>
                </c:pt>
                <c:pt idx="530">
                  <c:v>42</c:v>
                </c:pt>
                <c:pt idx="531">
                  <c:v>44</c:v>
                </c:pt>
                <c:pt idx="532">
                  <c:v>0</c:v>
                </c:pt>
                <c:pt idx="533">
                  <c:v>35</c:v>
                </c:pt>
                <c:pt idx="534">
                  <c:v>22</c:v>
                </c:pt>
                <c:pt idx="535">
                  <c:v>56</c:v>
                </c:pt>
                <c:pt idx="536">
                  <c:v>51</c:v>
                </c:pt>
                <c:pt idx="537">
                  <c:v>0</c:v>
                </c:pt>
                <c:pt idx="538">
                  <c:v>0</c:v>
                </c:pt>
                <c:pt idx="539">
                  <c:v>29</c:v>
                </c:pt>
                <c:pt idx="540">
                  <c:v>29</c:v>
                </c:pt>
                <c:pt idx="541">
                  <c:v>61</c:v>
                </c:pt>
                <c:pt idx="542">
                  <c:v>63</c:v>
                </c:pt>
                <c:pt idx="543">
                  <c:v>36</c:v>
                </c:pt>
                <c:pt idx="544">
                  <c:v>29</c:v>
                </c:pt>
                <c:pt idx="545">
                  <c:v>50</c:v>
                </c:pt>
                <c:pt idx="546">
                  <c:v>69</c:v>
                </c:pt>
                <c:pt idx="547">
                  <c:v>37</c:v>
                </c:pt>
                <c:pt idx="548">
                  <c:v>43</c:v>
                </c:pt>
                <c:pt idx="549">
                  <c:v>25</c:v>
                </c:pt>
                <c:pt idx="550">
                  <c:v>52</c:v>
                </c:pt>
                <c:pt idx="551">
                  <c:v>38</c:v>
                </c:pt>
                <c:pt idx="552">
                  <c:v>38</c:v>
                </c:pt>
                <c:pt idx="553">
                  <c:v>30</c:v>
                </c:pt>
                <c:pt idx="554">
                  <c:v>25</c:v>
                </c:pt>
                <c:pt idx="555">
                  <c:v>0</c:v>
                </c:pt>
                <c:pt idx="556">
                  <c:v>42</c:v>
                </c:pt>
                <c:pt idx="557">
                  <c:v>25</c:v>
                </c:pt>
                <c:pt idx="558">
                  <c:v>41</c:v>
                </c:pt>
                <c:pt idx="559">
                  <c:v>32</c:v>
                </c:pt>
                <c:pt idx="560">
                  <c:v>61</c:v>
                </c:pt>
                <c:pt idx="561">
                  <c:v>26</c:v>
                </c:pt>
                <c:pt idx="562">
                  <c:v>41</c:v>
                </c:pt>
                <c:pt idx="563">
                  <c:v>25</c:v>
                </c:pt>
                <c:pt idx="564">
                  <c:v>39</c:v>
                </c:pt>
                <c:pt idx="565">
                  <c:v>53</c:v>
                </c:pt>
                <c:pt idx="566">
                  <c:v>45</c:v>
                </c:pt>
                <c:pt idx="567">
                  <c:v>23</c:v>
                </c:pt>
                <c:pt idx="568">
                  <c:v>29</c:v>
                </c:pt>
                <c:pt idx="569">
                  <c:v>52</c:v>
                </c:pt>
                <c:pt idx="570">
                  <c:v>0</c:v>
                </c:pt>
                <c:pt idx="571">
                  <c:v>53</c:v>
                </c:pt>
                <c:pt idx="572">
                  <c:v>49</c:v>
                </c:pt>
                <c:pt idx="573">
                  <c:v>36</c:v>
                </c:pt>
                <c:pt idx="574">
                  <c:v>27</c:v>
                </c:pt>
                <c:pt idx="575">
                  <c:v>60</c:v>
                </c:pt>
                <c:pt idx="576">
                  <c:v>51</c:v>
                </c:pt>
                <c:pt idx="577">
                  <c:v>30</c:v>
                </c:pt>
                <c:pt idx="578">
                  <c:v>32</c:v>
                </c:pt>
                <c:pt idx="579">
                  <c:v>46</c:v>
                </c:pt>
                <c:pt idx="580">
                  <c:v>0</c:v>
                </c:pt>
                <c:pt idx="581">
                  <c:v>26</c:v>
                </c:pt>
                <c:pt idx="582">
                  <c:v>22</c:v>
                </c:pt>
                <c:pt idx="583">
                  <c:v>28</c:v>
                </c:pt>
                <c:pt idx="584">
                  <c:v>0</c:v>
                </c:pt>
                <c:pt idx="585">
                  <c:v>0</c:v>
                </c:pt>
                <c:pt idx="586">
                  <c:v>62</c:v>
                </c:pt>
                <c:pt idx="587">
                  <c:v>52</c:v>
                </c:pt>
                <c:pt idx="588">
                  <c:v>21</c:v>
                </c:pt>
                <c:pt idx="589">
                  <c:v>77</c:v>
                </c:pt>
                <c:pt idx="590">
                  <c:v>26</c:v>
                </c:pt>
                <c:pt idx="591">
                  <c:v>0</c:v>
                </c:pt>
                <c:pt idx="592">
                  <c:v>60</c:v>
                </c:pt>
                <c:pt idx="593">
                  <c:v>37</c:v>
                </c:pt>
                <c:pt idx="594">
                  <c:v>0</c:v>
                </c:pt>
                <c:pt idx="595">
                  <c:v>43</c:v>
                </c:pt>
                <c:pt idx="596">
                  <c:v>53</c:v>
                </c:pt>
                <c:pt idx="597">
                  <c:v>46</c:v>
                </c:pt>
                <c:pt idx="598">
                  <c:v>51</c:v>
                </c:pt>
                <c:pt idx="599">
                  <c:v>41</c:v>
                </c:pt>
                <c:pt idx="600">
                  <c:v>0</c:v>
                </c:pt>
                <c:pt idx="601">
                  <c:v>39</c:v>
                </c:pt>
                <c:pt idx="602">
                  <c:v>29</c:v>
                </c:pt>
                <c:pt idx="603">
                  <c:v>0</c:v>
                </c:pt>
                <c:pt idx="604">
                  <c:v>39</c:v>
                </c:pt>
                <c:pt idx="605">
                  <c:v>75</c:v>
                </c:pt>
                <c:pt idx="606">
                  <c:v>68</c:v>
                </c:pt>
                <c:pt idx="607">
                  <c:v>53</c:v>
                </c:pt>
                <c:pt idx="608">
                  <c:v>0</c:v>
                </c:pt>
                <c:pt idx="609">
                  <c:v>31</c:v>
                </c:pt>
                <c:pt idx="610">
                  <c:v>71</c:v>
                </c:pt>
                <c:pt idx="611">
                  <c:v>0</c:v>
                </c:pt>
                <c:pt idx="612">
                  <c:v>35</c:v>
                </c:pt>
                <c:pt idx="613">
                  <c:v>81</c:v>
                </c:pt>
                <c:pt idx="614">
                  <c:v>43</c:v>
                </c:pt>
                <c:pt idx="615">
                  <c:v>0</c:v>
                </c:pt>
                <c:pt idx="616">
                  <c:v>53</c:v>
                </c:pt>
                <c:pt idx="617">
                  <c:v>53</c:v>
                </c:pt>
                <c:pt idx="618">
                  <c:v>20</c:v>
                </c:pt>
                <c:pt idx="619">
                  <c:v>23</c:v>
                </c:pt>
                <c:pt idx="620">
                  <c:v>78</c:v>
                </c:pt>
                <c:pt idx="621">
                  <c:v>48</c:v>
                </c:pt>
                <c:pt idx="622">
                  <c:v>60</c:v>
                </c:pt>
                <c:pt idx="623">
                  <c:v>24</c:v>
                </c:pt>
                <c:pt idx="624">
                  <c:v>44</c:v>
                </c:pt>
                <c:pt idx="625">
                  <c:v>21</c:v>
                </c:pt>
                <c:pt idx="626">
                  <c:v>0</c:v>
                </c:pt>
                <c:pt idx="627">
                  <c:v>46</c:v>
                </c:pt>
                <c:pt idx="628">
                  <c:v>36</c:v>
                </c:pt>
                <c:pt idx="629">
                  <c:v>53</c:v>
                </c:pt>
                <c:pt idx="630">
                  <c:v>0</c:v>
                </c:pt>
                <c:pt idx="631">
                  <c:v>39</c:v>
                </c:pt>
                <c:pt idx="632">
                  <c:v>36</c:v>
                </c:pt>
                <c:pt idx="633">
                  <c:v>19</c:v>
                </c:pt>
                <c:pt idx="634">
                  <c:v>31</c:v>
                </c:pt>
                <c:pt idx="635">
                  <c:v>45</c:v>
                </c:pt>
                <c:pt idx="636">
                  <c:v>34</c:v>
                </c:pt>
                <c:pt idx="637">
                  <c:v>53</c:v>
                </c:pt>
                <c:pt idx="638">
                  <c:v>68</c:v>
                </c:pt>
                <c:pt idx="639">
                  <c:v>30</c:v>
                </c:pt>
                <c:pt idx="640">
                  <c:v>76</c:v>
                </c:pt>
                <c:pt idx="641">
                  <c:v>55</c:v>
                </c:pt>
                <c:pt idx="642">
                  <c:v>26</c:v>
                </c:pt>
                <c:pt idx="643">
                  <c:v>41</c:v>
                </c:pt>
                <c:pt idx="644">
                  <c:v>36</c:v>
                </c:pt>
                <c:pt idx="645">
                  <c:v>63</c:v>
                </c:pt>
                <c:pt idx="646">
                  <c:v>44</c:v>
                </c:pt>
                <c:pt idx="647">
                  <c:v>59</c:v>
                </c:pt>
                <c:pt idx="648">
                  <c:v>0</c:v>
                </c:pt>
                <c:pt idx="649">
                  <c:v>71</c:v>
                </c:pt>
                <c:pt idx="650">
                  <c:v>26</c:v>
                </c:pt>
                <c:pt idx="651">
                  <c:v>57</c:v>
                </c:pt>
                <c:pt idx="652">
                  <c:v>32</c:v>
                </c:pt>
                <c:pt idx="653">
                  <c:v>31</c:v>
                </c:pt>
                <c:pt idx="654">
                  <c:v>38</c:v>
                </c:pt>
                <c:pt idx="655">
                  <c:v>34</c:v>
                </c:pt>
                <c:pt idx="656">
                  <c:v>55</c:v>
                </c:pt>
                <c:pt idx="657">
                  <c:v>39</c:v>
                </c:pt>
                <c:pt idx="658">
                  <c:v>51</c:v>
                </c:pt>
                <c:pt idx="659">
                  <c:v>0</c:v>
                </c:pt>
                <c:pt idx="660">
                  <c:v>30</c:v>
                </c:pt>
                <c:pt idx="661">
                  <c:v>31</c:v>
                </c:pt>
                <c:pt idx="662">
                  <c:v>30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25</c:v>
                </c:pt>
                <c:pt idx="667">
                  <c:v>24</c:v>
                </c:pt>
                <c:pt idx="668">
                  <c:v>36</c:v>
                </c:pt>
                <c:pt idx="669">
                  <c:v>38</c:v>
                </c:pt>
                <c:pt idx="670">
                  <c:v>33</c:v>
                </c:pt>
                <c:pt idx="671">
                  <c:v>22</c:v>
                </c:pt>
                <c:pt idx="672">
                  <c:v>27</c:v>
                </c:pt>
                <c:pt idx="673">
                  <c:v>53</c:v>
                </c:pt>
                <c:pt idx="674">
                  <c:v>0</c:v>
                </c:pt>
                <c:pt idx="675">
                  <c:v>65</c:v>
                </c:pt>
                <c:pt idx="676">
                  <c:v>61</c:v>
                </c:pt>
                <c:pt idx="677">
                  <c:v>65</c:v>
                </c:pt>
                <c:pt idx="678">
                  <c:v>0</c:v>
                </c:pt>
                <c:pt idx="679">
                  <c:v>44</c:v>
                </c:pt>
                <c:pt idx="680">
                  <c:v>54</c:v>
                </c:pt>
                <c:pt idx="681">
                  <c:v>40</c:v>
                </c:pt>
                <c:pt idx="682">
                  <c:v>18</c:v>
                </c:pt>
                <c:pt idx="683">
                  <c:v>52</c:v>
                </c:pt>
                <c:pt idx="684">
                  <c:v>46</c:v>
                </c:pt>
                <c:pt idx="685">
                  <c:v>21</c:v>
                </c:pt>
                <c:pt idx="686">
                  <c:v>0</c:v>
                </c:pt>
                <c:pt idx="687">
                  <c:v>0</c:v>
                </c:pt>
                <c:pt idx="688">
                  <c:v>52</c:v>
                </c:pt>
                <c:pt idx="689">
                  <c:v>47</c:v>
                </c:pt>
                <c:pt idx="690">
                  <c:v>24</c:v>
                </c:pt>
                <c:pt idx="691">
                  <c:v>40</c:v>
                </c:pt>
                <c:pt idx="692">
                  <c:v>36</c:v>
                </c:pt>
                <c:pt idx="693">
                  <c:v>42</c:v>
                </c:pt>
                <c:pt idx="694">
                  <c:v>34</c:v>
                </c:pt>
                <c:pt idx="695">
                  <c:v>43</c:v>
                </c:pt>
                <c:pt idx="696">
                  <c:v>53</c:v>
                </c:pt>
                <c:pt idx="697">
                  <c:v>36</c:v>
                </c:pt>
                <c:pt idx="698">
                  <c:v>25</c:v>
                </c:pt>
                <c:pt idx="699">
                  <c:v>49</c:v>
                </c:pt>
                <c:pt idx="700">
                  <c:v>40</c:v>
                </c:pt>
                <c:pt idx="701">
                  <c:v>63</c:v>
                </c:pt>
                <c:pt idx="702">
                  <c:v>26</c:v>
                </c:pt>
                <c:pt idx="703">
                  <c:v>39</c:v>
                </c:pt>
                <c:pt idx="704">
                  <c:v>0</c:v>
                </c:pt>
                <c:pt idx="705">
                  <c:v>58</c:v>
                </c:pt>
                <c:pt idx="706">
                  <c:v>30</c:v>
                </c:pt>
                <c:pt idx="707">
                  <c:v>58</c:v>
                </c:pt>
                <c:pt idx="708">
                  <c:v>26</c:v>
                </c:pt>
                <c:pt idx="709">
                  <c:v>0</c:v>
                </c:pt>
                <c:pt idx="710">
                  <c:v>34</c:v>
                </c:pt>
                <c:pt idx="711">
                  <c:v>56</c:v>
                </c:pt>
                <c:pt idx="712">
                  <c:v>73</c:v>
                </c:pt>
                <c:pt idx="713">
                  <c:v>89</c:v>
                </c:pt>
                <c:pt idx="714">
                  <c:v>41</c:v>
                </c:pt>
                <c:pt idx="715">
                  <c:v>28</c:v>
                </c:pt>
                <c:pt idx="716">
                  <c:v>27</c:v>
                </c:pt>
                <c:pt idx="717">
                  <c:v>44</c:v>
                </c:pt>
                <c:pt idx="718">
                  <c:v>31</c:v>
                </c:pt>
                <c:pt idx="719">
                  <c:v>68</c:v>
                </c:pt>
                <c:pt idx="720">
                  <c:v>0</c:v>
                </c:pt>
                <c:pt idx="721">
                  <c:v>50</c:v>
                </c:pt>
                <c:pt idx="722">
                  <c:v>21</c:v>
                </c:pt>
                <c:pt idx="723">
                  <c:v>0</c:v>
                </c:pt>
                <c:pt idx="724">
                  <c:v>0</c:v>
                </c:pt>
                <c:pt idx="725">
                  <c:v>33</c:v>
                </c:pt>
                <c:pt idx="726">
                  <c:v>36</c:v>
                </c:pt>
                <c:pt idx="727">
                  <c:v>20</c:v>
                </c:pt>
                <c:pt idx="728">
                  <c:v>67</c:v>
                </c:pt>
                <c:pt idx="729">
                  <c:v>39</c:v>
                </c:pt>
                <c:pt idx="730">
                  <c:v>60</c:v>
                </c:pt>
                <c:pt idx="731">
                  <c:v>0</c:v>
                </c:pt>
                <c:pt idx="732">
                  <c:v>45</c:v>
                </c:pt>
                <c:pt idx="733">
                  <c:v>48</c:v>
                </c:pt>
                <c:pt idx="734">
                  <c:v>22</c:v>
                </c:pt>
                <c:pt idx="735">
                  <c:v>25</c:v>
                </c:pt>
                <c:pt idx="736">
                  <c:v>30</c:v>
                </c:pt>
                <c:pt idx="737">
                  <c:v>44</c:v>
                </c:pt>
                <c:pt idx="738">
                  <c:v>67</c:v>
                </c:pt>
                <c:pt idx="739">
                  <c:v>61</c:v>
                </c:pt>
                <c:pt idx="740">
                  <c:v>41</c:v>
                </c:pt>
                <c:pt idx="741">
                  <c:v>33</c:v>
                </c:pt>
                <c:pt idx="742">
                  <c:v>0</c:v>
                </c:pt>
                <c:pt idx="743">
                  <c:v>0</c:v>
                </c:pt>
                <c:pt idx="744">
                  <c:v>32</c:v>
                </c:pt>
                <c:pt idx="745">
                  <c:v>51</c:v>
                </c:pt>
                <c:pt idx="746">
                  <c:v>31</c:v>
                </c:pt>
                <c:pt idx="747">
                  <c:v>45</c:v>
                </c:pt>
                <c:pt idx="748">
                  <c:v>25</c:v>
                </c:pt>
                <c:pt idx="749">
                  <c:v>63</c:v>
                </c:pt>
                <c:pt idx="750">
                  <c:v>80</c:v>
                </c:pt>
                <c:pt idx="751">
                  <c:v>39</c:v>
                </c:pt>
                <c:pt idx="752">
                  <c:v>28</c:v>
                </c:pt>
                <c:pt idx="753">
                  <c:v>37</c:v>
                </c:pt>
                <c:pt idx="754">
                  <c:v>0</c:v>
                </c:pt>
                <c:pt idx="755">
                  <c:v>34</c:v>
                </c:pt>
                <c:pt idx="756">
                  <c:v>38</c:v>
                </c:pt>
                <c:pt idx="757">
                  <c:v>39</c:v>
                </c:pt>
                <c:pt idx="758">
                  <c:v>61</c:v>
                </c:pt>
                <c:pt idx="759">
                  <c:v>0</c:v>
                </c:pt>
                <c:pt idx="760">
                  <c:v>34</c:v>
                </c:pt>
                <c:pt idx="761">
                  <c:v>34</c:v>
                </c:pt>
                <c:pt idx="762">
                  <c:v>40</c:v>
                </c:pt>
                <c:pt idx="763">
                  <c:v>43</c:v>
                </c:pt>
                <c:pt idx="764">
                  <c:v>0</c:v>
                </c:pt>
                <c:pt idx="765">
                  <c:v>53</c:v>
                </c:pt>
                <c:pt idx="766">
                  <c:v>29</c:v>
                </c:pt>
                <c:pt idx="767">
                  <c:v>36</c:v>
                </c:pt>
                <c:pt idx="768">
                  <c:v>42</c:v>
                </c:pt>
                <c:pt idx="769">
                  <c:v>34</c:v>
                </c:pt>
                <c:pt idx="770">
                  <c:v>0</c:v>
                </c:pt>
                <c:pt idx="771">
                  <c:v>24</c:v>
                </c:pt>
                <c:pt idx="772">
                  <c:v>0</c:v>
                </c:pt>
                <c:pt idx="773">
                  <c:v>59</c:v>
                </c:pt>
                <c:pt idx="774">
                  <c:v>51</c:v>
                </c:pt>
                <c:pt idx="775">
                  <c:v>0</c:v>
                </c:pt>
                <c:pt idx="776">
                  <c:v>47</c:v>
                </c:pt>
                <c:pt idx="777">
                  <c:v>22</c:v>
                </c:pt>
                <c:pt idx="778">
                  <c:v>55</c:v>
                </c:pt>
                <c:pt idx="779">
                  <c:v>49</c:v>
                </c:pt>
                <c:pt idx="780">
                  <c:v>68</c:v>
                </c:pt>
                <c:pt idx="781">
                  <c:v>66</c:v>
                </c:pt>
                <c:pt idx="782">
                  <c:v>29</c:v>
                </c:pt>
                <c:pt idx="783">
                  <c:v>36</c:v>
                </c:pt>
                <c:pt idx="784">
                  <c:v>38</c:v>
                </c:pt>
                <c:pt idx="785">
                  <c:v>0</c:v>
                </c:pt>
                <c:pt idx="786">
                  <c:v>32</c:v>
                </c:pt>
                <c:pt idx="787">
                  <c:v>37</c:v>
                </c:pt>
                <c:pt idx="788">
                  <c:v>51</c:v>
                </c:pt>
                <c:pt idx="789">
                  <c:v>38</c:v>
                </c:pt>
                <c:pt idx="790">
                  <c:v>52</c:v>
                </c:pt>
                <c:pt idx="791">
                  <c:v>53</c:v>
                </c:pt>
                <c:pt idx="792">
                  <c:v>0</c:v>
                </c:pt>
                <c:pt idx="793">
                  <c:v>29</c:v>
                </c:pt>
                <c:pt idx="794">
                  <c:v>47</c:v>
                </c:pt>
                <c:pt idx="795">
                  <c:v>48</c:v>
                </c:pt>
                <c:pt idx="796">
                  <c:v>34</c:v>
                </c:pt>
                <c:pt idx="797">
                  <c:v>44</c:v>
                </c:pt>
                <c:pt idx="798">
                  <c:v>0</c:v>
                </c:pt>
                <c:pt idx="799">
                  <c:v>38</c:v>
                </c:pt>
                <c:pt idx="800">
                  <c:v>61</c:v>
                </c:pt>
                <c:pt idx="801">
                  <c:v>42</c:v>
                </c:pt>
                <c:pt idx="802">
                  <c:v>73</c:v>
                </c:pt>
                <c:pt idx="803">
                  <c:v>26</c:v>
                </c:pt>
                <c:pt idx="804">
                  <c:v>25</c:v>
                </c:pt>
                <c:pt idx="805">
                  <c:v>0</c:v>
                </c:pt>
                <c:pt idx="806">
                  <c:v>20</c:v>
                </c:pt>
                <c:pt idx="807">
                  <c:v>35</c:v>
                </c:pt>
                <c:pt idx="808">
                  <c:v>40</c:v>
                </c:pt>
                <c:pt idx="809">
                  <c:v>0</c:v>
                </c:pt>
                <c:pt idx="810">
                  <c:v>56</c:v>
                </c:pt>
                <c:pt idx="811">
                  <c:v>36</c:v>
                </c:pt>
                <c:pt idx="812">
                  <c:v>32</c:v>
                </c:pt>
                <c:pt idx="813">
                  <c:v>0</c:v>
                </c:pt>
                <c:pt idx="814">
                  <c:v>51</c:v>
                </c:pt>
                <c:pt idx="815">
                  <c:v>43</c:v>
                </c:pt>
                <c:pt idx="816">
                  <c:v>35</c:v>
                </c:pt>
                <c:pt idx="817">
                  <c:v>33</c:v>
                </c:pt>
                <c:pt idx="818">
                  <c:v>57</c:v>
                </c:pt>
                <c:pt idx="819">
                  <c:v>24</c:v>
                </c:pt>
                <c:pt idx="820">
                  <c:v>28</c:v>
                </c:pt>
                <c:pt idx="821">
                  <c:v>24</c:v>
                </c:pt>
                <c:pt idx="822">
                  <c:v>50</c:v>
                </c:pt>
                <c:pt idx="823">
                  <c:v>0</c:v>
                </c:pt>
                <c:pt idx="824">
                  <c:v>25</c:v>
                </c:pt>
                <c:pt idx="825">
                  <c:v>38</c:v>
                </c:pt>
                <c:pt idx="826">
                  <c:v>65</c:v>
                </c:pt>
                <c:pt idx="827">
                  <c:v>28</c:v>
                </c:pt>
                <c:pt idx="828">
                  <c:v>33</c:v>
                </c:pt>
                <c:pt idx="829">
                  <c:v>29</c:v>
                </c:pt>
                <c:pt idx="830">
                  <c:v>49</c:v>
                </c:pt>
                <c:pt idx="831">
                  <c:v>32</c:v>
                </c:pt>
                <c:pt idx="832">
                  <c:v>53</c:v>
                </c:pt>
                <c:pt idx="833">
                  <c:v>26</c:v>
                </c:pt>
                <c:pt idx="834">
                  <c:v>44</c:v>
                </c:pt>
                <c:pt idx="835">
                  <c:v>23</c:v>
                </c:pt>
                <c:pt idx="836">
                  <c:v>39</c:v>
                </c:pt>
                <c:pt idx="837">
                  <c:v>26</c:v>
                </c:pt>
                <c:pt idx="838">
                  <c:v>54</c:v>
                </c:pt>
                <c:pt idx="839">
                  <c:v>33</c:v>
                </c:pt>
                <c:pt idx="840">
                  <c:v>59</c:v>
                </c:pt>
                <c:pt idx="841">
                  <c:v>0</c:v>
                </c:pt>
                <c:pt idx="842">
                  <c:v>29</c:v>
                </c:pt>
                <c:pt idx="843">
                  <c:v>23</c:v>
                </c:pt>
                <c:pt idx="844">
                  <c:v>27</c:v>
                </c:pt>
                <c:pt idx="845">
                  <c:v>73</c:v>
                </c:pt>
                <c:pt idx="846">
                  <c:v>0</c:v>
                </c:pt>
                <c:pt idx="847">
                  <c:v>55</c:v>
                </c:pt>
                <c:pt idx="848">
                  <c:v>56</c:v>
                </c:pt>
                <c:pt idx="849">
                  <c:v>51</c:v>
                </c:pt>
                <c:pt idx="850">
                  <c:v>41</c:v>
                </c:pt>
                <c:pt idx="851">
                  <c:v>41</c:v>
                </c:pt>
                <c:pt idx="852">
                  <c:v>44</c:v>
                </c:pt>
                <c:pt idx="853">
                  <c:v>0</c:v>
                </c:pt>
                <c:pt idx="854">
                  <c:v>25</c:v>
                </c:pt>
                <c:pt idx="855">
                  <c:v>34</c:v>
                </c:pt>
                <c:pt idx="856">
                  <c:v>59</c:v>
                </c:pt>
                <c:pt idx="857">
                  <c:v>69</c:v>
                </c:pt>
                <c:pt idx="858">
                  <c:v>0</c:v>
                </c:pt>
                <c:pt idx="859">
                  <c:v>0</c:v>
                </c:pt>
                <c:pt idx="860">
                  <c:v>32</c:v>
                </c:pt>
                <c:pt idx="861">
                  <c:v>29</c:v>
                </c:pt>
                <c:pt idx="862">
                  <c:v>48</c:v>
                </c:pt>
                <c:pt idx="863">
                  <c:v>62</c:v>
                </c:pt>
                <c:pt idx="864">
                  <c:v>0</c:v>
                </c:pt>
                <c:pt idx="865">
                  <c:v>45</c:v>
                </c:pt>
                <c:pt idx="866">
                  <c:v>58</c:v>
                </c:pt>
                <c:pt idx="867">
                  <c:v>27</c:v>
                </c:pt>
                <c:pt idx="868">
                  <c:v>47</c:v>
                </c:pt>
                <c:pt idx="869">
                  <c:v>0</c:v>
                </c:pt>
                <c:pt idx="870">
                  <c:v>61</c:v>
                </c:pt>
                <c:pt idx="871">
                  <c:v>30</c:v>
                </c:pt>
                <c:pt idx="872">
                  <c:v>60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33</c:v>
                </c:pt>
                <c:pt idx="877">
                  <c:v>35</c:v>
                </c:pt>
                <c:pt idx="878">
                  <c:v>38</c:v>
                </c:pt>
                <c:pt idx="879">
                  <c:v>50</c:v>
                </c:pt>
                <c:pt idx="880">
                  <c:v>27</c:v>
                </c:pt>
                <c:pt idx="881">
                  <c:v>61</c:v>
                </c:pt>
                <c:pt idx="882">
                  <c:v>0</c:v>
                </c:pt>
                <c:pt idx="883">
                  <c:v>29</c:v>
                </c:pt>
                <c:pt idx="884">
                  <c:v>0</c:v>
                </c:pt>
                <c:pt idx="885">
                  <c:v>37</c:v>
                </c:pt>
                <c:pt idx="886">
                  <c:v>37</c:v>
                </c:pt>
                <c:pt idx="887">
                  <c:v>27</c:v>
                </c:pt>
                <c:pt idx="888">
                  <c:v>23</c:v>
                </c:pt>
                <c:pt idx="889">
                  <c:v>34</c:v>
                </c:pt>
                <c:pt idx="890">
                  <c:v>51</c:v>
                </c:pt>
                <c:pt idx="891">
                  <c:v>22</c:v>
                </c:pt>
                <c:pt idx="892">
                  <c:v>35</c:v>
                </c:pt>
                <c:pt idx="893">
                  <c:v>59</c:v>
                </c:pt>
                <c:pt idx="894">
                  <c:v>31</c:v>
                </c:pt>
                <c:pt idx="895">
                  <c:v>70</c:v>
                </c:pt>
                <c:pt idx="896">
                  <c:v>28</c:v>
                </c:pt>
                <c:pt idx="897">
                  <c:v>0</c:v>
                </c:pt>
                <c:pt idx="898">
                  <c:v>0</c:v>
                </c:pt>
                <c:pt idx="899">
                  <c:v>58</c:v>
                </c:pt>
                <c:pt idx="900">
                  <c:v>39</c:v>
                </c:pt>
                <c:pt idx="901">
                  <c:v>58</c:v>
                </c:pt>
                <c:pt idx="902">
                  <c:v>34</c:v>
                </c:pt>
                <c:pt idx="903">
                  <c:v>22</c:v>
                </c:pt>
                <c:pt idx="904">
                  <c:v>36</c:v>
                </c:pt>
                <c:pt idx="905">
                  <c:v>0</c:v>
                </c:pt>
                <c:pt idx="906">
                  <c:v>42</c:v>
                </c:pt>
                <c:pt idx="907">
                  <c:v>56</c:v>
                </c:pt>
                <c:pt idx="908">
                  <c:v>33</c:v>
                </c:pt>
                <c:pt idx="909">
                  <c:v>43</c:v>
                </c:pt>
                <c:pt idx="910">
                  <c:v>75</c:v>
                </c:pt>
                <c:pt idx="911">
                  <c:v>0</c:v>
                </c:pt>
                <c:pt idx="912">
                  <c:v>63</c:v>
                </c:pt>
                <c:pt idx="913">
                  <c:v>0</c:v>
                </c:pt>
                <c:pt idx="914">
                  <c:v>25</c:v>
                </c:pt>
                <c:pt idx="915">
                  <c:v>66</c:v>
                </c:pt>
                <c:pt idx="916">
                  <c:v>28</c:v>
                </c:pt>
                <c:pt idx="917">
                  <c:v>20</c:v>
                </c:pt>
                <c:pt idx="918">
                  <c:v>0</c:v>
                </c:pt>
                <c:pt idx="919">
                  <c:v>35</c:v>
                </c:pt>
                <c:pt idx="920">
                  <c:v>38</c:v>
                </c:pt>
                <c:pt idx="921">
                  <c:v>20</c:v>
                </c:pt>
                <c:pt idx="922">
                  <c:v>35</c:v>
                </c:pt>
                <c:pt idx="923">
                  <c:v>0</c:v>
                </c:pt>
                <c:pt idx="924">
                  <c:v>0</c:v>
                </c:pt>
                <c:pt idx="925">
                  <c:v>68</c:v>
                </c:pt>
                <c:pt idx="926">
                  <c:v>54</c:v>
                </c:pt>
                <c:pt idx="927">
                  <c:v>60</c:v>
                </c:pt>
                <c:pt idx="928">
                  <c:v>35</c:v>
                </c:pt>
                <c:pt idx="929">
                  <c:v>34</c:v>
                </c:pt>
                <c:pt idx="930">
                  <c:v>40</c:v>
                </c:pt>
                <c:pt idx="931">
                  <c:v>73</c:v>
                </c:pt>
                <c:pt idx="932">
                  <c:v>21</c:v>
                </c:pt>
                <c:pt idx="933">
                  <c:v>78</c:v>
                </c:pt>
                <c:pt idx="934">
                  <c:v>36</c:v>
                </c:pt>
                <c:pt idx="935">
                  <c:v>52</c:v>
                </c:pt>
                <c:pt idx="936">
                  <c:v>42</c:v>
                </c:pt>
                <c:pt idx="937">
                  <c:v>46</c:v>
                </c:pt>
                <c:pt idx="938">
                  <c:v>56</c:v>
                </c:pt>
                <c:pt idx="939">
                  <c:v>31</c:v>
                </c:pt>
                <c:pt idx="940">
                  <c:v>35</c:v>
                </c:pt>
                <c:pt idx="941">
                  <c:v>24</c:v>
                </c:pt>
                <c:pt idx="942">
                  <c:v>46</c:v>
                </c:pt>
                <c:pt idx="943">
                  <c:v>0</c:v>
                </c:pt>
                <c:pt idx="944">
                  <c:v>28</c:v>
                </c:pt>
                <c:pt idx="945">
                  <c:v>0</c:v>
                </c:pt>
                <c:pt idx="946">
                  <c:v>40</c:v>
                </c:pt>
                <c:pt idx="947">
                  <c:v>36</c:v>
                </c:pt>
                <c:pt idx="948">
                  <c:v>31</c:v>
                </c:pt>
                <c:pt idx="949">
                  <c:v>54</c:v>
                </c:pt>
                <c:pt idx="950">
                  <c:v>43</c:v>
                </c:pt>
                <c:pt idx="951">
                  <c:v>65</c:v>
                </c:pt>
                <c:pt idx="952">
                  <c:v>24</c:v>
                </c:pt>
                <c:pt idx="953">
                  <c:v>21</c:v>
                </c:pt>
                <c:pt idx="954">
                  <c:v>39</c:v>
                </c:pt>
                <c:pt idx="955">
                  <c:v>49</c:v>
                </c:pt>
                <c:pt idx="956">
                  <c:v>63</c:v>
                </c:pt>
                <c:pt idx="957">
                  <c:v>36</c:v>
                </c:pt>
                <c:pt idx="958">
                  <c:v>47</c:v>
                </c:pt>
                <c:pt idx="959">
                  <c:v>59</c:v>
                </c:pt>
                <c:pt idx="960">
                  <c:v>40</c:v>
                </c:pt>
                <c:pt idx="961">
                  <c:v>36</c:v>
                </c:pt>
                <c:pt idx="962">
                  <c:v>43</c:v>
                </c:pt>
                <c:pt idx="963">
                  <c:v>71</c:v>
                </c:pt>
                <c:pt idx="964">
                  <c:v>23</c:v>
                </c:pt>
                <c:pt idx="965">
                  <c:v>61</c:v>
                </c:pt>
                <c:pt idx="966">
                  <c:v>47</c:v>
                </c:pt>
                <c:pt idx="967">
                  <c:v>20</c:v>
                </c:pt>
                <c:pt idx="968">
                  <c:v>60</c:v>
                </c:pt>
                <c:pt idx="969">
                  <c:v>25</c:v>
                </c:pt>
                <c:pt idx="970">
                  <c:v>38</c:v>
                </c:pt>
                <c:pt idx="971">
                  <c:v>0</c:v>
                </c:pt>
                <c:pt idx="972">
                  <c:v>40</c:v>
                </c:pt>
                <c:pt idx="973">
                  <c:v>65</c:v>
                </c:pt>
                <c:pt idx="974">
                  <c:v>28</c:v>
                </c:pt>
                <c:pt idx="975">
                  <c:v>29</c:v>
                </c:pt>
                <c:pt idx="976">
                  <c:v>49</c:v>
                </c:pt>
                <c:pt idx="977">
                  <c:v>69</c:v>
                </c:pt>
                <c:pt idx="978">
                  <c:v>25</c:v>
                </c:pt>
                <c:pt idx="979">
                  <c:v>63</c:v>
                </c:pt>
                <c:pt idx="980">
                  <c:v>49</c:v>
                </c:pt>
                <c:pt idx="981">
                  <c:v>51</c:v>
                </c:pt>
                <c:pt idx="982">
                  <c:v>30</c:v>
                </c:pt>
                <c:pt idx="983">
                  <c:v>59</c:v>
                </c:pt>
                <c:pt idx="984">
                  <c:v>0</c:v>
                </c:pt>
                <c:pt idx="985">
                  <c:v>37</c:v>
                </c:pt>
                <c:pt idx="986">
                  <c:v>56</c:v>
                </c:pt>
                <c:pt idx="987">
                  <c:v>22</c:v>
                </c:pt>
                <c:pt idx="988">
                  <c:v>0</c:v>
                </c:pt>
                <c:pt idx="989">
                  <c:v>33</c:v>
                </c:pt>
                <c:pt idx="990">
                  <c:v>60</c:v>
                </c:pt>
                <c:pt idx="991">
                  <c:v>56</c:v>
                </c:pt>
                <c:pt idx="992">
                  <c:v>19</c:v>
                </c:pt>
                <c:pt idx="993">
                  <c:v>35</c:v>
                </c:pt>
                <c:pt idx="994">
                  <c:v>0</c:v>
                </c:pt>
                <c:pt idx="995">
                  <c:v>23</c:v>
                </c:pt>
                <c:pt idx="996">
                  <c:v>48</c:v>
                </c:pt>
                <c:pt idx="997">
                  <c:v>45</c:v>
                </c:pt>
                <c:pt idx="998">
                  <c:v>62</c:v>
                </c:pt>
                <c:pt idx="999">
                  <c:v>47</c:v>
                </c:pt>
                <c:pt idx="1000">
                  <c:v>30</c:v>
                </c:pt>
                <c:pt idx="1001">
                  <c:v>24</c:v>
                </c:pt>
                <c:pt idx="1002">
                  <c:v>44</c:v>
                </c:pt>
                <c:pt idx="1003">
                  <c:v>45</c:v>
                </c:pt>
                <c:pt idx="1004">
                  <c:v>88</c:v>
                </c:pt>
                <c:pt idx="1005">
                  <c:v>50</c:v>
                </c:pt>
                <c:pt idx="1006">
                  <c:v>31</c:v>
                </c:pt>
                <c:pt idx="1007">
                  <c:v>37</c:v>
                </c:pt>
                <c:pt idx="1008">
                  <c:v>0</c:v>
                </c:pt>
                <c:pt idx="1009">
                  <c:v>32</c:v>
                </c:pt>
                <c:pt idx="1010">
                  <c:v>39</c:v>
                </c:pt>
                <c:pt idx="1011">
                  <c:v>34</c:v>
                </c:pt>
                <c:pt idx="1012">
                  <c:v>60</c:v>
                </c:pt>
                <c:pt idx="1013">
                  <c:v>73</c:v>
                </c:pt>
                <c:pt idx="1014">
                  <c:v>41</c:v>
                </c:pt>
                <c:pt idx="1015">
                  <c:v>0</c:v>
                </c:pt>
                <c:pt idx="1016">
                  <c:v>0</c:v>
                </c:pt>
                <c:pt idx="1017">
                  <c:v>54</c:v>
                </c:pt>
                <c:pt idx="1018">
                  <c:v>42</c:v>
                </c:pt>
                <c:pt idx="1019">
                  <c:v>69</c:v>
                </c:pt>
                <c:pt idx="1020">
                  <c:v>0</c:v>
                </c:pt>
                <c:pt idx="1021">
                  <c:v>37</c:v>
                </c:pt>
                <c:pt idx="1022">
                  <c:v>0</c:v>
                </c:pt>
                <c:pt idx="1023">
                  <c:v>47</c:v>
                </c:pt>
                <c:pt idx="1024">
                  <c:v>23</c:v>
                </c:pt>
                <c:pt idx="1025">
                  <c:v>31</c:v>
                </c:pt>
                <c:pt idx="1026">
                  <c:v>0</c:v>
                </c:pt>
                <c:pt idx="1027">
                  <c:v>71</c:v>
                </c:pt>
                <c:pt idx="1028">
                  <c:v>30</c:v>
                </c:pt>
                <c:pt idx="1029">
                  <c:v>30</c:v>
                </c:pt>
                <c:pt idx="1030">
                  <c:v>41</c:v>
                </c:pt>
                <c:pt idx="1031">
                  <c:v>32</c:v>
                </c:pt>
                <c:pt idx="1032">
                  <c:v>0</c:v>
                </c:pt>
                <c:pt idx="1033">
                  <c:v>0</c:v>
                </c:pt>
                <c:pt idx="1034">
                  <c:v>61</c:v>
                </c:pt>
                <c:pt idx="1035">
                  <c:v>38</c:v>
                </c:pt>
                <c:pt idx="1036">
                  <c:v>0</c:v>
                </c:pt>
                <c:pt idx="1037">
                  <c:v>0</c:v>
                </c:pt>
                <c:pt idx="1038">
                  <c:v>36</c:v>
                </c:pt>
                <c:pt idx="1039">
                  <c:v>35</c:v>
                </c:pt>
                <c:pt idx="1040">
                  <c:v>0</c:v>
                </c:pt>
                <c:pt idx="1041">
                  <c:v>40</c:v>
                </c:pt>
                <c:pt idx="1042">
                  <c:v>36</c:v>
                </c:pt>
                <c:pt idx="1043">
                  <c:v>19</c:v>
                </c:pt>
                <c:pt idx="1044">
                  <c:v>27</c:v>
                </c:pt>
                <c:pt idx="1045">
                  <c:v>20</c:v>
                </c:pt>
                <c:pt idx="1046">
                  <c:v>22</c:v>
                </c:pt>
                <c:pt idx="1047">
                  <c:v>31</c:v>
                </c:pt>
                <c:pt idx="1048">
                  <c:v>0</c:v>
                </c:pt>
                <c:pt idx="1049">
                  <c:v>27</c:v>
                </c:pt>
                <c:pt idx="1050">
                  <c:v>49</c:v>
                </c:pt>
                <c:pt idx="1051">
                  <c:v>19</c:v>
                </c:pt>
                <c:pt idx="1052">
                  <c:v>41</c:v>
                </c:pt>
                <c:pt idx="1053">
                  <c:v>76</c:v>
                </c:pt>
                <c:pt idx="1054">
                  <c:v>26</c:v>
                </c:pt>
                <c:pt idx="1055">
                  <c:v>0</c:v>
                </c:pt>
                <c:pt idx="1056">
                  <c:v>43</c:v>
                </c:pt>
                <c:pt idx="1057">
                  <c:v>22</c:v>
                </c:pt>
                <c:pt idx="1058">
                  <c:v>58</c:v>
                </c:pt>
                <c:pt idx="1059">
                  <c:v>40</c:v>
                </c:pt>
                <c:pt idx="1060">
                  <c:v>50</c:v>
                </c:pt>
                <c:pt idx="1061">
                  <c:v>0</c:v>
                </c:pt>
                <c:pt idx="1062">
                  <c:v>90</c:v>
                </c:pt>
                <c:pt idx="1063">
                  <c:v>0</c:v>
                </c:pt>
                <c:pt idx="1064">
                  <c:v>51</c:v>
                </c:pt>
                <c:pt idx="1065">
                  <c:v>53</c:v>
                </c:pt>
                <c:pt idx="1066">
                  <c:v>41</c:v>
                </c:pt>
                <c:pt idx="1067">
                  <c:v>25</c:v>
                </c:pt>
                <c:pt idx="1068">
                  <c:v>57</c:v>
                </c:pt>
                <c:pt idx="1069">
                  <c:v>32</c:v>
                </c:pt>
                <c:pt idx="1070">
                  <c:v>34</c:v>
                </c:pt>
                <c:pt idx="1071">
                  <c:v>29</c:v>
                </c:pt>
                <c:pt idx="1072">
                  <c:v>64</c:v>
                </c:pt>
                <c:pt idx="1073">
                  <c:v>35</c:v>
                </c:pt>
                <c:pt idx="1074">
                  <c:v>36</c:v>
                </c:pt>
                <c:pt idx="1075">
                  <c:v>55</c:v>
                </c:pt>
                <c:pt idx="1076">
                  <c:v>60</c:v>
                </c:pt>
                <c:pt idx="1077">
                  <c:v>38</c:v>
                </c:pt>
                <c:pt idx="1078">
                  <c:v>31</c:v>
                </c:pt>
                <c:pt idx="1079">
                  <c:v>63</c:v>
                </c:pt>
                <c:pt idx="1080">
                  <c:v>78</c:v>
                </c:pt>
                <c:pt idx="1081">
                  <c:v>0</c:v>
                </c:pt>
                <c:pt idx="1082">
                  <c:v>26</c:v>
                </c:pt>
                <c:pt idx="1083">
                  <c:v>41</c:v>
                </c:pt>
                <c:pt idx="1084">
                  <c:v>21</c:v>
                </c:pt>
                <c:pt idx="1085">
                  <c:v>41</c:v>
                </c:pt>
                <c:pt idx="1086">
                  <c:v>0</c:v>
                </c:pt>
                <c:pt idx="1087">
                  <c:v>58</c:v>
                </c:pt>
                <c:pt idx="1088">
                  <c:v>20</c:v>
                </c:pt>
                <c:pt idx="1089">
                  <c:v>42</c:v>
                </c:pt>
                <c:pt idx="1090">
                  <c:v>46</c:v>
                </c:pt>
                <c:pt idx="1091">
                  <c:v>34</c:v>
                </c:pt>
                <c:pt idx="1092">
                  <c:v>22</c:v>
                </c:pt>
                <c:pt idx="1093">
                  <c:v>48</c:v>
                </c:pt>
                <c:pt idx="1094">
                  <c:v>45</c:v>
                </c:pt>
                <c:pt idx="1095">
                  <c:v>0</c:v>
                </c:pt>
                <c:pt idx="1096">
                  <c:v>19</c:v>
                </c:pt>
                <c:pt idx="1097">
                  <c:v>35</c:v>
                </c:pt>
                <c:pt idx="1098">
                  <c:v>0</c:v>
                </c:pt>
                <c:pt idx="1099">
                  <c:v>53</c:v>
                </c:pt>
                <c:pt idx="1100">
                  <c:v>24</c:v>
                </c:pt>
                <c:pt idx="1101">
                  <c:v>0</c:v>
                </c:pt>
                <c:pt idx="1102">
                  <c:v>26</c:v>
                </c:pt>
                <c:pt idx="1103">
                  <c:v>0</c:v>
                </c:pt>
                <c:pt idx="1104">
                  <c:v>37</c:v>
                </c:pt>
                <c:pt idx="1105">
                  <c:v>38</c:v>
                </c:pt>
                <c:pt idx="1106">
                  <c:v>32</c:v>
                </c:pt>
                <c:pt idx="1107">
                  <c:v>62</c:v>
                </c:pt>
                <c:pt idx="1108">
                  <c:v>33</c:v>
                </c:pt>
                <c:pt idx="1109">
                  <c:v>53</c:v>
                </c:pt>
                <c:pt idx="1110">
                  <c:v>34</c:v>
                </c:pt>
                <c:pt idx="1111">
                  <c:v>21</c:v>
                </c:pt>
                <c:pt idx="1112">
                  <c:v>0</c:v>
                </c:pt>
                <c:pt idx="1113">
                  <c:v>43</c:v>
                </c:pt>
                <c:pt idx="1114">
                  <c:v>0</c:v>
                </c:pt>
                <c:pt idx="1115">
                  <c:v>53</c:v>
                </c:pt>
                <c:pt idx="1116">
                  <c:v>20</c:v>
                </c:pt>
                <c:pt idx="1117">
                  <c:v>44</c:v>
                </c:pt>
                <c:pt idx="1118">
                  <c:v>54</c:v>
                </c:pt>
                <c:pt idx="1119">
                  <c:v>61</c:v>
                </c:pt>
                <c:pt idx="1120">
                  <c:v>60</c:v>
                </c:pt>
                <c:pt idx="1121">
                  <c:v>53</c:v>
                </c:pt>
                <c:pt idx="1122">
                  <c:v>74</c:v>
                </c:pt>
                <c:pt idx="1123">
                  <c:v>0</c:v>
                </c:pt>
                <c:pt idx="1124">
                  <c:v>42</c:v>
                </c:pt>
                <c:pt idx="1125">
                  <c:v>27</c:v>
                </c:pt>
                <c:pt idx="1126">
                  <c:v>31</c:v>
                </c:pt>
                <c:pt idx="1127">
                  <c:v>49</c:v>
                </c:pt>
                <c:pt idx="1128">
                  <c:v>0</c:v>
                </c:pt>
                <c:pt idx="1129">
                  <c:v>50</c:v>
                </c:pt>
                <c:pt idx="1130">
                  <c:v>28</c:v>
                </c:pt>
                <c:pt idx="1131">
                  <c:v>97</c:v>
                </c:pt>
                <c:pt idx="1132">
                  <c:v>39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46</c:v>
                </c:pt>
                <c:pt idx="1137">
                  <c:v>51</c:v>
                </c:pt>
                <c:pt idx="1138">
                  <c:v>19</c:v>
                </c:pt>
                <c:pt idx="1139">
                  <c:v>44</c:v>
                </c:pt>
                <c:pt idx="1140">
                  <c:v>0</c:v>
                </c:pt>
                <c:pt idx="1141">
                  <c:v>34</c:v>
                </c:pt>
                <c:pt idx="1142">
                  <c:v>39</c:v>
                </c:pt>
                <c:pt idx="1143">
                  <c:v>25</c:v>
                </c:pt>
                <c:pt idx="1144">
                  <c:v>53</c:v>
                </c:pt>
                <c:pt idx="1145">
                  <c:v>44</c:v>
                </c:pt>
                <c:pt idx="1146">
                  <c:v>26</c:v>
                </c:pt>
                <c:pt idx="1147">
                  <c:v>50</c:v>
                </c:pt>
                <c:pt idx="1148">
                  <c:v>24</c:v>
                </c:pt>
                <c:pt idx="1149">
                  <c:v>0</c:v>
                </c:pt>
                <c:pt idx="1150">
                  <c:v>38</c:v>
                </c:pt>
                <c:pt idx="1151">
                  <c:v>57</c:v>
                </c:pt>
                <c:pt idx="1152">
                  <c:v>63</c:v>
                </c:pt>
                <c:pt idx="1153">
                  <c:v>31</c:v>
                </c:pt>
                <c:pt idx="1154">
                  <c:v>28</c:v>
                </c:pt>
                <c:pt idx="1155">
                  <c:v>64</c:v>
                </c:pt>
                <c:pt idx="1156">
                  <c:v>42</c:v>
                </c:pt>
                <c:pt idx="1157">
                  <c:v>37</c:v>
                </c:pt>
                <c:pt idx="1158">
                  <c:v>0</c:v>
                </c:pt>
                <c:pt idx="1159">
                  <c:v>0</c:v>
                </c:pt>
                <c:pt idx="1160">
                  <c:v>34</c:v>
                </c:pt>
                <c:pt idx="1161">
                  <c:v>48</c:v>
                </c:pt>
                <c:pt idx="1162">
                  <c:v>20</c:v>
                </c:pt>
                <c:pt idx="1163">
                  <c:v>28</c:v>
                </c:pt>
                <c:pt idx="1164">
                  <c:v>26</c:v>
                </c:pt>
                <c:pt idx="1165">
                  <c:v>54</c:v>
                </c:pt>
                <c:pt idx="1166">
                  <c:v>48</c:v>
                </c:pt>
                <c:pt idx="1167">
                  <c:v>0</c:v>
                </c:pt>
                <c:pt idx="1168">
                  <c:v>60</c:v>
                </c:pt>
                <c:pt idx="1169">
                  <c:v>47</c:v>
                </c:pt>
                <c:pt idx="1170">
                  <c:v>67</c:v>
                </c:pt>
                <c:pt idx="1171">
                  <c:v>36</c:v>
                </c:pt>
                <c:pt idx="1172">
                  <c:v>72</c:v>
                </c:pt>
                <c:pt idx="1173">
                  <c:v>40</c:v>
                </c:pt>
                <c:pt idx="1174">
                  <c:v>19</c:v>
                </c:pt>
                <c:pt idx="1175">
                  <c:v>38</c:v>
                </c:pt>
                <c:pt idx="1176">
                  <c:v>56</c:v>
                </c:pt>
                <c:pt idx="1177">
                  <c:v>42</c:v>
                </c:pt>
                <c:pt idx="1178">
                  <c:v>31</c:v>
                </c:pt>
                <c:pt idx="1179">
                  <c:v>0</c:v>
                </c:pt>
                <c:pt idx="1180">
                  <c:v>50</c:v>
                </c:pt>
                <c:pt idx="1181">
                  <c:v>42</c:v>
                </c:pt>
                <c:pt idx="1182">
                  <c:v>83</c:v>
                </c:pt>
                <c:pt idx="1183">
                  <c:v>26</c:v>
                </c:pt>
                <c:pt idx="1184">
                  <c:v>29</c:v>
                </c:pt>
                <c:pt idx="1185">
                  <c:v>27</c:v>
                </c:pt>
                <c:pt idx="1186">
                  <c:v>27</c:v>
                </c:pt>
                <c:pt idx="1187">
                  <c:v>42</c:v>
                </c:pt>
                <c:pt idx="1188">
                  <c:v>27</c:v>
                </c:pt>
                <c:pt idx="1189">
                  <c:v>0</c:v>
                </c:pt>
                <c:pt idx="1190">
                  <c:v>0</c:v>
                </c:pt>
                <c:pt idx="1191">
                  <c:v>69</c:v>
                </c:pt>
                <c:pt idx="1192">
                  <c:v>88</c:v>
                </c:pt>
                <c:pt idx="1193">
                  <c:v>0</c:v>
                </c:pt>
                <c:pt idx="1194">
                  <c:v>25</c:v>
                </c:pt>
                <c:pt idx="1195">
                  <c:v>30</c:v>
                </c:pt>
                <c:pt idx="1196">
                  <c:v>35</c:v>
                </c:pt>
                <c:pt idx="1197">
                  <c:v>66</c:v>
                </c:pt>
                <c:pt idx="1198">
                  <c:v>27</c:v>
                </c:pt>
                <c:pt idx="1199">
                  <c:v>0</c:v>
                </c:pt>
                <c:pt idx="1200">
                  <c:v>0</c:v>
                </c:pt>
                <c:pt idx="1201">
                  <c:v>42</c:v>
                </c:pt>
                <c:pt idx="1202">
                  <c:v>0</c:v>
                </c:pt>
                <c:pt idx="1203">
                  <c:v>0</c:v>
                </c:pt>
                <c:pt idx="1204">
                  <c:v>33</c:v>
                </c:pt>
                <c:pt idx="1205">
                  <c:v>0</c:v>
                </c:pt>
                <c:pt idx="1206">
                  <c:v>22</c:v>
                </c:pt>
                <c:pt idx="1207">
                  <c:v>49</c:v>
                </c:pt>
                <c:pt idx="1208">
                  <c:v>34</c:v>
                </c:pt>
                <c:pt idx="1209">
                  <c:v>42</c:v>
                </c:pt>
                <c:pt idx="1210">
                  <c:v>82</c:v>
                </c:pt>
                <c:pt idx="1211">
                  <c:v>38</c:v>
                </c:pt>
                <c:pt idx="1212">
                  <c:v>64</c:v>
                </c:pt>
                <c:pt idx="1213">
                  <c:v>82</c:v>
                </c:pt>
                <c:pt idx="1214">
                  <c:v>0</c:v>
                </c:pt>
                <c:pt idx="1215">
                  <c:v>21</c:v>
                </c:pt>
                <c:pt idx="1216">
                  <c:v>25</c:v>
                </c:pt>
                <c:pt idx="1217">
                  <c:v>53</c:v>
                </c:pt>
                <c:pt idx="1218">
                  <c:v>20</c:v>
                </c:pt>
                <c:pt idx="1219">
                  <c:v>19</c:v>
                </c:pt>
                <c:pt idx="1220">
                  <c:v>48</c:v>
                </c:pt>
                <c:pt idx="1221">
                  <c:v>57</c:v>
                </c:pt>
                <c:pt idx="1222">
                  <c:v>31</c:v>
                </c:pt>
                <c:pt idx="1223">
                  <c:v>36</c:v>
                </c:pt>
                <c:pt idx="1224">
                  <c:v>0</c:v>
                </c:pt>
                <c:pt idx="1225">
                  <c:v>33</c:v>
                </c:pt>
                <c:pt idx="1226">
                  <c:v>40</c:v>
                </c:pt>
                <c:pt idx="1227">
                  <c:v>29</c:v>
                </c:pt>
                <c:pt idx="1228">
                  <c:v>0</c:v>
                </c:pt>
                <c:pt idx="1229">
                  <c:v>45</c:v>
                </c:pt>
                <c:pt idx="1230">
                  <c:v>33</c:v>
                </c:pt>
                <c:pt idx="1231">
                  <c:v>24</c:v>
                </c:pt>
                <c:pt idx="1232">
                  <c:v>46</c:v>
                </c:pt>
                <c:pt idx="1233">
                  <c:v>29</c:v>
                </c:pt>
                <c:pt idx="1234">
                  <c:v>39</c:v>
                </c:pt>
                <c:pt idx="1235">
                  <c:v>0</c:v>
                </c:pt>
                <c:pt idx="1236">
                  <c:v>33</c:v>
                </c:pt>
                <c:pt idx="1237">
                  <c:v>26</c:v>
                </c:pt>
                <c:pt idx="1238">
                  <c:v>38</c:v>
                </c:pt>
                <c:pt idx="1239">
                  <c:v>59</c:v>
                </c:pt>
                <c:pt idx="1240">
                  <c:v>36</c:v>
                </c:pt>
                <c:pt idx="1241">
                  <c:v>33</c:v>
                </c:pt>
                <c:pt idx="1242">
                  <c:v>50</c:v>
                </c:pt>
                <c:pt idx="1243">
                  <c:v>61</c:v>
                </c:pt>
                <c:pt idx="1244">
                  <c:v>61</c:v>
                </c:pt>
                <c:pt idx="1245">
                  <c:v>38</c:v>
                </c:pt>
                <c:pt idx="1246">
                  <c:v>0</c:v>
                </c:pt>
                <c:pt idx="1247">
                  <c:v>49</c:v>
                </c:pt>
                <c:pt idx="1248">
                  <c:v>67</c:v>
                </c:pt>
                <c:pt idx="1249">
                  <c:v>52</c:v>
                </c:pt>
                <c:pt idx="1250">
                  <c:v>63</c:v>
                </c:pt>
                <c:pt idx="1251">
                  <c:v>14</c:v>
                </c:pt>
                <c:pt idx="1252">
                  <c:v>31</c:v>
                </c:pt>
                <c:pt idx="1253">
                  <c:v>26</c:v>
                </c:pt>
                <c:pt idx="1254">
                  <c:v>33</c:v>
                </c:pt>
                <c:pt idx="1255">
                  <c:v>52</c:v>
                </c:pt>
                <c:pt idx="1256">
                  <c:v>52</c:v>
                </c:pt>
                <c:pt idx="1257">
                  <c:v>32</c:v>
                </c:pt>
                <c:pt idx="1258">
                  <c:v>27</c:v>
                </c:pt>
                <c:pt idx="1259">
                  <c:v>68</c:v>
                </c:pt>
                <c:pt idx="1260">
                  <c:v>27</c:v>
                </c:pt>
                <c:pt idx="1261">
                  <c:v>47</c:v>
                </c:pt>
                <c:pt idx="1262">
                  <c:v>42</c:v>
                </c:pt>
                <c:pt idx="1263">
                  <c:v>28</c:v>
                </c:pt>
                <c:pt idx="1264">
                  <c:v>45</c:v>
                </c:pt>
                <c:pt idx="1265">
                  <c:v>64</c:v>
                </c:pt>
                <c:pt idx="1266">
                  <c:v>0</c:v>
                </c:pt>
                <c:pt idx="1267">
                  <c:v>32</c:v>
                </c:pt>
                <c:pt idx="1268">
                  <c:v>34</c:v>
                </c:pt>
                <c:pt idx="1269">
                  <c:v>57</c:v>
                </c:pt>
                <c:pt idx="1270">
                  <c:v>24</c:v>
                </c:pt>
                <c:pt idx="1271">
                  <c:v>25</c:v>
                </c:pt>
                <c:pt idx="1272">
                  <c:v>33</c:v>
                </c:pt>
                <c:pt idx="1273">
                  <c:v>43</c:v>
                </c:pt>
                <c:pt idx="1274">
                  <c:v>36</c:v>
                </c:pt>
                <c:pt idx="1275">
                  <c:v>69</c:v>
                </c:pt>
                <c:pt idx="1276">
                  <c:v>0</c:v>
                </c:pt>
                <c:pt idx="1277">
                  <c:v>38</c:v>
                </c:pt>
                <c:pt idx="1278">
                  <c:v>45</c:v>
                </c:pt>
                <c:pt idx="1279">
                  <c:v>42</c:v>
                </c:pt>
                <c:pt idx="1280">
                  <c:v>44</c:v>
                </c:pt>
                <c:pt idx="1281">
                  <c:v>40</c:v>
                </c:pt>
                <c:pt idx="1282">
                  <c:v>36</c:v>
                </c:pt>
                <c:pt idx="1283">
                  <c:v>40</c:v>
                </c:pt>
                <c:pt idx="1284">
                  <c:v>48</c:v>
                </c:pt>
                <c:pt idx="1285">
                  <c:v>26</c:v>
                </c:pt>
                <c:pt idx="1286">
                  <c:v>23</c:v>
                </c:pt>
                <c:pt idx="1287">
                  <c:v>56</c:v>
                </c:pt>
                <c:pt idx="1288">
                  <c:v>40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34</c:v>
                </c:pt>
                <c:pt idx="1293">
                  <c:v>0</c:v>
                </c:pt>
                <c:pt idx="1294">
                  <c:v>27</c:v>
                </c:pt>
                <c:pt idx="1295">
                  <c:v>0</c:v>
                </c:pt>
                <c:pt idx="1296">
                  <c:v>33</c:v>
                </c:pt>
                <c:pt idx="1297">
                  <c:v>36</c:v>
                </c:pt>
                <c:pt idx="1298">
                  <c:v>33</c:v>
                </c:pt>
                <c:pt idx="1299">
                  <c:v>49</c:v>
                </c:pt>
                <c:pt idx="1300">
                  <c:v>29</c:v>
                </c:pt>
                <c:pt idx="1301">
                  <c:v>39</c:v>
                </c:pt>
                <c:pt idx="1302">
                  <c:v>42</c:v>
                </c:pt>
                <c:pt idx="1303">
                  <c:v>61</c:v>
                </c:pt>
                <c:pt idx="1304">
                  <c:v>28</c:v>
                </c:pt>
                <c:pt idx="1305">
                  <c:v>41</c:v>
                </c:pt>
                <c:pt idx="1306">
                  <c:v>26</c:v>
                </c:pt>
                <c:pt idx="1307">
                  <c:v>47</c:v>
                </c:pt>
                <c:pt idx="1308">
                  <c:v>44</c:v>
                </c:pt>
                <c:pt idx="1309">
                  <c:v>29</c:v>
                </c:pt>
                <c:pt idx="1310">
                  <c:v>24</c:v>
                </c:pt>
                <c:pt idx="1311">
                  <c:v>40</c:v>
                </c:pt>
                <c:pt idx="1312">
                  <c:v>22</c:v>
                </c:pt>
                <c:pt idx="1313">
                  <c:v>33</c:v>
                </c:pt>
                <c:pt idx="1314">
                  <c:v>67</c:v>
                </c:pt>
                <c:pt idx="1315">
                  <c:v>28</c:v>
                </c:pt>
                <c:pt idx="1316">
                  <c:v>41</c:v>
                </c:pt>
                <c:pt idx="1317">
                  <c:v>37</c:v>
                </c:pt>
                <c:pt idx="1318">
                  <c:v>23</c:v>
                </c:pt>
                <c:pt idx="1319">
                  <c:v>27</c:v>
                </c:pt>
                <c:pt idx="1320">
                  <c:v>47</c:v>
                </c:pt>
                <c:pt idx="1321">
                  <c:v>33</c:v>
                </c:pt>
                <c:pt idx="1322">
                  <c:v>45</c:v>
                </c:pt>
                <c:pt idx="1323">
                  <c:v>0</c:v>
                </c:pt>
                <c:pt idx="1324">
                  <c:v>0</c:v>
                </c:pt>
                <c:pt idx="1325">
                  <c:v>36</c:v>
                </c:pt>
                <c:pt idx="1326">
                  <c:v>45</c:v>
                </c:pt>
                <c:pt idx="1327">
                  <c:v>0</c:v>
                </c:pt>
                <c:pt idx="1328">
                  <c:v>37</c:v>
                </c:pt>
                <c:pt idx="1329">
                  <c:v>24</c:v>
                </c:pt>
                <c:pt idx="1330">
                  <c:v>68</c:v>
                </c:pt>
                <c:pt idx="1331">
                  <c:v>87</c:v>
                </c:pt>
                <c:pt idx="1332">
                  <c:v>45</c:v>
                </c:pt>
                <c:pt idx="1333">
                  <c:v>23</c:v>
                </c:pt>
                <c:pt idx="1334">
                  <c:v>21</c:v>
                </c:pt>
                <c:pt idx="1335">
                  <c:v>31</c:v>
                </c:pt>
                <c:pt idx="1336">
                  <c:v>37</c:v>
                </c:pt>
                <c:pt idx="1337">
                  <c:v>31</c:v>
                </c:pt>
                <c:pt idx="1338">
                  <c:v>26</c:v>
                </c:pt>
                <c:pt idx="1339">
                  <c:v>40</c:v>
                </c:pt>
                <c:pt idx="1340">
                  <c:v>38</c:v>
                </c:pt>
                <c:pt idx="1341">
                  <c:v>0</c:v>
                </c:pt>
                <c:pt idx="1342">
                  <c:v>42</c:v>
                </c:pt>
                <c:pt idx="1343">
                  <c:v>37</c:v>
                </c:pt>
                <c:pt idx="1344">
                  <c:v>38</c:v>
                </c:pt>
                <c:pt idx="1345">
                  <c:v>29</c:v>
                </c:pt>
                <c:pt idx="1346">
                  <c:v>57</c:v>
                </c:pt>
                <c:pt idx="1347">
                  <c:v>0</c:v>
                </c:pt>
                <c:pt idx="1348">
                  <c:v>32</c:v>
                </c:pt>
                <c:pt idx="1349">
                  <c:v>78</c:v>
                </c:pt>
                <c:pt idx="1350">
                  <c:v>37</c:v>
                </c:pt>
                <c:pt idx="1351">
                  <c:v>63</c:v>
                </c:pt>
                <c:pt idx="1352">
                  <c:v>28</c:v>
                </c:pt>
                <c:pt idx="1353">
                  <c:v>0</c:v>
                </c:pt>
                <c:pt idx="1354">
                  <c:v>22</c:v>
                </c:pt>
                <c:pt idx="1355">
                  <c:v>35</c:v>
                </c:pt>
                <c:pt idx="1356">
                  <c:v>40</c:v>
                </c:pt>
                <c:pt idx="1357">
                  <c:v>30</c:v>
                </c:pt>
                <c:pt idx="1358">
                  <c:v>0</c:v>
                </c:pt>
                <c:pt idx="1359">
                  <c:v>0</c:v>
                </c:pt>
                <c:pt idx="1360">
                  <c:v>24</c:v>
                </c:pt>
                <c:pt idx="1361">
                  <c:v>0</c:v>
                </c:pt>
                <c:pt idx="1362">
                  <c:v>51</c:v>
                </c:pt>
                <c:pt idx="1363">
                  <c:v>0</c:v>
                </c:pt>
                <c:pt idx="1364">
                  <c:v>35</c:v>
                </c:pt>
                <c:pt idx="1365">
                  <c:v>22</c:v>
                </c:pt>
                <c:pt idx="1366">
                  <c:v>45</c:v>
                </c:pt>
                <c:pt idx="1367">
                  <c:v>60</c:v>
                </c:pt>
                <c:pt idx="1368">
                  <c:v>56</c:v>
                </c:pt>
                <c:pt idx="1369">
                  <c:v>38</c:v>
                </c:pt>
                <c:pt idx="1370">
                  <c:v>32</c:v>
                </c:pt>
                <c:pt idx="1371">
                  <c:v>25</c:v>
                </c:pt>
                <c:pt idx="1372">
                  <c:v>62</c:v>
                </c:pt>
                <c:pt idx="1373">
                  <c:v>39</c:v>
                </c:pt>
                <c:pt idx="1374">
                  <c:v>41</c:v>
                </c:pt>
                <c:pt idx="1375">
                  <c:v>53</c:v>
                </c:pt>
                <c:pt idx="1376">
                  <c:v>46</c:v>
                </c:pt>
                <c:pt idx="1377">
                  <c:v>38</c:v>
                </c:pt>
                <c:pt idx="1378">
                  <c:v>30</c:v>
                </c:pt>
                <c:pt idx="1379">
                  <c:v>0</c:v>
                </c:pt>
                <c:pt idx="1380">
                  <c:v>32</c:v>
                </c:pt>
                <c:pt idx="1381">
                  <c:v>59</c:v>
                </c:pt>
                <c:pt idx="1382">
                  <c:v>52</c:v>
                </c:pt>
                <c:pt idx="1383">
                  <c:v>28</c:v>
                </c:pt>
                <c:pt idx="1384">
                  <c:v>43</c:v>
                </c:pt>
                <c:pt idx="1385">
                  <c:v>64</c:v>
                </c:pt>
                <c:pt idx="1386">
                  <c:v>32</c:v>
                </c:pt>
                <c:pt idx="1387">
                  <c:v>24</c:v>
                </c:pt>
                <c:pt idx="1388">
                  <c:v>36</c:v>
                </c:pt>
                <c:pt idx="1389">
                  <c:v>0</c:v>
                </c:pt>
                <c:pt idx="1390">
                  <c:v>79</c:v>
                </c:pt>
                <c:pt idx="1391">
                  <c:v>31</c:v>
                </c:pt>
                <c:pt idx="1392">
                  <c:v>28</c:v>
                </c:pt>
                <c:pt idx="1393">
                  <c:v>83</c:v>
                </c:pt>
                <c:pt idx="1394">
                  <c:v>28</c:v>
                </c:pt>
                <c:pt idx="1395">
                  <c:v>35</c:v>
                </c:pt>
                <c:pt idx="1396">
                  <c:v>0</c:v>
                </c:pt>
                <c:pt idx="1397">
                  <c:v>53</c:v>
                </c:pt>
                <c:pt idx="1398">
                  <c:v>42</c:v>
                </c:pt>
                <c:pt idx="1399">
                  <c:v>48</c:v>
                </c:pt>
                <c:pt idx="1400">
                  <c:v>26</c:v>
                </c:pt>
                <c:pt idx="1401">
                  <c:v>0</c:v>
                </c:pt>
                <c:pt idx="1402">
                  <c:v>21</c:v>
                </c:pt>
                <c:pt idx="1403">
                  <c:v>75</c:v>
                </c:pt>
                <c:pt idx="1404">
                  <c:v>41</c:v>
                </c:pt>
                <c:pt idx="1405">
                  <c:v>27</c:v>
                </c:pt>
                <c:pt idx="1406">
                  <c:v>47</c:v>
                </c:pt>
                <c:pt idx="1407">
                  <c:v>56</c:v>
                </c:pt>
                <c:pt idx="1408">
                  <c:v>0</c:v>
                </c:pt>
                <c:pt idx="1409">
                  <c:v>38</c:v>
                </c:pt>
                <c:pt idx="1410">
                  <c:v>47</c:v>
                </c:pt>
                <c:pt idx="1411">
                  <c:v>31</c:v>
                </c:pt>
                <c:pt idx="1412">
                  <c:v>36</c:v>
                </c:pt>
                <c:pt idx="1413">
                  <c:v>33</c:v>
                </c:pt>
                <c:pt idx="1414">
                  <c:v>35</c:v>
                </c:pt>
                <c:pt idx="1415">
                  <c:v>46</c:v>
                </c:pt>
                <c:pt idx="1416">
                  <c:v>54</c:v>
                </c:pt>
                <c:pt idx="1417">
                  <c:v>52</c:v>
                </c:pt>
                <c:pt idx="1418">
                  <c:v>42</c:v>
                </c:pt>
                <c:pt idx="1419">
                  <c:v>0</c:v>
                </c:pt>
                <c:pt idx="1420">
                  <c:v>0</c:v>
                </c:pt>
                <c:pt idx="1421">
                  <c:v>50</c:v>
                </c:pt>
                <c:pt idx="1422">
                  <c:v>0</c:v>
                </c:pt>
                <c:pt idx="1423">
                  <c:v>22</c:v>
                </c:pt>
                <c:pt idx="1424">
                  <c:v>67</c:v>
                </c:pt>
                <c:pt idx="1425">
                  <c:v>56</c:v>
                </c:pt>
                <c:pt idx="1426">
                  <c:v>32</c:v>
                </c:pt>
                <c:pt idx="1427">
                  <c:v>42</c:v>
                </c:pt>
                <c:pt idx="1428">
                  <c:v>42</c:v>
                </c:pt>
                <c:pt idx="1429">
                  <c:v>60</c:v>
                </c:pt>
                <c:pt idx="1430">
                  <c:v>46</c:v>
                </c:pt>
                <c:pt idx="1431">
                  <c:v>27</c:v>
                </c:pt>
                <c:pt idx="1432">
                  <c:v>47</c:v>
                </c:pt>
                <c:pt idx="1433">
                  <c:v>0</c:v>
                </c:pt>
                <c:pt idx="1434">
                  <c:v>0</c:v>
                </c:pt>
                <c:pt idx="1435">
                  <c:v>22</c:v>
                </c:pt>
                <c:pt idx="1436">
                  <c:v>44</c:v>
                </c:pt>
                <c:pt idx="1437">
                  <c:v>0</c:v>
                </c:pt>
                <c:pt idx="1438">
                  <c:v>28</c:v>
                </c:pt>
                <c:pt idx="1439">
                  <c:v>61</c:v>
                </c:pt>
                <c:pt idx="1440">
                  <c:v>25</c:v>
                </c:pt>
                <c:pt idx="1441">
                  <c:v>36</c:v>
                </c:pt>
                <c:pt idx="1442">
                  <c:v>56</c:v>
                </c:pt>
                <c:pt idx="1443">
                  <c:v>51</c:v>
                </c:pt>
                <c:pt idx="1444">
                  <c:v>40</c:v>
                </c:pt>
                <c:pt idx="1445">
                  <c:v>30</c:v>
                </c:pt>
                <c:pt idx="1446">
                  <c:v>42</c:v>
                </c:pt>
                <c:pt idx="1447">
                  <c:v>42</c:v>
                </c:pt>
                <c:pt idx="1448">
                  <c:v>42</c:v>
                </c:pt>
                <c:pt idx="1449">
                  <c:v>40</c:v>
                </c:pt>
                <c:pt idx="1450">
                  <c:v>27</c:v>
                </c:pt>
                <c:pt idx="1451">
                  <c:v>48</c:v>
                </c:pt>
                <c:pt idx="1452">
                  <c:v>21</c:v>
                </c:pt>
                <c:pt idx="1453">
                  <c:v>42</c:v>
                </c:pt>
                <c:pt idx="1454">
                  <c:v>94</c:v>
                </c:pt>
                <c:pt idx="1455">
                  <c:v>0</c:v>
                </c:pt>
                <c:pt idx="1456">
                  <c:v>32</c:v>
                </c:pt>
                <c:pt idx="1457">
                  <c:v>25</c:v>
                </c:pt>
                <c:pt idx="1458">
                  <c:v>61</c:v>
                </c:pt>
                <c:pt idx="1459">
                  <c:v>34</c:v>
                </c:pt>
                <c:pt idx="1460">
                  <c:v>29</c:v>
                </c:pt>
                <c:pt idx="1461">
                  <c:v>0</c:v>
                </c:pt>
                <c:pt idx="1462">
                  <c:v>33</c:v>
                </c:pt>
                <c:pt idx="1463">
                  <c:v>40</c:v>
                </c:pt>
                <c:pt idx="1464">
                  <c:v>53</c:v>
                </c:pt>
                <c:pt idx="1465">
                  <c:v>32</c:v>
                </c:pt>
                <c:pt idx="1466">
                  <c:v>37</c:v>
                </c:pt>
                <c:pt idx="1467">
                  <c:v>0</c:v>
                </c:pt>
                <c:pt idx="1468">
                  <c:v>44</c:v>
                </c:pt>
                <c:pt idx="1469">
                  <c:v>0</c:v>
                </c:pt>
                <c:pt idx="1470">
                  <c:v>61</c:v>
                </c:pt>
                <c:pt idx="1471">
                  <c:v>91</c:v>
                </c:pt>
                <c:pt idx="1472">
                  <c:v>36</c:v>
                </c:pt>
                <c:pt idx="1473">
                  <c:v>51</c:v>
                </c:pt>
                <c:pt idx="1474">
                  <c:v>56</c:v>
                </c:pt>
                <c:pt idx="1475">
                  <c:v>0</c:v>
                </c:pt>
                <c:pt idx="1476">
                  <c:v>55</c:v>
                </c:pt>
                <c:pt idx="1477">
                  <c:v>80</c:v>
                </c:pt>
                <c:pt idx="1478">
                  <c:v>0</c:v>
                </c:pt>
                <c:pt idx="1479">
                  <c:v>21</c:v>
                </c:pt>
                <c:pt idx="1480">
                  <c:v>29</c:v>
                </c:pt>
                <c:pt idx="1481">
                  <c:v>29</c:v>
                </c:pt>
                <c:pt idx="1482">
                  <c:v>21</c:v>
                </c:pt>
                <c:pt idx="1483">
                  <c:v>0</c:v>
                </c:pt>
                <c:pt idx="1484">
                  <c:v>78</c:v>
                </c:pt>
                <c:pt idx="1485">
                  <c:v>51</c:v>
                </c:pt>
                <c:pt idx="1486">
                  <c:v>25</c:v>
                </c:pt>
                <c:pt idx="1487">
                  <c:v>60</c:v>
                </c:pt>
                <c:pt idx="1488">
                  <c:v>25</c:v>
                </c:pt>
                <c:pt idx="1489">
                  <c:v>38</c:v>
                </c:pt>
                <c:pt idx="1490">
                  <c:v>54</c:v>
                </c:pt>
                <c:pt idx="1491">
                  <c:v>63</c:v>
                </c:pt>
                <c:pt idx="1492">
                  <c:v>47</c:v>
                </c:pt>
                <c:pt idx="1493">
                  <c:v>25</c:v>
                </c:pt>
                <c:pt idx="1494">
                  <c:v>23</c:v>
                </c:pt>
                <c:pt idx="1495">
                  <c:v>0</c:v>
                </c:pt>
                <c:pt idx="1496">
                  <c:v>0</c:v>
                </c:pt>
                <c:pt idx="1497">
                  <c:v>34</c:v>
                </c:pt>
                <c:pt idx="1498">
                  <c:v>29</c:v>
                </c:pt>
                <c:pt idx="1499">
                  <c:v>41</c:v>
                </c:pt>
                <c:pt idx="1500">
                  <c:v>0</c:v>
                </c:pt>
                <c:pt idx="1501">
                  <c:v>22</c:v>
                </c:pt>
                <c:pt idx="1502">
                  <c:v>0</c:v>
                </c:pt>
                <c:pt idx="1503">
                  <c:v>0</c:v>
                </c:pt>
                <c:pt idx="1504">
                  <c:v>59</c:v>
                </c:pt>
                <c:pt idx="1505">
                  <c:v>25</c:v>
                </c:pt>
                <c:pt idx="1506">
                  <c:v>0</c:v>
                </c:pt>
                <c:pt idx="1507">
                  <c:v>0</c:v>
                </c:pt>
                <c:pt idx="1508">
                  <c:v>36</c:v>
                </c:pt>
                <c:pt idx="1509">
                  <c:v>0</c:v>
                </c:pt>
                <c:pt idx="1510">
                  <c:v>33</c:v>
                </c:pt>
                <c:pt idx="1511">
                  <c:v>61</c:v>
                </c:pt>
                <c:pt idx="1512">
                  <c:v>42</c:v>
                </c:pt>
                <c:pt idx="1513">
                  <c:v>47</c:v>
                </c:pt>
                <c:pt idx="1514">
                  <c:v>47</c:v>
                </c:pt>
                <c:pt idx="1515">
                  <c:v>35</c:v>
                </c:pt>
                <c:pt idx="1516">
                  <c:v>53</c:v>
                </c:pt>
                <c:pt idx="1517">
                  <c:v>34</c:v>
                </c:pt>
                <c:pt idx="1518">
                  <c:v>37</c:v>
                </c:pt>
                <c:pt idx="1519">
                  <c:v>28</c:v>
                </c:pt>
                <c:pt idx="1520">
                  <c:v>32</c:v>
                </c:pt>
                <c:pt idx="1521">
                  <c:v>47</c:v>
                </c:pt>
                <c:pt idx="1522">
                  <c:v>33</c:v>
                </c:pt>
                <c:pt idx="1523">
                  <c:v>56</c:v>
                </c:pt>
                <c:pt idx="1524">
                  <c:v>93</c:v>
                </c:pt>
                <c:pt idx="1525">
                  <c:v>0</c:v>
                </c:pt>
                <c:pt idx="1526">
                  <c:v>22</c:v>
                </c:pt>
                <c:pt idx="1527">
                  <c:v>23</c:v>
                </c:pt>
                <c:pt idx="1528">
                  <c:v>45</c:v>
                </c:pt>
                <c:pt idx="1529">
                  <c:v>25</c:v>
                </c:pt>
                <c:pt idx="1530">
                  <c:v>44</c:v>
                </c:pt>
                <c:pt idx="1531">
                  <c:v>32</c:v>
                </c:pt>
                <c:pt idx="1532">
                  <c:v>25</c:v>
                </c:pt>
                <c:pt idx="1533">
                  <c:v>35</c:v>
                </c:pt>
                <c:pt idx="1534">
                  <c:v>25</c:v>
                </c:pt>
                <c:pt idx="1535">
                  <c:v>25</c:v>
                </c:pt>
                <c:pt idx="1536">
                  <c:v>20</c:v>
                </c:pt>
                <c:pt idx="1537">
                  <c:v>32</c:v>
                </c:pt>
                <c:pt idx="1538">
                  <c:v>0</c:v>
                </c:pt>
                <c:pt idx="1539">
                  <c:v>22</c:v>
                </c:pt>
                <c:pt idx="1540">
                  <c:v>48</c:v>
                </c:pt>
                <c:pt idx="1541">
                  <c:v>35</c:v>
                </c:pt>
                <c:pt idx="1542">
                  <c:v>32</c:v>
                </c:pt>
                <c:pt idx="1543">
                  <c:v>41</c:v>
                </c:pt>
                <c:pt idx="1544">
                  <c:v>27</c:v>
                </c:pt>
                <c:pt idx="1545">
                  <c:v>68</c:v>
                </c:pt>
                <c:pt idx="1546">
                  <c:v>41</c:v>
                </c:pt>
                <c:pt idx="1547">
                  <c:v>59</c:v>
                </c:pt>
                <c:pt idx="1548">
                  <c:v>34</c:v>
                </c:pt>
                <c:pt idx="1549">
                  <c:v>38</c:v>
                </c:pt>
                <c:pt idx="1550">
                  <c:v>0</c:v>
                </c:pt>
                <c:pt idx="1551">
                  <c:v>33</c:v>
                </c:pt>
                <c:pt idx="1552">
                  <c:v>49</c:v>
                </c:pt>
                <c:pt idx="1553">
                  <c:v>45</c:v>
                </c:pt>
                <c:pt idx="1554">
                  <c:v>73</c:v>
                </c:pt>
                <c:pt idx="1555">
                  <c:v>45</c:v>
                </c:pt>
                <c:pt idx="1556">
                  <c:v>36</c:v>
                </c:pt>
                <c:pt idx="1557">
                  <c:v>30</c:v>
                </c:pt>
                <c:pt idx="1558">
                  <c:v>0</c:v>
                </c:pt>
                <c:pt idx="1559">
                  <c:v>45</c:v>
                </c:pt>
                <c:pt idx="1560">
                  <c:v>44</c:v>
                </c:pt>
                <c:pt idx="1561">
                  <c:v>46</c:v>
                </c:pt>
                <c:pt idx="1562">
                  <c:v>36</c:v>
                </c:pt>
                <c:pt idx="1563">
                  <c:v>46</c:v>
                </c:pt>
                <c:pt idx="1564">
                  <c:v>29</c:v>
                </c:pt>
                <c:pt idx="1565">
                  <c:v>35</c:v>
                </c:pt>
                <c:pt idx="1566">
                  <c:v>38</c:v>
                </c:pt>
                <c:pt idx="1567">
                  <c:v>53</c:v>
                </c:pt>
                <c:pt idx="1568">
                  <c:v>56</c:v>
                </c:pt>
                <c:pt idx="1569">
                  <c:v>0</c:v>
                </c:pt>
                <c:pt idx="1570">
                  <c:v>21</c:v>
                </c:pt>
                <c:pt idx="1571">
                  <c:v>55</c:v>
                </c:pt>
                <c:pt idx="1572">
                  <c:v>30</c:v>
                </c:pt>
                <c:pt idx="1573">
                  <c:v>44</c:v>
                </c:pt>
                <c:pt idx="1574">
                  <c:v>49</c:v>
                </c:pt>
                <c:pt idx="1575">
                  <c:v>57</c:v>
                </c:pt>
                <c:pt idx="1576">
                  <c:v>0</c:v>
                </c:pt>
                <c:pt idx="1577">
                  <c:v>30</c:v>
                </c:pt>
                <c:pt idx="1578">
                  <c:v>42</c:v>
                </c:pt>
                <c:pt idx="1579">
                  <c:v>32</c:v>
                </c:pt>
                <c:pt idx="1580">
                  <c:v>34</c:v>
                </c:pt>
                <c:pt idx="1581">
                  <c:v>23</c:v>
                </c:pt>
                <c:pt idx="1582">
                  <c:v>83</c:v>
                </c:pt>
                <c:pt idx="1583">
                  <c:v>28</c:v>
                </c:pt>
                <c:pt idx="1584">
                  <c:v>32</c:v>
                </c:pt>
                <c:pt idx="1585">
                  <c:v>42</c:v>
                </c:pt>
                <c:pt idx="1586">
                  <c:v>50</c:v>
                </c:pt>
                <c:pt idx="1587">
                  <c:v>26</c:v>
                </c:pt>
                <c:pt idx="1588">
                  <c:v>47</c:v>
                </c:pt>
                <c:pt idx="1589">
                  <c:v>40</c:v>
                </c:pt>
                <c:pt idx="1590">
                  <c:v>80</c:v>
                </c:pt>
                <c:pt idx="1591">
                  <c:v>48</c:v>
                </c:pt>
                <c:pt idx="1592">
                  <c:v>39</c:v>
                </c:pt>
                <c:pt idx="1593">
                  <c:v>21</c:v>
                </c:pt>
                <c:pt idx="1594">
                  <c:v>34</c:v>
                </c:pt>
                <c:pt idx="1595">
                  <c:v>32</c:v>
                </c:pt>
                <c:pt idx="1596">
                  <c:v>28</c:v>
                </c:pt>
                <c:pt idx="1597">
                  <c:v>47</c:v>
                </c:pt>
                <c:pt idx="1598">
                  <c:v>0</c:v>
                </c:pt>
                <c:pt idx="1599">
                  <c:v>45</c:v>
                </c:pt>
                <c:pt idx="1600">
                  <c:v>0</c:v>
                </c:pt>
                <c:pt idx="1601">
                  <c:v>41</c:v>
                </c:pt>
                <c:pt idx="1602">
                  <c:v>51</c:v>
                </c:pt>
                <c:pt idx="1603">
                  <c:v>56</c:v>
                </c:pt>
                <c:pt idx="1604">
                  <c:v>0</c:v>
                </c:pt>
                <c:pt idx="1605">
                  <c:v>21</c:v>
                </c:pt>
                <c:pt idx="1606">
                  <c:v>58</c:v>
                </c:pt>
                <c:pt idx="1607">
                  <c:v>20</c:v>
                </c:pt>
                <c:pt idx="1608">
                  <c:v>38</c:v>
                </c:pt>
                <c:pt idx="1609">
                  <c:v>0</c:v>
                </c:pt>
                <c:pt idx="1610">
                  <c:v>54</c:v>
                </c:pt>
                <c:pt idx="1611">
                  <c:v>0</c:v>
                </c:pt>
                <c:pt idx="1612">
                  <c:v>58</c:v>
                </c:pt>
                <c:pt idx="1613">
                  <c:v>43</c:v>
                </c:pt>
                <c:pt idx="1614">
                  <c:v>57</c:v>
                </c:pt>
                <c:pt idx="1615">
                  <c:v>45</c:v>
                </c:pt>
                <c:pt idx="1616">
                  <c:v>44</c:v>
                </c:pt>
                <c:pt idx="1617">
                  <c:v>0</c:v>
                </c:pt>
                <c:pt idx="1618">
                  <c:v>58</c:v>
                </c:pt>
                <c:pt idx="1619">
                  <c:v>22</c:v>
                </c:pt>
                <c:pt idx="1620">
                  <c:v>31</c:v>
                </c:pt>
                <c:pt idx="1621">
                  <c:v>41</c:v>
                </c:pt>
                <c:pt idx="1622">
                  <c:v>0</c:v>
                </c:pt>
                <c:pt idx="1623">
                  <c:v>29</c:v>
                </c:pt>
                <c:pt idx="1624">
                  <c:v>36</c:v>
                </c:pt>
                <c:pt idx="1625">
                  <c:v>41</c:v>
                </c:pt>
                <c:pt idx="1626">
                  <c:v>0</c:v>
                </c:pt>
                <c:pt idx="1627">
                  <c:v>45</c:v>
                </c:pt>
                <c:pt idx="1628">
                  <c:v>0</c:v>
                </c:pt>
                <c:pt idx="1629">
                  <c:v>78</c:v>
                </c:pt>
                <c:pt idx="1630">
                  <c:v>0</c:v>
                </c:pt>
                <c:pt idx="1631">
                  <c:v>0</c:v>
                </c:pt>
                <c:pt idx="1632">
                  <c:v>57</c:v>
                </c:pt>
                <c:pt idx="1633">
                  <c:v>32</c:v>
                </c:pt>
                <c:pt idx="1634">
                  <c:v>36</c:v>
                </c:pt>
                <c:pt idx="1635">
                  <c:v>38</c:v>
                </c:pt>
                <c:pt idx="1636">
                  <c:v>52</c:v>
                </c:pt>
                <c:pt idx="1637">
                  <c:v>0</c:v>
                </c:pt>
                <c:pt idx="1638">
                  <c:v>0</c:v>
                </c:pt>
                <c:pt idx="1639">
                  <c:v>26</c:v>
                </c:pt>
                <c:pt idx="1640">
                  <c:v>61</c:v>
                </c:pt>
                <c:pt idx="1641">
                  <c:v>29</c:v>
                </c:pt>
                <c:pt idx="1642">
                  <c:v>92</c:v>
                </c:pt>
                <c:pt idx="1643">
                  <c:v>35</c:v>
                </c:pt>
                <c:pt idx="1644">
                  <c:v>31</c:v>
                </c:pt>
                <c:pt idx="1645">
                  <c:v>20</c:v>
                </c:pt>
                <c:pt idx="1646">
                  <c:v>58</c:v>
                </c:pt>
                <c:pt idx="1647">
                  <c:v>37</c:v>
                </c:pt>
                <c:pt idx="1648">
                  <c:v>32</c:v>
                </c:pt>
                <c:pt idx="1649">
                  <c:v>25</c:v>
                </c:pt>
                <c:pt idx="1650">
                  <c:v>24</c:v>
                </c:pt>
                <c:pt idx="1651">
                  <c:v>60</c:v>
                </c:pt>
                <c:pt idx="1652">
                  <c:v>27</c:v>
                </c:pt>
                <c:pt idx="1653">
                  <c:v>38</c:v>
                </c:pt>
                <c:pt idx="1654">
                  <c:v>36</c:v>
                </c:pt>
                <c:pt idx="1655">
                  <c:v>45</c:v>
                </c:pt>
                <c:pt idx="1656">
                  <c:v>0</c:v>
                </c:pt>
                <c:pt idx="1657">
                  <c:v>51</c:v>
                </c:pt>
                <c:pt idx="1658">
                  <c:v>19</c:v>
                </c:pt>
                <c:pt idx="1659">
                  <c:v>36</c:v>
                </c:pt>
                <c:pt idx="1660">
                  <c:v>30</c:v>
                </c:pt>
                <c:pt idx="1661">
                  <c:v>37</c:v>
                </c:pt>
                <c:pt idx="1662">
                  <c:v>45</c:v>
                </c:pt>
                <c:pt idx="1663">
                  <c:v>0</c:v>
                </c:pt>
                <c:pt idx="1664">
                  <c:v>29</c:v>
                </c:pt>
                <c:pt idx="1665">
                  <c:v>31</c:v>
                </c:pt>
                <c:pt idx="1666">
                  <c:v>27</c:v>
                </c:pt>
                <c:pt idx="1667">
                  <c:v>66</c:v>
                </c:pt>
                <c:pt idx="1668">
                  <c:v>0</c:v>
                </c:pt>
                <c:pt idx="1669">
                  <c:v>20</c:v>
                </c:pt>
                <c:pt idx="1670">
                  <c:v>31</c:v>
                </c:pt>
                <c:pt idx="1671">
                  <c:v>19</c:v>
                </c:pt>
                <c:pt idx="1672">
                  <c:v>38</c:v>
                </c:pt>
                <c:pt idx="1673">
                  <c:v>44</c:v>
                </c:pt>
                <c:pt idx="1674">
                  <c:v>29</c:v>
                </c:pt>
                <c:pt idx="1675">
                  <c:v>0</c:v>
                </c:pt>
                <c:pt idx="1676">
                  <c:v>28</c:v>
                </c:pt>
                <c:pt idx="1677">
                  <c:v>0</c:v>
                </c:pt>
                <c:pt idx="1678">
                  <c:v>0</c:v>
                </c:pt>
                <c:pt idx="1679">
                  <c:v>32</c:v>
                </c:pt>
                <c:pt idx="1680">
                  <c:v>0</c:v>
                </c:pt>
                <c:pt idx="1681">
                  <c:v>25</c:v>
                </c:pt>
                <c:pt idx="1682">
                  <c:v>58</c:v>
                </c:pt>
                <c:pt idx="1683">
                  <c:v>24</c:v>
                </c:pt>
                <c:pt idx="1684">
                  <c:v>25</c:v>
                </c:pt>
                <c:pt idx="1685">
                  <c:v>85</c:v>
                </c:pt>
                <c:pt idx="1686">
                  <c:v>38</c:v>
                </c:pt>
                <c:pt idx="1687">
                  <c:v>0</c:v>
                </c:pt>
                <c:pt idx="1688">
                  <c:v>32</c:v>
                </c:pt>
                <c:pt idx="1689">
                  <c:v>21</c:v>
                </c:pt>
                <c:pt idx="1690">
                  <c:v>36</c:v>
                </c:pt>
                <c:pt idx="1691">
                  <c:v>40</c:v>
                </c:pt>
                <c:pt idx="1692">
                  <c:v>68</c:v>
                </c:pt>
                <c:pt idx="1693">
                  <c:v>29</c:v>
                </c:pt>
                <c:pt idx="1694">
                  <c:v>54</c:v>
                </c:pt>
                <c:pt idx="1695">
                  <c:v>0</c:v>
                </c:pt>
                <c:pt idx="1696">
                  <c:v>32</c:v>
                </c:pt>
                <c:pt idx="1697">
                  <c:v>42</c:v>
                </c:pt>
                <c:pt idx="1698">
                  <c:v>37</c:v>
                </c:pt>
                <c:pt idx="1699">
                  <c:v>18</c:v>
                </c:pt>
                <c:pt idx="1700">
                  <c:v>27</c:v>
                </c:pt>
                <c:pt idx="1701">
                  <c:v>28</c:v>
                </c:pt>
                <c:pt idx="1702">
                  <c:v>61</c:v>
                </c:pt>
                <c:pt idx="1703">
                  <c:v>22</c:v>
                </c:pt>
                <c:pt idx="1704">
                  <c:v>84</c:v>
                </c:pt>
                <c:pt idx="1705">
                  <c:v>56</c:v>
                </c:pt>
                <c:pt idx="1706">
                  <c:v>0</c:v>
                </c:pt>
                <c:pt idx="1707">
                  <c:v>28</c:v>
                </c:pt>
                <c:pt idx="1708">
                  <c:v>0</c:v>
                </c:pt>
                <c:pt idx="1709">
                  <c:v>24</c:v>
                </c:pt>
                <c:pt idx="1710">
                  <c:v>85</c:v>
                </c:pt>
                <c:pt idx="1711">
                  <c:v>0</c:v>
                </c:pt>
                <c:pt idx="1712">
                  <c:v>50</c:v>
                </c:pt>
                <c:pt idx="1713">
                  <c:v>44</c:v>
                </c:pt>
                <c:pt idx="1714">
                  <c:v>55</c:v>
                </c:pt>
                <c:pt idx="1715">
                  <c:v>81</c:v>
                </c:pt>
                <c:pt idx="1716">
                  <c:v>32</c:v>
                </c:pt>
                <c:pt idx="1717">
                  <c:v>41</c:v>
                </c:pt>
                <c:pt idx="1718">
                  <c:v>55</c:v>
                </c:pt>
                <c:pt idx="1719">
                  <c:v>23</c:v>
                </c:pt>
                <c:pt idx="1720">
                  <c:v>39</c:v>
                </c:pt>
                <c:pt idx="1721">
                  <c:v>58</c:v>
                </c:pt>
                <c:pt idx="1722">
                  <c:v>36</c:v>
                </c:pt>
                <c:pt idx="1723">
                  <c:v>61</c:v>
                </c:pt>
                <c:pt idx="1724">
                  <c:v>58</c:v>
                </c:pt>
                <c:pt idx="1725">
                  <c:v>73</c:v>
                </c:pt>
                <c:pt idx="1726">
                  <c:v>49</c:v>
                </c:pt>
                <c:pt idx="1727">
                  <c:v>31</c:v>
                </c:pt>
                <c:pt idx="1728">
                  <c:v>39</c:v>
                </c:pt>
                <c:pt idx="1729">
                  <c:v>28</c:v>
                </c:pt>
                <c:pt idx="1730">
                  <c:v>59</c:v>
                </c:pt>
                <c:pt idx="1731">
                  <c:v>57</c:v>
                </c:pt>
                <c:pt idx="1732">
                  <c:v>43</c:v>
                </c:pt>
                <c:pt idx="1733">
                  <c:v>35</c:v>
                </c:pt>
                <c:pt idx="1734">
                  <c:v>36</c:v>
                </c:pt>
                <c:pt idx="1735">
                  <c:v>63</c:v>
                </c:pt>
                <c:pt idx="1736">
                  <c:v>44</c:v>
                </c:pt>
                <c:pt idx="1737">
                  <c:v>51</c:v>
                </c:pt>
                <c:pt idx="1738">
                  <c:v>41</c:v>
                </c:pt>
                <c:pt idx="1739">
                  <c:v>26</c:v>
                </c:pt>
                <c:pt idx="1740">
                  <c:v>0</c:v>
                </c:pt>
                <c:pt idx="1741">
                  <c:v>47</c:v>
                </c:pt>
                <c:pt idx="1742">
                  <c:v>58</c:v>
                </c:pt>
                <c:pt idx="1743">
                  <c:v>28</c:v>
                </c:pt>
                <c:pt idx="1744">
                  <c:v>29</c:v>
                </c:pt>
                <c:pt idx="1745">
                  <c:v>61</c:v>
                </c:pt>
                <c:pt idx="1746">
                  <c:v>41</c:v>
                </c:pt>
                <c:pt idx="1747">
                  <c:v>0</c:v>
                </c:pt>
                <c:pt idx="1748">
                  <c:v>52</c:v>
                </c:pt>
                <c:pt idx="1749">
                  <c:v>39</c:v>
                </c:pt>
                <c:pt idx="1750">
                  <c:v>26</c:v>
                </c:pt>
                <c:pt idx="1751">
                  <c:v>32</c:v>
                </c:pt>
                <c:pt idx="1752">
                  <c:v>33</c:v>
                </c:pt>
                <c:pt idx="1753">
                  <c:v>53</c:v>
                </c:pt>
                <c:pt idx="1754">
                  <c:v>37</c:v>
                </c:pt>
                <c:pt idx="1755">
                  <c:v>53</c:v>
                </c:pt>
                <c:pt idx="1756">
                  <c:v>41</c:v>
                </c:pt>
                <c:pt idx="1757">
                  <c:v>0</c:v>
                </c:pt>
                <c:pt idx="1758">
                  <c:v>60</c:v>
                </c:pt>
                <c:pt idx="1759">
                  <c:v>68</c:v>
                </c:pt>
                <c:pt idx="1760">
                  <c:v>22</c:v>
                </c:pt>
                <c:pt idx="1761">
                  <c:v>0</c:v>
                </c:pt>
                <c:pt idx="1762">
                  <c:v>44</c:v>
                </c:pt>
                <c:pt idx="1763">
                  <c:v>44</c:v>
                </c:pt>
                <c:pt idx="1764">
                  <c:v>24</c:v>
                </c:pt>
                <c:pt idx="1765">
                  <c:v>19</c:v>
                </c:pt>
                <c:pt idx="1766">
                  <c:v>44</c:v>
                </c:pt>
                <c:pt idx="1767">
                  <c:v>23</c:v>
                </c:pt>
                <c:pt idx="1768">
                  <c:v>60</c:v>
                </c:pt>
                <c:pt idx="1769">
                  <c:v>32</c:v>
                </c:pt>
                <c:pt idx="1770">
                  <c:v>43</c:v>
                </c:pt>
                <c:pt idx="1771">
                  <c:v>32</c:v>
                </c:pt>
                <c:pt idx="1772">
                  <c:v>0</c:v>
                </c:pt>
                <c:pt idx="1773">
                  <c:v>70</c:v>
                </c:pt>
                <c:pt idx="1774">
                  <c:v>57</c:v>
                </c:pt>
                <c:pt idx="1775">
                  <c:v>29</c:v>
                </c:pt>
                <c:pt idx="1776">
                  <c:v>28</c:v>
                </c:pt>
                <c:pt idx="1777">
                  <c:v>40</c:v>
                </c:pt>
                <c:pt idx="1778">
                  <c:v>25</c:v>
                </c:pt>
                <c:pt idx="1779">
                  <c:v>62</c:v>
                </c:pt>
                <c:pt idx="1780">
                  <c:v>32</c:v>
                </c:pt>
                <c:pt idx="1781">
                  <c:v>0</c:v>
                </c:pt>
                <c:pt idx="1782">
                  <c:v>21</c:v>
                </c:pt>
                <c:pt idx="1783">
                  <c:v>0</c:v>
                </c:pt>
                <c:pt idx="1784">
                  <c:v>43</c:v>
                </c:pt>
                <c:pt idx="1785">
                  <c:v>41</c:v>
                </c:pt>
                <c:pt idx="1786">
                  <c:v>50</c:v>
                </c:pt>
                <c:pt idx="1787">
                  <c:v>56</c:v>
                </c:pt>
                <c:pt idx="1788">
                  <c:v>0</c:v>
                </c:pt>
                <c:pt idx="1789">
                  <c:v>56</c:v>
                </c:pt>
                <c:pt idx="1790">
                  <c:v>0</c:v>
                </c:pt>
                <c:pt idx="1791">
                  <c:v>38</c:v>
                </c:pt>
                <c:pt idx="1792">
                  <c:v>48</c:v>
                </c:pt>
                <c:pt idx="1793">
                  <c:v>64</c:v>
                </c:pt>
                <c:pt idx="1794">
                  <c:v>59</c:v>
                </c:pt>
                <c:pt idx="1795">
                  <c:v>0</c:v>
                </c:pt>
                <c:pt idx="1796">
                  <c:v>46</c:v>
                </c:pt>
                <c:pt idx="1797">
                  <c:v>33</c:v>
                </c:pt>
                <c:pt idx="1798">
                  <c:v>26</c:v>
                </c:pt>
                <c:pt idx="1799">
                  <c:v>29</c:v>
                </c:pt>
                <c:pt idx="1800">
                  <c:v>28</c:v>
                </c:pt>
                <c:pt idx="1801">
                  <c:v>28</c:v>
                </c:pt>
                <c:pt idx="1802">
                  <c:v>30</c:v>
                </c:pt>
                <c:pt idx="1803">
                  <c:v>27</c:v>
                </c:pt>
                <c:pt idx="1804">
                  <c:v>52</c:v>
                </c:pt>
                <c:pt idx="1805">
                  <c:v>0</c:v>
                </c:pt>
                <c:pt idx="1806">
                  <c:v>24</c:v>
                </c:pt>
                <c:pt idx="1807">
                  <c:v>37</c:v>
                </c:pt>
                <c:pt idx="1808">
                  <c:v>29</c:v>
                </c:pt>
                <c:pt idx="1809">
                  <c:v>61</c:v>
                </c:pt>
                <c:pt idx="1810">
                  <c:v>53</c:v>
                </c:pt>
                <c:pt idx="1811">
                  <c:v>38</c:v>
                </c:pt>
                <c:pt idx="1812">
                  <c:v>58</c:v>
                </c:pt>
                <c:pt idx="1813">
                  <c:v>55</c:v>
                </c:pt>
                <c:pt idx="1814">
                  <c:v>34</c:v>
                </c:pt>
                <c:pt idx="1815">
                  <c:v>40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28</c:v>
                </c:pt>
                <c:pt idx="1821">
                  <c:v>28</c:v>
                </c:pt>
                <c:pt idx="1822">
                  <c:v>0</c:v>
                </c:pt>
                <c:pt idx="1823">
                  <c:v>35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26</c:v>
                </c:pt>
                <c:pt idx="1828">
                  <c:v>24</c:v>
                </c:pt>
                <c:pt idx="1829">
                  <c:v>25</c:v>
                </c:pt>
                <c:pt idx="1830">
                  <c:v>25</c:v>
                </c:pt>
                <c:pt idx="1831">
                  <c:v>36</c:v>
                </c:pt>
                <c:pt idx="1832">
                  <c:v>26</c:v>
                </c:pt>
                <c:pt idx="1833">
                  <c:v>45</c:v>
                </c:pt>
                <c:pt idx="1834">
                  <c:v>25</c:v>
                </c:pt>
                <c:pt idx="1835">
                  <c:v>34</c:v>
                </c:pt>
                <c:pt idx="1836">
                  <c:v>0</c:v>
                </c:pt>
                <c:pt idx="1837">
                  <c:v>41</c:v>
                </c:pt>
                <c:pt idx="1838">
                  <c:v>33</c:v>
                </c:pt>
                <c:pt idx="1839">
                  <c:v>42</c:v>
                </c:pt>
                <c:pt idx="1840">
                  <c:v>53</c:v>
                </c:pt>
                <c:pt idx="1841">
                  <c:v>36</c:v>
                </c:pt>
                <c:pt idx="1842">
                  <c:v>45</c:v>
                </c:pt>
                <c:pt idx="1843">
                  <c:v>0</c:v>
                </c:pt>
                <c:pt idx="1844">
                  <c:v>32</c:v>
                </c:pt>
                <c:pt idx="1845">
                  <c:v>59</c:v>
                </c:pt>
                <c:pt idx="1846">
                  <c:v>53</c:v>
                </c:pt>
                <c:pt idx="1847">
                  <c:v>0</c:v>
                </c:pt>
                <c:pt idx="1848">
                  <c:v>40</c:v>
                </c:pt>
                <c:pt idx="1849">
                  <c:v>28</c:v>
                </c:pt>
                <c:pt idx="1850">
                  <c:v>34</c:v>
                </c:pt>
                <c:pt idx="1851">
                  <c:v>37</c:v>
                </c:pt>
                <c:pt idx="1852">
                  <c:v>38</c:v>
                </c:pt>
                <c:pt idx="1853">
                  <c:v>25</c:v>
                </c:pt>
                <c:pt idx="1854">
                  <c:v>43</c:v>
                </c:pt>
                <c:pt idx="1855">
                  <c:v>0</c:v>
                </c:pt>
                <c:pt idx="1856">
                  <c:v>0</c:v>
                </c:pt>
                <c:pt idx="1857">
                  <c:v>51</c:v>
                </c:pt>
                <c:pt idx="1858">
                  <c:v>0</c:v>
                </c:pt>
                <c:pt idx="1859">
                  <c:v>27</c:v>
                </c:pt>
                <c:pt idx="1860">
                  <c:v>47</c:v>
                </c:pt>
                <c:pt idx="1861">
                  <c:v>0</c:v>
                </c:pt>
                <c:pt idx="1862">
                  <c:v>49</c:v>
                </c:pt>
                <c:pt idx="1863">
                  <c:v>0</c:v>
                </c:pt>
                <c:pt idx="1864">
                  <c:v>49</c:v>
                </c:pt>
                <c:pt idx="1865">
                  <c:v>34</c:v>
                </c:pt>
                <c:pt idx="1866">
                  <c:v>33</c:v>
                </c:pt>
                <c:pt idx="1867">
                  <c:v>0</c:v>
                </c:pt>
                <c:pt idx="1868">
                  <c:v>63</c:v>
                </c:pt>
                <c:pt idx="1869">
                  <c:v>47</c:v>
                </c:pt>
                <c:pt idx="1870">
                  <c:v>58</c:v>
                </c:pt>
                <c:pt idx="1871">
                  <c:v>54</c:v>
                </c:pt>
                <c:pt idx="1872">
                  <c:v>47</c:v>
                </c:pt>
                <c:pt idx="1873">
                  <c:v>36</c:v>
                </c:pt>
                <c:pt idx="1874">
                  <c:v>45</c:v>
                </c:pt>
                <c:pt idx="1875">
                  <c:v>36</c:v>
                </c:pt>
                <c:pt idx="1876">
                  <c:v>43</c:v>
                </c:pt>
                <c:pt idx="1877">
                  <c:v>40</c:v>
                </c:pt>
                <c:pt idx="1878">
                  <c:v>86</c:v>
                </c:pt>
                <c:pt idx="1879">
                  <c:v>36</c:v>
                </c:pt>
                <c:pt idx="1880">
                  <c:v>73</c:v>
                </c:pt>
                <c:pt idx="1881">
                  <c:v>29</c:v>
                </c:pt>
                <c:pt idx="1882">
                  <c:v>37</c:v>
                </c:pt>
                <c:pt idx="1883">
                  <c:v>0</c:v>
                </c:pt>
                <c:pt idx="1884">
                  <c:v>0</c:v>
                </c:pt>
                <c:pt idx="1885">
                  <c:v>26</c:v>
                </c:pt>
                <c:pt idx="1886">
                  <c:v>55</c:v>
                </c:pt>
                <c:pt idx="1887">
                  <c:v>37</c:v>
                </c:pt>
                <c:pt idx="1888">
                  <c:v>36</c:v>
                </c:pt>
                <c:pt idx="1889">
                  <c:v>36</c:v>
                </c:pt>
                <c:pt idx="1890">
                  <c:v>64</c:v>
                </c:pt>
                <c:pt idx="1891">
                  <c:v>27</c:v>
                </c:pt>
                <c:pt idx="1892">
                  <c:v>23</c:v>
                </c:pt>
                <c:pt idx="1893">
                  <c:v>0</c:v>
                </c:pt>
                <c:pt idx="1894">
                  <c:v>27</c:v>
                </c:pt>
                <c:pt idx="1895">
                  <c:v>34</c:v>
                </c:pt>
                <c:pt idx="1896">
                  <c:v>0</c:v>
                </c:pt>
                <c:pt idx="1897">
                  <c:v>0</c:v>
                </c:pt>
                <c:pt idx="1898">
                  <c:v>32</c:v>
                </c:pt>
                <c:pt idx="1899">
                  <c:v>57</c:v>
                </c:pt>
                <c:pt idx="1900">
                  <c:v>78</c:v>
                </c:pt>
                <c:pt idx="1901">
                  <c:v>32</c:v>
                </c:pt>
                <c:pt idx="1902">
                  <c:v>36</c:v>
                </c:pt>
                <c:pt idx="1903">
                  <c:v>0</c:v>
                </c:pt>
                <c:pt idx="1904">
                  <c:v>54</c:v>
                </c:pt>
                <c:pt idx="1905">
                  <c:v>29</c:v>
                </c:pt>
                <c:pt idx="1906">
                  <c:v>51</c:v>
                </c:pt>
                <c:pt idx="1907">
                  <c:v>38</c:v>
                </c:pt>
                <c:pt idx="1908">
                  <c:v>67</c:v>
                </c:pt>
                <c:pt idx="1909">
                  <c:v>32</c:v>
                </c:pt>
                <c:pt idx="1910">
                  <c:v>37</c:v>
                </c:pt>
                <c:pt idx="1911">
                  <c:v>19</c:v>
                </c:pt>
                <c:pt idx="1912">
                  <c:v>32</c:v>
                </c:pt>
                <c:pt idx="1913">
                  <c:v>46</c:v>
                </c:pt>
                <c:pt idx="1914">
                  <c:v>46</c:v>
                </c:pt>
                <c:pt idx="1915">
                  <c:v>38</c:v>
                </c:pt>
                <c:pt idx="1916">
                  <c:v>0</c:v>
                </c:pt>
                <c:pt idx="1917">
                  <c:v>60</c:v>
                </c:pt>
                <c:pt idx="1918">
                  <c:v>35</c:v>
                </c:pt>
                <c:pt idx="1919">
                  <c:v>57</c:v>
                </c:pt>
                <c:pt idx="1920">
                  <c:v>40</c:v>
                </c:pt>
                <c:pt idx="1921">
                  <c:v>35</c:v>
                </c:pt>
                <c:pt idx="1922">
                  <c:v>25</c:v>
                </c:pt>
                <c:pt idx="1923">
                  <c:v>58</c:v>
                </c:pt>
                <c:pt idx="1924">
                  <c:v>68</c:v>
                </c:pt>
                <c:pt idx="1925">
                  <c:v>20</c:v>
                </c:pt>
                <c:pt idx="1926">
                  <c:v>0</c:v>
                </c:pt>
                <c:pt idx="1927">
                  <c:v>41</c:v>
                </c:pt>
                <c:pt idx="1928">
                  <c:v>0</c:v>
                </c:pt>
                <c:pt idx="1929">
                  <c:v>46</c:v>
                </c:pt>
                <c:pt idx="1930">
                  <c:v>53</c:v>
                </c:pt>
                <c:pt idx="1931">
                  <c:v>33</c:v>
                </c:pt>
                <c:pt idx="1932">
                  <c:v>56</c:v>
                </c:pt>
                <c:pt idx="1933">
                  <c:v>0</c:v>
                </c:pt>
                <c:pt idx="1934">
                  <c:v>39</c:v>
                </c:pt>
                <c:pt idx="1935">
                  <c:v>0</c:v>
                </c:pt>
                <c:pt idx="1936">
                  <c:v>49</c:v>
                </c:pt>
                <c:pt idx="1937">
                  <c:v>0</c:v>
                </c:pt>
                <c:pt idx="1938">
                  <c:v>29</c:v>
                </c:pt>
                <c:pt idx="1939">
                  <c:v>27</c:v>
                </c:pt>
                <c:pt idx="1940">
                  <c:v>60</c:v>
                </c:pt>
                <c:pt idx="1941">
                  <c:v>20</c:v>
                </c:pt>
                <c:pt idx="1942">
                  <c:v>35</c:v>
                </c:pt>
                <c:pt idx="1943">
                  <c:v>64</c:v>
                </c:pt>
                <c:pt idx="1944">
                  <c:v>22</c:v>
                </c:pt>
                <c:pt idx="1945">
                  <c:v>30</c:v>
                </c:pt>
                <c:pt idx="1946">
                  <c:v>26</c:v>
                </c:pt>
                <c:pt idx="1947">
                  <c:v>49</c:v>
                </c:pt>
                <c:pt idx="1948">
                  <c:v>0</c:v>
                </c:pt>
                <c:pt idx="1949">
                  <c:v>0</c:v>
                </c:pt>
                <c:pt idx="1950">
                  <c:v>49</c:v>
                </c:pt>
                <c:pt idx="1951">
                  <c:v>55</c:v>
                </c:pt>
                <c:pt idx="1952">
                  <c:v>31</c:v>
                </c:pt>
                <c:pt idx="1953">
                  <c:v>47</c:v>
                </c:pt>
                <c:pt idx="1954">
                  <c:v>21</c:v>
                </c:pt>
                <c:pt idx="1955">
                  <c:v>70</c:v>
                </c:pt>
                <c:pt idx="1956">
                  <c:v>25</c:v>
                </c:pt>
                <c:pt idx="1957">
                  <c:v>45</c:v>
                </c:pt>
                <c:pt idx="1958">
                  <c:v>38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36</c:v>
                </c:pt>
                <c:pt idx="1963">
                  <c:v>71</c:v>
                </c:pt>
                <c:pt idx="1964">
                  <c:v>37</c:v>
                </c:pt>
                <c:pt idx="1965">
                  <c:v>27</c:v>
                </c:pt>
                <c:pt idx="1966">
                  <c:v>29</c:v>
                </c:pt>
                <c:pt idx="1967">
                  <c:v>59</c:v>
                </c:pt>
                <c:pt idx="1968">
                  <c:v>28</c:v>
                </c:pt>
                <c:pt idx="1969">
                  <c:v>27</c:v>
                </c:pt>
                <c:pt idx="1970">
                  <c:v>0</c:v>
                </c:pt>
                <c:pt idx="1971">
                  <c:v>45</c:v>
                </c:pt>
                <c:pt idx="1972">
                  <c:v>46</c:v>
                </c:pt>
                <c:pt idx="1973">
                  <c:v>54</c:v>
                </c:pt>
                <c:pt idx="1974">
                  <c:v>60</c:v>
                </c:pt>
                <c:pt idx="1975">
                  <c:v>23</c:v>
                </c:pt>
                <c:pt idx="1976">
                  <c:v>0</c:v>
                </c:pt>
                <c:pt idx="1977">
                  <c:v>28</c:v>
                </c:pt>
                <c:pt idx="1978">
                  <c:v>86</c:v>
                </c:pt>
                <c:pt idx="1979">
                  <c:v>27</c:v>
                </c:pt>
                <c:pt idx="1980">
                  <c:v>24</c:v>
                </c:pt>
                <c:pt idx="1981">
                  <c:v>58</c:v>
                </c:pt>
                <c:pt idx="1982">
                  <c:v>36</c:v>
                </c:pt>
                <c:pt idx="1983">
                  <c:v>78</c:v>
                </c:pt>
                <c:pt idx="1984">
                  <c:v>21</c:v>
                </c:pt>
                <c:pt idx="1985">
                  <c:v>0</c:v>
                </c:pt>
                <c:pt idx="1986">
                  <c:v>39</c:v>
                </c:pt>
                <c:pt idx="1987">
                  <c:v>32</c:v>
                </c:pt>
                <c:pt idx="1988">
                  <c:v>57</c:v>
                </c:pt>
                <c:pt idx="1989">
                  <c:v>0</c:v>
                </c:pt>
                <c:pt idx="1990">
                  <c:v>57</c:v>
                </c:pt>
                <c:pt idx="1991">
                  <c:v>20</c:v>
                </c:pt>
                <c:pt idx="1992">
                  <c:v>48</c:v>
                </c:pt>
                <c:pt idx="1993">
                  <c:v>0</c:v>
                </c:pt>
                <c:pt idx="1994">
                  <c:v>29</c:v>
                </c:pt>
                <c:pt idx="1995">
                  <c:v>0</c:v>
                </c:pt>
                <c:pt idx="1996">
                  <c:v>91</c:v>
                </c:pt>
                <c:pt idx="1997">
                  <c:v>41</c:v>
                </c:pt>
                <c:pt idx="1998">
                  <c:v>25</c:v>
                </c:pt>
                <c:pt idx="1999">
                  <c:v>36</c:v>
                </c:pt>
                <c:pt idx="2000">
                  <c:v>36</c:v>
                </c:pt>
                <c:pt idx="2001">
                  <c:v>45</c:v>
                </c:pt>
                <c:pt idx="2002">
                  <c:v>59</c:v>
                </c:pt>
                <c:pt idx="2003">
                  <c:v>40</c:v>
                </c:pt>
                <c:pt idx="2004">
                  <c:v>39</c:v>
                </c:pt>
                <c:pt idx="2005">
                  <c:v>24</c:v>
                </c:pt>
                <c:pt idx="2006">
                  <c:v>33</c:v>
                </c:pt>
                <c:pt idx="2007">
                  <c:v>53</c:v>
                </c:pt>
                <c:pt idx="2008">
                  <c:v>76</c:v>
                </c:pt>
                <c:pt idx="2009">
                  <c:v>33</c:v>
                </c:pt>
                <c:pt idx="2010">
                  <c:v>56</c:v>
                </c:pt>
                <c:pt idx="2011">
                  <c:v>0</c:v>
                </c:pt>
                <c:pt idx="2012">
                  <c:v>0</c:v>
                </c:pt>
                <c:pt idx="2013">
                  <c:v>62</c:v>
                </c:pt>
                <c:pt idx="2014">
                  <c:v>39</c:v>
                </c:pt>
                <c:pt idx="2015">
                  <c:v>0</c:v>
                </c:pt>
                <c:pt idx="2016">
                  <c:v>29</c:v>
                </c:pt>
                <c:pt idx="2017">
                  <c:v>0</c:v>
                </c:pt>
                <c:pt idx="2018">
                  <c:v>26</c:v>
                </c:pt>
                <c:pt idx="2019">
                  <c:v>37</c:v>
                </c:pt>
                <c:pt idx="2020">
                  <c:v>41</c:v>
                </c:pt>
                <c:pt idx="2021">
                  <c:v>42</c:v>
                </c:pt>
                <c:pt idx="2022">
                  <c:v>31</c:v>
                </c:pt>
                <c:pt idx="2023">
                  <c:v>0</c:v>
                </c:pt>
                <c:pt idx="2024">
                  <c:v>0</c:v>
                </c:pt>
                <c:pt idx="2025">
                  <c:v>25</c:v>
                </c:pt>
                <c:pt idx="2026">
                  <c:v>0</c:v>
                </c:pt>
                <c:pt idx="2027">
                  <c:v>48</c:v>
                </c:pt>
                <c:pt idx="2028">
                  <c:v>52</c:v>
                </c:pt>
                <c:pt idx="2029">
                  <c:v>27</c:v>
                </c:pt>
                <c:pt idx="2030">
                  <c:v>40</c:v>
                </c:pt>
                <c:pt idx="2031">
                  <c:v>20</c:v>
                </c:pt>
                <c:pt idx="2032">
                  <c:v>52</c:v>
                </c:pt>
                <c:pt idx="2033">
                  <c:v>28</c:v>
                </c:pt>
                <c:pt idx="2034">
                  <c:v>47</c:v>
                </c:pt>
                <c:pt idx="2035">
                  <c:v>31</c:v>
                </c:pt>
                <c:pt idx="2036">
                  <c:v>28</c:v>
                </c:pt>
                <c:pt idx="2037">
                  <c:v>69</c:v>
                </c:pt>
                <c:pt idx="2038">
                  <c:v>49</c:v>
                </c:pt>
                <c:pt idx="2039">
                  <c:v>54</c:v>
                </c:pt>
                <c:pt idx="2040">
                  <c:v>39</c:v>
                </c:pt>
                <c:pt idx="2041">
                  <c:v>0</c:v>
                </c:pt>
                <c:pt idx="2042">
                  <c:v>28</c:v>
                </c:pt>
                <c:pt idx="2043">
                  <c:v>51</c:v>
                </c:pt>
                <c:pt idx="2044">
                  <c:v>21</c:v>
                </c:pt>
                <c:pt idx="2045">
                  <c:v>0</c:v>
                </c:pt>
                <c:pt idx="2046">
                  <c:v>29</c:v>
                </c:pt>
                <c:pt idx="2047">
                  <c:v>23</c:v>
                </c:pt>
                <c:pt idx="2048">
                  <c:v>0</c:v>
                </c:pt>
                <c:pt idx="2049">
                  <c:v>58</c:v>
                </c:pt>
                <c:pt idx="2050">
                  <c:v>48</c:v>
                </c:pt>
                <c:pt idx="2051">
                  <c:v>68</c:v>
                </c:pt>
                <c:pt idx="2052">
                  <c:v>0</c:v>
                </c:pt>
                <c:pt idx="2053">
                  <c:v>26</c:v>
                </c:pt>
                <c:pt idx="2054">
                  <c:v>24</c:v>
                </c:pt>
                <c:pt idx="2055">
                  <c:v>60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43</c:v>
                </c:pt>
                <c:pt idx="2061">
                  <c:v>30</c:v>
                </c:pt>
                <c:pt idx="2062">
                  <c:v>26</c:v>
                </c:pt>
                <c:pt idx="2063">
                  <c:v>58</c:v>
                </c:pt>
                <c:pt idx="2064">
                  <c:v>23</c:v>
                </c:pt>
                <c:pt idx="2065">
                  <c:v>50</c:v>
                </c:pt>
                <c:pt idx="2066">
                  <c:v>60</c:v>
                </c:pt>
                <c:pt idx="2067">
                  <c:v>0</c:v>
                </c:pt>
                <c:pt idx="2068">
                  <c:v>44</c:v>
                </c:pt>
                <c:pt idx="2069">
                  <c:v>43</c:v>
                </c:pt>
                <c:pt idx="2070">
                  <c:v>40</c:v>
                </c:pt>
                <c:pt idx="2071">
                  <c:v>0</c:v>
                </c:pt>
                <c:pt idx="2072">
                  <c:v>67</c:v>
                </c:pt>
                <c:pt idx="2073">
                  <c:v>59</c:v>
                </c:pt>
                <c:pt idx="2074">
                  <c:v>35</c:v>
                </c:pt>
                <c:pt idx="2075">
                  <c:v>25</c:v>
                </c:pt>
                <c:pt idx="2076">
                  <c:v>0</c:v>
                </c:pt>
                <c:pt idx="2077">
                  <c:v>39</c:v>
                </c:pt>
                <c:pt idx="2078">
                  <c:v>36</c:v>
                </c:pt>
                <c:pt idx="2079">
                  <c:v>44</c:v>
                </c:pt>
                <c:pt idx="2080">
                  <c:v>55</c:v>
                </c:pt>
                <c:pt idx="2081">
                  <c:v>0</c:v>
                </c:pt>
                <c:pt idx="2082">
                  <c:v>0</c:v>
                </c:pt>
                <c:pt idx="2083">
                  <c:v>49</c:v>
                </c:pt>
                <c:pt idx="2084">
                  <c:v>69</c:v>
                </c:pt>
                <c:pt idx="2085">
                  <c:v>20</c:v>
                </c:pt>
                <c:pt idx="2086">
                  <c:v>0</c:v>
                </c:pt>
                <c:pt idx="2087">
                  <c:v>25</c:v>
                </c:pt>
                <c:pt idx="2088">
                  <c:v>24</c:v>
                </c:pt>
                <c:pt idx="2089">
                  <c:v>34</c:v>
                </c:pt>
                <c:pt idx="2090">
                  <c:v>35</c:v>
                </c:pt>
                <c:pt idx="2091">
                  <c:v>40</c:v>
                </c:pt>
                <c:pt idx="2092">
                  <c:v>59</c:v>
                </c:pt>
                <c:pt idx="2093">
                  <c:v>24</c:v>
                </c:pt>
                <c:pt idx="2094">
                  <c:v>0</c:v>
                </c:pt>
                <c:pt idx="2095">
                  <c:v>34</c:v>
                </c:pt>
                <c:pt idx="2096">
                  <c:v>37</c:v>
                </c:pt>
                <c:pt idx="2097">
                  <c:v>33</c:v>
                </c:pt>
                <c:pt idx="2098">
                  <c:v>56</c:v>
                </c:pt>
                <c:pt idx="2099">
                  <c:v>31</c:v>
                </c:pt>
                <c:pt idx="2100">
                  <c:v>0</c:v>
                </c:pt>
                <c:pt idx="2101">
                  <c:v>57</c:v>
                </c:pt>
                <c:pt idx="2102">
                  <c:v>42</c:v>
                </c:pt>
                <c:pt idx="2103">
                  <c:v>0</c:v>
                </c:pt>
                <c:pt idx="2104">
                  <c:v>0</c:v>
                </c:pt>
                <c:pt idx="2105">
                  <c:v>46</c:v>
                </c:pt>
                <c:pt idx="2106">
                  <c:v>40</c:v>
                </c:pt>
                <c:pt idx="2107">
                  <c:v>45</c:v>
                </c:pt>
                <c:pt idx="2108">
                  <c:v>26</c:v>
                </c:pt>
                <c:pt idx="2109">
                  <c:v>48</c:v>
                </c:pt>
                <c:pt idx="2110">
                  <c:v>24</c:v>
                </c:pt>
                <c:pt idx="2111">
                  <c:v>29</c:v>
                </c:pt>
                <c:pt idx="2112">
                  <c:v>36</c:v>
                </c:pt>
                <c:pt idx="2113">
                  <c:v>27</c:v>
                </c:pt>
                <c:pt idx="2114">
                  <c:v>24</c:v>
                </c:pt>
                <c:pt idx="2115">
                  <c:v>0</c:v>
                </c:pt>
                <c:pt idx="2116">
                  <c:v>24</c:v>
                </c:pt>
                <c:pt idx="2117">
                  <c:v>27</c:v>
                </c:pt>
                <c:pt idx="2118">
                  <c:v>0</c:v>
                </c:pt>
                <c:pt idx="2119">
                  <c:v>0</c:v>
                </c:pt>
                <c:pt idx="2120">
                  <c:v>31</c:v>
                </c:pt>
                <c:pt idx="2121">
                  <c:v>60</c:v>
                </c:pt>
                <c:pt idx="2122">
                  <c:v>0</c:v>
                </c:pt>
                <c:pt idx="2123">
                  <c:v>0</c:v>
                </c:pt>
                <c:pt idx="2124">
                  <c:v>36</c:v>
                </c:pt>
                <c:pt idx="2125">
                  <c:v>37</c:v>
                </c:pt>
                <c:pt idx="2126">
                  <c:v>0</c:v>
                </c:pt>
                <c:pt idx="2127">
                  <c:v>0</c:v>
                </c:pt>
                <c:pt idx="2128">
                  <c:v>37</c:v>
                </c:pt>
                <c:pt idx="2129">
                  <c:v>53</c:v>
                </c:pt>
                <c:pt idx="2130">
                  <c:v>43</c:v>
                </c:pt>
                <c:pt idx="2131">
                  <c:v>54</c:v>
                </c:pt>
                <c:pt idx="2132">
                  <c:v>39</c:v>
                </c:pt>
                <c:pt idx="2133">
                  <c:v>0</c:v>
                </c:pt>
                <c:pt idx="2134">
                  <c:v>25</c:v>
                </c:pt>
                <c:pt idx="2135">
                  <c:v>32</c:v>
                </c:pt>
                <c:pt idx="2136">
                  <c:v>24</c:v>
                </c:pt>
                <c:pt idx="2137">
                  <c:v>0</c:v>
                </c:pt>
                <c:pt idx="2138">
                  <c:v>66</c:v>
                </c:pt>
                <c:pt idx="2139">
                  <c:v>58</c:v>
                </c:pt>
                <c:pt idx="2140">
                  <c:v>46</c:v>
                </c:pt>
                <c:pt idx="2141">
                  <c:v>57</c:v>
                </c:pt>
                <c:pt idx="2142">
                  <c:v>37</c:v>
                </c:pt>
                <c:pt idx="2143">
                  <c:v>0</c:v>
                </c:pt>
                <c:pt idx="2144">
                  <c:v>48</c:v>
                </c:pt>
                <c:pt idx="2145">
                  <c:v>47</c:v>
                </c:pt>
                <c:pt idx="2146">
                  <c:v>86</c:v>
                </c:pt>
                <c:pt idx="2147">
                  <c:v>0</c:v>
                </c:pt>
                <c:pt idx="2148">
                  <c:v>25</c:v>
                </c:pt>
                <c:pt idx="2149">
                  <c:v>33</c:v>
                </c:pt>
                <c:pt idx="2150">
                  <c:v>26</c:v>
                </c:pt>
                <c:pt idx="2151">
                  <c:v>0</c:v>
                </c:pt>
                <c:pt idx="2152">
                  <c:v>30</c:v>
                </c:pt>
                <c:pt idx="2153">
                  <c:v>76</c:v>
                </c:pt>
                <c:pt idx="2154">
                  <c:v>58</c:v>
                </c:pt>
                <c:pt idx="2155">
                  <c:v>0</c:v>
                </c:pt>
                <c:pt idx="2156">
                  <c:v>46</c:v>
                </c:pt>
                <c:pt idx="2157">
                  <c:v>63</c:v>
                </c:pt>
                <c:pt idx="2158">
                  <c:v>52</c:v>
                </c:pt>
                <c:pt idx="2159">
                  <c:v>41</c:v>
                </c:pt>
                <c:pt idx="2160">
                  <c:v>19</c:v>
                </c:pt>
                <c:pt idx="2161">
                  <c:v>27</c:v>
                </c:pt>
                <c:pt idx="2162">
                  <c:v>0</c:v>
                </c:pt>
                <c:pt idx="2163">
                  <c:v>0</c:v>
                </c:pt>
                <c:pt idx="2164">
                  <c:v>20</c:v>
                </c:pt>
                <c:pt idx="2165">
                  <c:v>0</c:v>
                </c:pt>
                <c:pt idx="2166">
                  <c:v>28</c:v>
                </c:pt>
                <c:pt idx="2167">
                  <c:v>22</c:v>
                </c:pt>
                <c:pt idx="2168">
                  <c:v>26</c:v>
                </c:pt>
                <c:pt idx="2169">
                  <c:v>29</c:v>
                </c:pt>
                <c:pt idx="2170">
                  <c:v>0</c:v>
                </c:pt>
                <c:pt idx="2171">
                  <c:v>24</c:v>
                </c:pt>
                <c:pt idx="2172">
                  <c:v>46</c:v>
                </c:pt>
                <c:pt idx="2173">
                  <c:v>42</c:v>
                </c:pt>
                <c:pt idx="2174">
                  <c:v>47</c:v>
                </c:pt>
                <c:pt idx="2175">
                  <c:v>48</c:v>
                </c:pt>
                <c:pt idx="2176">
                  <c:v>0</c:v>
                </c:pt>
                <c:pt idx="2177">
                  <c:v>30</c:v>
                </c:pt>
                <c:pt idx="2178">
                  <c:v>42</c:v>
                </c:pt>
                <c:pt idx="2179">
                  <c:v>34</c:v>
                </c:pt>
                <c:pt idx="2180">
                  <c:v>28</c:v>
                </c:pt>
                <c:pt idx="2181">
                  <c:v>33</c:v>
                </c:pt>
                <c:pt idx="2182">
                  <c:v>55</c:v>
                </c:pt>
                <c:pt idx="2183">
                  <c:v>45</c:v>
                </c:pt>
                <c:pt idx="2184">
                  <c:v>47</c:v>
                </c:pt>
                <c:pt idx="2185">
                  <c:v>35</c:v>
                </c:pt>
                <c:pt idx="2186">
                  <c:v>64</c:v>
                </c:pt>
                <c:pt idx="2187">
                  <c:v>35</c:v>
                </c:pt>
                <c:pt idx="2188">
                  <c:v>24</c:v>
                </c:pt>
                <c:pt idx="2189">
                  <c:v>25</c:v>
                </c:pt>
                <c:pt idx="2190">
                  <c:v>49</c:v>
                </c:pt>
                <c:pt idx="2191">
                  <c:v>27</c:v>
                </c:pt>
                <c:pt idx="2192">
                  <c:v>59</c:v>
                </c:pt>
                <c:pt idx="2193">
                  <c:v>27</c:v>
                </c:pt>
                <c:pt idx="2194">
                  <c:v>52</c:v>
                </c:pt>
                <c:pt idx="2195">
                  <c:v>63</c:v>
                </c:pt>
                <c:pt idx="2196">
                  <c:v>0</c:v>
                </c:pt>
                <c:pt idx="2197">
                  <c:v>47</c:v>
                </c:pt>
                <c:pt idx="2198">
                  <c:v>64</c:v>
                </c:pt>
                <c:pt idx="2199">
                  <c:v>46</c:v>
                </c:pt>
                <c:pt idx="2200">
                  <c:v>0</c:v>
                </c:pt>
                <c:pt idx="2201">
                  <c:v>24</c:v>
                </c:pt>
                <c:pt idx="2202">
                  <c:v>34</c:v>
                </c:pt>
                <c:pt idx="2203">
                  <c:v>51</c:v>
                </c:pt>
                <c:pt idx="2204">
                  <c:v>40</c:v>
                </c:pt>
                <c:pt idx="2205">
                  <c:v>81</c:v>
                </c:pt>
                <c:pt idx="2206">
                  <c:v>0</c:v>
                </c:pt>
                <c:pt idx="2207">
                  <c:v>0</c:v>
                </c:pt>
                <c:pt idx="2208">
                  <c:v>31</c:v>
                </c:pt>
                <c:pt idx="2209">
                  <c:v>49</c:v>
                </c:pt>
                <c:pt idx="2210">
                  <c:v>41</c:v>
                </c:pt>
                <c:pt idx="2211">
                  <c:v>51</c:v>
                </c:pt>
                <c:pt idx="2212">
                  <c:v>53</c:v>
                </c:pt>
                <c:pt idx="2213">
                  <c:v>0</c:v>
                </c:pt>
                <c:pt idx="2214">
                  <c:v>59</c:v>
                </c:pt>
                <c:pt idx="2215">
                  <c:v>42</c:v>
                </c:pt>
                <c:pt idx="2216">
                  <c:v>38</c:v>
                </c:pt>
                <c:pt idx="2217">
                  <c:v>55</c:v>
                </c:pt>
                <c:pt idx="2218">
                  <c:v>0</c:v>
                </c:pt>
                <c:pt idx="2219">
                  <c:v>36</c:v>
                </c:pt>
                <c:pt idx="2220">
                  <c:v>88</c:v>
                </c:pt>
                <c:pt idx="2221">
                  <c:v>63</c:v>
                </c:pt>
                <c:pt idx="2222">
                  <c:v>25</c:v>
                </c:pt>
                <c:pt idx="2223">
                  <c:v>34</c:v>
                </c:pt>
                <c:pt idx="2224">
                  <c:v>40</c:v>
                </c:pt>
                <c:pt idx="2225">
                  <c:v>34</c:v>
                </c:pt>
                <c:pt idx="2226">
                  <c:v>27</c:v>
                </c:pt>
                <c:pt idx="2227">
                  <c:v>53</c:v>
                </c:pt>
                <c:pt idx="2228">
                  <c:v>61</c:v>
                </c:pt>
                <c:pt idx="2229">
                  <c:v>37</c:v>
                </c:pt>
                <c:pt idx="2230">
                  <c:v>30</c:v>
                </c:pt>
                <c:pt idx="2231">
                  <c:v>52</c:v>
                </c:pt>
                <c:pt idx="2232">
                  <c:v>35</c:v>
                </c:pt>
                <c:pt idx="2233">
                  <c:v>0</c:v>
                </c:pt>
                <c:pt idx="2234">
                  <c:v>37</c:v>
                </c:pt>
                <c:pt idx="2235">
                  <c:v>42</c:v>
                </c:pt>
                <c:pt idx="2236">
                  <c:v>64</c:v>
                </c:pt>
                <c:pt idx="2237">
                  <c:v>89</c:v>
                </c:pt>
                <c:pt idx="2238">
                  <c:v>35</c:v>
                </c:pt>
                <c:pt idx="2239">
                  <c:v>58</c:v>
                </c:pt>
                <c:pt idx="2240">
                  <c:v>31</c:v>
                </c:pt>
                <c:pt idx="2241">
                  <c:v>22</c:v>
                </c:pt>
                <c:pt idx="2242">
                  <c:v>66</c:v>
                </c:pt>
                <c:pt idx="2243">
                  <c:v>0</c:v>
                </c:pt>
                <c:pt idx="2244">
                  <c:v>29</c:v>
                </c:pt>
                <c:pt idx="2245">
                  <c:v>59</c:v>
                </c:pt>
                <c:pt idx="2246">
                  <c:v>40</c:v>
                </c:pt>
                <c:pt idx="2247">
                  <c:v>61</c:v>
                </c:pt>
                <c:pt idx="2248">
                  <c:v>39</c:v>
                </c:pt>
                <c:pt idx="2249">
                  <c:v>46</c:v>
                </c:pt>
                <c:pt idx="2250">
                  <c:v>39</c:v>
                </c:pt>
                <c:pt idx="2251">
                  <c:v>32</c:v>
                </c:pt>
                <c:pt idx="2252">
                  <c:v>55</c:v>
                </c:pt>
                <c:pt idx="2253">
                  <c:v>59</c:v>
                </c:pt>
                <c:pt idx="2254">
                  <c:v>34</c:v>
                </c:pt>
                <c:pt idx="2255">
                  <c:v>39</c:v>
                </c:pt>
                <c:pt idx="2256">
                  <c:v>38</c:v>
                </c:pt>
                <c:pt idx="2257">
                  <c:v>32</c:v>
                </c:pt>
                <c:pt idx="2258">
                  <c:v>27</c:v>
                </c:pt>
                <c:pt idx="2259">
                  <c:v>29</c:v>
                </c:pt>
                <c:pt idx="2260">
                  <c:v>61</c:v>
                </c:pt>
                <c:pt idx="2261">
                  <c:v>37</c:v>
                </c:pt>
                <c:pt idx="2262">
                  <c:v>0</c:v>
                </c:pt>
                <c:pt idx="2263">
                  <c:v>58</c:v>
                </c:pt>
                <c:pt idx="2264">
                  <c:v>20</c:v>
                </c:pt>
                <c:pt idx="2265">
                  <c:v>50</c:v>
                </c:pt>
                <c:pt idx="2266">
                  <c:v>0</c:v>
                </c:pt>
                <c:pt idx="2267">
                  <c:v>34</c:v>
                </c:pt>
                <c:pt idx="2268">
                  <c:v>29</c:v>
                </c:pt>
                <c:pt idx="2269">
                  <c:v>25</c:v>
                </c:pt>
                <c:pt idx="2270">
                  <c:v>27</c:v>
                </c:pt>
                <c:pt idx="2271">
                  <c:v>26</c:v>
                </c:pt>
                <c:pt idx="2272">
                  <c:v>33</c:v>
                </c:pt>
                <c:pt idx="2273">
                  <c:v>64</c:v>
                </c:pt>
                <c:pt idx="2274">
                  <c:v>42</c:v>
                </c:pt>
                <c:pt idx="2275">
                  <c:v>0</c:v>
                </c:pt>
                <c:pt idx="2276">
                  <c:v>30</c:v>
                </c:pt>
                <c:pt idx="2277">
                  <c:v>42</c:v>
                </c:pt>
                <c:pt idx="2278">
                  <c:v>24</c:v>
                </c:pt>
                <c:pt idx="2279">
                  <c:v>70</c:v>
                </c:pt>
                <c:pt idx="2280">
                  <c:v>71</c:v>
                </c:pt>
                <c:pt idx="2281">
                  <c:v>47</c:v>
                </c:pt>
                <c:pt idx="2282">
                  <c:v>62</c:v>
                </c:pt>
                <c:pt idx="2283">
                  <c:v>57</c:v>
                </c:pt>
                <c:pt idx="2284">
                  <c:v>25</c:v>
                </c:pt>
                <c:pt idx="2285">
                  <c:v>49</c:v>
                </c:pt>
                <c:pt idx="2286">
                  <c:v>31</c:v>
                </c:pt>
                <c:pt idx="2287">
                  <c:v>0</c:v>
                </c:pt>
                <c:pt idx="2288">
                  <c:v>37</c:v>
                </c:pt>
                <c:pt idx="2289">
                  <c:v>49</c:v>
                </c:pt>
                <c:pt idx="2290">
                  <c:v>0</c:v>
                </c:pt>
                <c:pt idx="2291">
                  <c:v>53</c:v>
                </c:pt>
                <c:pt idx="2292">
                  <c:v>61</c:v>
                </c:pt>
                <c:pt idx="2293">
                  <c:v>45</c:v>
                </c:pt>
                <c:pt idx="2294">
                  <c:v>44</c:v>
                </c:pt>
                <c:pt idx="2295">
                  <c:v>63</c:v>
                </c:pt>
                <c:pt idx="2296">
                  <c:v>52</c:v>
                </c:pt>
                <c:pt idx="2297">
                  <c:v>0</c:v>
                </c:pt>
                <c:pt idx="2298">
                  <c:v>54</c:v>
                </c:pt>
                <c:pt idx="2299">
                  <c:v>18</c:v>
                </c:pt>
                <c:pt idx="2300">
                  <c:v>58</c:v>
                </c:pt>
                <c:pt idx="2301">
                  <c:v>0</c:v>
                </c:pt>
                <c:pt idx="2302">
                  <c:v>22</c:v>
                </c:pt>
                <c:pt idx="2303">
                  <c:v>21</c:v>
                </c:pt>
                <c:pt idx="2304">
                  <c:v>72</c:v>
                </c:pt>
                <c:pt idx="2305">
                  <c:v>0</c:v>
                </c:pt>
                <c:pt idx="2306">
                  <c:v>59</c:v>
                </c:pt>
                <c:pt idx="2307">
                  <c:v>40</c:v>
                </c:pt>
                <c:pt idx="2308">
                  <c:v>56</c:v>
                </c:pt>
                <c:pt idx="2309">
                  <c:v>45</c:v>
                </c:pt>
                <c:pt idx="2310">
                  <c:v>41</c:v>
                </c:pt>
                <c:pt idx="2311">
                  <c:v>0</c:v>
                </c:pt>
                <c:pt idx="2312">
                  <c:v>38</c:v>
                </c:pt>
                <c:pt idx="2313">
                  <c:v>0</c:v>
                </c:pt>
                <c:pt idx="2314">
                  <c:v>32</c:v>
                </c:pt>
                <c:pt idx="2315">
                  <c:v>0</c:v>
                </c:pt>
                <c:pt idx="2316">
                  <c:v>43</c:v>
                </c:pt>
                <c:pt idx="2317">
                  <c:v>67</c:v>
                </c:pt>
                <c:pt idx="2318">
                  <c:v>53</c:v>
                </c:pt>
                <c:pt idx="2319">
                  <c:v>20</c:v>
                </c:pt>
                <c:pt idx="2320">
                  <c:v>71</c:v>
                </c:pt>
                <c:pt idx="2321">
                  <c:v>34</c:v>
                </c:pt>
                <c:pt idx="2322">
                  <c:v>0</c:v>
                </c:pt>
                <c:pt idx="2323">
                  <c:v>29</c:v>
                </c:pt>
                <c:pt idx="2324">
                  <c:v>0</c:v>
                </c:pt>
                <c:pt idx="2325">
                  <c:v>42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23</c:v>
                </c:pt>
                <c:pt idx="2330">
                  <c:v>59</c:v>
                </c:pt>
                <c:pt idx="2331">
                  <c:v>42</c:v>
                </c:pt>
                <c:pt idx="2332">
                  <c:v>0</c:v>
                </c:pt>
                <c:pt idx="2333">
                  <c:v>32</c:v>
                </c:pt>
                <c:pt idx="2334">
                  <c:v>46</c:v>
                </c:pt>
                <c:pt idx="2335">
                  <c:v>83</c:v>
                </c:pt>
                <c:pt idx="2336">
                  <c:v>0</c:v>
                </c:pt>
                <c:pt idx="2337">
                  <c:v>23</c:v>
                </c:pt>
                <c:pt idx="2338">
                  <c:v>44</c:v>
                </c:pt>
                <c:pt idx="2339">
                  <c:v>61</c:v>
                </c:pt>
                <c:pt idx="2340">
                  <c:v>44</c:v>
                </c:pt>
                <c:pt idx="2341">
                  <c:v>61</c:v>
                </c:pt>
                <c:pt idx="2342">
                  <c:v>29</c:v>
                </c:pt>
                <c:pt idx="2343">
                  <c:v>60</c:v>
                </c:pt>
                <c:pt idx="2344">
                  <c:v>22</c:v>
                </c:pt>
                <c:pt idx="2345">
                  <c:v>31</c:v>
                </c:pt>
                <c:pt idx="2346">
                  <c:v>0</c:v>
                </c:pt>
                <c:pt idx="2347">
                  <c:v>24</c:v>
                </c:pt>
                <c:pt idx="2348">
                  <c:v>43</c:v>
                </c:pt>
                <c:pt idx="2349">
                  <c:v>51</c:v>
                </c:pt>
                <c:pt idx="2350">
                  <c:v>32</c:v>
                </c:pt>
                <c:pt idx="2351">
                  <c:v>27</c:v>
                </c:pt>
                <c:pt idx="2352">
                  <c:v>30</c:v>
                </c:pt>
                <c:pt idx="2353">
                  <c:v>0</c:v>
                </c:pt>
                <c:pt idx="2354">
                  <c:v>0</c:v>
                </c:pt>
                <c:pt idx="2355">
                  <c:v>54</c:v>
                </c:pt>
                <c:pt idx="2356">
                  <c:v>0</c:v>
                </c:pt>
                <c:pt idx="2357">
                  <c:v>37</c:v>
                </c:pt>
                <c:pt idx="2358">
                  <c:v>74</c:v>
                </c:pt>
                <c:pt idx="2359">
                  <c:v>60</c:v>
                </c:pt>
                <c:pt idx="2360">
                  <c:v>0</c:v>
                </c:pt>
                <c:pt idx="2361">
                  <c:v>59</c:v>
                </c:pt>
                <c:pt idx="2362">
                  <c:v>0</c:v>
                </c:pt>
                <c:pt idx="2363">
                  <c:v>27</c:v>
                </c:pt>
                <c:pt idx="2364">
                  <c:v>0</c:v>
                </c:pt>
                <c:pt idx="2365">
                  <c:v>37</c:v>
                </c:pt>
                <c:pt idx="2366">
                  <c:v>41</c:v>
                </c:pt>
                <c:pt idx="2367">
                  <c:v>0</c:v>
                </c:pt>
                <c:pt idx="2368">
                  <c:v>55</c:v>
                </c:pt>
                <c:pt idx="2369">
                  <c:v>49</c:v>
                </c:pt>
                <c:pt idx="2370">
                  <c:v>0</c:v>
                </c:pt>
                <c:pt idx="2371">
                  <c:v>57</c:v>
                </c:pt>
                <c:pt idx="2372">
                  <c:v>42</c:v>
                </c:pt>
                <c:pt idx="2373">
                  <c:v>18</c:v>
                </c:pt>
                <c:pt idx="2374">
                  <c:v>53</c:v>
                </c:pt>
                <c:pt idx="2375">
                  <c:v>0</c:v>
                </c:pt>
                <c:pt idx="2376">
                  <c:v>49</c:v>
                </c:pt>
                <c:pt idx="2377">
                  <c:v>34</c:v>
                </c:pt>
                <c:pt idx="2378">
                  <c:v>29</c:v>
                </c:pt>
                <c:pt idx="2379">
                  <c:v>33</c:v>
                </c:pt>
                <c:pt idx="2380">
                  <c:v>41</c:v>
                </c:pt>
                <c:pt idx="2381">
                  <c:v>43</c:v>
                </c:pt>
                <c:pt idx="2382">
                  <c:v>24</c:v>
                </c:pt>
                <c:pt idx="2383">
                  <c:v>0</c:v>
                </c:pt>
                <c:pt idx="2384">
                  <c:v>0</c:v>
                </c:pt>
                <c:pt idx="2385">
                  <c:v>52</c:v>
                </c:pt>
                <c:pt idx="2386">
                  <c:v>0</c:v>
                </c:pt>
                <c:pt idx="2387">
                  <c:v>50</c:v>
                </c:pt>
                <c:pt idx="2388">
                  <c:v>40</c:v>
                </c:pt>
                <c:pt idx="2389">
                  <c:v>28</c:v>
                </c:pt>
                <c:pt idx="2390">
                  <c:v>0</c:v>
                </c:pt>
                <c:pt idx="2391">
                  <c:v>48</c:v>
                </c:pt>
                <c:pt idx="2392">
                  <c:v>0</c:v>
                </c:pt>
                <c:pt idx="2393">
                  <c:v>24</c:v>
                </c:pt>
                <c:pt idx="2394">
                  <c:v>0</c:v>
                </c:pt>
                <c:pt idx="2395">
                  <c:v>0</c:v>
                </c:pt>
                <c:pt idx="2396">
                  <c:v>39</c:v>
                </c:pt>
                <c:pt idx="2397">
                  <c:v>0</c:v>
                </c:pt>
                <c:pt idx="2398">
                  <c:v>54</c:v>
                </c:pt>
                <c:pt idx="2399">
                  <c:v>34</c:v>
                </c:pt>
                <c:pt idx="2400">
                  <c:v>47</c:v>
                </c:pt>
                <c:pt idx="2401">
                  <c:v>0</c:v>
                </c:pt>
                <c:pt idx="2402">
                  <c:v>0</c:v>
                </c:pt>
                <c:pt idx="2403">
                  <c:v>20</c:v>
                </c:pt>
                <c:pt idx="2404">
                  <c:v>21</c:v>
                </c:pt>
                <c:pt idx="2405">
                  <c:v>41</c:v>
                </c:pt>
                <c:pt idx="2406">
                  <c:v>56</c:v>
                </c:pt>
                <c:pt idx="2407">
                  <c:v>0</c:v>
                </c:pt>
                <c:pt idx="2408">
                  <c:v>46</c:v>
                </c:pt>
                <c:pt idx="2409">
                  <c:v>23</c:v>
                </c:pt>
                <c:pt idx="2410">
                  <c:v>34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65</c:v>
                </c:pt>
                <c:pt idx="2415">
                  <c:v>33</c:v>
                </c:pt>
                <c:pt idx="2416">
                  <c:v>31</c:v>
                </c:pt>
                <c:pt idx="2417">
                  <c:v>37</c:v>
                </c:pt>
                <c:pt idx="2418">
                  <c:v>59</c:v>
                </c:pt>
                <c:pt idx="2419">
                  <c:v>26</c:v>
                </c:pt>
                <c:pt idx="2420">
                  <c:v>19</c:v>
                </c:pt>
                <c:pt idx="2421">
                  <c:v>0</c:v>
                </c:pt>
                <c:pt idx="2422">
                  <c:v>22</c:v>
                </c:pt>
                <c:pt idx="2423">
                  <c:v>0</c:v>
                </c:pt>
                <c:pt idx="2424">
                  <c:v>0</c:v>
                </c:pt>
                <c:pt idx="2425">
                  <c:v>55</c:v>
                </c:pt>
                <c:pt idx="2426">
                  <c:v>31</c:v>
                </c:pt>
                <c:pt idx="2427">
                  <c:v>37</c:v>
                </c:pt>
                <c:pt idx="2428">
                  <c:v>41</c:v>
                </c:pt>
                <c:pt idx="2429">
                  <c:v>37</c:v>
                </c:pt>
                <c:pt idx="2430">
                  <c:v>37</c:v>
                </c:pt>
                <c:pt idx="2431">
                  <c:v>43</c:v>
                </c:pt>
                <c:pt idx="2432">
                  <c:v>34</c:v>
                </c:pt>
                <c:pt idx="2433">
                  <c:v>35</c:v>
                </c:pt>
                <c:pt idx="2434">
                  <c:v>62</c:v>
                </c:pt>
                <c:pt idx="2435">
                  <c:v>38</c:v>
                </c:pt>
                <c:pt idx="2436">
                  <c:v>26</c:v>
                </c:pt>
                <c:pt idx="2437">
                  <c:v>24</c:v>
                </c:pt>
                <c:pt idx="2438">
                  <c:v>29</c:v>
                </c:pt>
                <c:pt idx="2439">
                  <c:v>39</c:v>
                </c:pt>
                <c:pt idx="2440">
                  <c:v>79</c:v>
                </c:pt>
                <c:pt idx="2441">
                  <c:v>43</c:v>
                </c:pt>
                <c:pt idx="2442">
                  <c:v>0</c:v>
                </c:pt>
                <c:pt idx="2443">
                  <c:v>59</c:v>
                </c:pt>
                <c:pt idx="2444">
                  <c:v>35</c:v>
                </c:pt>
                <c:pt idx="2445">
                  <c:v>37</c:v>
                </c:pt>
                <c:pt idx="2446">
                  <c:v>0</c:v>
                </c:pt>
                <c:pt idx="2447">
                  <c:v>21</c:v>
                </c:pt>
                <c:pt idx="2448">
                  <c:v>0</c:v>
                </c:pt>
                <c:pt idx="2449">
                  <c:v>50</c:v>
                </c:pt>
                <c:pt idx="2450">
                  <c:v>42</c:v>
                </c:pt>
                <c:pt idx="2451">
                  <c:v>0</c:v>
                </c:pt>
                <c:pt idx="2452">
                  <c:v>0</c:v>
                </c:pt>
                <c:pt idx="2453">
                  <c:v>41</c:v>
                </c:pt>
                <c:pt idx="2454">
                  <c:v>33</c:v>
                </c:pt>
                <c:pt idx="2455">
                  <c:v>0</c:v>
                </c:pt>
                <c:pt idx="2456">
                  <c:v>56</c:v>
                </c:pt>
                <c:pt idx="2457">
                  <c:v>34</c:v>
                </c:pt>
                <c:pt idx="2458">
                  <c:v>24</c:v>
                </c:pt>
                <c:pt idx="2459">
                  <c:v>62</c:v>
                </c:pt>
                <c:pt idx="2460">
                  <c:v>54</c:v>
                </c:pt>
                <c:pt idx="2461">
                  <c:v>27</c:v>
                </c:pt>
                <c:pt idx="2462">
                  <c:v>57</c:v>
                </c:pt>
                <c:pt idx="2463">
                  <c:v>42</c:v>
                </c:pt>
                <c:pt idx="2464">
                  <c:v>44</c:v>
                </c:pt>
                <c:pt idx="2465">
                  <c:v>64</c:v>
                </c:pt>
                <c:pt idx="2466">
                  <c:v>55</c:v>
                </c:pt>
                <c:pt idx="2467">
                  <c:v>40</c:v>
                </c:pt>
                <c:pt idx="2468">
                  <c:v>39</c:v>
                </c:pt>
                <c:pt idx="2469">
                  <c:v>0</c:v>
                </c:pt>
                <c:pt idx="2470">
                  <c:v>0</c:v>
                </c:pt>
                <c:pt idx="2471">
                  <c:v>75</c:v>
                </c:pt>
                <c:pt idx="2472">
                  <c:v>57</c:v>
                </c:pt>
                <c:pt idx="2473">
                  <c:v>24</c:v>
                </c:pt>
                <c:pt idx="2474">
                  <c:v>33</c:v>
                </c:pt>
                <c:pt idx="2475">
                  <c:v>63</c:v>
                </c:pt>
                <c:pt idx="2476">
                  <c:v>55</c:v>
                </c:pt>
                <c:pt idx="2477">
                  <c:v>0</c:v>
                </c:pt>
                <c:pt idx="2478">
                  <c:v>59</c:v>
                </c:pt>
                <c:pt idx="2479">
                  <c:v>85</c:v>
                </c:pt>
                <c:pt idx="2480">
                  <c:v>22</c:v>
                </c:pt>
                <c:pt idx="2481">
                  <c:v>0</c:v>
                </c:pt>
                <c:pt idx="2482">
                  <c:v>27</c:v>
                </c:pt>
                <c:pt idx="2483">
                  <c:v>58</c:v>
                </c:pt>
                <c:pt idx="2484">
                  <c:v>25</c:v>
                </c:pt>
                <c:pt idx="2485">
                  <c:v>0</c:v>
                </c:pt>
                <c:pt idx="2486">
                  <c:v>22</c:v>
                </c:pt>
                <c:pt idx="2487">
                  <c:v>26</c:v>
                </c:pt>
                <c:pt idx="2488">
                  <c:v>0</c:v>
                </c:pt>
                <c:pt idx="2489">
                  <c:v>61</c:v>
                </c:pt>
                <c:pt idx="2490">
                  <c:v>30</c:v>
                </c:pt>
                <c:pt idx="2491">
                  <c:v>23</c:v>
                </c:pt>
                <c:pt idx="2492">
                  <c:v>34</c:v>
                </c:pt>
                <c:pt idx="2493">
                  <c:v>38</c:v>
                </c:pt>
                <c:pt idx="2494">
                  <c:v>36</c:v>
                </c:pt>
                <c:pt idx="2495">
                  <c:v>75</c:v>
                </c:pt>
                <c:pt idx="2496">
                  <c:v>52</c:v>
                </c:pt>
                <c:pt idx="2497">
                  <c:v>36</c:v>
                </c:pt>
                <c:pt idx="2498">
                  <c:v>0</c:v>
                </c:pt>
                <c:pt idx="2499">
                  <c:v>0</c:v>
                </c:pt>
                <c:pt idx="2500">
                  <c:v>36</c:v>
                </c:pt>
                <c:pt idx="2501">
                  <c:v>0</c:v>
                </c:pt>
                <c:pt idx="2502">
                  <c:v>63</c:v>
                </c:pt>
                <c:pt idx="2503">
                  <c:v>60</c:v>
                </c:pt>
                <c:pt idx="2504">
                  <c:v>31</c:v>
                </c:pt>
                <c:pt idx="2505">
                  <c:v>42</c:v>
                </c:pt>
                <c:pt idx="2506">
                  <c:v>29</c:v>
                </c:pt>
                <c:pt idx="2507">
                  <c:v>47</c:v>
                </c:pt>
                <c:pt idx="2508">
                  <c:v>52</c:v>
                </c:pt>
                <c:pt idx="2509">
                  <c:v>54</c:v>
                </c:pt>
                <c:pt idx="2510">
                  <c:v>37</c:v>
                </c:pt>
                <c:pt idx="2511">
                  <c:v>40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31</c:v>
                </c:pt>
                <c:pt idx="2516">
                  <c:v>0</c:v>
                </c:pt>
                <c:pt idx="2517">
                  <c:v>24</c:v>
                </c:pt>
                <c:pt idx="2518">
                  <c:v>42</c:v>
                </c:pt>
                <c:pt idx="2519">
                  <c:v>38</c:v>
                </c:pt>
                <c:pt idx="2520">
                  <c:v>64</c:v>
                </c:pt>
                <c:pt idx="2521">
                  <c:v>0</c:v>
                </c:pt>
                <c:pt idx="2522">
                  <c:v>0</c:v>
                </c:pt>
                <c:pt idx="2523">
                  <c:v>30</c:v>
                </c:pt>
                <c:pt idx="2524">
                  <c:v>38</c:v>
                </c:pt>
                <c:pt idx="2525">
                  <c:v>0</c:v>
                </c:pt>
                <c:pt idx="2526">
                  <c:v>43</c:v>
                </c:pt>
                <c:pt idx="2527">
                  <c:v>37</c:v>
                </c:pt>
                <c:pt idx="2528">
                  <c:v>0</c:v>
                </c:pt>
                <c:pt idx="2529">
                  <c:v>38</c:v>
                </c:pt>
                <c:pt idx="2530">
                  <c:v>42</c:v>
                </c:pt>
                <c:pt idx="2531">
                  <c:v>35</c:v>
                </c:pt>
                <c:pt idx="2532">
                  <c:v>0</c:v>
                </c:pt>
                <c:pt idx="2533">
                  <c:v>56</c:v>
                </c:pt>
                <c:pt idx="2534">
                  <c:v>33</c:v>
                </c:pt>
                <c:pt idx="2535">
                  <c:v>58</c:v>
                </c:pt>
                <c:pt idx="2536">
                  <c:v>53</c:v>
                </c:pt>
                <c:pt idx="2537">
                  <c:v>0</c:v>
                </c:pt>
                <c:pt idx="2538">
                  <c:v>49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27</c:v>
                </c:pt>
                <c:pt idx="2543">
                  <c:v>36</c:v>
                </c:pt>
                <c:pt idx="2544">
                  <c:v>37</c:v>
                </c:pt>
                <c:pt idx="2545">
                  <c:v>50</c:v>
                </c:pt>
                <c:pt idx="2546">
                  <c:v>55</c:v>
                </c:pt>
                <c:pt idx="2547">
                  <c:v>0</c:v>
                </c:pt>
                <c:pt idx="2548">
                  <c:v>0</c:v>
                </c:pt>
                <c:pt idx="2549">
                  <c:v>40</c:v>
                </c:pt>
                <c:pt idx="2550">
                  <c:v>44</c:v>
                </c:pt>
                <c:pt idx="2551">
                  <c:v>20</c:v>
                </c:pt>
                <c:pt idx="2552">
                  <c:v>41</c:v>
                </c:pt>
                <c:pt idx="2553">
                  <c:v>41</c:v>
                </c:pt>
                <c:pt idx="2554">
                  <c:v>21</c:v>
                </c:pt>
                <c:pt idx="2555">
                  <c:v>59</c:v>
                </c:pt>
                <c:pt idx="2556">
                  <c:v>35</c:v>
                </c:pt>
                <c:pt idx="2557">
                  <c:v>57</c:v>
                </c:pt>
                <c:pt idx="2558">
                  <c:v>40</c:v>
                </c:pt>
                <c:pt idx="2559">
                  <c:v>0</c:v>
                </c:pt>
                <c:pt idx="2560">
                  <c:v>35</c:v>
                </c:pt>
                <c:pt idx="2561">
                  <c:v>54</c:v>
                </c:pt>
                <c:pt idx="2562">
                  <c:v>57</c:v>
                </c:pt>
                <c:pt idx="2563">
                  <c:v>40</c:v>
                </c:pt>
                <c:pt idx="2564">
                  <c:v>33</c:v>
                </c:pt>
                <c:pt idx="2565">
                  <c:v>43</c:v>
                </c:pt>
                <c:pt idx="2566">
                  <c:v>0</c:v>
                </c:pt>
                <c:pt idx="2567">
                  <c:v>28</c:v>
                </c:pt>
                <c:pt idx="2568">
                  <c:v>63</c:v>
                </c:pt>
                <c:pt idx="2569">
                  <c:v>56</c:v>
                </c:pt>
                <c:pt idx="2570">
                  <c:v>48</c:v>
                </c:pt>
                <c:pt idx="2571">
                  <c:v>0</c:v>
                </c:pt>
                <c:pt idx="2572">
                  <c:v>55</c:v>
                </c:pt>
                <c:pt idx="2573">
                  <c:v>68</c:v>
                </c:pt>
                <c:pt idx="2574">
                  <c:v>34</c:v>
                </c:pt>
                <c:pt idx="2575">
                  <c:v>46</c:v>
                </c:pt>
                <c:pt idx="2576">
                  <c:v>22</c:v>
                </c:pt>
                <c:pt idx="2577">
                  <c:v>23</c:v>
                </c:pt>
                <c:pt idx="2578">
                  <c:v>44</c:v>
                </c:pt>
                <c:pt idx="2579">
                  <c:v>40</c:v>
                </c:pt>
                <c:pt idx="2580">
                  <c:v>28</c:v>
                </c:pt>
                <c:pt idx="2581">
                  <c:v>51</c:v>
                </c:pt>
                <c:pt idx="2582">
                  <c:v>0</c:v>
                </c:pt>
                <c:pt idx="2583">
                  <c:v>64</c:v>
                </c:pt>
                <c:pt idx="2584">
                  <c:v>0</c:v>
                </c:pt>
                <c:pt idx="2585">
                  <c:v>46</c:v>
                </c:pt>
                <c:pt idx="2586">
                  <c:v>0</c:v>
                </c:pt>
                <c:pt idx="2587">
                  <c:v>51</c:v>
                </c:pt>
                <c:pt idx="2588">
                  <c:v>25</c:v>
                </c:pt>
                <c:pt idx="2589">
                  <c:v>52</c:v>
                </c:pt>
                <c:pt idx="2590">
                  <c:v>40</c:v>
                </c:pt>
                <c:pt idx="2591">
                  <c:v>43</c:v>
                </c:pt>
                <c:pt idx="2592">
                  <c:v>25</c:v>
                </c:pt>
                <c:pt idx="2593">
                  <c:v>42</c:v>
                </c:pt>
                <c:pt idx="2594">
                  <c:v>0</c:v>
                </c:pt>
                <c:pt idx="2595">
                  <c:v>42</c:v>
                </c:pt>
                <c:pt idx="2596">
                  <c:v>0</c:v>
                </c:pt>
                <c:pt idx="2597">
                  <c:v>24</c:v>
                </c:pt>
                <c:pt idx="2598">
                  <c:v>25</c:v>
                </c:pt>
                <c:pt idx="2599">
                  <c:v>0</c:v>
                </c:pt>
                <c:pt idx="2600">
                  <c:v>25</c:v>
                </c:pt>
                <c:pt idx="2601">
                  <c:v>22</c:v>
                </c:pt>
                <c:pt idx="2602">
                  <c:v>56</c:v>
                </c:pt>
                <c:pt idx="2603">
                  <c:v>47</c:v>
                </c:pt>
                <c:pt idx="2604">
                  <c:v>56</c:v>
                </c:pt>
                <c:pt idx="2605">
                  <c:v>0</c:v>
                </c:pt>
                <c:pt idx="2606">
                  <c:v>56</c:v>
                </c:pt>
                <c:pt idx="2607">
                  <c:v>41</c:v>
                </c:pt>
                <c:pt idx="2608">
                  <c:v>0</c:v>
                </c:pt>
                <c:pt idx="2609">
                  <c:v>28</c:v>
                </c:pt>
                <c:pt idx="2610">
                  <c:v>40</c:v>
                </c:pt>
                <c:pt idx="2611">
                  <c:v>30</c:v>
                </c:pt>
                <c:pt idx="2612">
                  <c:v>21</c:v>
                </c:pt>
                <c:pt idx="2613">
                  <c:v>37</c:v>
                </c:pt>
                <c:pt idx="2614">
                  <c:v>48</c:v>
                </c:pt>
                <c:pt idx="2615">
                  <c:v>29</c:v>
                </c:pt>
                <c:pt idx="2616">
                  <c:v>25</c:v>
                </c:pt>
                <c:pt idx="2617">
                  <c:v>19</c:v>
                </c:pt>
                <c:pt idx="2618">
                  <c:v>37</c:v>
                </c:pt>
                <c:pt idx="2619">
                  <c:v>38</c:v>
                </c:pt>
                <c:pt idx="2620">
                  <c:v>0</c:v>
                </c:pt>
                <c:pt idx="2621">
                  <c:v>76</c:v>
                </c:pt>
                <c:pt idx="2622">
                  <c:v>35</c:v>
                </c:pt>
                <c:pt idx="2623">
                  <c:v>28</c:v>
                </c:pt>
                <c:pt idx="2624">
                  <c:v>43</c:v>
                </c:pt>
                <c:pt idx="2625">
                  <c:v>0</c:v>
                </c:pt>
                <c:pt idx="2626">
                  <c:v>38</c:v>
                </c:pt>
                <c:pt idx="2627">
                  <c:v>43</c:v>
                </c:pt>
                <c:pt idx="2628">
                  <c:v>34</c:v>
                </c:pt>
                <c:pt idx="2629">
                  <c:v>36</c:v>
                </c:pt>
                <c:pt idx="2630">
                  <c:v>24</c:v>
                </c:pt>
                <c:pt idx="2631">
                  <c:v>37</c:v>
                </c:pt>
                <c:pt idx="2632">
                  <c:v>25</c:v>
                </c:pt>
                <c:pt idx="2633">
                  <c:v>28</c:v>
                </c:pt>
                <c:pt idx="2634">
                  <c:v>59</c:v>
                </c:pt>
                <c:pt idx="2635">
                  <c:v>32</c:v>
                </c:pt>
                <c:pt idx="2636">
                  <c:v>35</c:v>
                </c:pt>
                <c:pt idx="2637">
                  <c:v>29</c:v>
                </c:pt>
                <c:pt idx="2638">
                  <c:v>22</c:v>
                </c:pt>
                <c:pt idx="2639">
                  <c:v>45</c:v>
                </c:pt>
                <c:pt idx="2640">
                  <c:v>51</c:v>
                </c:pt>
                <c:pt idx="2641">
                  <c:v>37</c:v>
                </c:pt>
                <c:pt idx="2642">
                  <c:v>0</c:v>
                </c:pt>
                <c:pt idx="2643">
                  <c:v>0</c:v>
                </c:pt>
                <c:pt idx="2644">
                  <c:v>46</c:v>
                </c:pt>
                <c:pt idx="2645">
                  <c:v>56</c:v>
                </c:pt>
                <c:pt idx="2646">
                  <c:v>58</c:v>
                </c:pt>
                <c:pt idx="2647">
                  <c:v>72</c:v>
                </c:pt>
                <c:pt idx="2648">
                  <c:v>30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22</c:v>
                </c:pt>
                <c:pt idx="2653">
                  <c:v>50</c:v>
                </c:pt>
                <c:pt idx="2654">
                  <c:v>48</c:v>
                </c:pt>
                <c:pt idx="2655">
                  <c:v>45</c:v>
                </c:pt>
                <c:pt idx="2656">
                  <c:v>0</c:v>
                </c:pt>
                <c:pt idx="2657">
                  <c:v>37</c:v>
                </c:pt>
                <c:pt idx="2658">
                  <c:v>48</c:v>
                </c:pt>
                <c:pt idx="2659">
                  <c:v>36</c:v>
                </c:pt>
                <c:pt idx="2660">
                  <c:v>37</c:v>
                </c:pt>
                <c:pt idx="2661">
                  <c:v>24</c:v>
                </c:pt>
                <c:pt idx="2662">
                  <c:v>22</c:v>
                </c:pt>
                <c:pt idx="2663">
                  <c:v>52</c:v>
                </c:pt>
                <c:pt idx="2664">
                  <c:v>0</c:v>
                </c:pt>
                <c:pt idx="2665">
                  <c:v>24</c:v>
                </c:pt>
                <c:pt idx="2666">
                  <c:v>61</c:v>
                </c:pt>
                <c:pt idx="2667">
                  <c:v>45</c:v>
                </c:pt>
                <c:pt idx="2668">
                  <c:v>27</c:v>
                </c:pt>
                <c:pt idx="2669">
                  <c:v>38</c:v>
                </c:pt>
                <c:pt idx="2670">
                  <c:v>29</c:v>
                </c:pt>
                <c:pt idx="2671">
                  <c:v>42</c:v>
                </c:pt>
                <c:pt idx="2672">
                  <c:v>31</c:v>
                </c:pt>
                <c:pt idx="2673">
                  <c:v>43</c:v>
                </c:pt>
                <c:pt idx="2674">
                  <c:v>75</c:v>
                </c:pt>
                <c:pt idx="2675">
                  <c:v>19</c:v>
                </c:pt>
                <c:pt idx="2676">
                  <c:v>34</c:v>
                </c:pt>
                <c:pt idx="2677">
                  <c:v>58</c:v>
                </c:pt>
                <c:pt idx="2678">
                  <c:v>40</c:v>
                </c:pt>
                <c:pt idx="2679">
                  <c:v>22</c:v>
                </c:pt>
                <c:pt idx="2680">
                  <c:v>21</c:v>
                </c:pt>
                <c:pt idx="2681">
                  <c:v>20</c:v>
                </c:pt>
                <c:pt idx="2682">
                  <c:v>28</c:v>
                </c:pt>
                <c:pt idx="2683">
                  <c:v>59</c:v>
                </c:pt>
                <c:pt idx="2684">
                  <c:v>35</c:v>
                </c:pt>
                <c:pt idx="2685">
                  <c:v>60</c:v>
                </c:pt>
                <c:pt idx="2686">
                  <c:v>51</c:v>
                </c:pt>
                <c:pt idx="2687">
                  <c:v>33</c:v>
                </c:pt>
                <c:pt idx="2688">
                  <c:v>29</c:v>
                </c:pt>
                <c:pt idx="2689">
                  <c:v>49</c:v>
                </c:pt>
                <c:pt idx="2690">
                  <c:v>29</c:v>
                </c:pt>
                <c:pt idx="2691">
                  <c:v>25</c:v>
                </c:pt>
                <c:pt idx="2692">
                  <c:v>35</c:v>
                </c:pt>
                <c:pt idx="2693">
                  <c:v>0</c:v>
                </c:pt>
                <c:pt idx="2694">
                  <c:v>60</c:v>
                </c:pt>
                <c:pt idx="2695">
                  <c:v>31</c:v>
                </c:pt>
                <c:pt idx="2696">
                  <c:v>32</c:v>
                </c:pt>
                <c:pt idx="2697">
                  <c:v>24</c:v>
                </c:pt>
                <c:pt idx="2698">
                  <c:v>32</c:v>
                </c:pt>
                <c:pt idx="2699">
                  <c:v>22</c:v>
                </c:pt>
                <c:pt idx="2700">
                  <c:v>32</c:v>
                </c:pt>
                <c:pt idx="2701">
                  <c:v>60</c:v>
                </c:pt>
                <c:pt idx="2702">
                  <c:v>38</c:v>
                </c:pt>
                <c:pt idx="2703">
                  <c:v>49</c:v>
                </c:pt>
                <c:pt idx="2704">
                  <c:v>39</c:v>
                </c:pt>
                <c:pt idx="2705">
                  <c:v>29</c:v>
                </c:pt>
                <c:pt idx="2706">
                  <c:v>38</c:v>
                </c:pt>
                <c:pt idx="2707">
                  <c:v>27</c:v>
                </c:pt>
                <c:pt idx="2708">
                  <c:v>0</c:v>
                </c:pt>
                <c:pt idx="2709">
                  <c:v>33</c:v>
                </c:pt>
                <c:pt idx="2710">
                  <c:v>59</c:v>
                </c:pt>
                <c:pt idx="2711">
                  <c:v>45</c:v>
                </c:pt>
                <c:pt idx="2712">
                  <c:v>0</c:v>
                </c:pt>
                <c:pt idx="2713">
                  <c:v>39</c:v>
                </c:pt>
                <c:pt idx="2714">
                  <c:v>0</c:v>
                </c:pt>
                <c:pt idx="2715">
                  <c:v>44</c:v>
                </c:pt>
                <c:pt idx="2716">
                  <c:v>30</c:v>
                </c:pt>
                <c:pt idx="2717">
                  <c:v>0</c:v>
                </c:pt>
                <c:pt idx="2718">
                  <c:v>44</c:v>
                </c:pt>
                <c:pt idx="2719">
                  <c:v>0</c:v>
                </c:pt>
                <c:pt idx="2720">
                  <c:v>65</c:v>
                </c:pt>
                <c:pt idx="2721">
                  <c:v>28</c:v>
                </c:pt>
                <c:pt idx="2722">
                  <c:v>42</c:v>
                </c:pt>
                <c:pt idx="2723">
                  <c:v>53</c:v>
                </c:pt>
                <c:pt idx="2724">
                  <c:v>0</c:v>
                </c:pt>
                <c:pt idx="2725">
                  <c:v>46</c:v>
                </c:pt>
                <c:pt idx="2726">
                  <c:v>46</c:v>
                </c:pt>
                <c:pt idx="2727">
                  <c:v>32</c:v>
                </c:pt>
                <c:pt idx="2728">
                  <c:v>27</c:v>
                </c:pt>
                <c:pt idx="2729">
                  <c:v>47</c:v>
                </c:pt>
                <c:pt idx="2730">
                  <c:v>43</c:v>
                </c:pt>
                <c:pt idx="2731">
                  <c:v>29</c:v>
                </c:pt>
                <c:pt idx="2732">
                  <c:v>62</c:v>
                </c:pt>
                <c:pt idx="2733">
                  <c:v>28</c:v>
                </c:pt>
                <c:pt idx="2734">
                  <c:v>32</c:v>
                </c:pt>
                <c:pt idx="2735">
                  <c:v>22</c:v>
                </c:pt>
                <c:pt idx="2736">
                  <c:v>34</c:v>
                </c:pt>
                <c:pt idx="2737">
                  <c:v>27</c:v>
                </c:pt>
                <c:pt idx="2738">
                  <c:v>85</c:v>
                </c:pt>
                <c:pt idx="2739">
                  <c:v>0</c:v>
                </c:pt>
                <c:pt idx="2740">
                  <c:v>56</c:v>
                </c:pt>
                <c:pt idx="2741">
                  <c:v>32</c:v>
                </c:pt>
                <c:pt idx="2742">
                  <c:v>45</c:v>
                </c:pt>
                <c:pt idx="2743">
                  <c:v>51</c:v>
                </c:pt>
                <c:pt idx="2744">
                  <c:v>39</c:v>
                </c:pt>
                <c:pt idx="2745">
                  <c:v>28</c:v>
                </c:pt>
                <c:pt idx="2746">
                  <c:v>31</c:v>
                </c:pt>
                <c:pt idx="2747">
                  <c:v>33</c:v>
                </c:pt>
                <c:pt idx="2748">
                  <c:v>35</c:v>
                </c:pt>
                <c:pt idx="2749">
                  <c:v>26</c:v>
                </c:pt>
                <c:pt idx="2750">
                  <c:v>53</c:v>
                </c:pt>
                <c:pt idx="2751">
                  <c:v>0</c:v>
                </c:pt>
                <c:pt idx="2752">
                  <c:v>32</c:v>
                </c:pt>
                <c:pt idx="2753">
                  <c:v>27</c:v>
                </c:pt>
                <c:pt idx="2754">
                  <c:v>52</c:v>
                </c:pt>
                <c:pt idx="2755">
                  <c:v>35</c:v>
                </c:pt>
                <c:pt idx="2756">
                  <c:v>0</c:v>
                </c:pt>
                <c:pt idx="2757">
                  <c:v>24</c:v>
                </c:pt>
                <c:pt idx="2758">
                  <c:v>24</c:v>
                </c:pt>
                <c:pt idx="2759">
                  <c:v>24</c:v>
                </c:pt>
                <c:pt idx="2760">
                  <c:v>66</c:v>
                </c:pt>
                <c:pt idx="2761">
                  <c:v>33</c:v>
                </c:pt>
                <c:pt idx="2762">
                  <c:v>30</c:v>
                </c:pt>
                <c:pt idx="2763">
                  <c:v>63</c:v>
                </c:pt>
                <c:pt idx="2764">
                  <c:v>0</c:v>
                </c:pt>
                <c:pt idx="2765">
                  <c:v>29</c:v>
                </c:pt>
                <c:pt idx="2766">
                  <c:v>59</c:v>
                </c:pt>
                <c:pt idx="2767">
                  <c:v>34</c:v>
                </c:pt>
                <c:pt idx="2768">
                  <c:v>0</c:v>
                </c:pt>
                <c:pt idx="2769">
                  <c:v>25</c:v>
                </c:pt>
                <c:pt idx="2770">
                  <c:v>48</c:v>
                </c:pt>
                <c:pt idx="2771">
                  <c:v>0</c:v>
                </c:pt>
                <c:pt idx="2772">
                  <c:v>30</c:v>
                </c:pt>
                <c:pt idx="2773">
                  <c:v>36</c:v>
                </c:pt>
                <c:pt idx="2774">
                  <c:v>29</c:v>
                </c:pt>
                <c:pt idx="2775">
                  <c:v>26</c:v>
                </c:pt>
                <c:pt idx="2776">
                  <c:v>47</c:v>
                </c:pt>
                <c:pt idx="2777">
                  <c:v>43</c:v>
                </c:pt>
                <c:pt idx="2778">
                  <c:v>31</c:v>
                </c:pt>
                <c:pt idx="2779">
                  <c:v>23</c:v>
                </c:pt>
                <c:pt idx="2780">
                  <c:v>0</c:v>
                </c:pt>
                <c:pt idx="2781">
                  <c:v>33</c:v>
                </c:pt>
                <c:pt idx="2782">
                  <c:v>47</c:v>
                </c:pt>
                <c:pt idx="2783">
                  <c:v>26</c:v>
                </c:pt>
                <c:pt idx="2784">
                  <c:v>25</c:v>
                </c:pt>
                <c:pt idx="2785">
                  <c:v>30</c:v>
                </c:pt>
                <c:pt idx="2786">
                  <c:v>34</c:v>
                </c:pt>
                <c:pt idx="2787">
                  <c:v>25</c:v>
                </c:pt>
                <c:pt idx="2788">
                  <c:v>54</c:v>
                </c:pt>
                <c:pt idx="2789">
                  <c:v>39</c:v>
                </c:pt>
                <c:pt idx="2790">
                  <c:v>0</c:v>
                </c:pt>
                <c:pt idx="2791">
                  <c:v>45</c:v>
                </c:pt>
                <c:pt idx="2792">
                  <c:v>23</c:v>
                </c:pt>
                <c:pt idx="2793">
                  <c:v>61</c:v>
                </c:pt>
                <c:pt idx="2794">
                  <c:v>35</c:v>
                </c:pt>
                <c:pt idx="2795">
                  <c:v>43</c:v>
                </c:pt>
                <c:pt idx="2796">
                  <c:v>49</c:v>
                </c:pt>
                <c:pt idx="2797">
                  <c:v>62</c:v>
                </c:pt>
                <c:pt idx="2798">
                  <c:v>29</c:v>
                </c:pt>
                <c:pt idx="2799">
                  <c:v>23</c:v>
                </c:pt>
                <c:pt idx="2800">
                  <c:v>0</c:v>
                </c:pt>
                <c:pt idx="2801">
                  <c:v>36</c:v>
                </c:pt>
                <c:pt idx="2802">
                  <c:v>47</c:v>
                </c:pt>
                <c:pt idx="2803">
                  <c:v>56</c:v>
                </c:pt>
                <c:pt idx="2804">
                  <c:v>42</c:v>
                </c:pt>
                <c:pt idx="2805">
                  <c:v>73</c:v>
                </c:pt>
                <c:pt idx="2806">
                  <c:v>0</c:v>
                </c:pt>
                <c:pt idx="2807">
                  <c:v>32</c:v>
                </c:pt>
                <c:pt idx="2808">
                  <c:v>49</c:v>
                </c:pt>
                <c:pt idx="2809">
                  <c:v>18</c:v>
                </c:pt>
                <c:pt idx="2810">
                  <c:v>0</c:v>
                </c:pt>
                <c:pt idx="2811">
                  <c:v>55</c:v>
                </c:pt>
                <c:pt idx="2812">
                  <c:v>43</c:v>
                </c:pt>
                <c:pt idx="2813">
                  <c:v>20</c:v>
                </c:pt>
                <c:pt idx="2814">
                  <c:v>29</c:v>
                </c:pt>
                <c:pt idx="2815">
                  <c:v>41</c:v>
                </c:pt>
                <c:pt idx="2816">
                  <c:v>46</c:v>
                </c:pt>
                <c:pt idx="2817">
                  <c:v>20</c:v>
                </c:pt>
                <c:pt idx="2818">
                  <c:v>45</c:v>
                </c:pt>
                <c:pt idx="2819">
                  <c:v>75</c:v>
                </c:pt>
                <c:pt idx="2820">
                  <c:v>0</c:v>
                </c:pt>
                <c:pt idx="2821">
                  <c:v>32</c:v>
                </c:pt>
                <c:pt idx="2822">
                  <c:v>36</c:v>
                </c:pt>
                <c:pt idx="2823">
                  <c:v>43</c:v>
                </c:pt>
                <c:pt idx="2824">
                  <c:v>0</c:v>
                </c:pt>
                <c:pt idx="2825">
                  <c:v>22</c:v>
                </c:pt>
                <c:pt idx="2826">
                  <c:v>35</c:v>
                </c:pt>
                <c:pt idx="2827">
                  <c:v>37</c:v>
                </c:pt>
                <c:pt idx="2828">
                  <c:v>50</c:v>
                </c:pt>
                <c:pt idx="2829">
                  <c:v>59</c:v>
                </c:pt>
                <c:pt idx="2830">
                  <c:v>0</c:v>
                </c:pt>
                <c:pt idx="2831">
                  <c:v>33</c:v>
                </c:pt>
                <c:pt idx="2832">
                  <c:v>48</c:v>
                </c:pt>
                <c:pt idx="2833">
                  <c:v>0</c:v>
                </c:pt>
                <c:pt idx="2834">
                  <c:v>41</c:v>
                </c:pt>
                <c:pt idx="2835">
                  <c:v>31</c:v>
                </c:pt>
                <c:pt idx="2836">
                  <c:v>61</c:v>
                </c:pt>
                <c:pt idx="2837">
                  <c:v>23</c:v>
                </c:pt>
                <c:pt idx="2838">
                  <c:v>0</c:v>
                </c:pt>
                <c:pt idx="2839">
                  <c:v>30</c:v>
                </c:pt>
                <c:pt idx="2840">
                  <c:v>28</c:v>
                </c:pt>
                <c:pt idx="2841">
                  <c:v>45</c:v>
                </c:pt>
                <c:pt idx="2842">
                  <c:v>0</c:v>
                </c:pt>
                <c:pt idx="2843">
                  <c:v>0</c:v>
                </c:pt>
                <c:pt idx="2844">
                  <c:v>30</c:v>
                </c:pt>
                <c:pt idx="2845">
                  <c:v>0</c:v>
                </c:pt>
                <c:pt idx="2846">
                  <c:v>59</c:v>
                </c:pt>
                <c:pt idx="2847">
                  <c:v>39</c:v>
                </c:pt>
                <c:pt idx="2848">
                  <c:v>31</c:v>
                </c:pt>
                <c:pt idx="2849">
                  <c:v>61</c:v>
                </c:pt>
                <c:pt idx="2850">
                  <c:v>0</c:v>
                </c:pt>
                <c:pt idx="2851">
                  <c:v>49</c:v>
                </c:pt>
                <c:pt idx="2852">
                  <c:v>61</c:v>
                </c:pt>
                <c:pt idx="2853">
                  <c:v>28</c:v>
                </c:pt>
                <c:pt idx="2854">
                  <c:v>0</c:v>
                </c:pt>
                <c:pt idx="2855">
                  <c:v>22</c:v>
                </c:pt>
                <c:pt idx="2856">
                  <c:v>0</c:v>
                </c:pt>
                <c:pt idx="2857">
                  <c:v>51</c:v>
                </c:pt>
                <c:pt idx="2858">
                  <c:v>27</c:v>
                </c:pt>
                <c:pt idx="2859">
                  <c:v>0</c:v>
                </c:pt>
                <c:pt idx="2860">
                  <c:v>42</c:v>
                </c:pt>
                <c:pt idx="2861">
                  <c:v>33</c:v>
                </c:pt>
                <c:pt idx="2862">
                  <c:v>0</c:v>
                </c:pt>
                <c:pt idx="2863">
                  <c:v>50</c:v>
                </c:pt>
                <c:pt idx="2864">
                  <c:v>34</c:v>
                </c:pt>
                <c:pt idx="2865">
                  <c:v>29</c:v>
                </c:pt>
                <c:pt idx="2866">
                  <c:v>49</c:v>
                </c:pt>
                <c:pt idx="2867">
                  <c:v>40</c:v>
                </c:pt>
                <c:pt idx="2868">
                  <c:v>43</c:v>
                </c:pt>
                <c:pt idx="2869">
                  <c:v>80</c:v>
                </c:pt>
                <c:pt idx="2870">
                  <c:v>47</c:v>
                </c:pt>
                <c:pt idx="2871">
                  <c:v>54</c:v>
                </c:pt>
                <c:pt idx="2872">
                  <c:v>31</c:v>
                </c:pt>
                <c:pt idx="2873">
                  <c:v>25</c:v>
                </c:pt>
                <c:pt idx="2874">
                  <c:v>51</c:v>
                </c:pt>
                <c:pt idx="2875">
                  <c:v>57</c:v>
                </c:pt>
                <c:pt idx="2876">
                  <c:v>55</c:v>
                </c:pt>
                <c:pt idx="2877">
                  <c:v>27</c:v>
                </c:pt>
                <c:pt idx="2878">
                  <c:v>32</c:v>
                </c:pt>
                <c:pt idx="2879">
                  <c:v>26</c:v>
                </c:pt>
                <c:pt idx="2880">
                  <c:v>28</c:v>
                </c:pt>
                <c:pt idx="2881">
                  <c:v>35</c:v>
                </c:pt>
                <c:pt idx="2882">
                  <c:v>58</c:v>
                </c:pt>
                <c:pt idx="2883">
                  <c:v>36</c:v>
                </c:pt>
                <c:pt idx="2884">
                  <c:v>27</c:v>
                </c:pt>
                <c:pt idx="2885">
                  <c:v>48</c:v>
                </c:pt>
                <c:pt idx="2886">
                  <c:v>34</c:v>
                </c:pt>
                <c:pt idx="2887">
                  <c:v>27</c:v>
                </c:pt>
                <c:pt idx="2888">
                  <c:v>24</c:v>
                </c:pt>
                <c:pt idx="2889">
                  <c:v>81</c:v>
                </c:pt>
                <c:pt idx="2890">
                  <c:v>38</c:v>
                </c:pt>
                <c:pt idx="2891">
                  <c:v>60</c:v>
                </c:pt>
                <c:pt idx="2892">
                  <c:v>31</c:v>
                </c:pt>
                <c:pt idx="2893">
                  <c:v>44</c:v>
                </c:pt>
                <c:pt idx="2894">
                  <c:v>25</c:v>
                </c:pt>
                <c:pt idx="2895">
                  <c:v>49</c:v>
                </c:pt>
                <c:pt idx="2896">
                  <c:v>30</c:v>
                </c:pt>
                <c:pt idx="2897">
                  <c:v>75</c:v>
                </c:pt>
                <c:pt idx="2898">
                  <c:v>44</c:v>
                </c:pt>
                <c:pt idx="2899">
                  <c:v>27</c:v>
                </c:pt>
                <c:pt idx="2900">
                  <c:v>47</c:v>
                </c:pt>
                <c:pt idx="2901">
                  <c:v>63</c:v>
                </c:pt>
                <c:pt idx="2902">
                  <c:v>0</c:v>
                </c:pt>
                <c:pt idx="2903">
                  <c:v>56</c:v>
                </c:pt>
                <c:pt idx="2904">
                  <c:v>30</c:v>
                </c:pt>
                <c:pt idx="2905">
                  <c:v>33</c:v>
                </c:pt>
                <c:pt idx="2906">
                  <c:v>43</c:v>
                </c:pt>
                <c:pt idx="2907">
                  <c:v>24</c:v>
                </c:pt>
                <c:pt idx="2908">
                  <c:v>69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26</c:v>
                </c:pt>
                <c:pt idx="2914">
                  <c:v>29</c:v>
                </c:pt>
                <c:pt idx="2915">
                  <c:v>21</c:v>
                </c:pt>
                <c:pt idx="2916">
                  <c:v>25</c:v>
                </c:pt>
                <c:pt idx="2917">
                  <c:v>26</c:v>
                </c:pt>
                <c:pt idx="2918">
                  <c:v>61</c:v>
                </c:pt>
                <c:pt idx="2919">
                  <c:v>37</c:v>
                </c:pt>
                <c:pt idx="2920">
                  <c:v>53</c:v>
                </c:pt>
                <c:pt idx="2921">
                  <c:v>47</c:v>
                </c:pt>
                <c:pt idx="2922">
                  <c:v>53</c:v>
                </c:pt>
                <c:pt idx="2923">
                  <c:v>41</c:v>
                </c:pt>
                <c:pt idx="2924">
                  <c:v>35</c:v>
                </c:pt>
                <c:pt idx="2925">
                  <c:v>27</c:v>
                </c:pt>
                <c:pt idx="2926">
                  <c:v>0</c:v>
                </c:pt>
                <c:pt idx="2927">
                  <c:v>33</c:v>
                </c:pt>
                <c:pt idx="2928">
                  <c:v>33</c:v>
                </c:pt>
                <c:pt idx="2929">
                  <c:v>31</c:v>
                </c:pt>
                <c:pt idx="2930">
                  <c:v>49</c:v>
                </c:pt>
                <c:pt idx="2931">
                  <c:v>80</c:v>
                </c:pt>
                <c:pt idx="2932">
                  <c:v>53</c:v>
                </c:pt>
                <c:pt idx="2933">
                  <c:v>55</c:v>
                </c:pt>
                <c:pt idx="2934">
                  <c:v>66</c:v>
                </c:pt>
                <c:pt idx="2935">
                  <c:v>27</c:v>
                </c:pt>
                <c:pt idx="2936">
                  <c:v>38</c:v>
                </c:pt>
                <c:pt idx="2937">
                  <c:v>0</c:v>
                </c:pt>
                <c:pt idx="2938">
                  <c:v>33</c:v>
                </c:pt>
                <c:pt idx="2939">
                  <c:v>49</c:v>
                </c:pt>
                <c:pt idx="2940">
                  <c:v>67</c:v>
                </c:pt>
                <c:pt idx="2941">
                  <c:v>55</c:v>
                </c:pt>
                <c:pt idx="2942">
                  <c:v>18</c:v>
                </c:pt>
                <c:pt idx="2943">
                  <c:v>46</c:v>
                </c:pt>
                <c:pt idx="2944">
                  <c:v>24</c:v>
                </c:pt>
                <c:pt idx="2945">
                  <c:v>31</c:v>
                </c:pt>
                <c:pt idx="2946">
                  <c:v>28</c:v>
                </c:pt>
                <c:pt idx="2947">
                  <c:v>57</c:v>
                </c:pt>
                <c:pt idx="2948">
                  <c:v>41</c:v>
                </c:pt>
                <c:pt idx="2949">
                  <c:v>58</c:v>
                </c:pt>
                <c:pt idx="2950">
                  <c:v>25</c:v>
                </c:pt>
                <c:pt idx="2951">
                  <c:v>0</c:v>
                </c:pt>
                <c:pt idx="2952">
                  <c:v>39</c:v>
                </c:pt>
                <c:pt idx="2953">
                  <c:v>21</c:v>
                </c:pt>
                <c:pt idx="2954">
                  <c:v>0</c:v>
                </c:pt>
                <c:pt idx="2955">
                  <c:v>26</c:v>
                </c:pt>
                <c:pt idx="2956">
                  <c:v>45</c:v>
                </c:pt>
                <c:pt idx="2957">
                  <c:v>34</c:v>
                </c:pt>
                <c:pt idx="2958">
                  <c:v>33</c:v>
                </c:pt>
                <c:pt idx="2959">
                  <c:v>0</c:v>
                </c:pt>
                <c:pt idx="2960">
                  <c:v>0</c:v>
                </c:pt>
                <c:pt idx="2961">
                  <c:v>50</c:v>
                </c:pt>
                <c:pt idx="2962">
                  <c:v>20</c:v>
                </c:pt>
                <c:pt idx="2963">
                  <c:v>32</c:v>
                </c:pt>
                <c:pt idx="2964">
                  <c:v>0</c:v>
                </c:pt>
                <c:pt idx="2965">
                  <c:v>24</c:v>
                </c:pt>
                <c:pt idx="2966">
                  <c:v>56</c:v>
                </c:pt>
                <c:pt idx="2967">
                  <c:v>35</c:v>
                </c:pt>
                <c:pt idx="2968">
                  <c:v>59</c:v>
                </c:pt>
                <c:pt idx="2969">
                  <c:v>44</c:v>
                </c:pt>
                <c:pt idx="2970">
                  <c:v>58</c:v>
                </c:pt>
                <c:pt idx="2971">
                  <c:v>0</c:v>
                </c:pt>
                <c:pt idx="2972">
                  <c:v>57</c:v>
                </c:pt>
                <c:pt idx="2973">
                  <c:v>25</c:v>
                </c:pt>
                <c:pt idx="2974">
                  <c:v>51</c:v>
                </c:pt>
                <c:pt idx="2975">
                  <c:v>37</c:v>
                </c:pt>
                <c:pt idx="2976">
                  <c:v>0</c:v>
                </c:pt>
                <c:pt idx="2977">
                  <c:v>62</c:v>
                </c:pt>
                <c:pt idx="2978">
                  <c:v>54</c:v>
                </c:pt>
                <c:pt idx="2979">
                  <c:v>51</c:v>
                </c:pt>
                <c:pt idx="2980">
                  <c:v>52</c:v>
                </c:pt>
                <c:pt idx="2981">
                  <c:v>51</c:v>
                </c:pt>
                <c:pt idx="2982">
                  <c:v>63</c:v>
                </c:pt>
                <c:pt idx="2983">
                  <c:v>69</c:v>
                </c:pt>
                <c:pt idx="2984">
                  <c:v>0</c:v>
                </c:pt>
                <c:pt idx="2985">
                  <c:v>53</c:v>
                </c:pt>
                <c:pt idx="2986">
                  <c:v>0</c:v>
                </c:pt>
                <c:pt idx="2987">
                  <c:v>27</c:v>
                </c:pt>
                <c:pt idx="2988">
                  <c:v>38</c:v>
                </c:pt>
                <c:pt idx="2989">
                  <c:v>57</c:v>
                </c:pt>
                <c:pt idx="2990">
                  <c:v>39</c:v>
                </c:pt>
                <c:pt idx="2991">
                  <c:v>45</c:v>
                </c:pt>
                <c:pt idx="2992">
                  <c:v>34</c:v>
                </c:pt>
                <c:pt idx="2993">
                  <c:v>0</c:v>
                </c:pt>
                <c:pt idx="2994">
                  <c:v>41</c:v>
                </c:pt>
                <c:pt idx="2995">
                  <c:v>54</c:v>
                </c:pt>
                <c:pt idx="2996">
                  <c:v>34</c:v>
                </c:pt>
                <c:pt idx="2997">
                  <c:v>25</c:v>
                </c:pt>
                <c:pt idx="2998">
                  <c:v>63</c:v>
                </c:pt>
                <c:pt idx="2999">
                  <c:v>35</c:v>
                </c:pt>
                <c:pt idx="3000">
                  <c:v>61</c:v>
                </c:pt>
                <c:pt idx="3001">
                  <c:v>48</c:v>
                </c:pt>
                <c:pt idx="3002">
                  <c:v>28</c:v>
                </c:pt>
                <c:pt idx="3003">
                  <c:v>46</c:v>
                </c:pt>
                <c:pt idx="3004">
                  <c:v>23</c:v>
                </c:pt>
                <c:pt idx="3005">
                  <c:v>41</c:v>
                </c:pt>
                <c:pt idx="3006">
                  <c:v>59</c:v>
                </c:pt>
                <c:pt idx="3007">
                  <c:v>0</c:v>
                </c:pt>
                <c:pt idx="3008">
                  <c:v>63</c:v>
                </c:pt>
                <c:pt idx="3009">
                  <c:v>51</c:v>
                </c:pt>
                <c:pt idx="3010">
                  <c:v>27</c:v>
                </c:pt>
                <c:pt idx="3011">
                  <c:v>42</c:v>
                </c:pt>
                <c:pt idx="3012">
                  <c:v>38</c:v>
                </c:pt>
                <c:pt idx="3013">
                  <c:v>32</c:v>
                </c:pt>
                <c:pt idx="3014">
                  <c:v>44</c:v>
                </c:pt>
                <c:pt idx="3015">
                  <c:v>46</c:v>
                </c:pt>
                <c:pt idx="3016">
                  <c:v>61</c:v>
                </c:pt>
                <c:pt idx="3017">
                  <c:v>27</c:v>
                </c:pt>
                <c:pt idx="3018">
                  <c:v>50</c:v>
                </c:pt>
                <c:pt idx="3019">
                  <c:v>51</c:v>
                </c:pt>
                <c:pt idx="3020">
                  <c:v>79</c:v>
                </c:pt>
                <c:pt idx="3021">
                  <c:v>19</c:v>
                </c:pt>
                <c:pt idx="3022">
                  <c:v>47</c:v>
                </c:pt>
                <c:pt idx="3023">
                  <c:v>64</c:v>
                </c:pt>
                <c:pt idx="3024">
                  <c:v>36</c:v>
                </c:pt>
                <c:pt idx="3025">
                  <c:v>41</c:v>
                </c:pt>
                <c:pt idx="3026">
                  <c:v>45</c:v>
                </c:pt>
                <c:pt idx="3027">
                  <c:v>41</c:v>
                </c:pt>
                <c:pt idx="3028">
                  <c:v>40</c:v>
                </c:pt>
                <c:pt idx="3029">
                  <c:v>91</c:v>
                </c:pt>
                <c:pt idx="3030">
                  <c:v>0</c:v>
                </c:pt>
                <c:pt idx="3031">
                  <c:v>42</c:v>
                </c:pt>
                <c:pt idx="3032">
                  <c:v>47</c:v>
                </c:pt>
                <c:pt idx="3033">
                  <c:v>0</c:v>
                </c:pt>
                <c:pt idx="3034">
                  <c:v>36</c:v>
                </c:pt>
                <c:pt idx="3035">
                  <c:v>41</c:v>
                </c:pt>
                <c:pt idx="3036">
                  <c:v>38</c:v>
                </c:pt>
                <c:pt idx="3037">
                  <c:v>75</c:v>
                </c:pt>
                <c:pt idx="3038">
                  <c:v>27</c:v>
                </c:pt>
                <c:pt idx="3039">
                  <c:v>27</c:v>
                </c:pt>
                <c:pt idx="3040">
                  <c:v>27</c:v>
                </c:pt>
                <c:pt idx="3041">
                  <c:v>38</c:v>
                </c:pt>
                <c:pt idx="3042">
                  <c:v>57</c:v>
                </c:pt>
                <c:pt idx="3043">
                  <c:v>29</c:v>
                </c:pt>
                <c:pt idx="3044">
                  <c:v>42</c:v>
                </c:pt>
                <c:pt idx="3045">
                  <c:v>36</c:v>
                </c:pt>
                <c:pt idx="3046">
                  <c:v>67</c:v>
                </c:pt>
                <c:pt idx="3047">
                  <c:v>0</c:v>
                </c:pt>
                <c:pt idx="3048">
                  <c:v>29</c:v>
                </c:pt>
                <c:pt idx="3049">
                  <c:v>52</c:v>
                </c:pt>
                <c:pt idx="3050">
                  <c:v>55</c:v>
                </c:pt>
                <c:pt idx="3051">
                  <c:v>0</c:v>
                </c:pt>
                <c:pt idx="3052">
                  <c:v>47</c:v>
                </c:pt>
                <c:pt idx="3053">
                  <c:v>59</c:v>
                </c:pt>
                <c:pt idx="3054">
                  <c:v>53</c:v>
                </c:pt>
                <c:pt idx="3055">
                  <c:v>0</c:v>
                </c:pt>
                <c:pt idx="3056">
                  <c:v>33</c:v>
                </c:pt>
                <c:pt idx="3057">
                  <c:v>26</c:v>
                </c:pt>
                <c:pt idx="3058">
                  <c:v>26</c:v>
                </c:pt>
                <c:pt idx="3059">
                  <c:v>31</c:v>
                </c:pt>
                <c:pt idx="3060">
                  <c:v>39</c:v>
                </c:pt>
                <c:pt idx="3061">
                  <c:v>0</c:v>
                </c:pt>
                <c:pt idx="3062">
                  <c:v>37</c:v>
                </c:pt>
                <c:pt idx="3063">
                  <c:v>23</c:v>
                </c:pt>
                <c:pt idx="3064">
                  <c:v>35</c:v>
                </c:pt>
                <c:pt idx="3065">
                  <c:v>0</c:v>
                </c:pt>
                <c:pt idx="3066">
                  <c:v>0</c:v>
                </c:pt>
                <c:pt idx="3067">
                  <c:v>45</c:v>
                </c:pt>
                <c:pt idx="3068">
                  <c:v>57</c:v>
                </c:pt>
                <c:pt idx="3069">
                  <c:v>0</c:v>
                </c:pt>
                <c:pt idx="3070">
                  <c:v>28</c:v>
                </c:pt>
                <c:pt idx="3071">
                  <c:v>37</c:v>
                </c:pt>
                <c:pt idx="3072">
                  <c:v>40</c:v>
                </c:pt>
                <c:pt idx="3073">
                  <c:v>29</c:v>
                </c:pt>
                <c:pt idx="3074">
                  <c:v>43</c:v>
                </c:pt>
                <c:pt idx="3075">
                  <c:v>54</c:v>
                </c:pt>
                <c:pt idx="3076">
                  <c:v>33</c:v>
                </c:pt>
                <c:pt idx="3077">
                  <c:v>31</c:v>
                </c:pt>
                <c:pt idx="3078">
                  <c:v>0</c:v>
                </c:pt>
                <c:pt idx="3079">
                  <c:v>53</c:v>
                </c:pt>
                <c:pt idx="3080">
                  <c:v>49</c:v>
                </c:pt>
                <c:pt idx="3081">
                  <c:v>26</c:v>
                </c:pt>
                <c:pt idx="3082">
                  <c:v>0</c:v>
                </c:pt>
                <c:pt idx="3083">
                  <c:v>59</c:v>
                </c:pt>
                <c:pt idx="3084">
                  <c:v>60</c:v>
                </c:pt>
                <c:pt idx="3085">
                  <c:v>57</c:v>
                </c:pt>
                <c:pt idx="3086">
                  <c:v>53</c:v>
                </c:pt>
                <c:pt idx="3087">
                  <c:v>0</c:v>
                </c:pt>
                <c:pt idx="3088">
                  <c:v>68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49</c:v>
                </c:pt>
                <c:pt idx="3093">
                  <c:v>35</c:v>
                </c:pt>
                <c:pt idx="3094">
                  <c:v>43</c:v>
                </c:pt>
                <c:pt idx="3095">
                  <c:v>27</c:v>
                </c:pt>
                <c:pt idx="3096">
                  <c:v>29</c:v>
                </c:pt>
                <c:pt idx="3097">
                  <c:v>55</c:v>
                </c:pt>
                <c:pt idx="3098">
                  <c:v>22</c:v>
                </c:pt>
                <c:pt idx="3099">
                  <c:v>32</c:v>
                </c:pt>
                <c:pt idx="3100">
                  <c:v>36</c:v>
                </c:pt>
                <c:pt idx="3101">
                  <c:v>34</c:v>
                </c:pt>
                <c:pt idx="3102">
                  <c:v>51</c:v>
                </c:pt>
                <c:pt idx="3103">
                  <c:v>56</c:v>
                </c:pt>
                <c:pt idx="3104">
                  <c:v>60</c:v>
                </c:pt>
                <c:pt idx="3105">
                  <c:v>0</c:v>
                </c:pt>
                <c:pt idx="3106">
                  <c:v>63</c:v>
                </c:pt>
                <c:pt idx="3107">
                  <c:v>33</c:v>
                </c:pt>
                <c:pt idx="3108">
                  <c:v>40</c:v>
                </c:pt>
                <c:pt idx="3109">
                  <c:v>0</c:v>
                </c:pt>
                <c:pt idx="3110">
                  <c:v>62</c:v>
                </c:pt>
                <c:pt idx="3111">
                  <c:v>0</c:v>
                </c:pt>
                <c:pt idx="3112">
                  <c:v>0</c:v>
                </c:pt>
                <c:pt idx="3113">
                  <c:v>43</c:v>
                </c:pt>
                <c:pt idx="3114">
                  <c:v>53</c:v>
                </c:pt>
                <c:pt idx="3115">
                  <c:v>33</c:v>
                </c:pt>
                <c:pt idx="3116">
                  <c:v>0</c:v>
                </c:pt>
                <c:pt idx="3117">
                  <c:v>0</c:v>
                </c:pt>
                <c:pt idx="3118">
                  <c:v>54</c:v>
                </c:pt>
                <c:pt idx="3119">
                  <c:v>57</c:v>
                </c:pt>
                <c:pt idx="3120">
                  <c:v>22</c:v>
                </c:pt>
                <c:pt idx="3121">
                  <c:v>72</c:v>
                </c:pt>
                <c:pt idx="3122">
                  <c:v>0</c:v>
                </c:pt>
                <c:pt idx="3123">
                  <c:v>28</c:v>
                </c:pt>
                <c:pt idx="3124">
                  <c:v>0</c:v>
                </c:pt>
                <c:pt idx="3125">
                  <c:v>76</c:v>
                </c:pt>
                <c:pt idx="3126">
                  <c:v>21</c:v>
                </c:pt>
                <c:pt idx="3127">
                  <c:v>30</c:v>
                </c:pt>
                <c:pt idx="3128">
                  <c:v>34</c:v>
                </c:pt>
                <c:pt idx="3129">
                  <c:v>63</c:v>
                </c:pt>
                <c:pt idx="3130">
                  <c:v>42</c:v>
                </c:pt>
                <c:pt idx="3131">
                  <c:v>0</c:v>
                </c:pt>
                <c:pt idx="3132">
                  <c:v>45</c:v>
                </c:pt>
                <c:pt idx="3133">
                  <c:v>47</c:v>
                </c:pt>
                <c:pt idx="3134">
                  <c:v>41</c:v>
                </c:pt>
                <c:pt idx="3135">
                  <c:v>53</c:v>
                </c:pt>
                <c:pt idx="3136">
                  <c:v>26</c:v>
                </c:pt>
                <c:pt idx="3137">
                  <c:v>23</c:v>
                </c:pt>
                <c:pt idx="3138">
                  <c:v>31</c:v>
                </c:pt>
                <c:pt idx="3139">
                  <c:v>21</c:v>
                </c:pt>
                <c:pt idx="3140">
                  <c:v>25</c:v>
                </c:pt>
                <c:pt idx="3141">
                  <c:v>43</c:v>
                </c:pt>
                <c:pt idx="3142">
                  <c:v>34</c:v>
                </c:pt>
                <c:pt idx="3143">
                  <c:v>45</c:v>
                </c:pt>
                <c:pt idx="3144">
                  <c:v>36</c:v>
                </c:pt>
                <c:pt idx="3145">
                  <c:v>25</c:v>
                </c:pt>
                <c:pt idx="3146">
                  <c:v>25</c:v>
                </c:pt>
                <c:pt idx="3147">
                  <c:v>0</c:v>
                </c:pt>
                <c:pt idx="3148">
                  <c:v>0</c:v>
                </c:pt>
                <c:pt idx="3149">
                  <c:v>67</c:v>
                </c:pt>
                <c:pt idx="3150">
                  <c:v>58</c:v>
                </c:pt>
                <c:pt idx="3151">
                  <c:v>52</c:v>
                </c:pt>
                <c:pt idx="3152">
                  <c:v>0</c:v>
                </c:pt>
                <c:pt idx="3153">
                  <c:v>23</c:v>
                </c:pt>
                <c:pt idx="3154">
                  <c:v>44</c:v>
                </c:pt>
                <c:pt idx="3155">
                  <c:v>35</c:v>
                </c:pt>
                <c:pt idx="3156">
                  <c:v>31</c:v>
                </c:pt>
                <c:pt idx="3157">
                  <c:v>26</c:v>
                </c:pt>
                <c:pt idx="3158">
                  <c:v>35</c:v>
                </c:pt>
                <c:pt idx="3159">
                  <c:v>47</c:v>
                </c:pt>
                <c:pt idx="3160">
                  <c:v>55</c:v>
                </c:pt>
                <c:pt idx="3161">
                  <c:v>38</c:v>
                </c:pt>
                <c:pt idx="3162">
                  <c:v>59</c:v>
                </c:pt>
                <c:pt idx="3163">
                  <c:v>0</c:v>
                </c:pt>
                <c:pt idx="3164">
                  <c:v>73</c:v>
                </c:pt>
                <c:pt idx="3165">
                  <c:v>33</c:v>
                </c:pt>
                <c:pt idx="3166">
                  <c:v>25</c:v>
                </c:pt>
                <c:pt idx="3167">
                  <c:v>37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29</c:v>
                </c:pt>
                <c:pt idx="3173">
                  <c:v>40</c:v>
                </c:pt>
                <c:pt idx="3174">
                  <c:v>0</c:v>
                </c:pt>
                <c:pt idx="3175">
                  <c:v>0</c:v>
                </c:pt>
                <c:pt idx="3176">
                  <c:v>36</c:v>
                </c:pt>
                <c:pt idx="3177">
                  <c:v>23</c:v>
                </c:pt>
                <c:pt idx="3178">
                  <c:v>0</c:v>
                </c:pt>
                <c:pt idx="3179">
                  <c:v>35</c:v>
                </c:pt>
                <c:pt idx="3180">
                  <c:v>0</c:v>
                </c:pt>
                <c:pt idx="3181">
                  <c:v>33</c:v>
                </c:pt>
                <c:pt idx="3182">
                  <c:v>46</c:v>
                </c:pt>
                <c:pt idx="3183">
                  <c:v>26</c:v>
                </c:pt>
                <c:pt idx="3184">
                  <c:v>24</c:v>
                </c:pt>
                <c:pt idx="3185">
                  <c:v>35</c:v>
                </c:pt>
                <c:pt idx="3186">
                  <c:v>29</c:v>
                </c:pt>
                <c:pt idx="3187">
                  <c:v>32</c:v>
                </c:pt>
                <c:pt idx="3188">
                  <c:v>34</c:v>
                </c:pt>
                <c:pt idx="3189">
                  <c:v>39</c:v>
                </c:pt>
                <c:pt idx="3190">
                  <c:v>45</c:v>
                </c:pt>
                <c:pt idx="3191">
                  <c:v>34</c:v>
                </c:pt>
                <c:pt idx="3192">
                  <c:v>0</c:v>
                </c:pt>
                <c:pt idx="3193">
                  <c:v>0</c:v>
                </c:pt>
                <c:pt idx="3194">
                  <c:v>49</c:v>
                </c:pt>
                <c:pt idx="3195">
                  <c:v>35</c:v>
                </c:pt>
                <c:pt idx="3196">
                  <c:v>40</c:v>
                </c:pt>
                <c:pt idx="3197">
                  <c:v>43</c:v>
                </c:pt>
                <c:pt idx="3198">
                  <c:v>55</c:v>
                </c:pt>
                <c:pt idx="3199">
                  <c:v>32</c:v>
                </c:pt>
                <c:pt idx="3200">
                  <c:v>33</c:v>
                </c:pt>
                <c:pt idx="3201">
                  <c:v>85</c:v>
                </c:pt>
                <c:pt idx="3202">
                  <c:v>0</c:v>
                </c:pt>
                <c:pt idx="3203">
                  <c:v>25</c:v>
                </c:pt>
                <c:pt idx="3204">
                  <c:v>0</c:v>
                </c:pt>
                <c:pt idx="3205">
                  <c:v>44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30</c:v>
                </c:pt>
                <c:pt idx="3211">
                  <c:v>59</c:v>
                </c:pt>
                <c:pt idx="3212">
                  <c:v>0</c:v>
                </c:pt>
                <c:pt idx="3213">
                  <c:v>31</c:v>
                </c:pt>
                <c:pt idx="3214">
                  <c:v>34</c:v>
                </c:pt>
                <c:pt idx="3215">
                  <c:v>95</c:v>
                </c:pt>
                <c:pt idx="3216">
                  <c:v>0</c:v>
                </c:pt>
                <c:pt idx="3217">
                  <c:v>35</c:v>
                </c:pt>
                <c:pt idx="3218">
                  <c:v>27</c:v>
                </c:pt>
                <c:pt idx="3219">
                  <c:v>32</c:v>
                </c:pt>
                <c:pt idx="3220">
                  <c:v>46</c:v>
                </c:pt>
                <c:pt idx="3221">
                  <c:v>63</c:v>
                </c:pt>
                <c:pt idx="3222">
                  <c:v>57</c:v>
                </c:pt>
                <c:pt idx="3223">
                  <c:v>57</c:v>
                </c:pt>
                <c:pt idx="3224">
                  <c:v>60</c:v>
                </c:pt>
                <c:pt idx="3225">
                  <c:v>34</c:v>
                </c:pt>
                <c:pt idx="3226">
                  <c:v>22</c:v>
                </c:pt>
                <c:pt idx="3227">
                  <c:v>67</c:v>
                </c:pt>
                <c:pt idx="3228">
                  <c:v>42</c:v>
                </c:pt>
                <c:pt idx="3229">
                  <c:v>0</c:v>
                </c:pt>
                <c:pt idx="3230">
                  <c:v>89</c:v>
                </c:pt>
                <c:pt idx="3231">
                  <c:v>32</c:v>
                </c:pt>
                <c:pt idx="3232">
                  <c:v>0</c:v>
                </c:pt>
                <c:pt idx="3233">
                  <c:v>0</c:v>
                </c:pt>
                <c:pt idx="3234">
                  <c:v>61</c:v>
                </c:pt>
                <c:pt idx="3235">
                  <c:v>0</c:v>
                </c:pt>
                <c:pt idx="3236">
                  <c:v>71</c:v>
                </c:pt>
                <c:pt idx="3237">
                  <c:v>38</c:v>
                </c:pt>
                <c:pt idx="3238">
                  <c:v>0</c:v>
                </c:pt>
                <c:pt idx="3239">
                  <c:v>31</c:v>
                </c:pt>
                <c:pt idx="3240">
                  <c:v>54</c:v>
                </c:pt>
                <c:pt idx="3241">
                  <c:v>27</c:v>
                </c:pt>
                <c:pt idx="3242">
                  <c:v>67</c:v>
                </c:pt>
                <c:pt idx="3243">
                  <c:v>49</c:v>
                </c:pt>
                <c:pt idx="3244">
                  <c:v>50</c:v>
                </c:pt>
                <c:pt idx="3245">
                  <c:v>42</c:v>
                </c:pt>
                <c:pt idx="3246">
                  <c:v>0</c:v>
                </c:pt>
                <c:pt idx="3247">
                  <c:v>57</c:v>
                </c:pt>
                <c:pt idx="3248">
                  <c:v>62</c:v>
                </c:pt>
                <c:pt idx="3249">
                  <c:v>52</c:v>
                </c:pt>
                <c:pt idx="3250">
                  <c:v>36</c:v>
                </c:pt>
                <c:pt idx="3251">
                  <c:v>24</c:v>
                </c:pt>
                <c:pt idx="3252">
                  <c:v>50</c:v>
                </c:pt>
                <c:pt idx="3253">
                  <c:v>61</c:v>
                </c:pt>
                <c:pt idx="3254">
                  <c:v>35</c:v>
                </c:pt>
                <c:pt idx="3255">
                  <c:v>60</c:v>
                </c:pt>
                <c:pt idx="3256">
                  <c:v>48</c:v>
                </c:pt>
                <c:pt idx="3257">
                  <c:v>0</c:v>
                </c:pt>
                <c:pt idx="3258">
                  <c:v>24</c:v>
                </c:pt>
                <c:pt idx="3259">
                  <c:v>40</c:v>
                </c:pt>
                <c:pt idx="3260">
                  <c:v>31</c:v>
                </c:pt>
                <c:pt idx="3261">
                  <c:v>44</c:v>
                </c:pt>
                <c:pt idx="3262">
                  <c:v>23</c:v>
                </c:pt>
                <c:pt idx="3263">
                  <c:v>35</c:v>
                </c:pt>
                <c:pt idx="3264">
                  <c:v>53</c:v>
                </c:pt>
                <c:pt idx="3265">
                  <c:v>34</c:v>
                </c:pt>
                <c:pt idx="3266">
                  <c:v>0</c:v>
                </c:pt>
                <c:pt idx="3267">
                  <c:v>57</c:v>
                </c:pt>
                <c:pt idx="3268">
                  <c:v>38</c:v>
                </c:pt>
                <c:pt idx="3269">
                  <c:v>79</c:v>
                </c:pt>
                <c:pt idx="3270">
                  <c:v>0</c:v>
                </c:pt>
                <c:pt idx="3271">
                  <c:v>0</c:v>
                </c:pt>
                <c:pt idx="3272">
                  <c:v>30</c:v>
                </c:pt>
                <c:pt idx="3273">
                  <c:v>65</c:v>
                </c:pt>
                <c:pt idx="3274">
                  <c:v>0</c:v>
                </c:pt>
                <c:pt idx="3275">
                  <c:v>25</c:v>
                </c:pt>
                <c:pt idx="3276">
                  <c:v>32</c:v>
                </c:pt>
                <c:pt idx="3277">
                  <c:v>52</c:v>
                </c:pt>
                <c:pt idx="3278">
                  <c:v>44</c:v>
                </c:pt>
                <c:pt idx="3279">
                  <c:v>54</c:v>
                </c:pt>
                <c:pt idx="3280">
                  <c:v>33</c:v>
                </c:pt>
                <c:pt idx="3281">
                  <c:v>23</c:v>
                </c:pt>
                <c:pt idx="3282">
                  <c:v>34</c:v>
                </c:pt>
                <c:pt idx="3283">
                  <c:v>61</c:v>
                </c:pt>
                <c:pt idx="3284">
                  <c:v>34</c:v>
                </c:pt>
                <c:pt idx="3285">
                  <c:v>48</c:v>
                </c:pt>
                <c:pt idx="3286">
                  <c:v>28</c:v>
                </c:pt>
                <c:pt idx="3287">
                  <c:v>30</c:v>
                </c:pt>
                <c:pt idx="3288">
                  <c:v>45</c:v>
                </c:pt>
                <c:pt idx="3289">
                  <c:v>0</c:v>
                </c:pt>
                <c:pt idx="3290">
                  <c:v>44</c:v>
                </c:pt>
                <c:pt idx="3291">
                  <c:v>60</c:v>
                </c:pt>
                <c:pt idx="3292">
                  <c:v>32</c:v>
                </c:pt>
                <c:pt idx="3293">
                  <c:v>28</c:v>
                </c:pt>
                <c:pt idx="3294">
                  <c:v>85</c:v>
                </c:pt>
                <c:pt idx="3295">
                  <c:v>0</c:v>
                </c:pt>
                <c:pt idx="3296">
                  <c:v>27</c:v>
                </c:pt>
                <c:pt idx="3297">
                  <c:v>37</c:v>
                </c:pt>
                <c:pt idx="3298">
                  <c:v>28</c:v>
                </c:pt>
                <c:pt idx="3299">
                  <c:v>37</c:v>
                </c:pt>
                <c:pt idx="3300">
                  <c:v>22</c:v>
                </c:pt>
                <c:pt idx="3301">
                  <c:v>55</c:v>
                </c:pt>
                <c:pt idx="3302">
                  <c:v>64</c:v>
                </c:pt>
                <c:pt idx="3303">
                  <c:v>35</c:v>
                </c:pt>
                <c:pt idx="3304">
                  <c:v>59</c:v>
                </c:pt>
                <c:pt idx="3305">
                  <c:v>31</c:v>
                </c:pt>
                <c:pt idx="3306">
                  <c:v>33</c:v>
                </c:pt>
                <c:pt idx="3307">
                  <c:v>33</c:v>
                </c:pt>
                <c:pt idx="3308">
                  <c:v>0</c:v>
                </c:pt>
                <c:pt idx="3309">
                  <c:v>28</c:v>
                </c:pt>
                <c:pt idx="3310">
                  <c:v>41</c:v>
                </c:pt>
                <c:pt idx="3311">
                  <c:v>25</c:v>
                </c:pt>
                <c:pt idx="3312">
                  <c:v>74</c:v>
                </c:pt>
                <c:pt idx="3313">
                  <c:v>26</c:v>
                </c:pt>
                <c:pt idx="3314">
                  <c:v>36</c:v>
                </c:pt>
                <c:pt idx="3315">
                  <c:v>32</c:v>
                </c:pt>
                <c:pt idx="3316">
                  <c:v>59</c:v>
                </c:pt>
                <c:pt idx="3317">
                  <c:v>57</c:v>
                </c:pt>
                <c:pt idx="3318">
                  <c:v>43</c:v>
                </c:pt>
                <c:pt idx="3319">
                  <c:v>38</c:v>
                </c:pt>
                <c:pt idx="3320">
                  <c:v>46</c:v>
                </c:pt>
                <c:pt idx="3321">
                  <c:v>0</c:v>
                </c:pt>
                <c:pt idx="3322">
                  <c:v>0</c:v>
                </c:pt>
                <c:pt idx="3323">
                  <c:v>48</c:v>
                </c:pt>
                <c:pt idx="3324">
                  <c:v>44</c:v>
                </c:pt>
                <c:pt idx="3325">
                  <c:v>48</c:v>
                </c:pt>
                <c:pt idx="3326">
                  <c:v>64</c:v>
                </c:pt>
                <c:pt idx="3327">
                  <c:v>26</c:v>
                </c:pt>
                <c:pt idx="3328">
                  <c:v>31</c:v>
                </c:pt>
                <c:pt idx="3329">
                  <c:v>29</c:v>
                </c:pt>
                <c:pt idx="3330">
                  <c:v>40</c:v>
                </c:pt>
                <c:pt idx="3331">
                  <c:v>44</c:v>
                </c:pt>
                <c:pt idx="3332">
                  <c:v>35</c:v>
                </c:pt>
                <c:pt idx="3333">
                  <c:v>57</c:v>
                </c:pt>
                <c:pt idx="3334">
                  <c:v>37</c:v>
                </c:pt>
                <c:pt idx="3335">
                  <c:v>40</c:v>
                </c:pt>
                <c:pt idx="3336">
                  <c:v>47</c:v>
                </c:pt>
                <c:pt idx="3337">
                  <c:v>0</c:v>
                </c:pt>
                <c:pt idx="3338">
                  <c:v>54</c:v>
                </c:pt>
                <c:pt idx="3339">
                  <c:v>55</c:v>
                </c:pt>
                <c:pt idx="3340">
                  <c:v>52</c:v>
                </c:pt>
                <c:pt idx="3341">
                  <c:v>59</c:v>
                </c:pt>
                <c:pt idx="3342">
                  <c:v>70</c:v>
                </c:pt>
                <c:pt idx="3343">
                  <c:v>47</c:v>
                </c:pt>
                <c:pt idx="3344">
                  <c:v>38</c:v>
                </c:pt>
                <c:pt idx="3345">
                  <c:v>25</c:v>
                </c:pt>
                <c:pt idx="3346">
                  <c:v>53</c:v>
                </c:pt>
                <c:pt idx="3347">
                  <c:v>45</c:v>
                </c:pt>
                <c:pt idx="3348">
                  <c:v>30</c:v>
                </c:pt>
                <c:pt idx="3349">
                  <c:v>0</c:v>
                </c:pt>
                <c:pt idx="3350">
                  <c:v>0</c:v>
                </c:pt>
                <c:pt idx="3351">
                  <c:v>36</c:v>
                </c:pt>
                <c:pt idx="3352">
                  <c:v>43</c:v>
                </c:pt>
                <c:pt idx="3353">
                  <c:v>60</c:v>
                </c:pt>
                <c:pt idx="3354">
                  <c:v>36</c:v>
                </c:pt>
                <c:pt idx="3355">
                  <c:v>46</c:v>
                </c:pt>
                <c:pt idx="3356">
                  <c:v>53</c:v>
                </c:pt>
                <c:pt idx="3357">
                  <c:v>40</c:v>
                </c:pt>
                <c:pt idx="3358">
                  <c:v>0</c:v>
                </c:pt>
                <c:pt idx="3359">
                  <c:v>22</c:v>
                </c:pt>
                <c:pt idx="3360">
                  <c:v>48</c:v>
                </c:pt>
                <c:pt idx="3361">
                  <c:v>52</c:v>
                </c:pt>
                <c:pt idx="3362">
                  <c:v>36</c:v>
                </c:pt>
                <c:pt idx="3363">
                  <c:v>40</c:v>
                </c:pt>
                <c:pt idx="3364">
                  <c:v>65</c:v>
                </c:pt>
                <c:pt idx="3365">
                  <c:v>54</c:v>
                </c:pt>
                <c:pt idx="3366">
                  <c:v>27</c:v>
                </c:pt>
                <c:pt idx="3367">
                  <c:v>37</c:v>
                </c:pt>
                <c:pt idx="3368">
                  <c:v>29</c:v>
                </c:pt>
                <c:pt idx="3369">
                  <c:v>41</c:v>
                </c:pt>
                <c:pt idx="3370">
                  <c:v>38</c:v>
                </c:pt>
                <c:pt idx="3371">
                  <c:v>60</c:v>
                </c:pt>
                <c:pt idx="3372">
                  <c:v>62</c:v>
                </c:pt>
                <c:pt idx="3373">
                  <c:v>38</c:v>
                </c:pt>
                <c:pt idx="3374">
                  <c:v>57</c:v>
                </c:pt>
                <c:pt idx="3375">
                  <c:v>31</c:v>
                </c:pt>
                <c:pt idx="3376">
                  <c:v>44</c:v>
                </c:pt>
                <c:pt idx="3377">
                  <c:v>0</c:v>
                </c:pt>
                <c:pt idx="3378">
                  <c:v>19</c:v>
                </c:pt>
                <c:pt idx="3379">
                  <c:v>27</c:v>
                </c:pt>
                <c:pt idx="3380">
                  <c:v>25</c:v>
                </c:pt>
                <c:pt idx="3381">
                  <c:v>55</c:v>
                </c:pt>
                <c:pt idx="3382">
                  <c:v>31</c:v>
                </c:pt>
                <c:pt idx="3383">
                  <c:v>57</c:v>
                </c:pt>
                <c:pt idx="3384">
                  <c:v>29</c:v>
                </c:pt>
                <c:pt idx="3385">
                  <c:v>0</c:v>
                </c:pt>
                <c:pt idx="3386">
                  <c:v>56</c:v>
                </c:pt>
                <c:pt idx="3387">
                  <c:v>0</c:v>
                </c:pt>
                <c:pt idx="3388">
                  <c:v>50</c:v>
                </c:pt>
                <c:pt idx="3389">
                  <c:v>31</c:v>
                </c:pt>
                <c:pt idx="3390">
                  <c:v>27</c:v>
                </c:pt>
                <c:pt idx="3391">
                  <c:v>24</c:v>
                </c:pt>
                <c:pt idx="3392">
                  <c:v>51</c:v>
                </c:pt>
                <c:pt idx="3393">
                  <c:v>34</c:v>
                </c:pt>
                <c:pt idx="3394">
                  <c:v>0</c:v>
                </c:pt>
                <c:pt idx="3395">
                  <c:v>43</c:v>
                </c:pt>
                <c:pt idx="3396">
                  <c:v>55</c:v>
                </c:pt>
                <c:pt idx="3397">
                  <c:v>52</c:v>
                </c:pt>
                <c:pt idx="3398">
                  <c:v>0</c:v>
                </c:pt>
                <c:pt idx="3399">
                  <c:v>36</c:v>
                </c:pt>
                <c:pt idx="3400">
                  <c:v>32</c:v>
                </c:pt>
                <c:pt idx="3401">
                  <c:v>52</c:v>
                </c:pt>
                <c:pt idx="3402">
                  <c:v>53</c:v>
                </c:pt>
                <c:pt idx="3403">
                  <c:v>48</c:v>
                </c:pt>
                <c:pt idx="3404">
                  <c:v>44</c:v>
                </c:pt>
                <c:pt idx="3405">
                  <c:v>42</c:v>
                </c:pt>
                <c:pt idx="3406">
                  <c:v>30</c:v>
                </c:pt>
                <c:pt idx="3407">
                  <c:v>51</c:v>
                </c:pt>
                <c:pt idx="3408">
                  <c:v>23</c:v>
                </c:pt>
                <c:pt idx="3409">
                  <c:v>51</c:v>
                </c:pt>
                <c:pt idx="3410">
                  <c:v>75</c:v>
                </c:pt>
                <c:pt idx="3411">
                  <c:v>30</c:v>
                </c:pt>
                <c:pt idx="3412">
                  <c:v>0</c:v>
                </c:pt>
                <c:pt idx="3413">
                  <c:v>27</c:v>
                </c:pt>
                <c:pt idx="3414">
                  <c:v>51</c:v>
                </c:pt>
                <c:pt idx="3415">
                  <c:v>26</c:v>
                </c:pt>
                <c:pt idx="3416">
                  <c:v>40</c:v>
                </c:pt>
                <c:pt idx="3417">
                  <c:v>41</c:v>
                </c:pt>
                <c:pt idx="3418">
                  <c:v>62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26</c:v>
                </c:pt>
                <c:pt idx="3423">
                  <c:v>27</c:v>
                </c:pt>
                <c:pt idx="3424">
                  <c:v>22</c:v>
                </c:pt>
                <c:pt idx="3425">
                  <c:v>58</c:v>
                </c:pt>
                <c:pt idx="3426">
                  <c:v>57</c:v>
                </c:pt>
                <c:pt idx="3427">
                  <c:v>37</c:v>
                </c:pt>
                <c:pt idx="3428">
                  <c:v>43</c:v>
                </c:pt>
                <c:pt idx="3429">
                  <c:v>54</c:v>
                </c:pt>
                <c:pt idx="3430">
                  <c:v>0</c:v>
                </c:pt>
                <c:pt idx="3431">
                  <c:v>40</c:v>
                </c:pt>
                <c:pt idx="3432">
                  <c:v>50</c:v>
                </c:pt>
                <c:pt idx="3433">
                  <c:v>36</c:v>
                </c:pt>
                <c:pt idx="3434">
                  <c:v>54</c:v>
                </c:pt>
                <c:pt idx="3435">
                  <c:v>36</c:v>
                </c:pt>
                <c:pt idx="3436">
                  <c:v>32</c:v>
                </c:pt>
                <c:pt idx="3437">
                  <c:v>34</c:v>
                </c:pt>
                <c:pt idx="3438">
                  <c:v>29</c:v>
                </c:pt>
                <c:pt idx="3439">
                  <c:v>24</c:v>
                </c:pt>
                <c:pt idx="3440">
                  <c:v>21</c:v>
                </c:pt>
                <c:pt idx="3441">
                  <c:v>39</c:v>
                </c:pt>
                <c:pt idx="3442">
                  <c:v>36</c:v>
                </c:pt>
                <c:pt idx="3443">
                  <c:v>58</c:v>
                </c:pt>
                <c:pt idx="3444">
                  <c:v>36</c:v>
                </c:pt>
                <c:pt idx="3445">
                  <c:v>30</c:v>
                </c:pt>
                <c:pt idx="3446">
                  <c:v>55</c:v>
                </c:pt>
                <c:pt idx="3447">
                  <c:v>29</c:v>
                </c:pt>
                <c:pt idx="3448">
                  <c:v>32</c:v>
                </c:pt>
                <c:pt idx="3449">
                  <c:v>52</c:v>
                </c:pt>
                <c:pt idx="3450">
                  <c:v>0</c:v>
                </c:pt>
                <c:pt idx="3451">
                  <c:v>43</c:v>
                </c:pt>
                <c:pt idx="3452">
                  <c:v>0</c:v>
                </c:pt>
                <c:pt idx="3453">
                  <c:v>27</c:v>
                </c:pt>
                <c:pt idx="3454">
                  <c:v>25</c:v>
                </c:pt>
                <c:pt idx="3455">
                  <c:v>22</c:v>
                </c:pt>
                <c:pt idx="3456">
                  <c:v>86</c:v>
                </c:pt>
                <c:pt idx="3457">
                  <c:v>35</c:v>
                </c:pt>
                <c:pt idx="3458">
                  <c:v>39</c:v>
                </c:pt>
                <c:pt idx="3459">
                  <c:v>32</c:v>
                </c:pt>
                <c:pt idx="3460">
                  <c:v>30</c:v>
                </c:pt>
                <c:pt idx="3461">
                  <c:v>55</c:v>
                </c:pt>
                <c:pt idx="3462">
                  <c:v>28</c:v>
                </c:pt>
                <c:pt idx="3463">
                  <c:v>61</c:v>
                </c:pt>
                <c:pt idx="3464">
                  <c:v>61</c:v>
                </c:pt>
                <c:pt idx="3465">
                  <c:v>40</c:v>
                </c:pt>
                <c:pt idx="3466">
                  <c:v>52</c:v>
                </c:pt>
                <c:pt idx="3467">
                  <c:v>55</c:v>
                </c:pt>
                <c:pt idx="3468">
                  <c:v>40</c:v>
                </c:pt>
                <c:pt idx="3469">
                  <c:v>37</c:v>
                </c:pt>
                <c:pt idx="3470">
                  <c:v>61</c:v>
                </c:pt>
                <c:pt idx="3471">
                  <c:v>0</c:v>
                </c:pt>
                <c:pt idx="3472">
                  <c:v>29</c:v>
                </c:pt>
                <c:pt idx="3473">
                  <c:v>45</c:v>
                </c:pt>
                <c:pt idx="3474">
                  <c:v>82</c:v>
                </c:pt>
                <c:pt idx="3475">
                  <c:v>27</c:v>
                </c:pt>
                <c:pt idx="3476">
                  <c:v>62</c:v>
                </c:pt>
                <c:pt idx="3477">
                  <c:v>73</c:v>
                </c:pt>
                <c:pt idx="3478">
                  <c:v>22</c:v>
                </c:pt>
                <c:pt idx="3479">
                  <c:v>25</c:v>
                </c:pt>
                <c:pt idx="3480">
                  <c:v>35</c:v>
                </c:pt>
                <c:pt idx="3481">
                  <c:v>28</c:v>
                </c:pt>
                <c:pt idx="3482">
                  <c:v>0</c:v>
                </c:pt>
                <c:pt idx="3483">
                  <c:v>44</c:v>
                </c:pt>
                <c:pt idx="3484">
                  <c:v>38</c:v>
                </c:pt>
                <c:pt idx="3485">
                  <c:v>29</c:v>
                </c:pt>
                <c:pt idx="3486">
                  <c:v>42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41</c:v>
                </c:pt>
                <c:pt idx="3492">
                  <c:v>61</c:v>
                </c:pt>
                <c:pt idx="3493">
                  <c:v>36</c:v>
                </c:pt>
                <c:pt idx="3494">
                  <c:v>26</c:v>
                </c:pt>
                <c:pt idx="3495">
                  <c:v>56</c:v>
                </c:pt>
                <c:pt idx="3496">
                  <c:v>37</c:v>
                </c:pt>
                <c:pt idx="3497">
                  <c:v>43</c:v>
                </c:pt>
                <c:pt idx="3498">
                  <c:v>57</c:v>
                </c:pt>
                <c:pt idx="3499">
                  <c:v>0</c:v>
                </c:pt>
                <c:pt idx="3500">
                  <c:v>20</c:v>
                </c:pt>
                <c:pt idx="3501">
                  <c:v>54</c:v>
                </c:pt>
                <c:pt idx="3502">
                  <c:v>0</c:v>
                </c:pt>
                <c:pt idx="3503">
                  <c:v>60</c:v>
                </c:pt>
                <c:pt idx="3504">
                  <c:v>22</c:v>
                </c:pt>
                <c:pt idx="3505">
                  <c:v>37</c:v>
                </c:pt>
                <c:pt idx="3506">
                  <c:v>24</c:v>
                </c:pt>
                <c:pt idx="3507">
                  <c:v>24</c:v>
                </c:pt>
                <c:pt idx="3508">
                  <c:v>42</c:v>
                </c:pt>
                <c:pt idx="3509">
                  <c:v>37</c:v>
                </c:pt>
                <c:pt idx="3510">
                  <c:v>35</c:v>
                </c:pt>
                <c:pt idx="3511">
                  <c:v>29</c:v>
                </c:pt>
                <c:pt idx="3512">
                  <c:v>92</c:v>
                </c:pt>
                <c:pt idx="3513">
                  <c:v>39</c:v>
                </c:pt>
                <c:pt idx="3514">
                  <c:v>0</c:v>
                </c:pt>
                <c:pt idx="3515">
                  <c:v>69</c:v>
                </c:pt>
                <c:pt idx="3516">
                  <c:v>59</c:v>
                </c:pt>
                <c:pt idx="3517">
                  <c:v>32</c:v>
                </c:pt>
                <c:pt idx="3518">
                  <c:v>47</c:v>
                </c:pt>
                <c:pt idx="3519">
                  <c:v>31</c:v>
                </c:pt>
                <c:pt idx="3520">
                  <c:v>35</c:v>
                </c:pt>
                <c:pt idx="3521">
                  <c:v>0</c:v>
                </c:pt>
                <c:pt idx="3522">
                  <c:v>21</c:v>
                </c:pt>
                <c:pt idx="3523">
                  <c:v>45</c:v>
                </c:pt>
                <c:pt idx="3524">
                  <c:v>47</c:v>
                </c:pt>
                <c:pt idx="3525">
                  <c:v>25</c:v>
                </c:pt>
                <c:pt idx="3526">
                  <c:v>0</c:v>
                </c:pt>
                <c:pt idx="3527">
                  <c:v>57</c:v>
                </c:pt>
                <c:pt idx="3528">
                  <c:v>0</c:v>
                </c:pt>
                <c:pt idx="3529">
                  <c:v>33</c:v>
                </c:pt>
                <c:pt idx="3530">
                  <c:v>0</c:v>
                </c:pt>
                <c:pt idx="3531">
                  <c:v>28</c:v>
                </c:pt>
                <c:pt idx="3532">
                  <c:v>67</c:v>
                </c:pt>
                <c:pt idx="3533">
                  <c:v>39</c:v>
                </c:pt>
                <c:pt idx="3534">
                  <c:v>73</c:v>
                </c:pt>
                <c:pt idx="3535">
                  <c:v>0</c:v>
                </c:pt>
                <c:pt idx="3536">
                  <c:v>38</c:v>
                </c:pt>
                <c:pt idx="3537">
                  <c:v>39</c:v>
                </c:pt>
                <c:pt idx="3538">
                  <c:v>0</c:v>
                </c:pt>
                <c:pt idx="3539">
                  <c:v>30</c:v>
                </c:pt>
                <c:pt idx="3540">
                  <c:v>45</c:v>
                </c:pt>
                <c:pt idx="3541">
                  <c:v>59</c:v>
                </c:pt>
                <c:pt idx="3542">
                  <c:v>0</c:v>
                </c:pt>
                <c:pt idx="3543">
                  <c:v>36</c:v>
                </c:pt>
                <c:pt idx="3544">
                  <c:v>38</c:v>
                </c:pt>
                <c:pt idx="3545">
                  <c:v>43</c:v>
                </c:pt>
                <c:pt idx="3546">
                  <c:v>56</c:v>
                </c:pt>
                <c:pt idx="3547">
                  <c:v>64</c:v>
                </c:pt>
                <c:pt idx="3548">
                  <c:v>29</c:v>
                </c:pt>
                <c:pt idx="3549">
                  <c:v>58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20</c:v>
                </c:pt>
                <c:pt idx="3554">
                  <c:v>40</c:v>
                </c:pt>
                <c:pt idx="3555">
                  <c:v>37</c:v>
                </c:pt>
                <c:pt idx="3556">
                  <c:v>0</c:v>
                </c:pt>
                <c:pt idx="3557">
                  <c:v>60</c:v>
                </c:pt>
                <c:pt idx="3558">
                  <c:v>35</c:v>
                </c:pt>
                <c:pt idx="3559">
                  <c:v>0</c:v>
                </c:pt>
                <c:pt idx="3560">
                  <c:v>28</c:v>
                </c:pt>
                <c:pt idx="3561">
                  <c:v>27</c:v>
                </c:pt>
                <c:pt idx="3562">
                  <c:v>52</c:v>
                </c:pt>
                <c:pt idx="3563">
                  <c:v>56</c:v>
                </c:pt>
                <c:pt idx="3564">
                  <c:v>0</c:v>
                </c:pt>
                <c:pt idx="3565">
                  <c:v>37</c:v>
                </c:pt>
                <c:pt idx="3566">
                  <c:v>32</c:v>
                </c:pt>
                <c:pt idx="3567">
                  <c:v>34</c:v>
                </c:pt>
                <c:pt idx="3568">
                  <c:v>35</c:v>
                </c:pt>
                <c:pt idx="3569">
                  <c:v>28</c:v>
                </c:pt>
                <c:pt idx="3570">
                  <c:v>61</c:v>
                </c:pt>
                <c:pt idx="3571">
                  <c:v>45</c:v>
                </c:pt>
                <c:pt idx="3572">
                  <c:v>38</c:v>
                </c:pt>
                <c:pt idx="3573">
                  <c:v>35</c:v>
                </c:pt>
                <c:pt idx="3574">
                  <c:v>36</c:v>
                </c:pt>
                <c:pt idx="3575">
                  <c:v>49</c:v>
                </c:pt>
                <c:pt idx="3576">
                  <c:v>0</c:v>
                </c:pt>
                <c:pt idx="3577">
                  <c:v>41</c:v>
                </c:pt>
                <c:pt idx="3578">
                  <c:v>59</c:v>
                </c:pt>
                <c:pt idx="3579">
                  <c:v>0</c:v>
                </c:pt>
                <c:pt idx="3580">
                  <c:v>35</c:v>
                </c:pt>
                <c:pt idx="3581">
                  <c:v>0</c:v>
                </c:pt>
                <c:pt idx="3582">
                  <c:v>70</c:v>
                </c:pt>
                <c:pt idx="3583">
                  <c:v>0</c:v>
                </c:pt>
                <c:pt idx="3584">
                  <c:v>28</c:v>
                </c:pt>
                <c:pt idx="3585">
                  <c:v>43</c:v>
                </c:pt>
                <c:pt idx="3586">
                  <c:v>0</c:v>
                </c:pt>
                <c:pt idx="3587">
                  <c:v>0</c:v>
                </c:pt>
                <c:pt idx="3588">
                  <c:v>50</c:v>
                </c:pt>
                <c:pt idx="3589">
                  <c:v>59</c:v>
                </c:pt>
                <c:pt idx="3590">
                  <c:v>25</c:v>
                </c:pt>
                <c:pt idx="3591">
                  <c:v>38</c:v>
                </c:pt>
                <c:pt idx="3592">
                  <c:v>35</c:v>
                </c:pt>
                <c:pt idx="3593">
                  <c:v>36</c:v>
                </c:pt>
                <c:pt idx="3594">
                  <c:v>53</c:v>
                </c:pt>
                <c:pt idx="3595">
                  <c:v>56</c:v>
                </c:pt>
                <c:pt idx="3596">
                  <c:v>40</c:v>
                </c:pt>
                <c:pt idx="3597">
                  <c:v>32</c:v>
                </c:pt>
                <c:pt idx="3598">
                  <c:v>53</c:v>
                </c:pt>
                <c:pt idx="3599">
                  <c:v>0</c:v>
                </c:pt>
                <c:pt idx="3600">
                  <c:v>38</c:v>
                </c:pt>
                <c:pt idx="3601">
                  <c:v>56</c:v>
                </c:pt>
                <c:pt idx="3602">
                  <c:v>35</c:v>
                </c:pt>
                <c:pt idx="3603">
                  <c:v>0</c:v>
                </c:pt>
                <c:pt idx="3604">
                  <c:v>43</c:v>
                </c:pt>
                <c:pt idx="3605">
                  <c:v>34</c:v>
                </c:pt>
                <c:pt idx="3606">
                  <c:v>35</c:v>
                </c:pt>
                <c:pt idx="3607">
                  <c:v>48</c:v>
                </c:pt>
                <c:pt idx="3608">
                  <c:v>26</c:v>
                </c:pt>
                <c:pt idx="3609">
                  <c:v>60</c:v>
                </c:pt>
                <c:pt idx="3610">
                  <c:v>47</c:v>
                </c:pt>
                <c:pt idx="3611">
                  <c:v>53</c:v>
                </c:pt>
                <c:pt idx="3612">
                  <c:v>30</c:v>
                </c:pt>
                <c:pt idx="3613">
                  <c:v>19</c:v>
                </c:pt>
                <c:pt idx="3614">
                  <c:v>32</c:v>
                </c:pt>
                <c:pt idx="3615">
                  <c:v>54</c:v>
                </c:pt>
                <c:pt idx="3616">
                  <c:v>0</c:v>
                </c:pt>
                <c:pt idx="3617">
                  <c:v>39</c:v>
                </c:pt>
                <c:pt idx="3618">
                  <c:v>0</c:v>
                </c:pt>
                <c:pt idx="3619">
                  <c:v>40</c:v>
                </c:pt>
                <c:pt idx="3620">
                  <c:v>30</c:v>
                </c:pt>
                <c:pt idx="3621">
                  <c:v>61</c:v>
                </c:pt>
                <c:pt idx="3622">
                  <c:v>29</c:v>
                </c:pt>
                <c:pt idx="3623">
                  <c:v>51</c:v>
                </c:pt>
                <c:pt idx="3624">
                  <c:v>0</c:v>
                </c:pt>
                <c:pt idx="3625">
                  <c:v>36</c:v>
                </c:pt>
                <c:pt idx="3626">
                  <c:v>41</c:v>
                </c:pt>
                <c:pt idx="3627">
                  <c:v>30</c:v>
                </c:pt>
                <c:pt idx="3628">
                  <c:v>0</c:v>
                </c:pt>
                <c:pt idx="3629">
                  <c:v>29</c:v>
                </c:pt>
                <c:pt idx="3630">
                  <c:v>0</c:v>
                </c:pt>
                <c:pt idx="3631">
                  <c:v>23</c:v>
                </c:pt>
                <c:pt idx="3632">
                  <c:v>41</c:v>
                </c:pt>
                <c:pt idx="3633">
                  <c:v>33</c:v>
                </c:pt>
                <c:pt idx="3634">
                  <c:v>41</c:v>
                </c:pt>
                <c:pt idx="3635">
                  <c:v>33</c:v>
                </c:pt>
                <c:pt idx="3636">
                  <c:v>34</c:v>
                </c:pt>
                <c:pt idx="3637">
                  <c:v>32</c:v>
                </c:pt>
                <c:pt idx="3638">
                  <c:v>0</c:v>
                </c:pt>
                <c:pt idx="3639">
                  <c:v>57</c:v>
                </c:pt>
                <c:pt idx="3640">
                  <c:v>54</c:v>
                </c:pt>
                <c:pt idx="3641">
                  <c:v>0</c:v>
                </c:pt>
                <c:pt idx="3642">
                  <c:v>0</c:v>
                </c:pt>
                <c:pt idx="3643">
                  <c:v>30</c:v>
                </c:pt>
                <c:pt idx="3644">
                  <c:v>32</c:v>
                </c:pt>
                <c:pt idx="3645">
                  <c:v>21</c:v>
                </c:pt>
                <c:pt idx="3646">
                  <c:v>22</c:v>
                </c:pt>
                <c:pt idx="3647">
                  <c:v>31</c:v>
                </c:pt>
                <c:pt idx="3648">
                  <c:v>26</c:v>
                </c:pt>
                <c:pt idx="3649">
                  <c:v>0</c:v>
                </c:pt>
                <c:pt idx="3650">
                  <c:v>23</c:v>
                </c:pt>
                <c:pt idx="3651">
                  <c:v>27</c:v>
                </c:pt>
                <c:pt idx="3652">
                  <c:v>38</c:v>
                </c:pt>
                <c:pt idx="3653">
                  <c:v>31</c:v>
                </c:pt>
                <c:pt idx="3654">
                  <c:v>46</c:v>
                </c:pt>
                <c:pt idx="3655">
                  <c:v>30</c:v>
                </c:pt>
                <c:pt idx="3656">
                  <c:v>51</c:v>
                </c:pt>
                <c:pt idx="3657">
                  <c:v>0</c:v>
                </c:pt>
                <c:pt idx="3658">
                  <c:v>30</c:v>
                </c:pt>
                <c:pt idx="3659">
                  <c:v>48</c:v>
                </c:pt>
                <c:pt idx="3660">
                  <c:v>49</c:v>
                </c:pt>
                <c:pt idx="3661">
                  <c:v>27</c:v>
                </c:pt>
                <c:pt idx="3662">
                  <c:v>61</c:v>
                </c:pt>
                <c:pt idx="3663">
                  <c:v>0</c:v>
                </c:pt>
                <c:pt idx="3664">
                  <c:v>0</c:v>
                </c:pt>
                <c:pt idx="3665">
                  <c:v>30</c:v>
                </c:pt>
                <c:pt idx="3666">
                  <c:v>19</c:v>
                </c:pt>
                <c:pt idx="3667">
                  <c:v>29</c:v>
                </c:pt>
                <c:pt idx="3668">
                  <c:v>43</c:v>
                </c:pt>
                <c:pt idx="3669">
                  <c:v>0</c:v>
                </c:pt>
                <c:pt idx="3670">
                  <c:v>53</c:v>
                </c:pt>
                <c:pt idx="3671">
                  <c:v>44</c:v>
                </c:pt>
                <c:pt idx="3672">
                  <c:v>75</c:v>
                </c:pt>
                <c:pt idx="3673">
                  <c:v>0</c:v>
                </c:pt>
                <c:pt idx="3674">
                  <c:v>32</c:v>
                </c:pt>
                <c:pt idx="3675">
                  <c:v>26</c:v>
                </c:pt>
                <c:pt idx="3676">
                  <c:v>0</c:v>
                </c:pt>
                <c:pt idx="3677">
                  <c:v>27</c:v>
                </c:pt>
                <c:pt idx="3678">
                  <c:v>20</c:v>
                </c:pt>
                <c:pt idx="3679">
                  <c:v>53</c:v>
                </c:pt>
                <c:pt idx="3680">
                  <c:v>24</c:v>
                </c:pt>
                <c:pt idx="3681">
                  <c:v>48</c:v>
                </c:pt>
                <c:pt idx="3682">
                  <c:v>68</c:v>
                </c:pt>
                <c:pt idx="3683">
                  <c:v>42</c:v>
                </c:pt>
                <c:pt idx="3684">
                  <c:v>56</c:v>
                </c:pt>
                <c:pt idx="3685">
                  <c:v>28</c:v>
                </c:pt>
                <c:pt idx="3686">
                  <c:v>0</c:v>
                </c:pt>
                <c:pt idx="3687">
                  <c:v>0</c:v>
                </c:pt>
                <c:pt idx="3688">
                  <c:v>36</c:v>
                </c:pt>
                <c:pt idx="3689">
                  <c:v>58</c:v>
                </c:pt>
                <c:pt idx="3690">
                  <c:v>50</c:v>
                </c:pt>
                <c:pt idx="3691">
                  <c:v>52</c:v>
                </c:pt>
                <c:pt idx="3692">
                  <c:v>0</c:v>
                </c:pt>
                <c:pt idx="3693">
                  <c:v>40</c:v>
                </c:pt>
                <c:pt idx="3694">
                  <c:v>21</c:v>
                </c:pt>
                <c:pt idx="3695">
                  <c:v>0</c:v>
                </c:pt>
                <c:pt idx="3696">
                  <c:v>47</c:v>
                </c:pt>
                <c:pt idx="3697">
                  <c:v>54</c:v>
                </c:pt>
                <c:pt idx="3698">
                  <c:v>0</c:v>
                </c:pt>
                <c:pt idx="3699">
                  <c:v>23</c:v>
                </c:pt>
                <c:pt idx="3700">
                  <c:v>56</c:v>
                </c:pt>
                <c:pt idx="3701">
                  <c:v>54</c:v>
                </c:pt>
                <c:pt idx="3702">
                  <c:v>21</c:v>
                </c:pt>
                <c:pt idx="3703">
                  <c:v>37</c:v>
                </c:pt>
                <c:pt idx="3704">
                  <c:v>60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38</c:v>
                </c:pt>
                <c:pt idx="3710">
                  <c:v>49</c:v>
                </c:pt>
                <c:pt idx="3711">
                  <c:v>53</c:v>
                </c:pt>
                <c:pt idx="3712">
                  <c:v>39</c:v>
                </c:pt>
                <c:pt idx="3713">
                  <c:v>40</c:v>
                </c:pt>
                <c:pt idx="3714">
                  <c:v>48</c:v>
                </c:pt>
                <c:pt idx="3715">
                  <c:v>29</c:v>
                </c:pt>
                <c:pt idx="3716">
                  <c:v>39</c:v>
                </c:pt>
                <c:pt idx="3717">
                  <c:v>0</c:v>
                </c:pt>
                <c:pt idx="3718">
                  <c:v>31</c:v>
                </c:pt>
                <c:pt idx="3719">
                  <c:v>22</c:v>
                </c:pt>
                <c:pt idx="3720">
                  <c:v>36</c:v>
                </c:pt>
                <c:pt idx="3721">
                  <c:v>0</c:v>
                </c:pt>
                <c:pt idx="3722">
                  <c:v>53</c:v>
                </c:pt>
                <c:pt idx="3723">
                  <c:v>37</c:v>
                </c:pt>
                <c:pt idx="3724">
                  <c:v>35</c:v>
                </c:pt>
                <c:pt idx="3725">
                  <c:v>28</c:v>
                </c:pt>
                <c:pt idx="3726">
                  <c:v>40</c:v>
                </c:pt>
                <c:pt idx="3727">
                  <c:v>56</c:v>
                </c:pt>
                <c:pt idx="3728">
                  <c:v>38</c:v>
                </c:pt>
                <c:pt idx="3729">
                  <c:v>58</c:v>
                </c:pt>
                <c:pt idx="3730">
                  <c:v>32</c:v>
                </c:pt>
                <c:pt idx="3731">
                  <c:v>35</c:v>
                </c:pt>
                <c:pt idx="3732">
                  <c:v>27</c:v>
                </c:pt>
                <c:pt idx="3733">
                  <c:v>0</c:v>
                </c:pt>
                <c:pt idx="3734">
                  <c:v>22</c:v>
                </c:pt>
                <c:pt idx="3735">
                  <c:v>24</c:v>
                </c:pt>
                <c:pt idx="3736">
                  <c:v>0</c:v>
                </c:pt>
                <c:pt idx="3737">
                  <c:v>59</c:v>
                </c:pt>
                <c:pt idx="3738">
                  <c:v>28</c:v>
                </c:pt>
                <c:pt idx="3739">
                  <c:v>47</c:v>
                </c:pt>
                <c:pt idx="3740">
                  <c:v>54</c:v>
                </c:pt>
                <c:pt idx="3741">
                  <c:v>40</c:v>
                </c:pt>
                <c:pt idx="3742">
                  <c:v>53</c:v>
                </c:pt>
                <c:pt idx="3743">
                  <c:v>22</c:v>
                </c:pt>
                <c:pt idx="3744">
                  <c:v>30</c:v>
                </c:pt>
                <c:pt idx="3745">
                  <c:v>50</c:v>
                </c:pt>
                <c:pt idx="3746">
                  <c:v>20</c:v>
                </c:pt>
                <c:pt idx="3747">
                  <c:v>47</c:v>
                </c:pt>
                <c:pt idx="3748">
                  <c:v>0</c:v>
                </c:pt>
                <c:pt idx="3749">
                  <c:v>42</c:v>
                </c:pt>
                <c:pt idx="3750">
                  <c:v>27</c:v>
                </c:pt>
                <c:pt idx="3751">
                  <c:v>29</c:v>
                </c:pt>
                <c:pt idx="3752">
                  <c:v>24</c:v>
                </c:pt>
                <c:pt idx="3753">
                  <c:v>0</c:v>
                </c:pt>
                <c:pt idx="3754">
                  <c:v>28</c:v>
                </c:pt>
                <c:pt idx="3755">
                  <c:v>33</c:v>
                </c:pt>
                <c:pt idx="3756">
                  <c:v>40</c:v>
                </c:pt>
                <c:pt idx="3757">
                  <c:v>0</c:v>
                </c:pt>
                <c:pt idx="3758">
                  <c:v>21</c:v>
                </c:pt>
                <c:pt idx="3759">
                  <c:v>21</c:v>
                </c:pt>
                <c:pt idx="3760">
                  <c:v>43</c:v>
                </c:pt>
                <c:pt idx="3761">
                  <c:v>52</c:v>
                </c:pt>
                <c:pt idx="3762">
                  <c:v>0</c:v>
                </c:pt>
                <c:pt idx="3763">
                  <c:v>62</c:v>
                </c:pt>
                <c:pt idx="3764">
                  <c:v>39</c:v>
                </c:pt>
                <c:pt idx="3765">
                  <c:v>50</c:v>
                </c:pt>
                <c:pt idx="3766">
                  <c:v>0</c:v>
                </c:pt>
                <c:pt idx="3767">
                  <c:v>23</c:v>
                </c:pt>
                <c:pt idx="3768">
                  <c:v>22</c:v>
                </c:pt>
                <c:pt idx="3769">
                  <c:v>47</c:v>
                </c:pt>
                <c:pt idx="3770">
                  <c:v>40</c:v>
                </c:pt>
                <c:pt idx="3771">
                  <c:v>48</c:v>
                </c:pt>
                <c:pt idx="3772">
                  <c:v>62</c:v>
                </c:pt>
                <c:pt idx="3773">
                  <c:v>37</c:v>
                </c:pt>
                <c:pt idx="3774">
                  <c:v>33</c:v>
                </c:pt>
                <c:pt idx="3775">
                  <c:v>38</c:v>
                </c:pt>
                <c:pt idx="3776">
                  <c:v>49</c:v>
                </c:pt>
                <c:pt idx="3777">
                  <c:v>36</c:v>
                </c:pt>
                <c:pt idx="3778">
                  <c:v>54</c:v>
                </c:pt>
                <c:pt idx="3779">
                  <c:v>49</c:v>
                </c:pt>
                <c:pt idx="3780">
                  <c:v>57</c:v>
                </c:pt>
                <c:pt idx="3781">
                  <c:v>53</c:v>
                </c:pt>
                <c:pt idx="3782">
                  <c:v>38</c:v>
                </c:pt>
                <c:pt idx="3783">
                  <c:v>24</c:v>
                </c:pt>
                <c:pt idx="3784">
                  <c:v>60</c:v>
                </c:pt>
                <c:pt idx="3785">
                  <c:v>19</c:v>
                </c:pt>
                <c:pt idx="3786">
                  <c:v>48</c:v>
                </c:pt>
                <c:pt idx="3787">
                  <c:v>36</c:v>
                </c:pt>
                <c:pt idx="3788">
                  <c:v>65</c:v>
                </c:pt>
                <c:pt idx="3789">
                  <c:v>59</c:v>
                </c:pt>
                <c:pt idx="3790">
                  <c:v>0</c:v>
                </c:pt>
                <c:pt idx="3791">
                  <c:v>20</c:v>
                </c:pt>
                <c:pt idx="3792">
                  <c:v>70</c:v>
                </c:pt>
                <c:pt idx="3793">
                  <c:v>27</c:v>
                </c:pt>
                <c:pt idx="3794">
                  <c:v>56</c:v>
                </c:pt>
                <c:pt idx="3795">
                  <c:v>43</c:v>
                </c:pt>
                <c:pt idx="3796">
                  <c:v>26</c:v>
                </c:pt>
                <c:pt idx="3797">
                  <c:v>0</c:v>
                </c:pt>
                <c:pt idx="3798">
                  <c:v>63</c:v>
                </c:pt>
                <c:pt idx="3799">
                  <c:v>29</c:v>
                </c:pt>
                <c:pt idx="3800">
                  <c:v>28</c:v>
                </c:pt>
                <c:pt idx="3801">
                  <c:v>35</c:v>
                </c:pt>
                <c:pt idx="3802">
                  <c:v>31</c:v>
                </c:pt>
                <c:pt idx="3803">
                  <c:v>24</c:v>
                </c:pt>
                <c:pt idx="3804">
                  <c:v>0</c:v>
                </c:pt>
                <c:pt idx="3805">
                  <c:v>25</c:v>
                </c:pt>
                <c:pt idx="3806">
                  <c:v>32</c:v>
                </c:pt>
                <c:pt idx="3807">
                  <c:v>51</c:v>
                </c:pt>
                <c:pt idx="3808">
                  <c:v>20</c:v>
                </c:pt>
                <c:pt idx="3809">
                  <c:v>0</c:v>
                </c:pt>
                <c:pt idx="3810">
                  <c:v>0</c:v>
                </c:pt>
                <c:pt idx="3811">
                  <c:v>52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31</c:v>
                </c:pt>
                <c:pt idx="3816">
                  <c:v>59</c:v>
                </c:pt>
                <c:pt idx="3817">
                  <c:v>0</c:v>
                </c:pt>
                <c:pt idx="3818">
                  <c:v>27</c:v>
                </c:pt>
                <c:pt idx="3819">
                  <c:v>57</c:v>
                </c:pt>
                <c:pt idx="3820">
                  <c:v>78</c:v>
                </c:pt>
                <c:pt idx="3821">
                  <c:v>57</c:v>
                </c:pt>
                <c:pt idx="3822">
                  <c:v>52</c:v>
                </c:pt>
                <c:pt idx="3823">
                  <c:v>0</c:v>
                </c:pt>
                <c:pt idx="3824">
                  <c:v>26</c:v>
                </c:pt>
                <c:pt idx="3825">
                  <c:v>58</c:v>
                </c:pt>
                <c:pt idx="3826">
                  <c:v>20</c:v>
                </c:pt>
                <c:pt idx="3827">
                  <c:v>21</c:v>
                </c:pt>
                <c:pt idx="3828">
                  <c:v>0</c:v>
                </c:pt>
                <c:pt idx="3829">
                  <c:v>36</c:v>
                </c:pt>
                <c:pt idx="3830">
                  <c:v>33</c:v>
                </c:pt>
                <c:pt idx="3831">
                  <c:v>28</c:v>
                </c:pt>
                <c:pt idx="3832">
                  <c:v>36</c:v>
                </c:pt>
                <c:pt idx="3833">
                  <c:v>31</c:v>
                </c:pt>
                <c:pt idx="3834">
                  <c:v>52</c:v>
                </c:pt>
                <c:pt idx="3835">
                  <c:v>61</c:v>
                </c:pt>
                <c:pt idx="3836">
                  <c:v>29</c:v>
                </c:pt>
                <c:pt idx="3837">
                  <c:v>30</c:v>
                </c:pt>
                <c:pt idx="3838">
                  <c:v>39</c:v>
                </c:pt>
                <c:pt idx="3839">
                  <c:v>31</c:v>
                </c:pt>
                <c:pt idx="3840">
                  <c:v>27</c:v>
                </c:pt>
                <c:pt idx="3841">
                  <c:v>34</c:v>
                </c:pt>
                <c:pt idx="3842">
                  <c:v>71</c:v>
                </c:pt>
                <c:pt idx="3843">
                  <c:v>35</c:v>
                </c:pt>
                <c:pt idx="3844">
                  <c:v>67</c:v>
                </c:pt>
                <c:pt idx="3845">
                  <c:v>28</c:v>
                </c:pt>
                <c:pt idx="3846">
                  <c:v>28</c:v>
                </c:pt>
                <c:pt idx="3847">
                  <c:v>72</c:v>
                </c:pt>
                <c:pt idx="3848">
                  <c:v>0</c:v>
                </c:pt>
                <c:pt idx="3849">
                  <c:v>28</c:v>
                </c:pt>
                <c:pt idx="3850">
                  <c:v>29</c:v>
                </c:pt>
                <c:pt idx="3851">
                  <c:v>27</c:v>
                </c:pt>
                <c:pt idx="3852">
                  <c:v>21</c:v>
                </c:pt>
                <c:pt idx="3853">
                  <c:v>37</c:v>
                </c:pt>
                <c:pt idx="3854">
                  <c:v>75</c:v>
                </c:pt>
                <c:pt idx="3855">
                  <c:v>27</c:v>
                </c:pt>
                <c:pt idx="3856">
                  <c:v>76</c:v>
                </c:pt>
                <c:pt idx="3857">
                  <c:v>50</c:v>
                </c:pt>
                <c:pt idx="3858">
                  <c:v>31</c:v>
                </c:pt>
                <c:pt idx="3859">
                  <c:v>55</c:v>
                </c:pt>
                <c:pt idx="3860">
                  <c:v>56</c:v>
                </c:pt>
                <c:pt idx="3861">
                  <c:v>0</c:v>
                </c:pt>
                <c:pt idx="3862">
                  <c:v>44</c:v>
                </c:pt>
                <c:pt idx="3863">
                  <c:v>49</c:v>
                </c:pt>
                <c:pt idx="3864">
                  <c:v>0</c:v>
                </c:pt>
                <c:pt idx="3865">
                  <c:v>36</c:v>
                </c:pt>
                <c:pt idx="3866">
                  <c:v>33</c:v>
                </c:pt>
                <c:pt idx="3867">
                  <c:v>61</c:v>
                </c:pt>
                <c:pt idx="3868">
                  <c:v>0</c:v>
                </c:pt>
                <c:pt idx="3869">
                  <c:v>55</c:v>
                </c:pt>
                <c:pt idx="3870">
                  <c:v>26</c:v>
                </c:pt>
                <c:pt idx="3871">
                  <c:v>39</c:v>
                </c:pt>
                <c:pt idx="3872">
                  <c:v>41</c:v>
                </c:pt>
                <c:pt idx="3873">
                  <c:v>36</c:v>
                </c:pt>
                <c:pt idx="3874">
                  <c:v>38</c:v>
                </c:pt>
                <c:pt idx="3875">
                  <c:v>0</c:v>
                </c:pt>
                <c:pt idx="3876">
                  <c:v>49</c:v>
                </c:pt>
                <c:pt idx="3877">
                  <c:v>34</c:v>
                </c:pt>
                <c:pt idx="3878">
                  <c:v>32</c:v>
                </c:pt>
                <c:pt idx="3879">
                  <c:v>55</c:v>
                </c:pt>
                <c:pt idx="3880">
                  <c:v>52</c:v>
                </c:pt>
                <c:pt idx="3881">
                  <c:v>60</c:v>
                </c:pt>
                <c:pt idx="3882">
                  <c:v>55</c:v>
                </c:pt>
                <c:pt idx="3883">
                  <c:v>0</c:v>
                </c:pt>
                <c:pt idx="3884">
                  <c:v>30</c:v>
                </c:pt>
                <c:pt idx="3885">
                  <c:v>58</c:v>
                </c:pt>
                <c:pt idx="3886">
                  <c:v>55</c:v>
                </c:pt>
                <c:pt idx="3887">
                  <c:v>60</c:v>
                </c:pt>
                <c:pt idx="3888">
                  <c:v>46</c:v>
                </c:pt>
                <c:pt idx="3889">
                  <c:v>29</c:v>
                </c:pt>
                <c:pt idx="3890">
                  <c:v>31</c:v>
                </c:pt>
                <c:pt idx="3891">
                  <c:v>55</c:v>
                </c:pt>
                <c:pt idx="3892">
                  <c:v>0</c:v>
                </c:pt>
                <c:pt idx="3893">
                  <c:v>52</c:v>
                </c:pt>
                <c:pt idx="3894">
                  <c:v>37</c:v>
                </c:pt>
                <c:pt idx="3895">
                  <c:v>45</c:v>
                </c:pt>
                <c:pt idx="3896">
                  <c:v>0</c:v>
                </c:pt>
                <c:pt idx="3897">
                  <c:v>0</c:v>
                </c:pt>
                <c:pt idx="3898">
                  <c:v>30</c:v>
                </c:pt>
                <c:pt idx="3899">
                  <c:v>53</c:v>
                </c:pt>
                <c:pt idx="3900">
                  <c:v>32</c:v>
                </c:pt>
                <c:pt idx="3901">
                  <c:v>50</c:v>
                </c:pt>
                <c:pt idx="3902">
                  <c:v>64</c:v>
                </c:pt>
                <c:pt idx="3903">
                  <c:v>33</c:v>
                </c:pt>
                <c:pt idx="3904">
                  <c:v>0</c:v>
                </c:pt>
                <c:pt idx="3905">
                  <c:v>48</c:v>
                </c:pt>
                <c:pt idx="3906">
                  <c:v>37</c:v>
                </c:pt>
                <c:pt idx="3907">
                  <c:v>46</c:v>
                </c:pt>
                <c:pt idx="3908">
                  <c:v>62</c:v>
                </c:pt>
                <c:pt idx="3909">
                  <c:v>27</c:v>
                </c:pt>
                <c:pt idx="3910">
                  <c:v>76</c:v>
                </c:pt>
                <c:pt idx="3911">
                  <c:v>20</c:v>
                </c:pt>
                <c:pt idx="3912">
                  <c:v>0</c:v>
                </c:pt>
                <c:pt idx="3913">
                  <c:v>0</c:v>
                </c:pt>
                <c:pt idx="3914">
                  <c:v>52</c:v>
                </c:pt>
                <c:pt idx="3915">
                  <c:v>31</c:v>
                </c:pt>
                <c:pt idx="3916">
                  <c:v>59</c:v>
                </c:pt>
                <c:pt idx="3917">
                  <c:v>23</c:v>
                </c:pt>
                <c:pt idx="3918">
                  <c:v>43</c:v>
                </c:pt>
                <c:pt idx="3919">
                  <c:v>42</c:v>
                </c:pt>
                <c:pt idx="3920">
                  <c:v>0</c:v>
                </c:pt>
                <c:pt idx="3921">
                  <c:v>54</c:v>
                </c:pt>
                <c:pt idx="3922">
                  <c:v>0</c:v>
                </c:pt>
                <c:pt idx="3923">
                  <c:v>0</c:v>
                </c:pt>
                <c:pt idx="3924">
                  <c:v>48</c:v>
                </c:pt>
                <c:pt idx="3925">
                  <c:v>29</c:v>
                </c:pt>
                <c:pt idx="3926">
                  <c:v>58</c:v>
                </c:pt>
                <c:pt idx="3927">
                  <c:v>36</c:v>
                </c:pt>
                <c:pt idx="3928">
                  <c:v>0</c:v>
                </c:pt>
                <c:pt idx="3929">
                  <c:v>62</c:v>
                </c:pt>
                <c:pt idx="3930">
                  <c:v>34</c:v>
                </c:pt>
                <c:pt idx="3931">
                  <c:v>0</c:v>
                </c:pt>
                <c:pt idx="3932">
                  <c:v>50</c:v>
                </c:pt>
                <c:pt idx="3933">
                  <c:v>40</c:v>
                </c:pt>
                <c:pt idx="3934">
                  <c:v>31</c:v>
                </c:pt>
                <c:pt idx="3935">
                  <c:v>42</c:v>
                </c:pt>
                <c:pt idx="3936">
                  <c:v>0</c:v>
                </c:pt>
                <c:pt idx="3937">
                  <c:v>27</c:v>
                </c:pt>
                <c:pt idx="3938">
                  <c:v>0</c:v>
                </c:pt>
                <c:pt idx="3939">
                  <c:v>26</c:v>
                </c:pt>
                <c:pt idx="3940">
                  <c:v>67</c:v>
                </c:pt>
                <c:pt idx="3941">
                  <c:v>0</c:v>
                </c:pt>
                <c:pt idx="3942">
                  <c:v>0</c:v>
                </c:pt>
                <c:pt idx="3943">
                  <c:v>43</c:v>
                </c:pt>
                <c:pt idx="3944">
                  <c:v>24</c:v>
                </c:pt>
                <c:pt idx="3945">
                  <c:v>28</c:v>
                </c:pt>
                <c:pt idx="3946">
                  <c:v>0</c:v>
                </c:pt>
                <c:pt idx="3947">
                  <c:v>0</c:v>
                </c:pt>
                <c:pt idx="3948">
                  <c:v>20</c:v>
                </c:pt>
                <c:pt idx="3949">
                  <c:v>0</c:v>
                </c:pt>
                <c:pt idx="3950">
                  <c:v>27</c:v>
                </c:pt>
                <c:pt idx="3951">
                  <c:v>34</c:v>
                </c:pt>
                <c:pt idx="3952">
                  <c:v>38</c:v>
                </c:pt>
                <c:pt idx="3953">
                  <c:v>41</c:v>
                </c:pt>
                <c:pt idx="3954">
                  <c:v>35</c:v>
                </c:pt>
                <c:pt idx="3955">
                  <c:v>34</c:v>
                </c:pt>
                <c:pt idx="3956">
                  <c:v>21</c:v>
                </c:pt>
                <c:pt idx="3957">
                  <c:v>0</c:v>
                </c:pt>
                <c:pt idx="3958">
                  <c:v>27</c:v>
                </c:pt>
                <c:pt idx="3959">
                  <c:v>35</c:v>
                </c:pt>
                <c:pt idx="3960">
                  <c:v>0</c:v>
                </c:pt>
                <c:pt idx="3961">
                  <c:v>67</c:v>
                </c:pt>
                <c:pt idx="3962">
                  <c:v>42</c:v>
                </c:pt>
                <c:pt idx="3963">
                  <c:v>0</c:v>
                </c:pt>
                <c:pt idx="3964">
                  <c:v>36</c:v>
                </c:pt>
                <c:pt idx="3965">
                  <c:v>35</c:v>
                </c:pt>
                <c:pt idx="3966">
                  <c:v>34</c:v>
                </c:pt>
                <c:pt idx="3967">
                  <c:v>0</c:v>
                </c:pt>
                <c:pt idx="3968">
                  <c:v>44</c:v>
                </c:pt>
                <c:pt idx="3969">
                  <c:v>30</c:v>
                </c:pt>
                <c:pt idx="3970">
                  <c:v>20</c:v>
                </c:pt>
                <c:pt idx="3971">
                  <c:v>0</c:v>
                </c:pt>
                <c:pt idx="3972">
                  <c:v>41</c:v>
                </c:pt>
                <c:pt idx="3973">
                  <c:v>0</c:v>
                </c:pt>
                <c:pt idx="3974">
                  <c:v>42</c:v>
                </c:pt>
                <c:pt idx="3975">
                  <c:v>27</c:v>
                </c:pt>
                <c:pt idx="3976">
                  <c:v>26</c:v>
                </c:pt>
                <c:pt idx="3977">
                  <c:v>33</c:v>
                </c:pt>
                <c:pt idx="3978">
                  <c:v>51</c:v>
                </c:pt>
                <c:pt idx="3979">
                  <c:v>0</c:v>
                </c:pt>
                <c:pt idx="3980">
                  <c:v>48</c:v>
                </c:pt>
                <c:pt idx="3981">
                  <c:v>21</c:v>
                </c:pt>
                <c:pt idx="3982">
                  <c:v>36</c:v>
                </c:pt>
                <c:pt idx="3983">
                  <c:v>36</c:v>
                </c:pt>
                <c:pt idx="3984">
                  <c:v>0</c:v>
                </c:pt>
                <c:pt idx="3985">
                  <c:v>30</c:v>
                </c:pt>
                <c:pt idx="3986">
                  <c:v>36</c:v>
                </c:pt>
                <c:pt idx="3987">
                  <c:v>28</c:v>
                </c:pt>
                <c:pt idx="3988">
                  <c:v>37</c:v>
                </c:pt>
                <c:pt idx="3989">
                  <c:v>54</c:v>
                </c:pt>
                <c:pt idx="3990">
                  <c:v>40</c:v>
                </c:pt>
                <c:pt idx="3991">
                  <c:v>25</c:v>
                </c:pt>
                <c:pt idx="3992">
                  <c:v>32</c:v>
                </c:pt>
                <c:pt idx="3993">
                  <c:v>40</c:v>
                </c:pt>
                <c:pt idx="3994">
                  <c:v>35</c:v>
                </c:pt>
                <c:pt idx="3995">
                  <c:v>52</c:v>
                </c:pt>
                <c:pt idx="3996">
                  <c:v>24</c:v>
                </c:pt>
                <c:pt idx="3997">
                  <c:v>0</c:v>
                </c:pt>
                <c:pt idx="3998">
                  <c:v>34</c:v>
                </c:pt>
                <c:pt idx="3999">
                  <c:v>23</c:v>
                </c:pt>
                <c:pt idx="4000">
                  <c:v>31</c:v>
                </c:pt>
                <c:pt idx="4001">
                  <c:v>30</c:v>
                </c:pt>
                <c:pt idx="4002">
                  <c:v>58</c:v>
                </c:pt>
                <c:pt idx="4003">
                  <c:v>23</c:v>
                </c:pt>
                <c:pt idx="4004">
                  <c:v>0</c:v>
                </c:pt>
                <c:pt idx="4005">
                  <c:v>24</c:v>
                </c:pt>
                <c:pt idx="4006">
                  <c:v>0</c:v>
                </c:pt>
                <c:pt idx="4007">
                  <c:v>58</c:v>
                </c:pt>
                <c:pt idx="4008">
                  <c:v>40</c:v>
                </c:pt>
                <c:pt idx="4009">
                  <c:v>45</c:v>
                </c:pt>
                <c:pt idx="4010">
                  <c:v>35</c:v>
                </c:pt>
                <c:pt idx="4011">
                  <c:v>43</c:v>
                </c:pt>
                <c:pt idx="4012">
                  <c:v>48</c:v>
                </c:pt>
                <c:pt idx="4013">
                  <c:v>46</c:v>
                </c:pt>
                <c:pt idx="4014">
                  <c:v>33</c:v>
                </c:pt>
                <c:pt idx="4015">
                  <c:v>63</c:v>
                </c:pt>
                <c:pt idx="4016">
                  <c:v>34</c:v>
                </c:pt>
                <c:pt idx="4017">
                  <c:v>0</c:v>
                </c:pt>
                <c:pt idx="4018">
                  <c:v>71</c:v>
                </c:pt>
                <c:pt idx="4019">
                  <c:v>0</c:v>
                </c:pt>
                <c:pt idx="4020">
                  <c:v>65</c:v>
                </c:pt>
                <c:pt idx="4021">
                  <c:v>38</c:v>
                </c:pt>
                <c:pt idx="4022">
                  <c:v>31</c:v>
                </c:pt>
                <c:pt idx="4023">
                  <c:v>49</c:v>
                </c:pt>
                <c:pt idx="4024">
                  <c:v>55</c:v>
                </c:pt>
                <c:pt idx="4025">
                  <c:v>21</c:v>
                </c:pt>
                <c:pt idx="4026">
                  <c:v>42</c:v>
                </c:pt>
                <c:pt idx="4027">
                  <c:v>34</c:v>
                </c:pt>
                <c:pt idx="4028">
                  <c:v>38</c:v>
                </c:pt>
                <c:pt idx="4029">
                  <c:v>31</c:v>
                </c:pt>
                <c:pt idx="4030">
                  <c:v>28</c:v>
                </c:pt>
                <c:pt idx="4031">
                  <c:v>23</c:v>
                </c:pt>
                <c:pt idx="4032">
                  <c:v>58</c:v>
                </c:pt>
                <c:pt idx="4033">
                  <c:v>0</c:v>
                </c:pt>
                <c:pt idx="4034">
                  <c:v>48</c:v>
                </c:pt>
                <c:pt idx="4035">
                  <c:v>69</c:v>
                </c:pt>
                <c:pt idx="4036">
                  <c:v>29</c:v>
                </c:pt>
                <c:pt idx="4037">
                  <c:v>31</c:v>
                </c:pt>
                <c:pt idx="4038">
                  <c:v>33</c:v>
                </c:pt>
                <c:pt idx="4039">
                  <c:v>29</c:v>
                </c:pt>
                <c:pt idx="4040">
                  <c:v>31</c:v>
                </c:pt>
                <c:pt idx="4041">
                  <c:v>39</c:v>
                </c:pt>
                <c:pt idx="4042">
                  <c:v>64</c:v>
                </c:pt>
                <c:pt idx="4043">
                  <c:v>41</c:v>
                </c:pt>
                <c:pt idx="4044">
                  <c:v>39</c:v>
                </c:pt>
                <c:pt idx="4045">
                  <c:v>38</c:v>
                </c:pt>
                <c:pt idx="4046">
                  <c:v>24</c:v>
                </c:pt>
                <c:pt idx="4047">
                  <c:v>41</c:v>
                </c:pt>
                <c:pt idx="4048">
                  <c:v>61</c:v>
                </c:pt>
                <c:pt idx="4049">
                  <c:v>34</c:v>
                </c:pt>
                <c:pt idx="4050">
                  <c:v>27</c:v>
                </c:pt>
                <c:pt idx="4051">
                  <c:v>57</c:v>
                </c:pt>
                <c:pt idx="4052">
                  <c:v>28</c:v>
                </c:pt>
                <c:pt idx="4053">
                  <c:v>50</c:v>
                </c:pt>
                <c:pt idx="4054">
                  <c:v>0</c:v>
                </c:pt>
                <c:pt idx="4055">
                  <c:v>56</c:v>
                </c:pt>
                <c:pt idx="4056">
                  <c:v>81</c:v>
                </c:pt>
                <c:pt idx="4057">
                  <c:v>38</c:v>
                </c:pt>
                <c:pt idx="4058">
                  <c:v>32</c:v>
                </c:pt>
                <c:pt idx="4059">
                  <c:v>36</c:v>
                </c:pt>
                <c:pt idx="4060">
                  <c:v>31</c:v>
                </c:pt>
                <c:pt idx="4061">
                  <c:v>23</c:v>
                </c:pt>
                <c:pt idx="4062">
                  <c:v>35</c:v>
                </c:pt>
                <c:pt idx="4063">
                  <c:v>39</c:v>
                </c:pt>
                <c:pt idx="4064">
                  <c:v>48</c:v>
                </c:pt>
                <c:pt idx="4065">
                  <c:v>51</c:v>
                </c:pt>
                <c:pt idx="4066">
                  <c:v>26</c:v>
                </c:pt>
                <c:pt idx="4067">
                  <c:v>26</c:v>
                </c:pt>
                <c:pt idx="4068">
                  <c:v>0</c:v>
                </c:pt>
                <c:pt idx="4069">
                  <c:v>0</c:v>
                </c:pt>
                <c:pt idx="4070">
                  <c:v>21</c:v>
                </c:pt>
                <c:pt idx="4071">
                  <c:v>64</c:v>
                </c:pt>
                <c:pt idx="4072">
                  <c:v>0</c:v>
                </c:pt>
                <c:pt idx="4073">
                  <c:v>62</c:v>
                </c:pt>
                <c:pt idx="4074">
                  <c:v>41</c:v>
                </c:pt>
                <c:pt idx="4075">
                  <c:v>86</c:v>
                </c:pt>
                <c:pt idx="4076">
                  <c:v>40</c:v>
                </c:pt>
                <c:pt idx="4077">
                  <c:v>59</c:v>
                </c:pt>
                <c:pt idx="4078">
                  <c:v>29</c:v>
                </c:pt>
                <c:pt idx="4079">
                  <c:v>33</c:v>
                </c:pt>
                <c:pt idx="4080">
                  <c:v>58</c:v>
                </c:pt>
                <c:pt idx="4081">
                  <c:v>38</c:v>
                </c:pt>
                <c:pt idx="4082">
                  <c:v>49</c:v>
                </c:pt>
                <c:pt idx="4083">
                  <c:v>40</c:v>
                </c:pt>
                <c:pt idx="4084">
                  <c:v>87</c:v>
                </c:pt>
                <c:pt idx="4085">
                  <c:v>39</c:v>
                </c:pt>
                <c:pt idx="4086">
                  <c:v>46</c:v>
                </c:pt>
                <c:pt idx="4087">
                  <c:v>47</c:v>
                </c:pt>
                <c:pt idx="4088">
                  <c:v>0</c:v>
                </c:pt>
                <c:pt idx="4089">
                  <c:v>27</c:v>
                </c:pt>
                <c:pt idx="4090">
                  <c:v>25</c:v>
                </c:pt>
                <c:pt idx="4091">
                  <c:v>36</c:v>
                </c:pt>
                <c:pt idx="4092">
                  <c:v>39</c:v>
                </c:pt>
                <c:pt idx="4093">
                  <c:v>34</c:v>
                </c:pt>
                <c:pt idx="4094">
                  <c:v>43</c:v>
                </c:pt>
                <c:pt idx="4095">
                  <c:v>22</c:v>
                </c:pt>
                <c:pt idx="4096">
                  <c:v>49</c:v>
                </c:pt>
                <c:pt idx="4097">
                  <c:v>23</c:v>
                </c:pt>
                <c:pt idx="4098">
                  <c:v>64</c:v>
                </c:pt>
                <c:pt idx="4099">
                  <c:v>51</c:v>
                </c:pt>
                <c:pt idx="4100">
                  <c:v>85</c:v>
                </c:pt>
                <c:pt idx="4101">
                  <c:v>0</c:v>
                </c:pt>
                <c:pt idx="4102">
                  <c:v>39</c:v>
                </c:pt>
                <c:pt idx="4103">
                  <c:v>30</c:v>
                </c:pt>
                <c:pt idx="4104">
                  <c:v>61</c:v>
                </c:pt>
                <c:pt idx="4105">
                  <c:v>41</c:v>
                </c:pt>
                <c:pt idx="4106">
                  <c:v>29</c:v>
                </c:pt>
                <c:pt idx="4107">
                  <c:v>41</c:v>
                </c:pt>
                <c:pt idx="4108">
                  <c:v>29</c:v>
                </c:pt>
                <c:pt idx="4109">
                  <c:v>0</c:v>
                </c:pt>
                <c:pt idx="4110">
                  <c:v>0</c:v>
                </c:pt>
                <c:pt idx="4111">
                  <c:v>53</c:v>
                </c:pt>
                <c:pt idx="4112">
                  <c:v>0</c:v>
                </c:pt>
                <c:pt idx="4113">
                  <c:v>42</c:v>
                </c:pt>
                <c:pt idx="4114">
                  <c:v>0</c:v>
                </c:pt>
                <c:pt idx="4115">
                  <c:v>38</c:v>
                </c:pt>
                <c:pt idx="4116">
                  <c:v>34</c:v>
                </c:pt>
                <c:pt idx="4117">
                  <c:v>0</c:v>
                </c:pt>
                <c:pt idx="4118">
                  <c:v>35</c:v>
                </c:pt>
                <c:pt idx="4119">
                  <c:v>0</c:v>
                </c:pt>
                <c:pt idx="4120">
                  <c:v>0</c:v>
                </c:pt>
                <c:pt idx="4121">
                  <c:v>26</c:v>
                </c:pt>
                <c:pt idx="4122">
                  <c:v>25</c:v>
                </c:pt>
                <c:pt idx="4123">
                  <c:v>20</c:v>
                </c:pt>
                <c:pt idx="4124">
                  <c:v>49</c:v>
                </c:pt>
                <c:pt idx="4125">
                  <c:v>42</c:v>
                </c:pt>
                <c:pt idx="4126">
                  <c:v>82</c:v>
                </c:pt>
                <c:pt idx="4127">
                  <c:v>53</c:v>
                </c:pt>
                <c:pt idx="4128">
                  <c:v>39</c:v>
                </c:pt>
                <c:pt idx="4129">
                  <c:v>54</c:v>
                </c:pt>
                <c:pt idx="4130">
                  <c:v>45</c:v>
                </c:pt>
                <c:pt idx="4131">
                  <c:v>46</c:v>
                </c:pt>
                <c:pt idx="4132">
                  <c:v>0</c:v>
                </c:pt>
                <c:pt idx="4133">
                  <c:v>60</c:v>
                </c:pt>
                <c:pt idx="4134">
                  <c:v>0</c:v>
                </c:pt>
                <c:pt idx="4135">
                  <c:v>28</c:v>
                </c:pt>
                <c:pt idx="4136">
                  <c:v>25</c:v>
                </c:pt>
                <c:pt idx="4137">
                  <c:v>56</c:v>
                </c:pt>
                <c:pt idx="4138">
                  <c:v>49</c:v>
                </c:pt>
                <c:pt idx="4139">
                  <c:v>32</c:v>
                </c:pt>
                <c:pt idx="4140">
                  <c:v>37</c:v>
                </c:pt>
                <c:pt idx="4141">
                  <c:v>47</c:v>
                </c:pt>
                <c:pt idx="4142">
                  <c:v>0</c:v>
                </c:pt>
                <c:pt idx="4143">
                  <c:v>50</c:v>
                </c:pt>
                <c:pt idx="4144">
                  <c:v>48</c:v>
                </c:pt>
                <c:pt idx="4145">
                  <c:v>42</c:v>
                </c:pt>
                <c:pt idx="4146">
                  <c:v>0</c:v>
                </c:pt>
                <c:pt idx="4147">
                  <c:v>29</c:v>
                </c:pt>
                <c:pt idx="4148">
                  <c:v>24</c:v>
                </c:pt>
                <c:pt idx="4149">
                  <c:v>29</c:v>
                </c:pt>
                <c:pt idx="4150">
                  <c:v>0</c:v>
                </c:pt>
                <c:pt idx="4151">
                  <c:v>0</c:v>
                </c:pt>
                <c:pt idx="4152">
                  <c:v>20</c:v>
                </c:pt>
                <c:pt idx="4153">
                  <c:v>0</c:v>
                </c:pt>
                <c:pt idx="4154">
                  <c:v>26</c:v>
                </c:pt>
                <c:pt idx="4155">
                  <c:v>35</c:v>
                </c:pt>
                <c:pt idx="4156">
                  <c:v>60</c:v>
                </c:pt>
                <c:pt idx="4157">
                  <c:v>0</c:v>
                </c:pt>
                <c:pt idx="4158">
                  <c:v>26</c:v>
                </c:pt>
                <c:pt idx="4159">
                  <c:v>54</c:v>
                </c:pt>
                <c:pt idx="4160">
                  <c:v>33</c:v>
                </c:pt>
                <c:pt idx="4161">
                  <c:v>28</c:v>
                </c:pt>
                <c:pt idx="4162">
                  <c:v>53</c:v>
                </c:pt>
                <c:pt idx="4163">
                  <c:v>0</c:v>
                </c:pt>
                <c:pt idx="4164">
                  <c:v>60</c:v>
                </c:pt>
                <c:pt idx="4165">
                  <c:v>67</c:v>
                </c:pt>
                <c:pt idx="4166">
                  <c:v>41</c:v>
                </c:pt>
                <c:pt idx="4167">
                  <c:v>0</c:v>
                </c:pt>
                <c:pt idx="4168">
                  <c:v>22</c:v>
                </c:pt>
                <c:pt idx="4169">
                  <c:v>49</c:v>
                </c:pt>
                <c:pt idx="4170">
                  <c:v>47</c:v>
                </c:pt>
                <c:pt idx="4171">
                  <c:v>70</c:v>
                </c:pt>
                <c:pt idx="4172">
                  <c:v>35</c:v>
                </c:pt>
                <c:pt idx="4173">
                  <c:v>32</c:v>
                </c:pt>
                <c:pt idx="4174">
                  <c:v>32</c:v>
                </c:pt>
                <c:pt idx="4175">
                  <c:v>32</c:v>
                </c:pt>
                <c:pt idx="4176">
                  <c:v>61</c:v>
                </c:pt>
                <c:pt idx="4177">
                  <c:v>93</c:v>
                </c:pt>
                <c:pt idx="4178">
                  <c:v>44</c:v>
                </c:pt>
                <c:pt idx="4179">
                  <c:v>0</c:v>
                </c:pt>
                <c:pt idx="4180">
                  <c:v>57</c:v>
                </c:pt>
                <c:pt idx="4181">
                  <c:v>0</c:v>
                </c:pt>
                <c:pt idx="4182">
                  <c:v>35</c:v>
                </c:pt>
                <c:pt idx="4183">
                  <c:v>28</c:v>
                </c:pt>
                <c:pt idx="4184">
                  <c:v>39</c:v>
                </c:pt>
                <c:pt idx="4185">
                  <c:v>61</c:v>
                </c:pt>
                <c:pt idx="4186">
                  <c:v>28</c:v>
                </c:pt>
                <c:pt idx="4187">
                  <c:v>35</c:v>
                </c:pt>
                <c:pt idx="4188">
                  <c:v>0</c:v>
                </c:pt>
                <c:pt idx="4189">
                  <c:v>84</c:v>
                </c:pt>
                <c:pt idx="4190">
                  <c:v>62</c:v>
                </c:pt>
                <c:pt idx="4191">
                  <c:v>57</c:v>
                </c:pt>
                <c:pt idx="4192">
                  <c:v>55</c:v>
                </c:pt>
                <c:pt idx="4193">
                  <c:v>24</c:v>
                </c:pt>
                <c:pt idx="4194">
                  <c:v>63</c:v>
                </c:pt>
                <c:pt idx="4195">
                  <c:v>22</c:v>
                </c:pt>
                <c:pt idx="4196">
                  <c:v>53</c:v>
                </c:pt>
                <c:pt idx="4197">
                  <c:v>34</c:v>
                </c:pt>
                <c:pt idx="4198">
                  <c:v>39</c:v>
                </c:pt>
                <c:pt idx="4199">
                  <c:v>38</c:v>
                </c:pt>
                <c:pt idx="4200">
                  <c:v>21</c:v>
                </c:pt>
                <c:pt idx="4201">
                  <c:v>54</c:v>
                </c:pt>
                <c:pt idx="4202">
                  <c:v>35</c:v>
                </c:pt>
                <c:pt idx="4203">
                  <c:v>64</c:v>
                </c:pt>
                <c:pt idx="4204">
                  <c:v>53</c:v>
                </c:pt>
                <c:pt idx="4205">
                  <c:v>63</c:v>
                </c:pt>
                <c:pt idx="4206">
                  <c:v>34</c:v>
                </c:pt>
                <c:pt idx="4207">
                  <c:v>40</c:v>
                </c:pt>
                <c:pt idx="4208">
                  <c:v>34</c:v>
                </c:pt>
                <c:pt idx="4209">
                  <c:v>30</c:v>
                </c:pt>
                <c:pt idx="4210">
                  <c:v>49</c:v>
                </c:pt>
                <c:pt idx="4211">
                  <c:v>60</c:v>
                </c:pt>
                <c:pt idx="4212">
                  <c:v>65</c:v>
                </c:pt>
                <c:pt idx="4213">
                  <c:v>0</c:v>
                </c:pt>
                <c:pt idx="4214">
                  <c:v>45</c:v>
                </c:pt>
                <c:pt idx="4215">
                  <c:v>0</c:v>
                </c:pt>
                <c:pt idx="4216">
                  <c:v>0</c:v>
                </c:pt>
                <c:pt idx="4217">
                  <c:v>55</c:v>
                </c:pt>
                <c:pt idx="4218">
                  <c:v>41</c:v>
                </c:pt>
                <c:pt idx="4219">
                  <c:v>38</c:v>
                </c:pt>
                <c:pt idx="4220">
                  <c:v>68</c:v>
                </c:pt>
                <c:pt idx="4221">
                  <c:v>29</c:v>
                </c:pt>
                <c:pt idx="4222">
                  <c:v>31</c:v>
                </c:pt>
                <c:pt idx="4223">
                  <c:v>37</c:v>
                </c:pt>
                <c:pt idx="4224">
                  <c:v>33</c:v>
                </c:pt>
                <c:pt idx="4225">
                  <c:v>82</c:v>
                </c:pt>
                <c:pt idx="4226">
                  <c:v>26</c:v>
                </c:pt>
                <c:pt idx="4227">
                  <c:v>55</c:v>
                </c:pt>
                <c:pt idx="4228">
                  <c:v>45</c:v>
                </c:pt>
                <c:pt idx="4229">
                  <c:v>0</c:v>
                </c:pt>
                <c:pt idx="4230">
                  <c:v>32</c:v>
                </c:pt>
                <c:pt idx="4231">
                  <c:v>49</c:v>
                </c:pt>
                <c:pt idx="4232">
                  <c:v>70</c:v>
                </c:pt>
                <c:pt idx="4233">
                  <c:v>55</c:v>
                </c:pt>
                <c:pt idx="4234">
                  <c:v>38</c:v>
                </c:pt>
                <c:pt idx="4235">
                  <c:v>0</c:v>
                </c:pt>
                <c:pt idx="4236">
                  <c:v>22</c:v>
                </c:pt>
                <c:pt idx="4237">
                  <c:v>49</c:v>
                </c:pt>
                <c:pt idx="4238">
                  <c:v>56</c:v>
                </c:pt>
                <c:pt idx="4239">
                  <c:v>0</c:v>
                </c:pt>
                <c:pt idx="4240">
                  <c:v>68</c:v>
                </c:pt>
                <c:pt idx="4241">
                  <c:v>0</c:v>
                </c:pt>
                <c:pt idx="4242">
                  <c:v>41</c:v>
                </c:pt>
                <c:pt idx="4243">
                  <c:v>27</c:v>
                </c:pt>
                <c:pt idx="4244">
                  <c:v>0</c:v>
                </c:pt>
                <c:pt idx="4245">
                  <c:v>27</c:v>
                </c:pt>
                <c:pt idx="4246">
                  <c:v>0</c:v>
                </c:pt>
                <c:pt idx="4247">
                  <c:v>56</c:v>
                </c:pt>
                <c:pt idx="4248">
                  <c:v>24</c:v>
                </c:pt>
                <c:pt idx="4249">
                  <c:v>30</c:v>
                </c:pt>
                <c:pt idx="4250">
                  <c:v>28</c:v>
                </c:pt>
                <c:pt idx="4251">
                  <c:v>26</c:v>
                </c:pt>
                <c:pt idx="4252">
                  <c:v>25</c:v>
                </c:pt>
                <c:pt idx="4253">
                  <c:v>26</c:v>
                </c:pt>
                <c:pt idx="4254">
                  <c:v>26</c:v>
                </c:pt>
                <c:pt idx="4255">
                  <c:v>66</c:v>
                </c:pt>
                <c:pt idx="4256">
                  <c:v>53</c:v>
                </c:pt>
                <c:pt idx="4257">
                  <c:v>40</c:v>
                </c:pt>
                <c:pt idx="4258">
                  <c:v>61</c:v>
                </c:pt>
                <c:pt idx="4259">
                  <c:v>0</c:v>
                </c:pt>
                <c:pt idx="4260">
                  <c:v>24</c:v>
                </c:pt>
                <c:pt idx="4261">
                  <c:v>59</c:v>
                </c:pt>
                <c:pt idx="4262">
                  <c:v>45</c:v>
                </c:pt>
                <c:pt idx="4263">
                  <c:v>31</c:v>
                </c:pt>
                <c:pt idx="4264">
                  <c:v>58</c:v>
                </c:pt>
                <c:pt idx="4265">
                  <c:v>34</c:v>
                </c:pt>
                <c:pt idx="4266">
                  <c:v>26</c:v>
                </c:pt>
                <c:pt idx="4267">
                  <c:v>26</c:v>
                </c:pt>
                <c:pt idx="4268">
                  <c:v>28</c:v>
                </c:pt>
                <c:pt idx="4269">
                  <c:v>61</c:v>
                </c:pt>
                <c:pt idx="4270">
                  <c:v>79</c:v>
                </c:pt>
                <c:pt idx="4271">
                  <c:v>40</c:v>
                </c:pt>
                <c:pt idx="4272">
                  <c:v>27</c:v>
                </c:pt>
                <c:pt idx="4273">
                  <c:v>28</c:v>
                </c:pt>
                <c:pt idx="4274">
                  <c:v>38</c:v>
                </c:pt>
                <c:pt idx="4275">
                  <c:v>60</c:v>
                </c:pt>
                <c:pt idx="4276">
                  <c:v>30</c:v>
                </c:pt>
                <c:pt idx="4277">
                  <c:v>32</c:v>
                </c:pt>
                <c:pt idx="4278">
                  <c:v>58</c:v>
                </c:pt>
                <c:pt idx="4279">
                  <c:v>48</c:v>
                </c:pt>
                <c:pt idx="4280">
                  <c:v>23</c:v>
                </c:pt>
                <c:pt idx="4281">
                  <c:v>27</c:v>
                </c:pt>
                <c:pt idx="4282">
                  <c:v>35</c:v>
                </c:pt>
                <c:pt idx="4283">
                  <c:v>36</c:v>
                </c:pt>
                <c:pt idx="4284">
                  <c:v>36</c:v>
                </c:pt>
                <c:pt idx="4285">
                  <c:v>42</c:v>
                </c:pt>
                <c:pt idx="4286">
                  <c:v>39</c:v>
                </c:pt>
                <c:pt idx="4287">
                  <c:v>49</c:v>
                </c:pt>
                <c:pt idx="4288">
                  <c:v>57</c:v>
                </c:pt>
                <c:pt idx="4289">
                  <c:v>38</c:v>
                </c:pt>
                <c:pt idx="4290">
                  <c:v>49</c:v>
                </c:pt>
                <c:pt idx="4291">
                  <c:v>0</c:v>
                </c:pt>
                <c:pt idx="4292">
                  <c:v>64</c:v>
                </c:pt>
                <c:pt idx="4293">
                  <c:v>42</c:v>
                </c:pt>
                <c:pt idx="4294">
                  <c:v>33</c:v>
                </c:pt>
                <c:pt idx="4295">
                  <c:v>0</c:v>
                </c:pt>
                <c:pt idx="4296">
                  <c:v>0</c:v>
                </c:pt>
                <c:pt idx="4297">
                  <c:v>49</c:v>
                </c:pt>
                <c:pt idx="4298">
                  <c:v>64</c:v>
                </c:pt>
                <c:pt idx="4299">
                  <c:v>50</c:v>
                </c:pt>
                <c:pt idx="4300">
                  <c:v>0</c:v>
                </c:pt>
                <c:pt idx="4301">
                  <c:v>55</c:v>
                </c:pt>
                <c:pt idx="4302">
                  <c:v>33</c:v>
                </c:pt>
                <c:pt idx="4303">
                  <c:v>52</c:v>
                </c:pt>
                <c:pt idx="4304">
                  <c:v>41</c:v>
                </c:pt>
                <c:pt idx="4305">
                  <c:v>26</c:v>
                </c:pt>
                <c:pt idx="4306">
                  <c:v>40</c:v>
                </c:pt>
                <c:pt idx="4307">
                  <c:v>58</c:v>
                </c:pt>
                <c:pt idx="4308">
                  <c:v>0</c:v>
                </c:pt>
                <c:pt idx="4309">
                  <c:v>46</c:v>
                </c:pt>
                <c:pt idx="4310">
                  <c:v>30</c:v>
                </c:pt>
                <c:pt idx="4311">
                  <c:v>71</c:v>
                </c:pt>
                <c:pt idx="4312">
                  <c:v>26</c:v>
                </c:pt>
                <c:pt idx="4313">
                  <c:v>43</c:v>
                </c:pt>
                <c:pt idx="4314">
                  <c:v>0</c:v>
                </c:pt>
                <c:pt idx="4315">
                  <c:v>0</c:v>
                </c:pt>
                <c:pt idx="4316">
                  <c:v>25</c:v>
                </c:pt>
                <c:pt idx="4317">
                  <c:v>0</c:v>
                </c:pt>
                <c:pt idx="4318">
                  <c:v>39</c:v>
                </c:pt>
                <c:pt idx="4319">
                  <c:v>62</c:v>
                </c:pt>
                <c:pt idx="4320">
                  <c:v>62</c:v>
                </c:pt>
                <c:pt idx="4321">
                  <c:v>68</c:v>
                </c:pt>
                <c:pt idx="4322">
                  <c:v>49</c:v>
                </c:pt>
                <c:pt idx="4323">
                  <c:v>24</c:v>
                </c:pt>
                <c:pt idx="4324">
                  <c:v>41</c:v>
                </c:pt>
                <c:pt idx="4325">
                  <c:v>43</c:v>
                </c:pt>
                <c:pt idx="4326">
                  <c:v>50</c:v>
                </c:pt>
                <c:pt idx="4327">
                  <c:v>25</c:v>
                </c:pt>
                <c:pt idx="4328">
                  <c:v>32</c:v>
                </c:pt>
                <c:pt idx="4329">
                  <c:v>63</c:v>
                </c:pt>
                <c:pt idx="4330">
                  <c:v>42</c:v>
                </c:pt>
                <c:pt idx="4331">
                  <c:v>48</c:v>
                </c:pt>
                <c:pt idx="4332">
                  <c:v>21</c:v>
                </c:pt>
                <c:pt idx="4333">
                  <c:v>37</c:v>
                </c:pt>
                <c:pt idx="4334">
                  <c:v>54</c:v>
                </c:pt>
                <c:pt idx="4335">
                  <c:v>18</c:v>
                </c:pt>
                <c:pt idx="4336">
                  <c:v>43</c:v>
                </c:pt>
                <c:pt idx="4337">
                  <c:v>0</c:v>
                </c:pt>
                <c:pt idx="4338">
                  <c:v>28</c:v>
                </c:pt>
                <c:pt idx="4339">
                  <c:v>0</c:v>
                </c:pt>
                <c:pt idx="4340">
                  <c:v>0</c:v>
                </c:pt>
                <c:pt idx="4341">
                  <c:v>43</c:v>
                </c:pt>
                <c:pt idx="4342">
                  <c:v>59</c:v>
                </c:pt>
                <c:pt idx="4343">
                  <c:v>62</c:v>
                </c:pt>
                <c:pt idx="4344">
                  <c:v>21</c:v>
                </c:pt>
                <c:pt idx="4345">
                  <c:v>21</c:v>
                </c:pt>
                <c:pt idx="4346">
                  <c:v>46</c:v>
                </c:pt>
                <c:pt idx="4347">
                  <c:v>55</c:v>
                </c:pt>
                <c:pt idx="4348">
                  <c:v>21</c:v>
                </c:pt>
                <c:pt idx="4349">
                  <c:v>57</c:v>
                </c:pt>
                <c:pt idx="4350">
                  <c:v>53</c:v>
                </c:pt>
                <c:pt idx="4351">
                  <c:v>57</c:v>
                </c:pt>
                <c:pt idx="4352">
                  <c:v>48</c:v>
                </c:pt>
                <c:pt idx="4353">
                  <c:v>33</c:v>
                </c:pt>
                <c:pt idx="4354">
                  <c:v>32</c:v>
                </c:pt>
                <c:pt idx="4355">
                  <c:v>68</c:v>
                </c:pt>
                <c:pt idx="4356">
                  <c:v>27</c:v>
                </c:pt>
                <c:pt idx="4357">
                  <c:v>63</c:v>
                </c:pt>
                <c:pt idx="4358">
                  <c:v>34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53</c:v>
                </c:pt>
                <c:pt idx="4366">
                  <c:v>55</c:v>
                </c:pt>
                <c:pt idx="4367">
                  <c:v>70</c:v>
                </c:pt>
                <c:pt idx="4368">
                  <c:v>17</c:v>
                </c:pt>
                <c:pt idx="4369">
                  <c:v>57</c:v>
                </c:pt>
                <c:pt idx="4370">
                  <c:v>27</c:v>
                </c:pt>
                <c:pt idx="4371">
                  <c:v>45</c:v>
                </c:pt>
                <c:pt idx="4372">
                  <c:v>51</c:v>
                </c:pt>
                <c:pt idx="4373">
                  <c:v>63</c:v>
                </c:pt>
                <c:pt idx="4374">
                  <c:v>60</c:v>
                </c:pt>
                <c:pt idx="4375">
                  <c:v>0</c:v>
                </c:pt>
                <c:pt idx="4376">
                  <c:v>0</c:v>
                </c:pt>
                <c:pt idx="4377">
                  <c:v>25</c:v>
                </c:pt>
                <c:pt idx="4378">
                  <c:v>55</c:v>
                </c:pt>
                <c:pt idx="4379">
                  <c:v>0</c:v>
                </c:pt>
                <c:pt idx="4380">
                  <c:v>41</c:v>
                </c:pt>
                <c:pt idx="4381">
                  <c:v>27</c:v>
                </c:pt>
                <c:pt idx="4382">
                  <c:v>59</c:v>
                </c:pt>
                <c:pt idx="4383">
                  <c:v>0</c:v>
                </c:pt>
                <c:pt idx="4384">
                  <c:v>0</c:v>
                </c:pt>
                <c:pt idx="4385">
                  <c:v>50</c:v>
                </c:pt>
                <c:pt idx="4386">
                  <c:v>0</c:v>
                </c:pt>
                <c:pt idx="4387">
                  <c:v>53</c:v>
                </c:pt>
                <c:pt idx="4388">
                  <c:v>0</c:v>
                </c:pt>
                <c:pt idx="4389">
                  <c:v>47</c:v>
                </c:pt>
                <c:pt idx="4390">
                  <c:v>25</c:v>
                </c:pt>
                <c:pt idx="4391">
                  <c:v>26</c:v>
                </c:pt>
                <c:pt idx="4392">
                  <c:v>27</c:v>
                </c:pt>
                <c:pt idx="4393">
                  <c:v>54</c:v>
                </c:pt>
                <c:pt idx="4394">
                  <c:v>19</c:v>
                </c:pt>
                <c:pt idx="4395">
                  <c:v>0</c:v>
                </c:pt>
                <c:pt idx="4396">
                  <c:v>43</c:v>
                </c:pt>
                <c:pt idx="4397">
                  <c:v>27</c:v>
                </c:pt>
                <c:pt idx="4398">
                  <c:v>23</c:v>
                </c:pt>
                <c:pt idx="4399">
                  <c:v>28</c:v>
                </c:pt>
                <c:pt idx="4400">
                  <c:v>44</c:v>
                </c:pt>
                <c:pt idx="4401">
                  <c:v>66</c:v>
                </c:pt>
                <c:pt idx="4402">
                  <c:v>50</c:v>
                </c:pt>
                <c:pt idx="4403">
                  <c:v>32</c:v>
                </c:pt>
                <c:pt idx="4404">
                  <c:v>38</c:v>
                </c:pt>
                <c:pt idx="4405">
                  <c:v>0</c:v>
                </c:pt>
                <c:pt idx="4406">
                  <c:v>32</c:v>
                </c:pt>
                <c:pt idx="4407">
                  <c:v>52</c:v>
                </c:pt>
                <c:pt idx="4408">
                  <c:v>30</c:v>
                </c:pt>
                <c:pt idx="4409">
                  <c:v>31</c:v>
                </c:pt>
                <c:pt idx="4410">
                  <c:v>25</c:v>
                </c:pt>
                <c:pt idx="4411">
                  <c:v>30</c:v>
                </c:pt>
                <c:pt idx="4412">
                  <c:v>83</c:v>
                </c:pt>
                <c:pt idx="4413">
                  <c:v>40</c:v>
                </c:pt>
                <c:pt idx="4414">
                  <c:v>0</c:v>
                </c:pt>
                <c:pt idx="4415">
                  <c:v>36</c:v>
                </c:pt>
                <c:pt idx="4416">
                  <c:v>35</c:v>
                </c:pt>
                <c:pt idx="4417">
                  <c:v>0</c:v>
                </c:pt>
                <c:pt idx="4418">
                  <c:v>59</c:v>
                </c:pt>
                <c:pt idx="4419">
                  <c:v>32</c:v>
                </c:pt>
                <c:pt idx="4420">
                  <c:v>22</c:v>
                </c:pt>
                <c:pt idx="4421">
                  <c:v>26</c:v>
                </c:pt>
                <c:pt idx="4422">
                  <c:v>27</c:v>
                </c:pt>
                <c:pt idx="4423">
                  <c:v>36</c:v>
                </c:pt>
                <c:pt idx="4424">
                  <c:v>41</c:v>
                </c:pt>
                <c:pt idx="4425">
                  <c:v>23</c:v>
                </c:pt>
                <c:pt idx="4426">
                  <c:v>25</c:v>
                </c:pt>
                <c:pt idx="4427">
                  <c:v>60</c:v>
                </c:pt>
                <c:pt idx="4428">
                  <c:v>29</c:v>
                </c:pt>
                <c:pt idx="4429">
                  <c:v>0</c:v>
                </c:pt>
                <c:pt idx="4430">
                  <c:v>0</c:v>
                </c:pt>
                <c:pt idx="4431">
                  <c:v>59</c:v>
                </c:pt>
                <c:pt idx="4432">
                  <c:v>19</c:v>
                </c:pt>
                <c:pt idx="4433">
                  <c:v>27</c:v>
                </c:pt>
                <c:pt idx="4434">
                  <c:v>37</c:v>
                </c:pt>
                <c:pt idx="4435">
                  <c:v>20</c:v>
                </c:pt>
                <c:pt idx="4436">
                  <c:v>61</c:v>
                </c:pt>
                <c:pt idx="4437">
                  <c:v>21</c:v>
                </c:pt>
                <c:pt idx="4438">
                  <c:v>48</c:v>
                </c:pt>
                <c:pt idx="4439">
                  <c:v>24</c:v>
                </c:pt>
                <c:pt idx="4440">
                  <c:v>53</c:v>
                </c:pt>
                <c:pt idx="4441">
                  <c:v>60</c:v>
                </c:pt>
                <c:pt idx="4442">
                  <c:v>43</c:v>
                </c:pt>
                <c:pt idx="4443">
                  <c:v>42</c:v>
                </c:pt>
                <c:pt idx="4444">
                  <c:v>0</c:v>
                </c:pt>
                <c:pt idx="4445">
                  <c:v>29</c:v>
                </c:pt>
                <c:pt idx="4446">
                  <c:v>31</c:v>
                </c:pt>
                <c:pt idx="4447">
                  <c:v>41</c:v>
                </c:pt>
                <c:pt idx="4448">
                  <c:v>79</c:v>
                </c:pt>
                <c:pt idx="4449">
                  <c:v>21</c:v>
                </c:pt>
                <c:pt idx="4450">
                  <c:v>21</c:v>
                </c:pt>
                <c:pt idx="4451">
                  <c:v>40</c:v>
                </c:pt>
                <c:pt idx="4452">
                  <c:v>0</c:v>
                </c:pt>
                <c:pt idx="4453">
                  <c:v>69</c:v>
                </c:pt>
                <c:pt idx="4454">
                  <c:v>37</c:v>
                </c:pt>
                <c:pt idx="4455">
                  <c:v>44</c:v>
                </c:pt>
                <c:pt idx="4456">
                  <c:v>82</c:v>
                </c:pt>
                <c:pt idx="4457">
                  <c:v>25</c:v>
                </c:pt>
                <c:pt idx="4458">
                  <c:v>0</c:v>
                </c:pt>
                <c:pt idx="4459">
                  <c:v>29</c:v>
                </c:pt>
                <c:pt idx="4460">
                  <c:v>27</c:v>
                </c:pt>
                <c:pt idx="4461">
                  <c:v>22</c:v>
                </c:pt>
                <c:pt idx="4462">
                  <c:v>39</c:v>
                </c:pt>
                <c:pt idx="4463">
                  <c:v>0</c:v>
                </c:pt>
                <c:pt idx="4464">
                  <c:v>0</c:v>
                </c:pt>
                <c:pt idx="4465">
                  <c:v>25</c:v>
                </c:pt>
                <c:pt idx="4466">
                  <c:v>38</c:v>
                </c:pt>
                <c:pt idx="4467">
                  <c:v>52</c:v>
                </c:pt>
                <c:pt idx="4468">
                  <c:v>49</c:v>
                </c:pt>
                <c:pt idx="4469">
                  <c:v>21</c:v>
                </c:pt>
                <c:pt idx="4470">
                  <c:v>42</c:v>
                </c:pt>
                <c:pt idx="4471">
                  <c:v>0</c:v>
                </c:pt>
                <c:pt idx="4472">
                  <c:v>41</c:v>
                </c:pt>
                <c:pt idx="4473">
                  <c:v>49</c:v>
                </c:pt>
                <c:pt idx="4474">
                  <c:v>51</c:v>
                </c:pt>
                <c:pt idx="4475">
                  <c:v>31</c:v>
                </c:pt>
                <c:pt idx="4476">
                  <c:v>0</c:v>
                </c:pt>
                <c:pt idx="4477">
                  <c:v>43</c:v>
                </c:pt>
                <c:pt idx="4478">
                  <c:v>47</c:v>
                </c:pt>
                <c:pt idx="4479">
                  <c:v>0</c:v>
                </c:pt>
                <c:pt idx="4480">
                  <c:v>32</c:v>
                </c:pt>
                <c:pt idx="4481">
                  <c:v>0</c:v>
                </c:pt>
                <c:pt idx="4482">
                  <c:v>28</c:v>
                </c:pt>
                <c:pt idx="4483">
                  <c:v>35</c:v>
                </c:pt>
                <c:pt idx="4484">
                  <c:v>47</c:v>
                </c:pt>
                <c:pt idx="4485">
                  <c:v>26</c:v>
                </c:pt>
                <c:pt idx="4486">
                  <c:v>49</c:v>
                </c:pt>
                <c:pt idx="4487">
                  <c:v>34</c:v>
                </c:pt>
                <c:pt idx="4488">
                  <c:v>54</c:v>
                </c:pt>
                <c:pt idx="4489">
                  <c:v>52</c:v>
                </c:pt>
                <c:pt idx="4490">
                  <c:v>73</c:v>
                </c:pt>
                <c:pt idx="4491">
                  <c:v>48</c:v>
                </c:pt>
                <c:pt idx="4492">
                  <c:v>27</c:v>
                </c:pt>
                <c:pt idx="4493">
                  <c:v>24</c:v>
                </c:pt>
                <c:pt idx="4494">
                  <c:v>33</c:v>
                </c:pt>
                <c:pt idx="4495">
                  <c:v>0</c:v>
                </c:pt>
                <c:pt idx="4496">
                  <c:v>28</c:v>
                </c:pt>
                <c:pt idx="4497">
                  <c:v>36</c:v>
                </c:pt>
                <c:pt idx="4498">
                  <c:v>42</c:v>
                </c:pt>
                <c:pt idx="4499">
                  <c:v>56</c:v>
                </c:pt>
                <c:pt idx="4500">
                  <c:v>0</c:v>
                </c:pt>
                <c:pt idx="4501">
                  <c:v>20</c:v>
                </c:pt>
                <c:pt idx="4502">
                  <c:v>31</c:v>
                </c:pt>
                <c:pt idx="4503">
                  <c:v>30</c:v>
                </c:pt>
                <c:pt idx="4504">
                  <c:v>39</c:v>
                </c:pt>
                <c:pt idx="4505">
                  <c:v>36</c:v>
                </c:pt>
                <c:pt idx="4506">
                  <c:v>64</c:v>
                </c:pt>
                <c:pt idx="4507">
                  <c:v>0</c:v>
                </c:pt>
                <c:pt idx="4508">
                  <c:v>57</c:v>
                </c:pt>
                <c:pt idx="4509">
                  <c:v>0</c:v>
                </c:pt>
                <c:pt idx="4510">
                  <c:v>55</c:v>
                </c:pt>
                <c:pt idx="4511">
                  <c:v>37</c:v>
                </c:pt>
                <c:pt idx="4512">
                  <c:v>43</c:v>
                </c:pt>
                <c:pt idx="4513">
                  <c:v>0</c:v>
                </c:pt>
                <c:pt idx="4514">
                  <c:v>55</c:v>
                </c:pt>
                <c:pt idx="4515">
                  <c:v>40</c:v>
                </c:pt>
                <c:pt idx="4516">
                  <c:v>0</c:v>
                </c:pt>
                <c:pt idx="4517">
                  <c:v>43</c:v>
                </c:pt>
                <c:pt idx="4518">
                  <c:v>0</c:v>
                </c:pt>
                <c:pt idx="4519">
                  <c:v>0</c:v>
                </c:pt>
                <c:pt idx="4520">
                  <c:v>37</c:v>
                </c:pt>
                <c:pt idx="4521">
                  <c:v>0</c:v>
                </c:pt>
                <c:pt idx="4522">
                  <c:v>32</c:v>
                </c:pt>
                <c:pt idx="4523">
                  <c:v>0</c:v>
                </c:pt>
                <c:pt idx="4524">
                  <c:v>38</c:v>
                </c:pt>
                <c:pt idx="4525">
                  <c:v>47</c:v>
                </c:pt>
                <c:pt idx="4526">
                  <c:v>59</c:v>
                </c:pt>
                <c:pt idx="4527">
                  <c:v>76</c:v>
                </c:pt>
                <c:pt idx="4528">
                  <c:v>31</c:v>
                </c:pt>
                <c:pt idx="4529">
                  <c:v>52</c:v>
                </c:pt>
                <c:pt idx="4530">
                  <c:v>32</c:v>
                </c:pt>
                <c:pt idx="4531">
                  <c:v>42</c:v>
                </c:pt>
                <c:pt idx="4532">
                  <c:v>36</c:v>
                </c:pt>
                <c:pt idx="4533">
                  <c:v>0</c:v>
                </c:pt>
                <c:pt idx="4534">
                  <c:v>27</c:v>
                </c:pt>
                <c:pt idx="4535">
                  <c:v>49</c:v>
                </c:pt>
                <c:pt idx="4536">
                  <c:v>28</c:v>
                </c:pt>
                <c:pt idx="4537">
                  <c:v>53</c:v>
                </c:pt>
                <c:pt idx="4538">
                  <c:v>45</c:v>
                </c:pt>
                <c:pt idx="4539">
                  <c:v>49</c:v>
                </c:pt>
                <c:pt idx="4540">
                  <c:v>43</c:v>
                </c:pt>
                <c:pt idx="4541">
                  <c:v>35</c:v>
                </c:pt>
                <c:pt idx="4542">
                  <c:v>28</c:v>
                </c:pt>
                <c:pt idx="4543">
                  <c:v>51</c:v>
                </c:pt>
                <c:pt idx="4544">
                  <c:v>51</c:v>
                </c:pt>
                <c:pt idx="4545">
                  <c:v>0</c:v>
                </c:pt>
                <c:pt idx="4546">
                  <c:v>55</c:v>
                </c:pt>
                <c:pt idx="4547">
                  <c:v>25</c:v>
                </c:pt>
                <c:pt idx="4548">
                  <c:v>0</c:v>
                </c:pt>
                <c:pt idx="4549">
                  <c:v>38</c:v>
                </c:pt>
                <c:pt idx="4550">
                  <c:v>45</c:v>
                </c:pt>
                <c:pt idx="4551">
                  <c:v>33</c:v>
                </c:pt>
                <c:pt idx="4552">
                  <c:v>0</c:v>
                </c:pt>
                <c:pt idx="4553">
                  <c:v>37</c:v>
                </c:pt>
                <c:pt idx="4554">
                  <c:v>32</c:v>
                </c:pt>
                <c:pt idx="4555">
                  <c:v>38</c:v>
                </c:pt>
                <c:pt idx="4556">
                  <c:v>53</c:v>
                </c:pt>
                <c:pt idx="4557">
                  <c:v>31</c:v>
                </c:pt>
                <c:pt idx="4558">
                  <c:v>31</c:v>
                </c:pt>
                <c:pt idx="4559">
                  <c:v>27</c:v>
                </c:pt>
                <c:pt idx="4560">
                  <c:v>42</c:v>
                </c:pt>
                <c:pt idx="4561">
                  <c:v>64</c:v>
                </c:pt>
                <c:pt idx="4562">
                  <c:v>55</c:v>
                </c:pt>
                <c:pt idx="4563">
                  <c:v>39</c:v>
                </c:pt>
                <c:pt idx="4564">
                  <c:v>0</c:v>
                </c:pt>
                <c:pt idx="4565">
                  <c:v>0</c:v>
                </c:pt>
                <c:pt idx="4566">
                  <c:v>54</c:v>
                </c:pt>
                <c:pt idx="4567">
                  <c:v>75</c:v>
                </c:pt>
                <c:pt idx="4568">
                  <c:v>68</c:v>
                </c:pt>
                <c:pt idx="4569">
                  <c:v>24</c:v>
                </c:pt>
                <c:pt idx="4570">
                  <c:v>29</c:v>
                </c:pt>
                <c:pt idx="4571">
                  <c:v>28</c:v>
                </c:pt>
                <c:pt idx="4572">
                  <c:v>52</c:v>
                </c:pt>
                <c:pt idx="4573">
                  <c:v>25</c:v>
                </c:pt>
                <c:pt idx="4574">
                  <c:v>35</c:v>
                </c:pt>
                <c:pt idx="4575">
                  <c:v>56</c:v>
                </c:pt>
                <c:pt idx="4576">
                  <c:v>33</c:v>
                </c:pt>
                <c:pt idx="4577">
                  <c:v>27</c:v>
                </c:pt>
                <c:pt idx="4578">
                  <c:v>0</c:v>
                </c:pt>
                <c:pt idx="4579">
                  <c:v>43</c:v>
                </c:pt>
                <c:pt idx="4580">
                  <c:v>0</c:v>
                </c:pt>
                <c:pt idx="4581">
                  <c:v>25</c:v>
                </c:pt>
                <c:pt idx="4582">
                  <c:v>20</c:v>
                </c:pt>
                <c:pt idx="4583">
                  <c:v>22</c:v>
                </c:pt>
                <c:pt idx="4584">
                  <c:v>29</c:v>
                </c:pt>
                <c:pt idx="4585">
                  <c:v>20</c:v>
                </c:pt>
                <c:pt idx="4586">
                  <c:v>0</c:v>
                </c:pt>
                <c:pt idx="4587">
                  <c:v>27</c:v>
                </c:pt>
                <c:pt idx="4588">
                  <c:v>46</c:v>
                </c:pt>
                <c:pt idx="4589">
                  <c:v>34</c:v>
                </c:pt>
                <c:pt idx="4590">
                  <c:v>25</c:v>
                </c:pt>
                <c:pt idx="4591">
                  <c:v>62</c:v>
                </c:pt>
                <c:pt idx="4592">
                  <c:v>49</c:v>
                </c:pt>
                <c:pt idx="4593">
                  <c:v>35</c:v>
                </c:pt>
                <c:pt idx="4594">
                  <c:v>69</c:v>
                </c:pt>
                <c:pt idx="4595">
                  <c:v>36</c:v>
                </c:pt>
                <c:pt idx="4596">
                  <c:v>45</c:v>
                </c:pt>
                <c:pt idx="4597">
                  <c:v>29</c:v>
                </c:pt>
                <c:pt idx="4598">
                  <c:v>79</c:v>
                </c:pt>
                <c:pt idx="4599">
                  <c:v>43</c:v>
                </c:pt>
                <c:pt idx="4600">
                  <c:v>44</c:v>
                </c:pt>
                <c:pt idx="4601">
                  <c:v>82</c:v>
                </c:pt>
                <c:pt idx="4602">
                  <c:v>27</c:v>
                </c:pt>
                <c:pt idx="4603">
                  <c:v>31</c:v>
                </c:pt>
                <c:pt idx="4604">
                  <c:v>57</c:v>
                </c:pt>
                <c:pt idx="4605">
                  <c:v>33</c:v>
                </c:pt>
                <c:pt idx="4606">
                  <c:v>26</c:v>
                </c:pt>
                <c:pt idx="4607">
                  <c:v>88</c:v>
                </c:pt>
                <c:pt idx="4608">
                  <c:v>52</c:v>
                </c:pt>
                <c:pt idx="4609">
                  <c:v>78</c:v>
                </c:pt>
                <c:pt idx="4610">
                  <c:v>0</c:v>
                </c:pt>
                <c:pt idx="4611">
                  <c:v>24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42</c:v>
                </c:pt>
                <c:pt idx="4616">
                  <c:v>22</c:v>
                </c:pt>
                <c:pt idx="4617">
                  <c:v>37</c:v>
                </c:pt>
                <c:pt idx="4618">
                  <c:v>50</c:v>
                </c:pt>
                <c:pt idx="4619">
                  <c:v>31</c:v>
                </c:pt>
                <c:pt idx="4620">
                  <c:v>26</c:v>
                </c:pt>
                <c:pt idx="4621">
                  <c:v>0</c:v>
                </c:pt>
                <c:pt idx="4622">
                  <c:v>0</c:v>
                </c:pt>
                <c:pt idx="4623">
                  <c:v>30</c:v>
                </c:pt>
                <c:pt idx="4624">
                  <c:v>26</c:v>
                </c:pt>
                <c:pt idx="4625">
                  <c:v>23</c:v>
                </c:pt>
                <c:pt idx="4626">
                  <c:v>77</c:v>
                </c:pt>
                <c:pt idx="4627">
                  <c:v>28</c:v>
                </c:pt>
                <c:pt idx="4628">
                  <c:v>38</c:v>
                </c:pt>
                <c:pt idx="4629">
                  <c:v>0</c:v>
                </c:pt>
                <c:pt idx="4630">
                  <c:v>38</c:v>
                </c:pt>
                <c:pt idx="4631">
                  <c:v>25</c:v>
                </c:pt>
                <c:pt idx="4632">
                  <c:v>22</c:v>
                </c:pt>
                <c:pt idx="4633">
                  <c:v>51</c:v>
                </c:pt>
                <c:pt idx="4634">
                  <c:v>68</c:v>
                </c:pt>
                <c:pt idx="4635">
                  <c:v>42</c:v>
                </c:pt>
                <c:pt idx="4636">
                  <c:v>37</c:v>
                </c:pt>
                <c:pt idx="4637">
                  <c:v>39</c:v>
                </c:pt>
                <c:pt idx="4638">
                  <c:v>0</c:v>
                </c:pt>
                <c:pt idx="4639">
                  <c:v>26</c:v>
                </c:pt>
                <c:pt idx="4640">
                  <c:v>51</c:v>
                </c:pt>
                <c:pt idx="4641">
                  <c:v>0</c:v>
                </c:pt>
                <c:pt idx="4642">
                  <c:v>35</c:v>
                </c:pt>
                <c:pt idx="4643">
                  <c:v>30</c:v>
                </c:pt>
                <c:pt idx="4644">
                  <c:v>0</c:v>
                </c:pt>
                <c:pt idx="4645">
                  <c:v>56</c:v>
                </c:pt>
                <c:pt idx="4646">
                  <c:v>49</c:v>
                </c:pt>
                <c:pt idx="4647">
                  <c:v>24</c:v>
                </c:pt>
                <c:pt idx="4648">
                  <c:v>23</c:v>
                </c:pt>
                <c:pt idx="4649">
                  <c:v>62</c:v>
                </c:pt>
                <c:pt idx="4650">
                  <c:v>37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31</c:v>
                </c:pt>
                <c:pt idx="4655">
                  <c:v>40</c:v>
                </c:pt>
                <c:pt idx="4656">
                  <c:v>0</c:v>
                </c:pt>
                <c:pt idx="4657">
                  <c:v>35</c:v>
                </c:pt>
                <c:pt idx="4658">
                  <c:v>22</c:v>
                </c:pt>
                <c:pt idx="4659">
                  <c:v>19</c:v>
                </c:pt>
                <c:pt idx="4660">
                  <c:v>21</c:v>
                </c:pt>
                <c:pt idx="4661">
                  <c:v>62</c:v>
                </c:pt>
                <c:pt idx="4662">
                  <c:v>38</c:v>
                </c:pt>
                <c:pt idx="4663">
                  <c:v>63</c:v>
                </c:pt>
                <c:pt idx="4664">
                  <c:v>70</c:v>
                </c:pt>
                <c:pt idx="4665">
                  <c:v>30</c:v>
                </c:pt>
                <c:pt idx="4666">
                  <c:v>60</c:v>
                </c:pt>
                <c:pt idx="4667">
                  <c:v>32</c:v>
                </c:pt>
                <c:pt idx="4668">
                  <c:v>56</c:v>
                </c:pt>
                <c:pt idx="4669">
                  <c:v>83</c:v>
                </c:pt>
                <c:pt idx="4670">
                  <c:v>43</c:v>
                </c:pt>
                <c:pt idx="4671">
                  <c:v>0</c:v>
                </c:pt>
                <c:pt idx="4672">
                  <c:v>31</c:v>
                </c:pt>
                <c:pt idx="4673">
                  <c:v>32</c:v>
                </c:pt>
                <c:pt idx="4674">
                  <c:v>25</c:v>
                </c:pt>
                <c:pt idx="4675">
                  <c:v>58</c:v>
                </c:pt>
                <c:pt idx="4676">
                  <c:v>30</c:v>
                </c:pt>
                <c:pt idx="4677">
                  <c:v>35</c:v>
                </c:pt>
                <c:pt idx="4678">
                  <c:v>23</c:v>
                </c:pt>
                <c:pt idx="4679">
                  <c:v>59</c:v>
                </c:pt>
                <c:pt idx="4680">
                  <c:v>60</c:v>
                </c:pt>
                <c:pt idx="4681">
                  <c:v>27</c:v>
                </c:pt>
                <c:pt idx="4682">
                  <c:v>34</c:v>
                </c:pt>
                <c:pt idx="4683">
                  <c:v>0</c:v>
                </c:pt>
                <c:pt idx="4684">
                  <c:v>35</c:v>
                </c:pt>
                <c:pt idx="4685">
                  <c:v>27</c:v>
                </c:pt>
                <c:pt idx="4686">
                  <c:v>24</c:v>
                </c:pt>
                <c:pt idx="4687">
                  <c:v>35</c:v>
                </c:pt>
                <c:pt idx="4688">
                  <c:v>44</c:v>
                </c:pt>
                <c:pt idx="4689">
                  <c:v>30</c:v>
                </c:pt>
                <c:pt idx="4690">
                  <c:v>23</c:v>
                </c:pt>
                <c:pt idx="4691">
                  <c:v>48</c:v>
                </c:pt>
                <c:pt idx="4692">
                  <c:v>40</c:v>
                </c:pt>
                <c:pt idx="4693">
                  <c:v>68</c:v>
                </c:pt>
                <c:pt idx="4694">
                  <c:v>0</c:v>
                </c:pt>
                <c:pt idx="4695">
                  <c:v>30</c:v>
                </c:pt>
                <c:pt idx="4696">
                  <c:v>23</c:v>
                </c:pt>
                <c:pt idx="4697">
                  <c:v>53</c:v>
                </c:pt>
                <c:pt idx="4698">
                  <c:v>35</c:v>
                </c:pt>
                <c:pt idx="4699">
                  <c:v>0</c:v>
                </c:pt>
                <c:pt idx="4700">
                  <c:v>21</c:v>
                </c:pt>
                <c:pt idx="4701">
                  <c:v>35</c:v>
                </c:pt>
                <c:pt idx="4702">
                  <c:v>56</c:v>
                </c:pt>
                <c:pt idx="4703">
                  <c:v>28</c:v>
                </c:pt>
                <c:pt idx="4704">
                  <c:v>59</c:v>
                </c:pt>
                <c:pt idx="4705">
                  <c:v>61</c:v>
                </c:pt>
                <c:pt idx="4706">
                  <c:v>49</c:v>
                </c:pt>
                <c:pt idx="4707">
                  <c:v>44</c:v>
                </c:pt>
                <c:pt idx="4708">
                  <c:v>39</c:v>
                </c:pt>
                <c:pt idx="4709">
                  <c:v>56</c:v>
                </c:pt>
                <c:pt idx="4710">
                  <c:v>47</c:v>
                </c:pt>
                <c:pt idx="4711">
                  <c:v>26</c:v>
                </c:pt>
                <c:pt idx="4712">
                  <c:v>34</c:v>
                </c:pt>
                <c:pt idx="4713">
                  <c:v>30</c:v>
                </c:pt>
                <c:pt idx="4714">
                  <c:v>22</c:v>
                </c:pt>
                <c:pt idx="4715">
                  <c:v>27</c:v>
                </c:pt>
                <c:pt idx="4716">
                  <c:v>28</c:v>
                </c:pt>
                <c:pt idx="4717">
                  <c:v>46</c:v>
                </c:pt>
                <c:pt idx="4718">
                  <c:v>56</c:v>
                </c:pt>
                <c:pt idx="4719">
                  <c:v>36</c:v>
                </c:pt>
                <c:pt idx="4720">
                  <c:v>57</c:v>
                </c:pt>
                <c:pt idx="4721">
                  <c:v>41</c:v>
                </c:pt>
                <c:pt idx="4722">
                  <c:v>54</c:v>
                </c:pt>
                <c:pt idx="4723">
                  <c:v>43</c:v>
                </c:pt>
                <c:pt idx="4724">
                  <c:v>45</c:v>
                </c:pt>
                <c:pt idx="4725">
                  <c:v>46</c:v>
                </c:pt>
                <c:pt idx="4726">
                  <c:v>0</c:v>
                </c:pt>
                <c:pt idx="4727">
                  <c:v>34</c:v>
                </c:pt>
                <c:pt idx="4728">
                  <c:v>35</c:v>
                </c:pt>
                <c:pt idx="4729">
                  <c:v>28</c:v>
                </c:pt>
                <c:pt idx="4730">
                  <c:v>41</c:v>
                </c:pt>
                <c:pt idx="4731">
                  <c:v>48</c:v>
                </c:pt>
                <c:pt idx="4732">
                  <c:v>33</c:v>
                </c:pt>
                <c:pt idx="4733">
                  <c:v>59</c:v>
                </c:pt>
                <c:pt idx="4734">
                  <c:v>49</c:v>
                </c:pt>
                <c:pt idx="4735">
                  <c:v>57</c:v>
                </c:pt>
                <c:pt idx="4736">
                  <c:v>40</c:v>
                </c:pt>
                <c:pt idx="4737">
                  <c:v>21</c:v>
                </c:pt>
                <c:pt idx="4738">
                  <c:v>27</c:v>
                </c:pt>
                <c:pt idx="4739">
                  <c:v>30</c:v>
                </c:pt>
                <c:pt idx="4740">
                  <c:v>34</c:v>
                </c:pt>
                <c:pt idx="4741">
                  <c:v>48</c:v>
                </c:pt>
                <c:pt idx="4742">
                  <c:v>32</c:v>
                </c:pt>
                <c:pt idx="4743">
                  <c:v>0</c:v>
                </c:pt>
                <c:pt idx="4744">
                  <c:v>55</c:v>
                </c:pt>
                <c:pt idx="4745">
                  <c:v>59</c:v>
                </c:pt>
                <c:pt idx="4746">
                  <c:v>27</c:v>
                </c:pt>
                <c:pt idx="4747">
                  <c:v>30</c:v>
                </c:pt>
                <c:pt idx="4748">
                  <c:v>37</c:v>
                </c:pt>
                <c:pt idx="4749">
                  <c:v>57</c:v>
                </c:pt>
                <c:pt idx="4750">
                  <c:v>33</c:v>
                </c:pt>
                <c:pt idx="4751">
                  <c:v>47</c:v>
                </c:pt>
                <c:pt idx="4752">
                  <c:v>28</c:v>
                </c:pt>
                <c:pt idx="4753">
                  <c:v>21</c:v>
                </c:pt>
                <c:pt idx="4754">
                  <c:v>0</c:v>
                </c:pt>
                <c:pt idx="4755">
                  <c:v>21</c:v>
                </c:pt>
                <c:pt idx="4756">
                  <c:v>35</c:v>
                </c:pt>
                <c:pt idx="4757">
                  <c:v>58</c:v>
                </c:pt>
                <c:pt idx="4758">
                  <c:v>39</c:v>
                </c:pt>
                <c:pt idx="4759">
                  <c:v>59</c:v>
                </c:pt>
                <c:pt idx="4760">
                  <c:v>55</c:v>
                </c:pt>
                <c:pt idx="4761">
                  <c:v>0</c:v>
                </c:pt>
                <c:pt idx="4762">
                  <c:v>34</c:v>
                </c:pt>
                <c:pt idx="4763">
                  <c:v>0</c:v>
                </c:pt>
                <c:pt idx="4764">
                  <c:v>32</c:v>
                </c:pt>
                <c:pt idx="4765">
                  <c:v>32</c:v>
                </c:pt>
                <c:pt idx="4766">
                  <c:v>0</c:v>
                </c:pt>
                <c:pt idx="4767">
                  <c:v>44</c:v>
                </c:pt>
                <c:pt idx="4768">
                  <c:v>31</c:v>
                </c:pt>
                <c:pt idx="4769">
                  <c:v>48</c:v>
                </c:pt>
                <c:pt idx="4770">
                  <c:v>35</c:v>
                </c:pt>
                <c:pt idx="4771">
                  <c:v>21</c:v>
                </c:pt>
                <c:pt idx="4772">
                  <c:v>39</c:v>
                </c:pt>
                <c:pt idx="4773">
                  <c:v>0</c:v>
                </c:pt>
                <c:pt idx="4774">
                  <c:v>0</c:v>
                </c:pt>
                <c:pt idx="4775">
                  <c:v>28</c:v>
                </c:pt>
                <c:pt idx="4776">
                  <c:v>40</c:v>
                </c:pt>
                <c:pt idx="4777">
                  <c:v>0</c:v>
                </c:pt>
                <c:pt idx="4778">
                  <c:v>23</c:v>
                </c:pt>
                <c:pt idx="4779">
                  <c:v>0</c:v>
                </c:pt>
                <c:pt idx="4780">
                  <c:v>54</c:v>
                </c:pt>
                <c:pt idx="4781">
                  <c:v>33</c:v>
                </c:pt>
                <c:pt idx="4782">
                  <c:v>51</c:v>
                </c:pt>
                <c:pt idx="4783">
                  <c:v>29</c:v>
                </c:pt>
                <c:pt idx="4784">
                  <c:v>29</c:v>
                </c:pt>
                <c:pt idx="4785">
                  <c:v>20</c:v>
                </c:pt>
                <c:pt idx="4786">
                  <c:v>60</c:v>
                </c:pt>
                <c:pt idx="4787">
                  <c:v>37</c:v>
                </c:pt>
                <c:pt idx="4788">
                  <c:v>26</c:v>
                </c:pt>
                <c:pt idx="4789">
                  <c:v>60</c:v>
                </c:pt>
                <c:pt idx="4790">
                  <c:v>54</c:v>
                </c:pt>
                <c:pt idx="4791">
                  <c:v>56</c:v>
                </c:pt>
                <c:pt idx="4792">
                  <c:v>54</c:v>
                </c:pt>
                <c:pt idx="4793">
                  <c:v>25</c:v>
                </c:pt>
                <c:pt idx="4794">
                  <c:v>29</c:v>
                </c:pt>
                <c:pt idx="4795">
                  <c:v>31</c:v>
                </c:pt>
                <c:pt idx="4796">
                  <c:v>49</c:v>
                </c:pt>
                <c:pt idx="4797">
                  <c:v>28</c:v>
                </c:pt>
                <c:pt idx="4798">
                  <c:v>0</c:v>
                </c:pt>
                <c:pt idx="4799">
                  <c:v>55</c:v>
                </c:pt>
                <c:pt idx="4800">
                  <c:v>30</c:v>
                </c:pt>
                <c:pt idx="4801">
                  <c:v>30</c:v>
                </c:pt>
                <c:pt idx="4802">
                  <c:v>35</c:v>
                </c:pt>
                <c:pt idx="4803">
                  <c:v>41</c:v>
                </c:pt>
                <c:pt idx="4804">
                  <c:v>69</c:v>
                </c:pt>
                <c:pt idx="4805">
                  <c:v>64</c:v>
                </c:pt>
                <c:pt idx="4806">
                  <c:v>44</c:v>
                </c:pt>
                <c:pt idx="4807">
                  <c:v>49</c:v>
                </c:pt>
                <c:pt idx="4808">
                  <c:v>61</c:v>
                </c:pt>
                <c:pt idx="4809">
                  <c:v>32</c:v>
                </c:pt>
                <c:pt idx="4810">
                  <c:v>0</c:v>
                </c:pt>
                <c:pt idx="4811">
                  <c:v>27</c:v>
                </c:pt>
                <c:pt idx="4812">
                  <c:v>27</c:v>
                </c:pt>
                <c:pt idx="4813">
                  <c:v>82</c:v>
                </c:pt>
                <c:pt idx="4814">
                  <c:v>49</c:v>
                </c:pt>
                <c:pt idx="4815">
                  <c:v>51</c:v>
                </c:pt>
                <c:pt idx="4816">
                  <c:v>0</c:v>
                </c:pt>
                <c:pt idx="4817">
                  <c:v>0</c:v>
                </c:pt>
                <c:pt idx="4818">
                  <c:v>66</c:v>
                </c:pt>
                <c:pt idx="4819">
                  <c:v>21</c:v>
                </c:pt>
                <c:pt idx="4820">
                  <c:v>36</c:v>
                </c:pt>
                <c:pt idx="4821">
                  <c:v>40</c:v>
                </c:pt>
                <c:pt idx="4822">
                  <c:v>31</c:v>
                </c:pt>
                <c:pt idx="4823">
                  <c:v>50</c:v>
                </c:pt>
                <c:pt idx="4824">
                  <c:v>0</c:v>
                </c:pt>
                <c:pt idx="4825">
                  <c:v>32</c:v>
                </c:pt>
                <c:pt idx="4826">
                  <c:v>35</c:v>
                </c:pt>
                <c:pt idx="4827">
                  <c:v>35</c:v>
                </c:pt>
                <c:pt idx="4828">
                  <c:v>39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27</c:v>
                </c:pt>
                <c:pt idx="4833">
                  <c:v>54</c:v>
                </c:pt>
                <c:pt idx="4834">
                  <c:v>51</c:v>
                </c:pt>
                <c:pt idx="4835">
                  <c:v>47</c:v>
                </c:pt>
                <c:pt idx="4836">
                  <c:v>67</c:v>
                </c:pt>
                <c:pt idx="4837">
                  <c:v>59</c:v>
                </c:pt>
                <c:pt idx="4838">
                  <c:v>46</c:v>
                </c:pt>
                <c:pt idx="4839">
                  <c:v>44</c:v>
                </c:pt>
                <c:pt idx="4840">
                  <c:v>39</c:v>
                </c:pt>
                <c:pt idx="4841">
                  <c:v>41</c:v>
                </c:pt>
                <c:pt idx="4842">
                  <c:v>21</c:v>
                </c:pt>
                <c:pt idx="4843">
                  <c:v>0</c:v>
                </c:pt>
                <c:pt idx="4844">
                  <c:v>54</c:v>
                </c:pt>
                <c:pt idx="4845">
                  <c:v>33</c:v>
                </c:pt>
                <c:pt idx="4846">
                  <c:v>40</c:v>
                </c:pt>
                <c:pt idx="4847">
                  <c:v>39</c:v>
                </c:pt>
                <c:pt idx="4848">
                  <c:v>34</c:v>
                </c:pt>
                <c:pt idx="4849">
                  <c:v>37</c:v>
                </c:pt>
                <c:pt idx="4850">
                  <c:v>55</c:v>
                </c:pt>
                <c:pt idx="4851">
                  <c:v>49</c:v>
                </c:pt>
                <c:pt idx="4852">
                  <c:v>63</c:v>
                </c:pt>
                <c:pt idx="4853">
                  <c:v>27</c:v>
                </c:pt>
                <c:pt idx="4854">
                  <c:v>32</c:v>
                </c:pt>
                <c:pt idx="4855">
                  <c:v>48</c:v>
                </c:pt>
                <c:pt idx="4856">
                  <c:v>53</c:v>
                </c:pt>
                <c:pt idx="4857">
                  <c:v>72</c:v>
                </c:pt>
                <c:pt idx="4858">
                  <c:v>49</c:v>
                </c:pt>
                <c:pt idx="4859">
                  <c:v>22</c:v>
                </c:pt>
                <c:pt idx="4860">
                  <c:v>55</c:v>
                </c:pt>
                <c:pt idx="4861">
                  <c:v>50</c:v>
                </c:pt>
                <c:pt idx="4862">
                  <c:v>45</c:v>
                </c:pt>
                <c:pt idx="4863">
                  <c:v>0</c:v>
                </c:pt>
                <c:pt idx="4864">
                  <c:v>58</c:v>
                </c:pt>
                <c:pt idx="4865">
                  <c:v>38</c:v>
                </c:pt>
                <c:pt idx="4866">
                  <c:v>36</c:v>
                </c:pt>
                <c:pt idx="4867">
                  <c:v>34</c:v>
                </c:pt>
                <c:pt idx="4868">
                  <c:v>61</c:v>
                </c:pt>
                <c:pt idx="4869">
                  <c:v>59</c:v>
                </c:pt>
                <c:pt idx="4870">
                  <c:v>0</c:v>
                </c:pt>
                <c:pt idx="4871">
                  <c:v>24</c:v>
                </c:pt>
                <c:pt idx="4872">
                  <c:v>42</c:v>
                </c:pt>
                <c:pt idx="4873">
                  <c:v>50</c:v>
                </c:pt>
                <c:pt idx="4874">
                  <c:v>32</c:v>
                </c:pt>
                <c:pt idx="4875">
                  <c:v>28</c:v>
                </c:pt>
                <c:pt idx="4876">
                  <c:v>47</c:v>
                </c:pt>
                <c:pt idx="4877">
                  <c:v>65</c:v>
                </c:pt>
                <c:pt idx="4878">
                  <c:v>59</c:v>
                </c:pt>
                <c:pt idx="4879">
                  <c:v>55</c:v>
                </c:pt>
                <c:pt idx="4880">
                  <c:v>30</c:v>
                </c:pt>
                <c:pt idx="4881">
                  <c:v>40</c:v>
                </c:pt>
                <c:pt idx="4882">
                  <c:v>31</c:v>
                </c:pt>
                <c:pt idx="4883">
                  <c:v>20</c:v>
                </c:pt>
                <c:pt idx="4884">
                  <c:v>49</c:v>
                </c:pt>
                <c:pt idx="4885">
                  <c:v>34</c:v>
                </c:pt>
                <c:pt idx="4886">
                  <c:v>27</c:v>
                </c:pt>
                <c:pt idx="4887">
                  <c:v>54</c:v>
                </c:pt>
                <c:pt idx="4888">
                  <c:v>56</c:v>
                </c:pt>
                <c:pt idx="4889">
                  <c:v>28</c:v>
                </c:pt>
                <c:pt idx="4890">
                  <c:v>58</c:v>
                </c:pt>
                <c:pt idx="4891">
                  <c:v>26</c:v>
                </c:pt>
                <c:pt idx="4892">
                  <c:v>91</c:v>
                </c:pt>
                <c:pt idx="4893">
                  <c:v>37</c:v>
                </c:pt>
                <c:pt idx="4894">
                  <c:v>44</c:v>
                </c:pt>
                <c:pt idx="4895">
                  <c:v>78</c:v>
                </c:pt>
                <c:pt idx="4896">
                  <c:v>48</c:v>
                </c:pt>
                <c:pt idx="4897">
                  <c:v>34</c:v>
                </c:pt>
                <c:pt idx="4898">
                  <c:v>45</c:v>
                </c:pt>
                <c:pt idx="4899">
                  <c:v>0</c:v>
                </c:pt>
                <c:pt idx="4900">
                  <c:v>32</c:v>
                </c:pt>
                <c:pt idx="4901">
                  <c:v>53</c:v>
                </c:pt>
                <c:pt idx="4902">
                  <c:v>57</c:v>
                </c:pt>
                <c:pt idx="4903">
                  <c:v>45</c:v>
                </c:pt>
                <c:pt idx="4904">
                  <c:v>24</c:v>
                </c:pt>
                <c:pt idx="4905">
                  <c:v>39</c:v>
                </c:pt>
                <c:pt idx="4906">
                  <c:v>27</c:v>
                </c:pt>
                <c:pt idx="4907">
                  <c:v>0</c:v>
                </c:pt>
                <c:pt idx="4908">
                  <c:v>42</c:v>
                </c:pt>
                <c:pt idx="4909">
                  <c:v>22</c:v>
                </c:pt>
                <c:pt idx="4910">
                  <c:v>37</c:v>
                </c:pt>
                <c:pt idx="4911">
                  <c:v>0</c:v>
                </c:pt>
                <c:pt idx="4912">
                  <c:v>0</c:v>
                </c:pt>
                <c:pt idx="4913">
                  <c:v>38</c:v>
                </c:pt>
                <c:pt idx="4914">
                  <c:v>27</c:v>
                </c:pt>
                <c:pt idx="4915">
                  <c:v>22</c:v>
                </c:pt>
                <c:pt idx="4916">
                  <c:v>60</c:v>
                </c:pt>
                <c:pt idx="4917">
                  <c:v>28</c:v>
                </c:pt>
                <c:pt idx="4918">
                  <c:v>36</c:v>
                </c:pt>
                <c:pt idx="4919">
                  <c:v>43</c:v>
                </c:pt>
                <c:pt idx="4920">
                  <c:v>46</c:v>
                </c:pt>
                <c:pt idx="4921">
                  <c:v>32</c:v>
                </c:pt>
                <c:pt idx="4922">
                  <c:v>69</c:v>
                </c:pt>
                <c:pt idx="4923">
                  <c:v>49</c:v>
                </c:pt>
                <c:pt idx="4924">
                  <c:v>43</c:v>
                </c:pt>
                <c:pt idx="4925">
                  <c:v>28</c:v>
                </c:pt>
                <c:pt idx="4926">
                  <c:v>46</c:v>
                </c:pt>
                <c:pt idx="4927">
                  <c:v>22</c:v>
                </c:pt>
                <c:pt idx="4928">
                  <c:v>59</c:v>
                </c:pt>
                <c:pt idx="4929">
                  <c:v>33</c:v>
                </c:pt>
                <c:pt idx="4930">
                  <c:v>33</c:v>
                </c:pt>
                <c:pt idx="4931">
                  <c:v>26</c:v>
                </c:pt>
                <c:pt idx="4932">
                  <c:v>70</c:v>
                </c:pt>
                <c:pt idx="4933">
                  <c:v>26</c:v>
                </c:pt>
                <c:pt idx="4934">
                  <c:v>53</c:v>
                </c:pt>
                <c:pt idx="4935">
                  <c:v>39</c:v>
                </c:pt>
                <c:pt idx="4936">
                  <c:v>20</c:v>
                </c:pt>
                <c:pt idx="4937">
                  <c:v>31</c:v>
                </c:pt>
                <c:pt idx="4938">
                  <c:v>18</c:v>
                </c:pt>
                <c:pt idx="4939">
                  <c:v>40</c:v>
                </c:pt>
                <c:pt idx="4940">
                  <c:v>50</c:v>
                </c:pt>
                <c:pt idx="4941">
                  <c:v>42</c:v>
                </c:pt>
                <c:pt idx="4942">
                  <c:v>26</c:v>
                </c:pt>
                <c:pt idx="4943">
                  <c:v>57</c:v>
                </c:pt>
                <c:pt idx="4944">
                  <c:v>35</c:v>
                </c:pt>
                <c:pt idx="4945">
                  <c:v>37</c:v>
                </c:pt>
                <c:pt idx="4946">
                  <c:v>39</c:v>
                </c:pt>
                <c:pt idx="4947">
                  <c:v>24</c:v>
                </c:pt>
                <c:pt idx="4948">
                  <c:v>67</c:v>
                </c:pt>
                <c:pt idx="4949">
                  <c:v>69</c:v>
                </c:pt>
                <c:pt idx="4950">
                  <c:v>20</c:v>
                </c:pt>
                <c:pt idx="4951">
                  <c:v>25</c:v>
                </c:pt>
                <c:pt idx="4952">
                  <c:v>62</c:v>
                </c:pt>
                <c:pt idx="4953">
                  <c:v>25</c:v>
                </c:pt>
                <c:pt idx="4954">
                  <c:v>48</c:v>
                </c:pt>
                <c:pt idx="4955">
                  <c:v>78</c:v>
                </c:pt>
                <c:pt idx="4956">
                  <c:v>41</c:v>
                </c:pt>
                <c:pt idx="4957">
                  <c:v>37</c:v>
                </c:pt>
                <c:pt idx="4958">
                  <c:v>39</c:v>
                </c:pt>
                <c:pt idx="4959">
                  <c:v>0</c:v>
                </c:pt>
                <c:pt idx="4960">
                  <c:v>0</c:v>
                </c:pt>
                <c:pt idx="4961">
                  <c:v>61</c:v>
                </c:pt>
                <c:pt idx="4962">
                  <c:v>31</c:v>
                </c:pt>
                <c:pt idx="4963">
                  <c:v>31</c:v>
                </c:pt>
                <c:pt idx="4964">
                  <c:v>0</c:v>
                </c:pt>
                <c:pt idx="4965">
                  <c:v>43</c:v>
                </c:pt>
                <c:pt idx="4966">
                  <c:v>36</c:v>
                </c:pt>
                <c:pt idx="4967">
                  <c:v>0</c:v>
                </c:pt>
                <c:pt idx="4968">
                  <c:v>33</c:v>
                </c:pt>
                <c:pt idx="4969">
                  <c:v>23</c:v>
                </c:pt>
                <c:pt idx="4970">
                  <c:v>39</c:v>
                </c:pt>
                <c:pt idx="4971">
                  <c:v>33</c:v>
                </c:pt>
                <c:pt idx="4972">
                  <c:v>41</c:v>
                </c:pt>
                <c:pt idx="4973">
                  <c:v>37</c:v>
                </c:pt>
                <c:pt idx="4974">
                  <c:v>66</c:v>
                </c:pt>
                <c:pt idx="4975">
                  <c:v>0</c:v>
                </c:pt>
                <c:pt idx="4976">
                  <c:v>22</c:v>
                </c:pt>
                <c:pt idx="4977">
                  <c:v>35</c:v>
                </c:pt>
                <c:pt idx="4978">
                  <c:v>59</c:v>
                </c:pt>
                <c:pt idx="4979">
                  <c:v>0</c:v>
                </c:pt>
                <c:pt idx="4980">
                  <c:v>0</c:v>
                </c:pt>
                <c:pt idx="4981">
                  <c:v>67</c:v>
                </c:pt>
                <c:pt idx="4982">
                  <c:v>38</c:v>
                </c:pt>
                <c:pt idx="4983">
                  <c:v>0</c:v>
                </c:pt>
                <c:pt idx="4984">
                  <c:v>0</c:v>
                </c:pt>
                <c:pt idx="4985">
                  <c:v>63</c:v>
                </c:pt>
                <c:pt idx="4986">
                  <c:v>49</c:v>
                </c:pt>
                <c:pt idx="4987">
                  <c:v>0</c:v>
                </c:pt>
                <c:pt idx="4988">
                  <c:v>38</c:v>
                </c:pt>
                <c:pt idx="4989">
                  <c:v>31</c:v>
                </c:pt>
                <c:pt idx="4990">
                  <c:v>35</c:v>
                </c:pt>
                <c:pt idx="4991">
                  <c:v>29</c:v>
                </c:pt>
                <c:pt idx="4992">
                  <c:v>0</c:v>
                </c:pt>
                <c:pt idx="4993">
                  <c:v>57</c:v>
                </c:pt>
                <c:pt idx="4994">
                  <c:v>38</c:v>
                </c:pt>
                <c:pt idx="4995">
                  <c:v>43</c:v>
                </c:pt>
                <c:pt idx="4996">
                  <c:v>62</c:v>
                </c:pt>
                <c:pt idx="4997">
                  <c:v>0</c:v>
                </c:pt>
                <c:pt idx="4998">
                  <c:v>42</c:v>
                </c:pt>
                <c:pt idx="4999">
                  <c:v>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3F-406B-9656-27E744E1E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0002144"/>
        <c:axId val="2120002624"/>
      </c:scatterChart>
      <c:valAx>
        <c:axId val="2120002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2120002624"/>
        <c:crosses val="autoZero"/>
        <c:crossBetween val="midCat"/>
      </c:valAx>
      <c:valAx>
        <c:axId val="212000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2120002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'moras (2)'!$Q$1</c:f>
              <c:strCache>
                <c:ptCount val="1"/>
                <c:pt idx="0">
                  <c:v>Edad_SI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'moras (2)'!$Q$2:$Q$5001</c:f>
              <c:numCache>
                <c:formatCode>General</c:formatCode>
                <c:ptCount val="5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58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36</c:v>
                </c:pt>
                <c:pt idx="17">
                  <c:v>0</c:v>
                </c:pt>
                <c:pt idx="18">
                  <c:v>0</c:v>
                </c:pt>
                <c:pt idx="19">
                  <c:v>52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36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42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27</c:v>
                </c:pt>
                <c:pt idx="76">
                  <c:v>29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27</c:v>
                </c:pt>
                <c:pt idx="81">
                  <c:v>0</c:v>
                </c:pt>
                <c:pt idx="82">
                  <c:v>34</c:v>
                </c:pt>
                <c:pt idx="83">
                  <c:v>53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31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30</c:v>
                </c:pt>
                <c:pt idx="108">
                  <c:v>44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52</c:v>
                </c:pt>
                <c:pt idx="117">
                  <c:v>0</c:v>
                </c:pt>
                <c:pt idx="118">
                  <c:v>0</c:v>
                </c:pt>
                <c:pt idx="119">
                  <c:v>37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55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60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56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46</c:v>
                </c:pt>
                <c:pt idx="168">
                  <c:v>0</c:v>
                </c:pt>
                <c:pt idx="169">
                  <c:v>63</c:v>
                </c:pt>
                <c:pt idx="170">
                  <c:v>33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54</c:v>
                </c:pt>
                <c:pt idx="179">
                  <c:v>0</c:v>
                </c:pt>
                <c:pt idx="180">
                  <c:v>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38</c:v>
                </c:pt>
                <c:pt idx="189">
                  <c:v>42</c:v>
                </c:pt>
                <c:pt idx="190">
                  <c:v>69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56</c:v>
                </c:pt>
                <c:pt idx="195">
                  <c:v>31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72</c:v>
                </c:pt>
                <c:pt idx="201">
                  <c:v>0</c:v>
                </c:pt>
                <c:pt idx="202">
                  <c:v>38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19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41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28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61</c:v>
                </c:pt>
                <c:pt idx="241">
                  <c:v>0</c:v>
                </c:pt>
                <c:pt idx="242">
                  <c:v>56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36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50</c:v>
                </c:pt>
                <c:pt idx="254">
                  <c:v>0</c:v>
                </c:pt>
                <c:pt idx="255">
                  <c:v>0</c:v>
                </c:pt>
                <c:pt idx="256">
                  <c:v>23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62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41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52</c:v>
                </c:pt>
                <c:pt idx="286">
                  <c:v>0</c:v>
                </c:pt>
                <c:pt idx="287">
                  <c:v>28</c:v>
                </c:pt>
                <c:pt idx="288">
                  <c:v>0</c:v>
                </c:pt>
                <c:pt idx="289">
                  <c:v>51</c:v>
                </c:pt>
                <c:pt idx="290">
                  <c:v>0</c:v>
                </c:pt>
                <c:pt idx="291">
                  <c:v>0</c:v>
                </c:pt>
                <c:pt idx="292">
                  <c:v>62</c:v>
                </c:pt>
                <c:pt idx="293">
                  <c:v>0</c:v>
                </c:pt>
                <c:pt idx="294">
                  <c:v>32</c:v>
                </c:pt>
                <c:pt idx="295">
                  <c:v>58</c:v>
                </c:pt>
                <c:pt idx="296">
                  <c:v>57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32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42</c:v>
                </c:pt>
                <c:pt idx="319">
                  <c:v>0</c:v>
                </c:pt>
                <c:pt idx="320">
                  <c:v>0</c:v>
                </c:pt>
                <c:pt idx="321">
                  <c:v>60</c:v>
                </c:pt>
                <c:pt idx="322">
                  <c:v>0</c:v>
                </c:pt>
                <c:pt idx="323">
                  <c:v>0</c:v>
                </c:pt>
                <c:pt idx="324">
                  <c:v>49</c:v>
                </c:pt>
                <c:pt idx="325">
                  <c:v>0</c:v>
                </c:pt>
                <c:pt idx="326">
                  <c:v>0</c:v>
                </c:pt>
                <c:pt idx="327">
                  <c:v>39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35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67</c:v>
                </c:pt>
                <c:pt idx="344">
                  <c:v>0</c:v>
                </c:pt>
                <c:pt idx="345">
                  <c:v>27</c:v>
                </c:pt>
                <c:pt idx="346">
                  <c:v>0</c:v>
                </c:pt>
                <c:pt idx="347">
                  <c:v>0</c:v>
                </c:pt>
                <c:pt idx="348">
                  <c:v>40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28</c:v>
                </c:pt>
                <c:pt idx="355">
                  <c:v>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67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74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53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32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34</c:v>
                </c:pt>
                <c:pt idx="391">
                  <c:v>0</c:v>
                </c:pt>
                <c:pt idx="392">
                  <c:v>0</c:v>
                </c:pt>
                <c:pt idx="393">
                  <c:v>32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62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49</c:v>
                </c:pt>
                <c:pt idx="412">
                  <c:v>45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40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52</c:v>
                </c:pt>
                <c:pt idx="426">
                  <c:v>0</c:v>
                </c:pt>
                <c:pt idx="427">
                  <c:v>52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51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74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32</c:v>
                </c:pt>
                <c:pt idx="446">
                  <c:v>0</c:v>
                </c:pt>
                <c:pt idx="447">
                  <c:v>0</c:v>
                </c:pt>
                <c:pt idx="448">
                  <c:v>38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55</c:v>
                </c:pt>
                <c:pt idx="471">
                  <c:v>0</c:v>
                </c:pt>
                <c:pt idx="472">
                  <c:v>0</c:v>
                </c:pt>
                <c:pt idx="473">
                  <c:v>27</c:v>
                </c:pt>
                <c:pt idx="474">
                  <c:v>0</c:v>
                </c:pt>
                <c:pt idx="475">
                  <c:v>40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46</c:v>
                </c:pt>
                <c:pt idx="480">
                  <c:v>49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54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56</c:v>
                </c:pt>
                <c:pt idx="499">
                  <c:v>0</c:v>
                </c:pt>
                <c:pt idx="500">
                  <c:v>40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52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56</c:v>
                </c:pt>
                <c:pt idx="522">
                  <c:v>51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34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42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30</c:v>
                </c:pt>
                <c:pt idx="538">
                  <c:v>53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33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35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56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49</c:v>
                </c:pt>
                <c:pt idx="585">
                  <c:v>57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43</c:v>
                </c:pt>
                <c:pt idx="592">
                  <c:v>0</c:v>
                </c:pt>
                <c:pt idx="593">
                  <c:v>0</c:v>
                </c:pt>
                <c:pt idx="594">
                  <c:v>42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36</c:v>
                </c:pt>
                <c:pt idx="601">
                  <c:v>0</c:v>
                </c:pt>
                <c:pt idx="602">
                  <c:v>0</c:v>
                </c:pt>
                <c:pt idx="603">
                  <c:v>77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29</c:v>
                </c:pt>
                <c:pt idx="609">
                  <c:v>0</c:v>
                </c:pt>
                <c:pt idx="610">
                  <c:v>0</c:v>
                </c:pt>
                <c:pt idx="611">
                  <c:v>39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31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52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35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41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49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48</c:v>
                </c:pt>
                <c:pt idx="664">
                  <c:v>42</c:v>
                </c:pt>
                <c:pt idx="665">
                  <c:v>41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54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45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53</c:v>
                </c:pt>
                <c:pt idx="687">
                  <c:v>37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39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38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55</c:v>
                </c:pt>
                <c:pt idx="721">
                  <c:v>0</c:v>
                </c:pt>
                <c:pt idx="722">
                  <c:v>0</c:v>
                </c:pt>
                <c:pt idx="723">
                  <c:v>23</c:v>
                </c:pt>
                <c:pt idx="724">
                  <c:v>43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49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39</c:v>
                </c:pt>
                <c:pt idx="743">
                  <c:v>47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53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51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36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53</c:v>
                </c:pt>
                <c:pt idx="771">
                  <c:v>0</c:v>
                </c:pt>
                <c:pt idx="772">
                  <c:v>72</c:v>
                </c:pt>
                <c:pt idx="773">
                  <c:v>0</c:v>
                </c:pt>
                <c:pt idx="774">
                  <c:v>0</c:v>
                </c:pt>
                <c:pt idx="775">
                  <c:v>51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38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50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35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41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30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46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36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51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56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72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51</c:v>
                </c:pt>
                <c:pt idx="859">
                  <c:v>37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40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63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37</c:v>
                </c:pt>
                <c:pt idx="874">
                  <c:v>45</c:v>
                </c:pt>
                <c:pt idx="875">
                  <c:v>26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56</c:v>
                </c:pt>
                <c:pt idx="883">
                  <c:v>0</c:v>
                </c:pt>
                <c:pt idx="884">
                  <c:v>50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47</c:v>
                </c:pt>
                <c:pt idx="898">
                  <c:v>25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29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66</c:v>
                </c:pt>
                <c:pt idx="912">
                  <c:v>0</c:v>
                </c:pt>
                <c:pt idx="913">
                  <c:v>60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37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41</c:v>
                </c:pt>
                <c:pt idx="924">
                  <c:v>50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43</c:v>
                </c:pt>
                <c:pt idx="944">
                  <c:v>0</c:v>
                </c:pt>
                <c:pt idx="945">
                  <c:v>60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60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42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48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40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54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37</c:v>
                </c:pt>
                <c:pt idx="1016">
                  <c:v>48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58</c:v>
                </c:pt>
                <c:pt idx="1021">
                  <c:v>0</c:v>
                </c:pt>
                <c:pt idx="1022">
                  <c:v>28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32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73</c:v>
                </c:pt>
                <c:pt idx="1033">
                  <c:v>54</c:v>
                </c:pt>
                <c:pt idx="1034">
                  <c:v>0</c:v>
                </c:pt>
                <c:pt idx="1035">
                  <c:v>0</c:v>
                </c:pt>
                <c:pt idx="1036">
                  <c:v>46</c:v>
                </c:pt>
                <c:pt idx="1037">
                  <c:v>43</c:v>
                </c:pt>
                <c:pt idx="1038">
                  <c:v>0</c:v>
                </c:pt>
                <c:pt idx="1039">
                  <c:v>0</c:v>
                </c:pt>
                <c:pt idx="1040">
                  <c:v>57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28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35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28</c:v>
                </c:pt>
                <c:pt idx="1062">
                  <c:v>0</c:v>
                </c:pt>
                <c:pt idx="1063">
                  <c:v>46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60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31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37</c:v>
                </c:pt>
                <c:pt idx="1096">
                  <c:v>0</c:v>
                </c:pt>
                <c:pt idx="1097">
                  <c:v>0</c:v>
                </c:pt>
                <c:pt idx="1098">
                  <c:v>37</c:v>
                </c:pt>
                <c:pt idx="1099">
                  <c:v>0</c:v>
                </c:pt>
                <c:pt idx="1100">
                  <c:v>0</c:v>
                </c:pt>
                <c:pt idx="1101">
                  <c:v>33</c:v>
                </c:pt>
                <c:pt idx="1102">
                  <c:v>0</c:v>
                </c:pt>
                <c:pt idx="1103">
                  <c:v>30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48</c:v>
                </c:pt>
                <c:pt idx="1113">
                  <c:v>0</c:v>
                </c:pt>
                <c:pt idx="1114">
                  <c:v>54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58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26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49</c:v>
                </c:pt>
                <c:pt idx="1134">
                  <c:v>58</c:v>
                </c:pt>
                <c:pt idx="1135">
                  <c:v>41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21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48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28</c:v>
                </c:pt>
                <c:pt idx="1159">
                  <c:v>37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32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56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43</c:v>
                </c:pt>
                <c:pt idx="1190">
                  <c:v>54</c:v>
                </c:pt>
                <c:pt idx="1191">
                  <c:v>0</c:v>
                </c:pt>
                <c:pt idx="1192">
                  <c:v>0</c:v>
                </c:pt>
                <c:pt idx="1193">
                  <c:v>36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46</c:v>
                </c:pt>
                <c:pt idx="1200">
                  <c:v>62</c:v>
                </c:pt>
                <c:pt idx="1201">
                  <c:v>0</c:v>
                </c:pt>
                <c:pt idx="1202">
                  <c:v>68</c:v>
                </c:pt>
                <c:pt idx="1203">
                  <c:v>51</c:v>
                </c:pt>
                <c:pt idx="1204">
                  <c:v>0</c:v>
                </c:pt>
                <c:pt idx="1205">
                  <c:v>66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37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61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57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30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40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46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52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55</c:v>
                </c:pt>
                <c:pt idx="1290">
                  <c:v>57</c:v>
                </c:pt>
                <c:pt idx="1291">
                  <c:v>36</c:v>
                </c:pt>
                <c:pt idx="1292">
                  <c:v>0</c:v>
                </c:pt>
                <c:pt idx="1293">
                  <c:v>18</c:v>
                </c:pt>
                <c:pt idx="1294">
                  <c:v>0</c:v>
                </c:pt>
                <c:pt idx="1295">
                  <c:v>62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41</c:v>
                </c:pt>
                <c:pt idx="1324">
                  <c:v>22</c:v>
                </c:pt>
                <c:pt idx="1325">
                  <c:v>0</c:v>
                </c:pt>
                <c:pt idx="1326">
                  <c:v>0</c:v>
                </c:pt>
                <c:pt idx="1327">
                  <c:v>60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38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31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53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32</c:v>
                </c:pt>
                <c:pt idx="1359">
                  <c:v>31</c:v>
                </c:pt>
                <c:pt idx="1360">
                  <c:v>0</c:v>
                </c:pt>
                <c:pt idx="1361">
                  <c:v>45</c:v>
                </c:pt>
                <c:pt idx="1362">
                  <c:v>0</c:v>
                </c:pt>
                <c:pt idx="1363">
                  <c:v>27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41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36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57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47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39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58</c:v>
                </c:pt>
                <c:pt idx="1420">
                  <c:v>27</c:v>
                </c:pt>
                <c:pt idx="1421">
                  <c:v>0</c:v>
                </c:pt>
                <c:pt idx="1422">
                  <c:v>34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61</c:v>
                </c:pt>
                <c:pt idx="1434">
                  <c:v>23</c:v>
                </c:pt>
                <c:pt idx="1435">
                  <c:v>0</c:v>
                </c:pt>
                <c:pt idx="1436">
                  <c:v>0</c:v>
                </c:pt>
                <c:pt idx="1437">
                  <c:v>31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32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37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33</c:v>
                </c:pt>
                <c:pt idx="1468">
                  <c:v>0</c:v>
                </c:pt>
                <c:pt idx="1469">
                  <c:v>22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31</c:v>
                </c:pt>
                <c:pt idx="1476">
                  <c:v>0</c:v>
                </c:pt>
                <c:pt idx="1477">
                  <c:v>0</c:v>
                </c:pt>
                <c:pt idx="1478">
                  <c:v>32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56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31</c:v>
                </c:pt>
                <c:pt idx="1496">
                  <c:v>46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53</c:v>
                </c:pt>
                <c:pt idx="1501">
                  <c:v>0</c:v>
                </c:pt>
                <c:pt idx="1502">
                  <c:v>49</c:v>
                </c:pt>
                <c:pt idx="1503">
                  <c:v>60</c:v>
                </c:pt>
                <c:pt idx="1504">
                  <c:v>0</c:v>
                </c:pt>
                <c:pt idx="1505">
                  <c:v>0</c:v>
                </c:pt>
                <c:pt idx="1506">
                  <c:v>49</c:v>
                </c:pt>
                <c:pt idx="1507">
                  <c:v>61</c:v>
                </c:pt>
                <c:pt idx="1508">
                  <c:v>0</c:v>
                </c:pt>
                <c:pt idx="1509">
                  <c:v>29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43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49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48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47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57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43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40</c:v>
                </c:pt>
                <c:pt idx="1599">
                  <c:v>0</c:v>
                </c:pt>
                <c:pt idx="1600">
                  <c:v>50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42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38</c:v>
                </c:pt>
                <c:pt idx="1610">
                  <c:v>0</c:v>
                </c:pt>
                <c:pt idx="1611">
                  <c:v>59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26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52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46</c:v>
                </c:pt>
                <c:pt idx="1627">
                  <c:v>0</c:v>
                </c:pt>
                <c:pt idx="1628">
                  <c:v>70</c:v>
                </c:pt>
                <c:pt idx="1629">
                  <c:v>0</c:v>
                </c:pt>
                <c:pt idx="1630">
                  <c:v>30</c:v>
                </c:pt>
                <c:pt idx="1631">
                  <c:v>47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38</c:v>
                </c:pt>
                <c:pt idx="1638">
                  <c:v>51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21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39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49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35</c:v>
                </c:pt>
                <c:pt idx="1676">
                  <c:v>0</c:v>
                </c:pt>
                <c:pt idx="1677">
                  <c:v>35</c:v>
                </c:pt>
                <c:pt idx="1678">
                  <c:v>32</c:v>
                </c:pt>
                <c:pt idx="1679">
                  <c:v>0</c:v>
                </c:pt>
                <c:pt idx="1680">
                  <c:v>45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38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31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43</c:v>
                </c:pt>
                <c:pt idx="1707">
                  <c:v>0</c:v>
                </c:pt>
                <c:pt idx="1708">
                  <c:v>24</c:v>
                </c:pt>
                <c:pt idx="1709">
                  <c:v>0</c:v>
                </c:pt>
                <c:pt idx="1710">
                  <c:v>0</c:v>
                </c:pt>
                <c:pt idx="1711">
                  <c:v>29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56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57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62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38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73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34</c:v>
                </c:pt>
                <c:pt idx="1782">
                  <c:v>0</c:v>
                </c:pt>
                <c:pt idx="1783">
                  <c:v>43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37</c:v>
                </c:pt>
                <c:pt idx="1789">
                  <c:v>0</c:v>
                </c:pt>
                <c:pt idx="1790">
                  <c:v>27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41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43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61</c:v>
                </c:pt>
                <c:pt idx="1817">
                  <c:v>20</c:v>
                </c:pt>
                <c:pt idx="1818">
                  <c:v>42</c:v>
                </c:pt>
                <c:pt idx="1819">
                  <c:v>32</c:v>
                </c:pt>
                <c:pt idx="1820">
                  <c:v>0</c:v>
                </c:pt>
                <c:pt idx="1821">
                  <c:v>0</c:v>
                </c:pt>
                <c:pt idx="1822">
                  <c:v>51</c:v>
                </c:pt>
                <c:pt idx="1823">
                  <c:v>0</c:v>
                </c:pt>
                <c:pt idx="1824">
                  <c:v>32</c:v>
                </c:pt>
                <c:pt idx="1825">
                  <c:v>29</c:v>
                </c:pt>
                <c:pt idx="1826">
                  <c:v>55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24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42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54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51</c:v>
                </c:pt>
                <c:pt idx="1856">
                  <c:v>58</c:v>
                </c:pt>
                <c:pt idx="1857">
                  <c:v>0</c:v>
                </c:pt>
                <c:pt idx="1858">
                  <c:v>34</c:v>
                </c:pt>
                <c:pt idx="1859">
                  <c:v>0</c:v>
                </c:pt>
                <c:pt idx="1860">
                  <c:v>0</c:v>
                </c:pt>
                <c:pt idx="1861">
                  <c:v>25</c:v>
                </c:pt>
                <c:pt idx="1862">
                  <c:v>0</c:v>
                </c:pt>
                <c:pt idx="1863">
                  <c:v>49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57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64</c:v>
                </c:pt>
                <c:pt idx="1884">
                  <c:v>53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61</c:v>
                </c:pt>
                <c:pt idx="1894">
                  <c:v>0</c:v>
                </c:pt>
                <c:pt idx="1895">
                  <c:v>0</c:v>
                </c:pt>
                <c:pt idx="1896">
                  <c:v>46</c:v>
                </c:pt>
                <c:pt idx="1897">
                  <c:v>30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54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46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29</c:v>
                </c:pt>
                <c:pt idx="1927">
                  <c:v>0</c:v>
                </c:pt>
                <c:pt idx="1928">
                  <c:v>27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59</c:v>
                </c:pt>
                <c:pt idx="1934">
                  <c:v>0</c:v>
                </c:pt>
                <c:pt idx="1935">
                  <c:v>59</c:v>
                </c:pt>
                <c:pt idx="1936">
                  <c:v>0</c:v>
                </c:pt>
                <c:pt idx="1937">
                  <c:v>21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54</c:v>
                </c:pt>
                <c:pt idx="1949">
                  <c:v>43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50</c:v>
                </c:pt>
                <c:pt idx="1960">
                  <c:v>36</c:v>
                </c:pt>
                <c:pt idx="1961">
                  <c:v>33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38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30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50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59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36</c:v>
                </c:pt>
                <c:pt idx="1994">
                  <c:v>0</c:v>
                </c:pt>
                <c:pt idx="1995">
                  <c:v>38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34</c:v>
                </c:pt>
                <c:pt idx="2012">
                  <c:v>46</c:v>
                </c:pt>
                <c:pt idx="2013">
                  <c:v>0</c:v>
                </c:pt>
                <c:pt idx="2014">
                  <c:v>0</c:v>
                </c:pt>
                <c:pt idx="2015">
                  <c:v>68</c:v>
                </c:pt>
                <c:pt idx="2016">
                  <c:v>0</c:v>
                </c:pt>
                <c:pt idx="2017">
                  <c:v>27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61</c:v>
                </c:pt>
                <c:pt idx="2024">
                  <c:v>54</c:v>
                </c:pt>
                <c:pt idx="2025">
                  <c:v>0</c:v>
                </c:pt>
                <c:pt idx="2026">
                  <c:v>55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29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66</c:v>
                </c:pt>
                <c:pt idx="2046">
                  <c:v>0</c:v>
                </c:pt>
                <c:pt idx="2047">
                  <c:v>0</c:v>
                </c:pt>
                <c:pt idx="2048">
                  <c:v>36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31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51</c:v>
                </c:pt>
                <c:pt idx="2057">
                  <c:v>35</c:v>
                </c:pt>
                <c:pt idx="2058">
                  <c:v>38</c:v>
                </c:pt>
                <c:pt idx="2059">
                  <c:v>43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36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43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43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44</c:v>
                </c:pt>
                <c:pt idx="2082">
                  <c:v>47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57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58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37</c:v>
                </c:pt>
                <c:pt idx="2101">
                  <c:v>0</c:v>
                </c:pt>
                <c:pt idx="2102">
                  <c:v>0</c:v>
                </c:pt>
                <c:pt idx="2103">
                  <c:v>62</c:v>
                </c:pt>
                <c:pt idx="2104">
                  <c:v>52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47</c:v>
                </c:pt>
                <c:pt idx="2116">
                  <c:v>0</c:v>
                </c:pt>
                <c:pt idx="2117">
                  <c:v>0</c:v>
                </c:pt>
                <c:pt idx="2118">
                  <c:v>27</c:v>
                </c:pt>
                <c:pt idx="2119">
                  <c:v>56</c:v>
                </c:pt>
                <c:pt idx="2120">
                  <c:v>0</c:v>
                </c:pt>
                <c:pt idx="2121">
                  <c:v>0</c:v>
                </c:pt>
                <c:pt idx="2122">
                  <c:v>48</c:v>
                </c:pt>
                <c:pt idx="2123">
                  <c:v>30</c:v>
                </c:pt>
                <c:pt idx="2124">
                  <c:v>0</c:v>
                </c:pt>
                <c:pt idx="2125">
                  <c:v>0</c:v>
                </c:pt>
                <c:pt idx="2126">
                  <c:v>63</c:v>
                </c:pt>
                <c:pt idx="2127">
                  <c:v>25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45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27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19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43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23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48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38</c:v>
                </c:pt>
                <c:pt idx="2163">
                  <c:v>21</c:v>
                </c:pt>
                <c:pt idx="2164">
                  <c:v>0</c:v>
                </c:pt>
                <c:pt idx="2165">
                  <c:v>30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41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24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49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37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53</c:v>
                </c:pt>
                <c:pt idx="2207">
                  <c:v>57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44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28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61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28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35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59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40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50</c:v>
                </c:pt>
                <c:pt idx="2288">
                  <c:v>0</c:v>
                </c:pt>
                <c:pt idx="2289">
                  <c:v>0</c:v>
                </c:pt>
                <c:pt idx="2290">
                  <c:v>54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30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30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25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41</c:v>
                </c:pt>
                <c:pt idx="2312">
                  <c:v>0</c:v>
                </c:pt>
                <c:pt idx="2313">
                  <c:v>41</c:v>
                </c:pt>
                <c:pt idx="2314">
                  <c:v>0</c:v>
                </c:pt>
                <c:pt idx="2315">
                  <c:v>49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43</c:v>
                </c:pt>
                <c:pt idx="2323">
                  <c:v>0</c:v>
                </c:pt>
                <c:pt idx="2324">
                  <c:v>46</c:v>
                </c:pt>
                <c:pt idx="2325">
                  <c:v>0</c:v>
                </c:pt>
                <c:pt idx="2326">
                  <c:v>42</c:v>
                </c:pt>
                <c:pt idx="2327">
                  <c:v>28</c:v>
                </c:pt>
                <c:pt idx="2328">
                  <c:v>40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20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31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39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40</c:v>
                </c:pt>
                <c:pt idx="2354">
                  <c:v>55</c:v>
                </c:pt>
                <c:pt idx="2355">
                  <c:v>0</c:v>
                </c:pt>
                <c:pt idx="2356">
                  <c:v>28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52</c:v>
                </c:pt>
                <c:pt idx="2361">
                  <c:v>0</c:v>
                </c:pt>
                <c:pt idx="2362">
                  <c:v>60</c:v>
                </c:pt>
                <c:pt idx="2363">
                  <c:v>0</c:v>
                </c:pt>
                <c:pt idx="2364">
                  <c:v>45</c:v>
                </c:pt>
                <c:pt idx="2365">
                  <c:v>0</c:v>
                </c:pt>
                <c:pt idx="2366">
                  <c:v>0</c:v>
                </c:pt>
                <c:pt idx="2367">
                  <c:v>62</c:v>
                </c:pt>
                <c:pt idx="2368">
                  <c:v>0</c:v>
                </c:pt>
                <c:pt idx="2369">
                  <c:v>0</c:v>
                </c:pt>
                <c:pt idx="2370">
                  <c:v>38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47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30</c:v>
                </c:pt>
                <c:pt idx="2384">
                  <c:v>39</c:v>
                </c:pt>
                <c:pt idx="2385">
                  <c:v>0</c:v>
                </c:pt>
                <c:pt idx="2386">
                  <c:v>40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39</c:v>
                </c:pt>
                <c:pt idx="2391">
                  <c:v>0</c:v>
                </c:pt>
                <c:pt idx="2392">
                  <c:v>46</c:v>
                </c:pt>
                <c:pt idx="2393">
                  <c:v>0</c:v>
                </c:pt>
                <c:pt idx="2394">
                  <c:v>35</c:v>
                </c:pt>
                <c:pt idx="2395">
                  <c:v>30</c:v>
                </c:pt>
                <c:pt idx="2396">
                  <c:v>0</c:v>
                </c:pt>
                <c:pt idx="2397">
                  <c:v>43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38</c:v>
                </c:pt>
                <c:pt idx="2402">
                  <c:v>37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46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23</c:v>
                </c:pt>
                <c:pt idx="2412">
                  <c:v>41</c:v>
                </c:pt>
                <c:pt idx="2413">
                  <c:v>55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52</c:v>
                </c:pt>
                <c:pt idx="2422">
                  <c:v>0</c:v>
                </c:pt>
                <c:pt idx="2423">
                  <c:v>50</c:v>
                </c:pt>
                <c:pt idx="2424">
                  <c:v>34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44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51</c:v>
                </c:pt>
                <c:pt idx="2447">
                  <c:v>0</c:v>
                </c:pt>
                <c:pt idx="2448">
                  <c:v>30</c:v>
                </c:pt>
                <c:pt idx="2449">
                  <c:v>0</c:v>
                </c:pt>
                <c:pt idx="2450">
                  <c:v>0</c:v>
                </c:pt>
                <c:pt idx="2451">
                  <c:v>28</c:v>
                </c:pt>
                <c:pt idx="2452">
                  <c:v>50</c:v>
                </c:pt>
                <c:pt idx="2453">
                  <c:v>0</c:v>
                </c:pt>
                <c:pt idx="2454">
                  <c:v>0</c:v>
                </c:pt>
                <c:pt idx="2455">
                  <c:v>34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44</c:v>
                </c:pt>
                <c:pt idx="2470">
                  <c:v>33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57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57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31</c:v>
                </c:pt>
                <c:pt idx="2486">
                  <c:v>0</c:v>
                </c:pt>
                <c:pt idx="2487">
                  <c:v>0</c:v>
                </c:pt>
                <c:pt idx="2488">
                  <c:v>71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52</c:v>
                </c:pt>
                <c:pt idx="2499">
                  <c:v>41</c:v>
                </c:pt>
                <c:pt idx="2500">
                  <c:v>0</c:v>
                </c:pt>
                <c:pt idx="2501">
                  <c:v>35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35</c:v>
                </c:pt>
                <c:pt idx="2513">
                  <c:v>38</c:v>
                </c:pt>
                <c:pt idx="2514">
                  <c:v>44</c:v>
                </c:pt>
                <c:pt idx="2515">
                  <c:v>0</c:v>
                </c:pt>
                <c:pt idx="2516">
                  <c:v>41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42</c:v>
                </c:pt>
                <c:pt idx="2522">
                  <c:v>34</c:v>
                </c:pt>
                <c:pt idx="2523">
                  <c:v>0</c:v>
                </c:pt>
                <c:pt idx="2524">
                  <c:v>0</c:v>
                </c:pt>
                <c:pt idx="2525">
                  <c:v>54</c:v>
                </c:pt>
                <c:pt idx="2526">
                  <c:v>0</c:v>
                </c:pt>
                <c:pt idx="2527">
                  <c:v>0</c:v>
                </c:pt>
                <c:pt idx="2528">
                  <c:v>37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22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27</c:v>
                </c:pt>
                <c:pt idx="2538">
                  <c:v>0</c:v>
                </c:pt>
                <c:pt idx="2539">
                  <c:v>41</c:v>
                </c:pt>
                <c:pt idx="2540">
                  <c:v>52</c:v>
                </c:pt>
                <c:pt idx="2541">
                  <c:v>23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32</c:v>
                </c:pt>
                <c:pt idx="2548">
                  <c:v>50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28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27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33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34</c:v>
                </c:pt>
                <c:pt idx="2583">
                  <c:v>0</c:v>
                </c:pt>
                <c:pt idx="2584">
                  <c:v>36</c:v>
                </c:pt>
                <c:pt idx="2585">
                  <c:v>0</c:v>
                </c:pt>
                <c:pt idx="2586">
                  <c:v>60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46</c:v>
                </c:pt>
                <c:pt idx="2595">
                  <c:v>0</c:v>
                </c:pt>
                <c:pt idx="2596">
                  <c:v>44</c:v>
                </c:pt>
                <c:pt idx="2597">
                  <c:v>0</c:v>
                </c:pt>
                <c:pt idx="2598">
                  <c:v>0</c:v>
                </c:pt>
                <c:pt idx="2599">
                  <c:v>38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41</c:v>
                </c:pt>
                <c:pt idx="2606">
                  <c:v>0</c:v>
                </c:pt>
                <c:pt idx="2607">
                  <c:v>0</c:v>
                </c:pt>
                <c:pt idx="2608">
                  <c:v>48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33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34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28</c:v>
                </c:pt>
                <c:pt idx="2643">
                  <c:v>25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62</c:v>
                </c:pt>
                <c:pt idx="2650">
                  <c:v>42</c:v>
                </c:pt>
                <c:pt idx="2651">
                  <c:v>24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36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71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57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54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46</c:v>
                </c:pt>
                <c:pt idx="2713">
                  <c:v>0</c:v>
                </c:pt>
                <c:pt idx="2714">
                  <c:v>31</c:v>
                </c:pt>
                <c:pt idx="2715">
                  <c:v>0</c:v>
                </c:pt>
                <c:pt idx="2716">
                  <c:v>0</c:v>
                </c:pt>
                <c:pt idx="2717">
                  <c:v>54</c:v>
                </c:pt>
                <c:pt idx="2718">
                  <c:v>0</c:v>
                </c:pt>
                <c:pt idx="2719">
                  <c:v>55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67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37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42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53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51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44</c:v>
                </c:pt>
                <c:pt idx="2769">
                  <c:v>0</c:v>
                </c:pt>
                <c:pt idx="2770">
                  <c:v>0</c:v>
                </c:pt>
                <c:pt idx="2771">
                  <c:v>28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49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51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54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39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61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67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50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29</c:v>
                </c:pt>
                <c:pt idx="2831">
                  <c:v>0</c:v>
                </c:pt>
                <c:pt idx="2832">
                  <c:v>0</c:v>
                </c:pt>
                <c:pt idx="2833">
                  <c:v>32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60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19</c:v>
                </c:pt>
                <c:pt idx="2843">
                  <c:v>37</c:v>
                </c:pt>
                <c:pt idx="2844">
                  <c:v>0</c:v>
                </c:pt>
                <c:pt idx="2845">
                  <c:v>45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36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37</c:v>
                </c:pt>
                <c:pt idx="2855">
                  <c:v>0</c:v>
                </c:pt>
                <c:pt idx="2856">
                  <c:v>57</c:v>
                </c:pt>
                <c:pt idx="2857">
                  <c:v>0</c:v>
                </c:pt>
                <c:pt idx="2858">
                  <c:v>0</c:v>
                </c:pt>
                <c:pt idx="2859">
                  <c:v>25</c:v>
                </c:pt>
                <c:pt idx="2860">
                  <c:v>0</c:v>
                </c:pt>
                <c:pt idx="2861">
                  <c:v>0</c:v>
                </c:pt>
                <c:pt idx="2862">
                  <c:v>35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23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35</c:v>
                </c:pt>
                <c:pt idx="2910">
                  <c:v>53</c:v>
                </c:pt>
                <c:pt idx="2911">
                  <c:v>38</c:v>
                </c:pt>
                <c:pt idx="2912">
                  <c:v>69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52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19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53</c:v>
                </c:pt>
                <c:pt idx="2952">
                  <c:v>0</c:v>
                </c:pt>
                <c:pt idx="2953">
                  <c:v>0</c:v>
                </c:pt>
                <c:pt idx="2954">
                  <c:v>69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36</c:v>
                </c:pt>
                <c:pt idx="2960">
                  <c:v>47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38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52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36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55</c:v>
                </c:pt>
                <c:pt idx="2985">
                  <c:v>0</c:v>
                </c:pt>
                <c:pt idx="2986">
                  <c:v>51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53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40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38</c:v>
                </c:pt>
                <c:pt idx="3031">
                  <c:v>0</c:v>
                </c:pt>
                <c:pt idx="3032">
                  <c:v>0</c:v>
                </c:pt>
                <c:pt idx="3033">
                  <c:v>45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43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36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42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28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33</c:v>
                </c:pt>
                <c:pt idx="3066">
                  <c:v>42</c:v>
                </c:pt>
                <c:pt idx="3067">
                  <c:v>0</c:v>
                </c:pt>
                <c:pt idx="3068">
                  <c:v>0</c:v>
                </c:pt>
                <c:pt idx="3069">
                  <c:v>71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47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37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46</c:v>
                </c:pt>
                <c:pt idx="3088">
                  <c:v>0</c:v>
                </c:pt>
                <c:pt idx="3089">
                  <c:v>50</c:v>
                </c:pt>
                <c:pt idx="3090">
                  <c:v>40</c:v>
                </c:pt>
                <c:pt idx="3091">
                  <c:v>28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44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26</c:v>
                </c:pt>
                <c:pt idx="3110">
                  <c:v>0</c:v>
                </c:pt>
                <c:pt idx="3111">
                  <c:v>41</c:v>
                </c:pt>
                <c:pt idx="3112">
                  <c:v>47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62</c:v>
                </c:pt>
                <c:pt idx="3117">
                  <c:v>40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45</c:v>
                </c:pt>
                <c:pt idx="3123">
                  <c:v>0</c:v>
                </c:pt>
                <c:pt idx="3124">
                  <c:v>44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37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33</c:v>
                </c:pt>
                <c:pt idx="3148">
                  <c:v>31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59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36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42</c:v>
                </c:pt>
                <c:pt idx="3169">
                  <c:v>55</c:v>
                </c:pt>
                <c:pt idx="3170">
                  <c:v>43</c:v>
                </c:pt>
                <c:pt idx="3171">
                  <c:v>30</c:v>
                </c:pt>
                <c:pt idx="3172">
                  <c:v>0</c:v>
                </c:pt>
                <c:pt idx="3173">
                  <c:v>0</c:v>
                </c:pt>
                <c:pt idx="3174">
                  <c:v>36</c:v>
                </c:pt>
                <c:pt idx="3175">
                  <c:v>50</c:v>
                </c:pt>
                <c:pt idx="3176">
                  <c:v>0</c:v>
                </c:pt>
                <c:pt idx="3177">
                  <c:v>0</c:v>
                </c:pt>
                <c:pt idx="3178">
                  <c:v>50</c:v>
                </c:pt>
                <c:pt idx="3179">
                  <c:v>0</c:v>
                </c:pt>
                <c:pt idx="3180">
                  <c:v>48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74</c:v>
                </c:pt>
                <c:pt idx="3193">
                  <c:v>29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29</c:v>
                </c:pt>
                <c:pt idx="3203">
                  <c:v>0</c:v>
                </c:pt>
                <c:pt idx="3204">
                  <c:v>45</c:v>
                </c:pt>
                <c:pt idx="3205">
                  <c:v>0</c:v>
                </c:pt>
                <c:pt idx="3206">
                  <c:v>50</c:v>
                </c:pt>
                <c:pt idx="3207">
                  <c:v>44</c:v>
                </c:pt>
                <c:pt idx="3208">
                  <c:v>21</c:v>
                </c:pt>
                <c:pt idx="3209">
                  <c:v>50</c:v>
                </c:pt>
                <c:pt idx="3210">
                  <c:v>0</c:v>
                </c:pt>
                <c:pt idx="3211">
                  <c:v>0</c:v>
                </c:pt>
                <c:pt idx="3212">
                  <c:v>51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45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39</c:v>
                </c:pt>
                <c:pt idx="3230">
                  <c:v>0</c:v>
                </c:pt>
                <c:pt idx="3231">
                  <c:v>0</c:v>
                </c:pt>
                <c:pt idx="3232">
                  <c:v>59</c:v>
                </c:pt>
                <c:pt idx="3233">
                  <c:v>63</c:v>
                </c:pt>
                <c:pt idx="3234">
                  <c:v>0</c:v>
                </c:pt>
                <c:pt idx="3235">
                  <c:v>47</c:v>
                </c:pt>
                <c:pt idx="3236">
                  <c:v>0</c:v>
                </c:pt>
                <c:pt idx="3237">
                  <c:v>0</c:v>
                </c:pt>
                <c:pt idx="3238">
                  <c:v>39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41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44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19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52</c:v>
                </c:pt>
                <c:pt idx="3271">
                  <c:v>43</c:v>
                </c:pt>
                <c:pt idx="3272">
                  <c:v>0</c:v>
                </c:pt>
                <c:pt idx="3273">
                  <c:v>0</c:v>
                </c:pt>
                <c:pt idx="3274">
                  <c:v>43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28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36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33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73</c:v>
                </c:pt>
                <c:pt idx="3322">
                  <c:v>41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24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32</c:v>
                </c:pt>
                <c:pt idx="3350">
                  <c:v>42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41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40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59</c:v>
                </c:pt>
                <c:pt idx="3386">
                  <c:v>0</c:v>
                </c:pt>
                <c:pt idx="3387">
                  <c:v>43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55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53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60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58</c:v>
                </c:pt>
                <c:pt idx="3420">
                  <c:v>36</c:v>
                </c:pt>
                <c:pt idx="3421">
                  <c:v>68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45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63</c:v>
                </c:pt>
                <c:pt idx="3451">
                  <c:v>0</c:v>
                </c:pt>
                <c:pt idx="3452">
                  <c:v>45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47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22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40</c:v>
                </c:pt>
                <c:pt idx="3488">
                  <c:v>55</c:v>
                </c:pt>
                <c:pt idx="3489">
                  <c:v>29</c:v>
                </c:pt>
                <c:pt idx="3490">
                  <c:v>52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61</c:v>
                </c:pt>
                <c:pt idx="3500">
                  <c:v>0</c:v>
                </c:pt>
                <c:pt idx="3501">
                  <c:v>0</c:v>
                </c:pt>
                <c:pt idx="3502">
                  <c:v>70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62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58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36</c:v>
                </c:pt>
                <c:pt idx="3527">
                  <c:v>0</c:v>
                </c:pt>
                <c:pt idx="3528">
                  <c:v>37</c:v>
                </c:pt>
                <c:pt idx="3529">
                  <c:v>0</c:v>
                </c:pt>
                <c:pt idx="3530">
                  <c:v>39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47</c:v>
                </c:pt>
                <c:pt idx="3536">
                  <c:v>0</c:v>
                </c:pt>
                <c:pt idx="3537">
                  <c:v>0</c:v>
                </c:pt>
                <c:pt idx="3538">
                  <c:v>60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66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56</c:v>
                </c:pt>
                <c:pt idx="3551">
                  <c:v>45</c:v>
                </c:pt>
                <c:pt idx="3552">
                  <c:v>35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51</c:v>
                </c:pt>
                <c:pt idx="3557">
                  <c:v>0</c:v>
                </c:pt>
                <c:pt idx="3558">
                  <c:v>0</c:v>
                </c:pt>
                <c:pt idx="3559">
                  <c:v>27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52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52</c:v>
                </c:pt>
                <c:pt idx="3577">
                  <c:v>0</c:v>
                </c:pt>
                <c:pt idx="3578">
                  <c:v>0</c:v>
                </c:pt>
                <c:pt idx="3579">
                  <c:v>30</c:v>
                </c:pt>
                <c:pt idx="3580">
                  <c:v>0</c:v>
                </c:pt>
                <c:pt idx="3581">
                  <c:v>37</c:v>
                </c:pt>
                <c:pt idx="3582">
                  <c:v>0</c:v>
                </c:pt>
                <c:pt idx="3583">
                  <c:v>41</c:v>
                </c:pt>
                <c:pt idx="3584">
                  <c:v>0</c:v>
                </c:pt>
                <c:pt idx="3585">
                  <c:v>0</c:v>
                </c:pt>
                <c:pt idx="3586">
                  <c:v>51</c:v>
                </c:pt>
                <c:pt idx="3587">
                  <c:v>30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28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38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37</c:v>
                </c:pt>
                <c:pt idx="3617">
                  <c:v>0</c:v>
                </c:pt>
                <c:pt idx="3618">
                  <c:v>53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60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32</c:v>
                </c:pt>
                <c:pt idx="3629">
                  <c:v>0</c:v>
                </c:pt>
                <c:pt idx="3630">
                  <c:v>25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77</c:v>
                </c:pt>
                <c:pt idx="3639">
                  <c:v>0</c:v>
                </c:pt>
                <c:pt idx="3640">
                  <c:v>0</c:v>
                </c:pt>
                <c:pt idx="3641">
                  <c:v>56</c:v>
                </c:pt>
                <c:pt idx="3642">
                  <c:v>61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42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26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32</c:v>
                </c:pt>
                <c:pt idx="3664">
                  <c:v>20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31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37</c:v>
                </c:pt>
                <c:pt idx="3674">
                  <c:v>0</c:v>
                </c:pt>
                <c:pt idx="3675">
                  <c:v>0</c:v>
                </c:pt>
                <c:pt idx="3676">
                  <c:v>53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34</c:v>
                </c:pt>
                <c:pt idx="3687">
                  <c:v>37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33</c:v>
                </c:pt>
                <c:pt idx="3693">
                  <c:v>0</c:v>
                </c:pt>
                <c:pt idx="3694">
                  <c:v>0</c:v>
                </c:pt>
                <c:pt idx="3695">
                  <c:v>47</c:v>
                </c:pt>
                <c:pt idx="3696">
                  <c:v>0</c:v>
                </c:pt>
                <c:pt idx="3697">
                  <c:v>0</c:v>
                </c:pt>
                <c:pt idx="3698">
                  <c:v>41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53</c:v>
                </c:pt>
                <c:pt idx="3706">
                  <c:v>33</c:v>
                </c:pt>
                <c:pt idx="3707">
                  <c:v>84</c:v>
                </c:pt>
                <c:pt idx="3708">
                  <c:v>59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61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37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54</c:v>
                </c:pt>
                <c:pt idx="3734">
                  <c:v>0</c:v>
                </c:pt>
                <c:pt idx="3735">
                  <c:v>0</c:v>
                </c:pt>
                <c:pt idx="3736">
                  <c:v>28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50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43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31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48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39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43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29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39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41</c:v>
                </c:pt>
                <c:pt idx="3810">
                  <c:v>32</c:v>
                </c:pt>
                <c:pt idx="3811">
                  <c:v>0</c:v>
                </c:pt>
                <c:pt idx="3812">
                  <c:v>29</c:v>
                </c:pt>
                <c:pt idx="3813">
                  <c:v>27</c:v>
                </c:pt>
                <c:pt idx="3814">
                  <c:v>26</c:v>
                </c:pt>
                <c:pt idx="3815">
                  <c:v>0</c:v>
                </c:pt>
                <c:pt idx="3816">
                  <c:v>0</c:v>
                </c:pt>
                <c:pt idx="3817">
                  <c:v>57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56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40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28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55</c:v>
                </c:pt>
                <c:pt idx="3862">
                  <c:v>0</c:v>
                </c:pt>
                <c:pt idx="3863">
                  <c:v>0</c:v>
                </c:pt>
                <c:pt idx="3864">
                  <c:v>39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24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64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24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81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36</c:v>
                </c:pt>
                <c:pt idx="3897">
                  <c:v>36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41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26</c:v>
                </c:pt>
                <c:pt idx="3913">
                  <c:v>51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48</c:v>
                </c:pt>
                <c:pt idx="3921">
                  <c:v>0</c:v>
                </c:pt>
                <c:pt idx="3922">
                  <c:v>48</c:v>
                </c:pt>
                <c:pt idx="3923">
                  <c:v>42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24</c:v>
                </c:pt>
                <c:pt idx="3929">
                  <c:v>0</c:v>
                </c:pt>
                <c:pt idx="3930">
                  <c:v>0</c:v>
                </c:pt>
                <c:pt idx="3931">
                  <c:v>52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58</c:v>
                </c:pt>
                <c:pt idx="3937">
                  <c:v>0</c:v>
                </c:pt>
                <c:pt idx="3938">
                  <c:v>59</c:v>
                </c:pt>
                <c:pt idx="3939">
                  <c:v>0</c:v>
                </c:pt>
                <c:pt idx="3940">
                  <c:v>0</c:v>
                </c:pt>
                <c:pt idx="3941">
                  <c:v>64</c:v>
                </c:pt>
                <c:pt idx="3942">
                  <c:v>37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46</c:v>
                </c:pt>
                <c:pt idx="3947">
                  <c:v>48</c:v>
                </c:pt>
                <c:pt idx="3948">
                  <c:v>0</c:v>
                </c:pt>
                <c:pt idx="3949">
                  <c:v>19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55</c:v>
                </c:pt>
                <c:pt idx="3958">
                  <c:v>0</c:v>
                </c:pt>
                <c:pt idx="3959">
                  <c:v>0</c:v>
                </c:pt>
                <c:pt idx="3960">
                  <c:v>42</c:v>
                </c:pt>
                <c:pt idx="3961">
                  <c:v>0</c:v>
                </c:pt>
                <c:pt idx="3962">
                  <c:v>0</c:v>
                </c:pt>
                <c:pt idx="3963">
                  <c:v>30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40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46</c:v>
                </c:pt>
                <c:pt idx="3972">
                  <c:v>0</c:v>
                </c:pt>
                <c:pt idx="3973">
                  <c:v>51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57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51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46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54</c:v>
                </c:pt>
                <c:pt idx="4005">
                  <c:v>0</c:v>
                </c:pt>
                <c:pt idx="4006">
                  <c:v>58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23</c:v>
                </c:pt>
                <c:pt idx="4018">
                  <c:v>0</c:v>
                </c:pt>
                <c:pt idx="4019">
                  <c:v>31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32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42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51</c:v>
                </c:pt>
                <c:pt idx="4069">
                  <c:v>23</c:v>
                </c:pt>
                <c:pt idx="4070">
                  <c:v>0</c:v>
                </c:pt>
                <c:pt idx="4071">
                  <c:v>0</c:v>
                </c:pt>
                <c:pt idx="4072">
                  <c:v>56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50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39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29</c:v>
                </c:pt>
                <c:pt idx="4110">
                  <c:v>59</c:v>
                </c:pt>
                <c:pt idx="4111">
                  <c:v>0</c:v>
                </c:pt>
                <c:pt idx="4112">
                  <c:v>43</c:v>
                </c:pt>
                <c:pt idx="4113">
                  <c:v>0</c:v>
                </c:pt>
                <c:pt idx="4114">
                  <c:v>36</c:v>
                </c:pt>
                <c:pt idx="4115">
                  <c:v>0</c:v>
                </c:pt>
                <c:pt idx="4116">
                  <c:v>0</c:v>
                </c:pt>
                <c:pt idx="4117">
                  <c:v>47</c:v>
                </c:pt>
                <c:pt idx="4118">
                  <c:v>0</c:v>
                </c:pt>
                <c:pt idx="4119">
                  <c:v>48</c:v>
                </c:pt>
                <c:pt idx="4120">
                  <c:v>41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60</c:v>
                </c:pt>
                <c:pt idx="4133">
                  <c:v>0</c:v>
                </c:pt>
                <c:pt idx="4134">
                  <c:v>36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33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32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37</c:v>
                </c:pt>
                <c:pt idx="4151">
                  <c:v>34</c:v>
                </c:pt>
                <c:pt idx="4152">
                  <c:v>0</c:v>
                </c:pt>
                <c:pt idx="4153">
                  <c:v>45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54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31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38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43</c:v>
                </c:pt>
                <c:pt idx="4180">
                  <c:v>0</c:v>
                </c:pt>
                <c:pt idx="4181">
                  <c:v>45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47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37</c:v>
                </c:pt>
                <c:pt idx="4214">
                  <c:v>0</c:v>
                </c:pt>
                <c:pt idx="4215">
                  <c:v>47</c:v>
                </c:pt>
                <c:pt idx="4216">
                  <c:v>48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28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34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35</c:v>
                </c:pt>
                <c:pt idx="4240">
                  <c:v>0</c:v>
                </c:pt>
                <c:pt idx="4241">
                  <c:v>24</c:v>
                </c:pt>
                <c:pt idx="4242">
                  <c:v>0</c:v>
                </c:pt>
                <c:pt idx="4243">
                  <c:v>0</c:v>
                </c:pt>
                <c:pt idx="4244">
                  <c:v>49</c:v>
                </c:pt>
                <c:pt idx="4245">
                  <c:v>0</c:v>
                </c:pt>
                <c:pt idx="4246">
                  <c:v>60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45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29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27</c:v>
                </c:pt>
                <c:pt idx="4296">
                  <c:v>44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35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34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32</c:v>
                </c:pt>
                <c:pt idx="4315">
                  <c:v>45</c:v>
                </c:pt>
                <c:pt idx="4316">
                  <c:v>0</c:v>
                </c:pt>
                <c:pt idx="4317">
                  <c:v>26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47</c:v>
                </c:pt>
                <c:pt idx="4338">
                  <c:v>0</c:v>
                </c:pt>
                <c:pt idx="4339">
                  <c:v>34</c:v>
                </c:pt>
                <c:pt idx="4340">
                  <c:v>25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24</c:v>
                </c:pt>
                <c:pt idx="4360">
                  <c:v>44</c:v>
                </c:pt>
                <c:pt idx="4361">
                  <c:v>25</c:v>
                </c:pt>
                <c:pt idx="4362">
                  <c:v>48</c:v>
                </c:pt>
                <c:pt idx="4363">
                  <c:v>28</c:v>
                </c:pt>
                <c:pt idx="4364">
                  <c:v>90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37</c:v>
                </c:pt>
                <c:pt idx="4376">
                  <c:v>36</c:v>
                </c:pt>
                <c:pt idx="4377">
                  <c:v>0</c:v>
                </c:pt>
                <c:pt idx="4378">
                  <c:v>0</c:v>
                </c:pt>
                <c:pt idx="4379">
                  <c:v>63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22</c:v>
                </c:pt>
                <c:pt idx="4384">
                  <c:v>29</c:v>
                </c:pt>
                <c:pt idx="4385">
                  <c:v>0</c:v>
                </c:pt>
                <c:pt idx="4386">
                  <c:v>36</c:v>
                </c:pt>
                <c:pt idx="4387">
                  <c:v>0</c:v>
                </c:pt>
                <c:pt idx="4388">
                  <c:v>54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64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66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66</c:v>
                </c:pt>
                <c:pt idx="4415">
                  <c:v>0</c:v>
                </c:pt>
                <c:pt idx="4416">
                  <c:v>0</c:v>
                </c:pt>
                <c:pt idx="4417">
                  <c:v>65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56</c:v>
                </c:pt>
                <c:pt idx="4430">
                  <c:v>45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26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40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53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46</c:v>
                </c:pt>
                <c:pt idx="4464">
                  <c:v>35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42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40</c:v>
                </c:pt>
                <c:pt idx="4477">
                  <c:v>0</c:v>
                </c:pt>
                <c:pt idx="4478">
                  <c:v>0</c:v>
                </c:pt>
                <c:pt idx="4479">
                  <c:v>46</c:v>
                </c:pt>
                <c:pt idx="4480">
                  <c:v>0</c:v>
                </c:pt>
                <c:pt idx="4481">
                  <c:v>38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32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29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46</c:v>
                </c:pt>
                <c:pt idx="4508">
                  <c:v>0</c:v>
                </c:pt>
                <c:pt idx="4509">
                  <c:v>48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45</c:v>
                </c:pt>
                <c:pt idx="4514">
                  <c:v>0</c:v>
                </c:pt>
                <c:pt idx="4515">
                  <c:v>0</c:v>
                </c:pt>
                <c:pt idx="4516">
                  <c:v>58</c:v>
                </c:pt>
                <c:pt idx="4517">
                  <c:v>0</c:v>
                </c:pt>
                <c:pt idx="4518">
                  <c:v>36</c:v>
                </c:pt>
                <c:pt idx="4519">
                  <c:v>62</c:v>
                </c:pt>
                <c:pt idx="4520">
                  <c:v>0</c:v>
                </c:pt>
                <c:pt idx="4521">
                  <c:v>71</c:v>
                </c:pt>
                <c:pt idx="4522">
                  <c:v>0</c:v>
                </c:pt>
                <c:pt idx="4523">
                  <c:v>40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61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51</c:v>
                </c:pt>
                <c:pt idx="4546">
                  <c:v>0</c:v>
                </c:pt>
                <c:pt idx="4547">
                  <c:v>0</c:v>
                </c:pt>
                <c:pt idx="4548">
                  <c:v>63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65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64</c:v>
                </c:pt>
                <c:pt idx="4565">
                  <c:v>51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42</c:v>
                </c:pt>
                <c:pt idx="4579">
                  <c:v>0</c:v>
                </c:pt>
                <c:pt idx="4580">
                  <c:v>52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43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35</c:v>
                </c:pt>
                <c:pt idx="4611">
                  <c:v>0</c:v>
                </c:pt>
                <c:pt idx="4612">
                  <c:v>50</c:v>
                </c:pt>
                <c:pt idx="4613">
                  <c:v>34</c:v>
                </c:pt>
                <c:pt idx="4614">
                  <c:v>48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48</c:v>
                </c:pt>
                <c:pt idx="4622">
                  <c:v>61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53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64</c:v>
                </c:pt>
                <c:pt idx="4639">
                  <c:v>0</c:v>
                </c:pt>
                <c:pt idx="4640">
                  <c:v>0</c:v>
                </c:pt>
                <c:pt idx="4641">
                  <c:v>35</c:v>
                </c:pt>
                <c:pt idx="4642">
                  <c:v>0</c:v>
                </c:pt>
                <c:pt idx="4643">
                  <c:v>0</c:v>
                </c:pt>
                <c:pt idx="4644">
                  <c:v>35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37</c:v>
                </c:pt>
                <c:pt idx="4652">
                  <c:v>55</c:v>
                </c:pt>
                <c:pt idx="4653">
                  <c:v>49</c:v>
                </c:pt>
                <c:pt idx="4654">
                  <c:v>0</c:v>
                </c:pt>
                <c:pt idx="4655">
                  <c:v>0</c:v>
                </c:pt>
                <c:pt idx="4656">
                  <c:v>34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28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62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54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53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56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22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28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73</c:v>
                </c:pt>
                <c:pt idx="4762">
                  <c:v>0</c:v>
                </c:pt>
                <c:pt idx="4763">
                  <c:v>49</c:v>
                </c:pt>
                <c:pt idx="4764">
                  <c:v>0</c:v>
                </c:pt>
                <c:pt idx="4765">
                  <c:v>0</c:v>
                </c:pt>
                <c:pt idx="4766">
                  <c:v>32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24</c:v>
                </c:pt>
                <c:pt idx="4774">
                  <c:v>31</c:v>
                </c:pt>
                <c:pt idx="4775">
                  <c:v>0</c:v>
                </c:pt>
                <c:pt idx="4776">
                  <c:v>0</c:v>
                </c:pt>
                <c:pt idx="4777">
                  <c:v>41</c:v>
                </c:pt>
                <c:pt idx="4778">
                  <c:v>0</c:v>
                </c:pt>
                <c:pt idx="4779">
                  <c:v>36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50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42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58</c:v>
                </c:pt>
                <c:pt idx="4817">
                  <c:v>42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60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59</c:v>
                </c:pt>
                <c:pt idx="4830">
                  <c:v>38</c:v>
                </c:pt>
                <c:pt idx="4831">
                  <c:v>41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33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50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63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60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57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37</c:v>
                </c:pt>
                <c:pt idx="4912">
                  <c:v>42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29</c:v>
                </c:pt>
                <c:pt idx="4960">
                  <c:v>46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55</c:v>
                </c:pt>
                <c:pt idx="4965">
                  <c:v>0</c:v>
                </c:pt>
                <c:pt idx="4966">
                  <c:v>0</c:v>
                </c:pt>
                <c:pt idx="4967">
                  <c:v>30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25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36</c:v>
                </c:pt>
                <c:pt idx="4980">
                  <c:v>39</c:v>
                </c:pt>
                <c:pt idx="4981">
                  <c:v>0</c:v>
                </c:pt>
                <c:pt idx="4982">
                  <c:v>0</c:v>
                </c:pt>
                <c:pt idx="4983">
                  <c:v>55</c:v>
                </c:pt>
                <c:pt idx="4984">
                  <c:v>33</c:v>
                </c:pt>
                <c:pt idx="4985">
                  <c:v>0</c:v>
                </c:pt>
                <c:pt idx="4986">
                  <c:v>0</c:v>
                </c:pt>
                <c:pt idx="4987">
                  <c:v>44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26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56</c:v>
                </c:pt>
                <c:pt idx="4998">
                  <c:v>0</c:v>
                </c:pt>
                <c:pt idx="49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5B-4284-AA37-83A9324011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0080048"/>
        <c:axId val="400077168"/>
      </c:scatterChart>
      <c:valAx>
        <c:axId val="400080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400077168"/>
        <c:crosses val="autoZero"/>
        <c:crossBetween val="midCat"/>
      </c:valAx>
      <c:valAx>
        <c:axId val="40007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40008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</a:t>
            </a:r>
            <a:r>
              <a:rPr lang="en-US" baseline="0"/>
              <a:t> de Sexo</a:t>
            </a:r>
            <a:endParaRPr lang="en-US"/>
          </a:p>
        </c:rich>
      </c:tx>
      <c:layout>
        <c:manualLayout>
          <c:xMode val="edge"/>
          <c:yMode val="edge"/>
          <c:x val="0.41577883288933454"/>
          <c:y val="2.7605244996549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Cálculos!$B$33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Cálculos!$A$34:$A$35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Cálculos!$B$34:$B$35</c:f>
              <c:numCache>
                <c:formatCode>General</c:formatCode>
                <c:ptCount val="2"/>
                <c:pt idx="0">
                  <c:v>3012</c:v>
                </c:pt>
                <c:pt idx="1">
                  <c:v>1988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5-4F39-85D8-F7726C104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4468160"/>
        <c:axId val="304464800"/>
      </c:barChart>
      <c:catAx>
        <c:axId val="30446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04464800"/>
        <c:crosses val="autoZero"/>
        <c:auto val="1"/>
        <c:lblAlgn val="ctr"/>
        <c:lblOffset val="100"/>
        <c:noMultiLvlLbl val="0"/>
      </c:catAx>
      <c:valAx>
        <c:axId val="30446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04468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</a:t>
            </a:r>
            <a:r>
              <a:rPr lang="en-US" baseline="0"/>
              <a:t> de Tipo de Seguro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Cálculos!$B$52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Cálculos!$A$53:$A$58</c:f>
              <c:strCache>
                <c:ptCount val="6"/>
                <c:pt idx="0">
                  <c:v>ASALARIADO</c:v>
                </c:pt>
                <c:pt idx="1">
                  <c:v>P.E.P.S</c:v>
                </c:pt>
                <c:pt idx="2">
                  <c:v>A.V</c:v>
                </c:pt>
                <c:pt idx="3">
                  <c:v>T.I</c:v>
                </c:pt>
                <c:pt idx="4">
                  <c:v>C.E.T.I</c:v>
                </c:pt>
                <c:pt idx="5">
                  <c:v>C.E.A.V</c:v>
                </c:pt>
              </c:strCache>
            </c:strRef>
          </c:cat>
          <c:val>
            <c:numRef>
              <c:f>Cálculos!$B$53:$B$58</c:f>
              <c:numCache>
                <c:formatCode>General</c:formatCode>
                <c:ptCount val="6"/>
                <c:pt idx="0">
                  <c:v>3462</c:v>
                </c:pt>
                <c:pt idx="1">
                  <c:v>212</c:v>
                </c:pt>
                <c:pt idx="2">
                  <c:v>436</c:v>
                </c:pt>
                <c:pt idx="3">
                  <c:v>700</c:v>
                </c:pt>
                <c:pt idx="4">
                  <c:v>157</c:v>
                </c:pt>
                <c:pt idx="5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F4-45A6-B099-F4B9FE1A97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524544"/>
        <c:axId val="123521664"/>
      </c:barChart>
      <c:catAx>
        <c:axId val="12352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23521664"/>
        <c:crosses val="autoZero"/>
        <c:auto val="1"/>
        <c:lblAlgn val="ctr"/>
        <c:lblOffset val="100"/>
        <c:noMultiLvlLbl val="0"/>
      </c:catAx>
      <c:valAx>
        <c:axId val="12352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23524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</a:t>
            </a:r>
            <a:r>
              <a:rPr lang="en-US" baseline="0"/>
              <a:t> de Cantidad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Cálculos!$B$75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Cálculos!$A$76:$A$77</c:f>
              <c:strCache>
                <c:ptCount val="2"/>
                <c:pt idx="0">
                  <c:v>Público</c:v>
                </c:pt>
                <c:pt idx="1">
                  <c:v>Privado</c:v>
                </c:pt>
              </c:strCache>
            </c:strRef>
          </c:cat>
          <c:val>
            <c:numRef>
              <c:f>Cálculos!$B$76:$B$77</c:f>
              <c:numCache>
                <c:formatCode>General</c:formatCode>
                <c:ptCount val="2"/>
                <c:pt idx="0">
                  <c:v>1094</c:v>
                </c:pt>
                <c:pt idx="1">
                  <c:v>3906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64-431A-9D75-4F87D59B8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1382736"/>
        <c:axId val="391385136"/>
      </c:barChart>
      <c:catAx>
        <c:axId val="391382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91385136"/>
        <c:crosses val="autoZero"/>
        <c:auto val="1"/>
        <c:lblAlgn val="ctr"/>
        <c:lblOffset val="100"/>
        <c:noMultiLvlLbl val="0"/>
      </c:catAx>
      <c:valAx>
        <c:axId val="39138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91382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</a:t>
            </a:r>
            <a:r>
              <a:rPr lang="en-US" baseline="0"/>
              <a:t> de Indicador Activo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Cálculos!$B$93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Cálculos!$A$94:$A$95</c:f>
              <c:strCache>
                <c:ptCount val="2"/>
                <c:pt idx="0">
                  <c:v>SI</c:v>
                </c:pt>
                <c:pt idx="1">
                  <c:v>NO</c:v>
                </c:pt>
              </c:strCache>
            </c:strRef>
          </c:cat>
          <c:val>
            <c:numRef>
              <c:f>Cálculos!$B$94:$B$95</c:f>
              <c:numCache>
                <c:formatCode>General</c:formatCode>
                <c:ptCount val="2"/>
                <c:pt idx="0">
                  <c:v>4966</c:v>
                </c:pt>
                <c:pt idx="1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12-4D86-B0BB-ED0FF9813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89591680"/>
        <c:axId val="394526336"/>
      </c:barChart>
      <c:catAx>
        <c:axId val="389591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94526336"/>
        <c:crosses val="autoZero"/>
        <c:auto val="1"/>
        <c:lblAlgn val="ctr"/>
        <c:lblOffset val="100"/>
        <c:noMultiLvlLbl val="0"/>
      </c:catAx>
      <c:valAx>
        <c:axId val="39452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89591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</a:t>
            </a:r>
            <a:r>
              <a:rPr lang="en-US" baseline="0"/>
              <a:t> de Morosos </a:t>
            </a:r>
            <a:endParaRPr lang="en-US"/>
          </a:p>
        </c:rich>
      </c:tx>
      <c:layout>
        <c:manualLayout>
          <c:xMode val="edge"/>
          <c:yMode val="edge"/>
          <c:x val="0.28234011373578305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Cálculos!$B$112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Cálculos!$A$113:$A$114</c:f>
              <c:strCache>
                <c:ptCount val="2"/>
                <c:pt idx="0">
                  <c:v>SI</c:v>
                </c:pt>
                <c:pt idx="1">
                  <c:v>NO</c:v>
                </c:pt>
              </c:strCache>
            </c:strRef>
          </c:cat>
          <c:val>
            <c:numRef>
              <c:f>Cálculos!$B$113:$B$114</c:f>
              <c:numCache>
                <c:formatCode>General</c:formatCode>
                <c:ptCount val="2"/>
                <c:pt idx="0">
                  <c:v>870</c:v>
                </c:pt>
                <c:pt idx="1">
                  <c:v>4130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A8-4362-8CD1-DE306ADA7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2155648"/>
        <c:axId val="392157088"/>
      </c:barChart>
      <c:catAx>
        <c:axId val="392155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92157088"/>
        <c:crosses val="autoZero"/>
        <c:auto val="1"/>
        <c:lblAlgn val="ctr"/>
        <c:lblOffset val="100"/>
        <c:noMultiLvlLbl val="0"/>
      </c:catAx>
      <c:valAx>
        <c:axId val="39215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921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Distribución</a:t>
            </a:r>
            <a:r>
              <a:rPr lang="es-CR" baseline="0"/>
              <a:t> de Extranjeros</a:t>
            </a:r>
            <a:endParaRPr lang="es-C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Cálculos!$B$130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Cálculos!$A$131:$A$132</c:f>
              <c:strCache>
                <c:ptCount val="2"/>
                <c:pt idx="0">
                  <c:v>SI</c:v>
                </c:pt>
                <c:pt idx="1">
                  <c:v>NO</c:v>
                </c:pt>
              </c:strCache>
            </c:strRef>
          </c:cat>
          <c:val>
            <c:numRef>
              <c:f>Cálculos!$B$131:$B$132</c:f>
              <c:numCache>
                <c:formatCode>General</c:formatCode>
                <c:ptCount val="2"/>
                <c:pt idx="0">
                  <c:v>603</c:v>
                </c:pt>
                <c:pt idx="1">
                  <c:v>4397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D6-4979-B54C-F1B67C9148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4527296"/>
        <c:axId val="394524416"/>
      </c:barChart>
      <c:catAx>
        <c:axId val="39452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94524416"/>
        <c:crosses val="autoZero"/>
        <c:auto val="1"/>
        <c:lblAlgn val="ctr"/>
        <c:lblOffset val="100"/>
        <c:noMultiLvlLbl val="0"/>
      </c:catAx>
      <c:valAx>
        <c:axId val="39452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94527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Porcentajes morosos por sexo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Cálculos!$B$153</c:f>
              <c:strCache>
                <c:ptCount val="1"/>
                <c:pt idx="0">
                  <c:v>Porcentaje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Cálculos!$A$154:$A$155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Cálculos!$B$154:$B$155</c:f>
              <c:numCache>
                <c:formatCode>General</c:formatCode>
                <c:ptCount val="2"/>
                <c:pt idx="0">
                  <c:v>17.729083665338646</c:v>
                </c:pt>
                <c:pt idx="1">
                  <c:v>16.901408450704224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85-4E12-AD1F-4A5FB34F8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89519824"/>
        <c:axId val="389521264"/>
      </c:barChart>
      <c:catAx>
        <c:axId val="389519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89521264"/>
        <c:crosses val="autoZero"/>
        <c:auto val="1"/>
        <c:lblAlgn val="ctr"/>
        <c:lblOffset val="100"/>
        <c:noMultiLvlLbl val="0"/>
      </c:catAx>
      <c:valAx>
        <c:axId val="38952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89519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de morosos</a:t>
            </a:r>
            <a:r>
              <a:rPr lang="es-CR" baseline="0"/>
              <a:t> según seguro</a:t>
            </a:r>
            <a:endParaRPr lang="es-C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Cálculos!$B$172</c:f>
              <c:strCache>
                <c:ptCount val="1"/>
                <c:pt idx="0">
                  <c:v>Porcentaje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Cálculos!$A$173:$A$178</c:f>
              <c:strCache>
                <c:ptCount val="6"/>
                <c:pt idx="0">
                  <c:v>ASALARIADO</c:v>
                </c:pt>
                <c:pt idx="1">
                  <c:v>P.E.P.S</c:v>
                </c:pt>
                <c:pt idx="2">
                  <c:v>A.V</c:v>
                </c:pt>
                <c:pt idx="3">
                  <c:v>T.I</c:v>
                </c:pt>
                <c:pt idx="4">
                  <c:v>C.E.T.I</c:v>
                </c:pt>
                <c:pt idx="5">
                  <c:v>C.E.A.V</c:v>
                </c:pt>
              </c:strCache>
            </c:strRef>
          </c:cat>
          <c:val>
            <c:numRef>
              <c:f>Cálculos!$B$173:$B$178</c:f>
              <c:numCache>
                <c:formatCode>General</c:formatCode>
                <c:ptCount val="6"/>
                <c:pt idx="0">
                  <c:v>11.95840554592721</c:v>
                </c:pt>
                <c:pt idx="1">
                  <c:v>0</c:v>
                </c:pt>
                <c:pt idx="2">
                  <c:v>13.302752293577983</c:v>
                </c:pt>
                <c:pt idx="3">
                  <c:v>56.142857142857139</c:v>
                </c:pt>
                <c:pt idx="4">
                  <c:v>2.547770700636943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C3-406D-89F0-594B0FA386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1948496"/>
        <c:axId val="301951376"/>
      </c:barChart>
      <c:catAx>
        <c:axId val="30194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01951376"/>
        <c:crosses val="autoZero"/>
        <c:auto val="1"/>
        <c:lblAlgn val="ctr"/>
        <c:lblOffset val="100"/>
        <c:noMultiLvlLbl val="0"/>
      </c:catAx>
      <c:valAx>
        <c:axId val="30195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01948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de morosos</a:t>
            </a:r>
            <a:r>
              <a:rPr lang="es-CR" baseline="0"/>
              <a:t> por sector</a:t>
            </a:r>
            <a:endParaRPr lang="es-C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Cálculos!$B$195</c:f>
              <c:strCache>
                <c:ptCount val="1"/>
                <c:pt idx="0">
                  <c:v>Porcentaje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Cálculos!$A$196:$A$197</c:f>
              <c:strCache>
                <c:ptCount val="2"/>
                <c:pt idx="0">
                  <c:v>Público</c:v>
                </c:pt>
                <c:pt idx="1">
                  <c:v>Privado</c:v>
                </c:pt>
              </c:strCache>
            </c:strRef>
          </c:cat>
          <c:val>
            <c:numRef>
              <c:f>Cálculos!$B$196:$B$197</c:f>
              <c:numCache>
                <c:formatCode>General</c:formatCode>
                <c:ptCount val="2"/>
                <c:pt idx="0">
                  <c:v>15.173674588665447</c:v>
                </c:pt>
                <c:pt idx="1">
                  <c:v>18.023553507424474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F8-40B7-A2BC-C5AF11585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5648736"/>
        <c:axId val="1865652096"/>
      </c:barChart>
      <c:catAx>
        <c:axId val="186564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865652096"/>
        <c:crosses val="autoZero"/>
        <c:auto val="1"/>
        <c:lblAlgn val="ctr"/>
        <c:lblOffset val="100"/>
        <c:noMultiLvlLbl val="0"/>
      </c:catAx>
      <c:valAx>
        <c:axId val="186565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86564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de morosos</a:t>
            </a:r>
            <a:r>
              <a:rPr lang="es-CR" baseline="0"/>
              <a:t> según activos o no</a:t>
            </a:r>
            <a:endParaRPr lang="es-C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Cálculos!$B$214</c:f>
              <c:strCache>
                <c:ptCount val="1"/>
                <c:pt idx="0">
                  <c:v>Porcentaje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Cálculos!$A$215:$A$216</c:f>
              <c:strCache>
                <c:ptCount val="2"/>
                <c:pt idx="0">
                  <c:v>SI</c:v>
                </c:pt>
                <c:pt idx="1">
                  <c:v>NO</c:v>
                </c:pt>
              </c:strCache>
            </c:strRef>
          </c:cat>
          <c:val>
            <c:numRef>
              <c:f>Cálculos!$B$215:$B$216</c:f>
              <c:numCache>
                <c:formatCode>General</c:formatCode>
                <c:ptCount val="2"/>
                <c:pt idx="0">
                  <c:v>17.156665324204592</c:v>
                </c:pt>
                <c:pt idx="1">
                  <c:v>52.941176470588239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73-4666-AE09-25CCAFEB53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287968"/>
        <c:axId val="116285568"/>
      </c:barChart>
      <c:catAx>
        <c:axId val="116287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16285568"/>
        <c:crosses val="autoZero"/>
        <c:auto val="1"/>
        <c:lblAlgn val="ctr"/>
        <c:lblOffset val="100"/>
        <c:noMultiLvlLbl val="0"/>
      </c:catAx>
      <c:valAx>
        <c:axId val="11628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16287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de morosos</a:t>
            </a:r>
            <a:r>
              <a:rPr lang="es-CR" baseline="0"/>
              <a:t> según si son extranjeros</a:t>
            </a:r>
            <a:endParaRPr lang="es-C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Cálculos!$B$233</c:f>
              <c:strCache>
                <c:ptCount val="1"/>
                <c:pt idx="0">
                  <c:v>Porcentaje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Cálculos!$A$234:$A$235</c:f>
              <c:strCache>
                <c:ptCount val="2"/>
                <c:pt idx="0">
                  <c:v>SI</c:v>
                </c:pt>
                <c:pt idx="1">
                  <c:v>NO</c:v>
                </c:pt>
              </c:strCache>
            </c:strRef>
          </c:cat>
          <c:val>
            <c:numRef>
              <c:f>Cálculos!$B$234:$B$235</c:f>
              <c:numCache>
                <c:formatCode>General</c:formatCode>
                <c:ptCount val="2"/>
                <c:pt idx="0">
                  <c:v>24.046434494195687</c:v>
                </c:pt>
                <c:pt idx="1">
                  <c:v>16.488514896520353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62-4E76-A673-753C4F24A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4231824"/>
        <c:axId val="404231344"/>
      </c:barChart>
      <c:catAx>
        <c:axId val="404231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404231344"/>
        <c:crosses val="autoZero"/>
        <c:auto val="1"/>
        <c:lblAlgn val="ctr"/>
        <c:lblOffset val="100"/>
        <c:noMultiLvlLbl val="0"/>
      </c:catAx>
      <c:valAx>
        <c:axId val="40423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404231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'moras (2)'!$T$1</c:f>
              <c:strCache>
                <c:ptCount val="1"/>
                <c:pt idx="0">
                  <c:v>Salario_NO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'moras (2)'!$T$2:$T$5001</c:f>
              <c:numCache>
                <c:formatCode>General</c:formatCode>
                <c:ptCount val="5000"/>
                <c:pt idx="0">
                  <c:v>408495</c:v>
                </c:pt>
                <c:pt idx="1">
                  <c:v>3315014</c:v>
                </c:pt>
                <c:pt idx="2">
                  <c:v>270486.01</c:v>
                </c:pt>
                <c:pt idx="3">
                  <c:v>544949.82999999996</c:v>
                </c:pt>
                <c:pt idx="4">
                  <c:v>210000</c:v>
                </c:pt>
                <c:pt idx="5">
                  <c:v>397150</c:v>
                </c:pt>
                <c:pt idx="6">
                  <c:v>854712</c:v>
                </c:pt>
                <c:pt idx="7">
                  <c:v>0</c:v>
                </c:pt>
                <c:pt idx="8">
                  <c:v>264703.96000000002</c:v>
                </c:pt>
                <c:pt idx="9">
                  <c:v>4677126.8499999996</c:v>
                </c:pt>
                <c:pt idx="10">
                  <c:v>1200000</c:v>
                </c:pt>
                <c:pt idx="11">
                  <c:v>0</c:v>
                </c:pt>
                <c:pt idx="12">
                  <c:v>731287.5</c:v>
                </c:pt>
                <c:pt idx="13">
                  <c:v>282305</c:v>
                </c:pt>
                <c:pt idx="14">
                  <c:v>343390.86</c:v>
                </c:pt>
                <c:pt idx="15">
                  <c:v>1943489.5</c:v>
                </c:pt>
                <c:pt idx="16">
                  <c:v>0</c:v>
                </c:pt>
                <c:pt idx="17">
                  <c:v>133157</c:v>
                </c:pt>
                <c:pt idx="18">
                  <c:v>553939</c:v>
                </c:pt>
                <c:pt idx="19">
                  <c:v>0</c:v>
                </c:pt>
                <c:pt idx="20">
                  <c:v>408495</c:v>
                </c:pt>
                <c:pt idx="21">
                  <c:v>278030</c:v>
                </c:pt>
                <c:pt idx="22">
                  <c:v>2124814</c:v>
                </c:pt>
                <c:pt idx="23">
                  <c:v>191744.68</c:v>
                </c:pt>
                <c:pt idx="24">
                  <c:v>0</c:v>
                </c:pt>
                <c:pt idx="25">
                  <c:v>1451530</c:v>
                </c:pt>
                <c:pt idx="26">
                  <c:v>66700</c:v>
                </c:pt>
                <c:pt idx="27">
                  <c:v>73410</c:v>
                </c:pt>
                <c:pt idx="28">
                  <c:v>815355.66</c:v>
                </c:pt>
                <c:pt idx="29">
                  <c:v>398125</c:v>
                </c:pt>
                <c:pt idx="30">
                  <c:v>606763.96</c:v>
                </c:pt>
                <c:pt idx="31">
                  <c:v>0</c:v>
                </c:pt>
                <c:pt idx="32">
                  <c:v>297046</c:v>
                </c:pt>
                <c:pt idx="33">
                  <c:v>558030</c:v>
                </c:pt>
                <c:pt idx="34">
                  <c:v>68309.03</c:v>
                </c:pt>
                <c:pt idx="35">
                  <c:v>408495</c:v>
                </c:pt>
                <c:pt idx="36">
                  <c:v>1552307.5</c:v>
                </c:pt>
                <c:pt idx="37">
                  <c:v>1531575</c:v>
                </c:pt>
                <c:pt idx="38">
                  <c:v>3220569.09</c:v>
                </c:pt>
                <c:pt idx="39">
                  <c:v>0</c:v>
                </c:pt>
                <c:pt idx="40">
                  <c:v>631707.6</c:v>
                </c:pt>
                <c:pt idx="41">
                  <c:v>977376</c:v>
                </c:pt>
                <c:pt idx="42">
                  <c:v>278030</c:v>
                </c:pt>
                <c:pt idx="43">
                  <c:v>633750</c:v>
                </c:pt>
                <c:pt idx="44">
                  <c:v>376776</c:v>
                </c:pt>
                <c:pt idx="45">
                  <c:v>1878386.22</c:v>
                </c:pt>
                <c:pt idx="46">
                  <c:v>2224883</c:v>
                </c:pt>
                <c:pt idx="47">
                  <c:v>349000</c:v>
                </c:pt>
                <c:pt idx="48">
                  <c:v>675069.69</c:v>
                </c:pt>
                <c:pt idx="49">
                  <c:v>443282</c:v>
                </c:pt>
                <c:pt idx="50">
                  <c:v>297044.99</c:v>
                </c:pt>
                <c:pt idx="51">
                  <c:v>1505458.92</c:v>
                </c:pt>
                <c:pt idx="52">
                  <c:v>743436</c:v>
                </c:pt>
                <c:pt idx="53">
                  <c:v>379422</c:v>
                </c:pt>
                <c:pt idx="54">
                  <c:v>300000</c:v>
                </c:pt>
                <c:pt idx="55">
                  <c:v>159787.22</c:v>
                </c:pt>
                <c:pt idx="56">
                  <c:v>267741.03999999998</c:v>
                </c:pt>
                <c:pt idx="57">
                  <c:v>376777</c:v>
                </c:pt>
                <c:pt idx="58">
                  <c:v>0</c:v>
                </c:pt>
                <c:pt idx="59">
                  <c:v>278030</c:v>
                </c:pt>
                <c:pt idx="60">
                  <c:v>1594012.66</c:v>
                </c:pt>
                <c:pt idx="61">
                  <c:v>1401725.03</c:v>
                </c:pt>
                <c:pt idx="62">
                  <c:v>366358.49</c:v>
                </c:pt>
                <c:pt idx="63">
                  <c:v>411794</c:v>
                </c:pt>
                <c:pt idx="64">
                  <c:v>340510.83</c:v>
                </c:pt>
                <c:pt idx="65">
                  <c:v>3217736</c:v>
                </c:pt>
                <c:pt idx="66">
                  <c:v>133603.53</c:v>
                </c:pt>
                <c:pt idx="67">
                  <c:v>140435.81</c:v>
                </c:pt>
                <c:pt idx="68">
                  <c:v>1866932.5</c:v>
                </c:pt>
                <c:pt idx="69">
                  <c:v>299647</c:v>
                </c:pt>
                <c:pt idx="70">
                  <c:v>544163.5</c:v>
                </c:pt>
                <c:pt idx="71">
                  <c:v>0</c:v>
                </c:pt>
                <c:pt idx="72">
                  <c:v>278030</c:v>
                </c:pt>
                <c:pt idx="73">
                  <c:v>508972.79999999999</c:v>
                </c:pt>
                <c:pt idx="74">
                  <c:v>476424.06</c:v>
                </c:pt>
                <c:pt idx="75">
                  <c:v>0</c:v>
                </c:pt>
                <c:pt idx="76">
                  <c:v>0</c:v>
                </c:pt>
                <c:pt idx="77">
                  <c:v>643859.19999999995</c:v>
                </c:pt>
                <c:pt idx="78">
                  <c:v>364678.16</c:v>
                </c:pt>
                <c:pt idx="79">
                  <c:v>297046</c:v>
                </c:pt>
                <c:pt idx="80">
                  <c:v>0</c:v>
                </c:pt>
                <c:pt idx="81">
                  <c:v>1769610.96</c:v>
                </c:pt>
                <c:pt idx="82">
                  <c:v>0</c:v>
                </c:pt>
                <c:pt idx="83">
                  <c:v>0</c:v>
                </c:pt>
                <c:pt idx="84">
                  <c:v>457842.57</c:v>
                </c:pt>
                <c:pt idx="85">
                  <c:v>297046</c:v>
                </c:pt>
                <c:pt idx="86">
                  <c:v>347356.26</c:v>
                </c:pt>
                <c:pt idx="87">
                  <c:v>0</c:v>
                </c:pt>
                <c:pt idx="88">
                  <c:v>419292</c:v>
                </c:pt>
                <c:pt idx="89">
                  <c:v>622035.81999999995</c:v>
                </c:pt>
                <c:pt idx="90">
                  <c:v>483142.5</c:v>
                </c:pt>
                <c:pt idx="91">
                  <c:v>609320.69999999995</c:v>
                </c:pt>
                <c:pt idx="92">
                  <c:v>982902.8</c:v>
                </c:pt>
                <c:pt idx="93">
                  <c:v>800002</c:v>
                </c:pt>
                <c:pt idx="94">
                  <c:v>938875</c:v>
                </c:pt>
                <c:pt idx="95">
                  <c:v>412625.63</c:v>
                </c:pt>
                <c:pt idx="96">
                  <c:v>234334</c:v>
                </c:pt>
                <c:pt idx="97">
                  <c:v>675720</c:v>
                </c:pt>
                <c:pt idx="98">
                  <c:v>283745.98</c:v>
                </c:pt>
                <c:pt idx="99">
                  <c:v>3729038.4</c:v>
                </c:pt>
                <c:pt idx="100">
                  <c:v>300000</c:v>
                </c:pt>
                <c:pt idx="101">
                  <c:v>377900</c:v>
                </c:pt>
                <c:pt idx="102">
                  <c:v>300018</c:v>
                </c:pt>
                <c:pt idx="103">
                  <c:v>306643.32</c:v>
                </c:pt>
                <c:pt idx="104">
                  <c:v>462759</c:v>
                </c:pt>
                <c:pt idx="105">
                  <c:v>1411236</c:v>
                </c:pt>
                <c:pt idx="106">
                  <c:v>310124</c:v>
                </c:pt>
                <c:pt idx="107">
                  <c:v>0</c:v>
                </c:pt>
                <c:pt idx="108">
                  <c:v>0</c:v>
                </c:pt>
                <c:pt idx="109">
                  <c:v>297973.5</c:v>
                </c:pt>
                <c:pt idx="110">
                  <c:v>338049.9</c:v>
                </c:pt>
                <c:pt idx="111">
                  <c:v>298155</c:v>
                </c:pt>
                <c:pt idx="112">
                  <c:v>278030.99</c:v>
                </c:pt>
                <c:pt idx="113">
                  <c:v>382026.4</c:v>
                </c:pt>
                <c:pt idx="114">
                  <c:v>239485.57</c:v>
                </c:pt>
                <c:pt idx="115">
                  <c:v>672873.47</c:v>
                </c:pt>
                <c:pt idx="116">
                  <c:v>0</c:v>
                </c:pt>
                <c:pt idx="117">
                  <c:v>659864.57999999996</c:v>
                </c:pt>
                <c:pt idx="118">
                  <c:v>681758.7</c:v>
                </c:pt>
                <c:pt idx="119">
                  <c:v>0</c:v>
                </c:pt>
                <c:pt idx="120">
                  <c:v>149929.63</c:v>
                </c:pt>
                <c:pt idx="121">
                  <c:v>297514</c:v>
                </c:pt>
                <c:pt idx="122">
                  <c:v>297062</c:v>
                </c:pt>
                <c:pt idx="123">
                  <c:v>1179097</c:v>
                </c:pt>
                <c:pt idx="124">
                  <c:v>300018</c:v>
                </c:pt>
                <c:pt idx="125">
                  <c:v>366996.25</c:v>
                </c:pt>
                <c:pt idx="126">
                  <c:v>976712.18</c:v>
                </c:pt>
                <c:pt idx="127">
                  <c:v>212500</c:v>
                </c:pt>
                <c:pt idx="128">
                  <c:v>300018</c:v>
                </c:pt>
                <c:pt idx="129">
                  <c:v>489327</c:v>
                </c:pt>
                <c:pt idx="130">
                  <c:v>299647</c:v>
                </c:pt>
                <c:pt idx="131">
                  <c:v>0</c:v>
                </c:pt>
                <c:pt idx="132">
                  <c:v>677626.04</c:v>
                </c:pt>
                <c:pt idx="133">
                  <c:v>462063.22</c:v>
                </c:pt>
                <c:pt idx="134">
                  <c:v>966790.5</c:v>
                </c:pt>
                <c:pt idx="135">
                  <c:v>318242.84000000003</c:v>
                </c:pt>
                <c:pt idx="136">
                  <c:v>1411134.97</c:v>
                </c:pt>
                <c:pt idx="137">
                  <c:v>402904</c:v>
                </c:pt>
                <c:pt idx="138">
                  <c:v>356903.88</c:v>
                </c:pt>
                <c:pt idx="139">
                  <c:v>278035</c:v>
                </c:pt>
                <c:pt idx="140">
                  <c:v>297046</c:v>
                </c:pt>
                <c:pt idx="141">
                  <c:v>400000</c:v>
                </c:pt>
                <c:pt idx="142">
                  <c:v>497114.36</c:v>
                </c:pt>
                <c:pt idx="143">
                  <c:v>0</c:v>
                </c:pt>
                <c:pt idx="144">
                  <c:v>680668.64</c:v>
                </c:pt>
                <c:pt idx="145">
                  <c:v>148500</c:v>
                </c:pt>
                <c:pt idx="146">
                  <c:v>372323</c:v>
                </c:pt>
                <c:pt idx="147">
                  <c:v>1069289.8</c:v>
                </c:pt>
                <c:pt idx="148">
                  <c:v>258000</c:v>
                </c:pt>
                <c:pt idx="149">
                  <c:v>304345</c:v>
                </c:pt>
                <c:pt idx="150">
                  <c:v>299647</c:v>
                </c:pt>
                <c:pt idx="151">
                  <c:v>253472</c:v>
                </c:pt>
                <c:pt idx="152">
                  <c:v>851079</c:v>
                </c:pt>
                <c:pt idx="153">
                  <c:v>353911.5</c:v>
                </c:pt>
                <c:pt idx="154">
                  <c:v>513465</c:v>
                </c:pt>
                <c:pt idx="155">
                  <c:v>300018</c:v>
                </c:pt>
                <c:pt idx="156">
                  <c:v>659491.07999999996</c:v>
                </c:pt>
                <c:pt idx="157">
                  <c:v>0</c:v>
                </c:pt>
                <c:pt idx="158">
                  <c:v>315941</c:v>
                </c:pt>
                <c:pt idx="159">
                  <c:v>427506.38</c:v>
                </c:pt>
                <c:pt idx="160">
                  <c:v>299441</c:v>
                </c:pt>
                <c:pt idx="161">
                  <c:v>360458</c:v>
                </c:pt>
                <c:pt idx="162">
                  <c:v>297050</c:v>
                </c:pt>
                <c:pt idx="163">
                  <c:v>338659.6</c:v>
                </c:pt>
                <c:pt idx="164">
                  <c:v>4605901.54</c:v>
                </c:pt>
                <c:pt idx="165">
                  <c:v>299647</c:v>
                </c:pt>
                <c:pt idx="166">
                  <c:v>111053</c:v>
                </c:pt>
                <c:pt idx="167">
                  <c:v>0</c:v>
                </c:pt>
                <c:pt idx="168">
                  <c:v>672365.54</c:v>
                </c:pt>
                <c:pt idx="169">
                  <c:v>0</c:v>
                </c:pt>
                <c:pt idx="170">
                  <c:v>0</c:v>
                </c:pt>
                <c:pt idx="171">
                  <c:v>278030</c:v>
                </c:pt>
                <c:pt idx="172">
                  <c:v>472546.14</c:v>
                </c:pt>
                <c:pt idx="173">
                  <c:v>11102.62</c:v>
                </c:pt>
                <c:pt idx="174">
                  <c:v>444259.2</c:v>
                </c:pt>
                <c:pt idx="175">
                  <c:v>793801.12</c:v>
                </c:pt>
                <c:pt idx="176">
                  <c:v>504963.25</c:v>
                </c:pt>
                <c:pt idx="177">
                  <c:v>345802.5</c:v>
                </c:pt>
                <c:pt idx="178">
                  <c:v>0</c:v>
                </c:pt>
                <c:pt idx="179">
                  <c:v>683560</c:v>
                </c:pt>
                <c:pt idx="180">
                  <c:v>0</c:v>
                </c:pt>
                <c:pt idx="181">
                  <c:v>1244526</c:v>
                </c:pt>
                <c:pt idx="182">
                  <c:v>1379419</c:v>
                </c:pt>
                <c:pt idx="183">
                  <c:v>987935</c:v>
                </c:pt>
                <c:pt idx="184">
                  <c:v>373465.3</c:v>
                </c:pt>
                <c:pt idx="185">
                  <c:v>165495</c:v>
                </c:pt>
                <c:pt idx="186">
                  <c:v>297046</c:v>
                </c:pt>
                <c:pt idx="187">
                  <c:v>2050000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496208.33</c:v>
                </c:pt>
                <c:pt idx="192">
                  <c:v>2033150.05</c:v>
                </c:pt>
                <c:pt idx="193">
                  <c:v>155250</c:v>
                </c:pt>
                <c:pt idx="194">
                  <c:v>0</c:v>
                </c:pt>
                <c:pt idx="195">
                  <c:v>0</c:v>
                </c:pt>
                <c:pt idx="196">
                  <c:v>300018</c:v>
                </c:pt>
                <c:pt idx="197">
                  <c:v>1476004</c:v>
                </c:pt>
                <c:pt idx="198">
                  <c:v>174167</c:v>
                </c:pt>
                <c:pt idx="199">
                  <c:v>622035.84</c:v>
                </c:pt>
                <c:pt idx="200">
                  <c:v>0</c:v>
                </c:pt>
                <c:pt idx="201">
                  <c:v>386190.46</c:v>
                </c:pt>
                <c:pt idx="202">
                  <c:v>0</c:v>
                </c:pt>
                <c:pt idx="203">
                  <c:v>1623057.2</c:v>
                </c:pt>
                <c:pt idx="204">
                  <c:v>126835.08</c:v>
                </c:pt>
                <c:pt idx="205">
                  <c:v>404467</c:v>
                </c:pt>
                <c:pt idx="206">
                  <c:v>586511.31000000006</c:v>
                </c:pt>
                <c:pt idx="207">
                  <c:v>808295.5</c:v>
                </c:pt>
                <c:pt idx="208">
                  <c:v>819816.67</c:v>
                </c:pt>
                <c:pt idx="209">
                  <c:v>0</c:v>
                </c:pt>
                <c:pt idx="210">
                  <c:v>2230223.4</c:v>
                </c:pt>
                <c:pt idx="211">
                  <c:v>681656.18</c:v>
                </c:pt>
                <c:pt idx="212">
                  <c:v>1611959.32</c:v>
                </c:pt>
                <c:pt idx="213">
                  <c:v>1307797.8700000001</c:v>
                </c:pt>
                <c:pt idx="214">
                  <c:v>366599</c:v>
                </c:pt>
                <c:pt idx="215">
                  <c:v>462831</c:v>
                </c:pt>
                <c:pt idx="216">
                  <c:v>0</c:v>
                </c:pt>
                <c:pt idx="217">
                  <c:v>310124</c:v>
                </c:pt>
                <c:pt idx="218">
                  <c:v>800000</c:v>
                </c:pt>
                <c:pt idx="219">
                  <c:v>1520118</c:v>
                </c:pt>
                <c:pt idx="220">
                  <c:v>460000</c:v>
                </c:pt>
                <c:pt idx="221">
                  <c:v>446964</c:v>
                </c:pt>
                <c:pt idx="222">
                  <c:v>241000</c:v>
                </c:pt>
                <c:pt idx="223">
                  <c:v>1254322.1299999999</c:v>
                </c:pt>
                <c:pt idx="224">
                  <c:v>503396</c:v>
                </c:pt>
                <c:pt idx="225">
                  <c:v>1845300</c:v>
                </c:pt>
                <c:pt idx="226">
                  <c:v>505464</c:v>
                </c:pt>
                <c:pt idx="227">
                  <c:v>1083593.7</c:v>
                </c:pt>
                <c:pt idx="228">
                  <c:v>0</c:v>
                </c:pt>
                <c:pt idx="229">
                  <c:v>407031</c:v>
                </c:pt>
                <c:pt idx="230">
                  <c:v>800000</c:v>
                </c:pt>
                <c:pt idx="231">
                  <c:v>366302.13</c:v>
                </c:pt>
                <c:pt idx="232">
                  <c:v>801100.65</c:v>
                </c:pt>
                <c:pt idx="233">
                  <c:v>278030</c:v>
                </c:pt>
                <c:pt idx="234">
                  <c:v>300018</c:v>
                </c:pt>
                <c:pt idx="235">
                  <c:v>1002472.71</c:v>
                </c:pt>
                <c:pt idx="236">
                  <c:v>904595.72</c:v>
                </c:pt>
                <c:pt idx="237">
                  <c:v>354854</c:v>
                </c:pt>
                <c:pt idx="238">
                  <c:v>448927.5</c:v>
                </c:pt>
                <c:pt idx="239">
                  <c:v>762579</c:v>
                </c:pt>
                <c:pt idx="240">
                  <c:v>0</c:v>
                </c:pt>
                <c:pt idx="241">
                  <c:v>606345.6</c:v>
                </c:pt>
                <c:pt idx="242">
                  <c:v>0</c:v>
                </c:pt>
                <c:pt idx="243">
                  <c:v>636770</c:v>
                </c:pt>
                <c:pt idx="244">
                  <c:v>299647</c:v>
                </c:pt>
                <c:pt idx="245">
                  <c:v>435182.43</c:v>
                </c:pt>
                <c:pt idx="246">
                  <c:v>2891000</c:v>
                </c:pt>
                <c:pt idx="247">
                  <c:v>0</c:v>
                </c:pt>
                <c:pt idx="248">
                  <c:v>556132</c:v>
                </c:pt>
                <c:pt idx="249">
                  <c:v>173710</c:v>
                </c:pt>
                <c:pt idx="250">
                  <c:v>601898.22</c:v>
                </c:pt>
                <c:pt idx="251">
                  <c:v>297046</c:v>
                </c:pt>
                <c:pt idx="252">
                  <c:v>455087.65</c:v>
                </c:pt>
                <c:pt idx="253">
                  <c:v>0</c:v>
                </c:pt>
                <c:pt idx="254">
                  <c:v>1198261.6000000001</c:v>
                </c:pt>
                <c:pt idx="255">
                  <c:v>430147.81</c:v>
                </c:pt>
                <c:pt idx="256">
                  <c:v>0</c:v>
                </c:pt>
                <c:pt idx="257">
                  <c:v>1819625.78</c:v>
                </c:pt>
                <c:pt idx="258">
                  <c:v>355312</c:v>
                </c:pt>
                <c:pt idx="259">
                  <c:v>262016</c:v>
                </c:pt>
                <c:pt idx="260">
                  <c:v>507212.75</c:v>
                </c:pt>
                <c:pt idx="261">
                  <c:v>319590</c:v>
                </c:pt>
                <c:pt idx="262">
                  <c:v>0</c:v>
                </c:pt>
                <c:pt idx="263">
                  <c:v>509509</c:v>
                </c:pt>
                <c:pt idx="264">
                  <c:v>820120</c:v>
                </c:pt>
                <c:pt idx="265">
                  <c:v>439400</c:v>
                </c:pt>
                <c:pt idx="266">
                  <c:v>2184000</c:v>
                </c:pt>
                <c:pt idx="267">
                  <c:v>110000</c:v>
                </c:pt>
                <c:pt idx="268">
                  <c:v>180000</c:v>
                </c:pt>
                <c:pt idx="269">
                  <c:v>350000</c:v>
                </c:pt>
                <c:pt idx="270">
                  <c:v>281250</c:v>
                </c:pt>
                <c:pt idx="271">
                  <c:v>829364.58</c:v>
                </c:pt>
                <c:pt idx="272">
                  <c:v>0</c:v>
                </c:pt>
                <c:pt idx="273">
                  <c:v>545646</c:v>
                </c:pt>
                <c:pt idx="274">
                  <c:v>417064</c:v>
                </c:pt>
                <c:pt idx="275">
                  <c:v>621333.79</c:v>
                </c:pt>
                <c:pt idx="276">
                  <c:v>297046</c:v>
                </c:pt>
                <c:pt idx="277">
                  <c:v>527824.5</c:v>
                </c:pt>
                <c:pt idx="278">
                  <c:v>278030</c:v>
                </c:pt>
                <c:pt idx="279">
                  <c:v>300000</c:v>
                </c:pt>
                <c:pt idx="280">
                  <c:v>453393.84</c:v>
                </c:pt>
                <c:pt idx="281">
                  <c:v>0</c:v>
                </c:pt>
                <c:pt idx="282">
                  <c:v>245436.97</c:v>
                </c:pt>
                <c:pt idx="283">
                  <c:v>2005101</c:v>
                </c:pt>
                <c:pt idx="284">
                  <c:v>342332</c:v>
                </c:pt>
                <c:pt idx="285">
                  <c:v>0</c:v>
                </c:pt>
                <c:pt idx="286">
                  <c:v>347514.23</c:v>
                </c:pt>
                <c:pt idx="287">
                  <c:v>0</c:v>
                </c:pt>
                <c:pt idx="288">
                  <c:v>336364.94</c:v>
                </c:pt>
                <c:pt idx="289">
                  <c:v>0</c:v>
                </c:pt>
                <c:pt idx="290">
                  <c:v>345385</c:v>
                </c:pt>
                <c:pt idx="291">
                  <c:v>396805</c:v>
                </c:pt>
                <c:pt idx="292">
                  <c:v>0</c:v>
                </c:pt>
                <c:pt idx="293">
                  <c:v>1313852.97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263360.19</c:v>
                </c:pt>
                <c:pt idx="298">
                  <c:v>2312395</c:v>
                </c:pt>
                <c:pt idx="299">
                  <c:v>300000</c:v>
                </c:pt>
                <c:pt idx="300">
                  <c:v>1819599</c:v>
                </c:pt>
                <c:pt idx="301">
                  <c:v>551500</c:v>
                </c:pt>
                <c:pt idx="302">
                  <c:v>338775.81</c:v>
                </c:pt>
                <c:pt idx="303">
                  <c:v>278030</c:v>
                </c:pt>
                <c:pt idx="304">
                  <c:v>1068785</c:v>
                </c:pt>
                <c:pt idx="305">
                  <c:v>2549958.42</c:v>
                </c:pt>
                <c:pt idx="306">
                  <c:v>181084</c:v>
                </c:pt>
                <c:pt idx="307">
                  <c:v>1059381.6000000001</c:v>
                </c:pt>
                <c:pt idx="308">
                  <c:v>0</c:v>
                </c:pt>
                <c:pt idx="309">
                  <c:v>606620</c:v>
                </c:pt>
                <c:pt idx="310">
                  <c:v>320524.5</c:v>
                </c:pt>
                <c:pt idx="311">
                  <c:v>1171666.67</c:v>
                </c:pt>
                <c:pt idx="312">
                  <c:v>113848</c:v>
                </c:pt>
                <c:pt idx="313">
                  <c:v>391476</c:v>
                </c:pt>
                <c:pt idx="314">
                  <c:v>558250</c:v>
                </c:pt>
                <c:pt idx="315">
                  <c:v>313164</c:v>
                </c:pt>
                <c:pt idx="316">
                  <c:v>433000</c:v>
                </c:pt>
                <c:pt idx="317">
                  <c:v>124453.88</c:v>
                </c:pt>
                <c:pt idx="318">
                  <c:v>0</c:v>
                </c:pt>
                <c:pt idx="319">
                  <c:v>297046</c:v>
                </c:pt>
                <c:pt idx="320">
                  <c:v>401814.2</c:v>
                </c:pt>
                <c:pt idx="321">
                  <c:v>0</c:v>
                </c:pt>
                <c:pt idx="322">
                  <c:v>207648</c:v>
                </c:pt>
                <c:pt idx="323">
                  <c:v>719752.5</c:v>
                </c:pt>
                <c:pt idx="324">
                  <c:v>0</c:v>
                </c:pt>
                <c:pt idx="325">
                  <c:v>1883093.97</c:v>
                </c:pt>
                <c:pt idx="326">
                  <c:v>1366089.12</c:v>
                </c:pt>
                <c:pt idx="327">
                  <c:v>0</c:v>
                </c:pt>
                <c:pt idx="328">
                  <c:v>499999</c:v>
                </c:pt>
                <c:pt idx="329">
                  <c:v>1340908</c:v>
                </c:pt>
                <c:pt idx="330">
                  <c:v>300000</c:v>
                </c:pt>
                <c:pt idx="331">
                  <c:v>297046</c:v>
                </c:pt>
                <c:pt idx="332">
                  <c:v>304232.90000000002</c:v>
                </c:pt>
                <c:pt idx="333">
                  <c:v>0</c:v>
                </c:pt>
                <c:pt idx="334">
                  <c:v>1202425</c:v>
                </c:pt>
                <c:pt idx="335">
                  <c:v>591445.27</c:v>
                </c:pt>
                <c:pt idx="336">
                  <c:v>1953183.27</c:v>
                </c:pt>
                <c:pt idx="337">
                  <c:v>570798.64</c:v>
                </c:pt>
                <c:pt idx="338">
                  <c:v>539203</c:v>
                </c:pt>
                <c:pt idx="339">
                  <c:v>359544.27</c:v>
                </c:pt>
                <c:pt idx="340">
                  <c:v>516446.5</c:v>
                </c:pt>
                <c:pt idx="341">
                  <c:v>378355</c:v>
                </c:pt>
                <c:pt idx="342">
                  <c:v>454558.2</c:v>
                </c:pt>
                <c:pt idx="343">
                  <c:v>0</c:v>
                </c:pt>
                <c:pt idx="344">
                  <c:v>1544187.5</c:v>
                </c:pt>
                <c:pt idx="345">
                  <c:v>0</c:v>
                </c:pt>
                <c:pt idx="346">
                  <c:v>574094.44999999995</c:v>
                </c:pt>
                <c:pt idx="347">
                  <c:v>1320518.73</c:v>
                </c:pt>
                <c:pt idx="348">
                  <c:v>0</c:v>
                </c:pt>
                <c:pt idx="349">
                  <c:v>297046</c:v>
                </c:pt>
                <c:pt idx="350">
                  <c:v>505686.39</c:v>
                </c:pt>
                <c:pt idx="351">
                  <c:v>511789.2</c:v>
                </c:pt>
                <c:pt idx="352">
                  <c:v>333094.01</c:v>
                </c:pt>
                <c:pt idx="353">
                  <c:v>419608</c:v>
                </c:pt>
                <c:pt idx="354">
                  <c:v>0</c:v>
                </c:pt>
                <c:pt idx="355">
                  <c:v>0</c:v>
                </c:pt>
                <c:pt idx="356">
                  <c:v>1540950</c:v>
                </c:pt>
                <c:pt idx="357">
                  <c:v>416150</c:v>
                </c:pt>
                <c:pt idx="358">
                  <c:v>400353</c:v>
                </c:pt>
                <c:pt idx="359">
                  <c:v>0</c:v>
                </c:pt>
                <c:pt idx="360">
                  <c:v>159000</c:v>
                </c:pt>
                <c:pt idx="361">
                  <c:v>172428.6</c:v>
                </c:pt>
                <c:pt idx="362">
                  <c:v>1331904</c:v>
                </c:pt>
                <c:pt idx="363">
                  <c:v>339750</c:v>
                </c:pt>
                <c:pt idx="364">
                  <c:v>0</c:v>
                </c:pt>
                <c:pt idx="365">
                  <c:v>1076127.4099999999</c:v>
                </c:pt>
                <c:pt idx="366">
                  <c:v>597379.25</c:v>
                </c:pt>
                <c:pt idx="367">
                  <c:v>400000</c:v>
                </c:pt>
                <c:pt idx="368">
                  <c:v>10652</c:v>
                </c:pt>
                <c:pt idx="369">
                  <c:v>474509.98</c:v>
                </c:pt>
                <c:pt idx="370">
                  <c:v>3053247.24</c:v>
                </c:pt>
                <c:pt idx="371">
                  <c:v>1233060.23</c:v>
                </c:pt>
                <c:pt idx="372">
                  <c:v>529014.48</c:v>
                </c:pt>
                <c:pt idx="373">
                  <c:v>297000</c:v>
                </c:pt>
                <c:pt idx="374">
                  <c:v>711457.86</c:v>
                </c:pt>
                <c:pt idx="375">
                  <c:v>765532.1</c:v>
                </c:pt>
                <c:pt idx="376">
                  <c:v>300018</c:v>
                </c:pt>
                <c:pt idx="377">
                  <c:v>0</c:v>
                </c:pt>
                <c:pt idx="378">
                  <c:v>943396.65</c:v>
                </c:pt>
                <c:pt idx="379">
                  <c:v>280000</c:v>
                </c:pt>
                <c:pt idx="380">
                  <c:v>1414130.5</c:v>
                </c:pt>
                <c:pt idx="381">
                  <c:v>0</c:v>
                </c:pt>
                <c:pt idx="382">
                  <c:v>695508.19</c:v>
                </c:pt>
                <c:pt idx="383">
                  <c:v>343811</c:v>
                </c:pt>
                <c:pt idx="384">
                  <c:v>356858</c:v>
                </c:pt>
                <c:pt idx="385">
                  <c:v>1314924.8600000001</c:v>
                </c:pt>
                <c:pt idx="386">
                  <c:v>652872.57999999996</c:v>
                </c:pt>
                <c:pt idx="387">
                  <c:v>297045</c:v>
                </c:pt>
                <c:pt idx="388">
                  <c:v>463313.7</c:v>
                </c:pt>
                <c:pt idx="389">
                  <c:v>144000</c:v>
                </c:pt>
                <c:pt idx="390">
                  <c:v>0</c:v>
                </c:pt>
                <c:pt idx="391">
                  <c:v>950292</c:v>
                </c:pt>
                <c:pt idx="392">
                  <c:v>798210</c:v>
                </c:pt>
                <c:pt idx="393">
                  <c:v>0</c:v>
                </c:pt>
                <c:pt idx="394">
                  <c:v>466553.21</c:v>
                </c:pt>
                <c:pt idx="395">
                  <c:v>14290</c:v>
                </c:pt>
                <c:pt idx="396">
                  <c:v>289448</c:v>
                </c:pt>
                <c:pt idx="397">
                  <c:v>323432.7</c:v>
                </c:pt>
                <c:pt idx="398">
                  <c:v>577151</c:v>
                </c:pt>
                <c:pt idx="399">
                  <c:v>622335.6</c:v>
                </c:pt>
                <c:pt idx="400">
                  <c:v>205048</c:v>
                </c:pt>
                <c:pt idx="401">
                  <c:v>278030.99</c:v>
                </c:pt>
                <c:pt idx="402">
                  <c:v>425699.65</c:v>
                </c:pt>
                <c:pt idx="403">
                  <c:v>74118.77</c:v>
                </c:pt>
                <c:pt idx="404">
                  <c:v>1063180</c:v>
                </c:pt>
                <c:pt idx="405">
                  <c:v>614527</c:v>
                </c:pt>
                <c:pt idx="406">
                  <c:v>278030</c:v>
                </c:pt>
                <c:pt idx="407">
                  <c:v>0</c:v>
                </c:pt>
                <c:pt idx="408">
                  <c:v>302188</c:v>
                </c:pt>
                <c:pt idx="409">
                  <c:v>500000</c:v>
                </c:pt>
                <c:pt idx="410">
                  <c:v>594092</c:v>
                </c:pt>
                <c:pt idx="411">
                  <c:v>0</c:v>
                </c:pt>
                <c:pt idx="412">
                  <c:v>0</c:v>
                </c:pt>
                <c:pt idx="413">
                  <c:v>854328.45</c:v>
                </c:pt>
                <c:pt idx="414">
                  <c:v>293000</c:v>
                </c:pt>
                <c:pt idx="415">
                  <c:v>213192</c:v>
                </c:pt>
                <c:pt idx="416">
                  <c:v>0</c:v>
                </c:pt>
                <c:pt idx="417">
                  <c:v>736280</c:v>
                </c:pt>
                <c:pt idx="418">
                  <c:v>200000</c:v>
                </c:pt>
                <c:pt idx="419">
                  <c:v>92670</c:v>
                </c:pt>
                <c:pt idx="420">
                  <c:v>492739.1</c:v>
                </c:pt>
                <c:pt idx="421">
                  <c:v>136224.42000000001</c:v>
                </c:pt>
                <c:pt idx="422">
                  <c:v>1189549</c:v>
                </c:pt>
                <c:pt idx="423">
                  <c:v>339035</c:v>
                </c:pt>
                <c:pt idx="424">
                  <c:v>581850</c:v>
                </c:pt>
                <c:pt idx="425">
                  <c:v>0</c:v>
                </c:pt>
                <c:pt idx="426">
                  <c:v>622188</c:v>
                </c:pt>
                <c:pt idx="427">
                  <c:v>0</c:v>
                </c:pt>
                <c:pt idx="428">
                  <c:v>651555</c:v>
                </c:pt>
                <c:pt idx="429">
                  <c:v>432667</c:v>
                </c:pt>
                <c:pt idx="430">
                  <c:v>575270</c:v>
                </c:pt>
                <c:pt idx="431">
                  <c:v>297046</c:v>
                </c:pt>
                <c:pt idx="432">
                  <c:v>107146.67</c:v>
                </c:pt>
                <c:pt idx="433">
                  <c:v>0</c:v>
                </c:pt>
                <c:pt idx="434">
                  <c:v>408495</c:v>
                </c:pt>
                <c:pt idx="435">
                  <c:v>150222</c:v>
                </c:pt>
                <c:pt idx="436">
                  <c:v>297046</c:v>
                </c:pt>
                <c:pt idx="437">
                  <c:v>1042254.3</c:v>
                </c:pt>
                <c:pt idx="438">
                  <c:v>685221</c:v>
                </c:pt>
                <c:pt idx="439">
                  <c:v>806740.07</c:v>
                </c:pt>
                <c:pt idx="440">
                  <c:v>140000</c:v>
                </c:pt>
                <c:pt idx="441">
                  <c:v>0</c:v>
                </c:pt>
                <c:pt idx="442">
                  <c:v>539324</c:v>
                </c:pt>
                <c:pt idx="443">
                  <c:v>105633.33</c:v>
                </c:pt>
                <c:pt idx="444">
                  <c:v>310544</c:v>
                </c:pt>
                <c:pt idx="445">
                  <c:v>0</c:v>
                </c:pt>
                <c:pt idx="446">
                  <c:v>255660</c:v>
                </c:pt>
                <c:pt idx="447">
                  <c:v>213862.5</c:v>
                </c:pt>
                <c:pt idx="448">
                  <c:v>0</c:v>
                </c:pt>
                <c:pt idx="449">
                  <c:v>5712732</c:v>
                </c:pt>
                <c:pt idx="450">
                  <c:v>1633023.24</c:v>
                </c:pt>
                <c:pt idx="451">
                  <c:v>269000</c:v>
                </c:pt>
                <c:pt idx="452">
                  <c:v>531666.67000000004</c:v>
                </c:pt>
                <c:pt idx="453">
                  <c:v>3263393.64</c:v>
                </c:pt>
                <c:pt idx="454">
                  <c:v>404950</c:v>
                </c:pt>
                <c:pt idx="455">
                  <c:v>1549936.32</c:v>
                </c:pt>
                <c:pt idx="456">
                  <c:v>300018</c:v>
                </c:pt>
                <c:pt idx="457">
                  <c:v>157790</c:v>
                </c:pt>
                <c:pt idx="458">
                  <c:v>1642037.78</c:v>
                </c:pt>
                <c:pt idx="459">
                  <c:v>335205.06</c:v>
                </c:pt>
                <c:pt idx="460">
                  <c:v>639148</c:v>
                </c:pt>
                <c:pt idx="461">
                  <c:v>316964.69</c:v>
                </c:pt>
                <c:pt idx="462">
                  <c:v>525373.54</c:v>
                </c:pt>
                <c:pt idx="463">
                  <c:v>150000</c:v>
                </c:pt>
                <c:pt idx="464">
                  <c:v>1346033</c:v>
                </c:pt>
                <c:pt idx="465">
                  <c:v>963278.53</c:v>
                </c:pt>
                <c:pt idx="466">
                  <c:v>2172786.41</c:v>
                </c:pt>
                <c:pt idx="467">
                  <c:v>400000</c:v>
                </c:pt>
                <c:pt idx="468">
                  <c:v>355252.75</c:v>
                </c:pt>
                <c:pt idx="469">
                  <c:v>451135</c:v>
                </c:pt>
                <c:pt idx="470">
                  <c:v>0</c:v>
                </c:pt>
                <c:pt idx="471">
                  <c:v>300000</c:v>
                </c:pt>
                <c:pt idx="472">
                  <c:v>229799.17</c:v>
                </c:pt>
                <c:pt idx="473">
                  <c:v>0</c:v>
                </c:pt>
                <c:pt idx="474">
                  <c:v>278030</c:v>
                </c:pt>
                <c:pt idx="475">
                  <c:v>0</c:v>
                </c:pt>
                <c:pt idx="476">
                  <c:v>297050</c:v>
                </c:pt>
                <c:pt idx="477">
                  <c:v>5189999.8</c:v>
                </c:pt>
                <c:pt idx="478">
                  <c:v>3309108</c:v>
                </c:pt>
                <c:pt idx="479">
                  <c:v>0</c:v>
                </c:pt>
                <c:pt idx="480">
                  <c:v>0</c:v>
                </c:pt>
                <c:pt idx="481">
                  <c:v>449214</c:v>
                </c:pt>
                <c:pt idx="482">
                  <c:v>957595</c:v>
                </c:pt>
                <c:pt idx="483">
                  <c:v>667314</c:v>
                </c:pt>
                <c:pt idx="484">
                  <c:v>297046</c:v>
                </c:pt>
                <c:pt idx="485">
                  <c:v>0</c:v>
                </c:pt>
                <c:pt idx="486">
                  <c:v>1708336.5</c:v>
                </c:pt>
                <c:pt idx="487">
                  <c:v>294619</c:v>
                </c:pt>
                <c:pt idx="488">
                  <c:v>480000</c:v>
                </c:pt>
                <c:pt idx="489">
                  <c:v>131000</c:v>
                </c:pt>
                <c:pt idx="490">
                  <c:v>2034486</c:v>
                </c:pt>
                <c:pt idx="491">
                  <c:v>450886</c:v>
                </c:pt>
                <c:pt idx="492">
                  <c:v>911309</c:v>
                </c:pt>
                <c:pt idx="493">
                  <c:v>297046</c:v>
                </c:pt>
                <c:pt idx="494">
                  <c:v>570322.28</c:v>
                </c:pt>
                <c:pt idx="495">
                  <c:v>398239.35</c:v>
                </c:pt>
                <c:pt idx="496">
                  <c:v>525200</c:v>
                </c:pt>
                <c:pt idx="497">
                  <c:v>278030</c:v>
                </c:pt>
                <c:pt idx="498">
                  <c:v>0</c:v>
                </c:pt>
                <c:pt idx="499">
                  <c:v>600000</c:v>
                </c:pt>
                <c:pt idx="500">
                  <c:v>0</c:v>
                </c:pt>
                <c:pt idx="501">
                  <c:v>482134</c:v>
                </c:pt>
                <c:pt idx="502">
                  <c:v>355157</c:v>
                </c:pt>
                <c:pt idx="503">
                  <c:v>2029285.16</c:v>
                </c:pt>
                <c:pt idx="504">
                  <c:v>278030</c:v>
                </c:pt>
                <c:pt idx="505">
                  <c:v>104180.5</c:v>
                </c:pt>
                <c:pt idx="506">
                  <c:v>450000</c:v>
                </c:pt>
                <c:pt idx="507">
                  <c:v>300018</c:v>
                </c:pt>
                <c:pt idx="508">
                  <c:v>562770.44999999995</c:v>
                </c:pt>
                <c:pt idx="509">
                  <c:v>571789</c:v>
                </c:pt>
                <c:pt idx="510">
                  <c:v>896977</c:v>
                </c:pt>
                <c:pt idx="511">
                  <c:v>220000</c:v>
                </c:pt>
                <c:pt idx="512">
                  <c:v>447772</c:v>
                </c:pt>
                <c:pt idx="513">
                  <c:v>297046</c:v>
                </c:pt>
                <c:pt idx="514">
                  <c:v>0</c:v>
                </c:pt>
                <c:pt idx="515">
                  <c:v>343390.86</c:v>
                </c:pt>
                <c:pt idx="516">
                  <c:v>184342.85</c:v>
                </c:pt>
                <c:pt idx="517">
                  <c:v>699800</c:v>
                </c:pt>
                <c:pt idx="518">
                  <c:v>177298.8</c:v>
                </c:pt>
                <c:pt idx="519">
                  <c:v>1599143.96</c:v>
                </c:pt>
                <c:pt idx="520">
                  <c:v>556296.12</c:v>
                </c:pt>
                <c:pt idx="521">
                  <c:v>0</c:v>
                </c:pt>
                <c:pt idx="522">
                  <c:v>0</c:v>
                </c:pt>
                <c:pt idx="523">
                  <c:v>318445</c:v>
                </c:pt>
                <c:pt idx="524">
                  <c:v>280000</c:v>
                </c:pt>
                <c:pt idx="525">
                  <c:v>250070.75</c:v>
                </c:pt>
                <c:pt idx="526">
                  <c:v>1214203</c:v>
                </c:pt>
                <c:pt idx="527">
                  <c:v>0</c:v>
                </c:pt>
                <c:pt idx="528">
                  <c:v>558244.5</c:v>
                </c:pt>
                <c:pt idx="529">
                  <c:v>304913</c:v>
                </c:pt>
                <c:pt idx="530">
                  <c:v>1736277</c:v>
                </c:pt>
                <c:pt idx="531">
                  <c:v>934810.14</c:v>
                </c:pt>
                <c:pt idx="532">
                  <c:v>0</c:v>
                </c:pt>
                <c:pt idx="533">
                  <c:v>629752</c:v>
                </c:pt>
                <c:pt idx="534">
                  <c:v>10700</c:v>
                </c:pt>
                <c:pt idx="535">
                  <c:v>278030</c:v>
                </c:pt>
                <c:pt idx="536">
                  <c:v>1555300.2</c:v>
                </c:pt>
                <c:pt idx="537">
                  <c:v>0</c:v>
                </c:pt>
                <c:pt idx="538">
                  <c:v>0</c:v>
                </c:pt>
                <c:pt idx="539">
                  <c:v>175000</c:v>
                </c:pt>
                <c:pt idx="540">
                  <c:v>403293</c:v>
                </c:pt>
                <c:pt idx="541">
                  <c:v>1523795.76</c:v>
                </c:pt>
                <c:pt idx="542">
                  <c:v>997036</c:v>
                </c:pt>
                <c:pt idx="543">
                  <c:v>532934.25</c:v>
                </c:pt>
                <c:pt idx="544">
                  <c:v>877312.5</c:v>
                </c:pt>
                <c:pt idx="545">
                  <c:v>1738706</c:v>
                </c:pt>
                <c:pt idx="546">
                  <c:v>487592.14</c:v>
                </c:pt>
                <c:pt idx="547">
                  <c:v>772981.75</c:v>
                </c:pt>
                <c:pt idx="548">
                  <c:v>297046</c:v>
                </c:pt>
                <c:pt idx="549">
                  <c:v>1769790</c:v>
                </c:pt>
                <c:pt idx="550">
                  <c:v>561272.5</c:v>
                </c:pt>
                <c:pt idx="551">
                  <c:v>1088603.02</c:v>
                </c:pt>
                <c:pt idx="552">
                  <c:v>1024300.76</c:v>
                </c:pt>
                <c:pt idx="553">
                  <c:v>278030</c:v>
                </c:pt>
                <c:pt idx="554">
                  <c:v>426667</c:v>
                </c:pt>
                <c:pt idx="555">
                  <c:v>0</c:v>
                </c:pt>
                <c:pt idx="556">
                  <c:v>358433</c:v>
                </c:pt>
                <c:pt idx="557">
                  <c:v>290307.3</c:v>
                </c:pt>
                <c:pt idx="558">
                  <c:v>475208</c:v>
                </c:pt>
                <c:pt idx="559">
                  <c:v>385702</c:v>
                </c:pt>
                <c:pt idx="560">
                  <c:v>297046</c:v>
                </c:pt>
                <c:pt idx="561">
                  <c:v>344000</c:v>
                </c:pt>
                <c:pt idx="562">
                  <c:v>1302556.5</c:v>
                </c:pt>
                <c:pt idx="563">
                  <c:v>939461.54</c:v>
                </c:pt>
                <c:pt idx="564">
                  <c:v>402139.4</c:v>
                </c:pt>
                <c:pt idx="565">
                  <c:v>387763</c:v>
                </c:pt>
                <c:pt idx="566">
                  <c:v>370000</c:v>
                </c:pt>
                <c:pt idx="567">
                  <c:v>444333.33</c:v>
                </c:pt>
                <c:pt idx="568">
                  <c:v>179344</c:v>
                </c:pt>
                <c:pt idx="569">
                  <c:v>289448</c:v>
                </c:pt>
                <c:pt idx="570">
                  <c:v>0</c:v>
                </c:pt>
                <c:pt idx="571">
                  <c:v>336000</c:v>
                </c:pt>
                <c:pt idx="572">
                  <c:v>452192.8</c:v>
                </c:pt>
                <c:pt idx="573">
                  <c:v>360000</c:v>
                </c:pt>
                <c:pt idx="574">
                  <c:v>3033354.29</c:v>
                </c:pt>
                <c:pt idx="575">
                  <c:v>1176797.18</c:v>
                </c:pt>
                <c:pt idx="576">
                  <c:v>293293</c:v>
                </c:pt>
                <c:pt idx="577">
                  <c:v>297046</c:v>
                </c:pt>
                <c:pt idx="578">
                  <c:v>962128.4</c:v>
                </c:pt>
                <c:pt idx="579">
                  <c:v>800945.46</c:v>
                </c:pt>
                <c:pt idx="580">
                  <c:v>0</c:v>
                </c:pt>
                <c:pt idx="581">
                  <c:v>130000</c:v>
                </c:pt>
                <c:pt idx="582">
                  <c:v>753130.72</c:v>
                </c:pt>
                <c:pt idx="583">
                  <c:v>180000</c:v>
                </c:pt>
                <c:pt idx="584">
                  <c:v>0</c:v>
                </c:pt>
                <c:pt idx="585">
                  <c:v>0</c:v>
                </c:pt>
                <c:pt idx="586">
                  <c:v>1591051.5</c:v>
                </c:pt>
                <c:pt idx="587">
                  <c:v>415503</c:v>
                </c:pt>
                <c:pt idx="588">
                  <c:v>397559.9</c:v>
                </c:pt>
                <c:pt idx="589">
                  <c:v>1422244</c:v>
                </c:pt>
                <c:pt idx="590">
                  <c:v>297046</c:v>
                </c:pt>
                <c:pt idx="591">
                  <c:v>0</c:v>
                </c:pt>
                <c:pt idx="592">
                  <c:v>310363</c:v>
                </c:pt>
                <c:pt idx="593">
                  <c:v>1150000</c:v>
                </c:pt>
                <c:pt idx="594">
                  <c:v>0</c:v>
                </c:pt>
                <c:pt idx="595">
                  <c:v>2183437.7799999998</c:v>
                </c:pt>
                <c:pt idx="596">
                  <c:v>278030</c:v>
                </c:pt>
                <c:pt idx="597">
                  <c:v>518073.51</c:v>
                </c:pt>
                <c:pt idx="598">
                  <c:v>390486.2</c:v>
                </c:pt>
                <c:pt idx="599">
                  <c:v>2170393.56</c:v>
                </c:pt>
                <c:pt idx="600">
                  <c:v>0</c:v>
                </c:pt>
                <c:pt idx="601">
                  <c:v>273601</c:v>
                </c:pt>
                <c:pt idx="602">
                  <c:v>751546.8</c:v>
                </c:pt>
                <c:pt idx="603">
                  <c:v>0</c:v>
                </c:pt>
                <c:pt idx="604">
                  <c:v>1742394.77</c:v>
                </c:pt>
                <c:pt idx="605">
                  <c:v>1008778</c:v>
                </c:pt>
                <c:pt idx="606">
                  <c:v>587551.63</c:v>
                </c:pt>
                <c:pt idx="607">
                  <c:v>112200</c:v>
                </c:pt>
                <c:pt idx="608">
                  <c:v>0</c:v>
                </c:pt>
                <c:pt idx="609">
                  <c:v>400166.55</c:v>
                </c:pt>
                <c:pt idx="610">
                  <c:v>1173695</c:v>
                </c:pt>
                <c:pt idx="611">
                  <c:v>0</c:v>
                </c:pt>
                <c:pt idx="612">
                  <c:v>369367.93</c:v>
                </c:pt>
                <c:pt idx="613">
                  <c:v>453746</c:v>
                </c:pt>
                <c:pt idx="614">
                  <c:v>319572</c:v>
                </c:pt>
                <c:pt idx="615">
                  <c:v>0</c:v>
                </c:pt>
                <c:pt idx="616">
                  <c:v>352881</c:v>
                </c:pt>
                <c:pt idx="617">
                  <c:v>352852</c:v>
                </c:pt>
                <c:pt idx="618">
                  <c:v>223463</c:v>
                </c:pt>
                <c:pt idx="619">
                  <c:v>573400</c:v>
                </c:pt>
                <c:pt idx="620">
                  <c:v>278030</c:v>
                </c:pt>
                <c:pt idx="621">
                  <c:v>502100</c:v>
                </c:pt>
                <c:pt idx="622">
                  <c:v>215000</c:v>
                </c:pt>
                <c:pt idx="623">
                  <c:v>367392</c:v>
                </c:pt>
                <c:pt idx="624">
                  <c:v>150000</c:v>
                </c:pt>
                <c:pt idx="625">
                  <c:v>679660.62</c:v>
                </c:pt>
                <c:pt idx="626">
                  <c:v>0</c:v>
                </c:pt>
                <c:pt idx="627">
                  <c:v>359544.27</c:v>
                </c:pt>
                <c:pt idx="628">
                  <c:v>298018</c:v>
                </c:pt>
                <c:pt idx="629">
                  <c:v>382136</c:v>
                </c:pt>
                <c:pt idx="630">
                  <c:v>0</c:v>
                </c:pt>
                <c:pt idx="631">
                  <c:v>297046</c:v>
                </c:pt>
                <c:pt idx="632">
                  <c:v>347615</c:v>
                </c:pt>
                <c:pt idx="633">
                  <c:v>297044</c:v>
                </c:pt>
                <c:pt idx="634">
                  <c:v>297046</c:v>
                </c:pt>
                <c:pt idx="635">
                  <c:v>1169887</c:v>
                </c:pt>
                <c:pt idx="636">
                  <c:v>1253145.82</c:v>
                </c:pt>
                <c:pt idx="637">
                  <c:v>577032.5</c:v>
                </c:pt>
                <c:pt idx="638">
                  <c:v>305704</c:v>
                </c:pt>
                <c:pt idx="639">
                  <c:v>297045</c:v>
                </c:pt>
                <c:pt idx="640">
                  <c:v>697711</c:v>
                </c:pt>
                <c:pt idx="641">
                  <c:v>1611056.5</c:v>
                </c:pt>
                <c:pt idx="642">
                  <c:v>278030</c:v>
                </c:pt>
                <c:pt idx="643">
                  <c:v>970360</c:v>
                </c:pt>
                <c:pt idx="644">
                  <c:v>159787.23000000001</c:v>
                </c:pt>
                <c:pt idx="645">
                  <c:v>680400</c:v>
                </c:pt>
                <c:pt idx="646">
                  <c:v>1556653.39</c:v>
                </c:pt>
                <c:pt idx="647">
                  <c:v>280000</c:v>
                </c:pt>
                <c:pt idx="648">
                  <c:v>0</c:v>
                </c:pt>
                <c:pt idx="649">
                  <c:v>297046</c:v>
                </c:pt>
                <c:pt idx="650">
                  <c:v>540000</c:v>
                </c:pt>
                <c:pt idx="651">
                  <c:v>312690</c:v>
                </c:pt>
                <c:pt idx="652">
                  <c:v>216975</c:v>
                </c:pt>
                <c:pt idx="653">
                  <c:v>254494.92</c:v>
                </c:pt>
                <c:pt idx="654">
                  <c:v>278030</c:v>
                </c:pt>
                <c:pt idx="655">
                  <c:v>291178.01</c:v>
                </c:pt>
                <c:pt idx="656">
                  <c:v>1181901</c:v>
                </c:pt>
                <c:pt idx="657">
                  <c:v>494539.06</c:v>
                </c:pt>
                <c:pt idx="658">
                  <c:v>299647</c:v>
                </c:pt>
                <c:pt idx="659">
                  <c:v>0</c:v>
                </c:pt>
                <c:pt idx="660">
                  <c:v>300000</c:v>
                </c:pt>
                <c:pt idx="661">
                  <c:v>2425879.86</c:v>
                </c:pt>
                <c:pt idx="662">
                  <c:v>552616.01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11.98</c:v>
                </c:pt>
                <c:pt idx="667">
                  <c:v>293333.33</c:v>
                </c:pt>
                <c:pt idx="668">
                  <c:v>580000</c:v>
                </c:pt>
                <c:pt idx="669">
                  <c:v>817600</c:v>
                </c:pt>
                <c:pt idx="670">
                  <c:v>380590.81</c:v>
                </c:pt>
                <c:pt idx="671">
                  <c:v>278868</c:v>
                </c:pt>
                <c:pt idx="672">
                  <c:v>600538.5</c:v>
                </c:pt>
                <c:pt idx="673">
                  <c:v>4764816.1399999997</c:v>
                </c:pt>
                <c:pt idx="674">
                  <c:v>0</c:v>
                </c:pt>
                <c:pt idx="675">
                  <c:v>5215081</c:v>
                </c:pt>
                <c:pt idx="676">
                  <c:v>319600</c:v>
                </c:pt>
                <c:pt idx="677">
                  <c:v>152460</c:v>
                </c:pt>
                <c:pt idx="678">
                  <c:v>0</c:v>
                </c:pt>
                <c:pt idx="679">
                  <c:v>454962.33</c:v>
                </c:pt>
                <c:pt idx="680">
                  <c:v>458557</c:v>
                </c:pt>
                <c:pt idx="681">
                  <c:v>791538.55</c:v>
                </c:pt>
                <c:pt idx="682">
                  <c:v>240000</c:v>
                </c:pt>
                <c:pt idx="683">
                  <c:v>278030</c:v>
                </c:pt>
                <c:pt idx="684">
                  <c:v>2115710.04</c:v>
                </c:pt>
                <c:pt idx="685">
                  <c:v>450000</c:v>
                </c:pt>
                <c:pt idx="686">
                  <c:v>0</c:v>
                </c:pt>
                <c:pt idx="687">
                  <c:v>0</c:v>
                </c:pt>
                <c:pt idx="688">
                  <c:v>360000</c:v>
                </c:pt>
                <c:pt idx="689">
                  <c:v>369131</c:v>
                </c:pt>
                <c:pt idx="690">
                  <c:v>1041736</c:v>
                </c:pt>
                <c:pt idx="691">
                  <c:v>311895</c:v>
                </c:pt>
                <c:pt idx="692">
                  <c:v>1256604.3</c:v>
                </c:pt>
                <c:pt idx="693">
                  <c:v>292181.09999999998</c:v>
                </c:pt>
                <c:pt idx="694">
                  <c:v>643426.84</c:v>
                </c:pt>
                <c:pt idx="695">
                  <c:v>377730.1</c:v>
                </c:pt>
                <c:pt idx="696">
                  <c:v>326653</c:v>
                </c:pt>
                <c:pt idx="697">
                  <c:v>814289.32</c:v>
                </c:pt>
                <c:pt idx="698">
                  <c:v>800000</c:v>
                </c:pt>
                <c:pt idx="699">
                  <c:v>127421.77</c:v>
                </c:pt>
                <c:pt idx="700">
                  <c:v>278030</c:v>
                </c:pt>
                <c:pt idx="701">
                  <c:v>1120849.99</c:v>
                </c:pt>
                <c:pt idx="702">
                  <c:v>297078</c:v>
                </c:pt>
                <c:pt idx="703">
                  <c:v>890323</c:v>
                </c:pt>
                <c:pt idx="704">
                  <c:v>0</c:v>
                </c:pt>
                <c:pt idx="705">
                  <c:v>148360</c:v>
                </c:pt>
                <c:pt idx="706">
                  <c:v>337511.75</c:v>
                </c:pt>
                <c:pt idx="707">
                  <c:v>223874</c:v>
                </c:pt>
                <c:pt idx="708">
                  <c:v>351531.84</c:v>
                </c:pt>
                <c:pt idx="709">
                  <c:v>0</c:v>
                </c:pt>
                <c:pt idx="710">
                  <c:v>8081401.7800000003</c:v>
                </c:pt>
                <c:pt idx="711">
                  <c:v>244860</c:v>
                </c:pt>
                <c:pt idx="712">
                  <c:v>278030.99</c:v>
                </c:pt>
                <c:pt idx="713">
                  <c:v>141509.48000000001</c:v>
                </c:pt>
                <c:pt idx="714">
                  <c:v>806281.31</c:v>
                </c:pt>
                <c:pt idx="715">
                  <c:v>360561</c:v>
                </c:pt>
                <c:pt idx="716">
                  <c:v>593749.30000000005</c:v>
                </c:pt>
                <c:pt idx="717">
                  <c:v>2992612.3</c:v>
                </c:pt>
                <c:pt idx="718">
                  <c:v>2269748.2000000002</c:v>
                </c:pt>
                <c:pt idx="719">
                  <c:v>380825</c:v>
                </c:pt>
                <c:pt idx="720">
                  <c:v>0</c:v>
                </c:pt>
                <c:pt idx="721">
                  <c:v>408100</c:v>
                </c:pt>
                <c:pt idx="722">
                  <c:v>463260.61</c:v>
                </c:pt>
                <c:pt idx="723">
                  <c:v>0</c:v>
                </c:pt>
                <c:pt idx="724">
                  <c:v>0</c:v>
                </c:pt>
                <c:pt idx="725">
                  <c:v>48602</c:v>
                </c:pt>
                <c:pt idx="726">
                  <c:v>375000</c:v>
                </c:pt>
                <c:pt idx="727">
                  <c:v>630761.15</c:v>
                </c:pt>
                <c:pt idx="728">
                  <c:v>195874.42</c:v>
                </c:pt>
                <c:pt idx="729">
                  <c:v>650000</c:v>
                </c:pt>
                <c:pt idx="730">
                  <c:v>1005435.78</c:v>
                </c:pt>
                <c:pt idx="731">
                  <c:v>0</c:v>
                </c:pt>
                <c:pt idx="732">
                  <c:v>1329203.8999999999</c:v>
                </c:pt>
                <c:pt idx="733">
                  <c:v>370861.03</c:v>
                </c:pt>
                <c:pt idx="734">
                  <c:v>266312</c:v>
                </c:pt>
                <c:pt idx="735">
                  <c:v>841070</c:v>
                </c:pt>
                <c:pt idx="736">
                  <c:v>278035</c:v>
                </c:pt>
                <c:pt idx="737">
                  <c:v>310124</c:v>
                </c:pt>
                <c:pt idx="738">
                  <c:v>299647</c:v>
                </c:pt>
                <c:pt idx="739">
                  <c:v>300018</c:v>
                </c:pt>
                <c:pt idx="740">
                  <c:v>278030</c:v>
                </c:pt>
                <c:pt idx="741">
                  <c:v>194000</c:v>
                </c:pt>
                <c:pt idx="742">
                  <c:v>0</c:v>
                </c:pt>
                <c:pt idx="743">
                  <c:v>0</c:v>
                </c:pt>
                <c:pt idx="744">
                  <c:v>255658.75</c:v>
                </c:pt>
                <c:pt idx="745">
                  <c:v>311586</c:v>
                </c:pt>
                <c:pt idx="746">
                  <c:v>933864.5</c:v>
                </c:pt>
                <c:pt idx="747">
                  <c:v>310124</c:v>
                </c:pt>
                <c:pt idx="748">
                  <c:v>359544.27</c:v>
                </c:pt>
                <c:pt idx="749">
                  <c:v>298000</c:v>
                </c:pt>
                <c:pt idx="750">
                  <c:v>990303</c:v>
                </c:pt>
                <c:pt idx="751">
                  <c:v>297046</c:v>
                </c:pt>
                <c:pt idx="752">
                  <c:v>2760356.1</c:v>
                </c:pt>
                <c:pt idx="753">
                  <c:v>2244669.12</c:v>
                </c:pt>
                <c:pt idx="754">
                  <c:v>0</c:v>
                </c:pt>
                <c:pt idx="755">
                  <c:v>1271852.72</c:v>
                </c:pt>
                <c:pt idx="756">
                  <c:v>2058548.97</c:v>
                </c:pt>
                <c:pt idx="757">
                  <c:v>352379</c:v>
                </c:pt>
                <c:pt idx="758">
                  <c:v>2389951.08</c:v>
                </c:pt>
                <c:pt idx="759">
                  <c:v>0</c:v>
                </c:pt>
                <c:pt idx="760">
                  <c:v>558635.76</c:v>
                </c:pt>
                <c:pt idx="761">
                  <c:v>489159</c:v>
                </c:pt>
                <c:pt idx="762">
                  <c:v>463300</c:v>
                </c:pt>
                <c:pt idx="763">
                  <c:v>360904.76</c:v>
                </c:pt>
                <c:pt idx="764">
                  <c:v>0</c:v>
                </c:pt>
                <c:pt idx="765">
                  <c:v>388293</c:v>
                </c:pt>
                <c:pt idx="766">
                  <c:v>1214906</c:v>
                </c:pt>
                <c:pt idx="767">
                  <c:v>795801</c:v>
                </c:pt>
                <c:pt idx="768">
                  <c:v>318619.2</c:v>
                </c:pt>
                <c:pt idx="769">
                  <c:v>650078.5</c:v>
                </c:pt>
                <c:pt idx="770">
                  <c:v>0</c:v>
                </c:pt>
                <c:pt idx="771">
                  <c:v>294000</c:v>
                </c:pt>
                <c:pt idx="772">
                  <c:v>0</c:v>
                </c:pt>
                <c:pt idx="773">
                  <c:v>299647</c:v>
                </c:pt>
                <c:pt idx="774">
                  <c:v>10000</c:v>
                </c:pt>
                <c:pt idx="775">
                  <c:v>0</c:v>
                </c:pt>
                <c:pt idx="776">
                  <c:v>102524</c:v>
                </c:pt>
                <c:pt idx="777">
                  <c:v>636512.32999999996</c:v>
                </c:pt>
                <c:pt idx="778">
                  <c:v>278030</c:v>
                </c:pt>
                <c:pt idx="779">
                  <c:v>453693.52</c:v>
                </c:pt>
                <c:pt idx="780">
                  <c:v>1131487.6499999999</c:v>
                </c:pt>
                <c:pt idx="781">
                  <c:v>297045</c:v>
                </c:pt>
                <c:pt idx="782">
                  <c:v>629382</c:v>
                </c:pt>
                <c:pt idx="783">
                  <c:v>338166</c:v>
                </c:pt>
                <c:pt idx="784">
                  <c:v>350000</c:v>
                </c:pt>
                <c:pt idx="785">
                  <c:v>0</c:v>
                </c:pt>
                <c:pt idx="786">
                  <c:v>675918.4</c:v>
                </c:pt>
                <c:pt idx="787">
                  <c:v>250000</c:v>
                </c:pt>
                <c:pt idx="788">
                  <c:v>1187649.48</c:v>
                </c:pt>
                <c:pt idx="789">
                  <c:v>337254.54</c:v>
                </c:pt>
                <c:pt idx="790">
                  <c:v>297046</c:v>
                </c:pt>
                <c:pt idx="791">
                  <c:v>297102</c:v>
                </c:pt>
                <c:pt idx="792">
                  <c:v>0</c:v>
                </c:pt>
                <c:pt idx="793">
                  <c:v>208000</c:v>
                </c:pt>
                <c:pt idx="794">
                  <c:v>479051.66</c:v>
                </c:pt>
                <c:pt idx="795">
                  <c:v>1146094.07</c:v>
                </c:pt>
                <c:pt idx="796">
                  <c:v>720000</c:v>
                </c:pt>
                <c:pt idx="797">
                  <c:v>451549.84</c:v>
                </c:pt>
                <c:pt idx="798">
                  <c:v>0</c:v>
                </c:pt>
                <c:pt idx="799">
                  <c:v>200000</c:v>
                </c:pt>
                <c:pt idx="800">
                  <c:v>1017758</c:v>
                </c:pt>
                <c:pt idx="801">
                  <c:v>769515.15</c:v>
                </c:pt>
                <c:pt idx="802">
                  <c:v>938855</c:v>
                </c:pt>
                <c:pt idx="803">
                  <c:v>75000</c:v>
                </c:pt>
                <c:pt idx="804">
                  <c:v>430007.09</c:v>
                </c:pt>
                <c:pt idx="805">
                  <c:v>0</c:v>
                </c:pt>
                <c:pt idx="806">
                  <c:v>347514</c:v>
                </c:pt>
                <c:pt idx="807">
                  <c:v>226500</c:v>
                </c:pt>
                <c:pt idx="808">
                  <c:v>545926</c:v>
                </c:pt>
                <c:pt idx="809">
                  <c:v>0</c:v>
                </c:pt>
                <c:pt idx="810">
                  <c:v>1765910</c:v>
                </c:pt>
                <c:pt idx="811">
                  <c:v>353119.82</c:v>
                </c:pt>
                <c:pt idx="812">
                  <c:v>44230.75</c:v>
                </c:pt>
                <c:pt idx="813">
                  <c:v>0</c:v>
                </c:pt>
                <c:pt idx="814">
                  <c:v>115500</c:v>
                </c:pt>
                <c:pt idx="815">
                  <c:v>3289892.56</c:v>
                </c:pt>
                <c:pt idx="816">
                  <c:v>892687.5</c:v>
                </c:pt>
                <c:pt idx="817">
                  <c:v>261476.98</c:v>
                </c:pt>
                <c:pt idx="818">
                  <c:v>229395.18</c:v>
                </c:pt>
                <c:pt idx="819">
                  <c:v>854646.84</c:v>
                </c:pt>
                <c:pt idx="820">
                  <c:v>438402.25</c:v>
                </c:pt>
                <c:pt idx="821">
                  <c:v>440612.25</c:v>
                </c:pt>
                <c:pt idx="822">
                  <c:v>299784</c:v>
                </c:pt>
                <c:pt idx="823">
                  <c:v>0</c:v>
                </c:pt>
                <c:pt idx="824">
                  <c:v>255360</c:v>
                </c:pt>
                <c:pt idx="825">
                  <c:v>387500</c:v>
                </c:pt>
                <c:pt idx="826">
                  <c:v>310124</c:v>
                </c:pt>
                <c:pt idx="827">
                  <c:v>343390.86</c:v>
                </c:pt>
                <c:pt idx="828">
                  <c:v>391062</c:v>
                </c:pt>
                <c:pt idx="829">
                  <c:v>584267</c:v>
                </c:pt>
                <c:pt idx="830">
                  <c:v>1034936.1</c:v>
                </c:pt>
                <c:pt idx="831">
                  <c:v>410000</c:v>
                </c:pt>
                <c:pt idx="832">
                  <c:v>297046</c:v>
                </c:pt>
                <c:pt idx="833">
                  <c:v>622035.84</c:v>
                </c:pt>
                <c:pt idx="834">
                  <c:v>917703</c:v>
                </c:pt>
                <c:pt idx="835">
                  <c:v>241454.4</c:v>
                </c:pt>
                <c:pt idx="836">
                  <c:v>440000</c:v>
                </c:pt>
                <c:pt idx="837">
                  <c:v>623738</c:v>
                </c:pt>
                <c:pt idx="838">
                  <c:v>599294</c:v>
                </c:pt>
                <c:pt idx="839">
                  <c:v>555095.79</c:v>
                </c:pt>
                <c:pt idx="840">
                  <c:v>330550</c:v>
                </c:pt>
                <c:pt idx="841">
                  <c:v>0</c:v>
                </c:pt>
                <c:pt idx="842">
                  <c:v>842365.76</c:v>
                </c:pt>
                <c:pt idx="843">
                  <c:v>432916.67</c:v>
                </c:pt>
                <c:pt idx="844">
                  <c:v>319224</c:v>
                </c:pt>
                <c:pt idx="845">
                  <c:v>3697124</c:v>
                </c:pt>
                <c:pt idx="846">
                  <c:v>0</c:v>
                </c:pt>
                <c:pt idx="847">
                  <c:v>416328.46</c:v>
                </c:pt>
                <c:pt idx="848">
                  <c:v>1907539.5</c:v>
                </c:pt>
                <c:pt idx="849">
                  <c:v>350000</c:v>
                </c:pt>
                <c:pt idx="850">
                  <c:v>310124</c:v>
                </c:pt>
                <c:pt idx="851">
                  <c:v>400000</c:v>
                </c:pt>
                <c:pt idx="852">
                  <c:v>353469</c:v>
                </c:pt>
                <c:pt idx="853">
                  <c:v>0</c:v>
                </c:pt>
                <c:pt idx="854">
                  <c:v>1547953.43</c:v>
                </c:pt>
                <c:pt idx="855">
                  <c:v>297046</c:v>
                </c:pt>
                <c:pt idx="856">
                  <c:v>653810.62</c:v>
                </c:pt>
                <c:pt idx="857">
                  <c:v>790070</c:v>
                </c:pt>
                <c:pt idx="858">
                  <c:v>0</c:v>
                </c:pt>
                <c:pt idx="859">
                  <c:v>0</c:v>
                </c:pt>
                <c:pt idx="860">
                  <c:v>343391</c:v>
                </c:pt>
                <c:pt idx="861">
                  <c:v>114247</c:v>
                </c:pt>
                <c:pt idx="862">
                  <c:v>100186</c:v>
                </c:pt>
                <c:pt idx="863">
                  <c:v>1500000</c:v>
                </c:pt>
                <c:pt idx="864">
                  <c:v>0</c:v>
                </c:pt>
                <c:pt idx="865">
                  <c:v>445258.23999999999</c:v>
                </c:pt>
                <c:pt idx="866">
                  <c:v>257920</c:v>
                </c:pt>
                <c:pt idx="867">
                  <c:v>1776922.56</c:v>
                </c:pt>
                <c:pt idx="868">
                  <c:v>757568</c:v>
                </c:pt>
                <c:pt idx="869">
                  <c:v>0</c:v>
                </c:pt>
                <c:pt idx="870">
                  <c:v>805518</c:v>
                </c:pt>
                <c:pt idx="871">
                  <c:v>255660</c:v>
                </c:pt>
                <c:pt idx="872">
                  <c:v>517272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678734.05</c:v>
                </c:pt>
                <c:pt idx="877">
                  <c:v>315617</c:v>
                </c:pt>
                <c:pt idx="878">
                  <c:v>1455906.15</c:v>
                </c:pt>
                <c:pt idx="879">
                  <c:v>166295</c:v>
                </c:pt>
                <c:pt idx="880">
                  <c:v>5887012.5</c:v>
                </c:pt>
                <c:pt idx="881">
                  <c:v>297046</c:v>
                </c:pt>
                <c:pt idx="882">
                  <c:v>0</c:v>
                </c:pt>
                <c:pt idx="883">
                  <c:v>534815.5</c:v>
                </c:pt>
                <c:pt idx="884">
                  <c:v>0</c:v>
                </c:pt>
                <c:pt idx="885">
                  <c:v>325000</c:v>
                </c:pt>
                <c:pt idx="886">
                  <c:v>1142714</c:v>
                </c:pt>
                <c:pt idx="887">
                  <c:v>553642.06000000006</c:v>
                </c:pt>
                <c:pt idx="888">
                  <c:v>168300</c:v>
                </c:pt>
                <c:pt idx="889">
                  <c:v>290371</c:v>
                </c:pt>
                <c:pt idx="890">
                  <c:v>2687778.85</c:v>
                </c:pt>
                <c:pt idx="891">
                  <c:v>130000</c:v>
                </c:pt>
                <c:pt idx="892">
                  <c:v>575032.5</c:v>
                </c:pt>
                <c:pt idx="893">
                  <c:v>423268.13</c:v>
                </c:pt>
                <c:pt idx="894">
                  <c:v>447541.9</c:v>
                </c:pt>
                <c:pt idx="895">
                  <c:v>639148</c:v>
                </c:pt>
                <c:pt idx="896">
                  <c:v>406742.56</c:v>
                </c:pt>
                <c:pt idx="897">
                  <c:v>0</c:v>
                </c:pt>
                <c:pt idx="898">
                  <c:v>0</c:v>
                </c:pt>
                <c:pt idx="899">
                  <c:v>1813773.65</c:v>
                </c:pt>
                <c:pt idx="900">
                  <c:v>1807234</c:v>
                </c:pt>
                <c:pt idx="901">
                  <c:v>450000</c:v>
                </c:pt>
                <c:pt idx="902">
                  <c:v>297046</c:v>
                </c:pt>
                <c:pt idx="903">
                  <c:v>785016.42</c:v>
                </c:pt>
                <c:pt idx="904">
                  <c:v>299065</c:v>
                </c:pt>
                <c:pt idx="905">
                  <c:v>0</c:v>
                </c:pt>
                <c:pt idx="906">
                  <c:v>2623756.52</c:v>
                </c:pt>
                <c:pt idx="907">
                  <c:v>2085526.5</c:v>
                </c:pt>
                <c:pt idx="908">
                  <c:v>930427.8</c:v>
                </c:pt>
                <c:pt idx="909">
                  <c:v>150000</c:v>
                </c:pt>
                <c:pt idx="910">
                  <c:v>299647</c:v>
                </c:pt>
                <c:pt idx="911">
                  <c:v>0</c:v>
                </c:pt>
                <c:pt idx="912">
                  <c:v>2894048.26</c:v>
                </c:pt>
                <c:pt idx="913">
                  <c:v>0</c:v>
                </c:pt>
                <c:pt idx="914">
                  <c:v>451350</c:v>
                </c:pt>
                <c:pt idx="915">
                  <c:v>639148</c:v>
                </c:pt>
                <c:pt idx="916">
                  <c:v>1529085.26</c:v>
                </c:pt>
                <c:pt idx="917">
                  <c:v>230212.72</c:v>
                </c:pt>
                <c:pt idx="918">
                  <c:v>0</c:v>
                </c:pt>
                <c:pt idx="919">
                  <c:v>353240</c:v>
                </c:pt>
                <c:pt idx="920">
                  <c:v>523001.59999999998</c:v>
                </c:pt>
                <c:pt idx="921">
                  <c:v>477172.1</c:v>
                </c:pt>
                <c:pt idx="922">
                  <c:v>297046</c:v>
                </c:pt>
                <c:pt idx="923">
                  <c:v>0</c:v>
                </c:pt>
                <c:pt idx="924">
                  <c:v>0</c:v>
                </c:pt>
                <c:pt idx="925">
                  <c:v>299647</c:v>
                </c:pt>
                <c:pt idx="926">
                  <c:v>996543.9</c:v>
                </c:pt>
                <c:pt idx="927">
                  <c:v>355000</c:v>
                </c:pt>
                <c:pt idx="928">
                  <c:v>319590</c:v>
                </c:pt>
                <c:pt idx="929">
                  <c:v>74000</c:v>
                </c:pt>
                <c:pt idx="930">
                  <c:v>442546.73</c:v>
                </c:pt>
                <c:pt idx="931">
                  <c:v>1249086</c:v>
                </c:pt>
                <c:pt idx="932">
                  <c:v>505000</c:v>
                </c:pt>
                <c:pt idx="933">
                  <c:v>2471797</c:v>
                </c:pt>
                <c:pt idx="934">
                  <c:v>146600</c:v>
                </c:pt>
                <c:pt idx="935">
                  <c:v>300932.62</c:v>
                </c:pt>
                <c:pt idx="936">
                  <c:v>275000</c:v>
                </c:pt>
                <c:pt idx="937">
                  <c:v>515165</c:v>
                </c:pt>
                <c:pt idx="938">
                  <c:v>297046</c:v>
                </c:pt>
                <c:pt idx="939">
                  <c:v>1205262.5</c:v>
                </c:pt>
                <c:pt idx="940">
                  <c:v>1578046.6</c:v>
                </c:pt>
                <c:pt idx="941">
                  <c:v>271673.09000000003</c:v>
                </c:pt>
                <c:pt idx="942">
                  <c:v>297050</c:v>
                </c:pt>
                <c:pt idx="943">
                  <c:v>0</c:v>
                </c:pt>
                <c:pt idx="944">
                  <c:v>322474</c:v>
                </c:pt>
                <c:pt idx="945">
                  <c:v>0</c:v>
                </c:pt>
                <c:pt idx="946">
                  <c:v>291108</c:v>
                </c:pt>
                <c:pt idx="947">
                  <c:v>557449.5</c:v>
                </c:pt>
                <c:pt idx="948">
                  <c:v>682612</c:v>
                </c:pt>
                <c:pt idx="949">
                  <c:v>359550</c:v>
                </c:pt>
                <c:pt idx="950">
                  <c:v>444886.15</c:v>
                </c:pt>
                <c:pt idx="951">
                  <c:v>1027375.02</c:v>
                </c:pt>
                <c:pt idx="952">
                  <c:v>297046</c:v>
                </c:pt>
                <c:pt idx="953">
                  <c:v>266831.25</c:v>
                </c:pt>
                <c:pt idx="954">
                  <c:v>943684.2</c:v>
                </c:pt>
                <c:pt idx="955">
                  <c:v>814208</c:v>
                </c:pt>
                <c:pt idx="956">
                  <c:v>298155</c:v>
                </c:pt>
                <c:pt idx="957">
                  <c:v>1102583.95</c:v>
                </c:pt>
                <c:pt idx="958">
                  <c:v>326749</c:v>
                </c:pt>
                <c:pt idx="959">
                  <c:v>419576</c:v>
                </c:pt>
                <c:pt idx="960">
                  <c:v>1828056.75</c:v>
                </c:pt>
                <c:pt idx="961">
                  <c:v>1335784.1399999999</c:v>
                </c:pt>
                <c:pt idx="962">
                  <c:v>302470</c:v>
                </c:pt>
                <c:pt idx="963">
                  <c:v>538365</c:v>
                </c:pt>
                <c:pt idx="964">
                  <c:v>383420.24</c:v>
                </c:pt>
                <c:pt idx="965">
                  <c:v>2385230</c:v>
                </c:pt>
                <c:pt idx="966">
                  <c:v>300018</c:v>
                </c:pt>
                <c:pt idx="967">
                  <c:v>309100.09999999998</c:v>
                </c:pt>
                <c:pt idx="968">
                  <c:v>300000</c:v>
                </c:pt>
                <c:pt idx="969">
                  <c:v>420000</c:v>
                </c:pt>
                <c:pt idx="970">
                  <c:v>1326988.8</c:v>
                </c:pt>
                <c:pt idx="971">
                  <c:v>0</c:v>
                </c:pt>
                <c:pt idx="972">
                  <c:v>299647</c:v>
                </c:pt>
                <c:pt idx="973">
                  <c:v>837414</c:v>
                </c:pt>
                <c:pt idx="974">
                  <c:v>329119.93</c:v>
                </c:pt>
                <c:pt idx="975">
                  <c:v>966467.2</c:v>
                </c:pt>
                <c:pt idx="976">
                  <c:v>424747.4</c:v>
                </c:pt>
                <c:pt idx="977">
                  <c:v>951165</c:v>
                </c:pt>
                <c:pt idx="978">
                  <c:v>480560.24</c:v>
                </c:pt>
                <c:pt idx="979">
                  <c:v>1713724</c:v>
                </c:pt>
                <c:pt idx="980">
                  <c:v>848691.7</c:v>
                </c:pt>
                <c:pt idx="981">
                  <c:v>297046</c:v>
                </c:pt>
                <c:pt idx="982">
                  <c:v>278030.99</c:v>
                </c:pt>
                <c:pt idx="983">
                  <c:v>297045</c:v>
                </c:pt>
                <c:pt idx="984">
                  <c:v>0</c:v>
                </c:pt>
                <c:pt idx="985">
                  <c:v>1079349.94</c:v>
                </c:pt>
                <c:pt idx="986">
                  <c:v>326749</c:v>
                </c:pt>
                <c:pt idx="987">
                  <c:v>377926.85</c:v>
                </c:pt>
                <c:pt idx="988">
                  <c:v>0</c:v>
                </c:pt>
                <c:pt idx="989">
                  <c:v>374301</c:v>
                </c:pt>
                <c:pt idx="990">
                  <c:v>297973.8</c:v>
                </c:pt>
                <c:pt idx="991">
                  <c:v>355060</c:v>
                </c:pt>
                <c:pt idx="992">
                  <c:v>297046</c:v>
                </c:pt>
                <c:pt idx="993">
                  <c:v>342028</c:v>
                </c:pt>
                <c:pt idx="994">
                  <c:v>0</c:v>
                </c:pt>
                <c:pt idx="995">
                  <c:v>430591.65</c:v>
                </c:pt>
                <c:pt idx="996">
                  <c:v>979079.94</c:v>
                </c:pt>
                <c:pt idx="997">
                  <c:v>428662.7</c:v>
                </c:pt>
                <c:pt idx="998">
                  <c:v>278030</c:v>
                </c:pt>
                <c:pt idx="999">
                  <c:v>324741.92</c:v>
                </c:pt>
                <c:pt idx="1000">
                  <c:v>390128.11</c:v>
                </c:pt>
                <c:pt idx="1001">
                  <c:v>713928</c:v>
                </c:pt>
                <c:pt idx="1002">
                  <c:v>1077120</c:v>
                </c:pt>
                <c:pt idx="1003">
                  <c:v>433738.95</c:v>
                </c:pt>
                <c:pt idx="1004">
                  <c:v>176387.09</c:v>
                </c:pt>
                <c:pt idx="1005">
                  <c:v>278030</c:v>
                </c:pt>
                <c:pt idx="1006">
                  <c:v>1407034.2</c:v>
                </c:pt>
                <c:pt idx="1007">
                  <c:v>1656666.67</c:v>
                </c:pt>
                <c:pt idx="1008">
                  <c:v>0</c:v>
                </c:pt>
                <c:pt idx="1009">
                  <c:v>600473</c:v>
                </c:pt>
                <c:pt idx="1010">
                  <c:v>544648</c:v>
                </c:pt>
                <c:pt idx="1011">
                  <c:v>757952.07</c:v>
                </c:pt>
                <c:pt idx="1012">
                  <c:v>297045</c:v>
                </c:pt>
                <c:pt idx="1013">
                  <c:v>514678</c:v>
                </c:pt>
                <c:pt idx="1014">
                  <c:v>207840</c:v>
                </c:pt>
                <c:pt idx="1015">
                  <c:v>0</c:v>
                </c:pt>
                <c:pt idx="1016">
                  <c:v>0</c:v>
                </c:pt>
                <c:pt idx="1017">
                  <c:v>140375</c:v>
                </c:pt>
                <c:pt idx="1018">
                  <c:v>2152089.7000000002</c:v>
                </c:pt>
                <c:pt idx="1019">
                  <c:v>1444541</c:v>
                </c:pt>
                <c:pt idx="1020">
                  <c:v>0</c:v>
                </c:pt>
                <c:pt idx="1021">
                  <c:v>4644820.8</c:v>
                </c:pt>
                <c:pt idx="1022">
                  <c:v>0</c:v>
                </c:pt>
                <c:pt idx="1023">
                  <c:v>3692520</c:v>
                </c:pt>
                <c:pt idx="1024">
                  <c:v>333671</c:v>
                </c:pt>
                <c:pt idx="1025">
                  <c:v>504571.88</c:v>
                </c:pt>
                <c:pt idx="1026">
                  <c:v>0</c:v>
                </c:pt>
                <c:pt idx="1027">
                  <c:v>766575.22</c:v>
                </c:pt>
                <c:pt idx="1028">
                  <c:v>1020006.8</c:v>
                </c:pt>
                <c:pt idx="1029">
                  <c:v>701742</c:v>
                </c:pt>
                <c:pt idx="1030">
                  <c:v>320000</c:v>
                </c:pt>
                <c:pt idx="1031">
                  <c:v>1340270.3400000001</c:v>
                </c:pt>
                <c:pt idx="1032">
                  <c:v>0</c:v>
                </c:pt>
                <c:pt idx="1033">
                  <c:v>0</c:v>
                </c:pt>
                <c:pt idx="1034">
                  <c:v>1170360</c:v>
                </c:pt>
                <c:pt idx="1035">
                  <c:v>196106.25</c:v>
                </c:pt>
                <c:pt idx="1036">
                  <c:v>0</c:v>
                </c:pt>
                <c:pt idx="1037">
                  <c:v>0</c:v>
                </c:pt>
                <c:pt idx="1038">
                  <c:v>465916</c:v>
                </c:pt>
                <c:pt idx="1039">
                  <c:v>632704.4</c:v>
                </c:pt>
                <c:pt idx="1040">
                  <c:v>0</c:v>
                </c:pt>
                <c:pt idx="1041">
                  <c:v>1902994.84</c:v>
                </c:pt>
                <c:pt idx="1042">
                  <c:v>1215206.99</c:v>
                </c:pt>
                <c:pt idx="1043">
                  <c:v>518584.68</c:v>
                </c:pt>
                <c:pt idx="1044">
                  <c:v>426767.25</c:v>
                </c:pt>
                <c:pt idx="1045">
                  <c:v>325779.37</c:v>
                </c:pt>
                <c:pt idx="1046">
                  <c:v>355776</c:v>
                </c:pt>
                <c:pt idx="1047">
                  <c:v>150000</c:v>
                </c:pt>
                <c:pt idx="1048">
                  <c:v>0</c:v>
                </c:pt>
                <c:pt idx="1049">
                  <c:v>327400</c:v>
                </c:pt>
                <c:pt idx="1050">
                  <c:v>4742229.6399999997</c:v>
                </c:pt>
                <c:pt idx="1051">
                  <c:v>396057</c:v>
                </c:pt>
                <c:pt idx="1052">
                  <c:v>1492126.5</c:v>
                </c:pt>
                <c:pt idx="1053">
                  <c:v>1301239</c:v>
                </c:pt>
                <c:pt idx="1054">
                  <c:v>359544.27</c:v>
                </c:pt>
                <c:pt idx="1055">
                  <c:v>0</c:v>
                </c:pt>
                <c:pt idx="1056">
                  <c:v>467500.65</c:v>
                </c:pt>
                <c:pt idx="1057">
                  <c:v>297046</c:v>
                </c:pt>
                <c:pt idx="1058">
                  <c:v>276964.83</c:v>
                </c:pt>
                <c:pt idx="1059">
                  <c:v>360000</c:v>
                </c:pt>
                <c:pt idx="1060">
                  <c:v>491540.23</c:v>
                </c:pt>
                <c:pt idx="1061">
                  <c:v>0</c:v>
                </c:pt>
                <c:pt idx="1062">
                  <c:v>141510.22</c:v>
                </c:pt>
                <c:pt idx="1063">
                  <c:v>0</c:v>
                </c:pt>
                <c:pt idx="1064">
                  <c:v>363793</c:v>
                </c:pt>
                <c:pt idx="1065">
                  <c:v>592200</c:v>
                </c:pt>
                <c:pt idx="1066">
                  <c:v>2196851</c:v>
                </c:pt>
                <c:pt idx="1067">
                  <c:v>495108.62</c:v>
                </c:pt>
                <c:pt idx="1068">
                  <c:v>380000</c:v>
                </c:pt>
                <c:pt idx="1069">
                  <c:v>2183054.04</c:v>
                </c:pt>
                <c:pt idx="1070">
                  <c:v>651535</c:v>
                </c:pt>
                <c:pt idx="1071">
                  <c:v>278030</c:v>
                </c:pt>
                <c:pt idx="1072">
                  <c:v>299647</c:v>
                </c:pt>
                <c:pt idx="1073">
                  <c:v>347520</c:v>
                </c:pt>
                <c:pt idx="1074">
                  <c:v>594640</c:v>
                </c:pt>
                <c:pt idx="1075">
                  <c:v>207858</c:v>
                </c:pt>
                <c:pt idx="1076">
                  <c:v>3211392</c:v>
                </c:pt>
                <c:pt idx="1077">
                  <c:v>631550.63</c:v>
                </c:pt>
                <c:pt idx="1078">
                  <c:v>374222.12</c:v>
                </c:pt>
                <c:pt idx="1079">
                  <c:v>338166</c:v>
                </c:pt>
                <c:pt idx="1080">
                  <c:v>180000</c:v>
                </c:pt>
                <c:pt idx="1081">
                  <c:v>0</c:v>
                </c:pt>
                <c:pt idx="1082">
                  <c:v>818240.4</c:v>
                </c:pt>
                <c:pt idx="1083">
                  <c:v>317915</c:v>
                </c:pt>
                <c:pt idx="1084">
                  <c:v>449694.75</c:v>
                </c:pt>
                <c:pt idx="1085">
                  <c:v>607000</c:v>
                </c:pt>
                <c:pt idx="1086">
                  <c:v>0</c:v>
                </c:pt>
                <c:pt idx="1087">
                  <c:v>300000</c:v>
                </c:pt>
                <c:pt idx="1088">
                  <c:v>359543</c:v>
                </c:pt>
                <c:pt idx="1089">
                  <c:v>717302</c:v>
                </c:pt>
                <c:pt idx="1090">
                  <c:v>301597.40000000002</c:v>
                </c:pt>
                <c:pt idx="1091">
                  <c:v>297046</c:v>
                </c:pt>
                <c:pt idx="1092">
                  <c:v>700000</c:v>
                </c:pt>
                <c:pt idx="1093">
                  <c:v>384000</c:v>
                </c:pt>
                <c:pt idx="1094">
                  <c:v>783349.9</c:v>
                </c:pt>
                <c:pt idx="1095">
                  <c:v>0</c:v>
                </c:pt>
                <c:pt idx="1096">
                  <c:v>247663</c:v>
                </c:pt>
                <c:pt idx="1097">
                  <c:v>1267616.3899999999</c:v>
                </c:pt>
                <c:pt idx="1098">
                  <c:v>0</c:v>
                </c:pt>
                <c:pt idx="1099">
                  <c:v>297044</c:v>
                </c:pt>
                <c:pt idx="1100">
                  <c:v>278030</c:v>
                </c:pt>
                <c:pt idx="1101">
                  <c:v>0</c:v>
                </c:pt>
                <c:pt idx="1102">
                  <c:v>239460</c:v>
                </c:pt>
                <c:pt idx="1103">
                  <c:v>0</c:v>
                </c:pt>
                <c:pt idx="1104">
                  <c:v>580840.93999999994</c:v>
                </c:pt>
                <c:pt idx="1105">
                  <c:v>850000</c:v>
                </c:pt>
                <c:pt idx="1106">
                  <c:v>367500</c:v>
                </c:pt>
                <c:pt idx="1107">
                  <c:v>594092</c:v>
                </c:pt>
                <c:pt idx="1108">
                  <c:v>297046</c:v>
                </c:pt>
                <c:pt idx="1109">
                  <c:v>429000</c:v>
                </c:pt>
                <c:pt idx="1110">
                  <c:v>460742.68</c:v>
                </c:pt>
                <c:pt idx="1111">
                  <c:v>469397.06</c:v>
                </c:pt>
                <c:pt idx="1112">
                  <c:v>0</c:v>
                </c:pt>
                <c:pt idx="1113">
                  <c:v>297046</c:v>
                </c:pt>
                <c:pt idx="1114">
                  <c:v>0</c:v>
                </c:pt>
                <c:pt idx="1115">
                  <c:v>297046</c:v>
                </c:pt>
                <c:pt idx="1116">
                  <c:v>425000</c:v>
                </c:pt>
                <c:pt idx="1117">
                  <c:v>1427100.52</c:v>
                </c:pt>
                <c:pt idx="1118">
                  <c:v>321287</c:v>
                </c:pt>
                <c:pt idx="1119">
                  <c:v>610142</c:v>
                </c:pt>
                <c:pt idx="1120">
                  <c:v>1602501</c:v>
                </c:pt>
                <c:pt idx="1121">
                  <c:v>440086.31</c:v>
                </c:pt>
                <c:pt idx="1122">
                  <c:v>812849</c:v>
                </c:pt>
                <c:pt idx="1123">
                  <c:v>0</c:v>
                </c:pt>
                <c:pt idx="1124">
                  <c:v>326753</c:v>
                </c:pt>
                <c:pt idx="1125">
                  <c:v>364062.51</c:v>
                </c:pt>
                <c:pt idx="1126">
                  <c:v>278030.99</c:v>
                </c:pt>
                <c:pt idx="1127">
                  <c:v>876640.38</c:v>
                </c:pt>
                <c:pt idx="1128">
                  <c:v>0</c:v>
                </c:pt>
                <c:pt idx="1129">
                  <c:v>51450.83</c:v>
                </c:pt>
                <c:pt idx="1130">
                  <c:v>538446.65</c:v>
                </c:pt>
                <c:pt idx="1131">
                  <c:v>198257.15</c:v>
                </c:pt>
                <c:pt idx="1132">
                  <c:v>278030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277000</c:v>
                </c:pt>
                <c:pt idx="1137">
                  <c:v>635014</c:v>
                </c:pt>
                <c:pt idx="1138">
                  <c:v>79912</c:v>
                </c:pt>
                <c:pt idx="1139">
                  <c:v>393512.27</c:v>
                </c:pt>
                <c:pt idx="1140">
                  <c:v>0</c:v>
                </c:pt>
                <c:pt idx="1141">
                  <c:v>125736.88</c:v>
                </c:pt>
                <c:pt idx="1142">
                  <c:v>1279854.5</c:v>
                </c:pt>
                <c:pt idx="1143">
                  <c:v>385000</c:v>
                </c:pt>
                <c:pt idx="1144">
                  <c:v>555522</c:v>
                </c:pt>
                <c:pt idx="1145">
                  <c:v>1190185.8999999999</c:v>
                </c:pt>
                <c:pt idx="1146">
                  <c:v>550590.5</c:v>
                </c:pt>
                <c:pt idx="1147">
                  <c:v>297046</c:v>
                </c:pt>
                <c:pt idx="1148">
                  <c:v>475006</c:v>
                </c:pt>
                <c:pt idx="1149">
                  <c:v>0</c:v>
                </c:pt>
                <c:pt idx="1150">
                  <c:v>278030</c:v>
                </c:pt>
                <c:pt idx="1151">
                  <c:v>290000</c:v>
                </c:pt>
                <c:pt idx="1152">
                  <c:v>1122731</c:v>
                </c:pt>
                <c:pt idx="1153">
                  <c:v>1551166.5</c:v>
                </c:pt>
                <c:pt idx="1154">
                  <c:v>479260</c:v>
                </c:pt>
                <c:pt idx="1155">
                  <c:v>1235915</c:v>
                </c:pt>
                <c:pt idx="1156">
                  <c:v>454230.29</c:v>
                </c:pt>
                <c:pt idx="1157">
                  <c:v>767326.7</c:v>
                </c:pt>
                <c:pt idx="1158">
                  <c:v>0</c:v>
                </c:pt>
                <c:pt idx="1159">
                  <c:v>0</c:v>
                </c:pt>
                <c:pt idx="1160">
                  <c:v>445799.84</c:v>
                </c:pt>
                <c:pt idx="1161">
                  <c:v>297046</c:v>
                </c:pt>
                <c:pt idx="1162">
                  <c:v>627720.31000000006</c:v>
                </c:pt>
                <c:pt idx="1163">
                  <c:v>540000</c:v>
                </c:pt>
                <c:pt idx="1164">
                  <c:v>475832.5</c:v>
                </c:pt>
                <c:pt idx="1165">
                  <c:v>324516.38</c:v>
                </c:pt>
                <c:pt idx="1166">
                  <c:v>3300500</c:v>
                </c:pt>
                <c:pt idx="1167">
                  <c:v>0</c:v>
                </c:pt>
                <c:pt idx="1168">
                  <c:v>802029</c:v>
                </c:pt>
                <c:pt idx="1169">
                  <c:v>331171</c:v>
                </c:pt>
                <c:pt idx="1170">
                  <c:v>3652052.72</c:v>
                </c:pt>
                <c:pt idx="1171">
                  <c:v>2036980.28</c:v>
                </c:pt>
                <c:pt idx="1172">
                  <c:v>279463.71999999997</c:v>
                </c:pt>
                <c:pt idx="1173">
                  <c:v>170013.99</c:v>
                </c:pt>
                <c:pt idx="1174">
                  <c:v>307580</c:v>
                </c:pt>
                <c:pt idx="1175">
                  <c:v>729689.4</c:v>
                </c:pt>
                <c:pt idx="1176">
                  <c:v>287862.75</c:v>
                </c:pt>
                <c:pt idx="1177">
                  <c:v>420583.35</c:v>
                </c:pt>
                <c:pt idx="1178">
                  <c:v>716640</c:v>
                </c:pt>
                <c:pt idx="1179">
                  <c:v>0</c:v>
                </c:pt>
                <c:pt idx="1180">
                  <c:v>389716.32</c:v>
                </c:pt>
                <c:pt idx="1181">
                  <c:v>297046</c:v>
                </c:pt>
                <c:pt idx="1182">
                  <c:v>299647</c:v>
                </c:pt>
                <c:pt idx="1183">
                  <c:v>530654.96</c:v>
                </c:pt>
                <c:pt idx="1184">
                  <c:v>580000</c:v>
                </c:pt>
                <c:pt idx="1185">
                  <c:v>590156.81999999995</c:v>
                </c:pt>
                <c:pt idx="1186">
                  <c:v>1136716.6599999999</c:v>
                </c:pt>
                <c:pt idx="1187">
                  <c:v>458557</c:v>
                </c:pt>
                <c:pt idx="1188">
                  <c:v>1273490.6299999999</c:v>
                </c:pt>
                <c:pt idx="1189">
                  <c:v>0</c:v>
                </c:pt>
                <c:pt idx="1190">
                  <c:v>0</c:v>
                </c:pt>
                <c:pt idx="1191">
                  <c:v>634764</c:v>
                </c:pt>
                <c:pt idx="1192">
                  <c:v>303131</c:v>
                </c:pt>
                <c:pt idx="1193">
                  <c:v>0</c:v>
                </c:pt>
                <c:pt idx="1194">
                  <c:v>220000</c:v>
                </c:pt>
                <c:pt idx="1195">
                  <c:v>446228</c:v>
                </c:pt>
                <c:pt idx="1196">
                  <c:v>24000</c:v>
                </c:pt>
                <c:pt idx="1197">
                  <c:v>120159.3</c:v>
                </c:pt>
                <c:pt idx="1198">
                  <c:v>296822.51</c:v>
                </c:pt>
                <c:pt idx="1199">
                  <c:v>0</c:v>
                </c:pt>
                <c:pt idx="1200">
                  <c:v>0</c:v>
                </c:pt>
                <c:pt idx="1201">
                  <c:v>164917</c:v>
                </c:pt>
                <c:pt idx="1202">
                  <c:v>0</c:v>
                </c:pt>
                <c:pt idx="1203">
                  <c:v>0</c:v>
                </c:pt>
                <c:pt idx="1204">
                  <c:v>1489400.5</c:v>
                </c:pt>
                <c:pt idx="1205">
                  <c:v>0</c:v>
                </c:pt>
                <c:pt idx="1206">
                  <c:v>314828.5</c:v>
                </c:pt>
                <c:pt idx="1207">
                  <c:v>297045</c:v>
                </c:pt>
                <c:pt idx="1208">
                  <c:v>3355438.16</c:v>
                </c:pt>
                <c:pt idx="1209">
                  <c:v>278030</c:v>
                </c:pt>
                <c:pt idx="1210">
                  <c:v>1177801</c:v>
                </c:pt>
                <c:pt idx="1211">
                  <c:v>297046</c:v>
                </c:pt>
                <c:pt idx="1212">
                  <c:v>278030</c:v>
                </c:pt>
                <c:pt idx="1213">
                  <c:v>3580557</c:v>
                </c:pt>
                <c:pt idx="1214">
                  <c:v>0</c:v>
                </c:pt>
                <c:pt idx="1215">
                  <c:v>592110</c:v>
                </c:pt>
                <c:pt idx="1216">
                  <c:v>640705.61</c:v>
                </c:pt>
                <c:pt idx="1217">
                  <c:v>3000000</c:v>
                </c:pt>
                <c:pt idx="1218">
                  <c:v>286990.48</c:v>
                </c:pt>
                <c:pt idx="1219">
                  <c:v>297046</c:v>
                </c:pt>
                <c:pt idx="1220">
                  <c:v>486139.05</c:v>
                </c:pt>
                <c:pt idx="1221">
                  <c:v>404181.98</c:v>
                </c:pt>
                <c:pt idx="1222">
                  <c:v>297046</c:v>
                </c:pt>
                <c:pt idx="1223">
                  <c:v>227097.48</c:v>
                </c:pt>
                <c:pt idx="1224">
                  <c:v>0</c:v>
                </c:pt>
                <c:pt idx="1225">
                  <c:v>418017</c:v>
                </c:pt>
                <c:pt idx="1226">
                  <c:v>403320.12</c:v>
                </c:pt>
                <c:pt idx="1227">
                  <c:v>293611</c:v>
                </c:pt>
                <c:pt idx="1228">
                  <c:v>0</c:v>
                </c:pt>
                <c:pt idx="1229">
                  <c:v>790612.8</c:v>
                </c:pt>
                <c:pt idx="1230">
                  <c:v>351475.79</c:v>
                </c:pt>
                <c:pt idx="1231">
                  <c:v>140000</c:v>
                </c:pt>
                <c:pt idx="1232">
                  <c:v>367656</c:v>
                </c:pt>
                <c:pt idx="1233">
                  <c:v>437356.05</c:v>
                </c:pt>
                <c:pt idx="1234">
                  <c:v>650000</c:v>
                </c:pt>
                <c:pt idx="1235">
                  <c:v>0</c:v>
                </c:pt>
                <c:pt idx="1236">
                  <c:v>694194</c:v>
                </c:pt>
                <c:pt idx="1237">
                  <c:v>297046</c:v>
                </c:pt>
                <c:pt idx="1238">
                  <c:v>1990669.08</c:v>
                </c:pt>
                <c:pt idx="1239">
                  <c:v>716480.5</c:v>
                </c:pt>
                <c:pt idx="1240">
                  <c:v>629602.69999999995</c:v>
                </c:pt>
                <c:pt idx="1241">
                  <c:v>139857.5</c:v>
                </c:pt>
                <c:pt idx="1242">
                  <c:v>627456</c:v>
                </c:pt>
                <c:pt idx="1243">
                  <c:v>387148.05</c:v>
                </c:pt>
                <c:pt idx="1244">
                  <c:v>1021093.09</c:v>
                </c:pt>
                <c:pt idx="1245">
                  <c:v>350000</c:v>
                </c:pt>
                <c:pt idx="1246">
                  <c:v>0</c:v>
                </c:pt>
                <c:pt idx="1247">
                  <c:v>2276454.04</c:v>
                </c:pt>
                <c:pt idx="1248">
                  <c:v>278030</c:v>
                </c:pt>
                <c:pt idx="1249">
                  <c:v>346913</c:v>
                </c:pt>
                <c:pt idx="1250">
                  <c:v>426096.65</c:v>
                </c:pt>
                <c:pt idx="1251">
                  <c:v>251072.18</c:v>
                </c:pt>
                <c:pt idx="1252">
                  <c:v>747594</c:v>
                </c:pt>
                <c:pt idx="1253">
                  <c:v>593740.05000000005</c:v>
                </c:pt>
                <c:pt idx="1254">
                  <c:v>714425</c:v>
                </c:pt>
                <c:pt idx="1255">
                  <c:v>1176482.04</c:v>
                </c:pt>
                <c:pt idx="1256">
                  <c:v>1006388.25</c:v>
                </c:pt>
                <c:pt idx="1257">
                  <c:v>278035</c:v>
                </c:pt>
                <c:pt idx="1258">
                  <c:v>353398.58</c:v>
                </c:pt>
                <c:pt idx="1259">
                  <c:v>278030</c:v>
                </c:pt>
                <c:pt idx="1260">
                  <c:v>531911.06000000006</c:v>
                </c:pt>
                <c:pt idx="1261">
                  <c:v>273622</c:v>
                </c:pt>
                <c:pt idx="1262">
                  <c:v>347320</c:v>
                </c:pt>
                <c:pt idx="1263">
                  <c:v>1124791.5</c:v>
                </c:pt>
                <c:pt idx="1264">
                  <c:v>205000</c:v>
                </c:pt>
                <c:pt idx="1265">
                  <c:v>630000</c:v>
                </c:pt>
                <c:pt idx="1266">
                  <c:v>0</c:v>
                </c:pt>
                <c:pt idx="1267">
                  <c:v>703681</c:v>
                </c:pt>
                <c:pt idx="1268">
                  <c:v>365528</c:v>
                </c:pt>
                <c:pt idx="1269">
                  <c:v>305704</c:v>
                </c:pt>
                <c:pt idx="1270">
                  <c:v>179401.84</c:v>
                </c:pt>
                <c:pt idx="1271">
                  <c:v>308333</c:v>
                </c:pt>
                <c:pt idx="1272">
                  <c:v>2334718.75</c:v>
                </c:pt>
                <c:pt idx="1273">
                  <c:v>1720445.3</c:v>
                </c:pt>
                <c:pt idx="1274">
                  <c:v>542281.48</c:v>
                </c:pt>
                <c:pt idx="1275">
                  <c:v>486470.39</c:v>
                </c:pt>
                <c:pt idx="1276">
                  <c:v>0</c:v>
                </c:pt>
                <c:pt idx="1277">
                  <c:v>762500</c:v>
                </c:pt>
                <c:pt idx="1278">
                  <c:v>282305</c:v>
                </c:pt>
                <c:pt idx="1279">
                  <c:v>297045</c:v>
                </c:pt>
                <c:pt idx="1280">
                  <c:v>400228.96</c:v>
                </c:pt>
                <c:pt idx="1281">
                  <c:v>490013.49</c:v>
                </c:pt>
                <c:pt idx="1282">
                  <c:v>343391.57</c:v>
                </c:pt>
                <c:pt idx="1283">
                  <c:v>332161</c:v>
                </c:pt>
                <c:pt idx="1284">
                  <c:v>1083336.99</c:v>
                </c:pt>
                <c:pt idx="1285">
                  <c:v>289083.33</c:v>
                </c:pt>
                <c:pt idx="1286">
                  <c:v>377634.82</c:v>
                </c:pt>
                <c:pt idx="1287">
                  <c:v>278030</c:v>
                </c:pt>
                <c:pt idx="1288">
                  <c:v>297046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449243.84</c:v>
                </c:pt>
                <c:pt idx="1293">
                  <c:v>0</c:v>
                </c:pt>
                <c:pt idx="1294">
                  <c:v>395499</c:v>
                </c:pt>
                <c:pt idx="1295">
                  <c:v>0</c:v>
                </c:pt>
                <c:pt idx="1296">
                  <c:v>558849</c:v>
                </c:pt>
                <c:pt idx="1297">
                  <c:v>300000</c:v>
                </c:pt>
                <c:pt idx="1298">
                  <c:v>280000</c:v>
                </c:pt>
                <c:pt idx="1299">
                  <c:v>448387.72</c:v>
                </c:pt>
                <c:pt idx="1300">
                  <c:v>302470</c:v>
                </c:pt>
                <c:pt idx="1301">
                  <c:v>195143</c:v>
                </c:pt>
                <c:pt idx="1302">
                  <c:v>513383.02</c:v>
                </c:pt>
                <c:pt idx="1303">
                  <c:v>278030</c:v>
                </c:pt>
                <c:pt idx="1304">
                  <c:v>343390</c:v>
                </c:pt>
                <c:pt idx="1305">
                  <c:v>1204805.5900000001</c:v>
                </c:pt>
                <c:pt idx="1306">
                  <c:v>1611500</c:v>
                </c:pt>
                <c:pt idx="1307">
                  <c:v>1047569</c:v>
                </c:pt>
                <c:pt idx="1308">
                  <c:v>526800</c:v>
                </c:pt>
                <c:pt idx="1309">
                  <c:v>580021.27</c:v>
                </c:pt>
                <c:pt idx="1310">
                  <c:v>526083.62</c:v>
                </c:pt>
                <c:pt idx="1311">
                  <c:v>910693.65</c:v>
                </c:pt>
                <c:pt idx="1312">
                  <c:v>493046.78</c:v>
                </c:pt>
                <c:pt idx="1313">
                  <c:v>330798</c:v>
                </c:pt>
                <c:pt idx="1314">
                  <c:v>2520949.98</c:v>
                </c:pt>
                <c:pt idx="1315">
                  <c:v>297045</c:v>
                </c:pt>
                <c:pt idx="1316">
                  <c:v>306723.3</c:v>
                </c:pt>
                <c:pt idx="1317">
                  <c:v>300000</c:v>
                </c:pt>
                <c:pt idx="1318">
                  <c:v>666854.69999999995</c:v>
                </c:pt>
                <c:pt idx="1319">
                  <c:v>397927</c:v>
                </c:pt>
                <c:pt idx="1320">
                  <c:v>1214487</c:v>
                </c:pt>
                <c:pt idx="1321">
                  <c:v>778239</c:v>
                </c:pt>
                <c:pt idx="1322">
                  <c:v>870468.31</c:v>
                </c:pt>
                <c:pt idx="1323">
                  <c:v>0</c:v>
                </c:pt>
                <c:pt idx="1324">
                  <c:v>0</c:v>
                </c:pt>
                <c:pt idx="1325">
                  <c:v>278030</c:v>
                </c:pt>
                <c:pt idx="1326">
                  <c:v>190000</c:v>
                </c:pt>
                <c:pt idx="1327">
                  <c:v>0</c:v>
                </c:pt>
                <c:pt idx="1328">
                  <c:v>278030</c:v>
                </c:pt>
                <c:pt idx="1329">
                  <c:v>324390</c:v>
                </c:pt>
                <c:pt idx="1330">
                  <c:v>2187872</c:v>
                </c:pt>
                <c:pt idx="1331">
                  <c:v>305704</c:v>
                </c:pt>
                <c:pt idx="1332">
                  <c:v>389481.25</c:v>
                </c:pt>
                <c:pt idx="1333">
                  <c:v>450000</c:v>
                </c:pt>
                <c:pt idx="1334">
                  <c:v>48989.7</c:v>
                </c:pt>
                <c:pt idx="1335">
                  <c:v>977750</c:v>
                </c:pt>
                <c:pt idx="1336">
                  <c:v>305000</c:v>
                </c:pt>
                <c:pt idx="1337">
                  <c:v>297046</c:v>
                </c:pt>
                <c:pt idx="1338">
                  <c:v>65249.56</c:v>
                </c:pt>
                <c:pt idx="1339">
                  <c:v>659264</c:v>
                </c:pt>
                <c:pt idx="1340">
                  <c:v>896802.93</c:v>
                </c:pt>
                <c:pt idx="1341">
                  <c:v>0</c:v>
                </c:pt>
                <c:pt idx="1342">
                  <c:v>629292.61</c:v>
                </c:pt>
                <c:pt idx="1343">
                  <c:v>1408126</c:v>
                </c:pt>
                <c:pt idx="1344">
                  <c:v>1575682</c:v>
                </c:pt>
                <c:pt idx="1345">
                  <c:v>268333.33</c:v>
                </c:pt>
                <c:pt idx="1346">
                  <c:v>308000</c:v>
                </c:pt>
                <c:pt idx="1347">
                  <c:v>0</c:v>
                </c:pt>
                <c:pt idx="1348">
                  <c:v>590706.5</c:v>
                </c:pt>
                <c:pt idx="1349">
                  <c:v>759928</c:v>
                </c:pt>
                <c:pt idx="1350">
                  <c:v>182669.09</c:v>
                </c:pt>
                <c:pt idx="1351">
                  <c:v>1954127</c:v>
                </c:pt>
                <c:pt idx="1352">
                  <c:v>727896.34</c:v>
                </c:pt>
                <c:pt idx="1353">
                  <c:v>0</c:v>
                </c:pt>
                <c:pt idx="1354">
                  <c:v>428100</c:v>
                </c:pt>
                <c:pt idx="1355">
                  <c:v>359544.27</c:v>
                </c:pt>
                <c:pt idx="1356">
                  <c:v>297046</c:v>
                </c:pt>
                <c:pt idx="1357">
                  <c:v>589282.56000000006</c:v>
                </c:pt>
                <c:pt idx="1358">
                  <c:v>0</c:v>
                </c:pt>
                <c:pt idx="1359">
                  <c:v>0</c:v>
                </c:pt>
                <c:pt idx="1360">
                  <c:v>807282.52</c:v>
                </c:pt>
                <c:pt idx="1361">
                  <c:v>0</c:v>
                </c:pt>
                <c:pt idx="1362">
                  <c:v>145670.5</c:v>
                </c:pt>
                <c:pt idx="1363">
                  <c:v>0</c:v>
                </c:pt>
                <c:pt idx="1364">
                  <c:v>387279.29</c:v>
                </c:pt>
                <c:pt idx="1365">
                  <c:v>351604</c:v>
                </c:pt>
                <c:pt idx="1366">
                  <c:v>300018</c:v>
                </c:pt>
                <c:pt idx="1367">
                  <c:v>232960</c:v>
                </c:pt>
                <c:pt idx="1368">
                  <c:v>297046</c:v>
                </c:pt>
                <c:pt idx="1369">
                  <c:v>683000</c:v>
                </c:pt>
                <c:pt idx="1370">
                  <c:v>876520</c:v>
                </c:pt>
                <c:pt idx="1371">
                  <c:v>409455</c:v>
                </c:pt>
                <c:pt idx="1372">
                  <c:v>3654908.92</c:v>
                </c:pt>
                <c:pt idx="1373">
                  <c:v>1202466.6200000001</c:v>
                </c:pt>
                <c:pt idx="1374">
                  <c:v>297082.46999999997</c:v>
                </c:pt>
                <c:pt idx="1375">
                  <c:v>350000</c:v>
                </c:pt>
                <c:pt idx="1376">
                  <c:v>243000</c:v>
                </c:pt>
                <c:pt idx="1377">
                  <c:v>210000</c:v>
                </c:pt>
                <c:pt idx="1378">
                  <c:v>1154739.48</c:v>
                </c:pt>
                <c:pt idx="1379">
                  <c:v>0</c:v>
                </c:pt>
                <c:pt idx="1380">
                  <c:v>2438887.83</c:v>
                </c:pt>
                <c:pt idx="1381">
                  <c:v>285127</c:v>
                </c:pt>
                <c:pt idx="1382">
                  <c:v>278030.99</c:v>
                </c:pt>
                <c:pt idx="1383">
                  <c:v>1580792</c:v>
                </c:pt>
                <c:pt idx="1384">
                  <c:v>297139</c:v>
                </c:pt>
                <c:pt idx="1385">
                  <c:v>297046</c:v>
                </c:pt>
                <c:pt idx="1386">
                  <c:v>278030</c:v>
                </c:pt>
                <c:pt idx="1387">
                  <c:v>580000</c:v>
                </c:pt>
                <c:pt idx="1388">
                  <c:v>504976</c:v>
                </c:pt>
                <c:pt idx="1389">
                  <c:v>0</c:v>
                </c:pt>
                <c:pt idx="1390">
                  <c:v>639148</c:v>
                </c:pt>
                <c:pt idx="1391">
                  <c:v>263640</c:v>
                </c:pt>
                <c:pt idx="1392">
                  <c:v>846529</c:v>
                </c:pt>
                <c:pt idx="1393">
                  <c:v>240890.9</c:v>
                </c:pt>
                <c:pt idx="1394">
                  <c:v>924156</c:v>
                </c:pt>
                <c:pt idx="1395">
                  <c:v>1815071.5</c:v>
                </c:pt>
                <c:pt idx="1396">
                  <c:v>0</c:v>
                </c:pt>
                <c:pt idx="1397">
                  <c:v>223702.12</c:v>
                </c:pt>
                <c:pt idx="1398">
                  <c:v>155807.99</c:v>
                </c:pt>
                <c:pt idx="1399">
                  <c:v>361976.88</c:v>
                </c:pt>
                <c:pt idx="1400">
                  <c:v>573500</c:v>
                </c:pt>
                <c:pt idx="1401">
                  <c:v>0</c:v>
                </c:pt>
                <c:pt idx="1402">
                  <c:v>811540</c:v>
                </c:pt>
                <c:pt idx="1403">
                  <c:v>760842</c:v>
                </c:pt>
                <c:pt idx="1404">
                  <c:v>1255736.08</c:v>
                </c:pt>
                <c:pt idx="1405">
                  <c:v>1146611.22</c:v>
                </c:pt>
                <c:pt idx="1406">
                  <c:v>1497172.49</c:v>
                </c:pt>
                <c:pt idx="1407">
                  <c:v>1372847.55</c:v>
                </c:pt>
                <c:pt idx="1408">
                  <c:v>0</c:v>
                </c:pt>
                <c:pt idx="1409">
                  <c:v>650897.42000000004</c:v>
                </c:pt>
                <c:pt idx="1410">
                  <c:v>463597.72</c:v>
                </c:pt>
                <c:pt idx="1411">
                  <c:v>297050</c:v>
                </c:pt>
                <c:pt idx="1412">
                  <c:v>297110</c:v>
                </c:pt>
                <c:pt idx="1413">
                  <c:v>297045</c:v>
                </c:pt>
                <c:pt idx="1414">
                  <c:v>278030</c:v>
                </c:pt>
                <c:pt idx="1415">
                  <c:v>11580185.98</c:v>
                </c:pt>
                <c:pt idx="1416">
                  <c:v>2007029.76</c:v>
                </c:pt>
                <c:pt idx="1417">
                  <c:v>740237.33</c:v>
                </c:pt>
                <c:pt idx="1418">
                  <c:v>140000</c:v>
                </c:pt>
                <c:pt idx="1419">
                  <c:v>0</c:v>
                </c:pt>
                <c:pt idx="1420">
                  <c:v>0</c:v>
                </c:pt>
                <c:pt idx="1421">
                  <c:v>266625</c:v>
                </c:pt>
                <c:pt idx="1422">
                  <c:v>0</c:v>
                </c:pt>
                <c:pt idx="1423">
                  <c:v>574141.48</c:v>
                </c:pt>
                <c:pt idx="1424">
                  <c:v>2072167</c:v>
                </c:pt>
                <c:pt idx="1425">
                  <c:v>278030</c:v>
                </c:pt>
                <c:pt idx="1426">
                  <c:v>2166746.5</c:v>
                </c:pt>
                <c:pt idx="1427">
                  <c:v>532257.68999999994</c:v>
                </c:pt>
                <c:pt idx="1428">
                  <c:v>2762536.65</c:v>
                </c:pt>
                <c:pt idx="1429">
                  <c:v>278030</c:v>
                </c:pt>
                <c:pt idx="1430">
                  <c:v>437183.54</c:v>
                </c:pt>
                <c:pt idx="1431">
                  <c:v>417623.03</c:v>
                </c:pt>
                <c:pt idx="1432">
                  <c:v>170502</c:v>
                </c:pt>
                <c:pt idx="1433">
                  <c:v>0</c:v>
                </c:pt>
                <c:pt idx="1434">
                  <c:v>0</c:v>
                </c:pt>
                <c:pt idx="1435">
                  <c:v>406190.91</c:v>
                </c:pt>
                <c:pt idx="1436">
                  <c:v>297046</c:v>
                </c:pt>
                <c:pt idx="1437">
                  <c:v>0</c:v>
                </c:pt>
                <c:pt idx="1438">
                  <c:v>496170</c:v>
                </c:pt>
                <c:pt idx="1439">
                  <c:v>952596</c:v>
                </c:pt>
                <c:pt idx="1440">
                  <c:v>644244</c:v>
                </c:pt>
                <c:pt idx="1441">
                  <c:v>297045</c:v>
                </c:pt>
                <c:pt idx="1442">
                  <c:v>297044.99</c:v>
                </c:pt>
                <c:pt idx="1443">
                  <c:v>1591132.4</c:v>
                </c:pt>
                <c:pt idx="1444">
                  <c:v>130000</c:v>
                </c:pt>
                <c:pt idx="1445">
                  <c:v>868191.39</c:v>
                </c:pt>
                <c:pt idx="1446">
                  <c:v>122313.33</c:v>
                </c:pt>
                <c:pt idx="1447">
                  <c:v>337000</c:v>
                </c:pt>
                <c:pt idx="1448">
                  <c:v>1448116.5</c:v>
                </c:pt>
                <c:pt idx="1449">
                  <c:v>327716</c:v>
                </c:pt>
                <c:pt idx="1450">
                  <c:v>297044</c:v>
                </c:pt>
                <c:pt idx="1451">
                  <c:v>278030</c:v>
                </c:pt>
                <c:pt idx="1452">
                  <c:v>477915</c:v>
                </c:pt>
                <c:pt idx="1453">
                  <c:v>5472090.3399999999</c:v>
                </c:pt>
                <c:pt idx="1454">
                  <c:v>196822.39</c:v>
                </c:pt>
                <c:pt idx="1455">
                  <c:v>0</c:v>
                </c:pt>
                <c:pt idx="1456">
                  <c:v>298957</c:v>
                </c:pt>
                <c:pt idx="1457">
                  <c:v>75294.7</c:v>
                </c:pt>
                <c:pt idx="1458">
                  <c:v>278030</c:v>
                </c:pt>
                <c:pt idx="1459">
                  <c:v>278030.99</c:v>
                </c:pt>
                <c:pt idx="1460">
                  <c:v>791499.02</c:v>
                </c:pt>
                <c:pt idx="1461">
                  <c:v>0</c:v>
                </c:pt>
                <c:pt idx="1462">
                  <c:v>1611870.5</c:v>
                </c:pt>
                <c:pt idx="1463">
                  <c:v>771947.42</c:v>
                </c:pt>
                <c:pt idx="1464">
                  <c:v>278030</c:v>
                </c:pt>
                <c:pt idx="1465">
                  <c:v>1358025.5</c:v>
                </c:pt>
                <c:pt idx="1466">
                  <c:v>1049700.32</c:v>
                </c:pt>
                <c:pt idx="1467">
                  <c:v>0</c:v>
                </c:pt>
                <c:pt idx="1468">
                  <c:v>266800</c:v>
                </c:pt>
                <c:pt idx="1469">
                  <c:v>0</c:v>
                </c:pt>
                <c:pt idx="1470">
                  <c:v>342027</c:v>
                </c:pt>
                <c:pt idx="1471">
                  <c:v>1104062</c:v>
                </c:pt>
                <c:pt idx="1472">
                  <c:v>155880</c:v>
                </c:pt>
                <c:pt idx="1473">
                  <c:v>297046</c:v>
                </c:pt>
                <c:pt idx="1474">
                  <c:v>338166</c:v>
                </c:pt>
                <c:pt idx="1475">
                  <c:v>0</c:v>
                </c:pt>
                <c:pt idx="1476">
                  <c:v>490638.83</c:v>
                </c:pt>
                <c:pt idx="1477">
                  <c:v>432363</c:v>
                </c:pt>
                <c:pt idx="1478">
                  <c:v>0</c:v>
                </c:pt>
                <c:pt idx="1479">
                  <c:v>351670.01</c:v>
                </c:pt>
                <c:pt idx="1480">
                  <c:v>528606.29</c:v>
                </c:pt>
                <c:pt idx="1481">
                  <c:v>2398731.5</c:v>
                </c:pt>
                <c:pt idx="1482">
                  <c:v>327400</c:v>
                </c:pt>
                <c:pt idx="1483">
                  <c:v>0</c:v>
                </c:pt>
                <c:pt idx="1484">
                  <c:v>1139623</c:v>
                </c:pt>
                <c:pt idx="1485">
                  <c:v>286145.68</c:v>
                </c:pt>
                <c:pt idx="1486">
                  <c:v>297045</c:v>
                </c:pt>
                <c:pt idx="1487">
                  <c:v>734252.96</c:v>
                </c:pt>
                <c:pt idx="1488">
                  <c:v>592772.23</c:v>
                </c:pt>
                <c:pt idx="1489">
                  <c:v>303333</c:v>
                </c:pt>
                <c:pt idx="1490">
                  <c:v>347135</c:v>
                </c:pt>
                <c:pt idx="1491">
                  <c:v>639148</c:v>
                </c:pt>
                <c:pt idx="1492">
                  <c:v>435801</c:v>
                </c:pt>
                <c:pt idx="1493">
                  <c:v>484829.52</c:v>
                </c:pt>
                <c:pt idx="1494">
                  <c:v>92366.25</c:v>
                </c:pt>
                <c:pt idx="1495">
                  <c:v>0</c:v>
                </c:pt>
                <c:pt idx="1496">
                  <c:v>0</c:v>
                </c:pt>
                <c:pt idx="1497">
                  <c:v>1940476.41</c:v>
                </c:pt>
                <c:pt idx="1498">
                  <c:v>571508</c:v>
                </c:pt>
                <c:pt idx="1499">
                  <c:v>932109.37</c:v>
                </c:pt>
                <c:pt idx="1500">
                  <c:v>0</c:v>
                </c:pt>
                <c:pt idx="1501">
                  <c:v>859613</c:v>
                </c:pt>
                <c:pt idx="1502">
                  <c:v>0</c:v>
                </c:pt>
                <c:pt idx="1503">
                  <c:v>0</c:v>
                </c:pt>
                <c:pt idx="1504">
                  <c:v>2817770</c:v>
                </c:pt>
                <c:pt idx="1505">
                  <c:v>688069.8</c:v>
                </c:pt>
                <c:pt idx="1506">
                  <c:v>0</c:v>
                </c:pt>
                <c:pt idx="1507">
                  <c:v>0</c:v>
                </c:pt>
                <c:pt idx="1508">
                  <c:v>1858320</c:v>
                </c:pt>
                <c:pt idx="1509">
                  <c:v>0</c:v>
                </c:pt>
                <c:pt idx="1510">
                  <c:v>546457.48</c:v>
                </c:pt>
                <c:pt idx="1511">
                  <c:v>297044</c:v>
                </c:pt>
                <c:pt idx="1512">
                  <c:v>120000</c:v>
                </c:pt>
                <c:pt idx="1513">
                  <c:v>1296001.6000000001</c:v>
                </c:pt>
                <c:pt idx="1514">
                  <c:v>1346350</c:v>
                </c:pt>
                <c:pt idx="1515">
                  <c:v>1089100</c:v>
                </c:pt>
                <c:pt idx="1516">
                  <c:v>766610</c:v>
                </c:pt>
                <c:pt idx="1517">
                  <c:v>727896.34</c:v>
                </c:pt>
                <c:pt idx="1518">
                  <c:v>2577656.4700000002</c:v>
                </c:pt>
                <c:pt idx="1519">
                  <c:v>2694159.76</c:v>
                </c:pt>
                <c:pt idx="1520">
                  <c:v>36204.74</c:v>
                </c:pt>
                <c:pt idx="1521">
                  <c:v>300018</c:v>
                </c:pt>
                <c:pt idx="1522">
                  <c:v>382325</c:v>
                </c:pt>
                <c:pt idx="1523">
                  <c:v>326749</c:v>
                </c:pt>
                <c:pt idx="1524">
                  <c:v>611036.43999999994</c:v>
                </c:pt>
                <c:pt idx="1525">
                  <c:v>0</c:v>
                </c:pt>
                <c:pt idx="1526">
                  <c:v>275191.65000000002</c:v>
                </c:pt>
                <c:pt idx="1527">
                  <c:v>273980</c:v>
                </c:pt>
                <c:pt idx="1528">
                  <c:v>1664567.5</c:v>
                </c:pt>
                <c:pt idx="1529">
                  <c:v>185046.87</c:v>
                </c:pt>
                <c:pt idx="1530">
                  <c:v>634576.92000000004</c:v>
                </c:pt>
                <c:pt idx="1531">
                  <c:v>513543</c:v>
                </c:pt>
                <c:pt idx="1532">
                  <c:v>383318.62</c:v>
                </c:pt>
                <c:pt idx="1533">
                  <c:v>1161325</c:v>
                </c:pt>
                <c:pt idx="1534">
                  <c:v>297139</c:v>
                </c:pt>
                <c:pt idx="1535">
                  <c:v>278030</c:v>
                </c:pt>
                <c:pt idx="1536">
                  <c:v>101340</c:v>
                </c:pt>
                <c:pt idx="1537">
                  <c:v>397630.9</c:v>
                </c:pt>
                <c:pt idx="1538">
                  <c:v>0</c:v>
                </c:pt>
                <c:pt idx="1539">
                  <c:v>1000000</c:v>
                </c:pt>
                <c:pt idx="1540">
                  <c:v>308568</c:v>
                </c:pt>
                <c:pt idx="1541">
                  <c:v>297046</c:v>
                </c:pt>
                <c:pt idx="1542">
                  <c:v>297046</c:v>
                </c:pt>
                <c:pt idx="1543">
                  <c:v>704142.51</c:v>
                </c:pt>
                <c:pt idx="1544">
                  <c:v>306667</c:v>
                </c:pt>
                <c:pt idx="1545">
                  <c:v>639148</c:v>
                </c:pt>
                <c:pt idx="1546">
                  <c:v>439063.24</c:v>
                </c:pt>
                <c:pt idx="1547">
                  <c:v>359544.27</c:v>
                </c:pt>
                <c:pt idx="1548">
                  <c:v>313256</c:v>
                </c:pt>
                <c:pt idx="1549">
                  <c:v>299152</c:v>
                </c:pt>
                <c:pt idx="1550">
                  <c:v>0</c:v>
                </c:pt>
                <c:pt idx="1551">
                  <c:v>571830.07999999996</c:v>
                </c:pt>
                <c:pt idx="1552">
                  <c:v>297046</c:v>
                </c:pt>
                <c:pt idx="1553">
                  <c:v>2401743.04</c:v>
                </c:pt>
                <c:pt idx="1554">
                  <c:v>263473.09000000003</c:v>
                </c:pt>
                <c:pt idx="1555">
                  <c:v>764250.3</c:v>
                </c:pt>
                <c:pt idx="1556">
                  <c:v>310124</c:v>
                </c:pt>
                <c:pt idx="1557">
                  <c:v>412923.5</c:v>
                </c:pt>
                <c:pt idx="1558">
                  <c:v>0</c:v>
                </c:pt>
                <c:pt idx="1559">
                  <c:v>787019</c:v>
                </c:pt>
                <c:pt idx="1560">
                  <c:v>355312</c:v>
                </c:pt>
                <c:pt idx="1561">
                  <c:v>399910</c:v>
                </c:pt>
                <c:pt idx="1562">
                  <c:v>500383</c:v>
                </c:pt>
                <c:pt idx="1563">
                  <c:v>1069544.74</c:v>
                </c:pt>
                <c:pt idx="1564">
                  <c:v>284512</c:v>
                </c:pt>
                <c:pt idx="1565">
                  <c:v>2900000</c:v>
                </c:pt>
                <c:pt idx="1566">
                  <c:v>398327.08</c:v>
                </c:pt>
                <c:pt idx="1567">
                  <c:v>642418.54</c:v>
                </c:pt>
                <c:pt idx="1568">
                  <c:v>509509</c:v>
                </c:pt>
                <c:pt idx="1569">
                  <c:v>0</c:v>
                </c:pt>
                <c:pt idx="1570">
                  <c:v>537156.98</c:v>
                </c:pt>
                <c:pt idx="1571">
                  <c:v>1545800</c:v>
                </c:pt>
                <c:pt idx="1572">
                  <c:v>1070405</c:v>
                </c:pt>
                <c:pt idx="1573">
                  <c:v>625396</c:v>
                </c:pt>
                <c:pt idx="1574">
                  <c:v>925000</c:v>
                </c:pt>
                <c:pt idx="1575">
                  <c:v>261897.3</c:v>
                </c:pt>
                <c:pt idx="1576">
                  <c:v>0</c:v>
                </c:pt>
                <c:pt idx="1577">
                  <c:v>582705.18000000005</c:v>
                </c:pt>
                <c:pt idx="1578">
                  <c:v>49684.32</c:v>
                </c:pt>
                <c:pt idx="1579">
                  <c:v>427025</c:v>
                </c:pt>
                <c:pt idx="1580">
                  <c:v>188362.97</c:v>
                </c:pt>
                <c:pt idx="1581">
                  <c:v>527956.5</c:v>
                </c:pt>
                <c:pt idx="1582">
                  <c:v>811305.9</c:v>
                </c:pt>
                <c:pt idx="1583">
                  <c:v>165972.39000000001</c:v>
                </c:pt>
                <c:pt idx="1584">
                  <c:v>749651.26</c:v>
                </c:pt>
                <c:pt idx="1585">
                  <c:v>6120159.5</c:v>
                </c:pt>
                <c:pt idx="1586">
                  <c:v>825000</c:v>
                </c:pt>
                <c:pt idx="1587">
                  <c:v>190076.47</c:v>
                </c:pt>
                <c:pt idx="1588">
                  <c:v>300018</c:v>
                </c:pt>
                <c:pt idx="1589">
                  <c:v>657366.39</c:v>
                </c:pt>
                <c:pt idx="1590">
                  <c:v>4107395</c:v>
                </c:pt>
                <c:pt idx="1591">
                  <c:v>534683</c:v>
                </c:pt>
                <c:pt idx="1592">
                  <c:v>1316155</c:v>
                </c:pt>
                <c:pt idx="1593">
                  <c:v>300000</c:v>
                </c:pt>
                <c:pt idx="1594">
                  <c:v>1400000</c:v>
                </c:pt>
                <c:pt idx="1595">
                  <c:v>200000</c:v>
                </c:pt>
                <c:pt idx="1596">
                  <c:v>216423.45</c:v>
                </c:pt>
                <c:pt idx="1597">
                  <c:v>829250</c:v>
                </c:pt>
                <c:pt idx="1598">
                  <c:v>0</c:v>
                </c:pt>
                <c:pt idx="1599">
                  <c:v>328127.06</c:v>
                </c:pt>
                <c:pt idx="1600">
                  <c:v>0</c:v>
                </c:pt>
                <c:pt idx="1601">
                  <c:v>1183623.3999999999</c:v>
                </c:pt>
                <c:pt idx="1602">
                  <c:v>43350</c:v>
                </c:pt>
                <c:pt idx="1603">
                  <c:v>1063647.5</c:v>
                </c:pt>
                <c:pt idx="1604">
                  <c:v>0</c:v>
                </c:pt>
                <c:pt idx="1605">
                  <c:v>659230</c:v>
                </c:pt>
                <c:pt idx="1606">
                  <c:v>386699.62</c:v>
                </c:pt>
                <c:pt idx="1607">
                  <c:v>400000</c:v>
                </c:pt>
                <c:pt idx="1608">
                  <c:v>933004.5</c:v>
                </c:pt>
                <c:pt idx="1609">
                  <c:v>0</c:v>
                </c:pt>
                <c:pt idx="1610">
                  <c:v>695944.8</c:v>
                </c:pt>
                <c:pt idx="1611">
                  <c:v>0</c:v>
                </c:pt>
                <c:pt idx="1612">
                  <c:v>374751</c:v>
                </c:pt>
                <c:pt idx="1613">
                  <c:v>299644.2</c:v>
                </c:pt>
                <c:pt idx="1614">
                  <c:v>462759.86</c:v>
                </c:pt>
                <c:pt idx="1615">
                  <c:v>516873</c:v>
                </c:pt>
                <c:pt idx="1616">
                  <c:v>732301.32</c:v>
                </c:pt>
                <c:pt idx="1617">
                  <c:v>0</c:v>
                </c:pt>
                <c:pt idx="1618">
                  <c:v>297046</c:v>
                </c:pt>
                <c:pt idx="1619">
                  <c:v>282216</c:v>
                </c:pt>
                <c:pt idx="1620">
                  <c:v>838586.07</c:v>
                </c:pt>
                <c:pt idx="1621">
                  <c:v>774142.69</c:v>
                </c:pt>
                <c:pt idx="1622">
                  <c:v>0</c:v>
                </c:pt>
                <c:pt idx="1623">
                  <c:v>283588.21999999997</c:v>
                </c:pt>
                <c:pt idx="1624">
                  <c:v>1357187.5</c:v>
                </c:pt>
                <c:pt idx="1625">
                  <c:v>546794.78</c:v>
                </c:pt>
                <c:pt idx="1626">
                  <c:v>0</c:v>
                </c:pt>
                <c:pt idx="1627">
                  <c:v>299441</c:v>
                </c:pt>
                <c:pt idx="1628">
                  <c:v>0</c:v>
                </c:pt>
                <c:pt idx="1629">
                  <c:v>299647</c:v>
                </c:pt>
                <c:pt idx="1630">
                  <c:v>0</c:v>
                </c:pt>
                <c:pt idx="1631">
                  <c:v>0</c:v>
                </c:pt>
                <c:pt idx="1632">
                  <c:v>412441</c:v>
                </c:pt>
                <c:pt idx="1633">
                  <c:v>297044</c:v>
                </c:pt>
                <c:pt idx="1634">
                  <c:v>400000</c:v>
                </c:pt>
                <c:pt idx="1635">
                  <c:v>676443.1</c:v>
                </c:pt>
                <c:pt idx="1636">
                  <c:v>12160184</c:v>
                </c:pt>
                <c:pt idx="1637">
                  <c:v>0</c:v>
                </c:pt>
                <c:pt idx="1638">
                  <c:v>0</c:v>
                </c:pt>
                <c:pt idx="1639">
                  <c:v>219280</c:v>
                </c:pt>
                <c:pt idx="1640">
                  <c:v>245006.35</c:v>
                </c:pt>
                <c:pt idx="1641">
                  <c:v>359544.27</c:v>
                </c:pt>
                <c:pt idx="1642">
                  <c:v>88243.75</c:v>
                </c:pt>
                <c:pt idx="1643">
                  <c:v>297045</c:v>
                </c:pt>
                <c:pt idx="1644">
                  <c:v>852982.67</c:v>
                </c:pt>
                <c:pt idx="1645">
                  <c:v>251559</c:v>
                </c:pt>
                <c:pt idx="1646">
                  <c:v>3255213.87</c:v>
                </c:pt>
                <c:pt idx="1647">
                  <c:v>790843.09</c:v>
                </c:pt>
                <c:pt idx="1648">
                  <c:v>1129271</c:v>
                </c:pt>
                <c:pt idx="1649">
                  <c:v>87500</c:v>
                </c:pt>
                <c:pt idx="1650">
                  <c:v>480000</c:v>
                </c:pt>
                <c:pt idx="1651">
                  <c:v>299647</c:v>
                </c:pt>
                <c:pt idx="1652">
                  <c:v>278030.99</c:v>
                </c:pt>
                <c:pt idx="1653">
                  <c:v>3350588.86</c:v>
                </c:pt>
                <c:pt idx="1654">
                  <c:v>2349011</c:v>
                </c:pt>
                <c:pt idx="1655">
                  <c:v>1108537.5</c:v>
                </c:pt>
                <c:pt idx="1656">
                  <c:v>0</c:v>
                </c:pt>
                <c:pt idx="1657">
                  <c:v>418000</c:v>
                </c:pt>
                <c:pt idx="1658">
                  <c:v>287787</c:v>
                </c:pt>
                <c:pt idx="1659">
                  <c:v>538738.04</c:v>
                </c:pt>
                <c:pt idx="1660">
                  <c:v>597533.32999999996</c:v>
                </c:pt>
                <c:pt idx="1661">
                  <c:v>619489</c:v>
                </c:pt>
                <c:pt idx="1662">
                  <c:v>278032</c:v>
                </c:pt>
                <c:pt idx="1663">
                  <c:v>0</c:v>
                </c:pt>
                <c:pt idx="1664">
                  <c:v>266312</c:v>
                </c:pt>
                <c:pt idx="1665">
                  <c:v>403764.18</c:v>
                </c:pt>
                <c:pt idx="1666">
                  <c:v>440373</c:v>
                </c:pt>
                <c:pt idx="1667">
                  <c:v>381211.3</c:v>
                </c:pt>
                <c:pt idx="1668">
                  <c:v>0</c:v>
                </c:pt>
                <c:pt idx="1669">
                  <c:v>131198</c:v>
                </c:pt>
                <c:pt idx="1670">
                  <c:v>582921.03</c:v>
                </c:pt>
                <c:pt idx="1671">
                  <c:v>251103.9</c:v>
                </c:pt>
                <c:pt idx="1672">
                  <c:v>297046</c:v>
                </c:pt>
                <c:pt idx="1673">
                  <c:v>278030.99</c:v>
                </c:pt>
                <c:pt idx="1674">
                  <c:v>373396</c:v>
                </c:pt>
                <c:pt idx="1675">
                  <c:v>0</c:v>
                </c:pt>
                <c:pt idx="1676">
                  <c:v>296000</c:v>
                </c:pt>
                <c:pt idx="1677">
                  <c:v>0</c:v>
                </c:pt>
                <c:pt idx="1678">
                  <c:v>0</c:v>
                </c:pt>
                <c:pt idx="1679">
                  <c:v>365500</c:v>
                </c:pt>
                <c:pt idx="1680">
                  <c:v>0</c:v>
                </c:pt>
                <c:pt idx="1681">
                  <c:v>276964.47999999998</c:v>
                </c:pt>
                <c:pt idx="1682">
                  <c:v>103846.15</c:v>
                </c:pt>
                <c:pt idx="1683">
                  <c:v>249691.35</c:v>
                </c:pt>
                <c:pt idx="1684">
                  <c:v>306480.65999999997</c:v>
                </c:pt>
                <c:pt idx="1685">
                  <c:v>280000</c:v>
                </c:pt>
                <c:pt idx="1686">
                  <c:v>165000</c:v>
                </c:pt>
                <c:pt idx="1687">
                  <c:v>0</c:v>
                </c:pt>
                <c:pt idx="1688">
                  <c:v>1766548</c:v>
                </c:pt>
                <c:pt idx="1689">
                  <c:v>297046</c:v>
                </c:pt>
                <c:pt idx="1690">
                  <c:v>278030</c:v>
                </c:pt>
                <c:pt idx="1691">
                  <c:v>838098</c:v>
                </c:pt>
                <c:pt idx="1692">
                  <c:v>594092</c:v>
                </c:pt>
                <c:pt idx="1693">
                  <c:v>615805.6</c:v>
                </c:pt>
                <c:pt idx="1694">
                  <c:v>625322.5</c:v>
                </c:pt>
                <c:pt idx="1695">
                  <c:v>0</c:v>
                </c:pt>
                <c:pt idx="1696">
                  <c:v>976390</c:v>
                </c:pt>
                <c:pt idx="1697">
                  <c:v>297046</c:v>
                </c:pt>
                <c:pt idx="1698">
                  <c:v>3108698.61</c:v>
                </c:pt>
                <c:pt idx="1699">
                  <c:v>309927.25</c:v>
                </c:pt>
                <c:pt idx="1700">
                  <c:v>370905</c:v>
                </c:pt>
                <c:pt idx="1701">
                  <c:v>352000</c:v>
                </c:pt>
                <c:pt idx="1702">
                  <c:v>390899.95</c:v>
                </c:pt>
                <c:pt idx="1703">
                  <c:v>460692.92</c:v>
                </c:pt>
                <c:pt idx="1704">
                  <c:v>484267.8</c:v>
                </c:pt>
                <c:pt idx="1705">
                  <c:v>724116.7</c:v>
                </c:pt>
                <c:pt idx="1706">
                  <c:v>0</c:v>
                </c:pt>
                <c:pt idx="1707">
                  <c:v>297044</c:v>
                </c:pt>
                <c:pt idx="1708">
                  <c:v>0</c:v>
                </c:pt>
                <c:pt idx="1709">
                  <c:v>94935</c:v>
                </c:pt>
                <c:pt idx="1710">
                  <c:v>374966.22</c:v>
                </c:pt>
                <c:pt idx="1711">
                  <c:v>0</c:v>
                </c:pt>
                <c:pt idx="1712">
                  <c:v>1292205.2</c:v>
                </c:pt>
                <c:pt idx="1713">
                  <c:v>278030.99</c:v>
                </c:pt>
                <c:pt idx="1714">
                  <c:v>513333</c:v>
                </c:pt>
                <c:pt idx="1715">
                  <c:v>703205</c:v>
                </c:pt>
                <c:pt idx="1716">
                  <c:v>300018</c:v>
                </c:pt>
                <c:pt idx="1717">
                  <c:v>611625</c:v>
                </c:pt>
                <c:pt idx="1718">
                  <c:v>8457783.5700000003</c:v>
                </c:pt>
                <c:pt idx="1719">
                  <c:v>412400.56</c:v>
                </c:pt>
                <c:pt idx="1720">
                  <c:v>341319</c:v>
                </c:pt>
                <c:pt idx="1721">
                  <c:v>1268597</c:v>
                </c:pt>
                <c:pt idx="1722">
                  <c:v>796400.95</c:v>
                </c:pt>
                <c:pt idx="1723">
                  <c:v>736729</c:v>
                </c:pt>
                <c:pt idx="1724">
                  <c:v>393988.8</c:v>
                </c:pt>
                <c:pt idx="1725">
                  <c:v>730846.3</c:v>
                </c:pt>
                <c:pt idx="1726">
                  <c:v>3410000</c:v>
                </c:pt>
                <c:pt idx="1727">
                  <c:v>460741.72</c:v>
                </c:pt>
                <c:pt idx="1728">
                  <c:v>297046</c:v>
                </c:pt>
                <c:pt idx="1729">
                  <c:v>772177.52</c:v>
                </c:pt>
                <c:pt idx="1730">
                  <c:v>289717</c:v>
                </c:pt>
                <c:pt idx="1731">
                  <c:v>380000</c:v>
                </c:pt>
                <c:pt idx="1732">
                  <c:v>1156841.8400000001</c:v>
                </c:pt>
                <c:pt idx="1733">
                  <c:v>387489.4</c:v>
                </c:pt>
                <c:pt idx="1734">
                  <c:v>449596</c:v>
                </c:pt>
                <c:pt idx="1735">
                  <c:v>477300</c:v>
                </c:pt>
                <c:pt idx="1736">
                  <c:v>425703.55</c:v>
                </c:pt>
                <c:pt idx="1737">
                  <c:v>871427.3</c:v>
                </c:pt>
                <c:pt idx="1738">
                  <c:v>368750</c:v>
                </c:pt>
                <c:pt idx="1739">
                  <c:v>744158.02</c:v>
                </c:pt>
                <c:pt idx="1740">
                  <c:v>0</c:v>
                </c:pt>
                <c:pt idx="1741">
                  <c:v>382584.15</c:v>
                </c:pt>
                <c:pt idx="1742">
                  <c:v>1275440.5</c:v>
                </c:pt>
                <c:pt idx="1743">
                  <c:v>1566046.1</c:v>
                </c:pt>
                <c:pt idx="1744">
                  <c:v>477915</c:v>
                </c:pt>
                <c:pt idx="1745">
                  <c:v>389617</c:v>
                </c:pt>
                <c:pt idx="1746">
                  <c:v>3312186.43</c:v>
                </c:pt>
                <c:pt idx="1747">
                  <c:v>0</c:v>
                </c:pt>
                <c:pt idx="1748">
                  <c:v>196000</c:v>
                </c:pt>
                <c:pt idx="1749">
                  <c:v>430000</c:v>
                </c:pt>
                <c:pt idx="1750">
                  <c:v>340000</c:v>
                </c:pt>
                <c:pt idx="1751">
                  <c:v>1183227.01</c:v>
                </c:pt>
                <c:pt idx="1752">
                  <c:v>392375</c:v>
                </c:pt>
                <c:pt idx="1753">
                  <c:v>278030</c:v>
                </c:pt>
                <c:pt idx="1754">
                  <c:v>436448</c:v>
                </c:pt>
                <c:pt idx="1755">
                  <c:v>219381.52</c:v>
                </c:pt>
                <c:pt idx="1756">
                  <c:v>359500</c:v>
                </c:pt>
                <c:pt idx="1757">
                  <c:v>0</c:v>
                </c:pt>
                <c:pt idx="1758">
                  <c:v>300018</c:v>
                </c:pt>
                <c:pt idx="1759">
                  <c:v>297046</c:v>
                </c:pt>
                <c:pt idx="1760">
                  <c:v>425916.67</c:v>
                </c:pt>
                <c:pt idx="1761">
                  <c:v>0</c:v>
                </c:pt>
                <c:pt idx="1762">
                  <c:v>949245.1</c:v>
                </c:pt>
                <c:pt idx="1763">
                  <c:v>329608</c:v>
                </c:pt>
                <c:pt idx="1764">
                  <c:v>339188.14</c:v>
                </c:pt>
                <c:pt idx="1765">
                  <c:v>377760.6</c:v>
                </c:pt>
                <c:pt idx="1766">
                  <c:v>300010</c:v>
                </c:pt>
                <c:pt idx="1767">
                  <c:v>360000</c:v>
                </c:pt>
                <c:pt idx="1768">
                  <c:v>305704</c:v>
                </c:pt>
                <c:pt idx="1769">
                  <c:v>349670.3</c:v>
                </c:pt>
                <c:pt idx="1770">
                  <c:v>381385.92</c:v>
                </c:pt>
                <c:pt idx="1771">
                  <c:v>1272000</c:v>
                </c:pt>
                <c:pt idx="1772">
                  <c:v>0</c:v>
                </c:pt>
                <c:pt idx="1773">
                  <c:v>343391</c:v>
                </c:pt>
                <c:pt idx="1774">
                  <c:v>1662042.88</c:v>
                </c:pt>
                <c:pt idx="1775">
                  <c:v>50000</c:v>
                </c:pt>
                <c:pt idx="1776">
                  <c:v>376500</c:v>
                </c:pt>
                <c:pt idx="1777">
                  <c:v>1099863.75</c:v>
                </c:pt>
                <c:pt idx="1778">
                  <c:v>420000</c:v>
                </c:pt>
                <c:pt idx="1779">
                  <c:v>480747.21</c:v>
                </c:pt>
                <c:pt idx="1780">
                  <c:v>401499.84</c:v>
                </c:pt>
                <c:pt idx="1781">
                  <c:v>0</c:v>
                </c:pt>
                <c:pt idx="1782">
                  <c:v>580000</c:v>
                </c:pt>
                <c:pt idx="1783">
                  <c:v>0</c:v>
                </c:pt>
                <c:pt idx="1784">
                  <c:v>297719</c:v>
                </c:pt>
                <c:pt idx="1785">
                  <c:v>297046</c:v>
                </c:pt>
                <c:pt idx="1786">
                  <c:v>1578033.17</c:v>
                </c:pt>
                <c:pt idx="1787">
                  <c:v>361421</c:v>
                </c:pt>
                <c:pt idx="1788">
                  <c:v>0</c:v>
                </c:pt>
                <c:pt idx="1789">
                  <c:v>554862.32999999996</c:v>
                </c:pt>
                <c:pt idx="1790">
                  <c:v>0</c:v>
                </c:pt>
                <c:pt idx="1791">
                  <c:v>2534444.9500000002</c:v>
                </c:pt>
                <c:pt idx="1792">
                  <c:v>253000</c:v>
                </c:pt>
                <c:pt idx="1793">
                  <c:v>325925</c:v>
                </c:pt>
                <c:pt idx="1794">
                  <c:v>200000</c:v>
                </c:pt>
                <c:pt idx="1795">
                  <c:v>0</c:v>
                </c:pt>
                <c:pt idx="1796">
                  <c:v>3702872.8</c:v>
                </c:pt>
                <c:pt idx="1797">
                  <c:v>1229350</c:v>
                </c:pt>
                <c:pt idx="1798">
                  <c:v>300000</c:v>
                </c:pt>
                <c:pt idx="1799">
                  <c:v>298155</c:v>
                </c:pt>
                <c:pt idx="1800">
                  <c:v>761027.05</c:v>
                </c:pt>
                <c:pt idx="1801">
                  <c:v>347539.5</c:v>
                </c:pt>
                <c:pt idx="1802">
                  <c:v>319574</c:v>
                </c:pt>
                <c:pt idx="1803">
                  <c:v>352782.75</c:v>
                </c:pt>
                <c:pt idx="1804">
                  <c:v>453413.8</c:v>
                </c:pt>
                <c:pt idx="1805">
                  <c:v>0</c:v>
                </c:pt>
                <c:pt idx="1806">
                  <c:v>734449.38</c:v>
                </c:pt>
                <c:pt idx="1807">
                  <c:v>746380.68</c:v>
                </c:pt>
                <c:pt idx="1808">
                  <c:v>420000</c:v>
                </c:pt>
                <c:pt idx="1809">
                  <c:v>829520</c:v>
                </c:pt>
                <c:pt idx="1810">
                  <c:v>297046</c:v>
                </c:pt>
                <c:pt idx="1811">
                  <c:v>2921803.69</c:v>
                </c:pt>
                <c:pt idx="1812">
                  <c:v>299647</c:v>
                </c:pt>
                <c:pt idx="1813">
                  <c:v>385548</c:v>
                </c:pt>
                <c:pt idx="1814">
                  <c:v>639148</c:v>
                </c:pt>
                <c:pt idx="1815">
                  <c:v>202600.91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1742310</c:v>
                </c:pt>
                <c:pt idx="1821">
                  <c:v>550000</c:v>
                </c:pt>
                <c:pt idx="1822">
                  <c:v>0</c:v>
                </c:pt>
                <c:pt idx="1823">
                  <c:v>50000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719873.23</c:v>
                </c:pt>
                <c:pt idx="1828">
                  <c:v>625201.97</c:v>
                </c:pt>
                <c:pt idx="1829">
                  <c:v>294101</c:v>
                </c:pt>
                <c:pt idx="1830">
                  <c:v>278272</c:v>
                </c:pt>
                <c:pt idx="1831">
                  <c:v>370275</c:v>
                </c:pt>
                <c:pt idx="1832">
                  <c:v>503329.68</c:v>
                </c:pt>
                <c:pt idx="1833">
                  <c:v>432986.25</c:v>
                </c:pt>
                <c:pt idx="1834">
                  <c:v>346480</c:v>
                </c:pt>
                <c:pt idx="1835">
                  <c:v>903246</c:v>
                </c:pt>
                <c:pt idx="1836">
                  <c:v>0</c:v>
                </c:pt>
                <c:pt idx="1837">
                  <c:v>297045</c:v>
                </c:pt>
                <c:pt idx="1838">
                  <c:v>1019557</c:v>
                </c:pt>
                <c:pt idx="1839">
                  <c:v>370440.66</c:v>
                </c:pt>
                <c:pt idx="1840">
                  <c:v>133838</c:v>
                </c:pt>
                <c:pt idx="1841">
                  <c:v>1578511.16</c:v>
                </c:pt>
                <c:pt idx="1842">
                  <c:v>639148</c:v>
                </c:pt>
                <c:pt idx="1843">
                  <c:v>0</c:v>
                </c:pt>
                <c:pt idx="1844">
                  <c:v>390000</c:v>
                </c:pt>
                <c:pt idx="1845">
                  <c:v>299784</c:v>
                </c:pt>
                <c:pt idx="1846">
                  <c:v>648421</c:v>
                </c:pt>
                <c:pt idx="1847">
                  <c:v>0</c:v>
                </c:pt>
                <c:pt idx="1848">
                  <c:v>299046</c:v>
                </c:pt>
                <c:pt idx="1849">
                  <c:v>472038</c:v>
                </c:pt>
                <c:pt idx="1850">
                  <c:v>1509803.5</c:v>
                </c:pt>
                <c:pt idx="1851">
                  <c:v>278030</c:v>
                </c:pt>
                <c:pt idx="1852">
                  <c:v>259800</c:v>
                </c:pt>
                <c:pt idx="1853">
                  <c:v>973600</c:v>
                </c:pt>
                <c:pt idx="1854">
                  <c:v>4853991.51</c:v>
                </c:pt>
                <c:pt idx="1855">
                  <c:v>0</c:v>
                </c:pt>
                <c:pt idx="1856">
                  <c:v>0</c:v>
                </c:pt>
                <c:pt idx="1857">
                  <c:v>1842399.71</c:v>
                </c:pt>
                <c:pt idx="1858">
                  <c:v>0</c:v>
                </c:pt>
                <c:pt idx="1859">
                  <c:v>359545</c:v>
                </c:pt>
                <c:pt idx="1860">
                  <c:v>555920.49</c:v>
                </c:pt>
                <c:pt idx="1861">
                  <c:v>0</c:v>
                </c:pt>
                <c:pt idx="1862">
                  <c:v>317915.58</c:v>
                </c:pt>
                <c:pt idx="1863">
                  <c:v>0</c:v>
                </c:pt>
                <c:pt idx="1864">
                  <c:v>1094119.6000000001</c:v>
                </c:pt>
                <c:pt idx="1865">
                  <c:v>276587</c:v>
                </c:pt>
                <c:pt idx="1866">
                  <c:v>918351.77</c:v>
                </c:pt>
                <c:pt idx="1867">
                  <c:v>0</c:v>
                </c:pt>
                <c:pt idx="1868">
                  <c:v>414225.5</c:v>
                </c:pt>
                <c:pt idx="1869">
                  <c:v>85219.45</c:v>
                </c:pt>
                <c:pt idx="1870">
                  <c:v>399647</c:v>
                </c:pt>
                <c:pt idx="1871">
                  <c:v>574387.6</c:v>
                </c:pt>
                <c:pt idx="1872">
                  <c:v>550988.74</c:v>
                </c:pt>
                <c:pt idx="1873">
                  <c:v>738540</c:v>
                </c:pt>
                <c:pt idx="1874">
                  <c:v>955500</c:v>
                </c:pt>
                <c:pt idx="1875">
                  <c:v>522287.6</c:v>
                </c:pt>
                <c:pt idx="1876">
                  <c:v>342968.37</c:v>
                </c:pt>
                <c:pt idx="1877">
                  <c:v>619612</c:v>
                </c:pt>
                <c:pt idx="1878">
                  <c:v>952753.45</c:v>
                </c:pt>
                <c:pt idx="1879">
                  <c:v>422091</c:v>
                </c:pt>
                <c:pt idx="1880">
                  <c:v>150000</c:v>
                </c:pt>
                <c:pt idx="1881">
                  <c:v>10500</c:v>
                </c:pt>
                <c:pt idx="1882">
                  <c:v>278030.99</c:v>
                </c:pt>
                <c:pt idx="1883">
                  <c:v>0</c:v>
                </c:pt>
                <c:pt idx="1884">
                  <c:v>0</c:v>
                </c:pt>
                <c:pt idx="1885">
                  <c:v>359544.27</c:v>
                </c:pt>
                <c:pt idx="1886">
                  <c:v>529650</c:v>
                </c:pt>
                <c:pt idx="1887">
                  <c:v>406966.63</c:v>
                </c:pt>
                <c:pt idx="1888">
                  <c:v>185000</c:v>
                </c:pt>
                <c:pt idx="1889">
                  <c:v>299152.38</c:v>
                </c:pt>
                <c:pt idx="1890">
                  <c:v>170502</c:v>
                </c:pt>
                <c:pt idx="1891">
                  <c:v>758880</c:v>
                </c:pt>
                <c:pt idx="1892">
                  <c:v>345600</c:v>
                </c:pt>
                <c:pt idx="1893">
                  <c:v>0</c:v>
                </c:pt>
                <c:pt idx="1894">
                  <c:v>1188000</c:v>
                </c:pt>
                <c:pt idx="1895">
                  <c:v>4442960.54</c:v>
                </c:pt>
                <c:pt idx="1896">
                  <c:v>0</c:v>
                </c:pt>
                <c:pt idx="1897">
                  <c:v>0</c:v>
                </c:pt>
                <c:pt idx="1898">
                  <c:v>387468</c:v>
                </c:pt>
                <c:pt idx="1899">
                  <c:v>594092</c:v>
                </c:pt>
                <c:pt idx="1900">
                  <c:v>299647</c:v>
                </c:pt>
                <c:pt idx="1901">
                  <c:v>340566</c:v>
                </c:pt>
                <c:pt idx="1902">
                  <c:v>539000</c:v>
                </c:pt>
                <c:pt idx="1903">
                  <c:v>0</c:v>
                </c:pt>
                <c:pt idx="1904">
                  <c:v>278030</c:v>
                </c:pt>
                <c:pt idx="1905">
                  <c:v>653122.46</c:v>
                </c:pt>
                <c:pt idx="1906">
                  <c:v>899559</c:v>
                </c:pt>
                <c:pt idx="1907">
                  <c:v>374003.1</c:v>
                </c:pt>
                <c:pt idx="1908">
                  <c:v>297046</c:v>
                </c:pt>
                <c:pt idx="1909">
                  <c:v>1150000</c:v>
                </c:pt>
                <c:pt idx="1910">
                  <c:v>51833.33</c:v>
                </c:pt>
                <c:pt idx="1911">
                  <c:v>225024.95</c:v>
                </c:pt>
                <c:pt idx="1912">
                  <c:v>704330</c:v>
                </c:pt>
                <c:pt idx="1913">
                  <c:v>277520</c:v>
                </c:pt>
                <c:pt idx="1914">
                  <c:v>1610392</c:v>
                </c:pt>
                <c:pt idx="1915">
                  <c:v>280000</c:v>
                </c:pt>
                <c:pt idx="1916">
                  <c:v>0</c:v>
                </c:pt>
                <c:pt idx="1917">
                  <c:v>3599311.8</c:v>
                </c:pt>
                <c:pt idx="1918">
                  <c:v>512557.9</c:v>
                </c:pt>
                <c:pt idx="1919">
                  <c:v>500000</c:v>
                </c:pt>
                <c:pt idx="1920">
                  <c:v>1744445</c:v>
                </c:pt>
                <c:pt idx="1921">
                  <c:v>357576.42</c:v>
                </c:pt>
                <c:pt idx="1922">
                  <c:v>2724750</c:v>
                </c:pt>
                <c:pt idx="1923">
                  <c:v>655672</c:v>
                </c:pt>
                <c:pt idx="1924">
                  <c:v>1257384</c:v>
                </c:pt>
                <c:pt idx="1925">
                  <c:v>385460.82</c:v>
                </c:pt>
                <c:pt idx="1926">
                  <c:v>0</c:v>
                </c:pt>
                <c:pt idx="1927">
                  <c:v>277402</c:v>
                </c:pt>
                <c:pt idx="1928">
                  <c:v>0</c:v>
                </c:pt>
                <c:pt idx="1929">
                  <c:v>1541263.51</c:v>
                </c:pt>
                <c:pt idx="1930">
                  <c:v>1017485</c:v>
                </c:pt>
                <c:pt idx="1931">
                  <c:v>1854952.25</c:v>
                </c:pt>
                <c:pt idx="1932">
                  <c:v>315617</c:v>
                </c:pt>
                <c:pt idx="1933">
                  <c:v>0</c:v>
                </c:pt>
                <c:pt idx="1934">
                  <c:v>240000</c:v>
                </c:pt>
                <c:pt idx="1935">
                  <c:v>0</c:v>
                </c:pt>
                <c:pt idx="1936">
                  <c:v>566297</c:v>
                </c:pt>
                <c:pt idx="1937">
                  <c:v>0</c:v>
                </c:pt>
                <c:pt idx="1938">
                  <c:v>394998</c:v>
                </c:pt>
                <c:pt idx="1939">
                  <c:v>320000</c:v>
                </c:pt>
                <c:pt idx="1940">
                  <c:v>953728.87</c:v>
                </c:pt>
                <c:pt idx="1941">
                  <c:v>507443.6</c:v>
                </c:pt>
                <c:pt idx="1942">
                  <c:v>995680</c:v>
                </c:pt>
                <c:pt idx="1943">
                  <c:v>278030</c:v>
                </c:pt>
                <c:pt idx="1944">
                  <c:v>340100.8</c:v>
                </c:pt>
                <c:pt idx="1945">
                  <c:v>889976.5</c:v>
                </c:pt>
                <c:pt idx="1946">
                  <c:v>558420.11</c:v>
                </c:pt>
                <c:pt idx="1947">
                  <c:v>478452</c:v>
                </c:pt>
                <c:pt idx="1948">
                  <c:v>0</c:v>
                </c:pt>
                <c:pt idx="1949">
                  <c:v>0</c:v>
                </c:pt>
                <c:pt idx="1950">
                  <c:v>610146</c:v>
                </c:pt>
                <c:pt idx="1951">
                  <c:v>278030</c:v>
                </c:pt>
                <c:pt idx="1952">
                  <c:v>752666</c:v>
                </c:pt>
                <c:pt idx="1953">
                  <c:v>96000</c:v>
                </c:pt>
                <c:pt idx="1954">
                  <c:v>363604.49</c:v>
                </c:pt>
                <c:pt idx="1955">
                  <c:v>1094727.6000000001</c:v>
                </c:pt>
                <c:pt idx="1956">
                  <c:v>297046</c:v>
                </c:pt>
                <c:pt idx="1957">
                  <c:v>297046</c:v>
                </c:pt>
                <c:pt idx="1958">
                  <c:v>350899.48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537540</c:v>
                </c:pt>
                <c:pt idx="1963">
                  <c:v>300018</c:v>
                </c:pt>
                <c:pt idx="1964">
                  <c:v>1500808.75</c:v>
                </c:pt>
                <c:pt idx="1965">
                  <c:v>285000</c:v>
                </c:pt>
                <c:pt idx="1966">
                  <c:v>282305</c:v>
                </c:pt>
                <c:pt idx="1967">
                  <c:v>2546628.4</c:v>
                </c:pt>
                <c:pt idx="1968">
                  <c:v>461935.5</c:v>
                </c:pt>
                <c:pt idx="1969">
                  <c:v>212356.1</c:v>
                </c:pt>
                <c:pt idx="1970">
                  <c:v>0</c:v>
                </c:pt>
                <c:pt idx="1971">
                  <c:v>367734</c:v>
                </c:pt>
                <c:pt idx="1972">
                  <c:v>355311.3</c:v>
                </c:pt>
                <c:pt idx="1973">
                  <c:v>4340894</c:v>
                </c:pt>
                <c:pt idx="1974">
                  <c:v>300056</c:v>
                </c:pt>
                <c:pt idx="1975">
                  <c:v>222597.23</c:v>
                </c:pt>
                <c:pt idx="1976">
                  <c:v>0</c:v>
                </c:pt>
                <c:pt idx="1977">
                  <c:v>346474.5</c:v>
                </c:pt>
                <c:pt idx="1978">
                  <c:v>278030</c:v>
                </c:pt>
                <c:pt idx="1979">
                  <c:v>278030.99</c:v>
                </c:pt>
                <c:pt idx="1980">
                  <c:v>530000</c:v>
                </c:pt>
                <c:pt idx="1981">
                  <c:v>1583743</c:v>
                </c:pt>
                <c:pt idx="1982">
                  <c:v>1178626</c:v>
                </c:pt>
                <c:pt idx="1983">
                  <c:v>297045</c:v>
                </c:pt>
                <c:pt idx="1984">
                  <c:v>484699.48</c:v>
                </c:pt>
                <c:pt idx="1985">
                  <c:v>0</c:v>
                </c:pt>
                <c:pt idx="1986">
                  <c:v>454673.58</c:v>
                </c:pt>
                <c:pt idx="1987">
                  <c:v>120000</c:v>
                </c:pt>
                <c:pt idx="1988">
                  <c:v>513274</c:v>
                </c:pt>
                <c:pt idx="1989">
                  <c:v>0</c:v>
                </c:pt>
                <c:pt idx="1990">
                  <c:v>1708013</c:v>
                </c:pt>
                <c:pt idx="1991">
                  <c:v>362989.67</c:v>
                </c:pt>
                <c:pt idx="1992">
                  <c:v>393714</c:v>
                </c:pt>
                <c:pt idx="1993">
                  <c:v>0</c:v>
                </c:pt>
                <c:pt idx="1994">
                  <c:v>1352723.7</c:v>
                </c:pt>
                <c:pt idx="1995">
                  <c:v>0</c:v>
                </c:pt>
                <c:pt idx="1996">
                  <c:v>141509.48000000001</c:v>
                </c:pt>
                <c:pt idx="1997">
                  <c:v>350000</c:v>
                </c:pt>
                <c:pt idx="1998">
                  <c:v>127421.8</c:v>
                </c:pt>
                <c:pt idx="1999">
                  <c:v>266719</c:v>
                </c:pt>
                <c:pt idx="2000">
                  <c:v>766198.68</c:v>
                </c:pt>
                <c:pt idx="2001">
                  <c:v>1528849.72</c:v>
                </c:pt>
                <c:pt idx="2002">
                  <c:v>297047</c:v>
                </c:pt>
                <c:pt idx="2003">
                  <c:v>50000</c:v>
                </c:pt>
                <c:pt idx="2004">
                  <c:v>379361</c:v>
                </c:pt>
                <c:pt idx="2005">
                  <c:v>594388.81000000006</c:v>
                </c:pt>
                <c:pt idx="2006">
                  <c:v>354029.89</c:v>
                </c:pt>
                <c:pt idx="2007">
                  <c:v>342027</c:v>
                </c:pt>
                <c:pt idx="2008">
                  <c:v>1059620</c:v>
                </c:pt>
                <c:pt idx="2009">
                  <c:v>233537.36</c:v>
                </c:pt>
                <c:pt idx="2010">
                  <c:v>2161351.1</c:v>
                </c:pt>
                <c:pt idx="2011">
                  <c:v>0</c:v>
                </c:pt>
                <c:pt idx="2012">
                  <c:v>0</c:v>
                </c:pt>
                <c:pt idx="2013">
                  <c:v>765111.68</c:v>
                </c:pt>
                <c:pt idx="2014">
                  <c:v>175000</c:v>
                </c:pt>
                <c:pt idx="2015">
                  <c:v>0</c:v>
                </c:pt>
                <c:pt idx="2016">
                  <c:v>405473.29</c:v>
                </c:pt>
                <c:pt idx="2017">
                  <c:v>0</c:v>
                </c:pt>
                <c:pt idx="2018">
                  <c:v>297046</c:v>
                </c:pt>
                <c:pt idx="2019">
                  <c:v>970529.5</c:v>
                </c:pt>
                <c:pt idx="2020">
                  <c:v>1789161.05</c:v>
                </c:pt>
                <c:pt idx="2021">
                  <c:v>417000</c:v>
                </c:pt>
                <c:pt idx="2022">
                  <c:v>500000</c:v>
                </c:pt>
                <c:pt idx="2023">
                  <c:v>0</c:v>
                </c:pt>
                <c:pt idx="2024">
                  <c:v>0</c:v>
                </c:pt>
                <c:pt idx="2025">
                  <c:v>297042</c:v>
                </c:pt>
                <c:pt idx="2026">
                  <c:v>0</c:v>
                </c:pt>
                <c:pt idx="2027">
                  <c:v>369338.24</c:v>
                </c:pt>
                <c:pt idx="2028">
                  <c:v>299837</c:v>
                </c:pt>
                <c:pt idx="2029">
                  <c:v>267366</c:v>
                </c:pt>
                <c:pt idx="2030">
                  <c:v>340000</c:v>
                </c:pt>
                <c:pt idx="2031">
                  <c:v>505930</c:v>
                </c:pt>
                <c:pt idx="2032">
                  <c:v>275658</c:v>
                </c:pt>
                <c:pt idx="2033">
                  <c:v>278035</c:v>
                </c:pt>
                <c:pt idx="2034">
                  <c:v>1546084</c:v>
                </c:pt>
                <c:pt idx="2035">
                  <c:v>810097</c:v>
                </c:pt>
                <c:pt idx="2036">
                  <c:v>1068679.67</c:v>
                </c:pt>
                <c:pt idx="2037">
                  <c:v>1511481</c:v>
                </c:pt>
                <c:pt idx="2038">
                  <c:v>360000</c:v>
                </c:pt>
                <c:pt idx="2039">
                  <c:v>639148</c:v>
                </c:pt>
                <c:pt idx="2040">
                  <c:v>300277.90000000002</c:v>
                </c:pt>
                <c:pt idx="2041">
                  <c:v>0</c:v>
                </c:pt>
                <c:pt idx="2042">
                  <c:v>26956.799999999999</c:v>
                </c:pt>
                <c:pt idx="2043">
                  <c:v>366000</c:v>
                </c:pt>
                <c:pt idx="2044">
                  <c:v>357240.53</c:v>
                </c:pt>
                <c:pt idx="2045">
                  <c:v>0</c:v>
                </c:pt>
                <c:pt idx="2046">
                  <c:v>505875.11</c:v>
                </c:pt>
                <c:pt idx="2047">
                  <c:v>344041.81</c:v>
                </c:pt>
                <c:pt idx="2048">
                  <c:v>0</c:v>
                </c:pt>
                <c:pt idx="2049">
                  <c:v>3026789.5</c:v>
                </c:pt>
                <c:pt idx="2050">
                  <c:v>791106.77</c:v>
                </c:pt>
                <c:pt idx="2051">
                  <c:v>112068.94</c:v>
                </c:pt>
                <c:pt idx="2052">
                  <c:v>0</c:v>
                </c:pt>
                <c:pt idx="2053">
                  <c:v>2024000</c:v>
                </c:pt>
                <c:pt idx="2054">
                  <c:v>220000</c:v>
                </c:pt>
                <c:pt idx="2055">
                  <c:v>297659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526441.80000000005</c:v>
                </c:pt>
                <c:pt idx="2061">
                  <c:v>297046</c:v>
                </c:pt>
                <c:pt idx="2062">
                  <c:v>269640.95</c:v>
                </c:pt>
                <c:pt idx="2063">
                  <c:v>601793</c:v>
                </c:pt>
                <c:pt idx="2064">
                  <c:v>1000000</c:v>
                </c:pt>
                <c:pt idx="2065">
                  <c:v>255672</c:v>
                </c:pt>
                <c:pt idx="2066">
                  <c:v>69361.600000000006</c:v>
                </c:pt>
                <c:pt idx="2067">
                  <c:v>0</c:v>
                </c:pt>
                <c:pt idx="2068">
                  <c:v>319576</c:v>
                </c:pt>
                <c:pt idx="2069">
                  <c:v>278030.99</c:v>
                </c:pt>
                <c:pt idx="2070">
                  <c:v>400000</c:v>
                </c:pt>
                <c:pt idx="2071">
                  <c:v>0</c:v>
                </c:pt>
                <c:pt idx="2072">
                  <c:v>1314059</c:v>
                </c:pt>
                <c:pt idx="2073">
                  <c:v>300018</c:v>
                </c:pt>
                <c:pt idx="2074">
                  <c:v>400000</c:v>
                </c:pt>
                <c:pt idx="2075">
                  <c:v>550000</c:v>
                </c:pt>
                <c:pt idx="2076">
                  <c:v>0</c:v>
                </c:pt>
                <c:pt idx="2077">
                  <c:v>161550</c:v>
                </c:pt>
                <c:pt idx="2078">
                  <c:v>1038456</c:v>
                </c:pt>
                <c:pt idx="2079">
                  <c:v>685653.34</c:v>
                </c:pt>
                <c:pt idx="2080">
                  <c:v>594092</c:v>
                </c:pt>
                <c:pt idx="2081">
                  <c:v>0</c:v>
                </c:pt>
                <c:pt idx="2082">
                  <c:v>0</c:v>
                </c:pt>
                <c:pt idx="2083">
                  <c:v>356600</c:v>
                </c:pt>
                <c:pt idx="2084">
                  <c:v>3983343</c:v>
                </c:pt>
                <c:pt idx="2085">
                  <c:v>300000</c:v>
                </c:pt>
                <c:pt idx="2086">
                  <c:v>0</c:v>
                </c:pt>
                <c:pt idx="2087">
                  <c:v>799650</c:v>
                </c:pt>
                <c:pt idx="2088">
                  <c:v>488750</c:v>
                </c:pt>
                <c:pt idx="2089">
                  <c:v>2038867</c:v>
                </c:pt>
                <c:pt idx="2090">
                  <c:v>793930.98</c:v>
                </c:pt>
                <c:pt idx="2091">
                  <c:v>452337.26</c:v>
                </c:pt>
                <c:pt idx="2092">
                  <c:v>401258.65</c:v>
                </c:pt>
                <c:pt idx="2093">
                  <c:v>476344.45</c:v>
                </c:pt>
                <c:pt idx="2094">
                  <c:v>0</c:v>
                </c:pt>
                <c:pt idx="2095">
                  <c:v>1995482.54</c:v>
                </c:pt>
                <c:pt idx="2096">
                  <c:v>297949</c:v>
                </c:pt>
                <c:pt idx="2097">
                  <c:v>722064</c:v>
                </c:pt>
                <c:pt idx="2098">
                  <c:v>753913.5</c:v>
                </c:pt>
                <c:pt idx="2099">
                  <c:v>607142.85</c:v>
                </c:pt>
                <c:pt idx="2100">
                  <c:v>0</c:v>
                </c:pt>
                <c:pt idx="2101">
                  <c:v>742000</c:v>
                </c:pt>
                <c:pt idx="2102">
                  <c:v>170440</c:v>
                </c:pt>
                <c:pt idx="2103">
                  <c:v>0</c:v>
                </c:pt>
                <c:pt idx="2104">
                  <c:v>0</c:v>
                </c:pt>
                <c:pt idx="2105">
                  <c:v>620373.67000000004</c:v>
                </c:pt>
                <c:pt idx="2106">
                  <c:v>1233708</c:v>
                </c:pt>
                <c:pt idx="2107">
                  <c:v>520000</c:v>
                </c:pt>
                <c:pt idx="2108">
                  <c:v>160000</c:v>
                </c:pt>
                <c:pt idx="2109">
                  <c:v>296346.2</c:v>
                </c:pt>
                <c:pt idx="2110">
                  <c:v>32942.089999999997</c:v>
                </c:pt>
                <c:pt idx="2111">
                  <c:v>297102</c:v>
                </c:pt>
                <c:pt idx="2112">
                  <c:v>297139</c:v>
                </c:pt>
                <c:pt idx="2113">
                  <c:v>1069013.75</c:v>
                </c:pt>
                <c:pt idx="2114">
                  <c:v>358405</c:v>
                </c:pt>
                <c:pt idx="2115">
                  <c:v>0</c:v>
                </c:pt>
                <c:pt idx="2116">
                  <c:v>303000</c:v>
                </c:pt>
                <c:pt idx="2117">
                  <c:v>400944.9</c:v>
                </c:pt>
                <c:pt idx="2118">
                  <c:v>0</c:v>
                </c:pt>
                <c:pt idx="2119">
                  <c:v>0</c:v>
                </c:pt>
                <c:pt idx="2120">
                  <c:v>681308.01</c:v>
                </c:pt>
                <c:pt idx="2121">
                  <c:v>1436096</c:v>
                </c:pt>
                <c:pt idx="2122">
                  <c:v>0</c:v>
                </c:pt>
                <c:pt idx="2123">
                  <c:v>0</c:v>
                </c:pt>
                <c:pt idx="2124">
                  <c:v>2399117.94</c:v>
                </c:pt>
                <c:pt idx="2125">
                  <c:v>1431680.32</c:v>
                </c:pt>
                <c:pt idx="2126">
                  <c:v>0</c:v>
                </c:pt>
                <c:pt idx="2127">
                  <c:v>0</c:v>
                </c:pt>
                <c:pt idx="2128">
                  <c:v>347510</c:v>
                </c:pt>
                <c:pt idx="2129">
                  <c:v>315000</c:v>
                </c:pt>
                <c:pt idx="2130">
                  <c:v>297046</c:v>
                </c:pt>
                <c:pt idx="2131">
                  <c:v>278030</c:v>
                </c:pt>
                <c:pt idx="2132">
                  <c:v>445821</c:v>
                </c:pt>
                <c:pt idx="2133">
                  <c:v>0</c:v>
                </c:pt>
                <c:pt idx="2134">
                  <c:v>445431.32</c:v>
                </c:pt>
                <c:pt idx="2135">
                  <c:v>1460786.78</c:v>
                </c:pt>
                <c:pt idx="2136">
                  <c:v>10652</c:v>
                </c:pt>
                <c:pt idx="2137">
                  <c:v>0</c:v>
                </c:pt>
                <c:pt idx="2138">
                  <c:v>1160116</c:v>
                </c:pt>
                <c:pt idx="2139">
                  <c:v>342028</c:v>
                </c:pt>
                <c:pt idx="2140">
                  <c:v>239390</c:v>
                </c:pt>
                <c:pt idx="2141">
                  <c:v>1347519</c:v>
                </c:pt>
                <c:pt idx="2142">
                  <c:v>350000</c:v>
                </c:pt>
                <c:pt idx="2143">
                  <c:v>0</c:v>
                </c:pt>
                <c:pt idx="2144">
                  <c:v>302470</c:v>
                </c:pt>
                <c:pt idx="2145">
                  <c:v>2613281.4500000002</c:v>
                </c:pt>
                <c:pt idx="2146">
                  <c:v>150409.17000000001</c:v>
                </c:pt>
                <c:pt idx="2147">
                  <c:v>0</c:v>
                </c:pt>
                <c:pt idx="2148">
                  <c:v>426459.38</c:v>
                </c:pt>
                <c:pt idx="2149">
                  <c:v>448880</c:v>
                </c:pt>
                <c:pt idx="2150">
                  <c:v>10</c:v>
                </c:pt>
                <c:pt idx="2151">
                  <c:v>0</c:v>
                </c:pt>
                <c:pt idx="2152">
                  <c:v>297045</c:v>
                </c:pt>
                <c:pt idx="2153">
                  <c:v>585854</c:v>
                </c:pt>
                <c:pt idx="2154">
                  <c:v>404467</c:v>
                </c:pt>
                <c:pt idx="2155">
                  <c:v>0</c:v>
                </c:pt>
                <c:pt idx="2156">
                  <c:v>138580</c:v>
                </c:pt>
                <c:pt idx="2157">
                  <c:v>1241627.95</c:v>
                </c:pt>
                <c:pt idx="2158">
                  <c:v>915020.56</c:v>
                </c:pt>
                <c:pt idx="2159">
                  <c:v>569373.16</c:v>
                </c:pt>
                <c:pt idx="2160">
                  <c:v>457000</c:v>
                </c:pt>
                <c:pt idx="2161">
                  <c:v>440696.47</c:v>
                </c:pt>
                <c:pt idx="2162">
                  <c:v>0</c:v>
                </c:pt>
                <c:pt idx="2163">
                  <c:v>0</c:v>
                </c:pt>
                <c:pt idx="2164">
                  <c:v>301566</c:v>
                </c:pt>
                <c:pt idx="2165">
                  <c:v>0</c:v>
                </c:pt>
                <c:pt idx="2166">
                  <c:v>297045</c:v>
                </c:pt>
                <c:pt idx="2167">
                  <c:v>335377.5</c:v>
                </c:pt>
                <c:pt idx="2168">
                  <c:v>210000</c:v>
                </c:pt>
                <c:pt idx="2169">
                  <c:v>813888.34</c:v>
                </c:pt>
                <c:pt idx="2170">
                  <c:v>0</c:v>
                </c:pt>
                <c:pt idx="2171">
                  <c:v>912428.05</c:v>
                </c:pt>
                <c:pt idx="2172">
                  <c:v>762283.34</c:v>
                </c:pt>
                <c:pt idx="2173">
                  <c:v>213049</c:v>
                </c:pt>
                <c:pt idx="2174">
                  <c:v>560000</c:v>
                </c:pt>
                <c:pt idx="2175">
                  <c:v>127390.96</c:v>
                </c:pt>
                <c:pt idx="2176">
                  <c:v>0</c:v>
                </c:pt>
                <c:pt idx="2177">
                  <c:v>1154586.75</c:v>
                </c:pt>
                <c:pt idx="2178">
                  <c:v>394295.68</c:v>
                </c:pt>
                <c:pt idx="2179">
                  <c:v>10000</c:v>
                </c:pt>
                <c:pt idx="2180">
                  <c:v>295970</c:v>
                </c:pt>
                <c:pt idx="2181">
                  <c:v>1042448</c:v>
                </c:pt>
                <c:pt idx="2182">
                  <c:v>313109.76000000001</c:v>
                </c:pt>
                <c:pt idx="2183">
                  <c:v>2030634.72</c:v>
                </c:pt>
                <c:pt idx="2184">
                  <c:v>975000</c:v>
                </c:pt>
                <c:pt idx="2185">
                  <c:v>1271336.5</c:v>
                </c:pt>
                <c:pt idx="2186">
                  <c:v>3551482</c:v>
                </c:pt>
                <c:pt idx="2187">
                  <c:v>297046</c:v>
                </c:pt>
                <c:pt idx="2188">
                  <c:v>301260</c:v>
                </c:pt>
                <c:pt idx="2189">
                  <c:v>329054</c:v>
                </c:pt>
                <c:pt idx="2190">
                  <c:v>1218000</c:v>
                </c:pt>
                <c:pt idx="2191">
                  <c:v>782118.81</c:v>
                </c:pt>
                <c:pt idx="2192">
                  <c:v>1914699</c:v>
                </c:pt>
                <c:pt idx="2193">
                  <c:v>347514</c:v>
                </c:pt>
                <c:pt idx="2194">
                  <c:v>136001</c:v>
                </c:pt>
                <c:pt idx="2195">
                  <c:v>1002612</c:v>
                </c:pt>
                <c:pt idx="2196">
                  <c:v>0</c:v>
                </c:pt>
                <c:pt idx="2197">
                  <c:v>187645.6</c:v>
                </c:pt>
                <c:pt idx="2198">
                  <c:v>837414</c:v>
                </c:pt>
                <c:pt idx="2199">
                  <c:v>140978.96</c:v>
                </c:pt>
                <c:pt idx="2200">
                  <c:v>0</c:v>
                </c:pt>
                <c:pt idx="2201">
                  <c:v>376750</c:v>
                </c:pt>
                <c:pt idx="2202">
                  <c:v>50000</c:v>
                </c:pt>
                <c:pt idx="2203">
                  <c:v>278030</c:v>
                </c:pt>
                <c:pt idx="2204">
                  <c:v>305704</c:v>
                </c:pt>
                <c:pt idx="2205">
                  <c:v>719271.8</c:v>
                </c:pt>
                <c:pt idx="2206">
                  <c:v>0</c:v>
                </c:pt>
                <c:pt idx="2207">
                  <c:v>0</c:v>
                </c:pt>
                <c:pt idx="2208">
                  <c:v>550000</c:v>
                </c:pt>
                <c:pt idx="2209">
                  <c:v>721187.76</c:v>
                </c:pt>
                <c:pt idx="2210">
                  <c:v>333500</c:v>
                </c:pt>
                <c:pt idx="2211">
                  <c:v>1371326</c:v>
                </c:pt>
                <c:pt idx="2212">
                  <c:v>619970</c:v>
                </c:pt>
                <c:pt idx="2213">
                  <c:v>0</c:v>
                </c:pt>
                <c:pt idx="2214">
                  <c:v>2329738.04</c:v>
                </c:pt>
                <c:pt idx="2215">
                  <c:v>343085</c:v>
                </c:pt>
                <c:pt idx="2216">
                  <c:v>1029228</c:v>
                </c:pt>
                <c:pt idx="2217">
                  <c:v>2725702</c:v>
                </c:pt>
                <c:pt idx="2218">
                  <c:v>0</c:v>
                </c:pt>
                <c:pt idx="2219">
                  <c:v>807000</c:v>
                </c:pt>
                <c:pt idx="2220">
                  <c:v>299647</c:v>
                </c:pt>
                <c:pt idx="2221">
                  <c:v>370090</c:v>
                </c:pt>
                <c:pt idx="2222">
                  <c:v>263208.75</c:v>
                </c:pt>
                <c:pt idx="2223">
                  <c:v>343050</c:v>
                </c:pt>
                <c:pt idx="2224">
                  <c:v>848107</c:v>
                </c:pt>
                <c:pt idx="2225">
                  <c:v>668166.67000000004</c:v>
                </c:pt>
                <c:pt idx="2226">
                  <c:v>992801.25</c:v>
                </c:pt>
                <c:pt idx="2227">
                  <c:v>87475</c:v>
                </c:pt>
                <c:pt idx="2228">
                  <c:v>404467</c:v>
                </c:pt>
                <c:pt idx="2229">
                  <c:v>1038228.44</c:v>
                </c:pt>
                <c:pt idx="2230">
                  <c:v>297719</c:v>
                </c:pt>
                <c:pt idx="2231">
                  <c:v>329950</c:v>
                </c:pt>
                <c:pt idx="2232">
                  <c:v>1813790.96</c:v>
                </c:pt>
                <c:pt idx="2233">
                  <c:v>0</c:v>
                </c:pt>
                <c:pt idx="2234">
                  <c:v>1080638</c:v>
                </c:pt>
                <c:pt idx="2235">
                  <c:v>784000.75</c:v>
                </c:pt>
                <c:pt idx="2236">
                  <c:v>635827.4</c:v>
                </c:pt>
                <c:pt idx="2237">
                  <c:v>278030</c:v>
                </c:pt>
                <c:pt idx="2238">
                  <c:v>627774.12</c:v>
                </c:pt>
                <c:pt idx="2239">
                  <c:v>450000</c:v>
                </c:pt>
                <c:pt idx="2240">
                  <c:v>320000</c:v>
                </c:pt>
                <c:pt idx="2241">
                  <c:v>407782</c:v>
                </c:pt>
                <c:pt idx="2242">
                  <c:v>297045</c:v>
                </c:pt>
                <c:pt idx="2243">
                  <c:v>0</c:v>
                </c:pt>
                <c:pt idx="2244">
                  <c:v>476646.28</c:v>
                </c:pt>
                <c:pt idx="2245">
                  <c:v>1566842</c:v>
                </c:pt>
                <c:pt idx="2246">
                  <c:v>868869.23</c:v>
                </c:pt>
                <c:pt idx="2247">
                  <c:v>306400</c:v>
                </c:pt>
                <c:pt idx="2248">
                  <c:v>408800</c:v>
                </c:pt>
                <c:pt idx="2249">
                  <c:v>467167.61</c:v>
                </c:pt>
                <c:pt idx="2250">
                  <c:v>376344</c:v>
                </c:pt>
                <c:pt idx="2251">
                  <c:v>327264</c:v>
                </c:pt>
                <c:pt idx="2252">
                  <c:v>750000</c:v>
                </c:pt>
                <c:pt idx="2253">
                  <c:v>423289</c:v>
                </c:pt>
                <c:pt idx="2254">
                  <c:v>619506.39</c:v>
                </c:pt>
                <c:pt idx="2255">
                  <c:v>465179.89</c:v>
                </c:pt>
                <c:pt idx="2256">
                  <c:v>562152.61</c:v>
                </c:pt>
                <c:pt idx="2257">
                  <c:v>811421.65</c:v>
                </c:pt>
                <c:pt idx="2258">
                  <c:v>338933.34</c:v>
                </c:pt>
                <c:pt idx="2259">
                  <c:v>100000</c:v>
                </c:pt>
                <c:pt idx="2260">
                  <c:v>697648</c:v>
                </c:pt>
                <c:pt idx="2261">
                  <c:v>377498</c:v>
                </c:pt>
                <c:pt idx="2262">
                  <c:v>0</c:v>
                </c:pt>
                <c:pt idx="2263">
                  <c:v>451354.46</c:v>
                </c:pt>
                <c:pt idx="2264">
                  <c:v>455001.5</c:v>
                </c:pt>
                <c:pt idx="2265">
                  <c:v>994882.5</c:v>
                </c:pt>
                <c:pt idx="2266">
                  <c:v>0</c:v>
                </c:pt>
                <c:pt idx="2267">
                  <c:v>349920</c:v>
                </c:pt>
                <c:pt idx="2268">
                  <c:v>17760.8</c:v>
                </c:pt>
                <c:pt idx="2269">
                  <c:v>526736.80000000005</c:v>
                </c:pt>
                <c:pt idx="2270">
                  <c:v>497155.33</c:v>
                </c:pt>
                <c:pt idx="2271">
                  <c:v>423675</c:v>
                </c:pt>
                <c:pt idx="2272">
                  <c:v>292387</c:v>
                </c:pt>
                <c:pt idx="2273">
                  <c:v>430993</c:v>
                </c:pt>
                <c:pt idx="2274">
                  <c:v>298000</c:v>
                </c:pt>
                <c:pt idx="2275">
                  <c:v>0</c:v>
                </c:pt>
                <c:pt idx="2276">
                  <c:v>1400000</c:v>
                </c:pt>
                <c:pt idx="2277">
                  <c:v>341602</c:v>
                </c:pt>
                <c:pt idx="2278">
                  <c:v>915000</c:v>
                </c:pt>
                <c:pt idx="2279">
                  <c:v>339164.62</c:v>
                </c:pt>
                <c:pt idx="2280">
                  <c:v>278030</c:v>
                </c:pt>
                <c:pt idx="2281">
                  <c:v>490713.59999999998</c:v>
                </c:pt>
                <c:pt idx="2282">
                  <c:v>1051374.8</c:v>
                </c:pt>
                <c:pt idx="2283">
                  <c:v>445841.44</c:v>
                </c:pt>
                <c:pt idx="2284">
                  <c:v>485843.98</c:v>
                </c:pt>
                <c:pt idx="2285">
                  <c:v>370647</c:v>
                </c:pt>
                <c:pt idx="2286">
                  <c:v>138101.79999999999</c:v>
                </c:pt>
                <c:pt idx="2287">
                  <c:v>0</c:v>
                </c:pt>
                <c:pt idx="2288">
                  <c:v>1080496.5</c:v>
                </c:pt>
                <c:pt idx="2289">
                  <c:v>294025</c:v>
                </c:pt>
                <c:pt idx="2290">
                  <c:v>0</c:v>
                </c:pt>
                <c:pt idx="2291">
                  <c:v>278030</c:v>
                </c:pt>
                <c:pt idx="2292">
                  <c:v>299647</c:v>
                </c:pt>
                <c:pt idx="2293">
                  <c:v>2376310</c:v>
                </c:pt>
                <c:pt idx="2294">
                  <c:v>257784</c:v>
                </c:pt>
                <c:pt idx="2295">
                  <c:v>149800.53</c:v>
                </c:pt>
                <c:pt idx="2296">
                  <c:v>282305</c:v>
                </c:pt>
                <c:pt idx="2297">
                  <c:v>0</c:v>
                </c:pt>
                <c:pt idx="2298">
                  <c:v>299647</c:v>
                </c:pt>
                <c:pt idx="2299">
                  <c:v>347000</c:v>
                </c:pt>
                <c:pt idx="2300">
                  <c:v>297046</c:v>
                </c:pt>
                <c:pt idx="2301">
                  <c:v>0</c:v>
                </c:pt>
                <c:pt idx="2302">
                  <c:v>382333.34</c:v>
                </c:pt>
                <c:pt idx="2303">
                  <c:v>330000</c:v>
                </c:pt>
                <c:pt idx="2304">
                  <c:v>483976.7</c:v>
                </c:pt>
                <c:pt idx="2305">
                  <c:v>0</c:v>
                </c:pt>
                <c:pt idx="2306">
                  <c:v>278030</c:v>
                </c:pt>
                <c:pt idx="2307">
                  <c:v>417995</c:v>
                </c:pt>
                <c:pt idx="2308">
                  <c:v>400000</c:v>
                </c:pt>
                <c:pt idx="2309">
                  <c:v>278030</c:v>
                </c:pt>
                <c:pt idx="2310">
                  <c:v>297046</c:v>
                </c:pt>
                <c:pt idx="2311">
                  <c:v>0</c:v>
                </c:pt>
                <c:pt idx="2312">
                  <c:v>690952.85</c:v>
                </c:pt>
                <c:pt idx="2313">
                  <c:v>0</c:v>
                </c:pt>
                <c:pt idx="2314">
                  <c:v>750000</c:v>
                </c:pt>
                <c:pt idx="2315">
                  <c:v>0</c:v>
                </c:pt>
                <c:pt idx="2316">
                  <c:v>500460</c:v>
                </c:pt>
                <c:pt idx="2317">
                  <c:v>453432</c:v>
                </c:pt>
                <c:pt idx="2318">
                  <c:v>297046</c:v>
                </c:pt>
                <c:pt idx="2319">
                  <c:v>536142.9</c:v>
                </c:pt>
                <c:pt idx="2320">
                  <c:v>1584930</c:v>
                </c:pt>
                <c:pt idx="2321">
                  <c:v>241729.4</c:v>
                </c:pt>
                <c:pt idx="2322">
                  <c:v>0</c:v>
                </c:pt>
                <c:pt idx="2323">
                  <c:v>402249.06</c:v>
                </c:pt>
                <c:pt idx="2324">
                  <c:v>0</c:v>
                </c:pt>
                <c:pt idx="2325">
                  <c:v>328210.2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279960.49</c:v>
                </c:pt>
                <c:pt idx="2330">
                  <c:v>119219.91</c:v>
                </c:pt>
                <c:pt idx="2331">
                  <c:v>430000</c:v>
                </c:pt>
                <c:pt idx="2332">
                  <c:v>0</c:v>
                </c:pt>
                <c:pt idx="2333">
                  <c:v>1613702.64</c:v>
                </c:pt>
                <c:pt idx="2334">
                  <c:v>2545183.7000000002</c:v>
                </c:pt>
                <c:pt idx="2335">
                  <c:v>2133715</c:v>
                </c:pt>
                <c:pt idx="2336">
                  <c:v>0</c:v>
                </c:pt>
                <c:pt idx="2337">
                  <c:v>157177</c:v>
                </c:pt>
                <c:pt idx="2338">
                  <c:v>505609</c:v>
                </c:pt>
                <c:pt idx="2339">
                  <c:v>6177.62</c:v>
                </c:pt>
                <c:pt idx="2340">
                  <c:v>299137</c:v>
                </c:pt>
                <c:pt idx="2341">
                  <c:v>338166</c:v>
                </c:pt>
                <c:pt idx="2342">
                  <c:v>1250000</c:v>
                </c:pt>
                <c:pt idx="2343">
                  <c:v>305704</c:v>
                </c:pt>
                <c:pt idx="2344">
                  <c:v>502063.88</c:v>
                </c:pt>
                <c:pt idx="2345">
                  <c:v>843824.96</c:v>
                </c:pt>
                <c:pt idx="2346">
                  <c:v>0</c:v>
                </c:pt>
                <c:pt idx="2347">
                  <c:v>347504.4</c:v>
                </c:pt>
                <c:pt idx="2348">
                  <c:v>1811308.47</c:v>
                </c:pt>
                <c:pt idx="2349">
                  <c:v>359544.27</c:v>
                </c:pt>
                <c:pt idx="2350">
                  <c:v>278030</c:v>
                </c:pt>
                <c:pt idx="2351">
                  <c:v>278035</c:v>
                </c:pt>
                <c:pt idx="2352">
                  <c:v>888101.64</c:v>
                </c:pt>
                <c:pt idx="2353">
                  <c:v>0</c:v>
                </c:pt>
                <c:pt idx="2354">
                  <c:v>0</c:v>
                </c:pt>
                <c:pt idx="2355">
                  <c:v>3173069.67</c:v>
                </c:pt>
                <c:pt idx="2356">
                  <c:v>0</c:v>
                </c:pt>
                <c:pt idx="2357">
                  <c:v>563202</c:v>
                </c:pt>
                <c:pt idx="2358">
                  <c:v>299647</c:v>
                </c:pt>
                <c:pt idx="2359">
                  <c:v>564955.81999999995</c:v>
                </c:pt>
                <c:pt idx="2360">
                  <c:v>0</c:v>
                </c:pt>
                <c:pt idx="2361">
                  <c:v>2190000</c:v>
                </c:pt>
                <c:pt idx="2362">
                  <c:v>0</c:v>
                </c:pt>
                <c:pt idx="2363">
                  <c:v>360000</c:v>
                </c:pt>
                <c:pt idx="2364">
                  <c:v>0</c:v>
                </c:pt>
                <c:pt idx="2365">
                  <c:v>1287284</c:v>
                </c:pt>
                <c:pt idx="2366">
                  <c:v>1161697.8500000001</c:v>
                </c:pt>
                <c:pt idx="2367">
                  <c:v>0</c:v>
                </c:pt>
                <c:pt idx="2368">
                  <c:v>1459164</c:v>
                </c:pt>
                <c:pt idx="2369">
                  <c:v>785103.77</c:v>
                </c:pt>
                <c:pt idx="2370">
                  <c:v>0</c:v>
                </c:pt>
                <c:pt idx="2371">
                  <c:v>341004</c:v>
                </c:pt>
                <c:pt idx="2372">
                  <c:v>3426447.35</c:v>
                </c:pt>
                <c:pt idx="2373">
                  <c:v>638675</c:v>
                </c:pt>
                <c:pt idx="2374">
                  <c:v>587574</c:v>
                </c:pt>
                <c:pt idx="2375">
                  <c:v>0</c:v>
                </c:pt>
                <c:pt idx="2376">
                  <c:v>498141.67</c:v>
                </c:pt>
                <c:pt idx="2377">
                  <c:v>562493.75</c:v>
                </c:pt>
                <c:pt idx="2378">
                  <c:v>464100</c:v>
                </c:pt>
                <c:pt idx="2379">
                  <c:v>324953</c:v>
                </c:pt>
                <c:pt idx="2380">
                  <c:v>318550</c:v>
                </c:pt>
                <c:pt idx="2381">
                  <c:v>336217.85</c:v>
                </c:pt>
                <c:pt idx="2382">
                  <c:v>297045</c:v>
                </c:pt>
                <c:pt idx="2383">
                  <c:v>0</c:v>
                </c:pt>
                <c:pt idx="2384">
                  <c:v>0</c:v>
                </c:pt>
                <c:pt idx="2385">
                  <c:v>278030</c:v>
                </c:pt>
                <c:pt idx="2386">
                  <c:v>0</c:v>
                </c:pt>
                <c:pt idx="2387">
                  <c:v>491706.2</c:v>
                </c:pt>
                <c:pt idx="2388">
                  <c:v>1308403</c:v>
                </c:pt>
                <c:pt idx="2389">
                  <c:v>278030</c:v>
                </c:pt>
                <c:pt idx="2390">
                  <c:v>0</c:v>
                </c:pt>
                <c:pt idx="2391">
                  <c:v>639148</c:v>
                </c:pt>
                <c:pt idx="2392">
                  <c:v>0</c:v>
                </c:pt>
                <c:pt idx="2393">
                  <c:v>86400</c:v>
                </c:pt>
                <c:pt idx="2394">
                  <c:v>0</c:v>
                </c:pt>
                <c:pt idx="2395">
                  <c:v>0</c:v>
                </c:pt>
                <c:pt idx="2396">
                  <c:v>545579.25</c:v>
                </c:pt>
                <c:pt idx="2397">
                  <c:v>0</c:v>
                </c:pt>
                <c:pt idx="2398">
                  <c:v>464335.96</c:v>
                </c:pt>
                <c:pt idx="2399">
                  <c:v>35000</c:v>
                </c:pt>
                <c:pt idx="2400">
                  <c:v>344805</c:v>
                </c:pt>
                <c:pt idx="2401">
                  <c:v>0</c:v>
                </c:pt>
                <c:pt idx="2402">
                  <c:v>0</c:v>
                </c:pt>
                <c:pt idx="2403">
                  <c:v>549445.32999999996</c:v>
                </c:pt>
                <c:pt idx="2404">
                  <c:v>245079.8</c:v>
                </c:pt>
                <c:pt idx="2405">
                  <c:v>387099.75</c:v>
                </c:pt>
                <c:pt idx="2406">
                  <c:v>253571</c:v>
                </c:pt>
                <c:pt idx="2407">
                  <c:v>0</c:v>
                </c:pt>
                <c:pt idx="2408">
                  <c:v>584115.32999999996</c:v>
                </c:pt>
                <c:pt idx="2409">
                  <c:v>446928</c:v>
                </c:pt>
                <c:pt idx="2410">
                  <c:v>302470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1332081</c:v>
                </c:pt>
                <c:pt idx="2415">
                  <c:v>323296</c:v>
                </c:pt>
                <c:pt idx="2416">
                  <c:v>362000</c:v>
                </c:pt>
                <c:pt idx="2417">
                  <c:v>501467</c:v>
                </c:pt>
                <c:pt idx="2418">
                  <c:v>534933</c:v>
                </c:pt>
                <c:pt idx="2419">
                  <c:v>375584</c:v>
                </c:pt>
                <c:pt idx="2420">
                  <c:v>414094.87</c:v>
                </c:pt>
                <c:pt idx="2421">
                  <c:v>0</c:v>
                </c:pt>
                <c:pt idx="2422">
                  <c:v>753003.24</c:v>
                </c:pt>
                <c:pt idx="2423">
                  <c:v>0</c:v>
                </c:pt>
                <c:pt idx="2424">
                  <c:v>0</c:v>
                </c:pt>
                <c:pt idx="2425">
                  <c:v>297046</c:v>
                </c:pt>
                <c:pt idx="2426">
                  <c:v>391510</c:v>
                </c:pt>
                <c:pt idx="2427">
                  <c:v>447250</c:v>
                </c:pt>
                <c:pt idx="2428">
                  <c:v>518738.06</c:v>
                </c:pt>
                <c:pt idx="2429">
                  <c:v>1373096</c:v>
                </c:pt>
                <c:pt idx="2430">
                  <c:v>574611.66</c:v>
                </c:pt>
                <c:pt idx="2431">
                  <c:v>450297.7</c:v>
                </c:pt>
                <c:pt idx="2432">
                  <c:v>477000</c:v>
                </c:pt>
                <c:pt idx="2433">
                  <c:v>4164181.77</c:v>
                </c:pt>
                <c:pt idx="2434">
                  <c:v>1476693.45</c:v>
                </c:pt>
                <c:pt idx="2435">
                  <c:v>278030</c:v>
                </c:pt>
                <c:pt idx="2436">
                  <c:v>534815.5</c:v>
                </c:pt>
                <c:pt idx="2437">
                  <c:v>2767500</c:v>
                </c:pt>
                <c:pt idx="2438">
                  <c:v>297046</c:v>
                </c:pt>
                <c:pt idx="2439">
                  <c:v>278030</c:v>
                </c:pt>
                <c:pt idx="2440">
                  <c:v>436419</c:v>
                </c:pt>
                <c:pt idx="2441">
                  <c:v>734801</c:v>
                </c:pt>
                <c:pt idx="2442">
                  <c:v>0</c:v>
                </c:pt>
                <c:pt idx="2443">
                  <c:v>454899.51</c:v>
                </c:pt>
                <c:pt idx="2444">
                  <c:v>3622084.85</c:v>
                </c:pt>
                <c:pt idx="2445">
                  <c:v>360000</c:v>
                </c:pt>
                <c:pt idx="2446">
                  <c:v>0</c:v>
                </c:pt>
                <c:pt idx="2447">
                  <c:v>62402.9</c:v>
                </c:pt>
                <c:pt idx="2448">
                  <c:v>0</c:v>
                </c:pt>
                <c:pt idx="2449">
                  <c:v>338125</c:v>
                </c:pt>
                <c:pt idx="2450">
                  <c:v>423458</c:v>
                </c:pt>
                <c:pt idx="2451">
                  <c:v>0</c:v>
                </c:pt>
                <c:pt idx="2452">
                  <c:v>0</c:v>
                </c:pt>
                <c:pt idx="2453">
                  <c:v>297187</c:v>
                </c:pt>
                <c:pt idx="2454">
                  <c:v>1023887.95</c:v>
                </c:pt>
                <c:pt idx="2455">
                  <c:v>0</c:v>
                </c:pt>
                <c:pt idx="2456">
                  <c:v>937593</c:v>
                </c:pt>
                <c:pt idx="2457">
                  <c:v>697616.29</c:v>
                </c:pt>
                <c:pt idx="2458">
                  <c:v>620581</c:v>
                </c:pt>
                <c:pt idx="2459">
                  <c:v>297045</c:v>
                </c:pt>
                <c:pt idx="2460">
                  <c:v>299647</c:v>
                </c:pt>
                <c:pt idx="2461">
                  <c:v>458490</c:v>
                </c:pt>
                <c:pt idx="2462">
                  <c:v>297044</c:v>
                </c:pt>
                <c:pt idx="2463">
                  <c:v>639148</c:v>
                </c:pt>
                <c:pt idx="2464">
                  <c:v>700882.78</c:v>
                </c:pt>
                <c:pt idx="2465">
                  <c:v>278030</c:v>
                </c:pt>
                <c:pt idx="2466">
                  <c:v>697309.5</c:v>
                </c:pt>
                <c:pt idx="2467">
                  <c:v>278030</c:v>
                </c:pt>
                <c:pt idx="2468">
                  <c:v>888615.5</c:v>
                </c:pt>
                <c:pt idx="2469">
                  <c:v>0</c:v>
                </c:pt>
                <c:pt idx="2470">
                  <c:v>0</c:v>
                </c:pt>
                <c:pt idx="2471">
                  <c:v>300056</c:v>
                </c:pt>
                <c:pt idx="2472">
                  <c:v>842404.4</c:v>
                </c:pt>
                <c:pt idx="2473">
                  <c:v>287616</c:v>
                </c:pt>
                <c:pt idx="2474">
                  <c:v>205612</c:v>
                </c:pt>
                <c:pt idx="2475">
                  <c:v>377729.94</c:v>
                </c:pt>
                <c:pt idx="2476">
                  <c:v>212000</c:v>
                </c:pt>
                <c:pt idx="2477">
                  <c:v>0</c:v>
                </c:pt>
                <c:pt idx="2478">
                  <c:v>1298980</c:v>
                </c:pt>
                <c:pt idx="2479">
                  <c:v>141510.16</c:v>
                </c:pt>
                <c:pt idx="2480">
                  <c:v>278030</c:v>
                </c:pt>
                <c:pt idx="2481">
                  <c:v>0</c:v>
                </c:pt>
                <c:pt idx="2482">
                  <c:v>176400</c:v>
                </c:pt>
                <c:pt idx="2483">
                  <c:v>808947.75</c:v>
                </c:pt>
                <c:pt idx="2484">
                  <c:v>413333.5</c:v>
                </c:pt>
                <c:pt idx="2485">
                  <c:v>0</c:v>
                </c:pt>
                <c:pt idx="2486">
                  <c:v>544001.92000000004</c:v>
                </c:pt>
                <c:pt idx="2487">
                  <c:v>85441.75</c:v>
                </c:pt>
                <c:pt idx="2488">
                  <c:v>0</c:v>
                </c:pt>
                <c:pt idx="2489">
                  <c:v>516897.85</c:v>
                </c:pt>
                <c:pt idx="2490">
                  <c:v>761122.15</c:v>
                </c:pt>
                <c:pt idx="2491">
                  <c:v>54621.5</c:v>
                </c:pt>
                <c:pt idx="2492">
                  <c:v>1864865.72</c:v>
                </c:pt>
                <c:pt idx="2493">
                  <c:v>60000</c:v>
                </c:pt>
                <c:pt idx="2494">
                  <c:v>385137</c:v>
                </c:pt>
                <c:pt idx="2495">
                  <c:v>3231114.56</c:v>
                </c:pt>
                <c:pt idx="2496">
                  <c:v>2755981</c:v>
                </c:pt>
                <c:pt idx="2497">
                  <c:v>33865.5</c:v>
                </c:pt>
                <c:pt idx="2498">
                  <c:v>0</c:v>
                </c:pt>
                <c:pt idx="2499">
                  <c:v>0</c:v>
                </c:pt>
                <c:pt idx="2500">
                  <c:v>428100</c:v>
                </c:pt>
                <c:pt idx="2501">
                  <c:v>0</c:v>
                </c:pt>
                <c:pt idx="2502">
                  <c:v>599078</c:v>
                </c:pt>
                <c:pt idx="2503">
                  <c:v>2425268.1</c:v>
                </c:pt>
                <c:pt idx="2504">
                  <c:v>1756493.5</c:v>
                </c:pt>
                <c:pt idx="2505">
                  <c:v>1185569</c:v>
                </c:pt>
                <c:pt idx="2506">
                  <c:v>1031332.08</c:v>
                </c:pt>
                <c:pt idx="2507">
                  <c:v>276773.19</c:v>
                </c:pt>
                <c:pt idx="2508">
                  <c:v>193077.5</c:v>
                </c:pt>
                <c:pt idx="2509">
                  <c:v>246175</c:v>
                </c:pt>
                <c:pt idx="2510">
                  <c:v>394755.25</c:v>
                </c:pt>
                <c:pt idx="2511">
                  <c:v>500000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447789.6</c:v>
                </c:pt>
                <c:pt idx="2516">
                  <c:v>0</c:v>
                </c:pt>
                <c:pt idx="2517">
                  <c:v>1110079.17</c:v>
                </c:pt>
                <c:pt idx="2518">
                  <c:v>347500</c:v>
                </c:pt>
                <c:pt idx="2519">
                  <c:v>1341415.6399999999</c:v>
                </c:pt>
                <c:pt idx="2520">
                  <c:v>319575.36</c:v>
                </c:pt>
                <c:pt idx="2521">
                  <c:v>0</c:v>
                </c:pt>
                <c:pt idx="2522">
                  <c:v>0</c:v>
                </c:pt>
                <c:pt idx="2523">
                  <c:v>298155</c:v>
                </c:pt>
                <c:pt idx="2524">
                  <c:v>301260</c:v>
                </c:pt>
                <c:pt idx="2525">
                  <c:v>0</c:v>
                </c:pt>
                <c:pt idx="2526">
                  <c:v>297046</c:v>
                </c:pt>
                <c:pt idx="2527">
                  <c:v>907355.22</c:v>
                </c:pt>
                <c:pt idx="2528">
                  <c:v>0</c:v>
                </c:pt>
                <c:pt idx="2529">
                  <c:v>650779.6</c:v>
                </c:pt>
                <c:pt idx="2530">
                  <c:v>3340086.25</c:v>
                </c:pt>
                <c:pt idx="2531">
                  <c:v>303386</c:v>
                </c:pt>
                <c:pt idx="2532">
                  <c:v>0</c:v>
                </c:pt>
                <c:pt idx="2533">
                  <c:v>297045</c:v>
                </c:pt>
                <c:pt idx="2534">
                  <c:v>2481900.46</c:v>
                </c:pt>
                <c:pt idx="2535">
                  <c:v>33658.400000000001</c:v>
                </c:pt>
                <c:pt idx="2536">
                  <c:v>297046</c:v>
                </c:pt>
                <c:pt idx="2537">
                  <c:v>0</c:v>
                </c:pt>
                <c:pt idx="2538">
                  <c:v>508656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759597.67</c:v>
                </c:pt>
                <c:pt idx="2543">
                  <c:v>688085.2</c:v>
                </c:pt>
                <c:pt idx="2544">
                  <c:v>361666.7</c:v>
                </c:pt>
                <c:pt idx="2545">
                  <c:v>297046</c:v>
                </c:pt>
                <c:pt idx="2546">
                  <c:v>309143.36</c:v>
                </c:pt>
                <c:pt idx="2547">
                  <c:v>0</c:v>
                </c:pt>
                <c:pt idx="2548">
                  <c:v>0</c:v>
                </c:pt>
                <c:pt idx="2549">
                  <c:v>278030</c:v>
                </c:pt>
                <c:pt idx="2550">
                  <c:v>2512306.2999999998</c:v>
                </c:pt>
                <c:pt idx="2551">
                  <c:v>50000</c:v>
                </c:pt>
                <c:pt idx="2552">
                  <c:v>358500</c:v>
                </c:pt>
                <c:pt idx="2553">
                  <c:v>456792</c:v>
                </c:pt>
                <c:pt idx="2554">
                  <c:v>381590</c:v>
                </c:pt>
                <c:pt idx="2555">
                  <c:v>330000</c:v>
                </c:pt>
                <c:pt idx="2556">
                  <c:v>976390</c:v>
                </c:pt>
                <c:pt idx="2557">
                  <c:v>300010</c:v>
                </c:pt>
                <c:pt idx="2558">
                  <c:v>349852.8</c:v>
                </c:pt>
                <c:pt idx="2559">
                  <c:v>0</c:v>
                </c:pt>
                <c:pt idx="2560">
                  <c:v>486162.3</c:v>
                </c:pt>
                <c:pt idx="2561">
                  <c:v>589097</c:v>
                </c:pt>
                <c:pt idx="2562">
                  <c:v>446149.5</c:v>
                </c:pt>
                <c:pt idx="2563">
                  <c:v>681819</c:v>
                </c:pt>
                <c:pt idx="2564">
                  <c:v>287609.93</c:v>
                </c:pt>
                <c:pt idx="2565">
                  <c:v>711460.6</c:v>
                </c:pt>
                <c:pt idx="2566">
                  <c:v>0</c:v>
                </c:pt>
                <c:pt idx="2567">
                  <c:v>359544.27</c:v>
                </c:pt>
                <c:pt idx="2568">
                  <c:v>145000</c:v>
                </c:pt>
                <c:pt idx="2569">
                  <c:v>634623</c:v>
                </c:pt>
                <c:pt idx="2570">
                  <c:v>547200</c:v>
                </c:pt>
                <c:pt idx="2571">
                  <c:v>0</c:v>
                </c:pt>
                <c:pt idx="2572">
                  <c:v>329836.81</c:v>
                </c:pt>
                <c:pt idx="2573">
                  <c:v>297046</c:v>
                </c:pt>
                <c:pt idx="2574">
                  <c:v>470823.31</c:v>
                </c:pt>
                <c:pt idx="2575">
                  <c:v>1002900.02</c:v>
                </c:pt>
                <c:pt idx="2576">
                  <c:v>490140.74</c:v>
                </c:pt>
                <c:pt idx="2577">
                  <c:v>386489</c:v>
                </c:pt>
                <c:pt idx="2578">
                  <c:v>159787.23000000001</c:v>
                </c:pt>
                <c:pt idx="2579">
                  <c:v>297046</c:v>
                </c:pt>
                <c:pt idx="2580">
                  <c:v>661866.11</c:v>
                </c:pt>
                <c:pt idx="2581">
                  <c:v>300611</c:v>
                </c:pt>
                <c:pt idx="2582">
                  <c:v>0</c:v>
                </c:pt>
                <c:pt idx="2583">
                  <c:v>1172054</c:v>
                </c:pt>
                <c:pt idx="2584">
                  <c:v>0</c:v>
                </c:pt>
                <c:pt idx="2585">
                  <c:v>93363.8</c:v>
                </c:pt>
                <c:pt idx="2586">
                  <c:v>0</c:v>
                </c:pt>
                <c:pt idx="2587">
                  <c:v>847871</c:v>
                </c:pt>
                <c:pt idx="2588">
                  <c:v>388987.92</c:v>
                </c:pt>
                <c:pt idx="2589">
                  <c:v>348650</c:v>
                </c:pt>
                <c:pt idx="2590">
                  <c:v>520560</c:v>
                </c:pt>
                <c:pt idx="2591">
                  <c:v>369500</c:v>
                </c:pt>
                <c:pt idx="2592">
                  <c:v>101351.8</c:v>
                </c:pt>
                <c:pt idx="2593">
                  <c:v>3080767.52</c:v>
                </c:pt>
                <c:pt idx="2594">
                  <c:v>0</c:v>
                </c:pt>
                <c:pt idx="2595">
                  <c:v>285000</c:v>
                </c:pt>
                <c:pt idx="2596">
                  <c:v>0</c:v>
                </c:pt>
                <c:pt idx="2597">
                  <c:v>359250</c:v>
                </c:pt>
                <c:pt idx="2598">
                  <c:v>278030</c:v>
                </c:pt>
                <c:pt idx="2599">
                  <c:v>0</c:v>
                </c:pt>
                <c:pt idx="2600">
                  <c:v>300366</c:v>
                </c:pt>
                <c:pt idx="2601">
                  <c:v>297045</c:v>
                </c:pt>
                <c:pt idx="2602">
                  <c:v>1214327</c:v>
                </c:pt>
                <c:pt idx="2603">
                  <c:v>353400</c:v>
                </c:pt>
                <c:pt idx="2604">
                  <c:v>1614177</c:v>
                </c:pt>
                <c:pt idx="2605">
                  <c:v>0</c:v>
                </c:pt>
                <c:pt idx="2606">
                  <c:v>353418</c:v>
                </c:pt>
                <c:pt idx="2607">
                  <c:v>819375</c:v>
                </c:pt>
                <c:pt idx="2608">
                  <c:v>0</c:v>
                </c:pt>
                <c:pt idx="2609">
                  <c:v>284326</c:v>
                </c:pt>
                <c:pt idx="2610">
                  <c:v>1333022.48</c:v>
                </c:pt>
                <c:pt idx="2611">
                  <c:v>215720.6</c:v>
                </c:pt>
                <c:pt idx="2612">
                  <c:v>327709.14</c:v>
                </c:pt>
                <c:pt idx="2613">
                  <c:v>342027</c:v>
                </c:pt>
                <c:pt idx="2614">
                  <c:v>1688298</c:v>
                </c:pt>
                <c:pt idx="2615">
                  <c:v>1000000</c:v>
                </c:pt>
                <c:pt idx="2616">
                  <c:v>280000</c:v>
                </c:pt>
                <c:pt idx="2617">
                  <c:v>246504.81</c:v>
                </c:pt>
                <c:pt idx="2618">
                  <c:v>2128000</c:v>
                </c:pt>
                <c:pt idx="2619">
                  <c:v>608414.30000000005</c:v>
                </c:pt>
                <c:pt idx="2620">
                  <c:v>0</c:v>
                </c:pt>
                <c:pt idx="2621">
                  <c:v>297056</c:v>
                </c:pt>
                <c:pt idx="2622">
                  <c:v>60000</c:v>
                </c:pt>
                <c:pt idx="2623">
                  <c:v>512234.88</c:v>
                </c:pt>
                <c:pt idx="2624">
                  <c:v>842310.04</c:v>
                </c:pt>
                <c:pt idx="2625">
                  <c:v>0</c:v>
                </c:pt>
                <c:pt idx="2626">
                  <c:v>290000</c:v>
                </c:pt>
                <c:pt idx="2627">
                  <c:v>278030</c:v>
                </c:pt>
                <c:pt idx="2628">
                  <c:v>634725</c:v>
                </c:pt>
                <c:pt idx="2629">
                  <c:v>470974.5</c:v>
                </c:pt>
                <c:pt idx="2630">
                  <c:v>550590.5</c:v>
                </c:pt>
                <c:pt idx="2631">
                  <c:v>278030</c:v>
                </c:pt>
                <c:pt idx="2632">
                  <c:v>278030</c:v>
                </c:pt>
                <c:pt idx="2633">
                  <c:v>369875</c:v>
                </c:pt>
                <c:pt idx="2634">
                  <c:v>386020</c:v>
                </c:pt>
                <c:pt idx="2635">
                  <c:v>539036</c:v>
                </c:pt>
                <c:pt idx="2636">
                  <c:v>623700</c:v>
                </c:pt>
                <c:pt idx="2637">
                  <c:v>302470</c:v>
                </c:pt>
                <c:pt idx="2638">
                  <c:v>81757.47</c:v>
                </c:pt>
                <c:pt idx="2639">
                  <c:v>703766.13</c:v>
                </c:pt>
                <c:pt idx="2640">
                  <c:v>361421</c:v>
                </c:pt>
                <c:pt idx="2641">
                  <c:v>330722.57</c:v>
                </c:pt>
                <c:pt idx="2642">
                  <c:v>0</c:v>
                </c:pt>
                <c:pt idx="2643">
                  <c:v>0</c:v>
                </c:pt>
                <c:pt idx="2644">
                  <c:v>1461505.5</c:v>
                </c:pt>
                <c:pt idx="2645">
                  <c:v>745392.94</c:v>
                </c:pt>
                <c:pt idx="2646">
                  <c:v>297046</c:v>
                </c:pt>
                <c:pt idx="2647">
                  <c:v>2029604</c:v>
                </c:pt>
                <c:pt idx="2648">
                  <c:v>360000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397504.45</c:v>
                </c:pt>
                <c:pt idx="2653">
                  <c:v>636889</c:v>
                </c:pt>
                <c:pt idx="2654">
                  <c:v>360585</c:v>
                </c:pt>
                <c:pt idx="2655">
                  <c:v>639605</c:v>
                </c:pt>
                <c:pt idx="2656">
                  <c:v>0</c:v>
                </c:pt>
                <c:pt idx="2657">
                  <c:v>421650.26</c:v>
                </c:pt>
                <c:pt idx="2658">
                  <c:v>678531.4</c:v>
                </c:pt>
                <c:pt idx="2659">
                  <c:v>175367.76</c:v>
                </c:pt>
                <c:pt idx="2660">
                  <c:v>522906.95</c:v>
                </c:pt>
                <c:pt idx="2661">
                  <c:v>699251.07</c:v>
                </c:pt>
                <c:pt idx="2662">
                  <c:v>233842.77</c:v>
                </c:pt>
                <c:pt idx="2663">
                  <c:v>297045</c:v>
                </c:pt>
                <c:pt idx="2664">
                  <c:v>0</c:v>
                </c:pt>
                <c:pt idx="2665">
                  <c:v>405573.35</c:v>
                </c:pt>
                <c:pt idx="2666">
                  <c:v>299441</c:v>
                </c:pt>
                <c:pt idx="2667">
                  <c:v>410402</c:v>
                </c:pt>
                <c:pt idx="2668">
                  <c:v>516112.73</c:v>
                </c:pt>
                <c:pt idx="2669">
                  <c:v>356686.25</c:v>
                </c:pt>
                <c:pt idx="2670">
                  <c:v>1794936</c:v>
                </c:pt>
                <c:pt idx="2671">
                  <c:v>68371.649999999994</c:v>
                </c:pt>
                <c:pt idx="2672">
                  <c:v>186718</c:v>
                </c:pt>
                <c:pt idx="2673">
                  <c:v>399603.16</c:v>
                </c:pt>
                <c:pt idx="2674">
                  <c:v>354822.98</c:v>
                </c:pt>
                <c:pt idx="2675">
                  <c:v>425829.6</c:v>
                </c:pt>
                <c:pt idx="2676">
                  <c:v>452229</c:v>
                </c:pt>
                <c:pt idx="2677">
                  <c:v>315605</c:v>
                </c:pt>
                <c:pt idx="2678">
                  <c:v>749235.3</c:v>
                </c:pt>
                <c:pt idx="2679">
                  <c:v>366495.32</c:v>
                </c:pt>
                <c:pt idx="2680">
                  <c:v>80000</c:v>
                </c:pt>
                <c:pt idx="2681">
                  <c:v>316964.69</c:v>
                </c:pt>
                <c:pt idx="2682">
                  <c:v>370500</c:v>
                </c:pt>
                <c:pt idx="2683">
                  <c:v>1081709.6000000001</c:v>
                </c:pt>
                <c:pt idx="2684">
                  <c:v>698426.7</c:v>
                </c:pt>
                <c:pt idx="2685">
                  <c:v>431290</c:v>
                </c:pt>
                <c:pt idx="2686">
                  <c:v>297045</c:v>
                </c:pt>
                <c:pt idx="2687">
                  <c:v>610312</c:v>
                </c:pt>
                <c:pt idx="2688">
                  <c:v>550022</c:v>
                </c:pt>
                <c:pt idx="2689">
                  <c:v>1264065</c:v>
                </c:pt>
                <c:pt idx="2690">
                  <c:v>911982.5</c:v>
                </c:pt>
                <c:pt idx="2691">
                  <c:v>40800</c:v>
                </c:pt>
                <c:pt idx="2692">
                  <c:v>278030</c:v>
                </c:pt>
                <c:pt idx="2693">
                  <c:v>0</c:v>
                </c:pt>
                <c:pt idx="2694">
                  <c:v>3500000</c:v>
                </c:pt>
                <c:pt idx="2695">
                  <c:v>517500</c:v>
                </c:pt>
                <c:pt idx="2696">
                  <c:v>376000</c:v>
                </c:pt>
                <c:pt idx="2697">
                  <c:v>297230</c:v>
                </c:pt>
                <c:pt idx="2698">
                  <c:v>300000</c:v>
                </c:pt>
                <c:pt idx="2699">
                  <c:v>430103.9</c:v>
                </c:pt>
                <c:pt idx="2700">
                  <c:v>858401</c:v>
                </c:pt>
                <c:pt idx="2701">
                  <c:v>1452304</c:v>
                </c:pt>
                <c:pt idx="2702">
                  <c:v>358838</c:v>
                </c:pt>
                <c:pt idx="2703">
                  <c:v>356903.47</c:v>
                </c:pt>
                <c:pt idx="2704">
                  <c:v>300018</c:v>
                </c:pt>
                <c:pt idx="2705">
                  <c:v>1061946.5</c:v>
                </c:pt>
                <c:pt idx="2706">
                  <c:v>795975.32</c:v>
                </c:pt>
                <c:pt idx="2707">
                  <c:v>385200.2</c:v>
                </c:pt>
                <c:pt idx="2708">
                  <c:v>0</c:v>
                </c:pt>
                <c:pt idx="2709">
                  <c:v>1196608</c:v>
                </c:pt>
                <c:pt idx="2710">
                  <c:v>388315.75</c:v>
                </c:pt>
                <c:pt idx="2711">
                  <c:v>2109522.85</c:v>
                </c:pt>
                <c:pt idx="2712">
                  <c:v>0</c:v>
                </c:pt>
                <c:pt idx="2713">
                  <c:v>389232</c:v>
                </c:pt>
                <c:pt idx="2714">
                  <c:v>0</c:v>
                </c:pt>
                <c:pt idx="2715">
                  <c:v>362250</c:v>
                </c:pt>
                <c:pt idx="2716">
                  <c:v>278030</c:v>
                </c:pt>
                <c:pt idx="2717">
                  <c:v>0</c:v>
                </c:pt>
                <c:pt idx="2718">
                  <c:v>297046</c:v>
                </c:pt>
                <c:pt idx="2719">
                  <c:v>0</c:v>
                </c:pt>
                <c:pt idx="2720">
                  <c:v>315617</c:v>
                </c:pt>
                <c:pt idx="2721">
                  <c:v>1034183.15</c:v>
                </c:pt>
                <c:pt idx="2722">
                  <c:v>484022.45</c:v>
                </c:pt>
                <c:pt idx="2723">
                  <c:v>200000</c:v>
                </c:pt>
                <c:pt idx="2724">
                  <c:v>0</c:v>
                </c:pt>
                <c:pt idx="2725">
                  <c:v>501950.24</c:v>
                </c:pt>
                <c:pt idx="2726">
                  <c:v>297046</c:v>
                </c:pt>
                <c:pt idx="2727">
                  <c:v>360061</c:v>
                </c:pt>
                <c:pt idx="2728">
                  <c:v>350325</c:v>
                </c:pt>
                <c:pt idx="2729">
                  <c:v>687802.61</c:v>
                </c:pt>
                <c:pt idx="2730">
                  <c:v>300000</c:v>
                </c:pt>
                <c:pt idx="2731">
                  <c:v>473527.9</c:v>
                </c:pt>
                <c:pt idx="2732">
                  <c:v>404467</c:v>
                </c:pt>
                <c:pt idx="2733">
                  <c:v>681958.86</c:v>
                </c:pt>
                <c:pt idx="2734">
                  <c:v>1109112</c:v>
                </c:pt>
                <c:pt idx="2735">
                  <c:v>356025</c:v>
                </c:pt>
                <c:pt idx="2736">
                  <c:v>513238.95</c:v>
                </c:pt>
                <c:pt idx="2737">
                  <c:v>278030</c:v>
                </c:pt>
                <c:pt idx="2738">
                  <c:v>141510.17000000001</c:v>
                </c:pt>
                <c:pt idx="2739">
                  <c:v>0</c:v>
                </c:pt>
                <c:pt idx="2740">
                  <c:v>6787104.5199999996</c:v>
                </c:pt>
                <c:pt idx="2741">
                  <c:v>777494.45</c:v>
                </c:pt>
                <c:pt idx="2742">
                  <c:v>550491</c:v>
                </c:pt>
                <c:pt idx="2743">
                  <c:v>298018</c:v>
                </c:pt>
                <c:pt idx="2744">
                  <c:v>802400</c:v>
                </c:pt>
                <c:pt idx="2745">
                  <c:v>270000</c:v>
                </c:pt>
                <c:pt idx="2746">
                  <c:v>296700</c:v>
                </c:pt>
                <c:pt idx="2747">
                  <c:v>1332247</c:v>
                </c:pt>
                <c:pt idx="2748">
                  <c:v>327400</c:v>
                </c:pt>
                <c:pt idx="2749">
                  <c:v>454803</c:v>
                </c:pt>
                <c:pt idx="2750">
                  <c:v>297045</c:v>
                </c:pt>
                <c:pt idx="2751">
                  <c:v>0</c:v>
                </c:pt>
                <c:pt idx="2752">
                  <c:v>1402150.95</c:v>
                </c:pt>
                <c:pt idx="2753">
                  <c:v>812430</c:v>
                </c:pt>
                <c:pt idx="2754">
                  <c:v>610243.4</c:v>
                </c:pt>
                <c:pt idx="2755">
                  <c:v>129133.33</c:v>
                </c:pt>
                <c:pt idx="2756">
                  <c:v>0</c:v>
                </c:pt>
                <c:pt idx="2757">
                  <c:v>302010</c:v>
                </c:pt>
                <c:pt idx="2758">
                  <c:v>325000</c:v>
                </c:pt>
                <c:pt idx="2759">
                  <c:v>278030</c:v>
                </c:pt>
                <c:pt idx="2760">
                  <c:v>359544.27</c:v>
                </c:pt>
                <c:pt idx="2761">
                  <c:v>680000</c:v>
                </c:pt>
                <c:pt idx="2762">
                  <c:v>610000</c:v>
                </c:pt>
                <c:pt idx="2763">
                  <c:v>477307.36</c:v>
                </c:pt>
                <c:pt idx="2764">
                  <c:v>0</c:v>
                </c:pt>
                <c:pt idx="2765">
                  <c:v>450000</c:v>
                </c:pt>
                <c:pt idx="2766">
                  <c:v>359544.27</c:v>
                </c:pt>
                <c:pt idx="2767">
                  <c:v>759569.6</c:v>
                </c:pt>
                <c:pt idx="2768">
                  <c:v>0</c:v>
                </c:pt>
                <c:pt idx="2769">
                  <c:v>117186.67</c:v>
                </c:pt>
                <c:pt idx="2770">
                  <c:v>1314609</c:v>
                </c:pt>
                <c:pt idx="2771">
                  <c:v>0</c:v>
                </c:pt>
                <c:pt idx="2772">
                  <c:v>410982</c:v>
                </c:pt>
                <c:pt idx="2773">
                  <c:v>1511127</c:v>
                </c:pt>
                <c:pt idx="2774">
                  <c:v>361080</c:v>
                </c:pt>
                <c:pt idx="2775">
                  <c:v>2676486.65</c:v>
                </c:pt>
                <c:pt idx="2776">
                  <c:v>298482</c:v>
                </c:pt>
                <c:pt idx="2777">
                  <c:v>1603638.49</c:v>
                </c:pt>
                <c:pt idx="2778">
                  <c:v>757822.41</c:v>
                </c:pt>
                <c:pt idx="2779">
                  <c:v>298000</c:v>
                </c:pt>
                <c:pt idx="2780">
                  <c:v>0</c:v>
                </c:pt>
                <c:pt idx="2781">
                  <c:v>651569.96</c:v>
                </c:pt>
                <c:pt idx="2782">
                  <c:v>359544.27</c:v>
                </c:pt>
                <c:pt idx="2783">
                  <c:v>554128</c:v>
                </c:pt>
                <c:pt idx="2784">
                  <c:v>493352.64</c:v>
                </c:pt>
                <c:pt idx="2785">
                  <c:v>264600</c:v>
                </c:pt>
                <c:pt idx="2786">
                  <c:v>681931.83</c:v>
                </c:pt>
                <c:pt idx="2787">
                  <c:v>278030</c:v>
                </c:pt>
                <c:pt idx="2788">
                  <c:v>1725833</c:v>
                </c:pt>
                <c:pt idx="2789">
                  <c:v>1213114.5</c:v>
                </c:pt>
                <c:pt idx="2790">
                  <c:v>0</c:v>
                </c:pt>
                <c:pt idx="2791">
                  <c:v>497847.64</c:v>
                </c:pt>
                <c:pt idx="2792">
                  <c:v>480488</c:v>
                </c:pt>
                <c:pt idx="2793">
                  <c:v>359544.27</c:v>
                </c:pt>
                <c:pt idx="2794">
                  <c:v>602634</c:v>
                </c:pt>
                <c:pt idx="2795">
                  <c:v>297046</c:v>
                </c:pt>
                <c:pt idx="2796">
                  <c:v>1840146.75</c:v>
                </c:pt>
                <c:pt idx="2797">
                  <c:v>297046</c:v>
                </c:pt>
                <c:pt idx="2798">
                  <c:v>358000</c:v>
                </c:pt>
                <c:pt idx="2799">
                  <c:v>436134</c:v>
                </c:pt>
                <c:pt idx="2800">
                  <c:v>0</c:v>
                </c:pt>
                <c:pt idx="2801">
                  <c:v>1037264</c:v>
                </c:pt>
                <c:pt idx="2802">
                  <c:v>70000</c:v>
                </c:pt>
                <c:pt idx="2803">
                  <c:v>383265.76</c:v>
                </c:pt>
                <c:pt idx="2804">
                  <c:v>1302821</c:v>
                </c:pt>
                <c:pt idx="2805">
                  <c:v>385886</c:v>
                </c:pt>
                <c:pt idx="2806">
                  <c:v>0</c:v>
                </c:pt>
                <c:pt idx="2807">
                  <c:v>500936</c:v>
                </c:pt>
                <c:pt idx="2808">
                  <c:v>860036.5</c:v>
                </c:pt>
                <c:pt idx="2809">
                  <c:v>273450.7</c:v>
                </c:pt>
                <c:pt idx="2810">
                  <c:v>0</c:v>
                </c:pt>
                <c:pt idx="2811">
                  <c:v>297046</c:v>
                </c:pt>
                <c:pt idx="2812">
                  <c:v>2083266.59</c:v>
                </c:pt>
                <c:pt idx="2813">
                  <c:v>349790</c:v>
                </c:pt>
                <c:pt idx="2814">
                  <c:v>682608</c:v>
                </c:pt>
                <c:pt idx="2815">
                  <c:v>1203600</c:v>
                </c:pt>
                <c:pt idx="2816">
                  <c:v>728114.38</c:v>
                </c:pt>
                <c:pt idx="2817">
                  <c:v>568333.32999999996</c:v>
                </c:pt>
                <c:pt idx="2818">
                  <c:v>340654</c:v>
                </c:pt>
                <c:pt idx="2819">
                  <c:v>188120.81</c:v>
                </c:pt>
                <c:pt idx="2820">
                  <c:v>0</c:v>
                </c:pt>
                <c:pt idx="2821">
                  <c:v>768846.82</c:v>
                </c:pt>
                <c:pt idx="2822">
                  <c:v>1292336</c:v>
                </c:pt>
                <c:pt idx="2823">
                  <c:v>813799</c:v>
                </c:pt>
                <c:pt idx="2824">
                  <c:v>0</c:v>
                </c:pt>
                <c:pt idx="2825">
                  <c:v>1158776.94</c:v>
                </c:pt>
                <c:pt idx="2826">
                  <c:v>504705.31</c:v>
                </c:pt>
                <c:pt idx="2827">
                  <c:v>714074</c:v>
                </c:pt>
                <c:pt idx="2828">
                  <c:v>283181.96000000002</c:v>
                </c:pt>
                <c:pt idx="2829">
                  <c:v>528970.51</c:v>
                </c:pt>
                <c:pt idx="2830">
                  <c:v>0</c:v>
                </c:pt>
                <c:pt idx="2831">
                  <c:v>371911</c:v>
                </c:pt>
                <c:pt idx="2832">
                  <c:v>220575</c:v>
                </c:pt>
                <c:pt idx="2833">
                  <c:v>0</c:v>
                </c:pt>
                <c:pt idx="2834">
                  <c:v>448447</c:v>
                </c:pt>
                <c:pt idx="2835">
                  <c:v>847616</c:v>
                </c:pt>
                <c:pt idx="2836">
                  <c:v>300056</c:v>
                </c:pt>
                <c:pt idx="2837">
                  <c:v>278030</c:v>
                </c:pt>
                <c:pt idx="2838">
                  <c:v>0</c:v>
                </c:pt>
                <c:pt idx="2839">
                  <c:v>410738.26</c:v>
                </c:pt>
                <c:pt idx="2840">
                  <c:v>451015</c:v>
                </c:pt>
                <c:pt idx="2841">
                  <c:v>370000</c:v>
                </c:pt>
                <c:pt idx="2842">
                  <c:v>0</c:v>
                </c:pt>
                <c:pt idx="2843">
                  <c:v>0</c:v>
                </c:pt>
                <c:pt idx="2844">
                  <c:v>2216750.36</c:v>
                </c:pt>
                <c:pt idx="2845">
                  <c:v>0</c:v>
                </c:pt>
                <c:pt idx="2846">
                  <c:v>300018</c:v>
                </c:pt>
                <c:pt idx="2847">
                  <c:v>309288</c:v>
                </c:pt>
                <c:pt idx="2848">
                  <c:v>250750</c:v>
                </c:pt>
                <c:pt idx="2849">
                  <c:v>155636</c:v>
                </c:pt>
                <c:pt idx="2850">
                  <c:v>0</c:v>
                </c:pt>
                <c:pt idx="2851">
                  <c:v>450886</c:v>
                </c:pt>
                <c:pt idx="2852">
                  <c:v>297046</c:v>
                </c:pt>
                <c:pt idx="2853">
                  <c:v>446000</c:v>
                </c:pt>
                <c:pt idx="2854">
                  <c:v>0</c:v>
                </c:pt>
                <c:pt idx="2855">
                  <c:v>799571.5</c:v>
                </c:pt>
                <c:pt idx="2856">
                  <c:v>0</c:v>
                </c:pt>
                <c:pt idx="2857">
                  <c:v>130000</c:v>
                </c:pt>
                <c:pt idx="2858">
                  <c:v>429740</c:v>
                </c:pt>
                <c:pt idx="2859">
                  <c:v>0</c:v>
                </c:pt>
                <c:pt idx="2860">
                  <c:v>375000</c:v>
                </c:pt>
                <c:pt idx="2861">
                  <c:v>384500</c:v>
                </c:pt>
                <c:pt idx="2862">
                  <c:v>0</c:v>
                </c:pt>
                <c:pt idx="2863">
                  <c:v>258000</c:v>
                </c:pt>
                <c:pt idx="2864">
                  <c:v>2396657.2000000002</c:v>
                </c:pt>
                <c:pt idx="2865">
                  <c:v>297046</c:v>
                </c:pt>
                <c:pt idx="2866">
                  <c:v>335930</c:v>
                </c:pt>
                <c:pt idx="2867">
                  <c:v>278030</c:v>
                </c:pt>
                <c:pt idx="2868">
                  <c:v>1739925</c:v>
                </c:pt>
                <c:pt idx="2869">
                  <c:v>2688750</c:v>
                </c:pt>
                <c:pt idx="2870">
                  <c:v>539969</c:v>
                </c:pt>
                <c:pt idx="2871">
                  <c:v>297045</c:v>
                </c:pt>
                <c:pt idx="2872">
                  <c:v>747205</c:v>
                </c:pt>
                <c:pt idx="2873">
                  <c:v>390136.8</c:v>
                </c:pt>
                <c:pt idx="2874">
                  <c:v>338192</c:v>
                </c:pt>
                <c:pt idx="2875">
                  <c:v>1350000</c:v>
                </c:pt>
                <c:pt idx="2876">
                  <c:v>3609554.14</c:v>
                </c:pt>
                <c:pt idx="2877">
                  <c:v>1220413.97</c:v>
                </c:pt>
                <c:pt idx="2878">
                  <c:v>278030</c:v>
                </c:pt>
                <c:pt idx="2879">
                  <c:v>762796.88</c:v>
                </c:pt>
                <c:pt idx="2880">
                  <c:v>413751.05</c:v>
                </c:pt>
                <c:pt idx="2881">
                  <c:v>362000</c:v>
                </c:pt>
                <c:pt idx="2882">
                  <c:v>297044</c:v>
                </c:pt>
                <c:pt idx="2883">
                  <c:v>2414456</c:v>
                </c:pt>
                <c:pt idx="2884">
                  <c:v>406659.45</c:v>
                </c:pt>
                <c:pt idx="2885">
                  <c:v>514435.14</c:v>
                </c:pt>
                <c:pt idx="2886">
                  <c:v>705807.13</c:v>
                </c:pt>
                <c:pt idx="2887">
                  <c:v>462569.85</c:v>
                </c:pt>
                <c:pt idx="2888">
                  <c:v>100000</c:v>
                </c:pt>
                <c:pt idx="2889">
                  <c:v>337811</c:v>
                </c:pt>
                <c:pt idx="2890">
                  <c:v>359544.27</c:v>
                </c:pt>
                <c:pt idx="2891">
                  <c:v>444389.01</c:v>
                </c:pt>
                <c:pt idx="2892">
                  <c:v>299046</c:v>
                </c:pt>
                <c:pt idx="2893">
                  <c:v>1270596.6499999999</c:v>
                </c:pt>
                <c:pt idx="2894">
                  <c:v>922788.75</c:v>
                </c:pt>
                <c:pt idx="2895">
                  <c:v>297045</c:v>
                </c:pt>
                <c:pt idx="2896">
                  <c:v>1055938.04</c:v>
                </c:pt>
                <c:pt idx="2897">
                  <c:v>639148</c:v>
                </c:pt>
                <c:pt idx="2898">
                  <c:v>385093.62</c:v>
                </c:pt>
                <c:pt idx="2899">
                  <c:v>646251.66</c:v>
                </c:pt>
                <c:pt idx="2900">
                  <c:v>330000</c:v>
                </c:pt>
                <c:pt idx="2901">
                  <c:v>297046</c:v>
                </c:pt>
                <c:pt idx="2902">
                  <c:v>0</c:v>
                </c:pt>
                <c:pt idx="2903">
                  <c:v>171000</c:v>
                </c:pt>
                <c:pt idx="2904">
                  <c:v>385400.61</c:v>
                </c:pt>
                <c:pt idx="2905">
                  <c:v>1619313.26</c:v>
                </c:pt>
                <c:pt idx="2906">
                  <c:v>403541.67</c:v>
                </c:pt>
                <c:pt idx="2907">
                  <c:v>600000</c:v>
                </c:pt>
                <c:pt idx="2908">
                  <c:v>319300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659819.65</c:v>
                </c:pt>
                <c:pt idx="2914">
                  <c:v>297500</c:v>
                </c:pt>
                <c:pt idx="2915">
                  <c:v>756084.19</c:v>
                </c:pt>
                <c:pt idx="2916">
                  <c:v>379237.5</c:v>
                </c:pt>
                <c:pt idx="2917">
                  <c:v>311585.03999999998</c:v>
                </c:pt>
                <c:pt idx="2918">
                  <c:v>1983460.5</c:v>
                </c:pt>
                <c:pt idx="2919">
                  <c:v>723495</c:v>
                </c:pt>
                <c:pt idx="2920">
                  <c:v>426977.82</c:v>
                </c:pt>
                <c:pt idx="2921">
                  <c:v>1459586</c:v>
                </c:pt>
                <c:pt idx="2922">
                  <c:v>447825.78</c:v>
                </c:pt>
                <c:pt idx="2923">
                  <c:v>297865</c:v>
                </c:pt>
                <c:pt idx="2924">
                  <c:v>416406.24</c:v>
                </c:pt>
                <c:pt idx="2925">
                  <c:v>548611.75</c:v>
                </c:pt>
                <c:pt idx="2926">
                  <c:v>0</c:v>
                </c:pt>
                <c:pt idx="2927">
                  <c:v>918531</c:v>
                </c:pt>
                <c:pt idx="2928">
                  <c:v>484083</c:v>
                </c:pt>
                <c:pt idx="2929">
                  <c:v>437310</c:v>
                </c:pt>
                <c:pt idx="2930">
                  <c:v>330226.88</c:v>
                </c:pt>
                <c:pt idx="2931">
                  <c:v>3217274</c:v>
                </c:pt>
                <c:pt idx="2932">
                  <c:v>250000</c:v>
                </c:pt>
                <c:pt idx="2933">
                  <c:v>297046</c:v>
                </c:pt>
                <c:pt idx="2934">
                  <c:v>359544.27</c:v>
                </c:pt>
                <c:pt idx="2935">
                  <c:v>924999.9</c:v>
                </c:pt>
                <c:pt idx="2936">
                  <c:v>323296</c:v>
                </c:pt>
                <c:pt idx="2937">
                  <c:v>0</c:v>
                </c:pt>
                <c:pt idx="2938">
                  <c:v>295000</c:v>
                </c:pt>
                <c:pt idx="2939">
                  <c:v>297045</c:v>
                </c:pt>
                <c:pt idx="2940">
                  <c:v>1889038</c:v>
                </c:pt>
                <c:pt idx="2941">
                  <c:v>1675853</c:v>
                </c:pt>
                <c:pt idx="2942">
                  <c:v>25000</c:v>
                </c:pt>
                <c:pt idx="2943">
                  <c:v>377730.1</c:v>
                </c:pt>
                <c:pt idx="2944">
                  <c:v>385411.82</c:v>
                </c:pt>
                <c:pt idx="2945">
                  <c:v>1621195</c:v>
                </c:pt>
                <c:pt idx="2946">
                  <c:v>782500</c:v>
                </c:pt>
                <c:pt idx="2947">
                  <c:v>467011</c:v>
                </c:pt>
                <c:pt idx="2948">
                  <c:v>240000</c:v>
                </c:pt>
                <c:pt idx="2949">
                  <c:v>806421.08</c:v>
                </c:pt>
                <c:pt idx="2950">
                  <c:v>400000</c:v>
                </c:pt>
                <c:pt idx="2951">
                  <c:v>0</c:v>
                </c:pt>
                <c:pt idx="2952">
                  <c:v>377164.37</c:v>
                </c:pt>
                <c:pt idx="2953">
                  <c:v>523392</c:v>
                </c:pt>
                <c:pt idx="2954">
                  <c:v>0</c:v>
                </c:pt>
                <c:pt idx="2955">
                  <c:v>397559.9</c:v>
                </c:pt>
                <c:pt idx="2956">
                  <c:v>566795.41</c:v>
                </c:pt>
                <c:pt idx="2957">
                  <c:v>590421.69999999995</c:v>
                </c:pt>
                <c:pt idx="2958">
                  <c:v>363833.34</c:v>
                </c:pt>
                <c:pt idx="2959">
                  <c:v>0</c:v>
                </c:pt>
                <c:pt idx="2960">
                  <c:v>0</c:v>
                </c:pt>
                <c:pt idx="2961">
                  <c:v>1054914.8899999999</c:v>
                </c:pt>
                <c:pt idx="2962">
                  <c:v>229028</c:v>
                </c:pt>
                <c:pt idx="2963">
                  <c:v>836076</c:v>
                </c:pt>
                <c:pt idx="2964">
                  <c:v>0</c:v>
                </c:pt>
                <c:pt idx="2965">
                  <c:v>660259.69999999995</c:v>
                </c:pt>
                <c:pt idx="2966">
                  <c:v>297139</c:v>
                </c:pt>
                <c:pt idx="2967">
                  <c:v>1253343.1200000001</c:v>
                </c:pt>
                <c:pt idx="2968">
                  <c:v>297046</c:v>
                </c:pt>
                <c:pt idx="2969">
                  <c:v>392675</c:v>
                </c:pt>
                <c:pt idx="2970">
                  <c:v>300018</c:v>
                </c:pt>
                <c:pt idx="2971">
                  <c:v>0</c:v>
                </c:pt>
                <c:pt idx="2972">
                  <c:v>296000</c:v>
                </c:pt>
                <c:pt idx="2973">
                  <c:v>64851.19</c:v>
                </c:pt>
                <c:pt idx="2974">
                  <c:v>10</c:v>
                </c:pt>
                <c:pt idx="2975">
                  <c:v>976868.32</c:v>
                </c:pt>
                <c:pt idx="2976">
                  <c:v>0</c:v>
                </c:pt>
                <c:pt idx="2977">
                  <c:v>299647</c:v>
                </c:pt>
                <c:pt idx="2978">
                  <c:v>1893569.1</c:v>
                </c:pt>
                <c:pt idx="2979">
                  <c:v>173700</c:v>
                </c:pt>
                <c:pt idx="2980">
                  <c:v>766774</c:v>
                </c:pt>
                <c:pt idx="2981">
                  <c:v>291514</c:v>
                </c:pt>
                <c:pt idx="2982">
                  <c:v>490122</c:v>
                </c:pt>
                <c:pt idx="2983">
                  <c:v>299647</c:v>
                </c:pt>
                <c:pt idx="2984">
                  <c:v>0</c:v>
                </c:pt>
                <c:pt idx="2985">
                  <c:v>300018</c:v>
                </c:pt>
                <c:pt idx="2986">
                  <c:v>0</c:v>
                </c:pt>
                <c:pt idx="2987">
                  <c:v>422424</c:v>
                </c:pt>
                <c:pt idx="2988">
                  <c:v>351531.84</c:v>
                </c:pt>
                <c:pt idx="2989">
                  <c:v>356000</c:v>
                </c:pt>
                <c:pt idx="2990">
                  <c:v>278031</c:v>
                </c:pt>
                <c:pt idx="2991">
                  <c:v>2247500</c:v>
                </c:pt>
                <c:pt idx="2992">
                  <c:v>340000</c:v>
                </c:pt>
                <c:pt idx="2993">
                  <c:v>0</c:v>
                </c:pt>
                <c:pt idx="2994">
                  <c:v>389718</c:v>
                </c:pt>
                <c:pt idx="2995">
                  <c:v>2032262.93</c:v>
                </c:pt>
                <c:pt idx="2996">
                  <c:v>89567</c:v>
                </c:pt>
                <c:pt idx="2997">
                  <c:v>316965</c:v>
                </c:pt>
                <c:pt idx="2998">
                  <c:v>347135</c:v>
                </c:pt>
                <c:pt idx="2999">
                  <c:v>1501649.3</c:v>
                </c:pt>
                <c:pt idx="3000">
                  <c:v>302470</c:v>
                </c:pt>
                <c:pt idx="3001">
                  <c:v>477140</c:v>
                </c:pt>
                <c:pt idx="3002">
                  <c:v>1194392</c:v>
                </c:pt>
                <c:pt idx="3003">
                  <c:v>1876023.5</c:v>
                </c:pt>
                <c:pt idx="3004">
                  <c:v>582000</c:v>
                </c:pt>
                <c:pt idx="3005">
                  <c:v>627691</c:v>
                </c:pt>
                <c:pt idx="3006">
                  <c:v>297046</c:v>
                </c:pt>
                <c:pt idx="3007">
                  <c:v>0</c:v>
                </c:pt>
                <c:pt idx="3008">
                  <c:v>5249730</c:v>
                </c:pt>
                <c:pt idx="3009">
                  <c:v>737925</c:v>
                </c:pt>
                <c:pt idx="3010">
                  <c:v>700000</c:v>
                </c:pt>
                <c:pt idx="3011">
                  <c:v>278030</c:v>
                </c:pt>
                <c:pt idx="3012">
                  <c:v>398401.34</c:v>
                </c:pt>
                <c:pt idx="3013">
                  <c:v>361529.4</c:v>
                </c:pt>
                <c:pt idx="3014">
                  <c:v>2399594.0699999998</c:v>
                </c:pt>
                <c:pt idx="3015">
                  <c:v>610142</c:v>
                </c:pt>
                <c:pt idx="3016">
                  <c:v>1465627.44</c:v>
                </c:pt>
                <c:pt idx="3017">
                  <c:v>298500</c:v>
                </c:pt>
                <c:pt idx="3018">
                  <c:v>278030</c:v>
                </c:pt>
                <c:pt idx="3019">
                  <c:v>1921928.32</c:v>
                </c:pt>
                <c:pt idx="3020">
                  <c:v>639148</c:v>
                </c:pt>
                <c:pt idx="3021">
                  <c:v>322866</c:v>
                </c:pt>
                <c:pt idx="3022">
                  <c:v>405002.33</c:v>
                </c:pt>
                <c:pt idx="3023">
                  <c:v>297046</c:v>
                </c:pt>
                <c:pt idx="3024">
                  <c:v>651333.19999999995</c:v>
                </c:pt>
                <c:pt idx="3025">
                  <c:v>577384</c:v>
                </c:pt>
                <c:pt idx="3026">
                  <c:v>1207004.3999999999</c:v>
                </c:pt>
                <c:pt idx="3027">
                  <c:v>355880</c:v>
                </c:pt>
                <c:pt idx="3028">
                  <c:v>278030</c:v>
                </c:pt>
                <c:pt idx="3029">
                  <c:v>156631.5</c:v>
                </c:pt>
                <c:pt idx="3030">
                  <c:v>0</c:v>
                </c:pt>
                <c:pt idx="3031">
                  <c:v>1517417.52</c:v>
                </c:pt>
                <c:pt idx="3032">
                  <c:v>292945.2</c:v>
                </c:pt>
                <c:pt idx="3033">
                  <c:v>0</c:v>
                </c:pt>
                <c:pt idx="3034">
                  <c:v>192657.4</c:v>
                </c:pt>
                <c:pt idx="3035">
                  <c:v>331181</c:v>
                </c:pt>
                <c:pt idx="3036">
                  <c:v>1346208.75</c:v>
                </c:pt>
                <c:pt idx="3037">
                  <c:v>639143</c:v>
                </c:pt>
                <c:pt idx="3038">
                  <c:v>545338.75</c:v>
                </c:pt>
                <c:pt idx="3039">
                  <c:v>396543.85</c:v>
                </c:pt>
                <c:pt idx="3040">
                  <c:v>941448</c:v>
                </c:pt>
                <c:pt idx="3041">
                  <c:v>929129</c:v>
                </c:pt>
                <c:pt idx="3042">
                  <c:v>352881</c:v>
                </c:pt>
                <c:pt idx="3043">
                  <c:v>340369.08</c:v>
                </c:pt>
                <c:pt idx="3044">
                  <c:v>358468</c:v>
                </c:pt>
                <c:pt idx="3045">
                  <c:v>814688</c:v>
                </c:pt>
                <c:pt idx="3046">
                  <c:v>358640</c:v>
                </c:pt>
                <c:pt idx="3047">
                  <c:v>0</c:v>
                </c:pt>
                <c:pt idx="3048">
                  <c:v>298018</c:v>
                </c:pt>
                <c:pt idx="3049">
                  <c:v>316030</c:v>
                </c:pt>
                <c:pt idx="3050">
                  <c:v>304299.8</c:v>
                </c:pt>
                <c:pt idx="3051">
                  <c:v>0</c:v>
                </c:pt>
                <c:pt idx="3052">
                  <c:v>106560</c:v>
                </c:pt>
                <c:pt idx="3053">
                  <c:v>407609</c:v>
                </c:pt>
                <c:pt idx="3054">
                  <c:v>639148</c:v>
                </c:pt>
                <c:pt idx="3055">
                  <c:v>0</c:v>
                </c:pt>
                <c:pt idx="3056">
                  <c:v>1828114.74</c:v>
                </c:pt>
                <c:pt idx="3057">
                  <c:v>383625</c:v>
                </c:pt>
                <c:pt idx="3058">
                  <c:v>278030</c:v>
                </c:pt>
                <c:pt idx="3059">
                  <c:v>381783.6</c:v>
                </c:pt>
                <c:pt idx="3060">
                  <c:v>485000</c:v>
                </c:pt>
                <c:pt idx="3061">
                  <c:v>0</c:v>
                </c:pt>
                <c:pt idx="3062">
                  <c:v>1492800.6</c:v>
                </c:pt>
                <c:pt idx="3063">
                  <c:v>749840</c:v>
                </c:pt>
                <c:pt idx="3064">
                  <c:v>371527</c:v>
                </c:pt>
                <c:pt idx="3065">
                  <c:v>0</c:v>
                </c:pt>
                <c:pt idx="3066">
                  <c:v>0</c:v>
                </c:pt>
                <c:pt idx="3067">
                  <c:v>611409</c:v>
                </c:pt>
                <c:pt idx="3068">
                  <c:v>390655</c:v>
                </c:pt>
                <c:pt idx="3069">
                  <c:v>0</c:v>
                </c:pt>
                <c:pt idx="3070">
                  <c:v>148986.9</c:v>
                </c:pt>
                <c:pt idx="3071">
                  <c:v>1044634.5</c:v>
                </c:pt>
                <c:pt idx="3072">
                  <c:v>377729.94</c:v>
                </c:pt>
                <c:pt idx="3073">
                  <c:v>75000</c:v>
                </c:pt>
                <c:pt idx="3074">
                  <c:v>341091</c:v>
                </c:pt>
                <c:pt idx="3075">
                  <c:v>297045</c:v>
                </c:pt>
                <c:pt idx="3076">
                  <c:v>300000</c:v>
                </c:pt>
                <c:pt idx="3077">
                  <c:v>488266.33</c:v>
                </c:pt>
                <c:pt idx="3078">
                  <c:v>0</c:v>
                </c:pt>
                <c:pt idx="3079">
                  <c:v>705577.5</c:v>
                </c:pt>
                <c:pt idx="3080">
                  <c:v>1291732</c:v>
                </c:pt>
                <c:pt idx="3081">
                  <c:v>786256.75</c:v>
                </c:pt>
                <c:pt idx="3082">
                  <c:v>0</c:v>
                </c:pt>
                <c:pt idx="3083">
                  <c:v>793190.96</c:v>
                </c:pt>
                <c:pt idx="3084">
                  <c:v>297046</c:v>
                </c:pt>
                <c:pt idx="3085">
                  <c:v>1762215.6</c:v>
                </c:pt>
                <c:pt idx="3086">
                  <c:v>615850.17000000004</c:v>
                </c:pt>
                <c:pt idx="3087">
                  <c:v>0</c:v>
                </c:pt>
                <c:pt idx="3088">
                  <c:v>1400000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298698</c:v>
                </c:pt>
                <c:pt idx="3093">
                  <c:v>1248224.55</c:v>
                </c:pt>
                <c:pt idx="3094">
                  <c:v>329333.44</c:v>
                </c:pt>
                <c:pt idx="3095">
                  <c:v>465084.15999999997</c:v>
                </c:pt>
                <c:pt idx="3096">
                  <c:v>446160</c:v>
                </c:pt>
                <c:pt idx="3097">
                  <c:v>1484376</c:v>
                </c:pt>
                <c:pt idx="3098">
                  <c:v>604899.99</c:v>
                </c:pt>
                <c:pt idx="3099">
                  <c:v>758002.24</c:v>
                </c:pt>
                <c:pt idx="3100">
                  <c:v>146988</c:v>
                </c:pt>
                <c:pt idx="3101">
                  <c:v>278031</c:v>
                </c:pt>
                <c:pt idx="3102">
                  <c:v>477903</c:v>
                </c:pt>
                <c:pt idx="3103">
                  <c:v>744238</c:v>
                </c:pt>
                <c:pt idx="3104">
                  <c:v>297046</c:v>
                </c:pt>
                <c:pt idx="3105">
                  <c:v>0</c:v>
                </c:pt>
                <c:pt idx="3106">
                  <c:v>486013</c:v>
                </c:pt>
                <c:pt idx="3107">
                  <c:v>278030</c:v>
                </c:pt>
                <c:pt idx="3108">
                  <c:v>278030</c:v>
                </c:pt>
                <c:pt idx="3109">
                  <c:v>0</c:v>
                </c:pt>
                <c:pt idx="3110">
                  <c:v>1602326.3</c:v>
                </c:pt>
                <c:pt idx="3111">
                  <c:v>0</c:v>
                </c:pt>
                <c:pt idx="3112">
                  <c:v>0</c:v>
                </c:pt>
                <c:pt idx="3113">
                  <c:v>300018</c:v>
                </c:pt>
                <c:pt idx="3114">
                  <c:v>110300</c:v>
                </c:pt>
                <c:pt idx="3115">
                  <c:v>247406.29</c:v>
                </c:pt>
                <c:pt idx="3116">
                  <c:v>0</c:v>
                </c:pt>
                <c:pt idx="3117">
                  <c:v>0</c:v>
                </c:pt>
                <c:pt idx="3118">
                  <c:v>546000</c:v>
                </c:pt>
                <c:pt idx="3119">
                  <c:v>3446699</c:v>
                </c:pt>
                <c:pt idx="3120">
                  <c:v>442605.85</c:v>
                </c:pt>
                <c:pt idx="3121">
                  <c:v>1326601</c:v>
                </c:pt>
                <c:pt idx="3122">
                  <c:v>0</c:v>
                </c:pt>
                <c:pt idx="3123">
                  <c:v>299000</c:v>
                </c:pt>
                <c:pt idx="3124">
                  <c:v>0</c:v>
                </c:pt>
                <c:pt idx="3125">
                  <c:v>639148</c:v>
                </c:pt>
                <c:pt idx="3126">
                  <c:v>616500</c:v>
                </c:pt>
                <c:pt idx="3127">
                  <c:v>557959.78</c:v>
                </c:pt>
                <c:pt idx="3128">
                  <c:v>594267.31999999995</c:v>
                </c:pt>
                <c:pt idx="3129">
                  <c:v>375277</c:v>
                </c:pt>
                <c:pt idx="3130">
                  <c:v>153968</c:v>
                </c:pt>
                <c:pt idx="3131">
                  <c:v>0</c:v>
                </c:pt>
                <c:pt idx="3132">
                  <c:v>1389242.41</c:v>
                </c:pt>
                <c:pt idx="3133">
                  <c:v>376977.2</c:v>
                </c:pt>
                <c:pt idx="3134">
                  <c:v>350955</c:v>
                </c:pt>
                <c:pt idx="3135">
                  <c:v>1275143</c:v>
                </c:pt>
                <c:pt idx="3136">
                  <c:v>666437.5</c:v>
                </c:pt>
                <c:pt idx="3137">
                  <c:v>10652</c:v>
                </c:pt>
                <c:pt idx="3138">
                  <c:v>698559.5</c:v>
                </c:pt>
                <c:pt idx="3139">
                  <c:v>150000</c:v>
                </c:pt>
                <c:pt idx="3140">
                  <c:v>406159.28</c:v>
                </c:pt>
                <c:pt idx="3141">
                  <c:v>801190.2</c:v>
                </c:pt>
                <c:pt idx="3142">
                  <c:v>980353.5</c:v>
                </c:pt>
                <c:pt idx="3143">
                  <c:v>847403.34</c:v>
                </c:pt>
                <c:pt idx="3144">
                  <c:v>295505</c:v>
                </c:pt>
                <c:pt idx="3145">
                  <c:v>297046</c:v>
                </c:pt>
                <c:pt idx="3146">
                  <c:v>457220</c:v>
                </c:pt>
                <c:pt idx="3147">
                  <c:v>0</c:v>
                </c:pt>
                <c:pt idx="3148">
                  <c:v>0</c:v>
                </c:pt>
                <c:pt idx="3149">
                  <c:v>456605</c:v>
                </c:pt>
                <c:pt idx="3150">
                  <c:v>1542959.58</c:v>
                </c:pt>
                <c:pt idx="3151">
                  <c:v>297046</c:v>
                </c:pt>
                <c:pt idx="3152">
                  <c:v>0</c:v>
                </c:pt>
                <c:pt idx="3153">
                  <c:v>471223.1</c:v>
                </c:pt>
                <c:pt idx="3154">
                  <c:v>532710.84</c:v>
                </c:pt>
                <c:pt idx="3155">
                  <c:v>800000</c:v>
                </c:pt>
                <c:pt idx="3156">
                  <c:v>2467875.73</c:v>
                </c:pt>
                <c:pt idx="3157">
                  <c:v>384515.19</c:v>
                </c:pt>
                <c:pt idx="3158">
                  <c:v>784810.69</c:v>
                </c:pt>
                <c:pt idx="3159">
                  <c:v>532793</c:v>
                </c:pt>
                <c:pt idx="3160">
                  <c:v>388390</c:v>
                </c:pt>
                <c:pt idx="3161">
                  <c:v>410367</c:v>
                </c:pt>
                <c:pt idx="3162">
                  <c:v>1583534</c:v>
                </c:pt>
                <c:pt idx="3163">
                  <c:v>0</c:v>
                </c:pt>
                <c:pt idx="3164">
                  <c:v>125727.03999999999</c:v>
                </c:pt>
                <c:pt idx="3165">
                  <c:v>268811.75</c:v>
                </c:pt>
                <c:pt idx="3166">
                  <c:v>406824</c:v>
                </c:pt>
                <c:pt idx="3167">
                  <c:v>1872119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416721.88</c:v>
                </c:pt>
                <c:pt idx="3173">
                  <c:v>518642.73</c:v>
                </c:pt>
                <c:pt idx="3174">
                  <c:v>0</c:v>
                </c:pt>
                <c:pt idx="3175">
                  <c:v>0</c:v>
                </c:pt>
                <c:pt idx="3176">
                  <c:v>703520.79</c:v>
                </c:pt>
                <c:pt idx="3177">
                  <c:v>360000</c:v>
                </c:pt>
                <c:pt idx="3178">
                  <c:v>0</c:v>
                </c:pt>
                <c:pt idx="3179">
                  <c:v>278030</c:v>
                </c:pt>
                <c:pt idx="3180">
                  <c:v>0</c:v>
                </c:pt>
                <c:pt idx="3181">
                  <c:v>559000</c:v>
                </c:pt>
                <c:pt idx="3182">
                  <c:v>484144</c:v>
                </c:pt>
                <c:pt idx="3183">
                  <c:v>278030</c:v>
                </c:pt>
                <c:pt idx="3184">
                  <c:v>1000000</c:v>
                </c:pt>
                <c:pt idx="3185">
                  <c:v>532896.9</c:v>
                </c:pt>
                <c:pt idx="3186">
                  <c:v>914404.3</c:v>
                </c:pt>
                <c:pt idx="3187">
                  <c:v>680960</c:v>
                </c:pt>
                <c:pt idx="3188">
                  <c:v>409256.03</c:v>
                </c:pt>
                <c:pt idx="3189">
                  <c:v>297045</c:v>
                </c:pt>
                <c:pt idx="3190">
                  <c:v>278030</c:v>
                </c:pt>
                <c:pt idx="3191">
                  <c:v>762359.6</c:v>
                </c:pt>
                <c:pt idx="3192">
                  <c:v>0</c:v>
                </c:pt>
                <c:pt idx="3193">
                  <c:v>0</c:v>
                </c:pt>
                <c:pt idx="3194">
                  <c:v>504218.48</c:v>
                </c:pt>
                <c:pt idx="3195">
                  <c:v>660746</c:v>
                </c:pt>
                <c:pt idx="3196">
                  <c:v>874538.66</c:v>
                </c:pt>
                <c:pt idx="3197">
                  <c:v>346062</c:v>
                </c:pt>
                <c:pt idx="3198">
                  <c:v>641782.9</c:v>
                </c:pt>
                <c:pt idx="3199">
                  <c:v>359544.27</c:v>
                </c:pt>
                <c:pt idx="3200">
                  <c:v>326704.05</c:v>
                </c:pt>
                <c:pt idx="3201">
                  <c:v>300018</c:v>
                </c:pt>
                <c:pt idx="3202">
                  <c:v>0</c:v>
                </c:pt>
                <c:pt idx="3203">
                  <c:v>367220</c:v>
                </c:pt>
                <c:pt idx="3204">
                  <c:v>0</c:v>
                </c:pt>
                <c:pt idx="3205">
                  <c:v>80000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1250882.3500000001</c:v>
                </c:pt>
                <c:pt idx="3211">
                  <c:v>1065177</c:v>
                </c:pt>
                <c:pt idx="3212">
                  <c:v>0</c:v>
                </c:pt>
                <c:pt idx="3213">
                  <c:v>1279275</c:v>
                </c:pt>
                <c:pt idx="3214">
                  <c:v>563332</c:v>
                </c:pt>
                <c:pt idx="3215">
                  <c:v>450886</c:v>
                </c:pt>
                <c:pt idx="3216">
                  <c:v>0</c:v>
                </c:pt>
                <c:pt idx="3217">
                  <c:v>278030</c:v>
                </c:pt>
                <c:pt idx="3218">
                  <c:v>347737.5</c:v>
                </c:pt>
                <c:pt idx="3219">
                  <c:v>455206.04</c:v>
                </c:pt>
                <c:pt idx="3220">
                  <c:v>339794.4</c:v>
                </c:pt>
                <c:pt idx="3221">
                  <c:v>445821</c:v>
                </c:pt>
                <c:pt idx="3222">
                  <c:v>326322</c:v>
                </c:pt>
                <c:pt idx="3223">
                  <c:v>278030</c:v>
                </c:pt>
                <c:pt idx="3224">
                  <c:v>300018</c:v>
                </c:pt>
                <c:pt idx="3225">
                  <c:v>420214.94</c:v>
                </c:pt>
                <c:pt idx="3226">
                  <c:v>202396.55</c:v>
                </c:pt>
                <c:pt idx="3227">
                  <c:v>1000025.21</c:v>
                </c:pt>
                <c:pt idx="3228">
                  <c:v>924499</c:v>
                </c:pt>
                <c:pt idx="3229">
                  <c:v>0</c:v>
                </c:pt>
                <c:pt idx="3230">
                  <c:v>278030</c:v>
                </c:pt>
                <c:pt idx="3231">
                  <c:v>1529457.14</c:v>
                </c:pt>
                <c:pt idx="3232">
                  <c:v>0</c:v>
                </c:pt>
                <c:pt idx="3233">
                  <c:v>0</c:v>
                </c:pt>
                <c:pt idx="3234">
                  <c:v>414416</c:v>
                </c:pt>
                <c:pt idx="3235">
                  <c:v>0</c:v>
                </c:pt>
                <c:pt idx="3236">
                  <c:v>1119534</c:v>
                </c:pt>
                <c:pt idx="3237">
                  <c:v>346666.67</c:v>
                </c:pt>
                <c:pt idx="3238">
                  <c:v>0</c:v>
                </c:pt>
                <c:pt idx="3239">
                  <c:v>175000</c:v>
                </c:pt>
                <c:pt idx="3240">
                  <c:v>2214734.2999999998</c:v>
                </c:pt>
                <c:pt idx="3241">
                  <c:v>657562.5</c:v>
                </c:pt>
                <c:pt idx="3242">
                  <c:v>297502</c:v>
                </c:pt>
                <c:pt idx="3243">
                  <c:v>422231</c:v>
                </c:pt>
                <c:pt idx="3244">
                  <c:v>500937.8</c:v>
                </c:pt>
                <c:pt idx="3245">
                  <c:v>278031</c:v>
                </c:pt>
                <c:pt idx="3246">
                  <c:v>0</c:v>
                </c:pt>
                <c:pt idx="3247">
                  <c:v>194000</c:v>
                </c:pt>
                <c:pt idx="3248">
                  <c:v>606313.31000000006</c:v>
                </c:pt>
                <c:pt idx="3249">
                  <c:v>556116.75</c:v>
                </c:pt>
                <c:pt idx="3250">
                  <c:v>1106966.42</c:v>
                </c:pt>
                <c:pt idx="3251">
                  <c:v>415064.04</c:v>
                </c:pt>
                <c:pt idx="3252">
                  <c:v>500700</c:v>
                </c:pt>
                <c:pt idx="3253">
                  <c:v>1585515</c:v>
                </c:pt>
                <c:pt idx="3254">
                  <c:v>567425</c:v>
                </c:pt>
                <c:pt idx="3255">
                  <c:v>3623771</c:v>
                </c:pt>
                <c:pt idx="3256">
                  <c:v>310124</c:v>
                </c:pt>
                <c:pt idx="3257">
                  <c:v>0</c:v>
                </c:pt>
                <c:pt idx="3258">
                  <c:v>150000</c:v>
                </c:pt>
                <c:pt idx="3259">
                  <c:v>280000</c:v>
                </c:pt>
                <c:pt idx="3260">
                  <c:v>2667169.88</c:v>
                </c:pt>
                <c:pt idx="3261">
                  <c:v>315617</c:v>
                </c:pt>
                <c:pt idx="3262">
                  <c:v>446610.91</c:v>
                </c:pt>
                <c:pt idx="3263">
                  <c:v>549000</c:v>
                </c:pt>
                <c:pt idx="3264">
                  <c:v>370123</c:v>
                </c:pt>
                <c:pt idx="3265">
                  <c:v>5412755.4900000002</c:v>
                </c:pt>
                <c:pt idx="3266">
                  <c:v>0</c:v>
                </c:pt>
                <c:pt idx="3267">
                  <c:v>300018</c:v>
                </c:pt>
                <c:pt idx="3268">
                  <c:v>516873</c:v>
                </c:pt>
                <c:pt idx="3269">
                  <c:v>678863</c:v>
                </c:pt>
                <c:pt idx="3270">
                  <c:v>0</c:v>
                </c:pt>
                <c:pt idx="3271">
                  <c:v>0</c:v>
                </c:pt>
                <c:pt idx="3272">
                  <c:v>100000</c:v>
                </c:pt>
                <c:pt idx="3273">
                  <c:v>1160614</c:v>
                </c:pt>
                <c:pt idx="3274">
                  <c:v>0</c:v>
                </c:pt>
                <c:pt idx="3275">
                  <c:v>278030.99</c:v>
                </c:pt>
                <c:pt idx="3276">
                  <c:v>1718999.67</c:v>
                </c:pt>
                <c:pt idx="3277">
                  <c:v>358468.86</c:v>
                </c:pt>
                <c:pt idx="3278">
                  <c:v>439167</c:v>
                </c:pt>
                <c:pt idx="3279">
                  <c:v>639148</c:v>
                </c:pt>
                <c:pt idx="3280">
                  <c:v>589824.6</c:v>
                </c:pt>
                <c:pt idx="3281">
                  <c:v>264315.09999999998</c:v>
                </c:pt>
                <c:pt idx="3282">
                  <c:v>939801.74</c:v>
                </c:pt>
                <c:pt idx="3283">
                  <c:v>297045</c:v>
                </c:pt>
                <c:pt idx="3284">
                  <c:v>996628.96</c:v>
                </c:pt>
                <c:pt idx="3285">
                  <c:v>600000</c:v>
                </c:pt>
                <c:pt idx="3286">
                  <c:v>193800</c:v>
                </c:pt>
                <c:pt idx="3287">
                  <c:v>278030</c:v>
                </c:pt>
                <c:pt idx="3288">
                  <c:v>538043.07999999996</c:v>
                </c:pt>
                <c:pt idx="3289">
                  <c:v>0</c:v>
                </c:pt>
                <c:pt idx="3290">
                  <c:v>318610</c:v>
                </c:pt>
                <c:pt idx="3291">
                  <c:v>272000</c:v>
                </c:pt>
                <c:pt idx="3292">
                  <c:v>2588242.2000000002</c:v>
                </c:pt>
                <c:pt idx="3293">
                  <c:v>302470</c:v>
                </c:pt>
                <c:pt idx="3294">
                  <c:v>300018</c:v>
                </c:pt>
                <c:pt idx="3295">
                  <c:v>0</c:v>
                </c:pt>
                <c:pt idx="3296">
                  <c:v>25000</c:v>
                </c:pt>
                <c:pt idx="3297">
                  <c:v>355022.46</c:v>
                </c:pt>
                <c:pt idx="3298">
                  <c:v>727896.34</c:v>
                </c:pt>
                <c:pt idx="3299">
                  <c:v>343393</c:v>
                </c:pt>
                <c:pt idx="3300">
                  <c:v>296610</c:v>
                </c:pt>
                <c:pt idx="3301">
                  <c:v>1309556</c:v>
                </c:pt>
                <c:pt idx="3302">
                  <c:v>278030.99</c:v>
                </c:pt>
                <c:pt idx="3303">
                  <c:v>184600</c:v>
                </c:pt>
                <c:pt idx="3304">
                  <c:v>1437897</c:v>
                </c:pt>
                <c:pt idx="3305">
                  <c:v>298000</c:v>
                </c:pt>
                <c:pt idx="3306">
                  <c:v>324750</c:v>
                </c:pt>
                <c:pt idx="3307">
                  <c:v>1120416.72</c:v>
                </c:pt>
                <c:pt idx="3308">
                  <c:v>0</c:v>
                </c:pt>
                <c:pt idx="3309">
                  <c:v>467175.25</c:v>
                </c:pt>
                <c:pt idx="3310">
                  <c:v>405000</c:v>
                </c:pt>
                <c:pt idx="3311">
                  <c:v>597549.97</c:v>
                </c:pt>
                <c:pt idx="3312">
                  <c:v>643308</c:v>
                </c:pt>
                <c:pt idx="3313">
                  <c:v>510866</c:v>
                </c:pt>
                <c:pt idx="3314">
                  <c:v>297046</c:v>
                </c:pt>
                <c:pt idx="3315">
                  <c:v>688499</c:v>
                </c:pt>
                <c:pt idx="3316">
                  <c:v>310253.48</c:v>
                </c:pt>
                <c:pt idx="3317">
                  <c:v>297046</c:v>
                </c:pt>
                <c:pt idx="3318">
                  <c:v>877095.21</c:v>
                </c:pt>
                <c:pt idx="3319">
                  <c:v>689245.69</c:v>
                </c:pt>
                <c:pt idx="3320">
                  <c:v>1314275</c:v>
                </c:pt>
                <c:pt idx="3321">
                  <c:v>0</c:v>
                </c:pt>
                <c:pt idx="3322">
                  <c:v>0</c:v>
                </c:pt>
                <c:pt idx="3323">
                  <c:v>727926.26</c:v>
                </c:pt>
                <c:pt idx="3324">
                  <c:v>1632331</c:v>
                </c:pt>
                <c:pt idx="3325">
                  <c:v>444937.63</c:v>
                </c:pt>
                <c:pt idx="3326">
                  <c:v>185956</c:v>
                </c:pt>
                <c:pt idx="3327">
                  <c:v>121368.02</c:v>
                </c:pt>
                <c:pt idx="3328">
                  <c:v>532800</c:v>
                </c:pt>
                <c:pt idx="3329">
                  <c:v>1066381.08</c:v>
                </c:pt>
                <c:pt idx="3330">
                  <c:v>280000</c:v>
                </c:pt>
                <c:pt idx="3331">
                  <c:v>342225.26</c:v>
                </c:pt>
                <c:pt idx="3332">
                  <c:v>535736.47</c:v>
                </c:pt>
                <c:pt idx="3333">
                  <c:v>288313.38</c:v>
                </c:pt>
                <c:pt idx="3334">
                  <c:v>1374999.99</c:v>
                </c:pt>
                <c:pt idx="3335">
                  <c:v>748465</c:v>
                </c:pt>
                <c:pt idx="3336">
                  <c:v>235768.2</c:v>
                </c:pt>
                <c:pt idx="3337">
                  <c:v>0</c:v>
                </c:pt>
                <c:pt idx="3338">
                  <c:v>377425.93</c:v>
                </c:pt>
                <c:pt idx="3339">
                  <c:v>297044</c:v>
                </c:pt>
                <c:pt idx="3340">
                  <c:v>85221.33</c:v>
                </c:pt>
                <c:pt idx="3341">
                  <c:v>297046</c:v>
                </c:pt>
                <c:pt idx="3342">
                  <c:v>280000</c:v>
                </c:pt>
                <c:pt idx="3343">
                  <c:v>400000</c:v>
                </c:pt>
                <c:pt idx="3344">
                  <c:v>664950.56000000006</c:v>
                </c:pt>
                <c:pt idx="3345">
                  <c:v>580000</c:v>
                </c:pt>
                <c:pt idx="3346">
                  <c:v>183760</c:v>
                </c:pt>
                <c:pt idx="3347">
                  <c:v>591000</c:v>
                </c:pt>
                <c:pt idx="3348">
                  <c:v>1461023.23</c:v>
                </c:pt>
                <c:pt idx="3349">
                  <c:v>0</c:v>
                </c:pt>
                <c:pt idx="3350">
                  <c:v>0</c:v>
                </c:pt>
                <c:pt idx="3351">
                  <c:v>227197.58</c:v>
                </c:pt>
                <c:pt idx="3352">
                  <c:v>346384</c:v>
                </c:pt>
                <c:pt idx="3353">
                  <c:v>821327.28</c:v>
                </c:pt>
                <c:pt idx="3354">
                  <c:v>350000</c:v>
                </c:pt>
                <c:pt idx="3355">
                  <c:v>351536.79</c:v>
                </c:pt>
                <c:pt idx="3356">
                  <c:v>258542.5</c:v>
                </c:pt>
                <c:pt idx="3357">
                  <c:v>297045</c:v>
                </c:pt>
                <c:pt idx="3358">
                  <c:v>0</c:v>
                </c:pt>
                <c:pt idx="3359">
                  <c:v>550000</c:v>
                </c:pt>
                <c:pt idx="3360">
                  <c:v>1418498.89</c:v>
                </c:pt>
                <c:pt idx="3361">
                  <c:v>2409620.6</c:v>
                </c:pt>
                <c:pt idx="3362">
                  <c:v>225000</c:v>
                </c:pt>
                <c:pt idx="3363">
                  <c:v>578167.4</c:v>
                </c:pt>
                <c:pt idx="3364">
                  <c:v>282305</c:v>
                </c:pt>
                <c:pt idx="3365">
                  <c:v>585519.47</c:v>
                </c:pt>
                <c:pt idx="3366">
                  <c:v>477206.99</c:v>
                </c:pt>
                <c:pt idx="3367">
                  <c:v>366740.15</c:v>
                </c:pt>
                <c:pt idx="3368">
                  <c:v>297045</c:v>
                </c:pt>
                <c:pt idx="3369">
                  <c:v>375728</c:v>
                </c:pt>
                <c:pt idx="3370">
                  <c:v>541286.99</c:v>
                </c:pt>
                <c:pt idx="3371">
                  <c:v>1486779</c:v>
                </c:pt>
                <c:pt idx="3372">
                  <c:v>297045</c:v>
                </c:pt>
                <c:pt idx="3373">
                  <c:v>297046</c:v>
                </c:pt>
                <c:pt idx="3374">
                  <c:v>557319</c:v>
                </c:pt>
                <c:pt idx="3375">
                  <c:v>833592.1</c:v>
                </c:pt>
                <c:pt idx="3376">
                  <c:v>297950</c:v>
                </c:pt>
                <c:pt idx="3377">
                  <c:v>0</c:v>
                </c:pt>
                <c:pt idx="3378">
                  <c:v>300438.55</c:v>
                </c:pt>
                <c:pt idx="3379">
                  <c:v>278030</c:v>
                </c:pt>
                <c:pt idx="3380">
                  <c:v>354166</c:v>
                </c:pt>
                <c:pt idx="3381">
                  <c:v>963859.52</c:v>
                </c:pt>
                <c:pt idx="3382">
                  <c:v>1057967.08</c:v>
                </c:pt>
                <c:pt idx="3383">
                  <c:v>586234.97</c:v>
                </c:pt>
                <c:pt idx="3384">
                  <c:v>278030</c:v>
                </c:pt>
                <c:pt idx="3385">
                  <c:v>0</c:v>
                </c:pt>
                <c:pt idx="3386">
                  <c:v>1377923.86</c:v>
                </c:pt>
                <c:pt idx="3387">
                  <c:v>0</c:v>
                </c:pt>
                <c:pt idx="3388">
                  <c:v>641830</c:v>
                </c:pt>
                <c:pt idx="3389">
                  <c:v>467680.51</c:v>
                </c:pt>
                <c:pt idx="3390">
                  <c:v>572881</c:v>
                </c:pt>
                <c:pt idx="3391">
                  <c:v>450242.43</c:v>
                </c:pt>
                <c:pt idx="3392">
                  <c:v>618962.9</c:v>
                </c:pt>
                <c:pt idx="3393">
                  <c:v>319591</c:v>
                </c:pt>
                <c:pt idx="3394">
                  <c:v>0</c:v>
                </c:pt>
                <c:pt idx="3395">
                  <c:v>356455</c:v>
                </c:pt>
                <c:pt idx="3396">
                  <c:v>785855.82</c:v>
                </c:pt>
                <c:pt idx="3397">
                  <c:v>420000</c:v>
                </c:pt>
                <c:pt idx="3398">
                  <c:v>0</c:v>
                </c:pt>
                <c:pt idx="3399">
                  <c:v>297139</c:v>
                </c:pt>
                <c:pt idx="3400">
                  <c:v>175000</c:v>
                </c:pt>
                <c:pt idx="3401">
                  <c:v>299647</c:v>
                </c:pt>
                <c:pt idx="3402">
                  <c:v>1202402.74</c:v>
                </c:pt>
                <c:pt idx="3403">
                  <c:v>264929.65999999997</c:v>
                </c:pt>
                <c:pt idx="3404">
                  <c:v>623902.14</c:v>
                </c:pt>
                <c:pt idx="3405">
                  <c:v>425046</c:v>
                </c:pt>
                <c:pt idx="3406">
                  <c:v>420375</c:v>
                </c:pt>
                <c:pt idx="3407">
                  <c:v>1429399.25</c:v>
                </c:pt>
                <c:pt idx="3408">
                  <c:v>640789.43999999994</c:v>
                </c:pt>
                <c:pt idx="3409">
                  <c:v>394800</c:v>
                </c:pt>
                <c:pt idx="3410">
                  <c:v>16858742</c:v>
                </c:pt>
                <c:pt idx="3411">
                  <c:v>485025.35</c:v>
                </c:pt>
                <c:pt idx="3412">
                  <c:v>0</c:v>
                </c:pt>
                <c:pt idx="3413">
                  <c:v>362773</c:v>
                </c:pt>
                <c:pt idx="3414">
                  <c:v>4006214.55</c:v>
                </c:pt>
                <c:pt idx="3415">
                  <c:v>476556.35</c:v>
                </c:pt>
                <c:pt idx="3416">
                  <c:v>672285.72</c:v>
                </c:pt>
                <c:pt idx="3417">
                  <c:v>501333.33</c:v>
                </c:pt>
                <c:pt idx="3418">
                  <c:v>1038075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400000</c:v>
                </c:pt>
                <c:pt idx="3423">
                  <c:v>675000</c:v>
                </c:pt>
                <c:pt idx="3424">
                  <c:v>277828.07</c:v>
                </c:pt>
                <c:pt idx="3425">
                  <c:v>270000</c:v>
                </c:pt>
                <c:pt idx="3426">
                  <c:v>514380</c:v>
                </c:pt>
                <c:pt idx="3427">
                  <c:v>995069.79</c:v>
                </c:pt>
                <c:pt idx="3428">
                  <c:v>278500</c:v>
                </c:pt>
                <c:pt idx="3429">
                  <c:v>368282</c:v>
                </c:pt>
                <c:pt idx="3430">
                  <c:v>0</c:v>
                </c:pt>
                <c:pt idx="3431">
                  <c:v>690000</c:v>
                </c:pt>
                <c:pt idx="3432">
                  <c:v>404463</c:v>
                </c:pt>
                <c:pt idx="3433">
                  <c:v>873081</c:v>
                </c:pt>
                <c:pt idx="3434">
                  <c:v>298186</c:v>
                </c:pt>
                <c:pt idx="3435">
                  <c:v>1088763.67</c:v>
                </c:pt>
                <c:pt idx="3436">
                  <c:v>300000</c:v>
                </c:pt>
                <c:pt idx="3437">
                  <c:v>934810.14</c:v>
                </c:pt>
                <c:pt idx="3438">
                  <c:v>278030</c:v>
                </c:pt>
                <c:pt idx="3439">
                  <c:v>765893.37</c:v>
                </c:pt>
                <c:pt idx="3440">
                  <c:v>425426.15</c:v>
                </c:pt>
                <c:pt idx="3441">
                  <c:v>655560</c:v>
                </c:pt>
                <c:pt idx="3442">
                  <c:v>106848</c:v>
                </c:pt>
                <c:pt idx="3443">
                  <c:v>1492130.65</c:v>
                </c:pt>
                <c:pt idx="3444">
                  <c:v>175130</c:v>
                </c:pt>
                <c:pt idx="3445">
                  <c:v>516452.8</c:v>
                </c:pt>
                <c:pt idx="3446">
                  <c:v>11292323.83</c:v>
                </c:pt>
                <c:pt idx="3447">
                  <c:v>815000</c:v>
                </c:pt>
                <c:pt idx="3448">
                  <c:v>1450033.3</c:v>
                </c:pt>
                <c:pt idx="3449">
                  <c:v>439415.1</c:v>
                </c:pt>
                <c:pt idx="3450">
                  <c:v>0</c:v>
                </c:pt>
                <c:pt idx="3451">
                  <c:v>914285.71</c:v>
                </c:pt>
                <c:pt idx="3452">
                  <c:v>0</c:v>
                </c:pt>
                <c:pt idx="3453">
                  <c:v>622035.84</c:v>
                </c:pt>
                <c:pt idx="3454">
                  <c:v>450000</c:v>
                </c:pt>
                <c:pt idx="3455">
                  <c:v>40000</c:v>
                </c:pt>
                <c:pt idx="3456">
                  <c:v>925327.23</c:v>
                </c:pt>
                <c:pt idx="3457">
                  <c:v>647099</c:v>
                </c:pt>
                <c:pt idx="3458">
                  <c:v>762280</c:v>
                </c:pt>
                <c:pt idx="3459">
                  <c:v>2000000</c:v>
                </c:pt>
                <c:pt idx="3460">
                  <c:v>1200000</c:v>
                </c:pt>
                <c:pt idx="3461">
                  <c:v>299647</c:v>
                </c:pt>
                <c:pt idx="3462">
                  <c:v>1195224</c:v>
                </c:pt>
                <c:pt idx="3463">
                  <c:v>4268905.2300000004</c:v>
                </c:pt>
                <c:pt idx="3464">
                  <c:v>677945.4</c:v>
                </c:pt>
                <c:pt idx="3465">
                  <c:v>434729</c:v>
                </c:pt>
                <c:pt idx="3466">
                  <c:v>817963.42</c:v>
                </c:pt>
                <c:pt idx="3467">
                  <c:v>278030</c:v>
                </c:pt>
                <c:pt idx="3468">
                  <c:v>400000</c:v>
                </c:pt>
                <c:pt idx="3469">
                  <c:v>324880</c:v>
                </c:pt>
                <c:pt idx="3470">
                  <c:v>427070.54</c:v>
                </c:pt>
                <c:pt idx="3471">
                  <c:v>0</c:v>
                </c:pt>
                <c:pt idx="3472">
                  <c:v>285000</c:v>
                </c:pt>
                <c:pt idx="3473">
                  <c:v>383254</c:v>
                </c:pt>
                <c:pt idx="3474">
                  <c:v>299647</c:v>
                </c:pt>
                <c:pt idx="3475">
                  <c:v>388243.95</c:v>
                </c:pt>
                <c:pt idx="3476">
                  <c:v>403164.44</c:v>
                </c:pt>
                <c:pt idx="3477">
                  <c:v>14173194</c:v>
                </c:pt>
                <c:pt idx="3478">
                  <c:v>295206.84999999998</c:v>
                </c:pt>
                <c:pt idx="3479">
                  <c:v>1006500</c:v>
                </c:pt>
                <c:pt idx="3480">
                  <c:v>1314729</c:v>
                </c:pt>
                <c:pt idx="3481">
                  <c:v>568820</c:v>
                </c:pt>
                <c:pt idx="3482">
                  <c:v>0</c:v>
                </c:pt>
                <c:pt idx="3483">
                  <c:v>684986</c:v>
                </c:pt>
                <c:pt idx="3484">
                  <c:v>246000</c:v>
                </c:pt>
                <c:pt idx="3485">
                  <c:v>337480</c:v>
                </c:pt>
                <c:pt idx="3486">
                  <c:v>485860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550234.51</c:v>
                </c:pt>
                <c:pt idx="3492">
                  <c:v>297046</c:v>
                </c:pt>
                <c:pt idx="3493">
                  <c:v>600000</c:v>
                </c:pt>
                <c:pt idx="3494">
                  <c:v>512783.28</c:v>
                </c:pt>
                <c:pt idx="3495">
                  <c:v>84000</c:v>
                </c:pt>
                <c:pt idx="3496">
                  <c:v>689218.5</c:v>
                </c:pt>
                <c:pt idx="3497">
                  <c:v>384658.4</c:v>
                </c:pt>
                <c:pt idx="3498">
                  <c:v>140000</c:v>
                </c:pt>
                <c:pt idx="3499">
                  <c:v>0</c:v>
                </c:pt>
                <c:pt idx="3500">
                  <c:v>277753.92</c:v>
                </c:pt>
                <c:pt idx="3501">
                  <c:v>278030</c:v>
                </c:pt>
                <c:pt idx="3502">
                  <c:v>0</c:v>
                </c:pt>
                <c:pt idx="3503">
                  <c:v>460800</c:v>
                </c:pt>
                <c:pt idx="3504">
                  <c:v>350402.66</c:v>
                </c:pt>
                <c:pt idx="3505">
                  <c:v>915119.76</c:v>
                </c:pt>
                <c:pt idx="3506">
                  <c:v>155242.92000000001</c:v>
                </c:pt>
                <c:pt idx="3507">
                  <c:v>358973</c:v>
                </c:pt>
                <c:pt idx="3508">
                  <c:v>15000</c:v>
                </c:pt>
                <c:pt idx="3509">
                  <c:v>403612.34</c:v>
                </c:pt>
                <c:pt idx="3510">
                  <c:v>702145.6</c:v>
                </c:pt>
                <c:pt idx="3511">
                  <c:v>540982.97</c:v>
                </c:pt>
                <c:pt idx="3512">
                  <c:v>399945.97</c:v>
                </c:pt>
                <c:pt idx="3513">
                  <c:v>470000</c:v>
                </c:pt>
                <c:pt idx="3514">
                  <c:v>0</c:v>
                </c:pt>
                <c:pt idx="3515">
                  <c:v>278030</c:v>
                </c:pt>
                <c:pt idx="3516">
                  <c:v>331181</c:v>
                </c:pt>
                <c:pt idx="3517">
                  <c:v>1516000</c:v>
                </c:pt>
                <c:pt idx="3518">
                  <c:v>298821</c:v>
                </c:pt>
                <c:pt idx="3519">
                  <c:v>550000</c:v>
                </c:pt>
                <c:pt idx="3520">
                  <c:v>1941122</c:v>
                </c:pt>
                <c:pt idx="3521">
                  <c:v>0</c:v>
                </c:pt>
                <c:pt idx="3522">
                  <c:v>266312.05</c:v>
                </c:pt>
                <c:pt idx="3523">
                  <c:v>2743997</c:v>
                </c:pt>
                <c:pt idx="3524">
                  <c:v>1125734.83</c:v>
                </c:pt>
                <c:pt idx="3525">
                  <c:v>298270</c:v>
                </c:pt>
                <c:pt idx="3526">
                  <c:v>0</c:v>
                </c:pt>
                <c:pt idx="3527">
                  <c:v>297046</c:v>
                </c:pt>
                <c:pt idx="3528">
                  <c:v>0</c:v>
                </c:pt>
                <c:pt idx="3529">
                  <c:v>746762</c:v>
                </c:pt>
                <c:pt idx="3530">
                  <c:v>0</c:v>
                </c:pt>
                <c:pt idx="3531">
                  <c:v>302470</c:v>
                </c:pt>
                <c:pt idx="3532">
                  <c:v>242811.62</c:v>
                </c:pt>
                <c:pt idx="3533">
                  <c:v>510544</c:v>
                </c:pt>
                <c:pt idx="3534">
                  <c:v>639148</c:v>
                </c:pt>
                <c:pt idx="3535">
                  <c:v>0</c:v>
                </c:pt>
                <c:pt idx="3536">
                  <c:v>283144</c:v>
                </c:pt>
                <c:pt idx="3537">
                  <c:v>468729</c:v>
                </c:pt>
                <c:pt idx="3538">
                  <c:v>0</c:v>
                </c:pt>
                <c:pt idx="3539">
                  <c:v>585136.5</c:v>
                </c:pt>
                <c:pt idx="3540">
                  <c:v>11900</c:v>
                </c:pt>
                <c:pt idx="3541">
                  <c:v>371501</c:v>
                </c:pt>
                <c:pt idx="3542">
                  <c:v>0</c:v>
                </c:pt>
                <c:pt idx="3543">
                  <c:v>707308.6</c:v>
                </c:pt>
                <c:pt idx="3544">
                  <c:v>573826</c:v>
                </c:pt>
                <c:pt idx="3545">
                  <c:v>1355000</c:v>
                </c:pt>
                <c:pt idx="3546">
                  <c:v>1414474</c:v>
                </c:pt>
                <c:pt idx="3547">
                  <c:v>297280</c:v>
                </c:pt>
                <c:pt idx="3548">
                  <c:v>542430</c:v>
                </c:pt>
                <c:pt idx="3549">
                  <c:v>1186247.24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233615</c:v>
                </c:pt>
                <c:pt idx="3554">
                  <c:v>540287.05000000005</c:v>
                </c:pt>
                <c:pt idx="3555">
                  <c:v>862543.82</c:v>
                </c:pt>
                <c:pt idx="3556">
                  <c:v>0</c:v>
                </c:pt>
                <c:pt idx="3557">
                  <c:v>4805416.75</c:v>
                </c:pt>
                <c:pt idx="3558">
                  <c:v>857231</c:v>
                </c:pt>
                <c:pt idx="3559">
                  <c:v>0</c:v>
                </c:pt>
                <c:pt idx="3560">
                  <c:v>541045</c:v>
                </c:pt>
                <c:pt idx="3561">
                  <c:v>623822</c:v>
                </c:pt>
                <c:pt idx="3562">
                  <c:v>476987</c:v>
                </c:pt>
                <c:pt idx="3563">
                  <c:v>1976257</c:v>
                </c:pt>
                <c:pt idx="3564">
                  <c:v>0</c:v>
                </c:pt>
                <c:pt idx="3565">
                  <c:v>279985.18</c:v>
                </c:pt>
                <c:pt idx="3566">
                  <c:v>380000</c:v>
                </c:pt>
                <c:pt idx="3567">
                  <c:v>4102647.12</c:v>
                </c:pt>
                <c:pt idx="3568">
                  <c:v>413618.8</c:v>
                </c:pt>
                <c:pt idx="3569">
                  <c:v>295477</c:v>
                </c:pt>
                <c:pt idx="3570">
                  <c:v>300018</c:v>
                </c:pt>
                <c:pt idx="3571">
                  <c:v>1700000</c:v>
                </c:pt>
                <c:pt idx="3572">
                  <c:v>1260977.05</c:v>
                </c:pt>
                <c:pt idx="3573">
                  <c:v>885053.25</c:v>
                </c:pt>
                <c:pt idx="3574">
                  <c:v>722010.7</c:v>
                </c:pt>
                <c:pt idx="3575">
                  <c:v>413166</c:v>
                </c:pt>
                <c:pt idx="3576">
                  <c:v>0</c:v>
                </c:pt>
                <c:pt idx="3577">
                  <c:v>300000</c:v>
                </c:pt>
                <c:pt idx="3578">
                  <c:v>1642647</c:v>
                </c:pt>
                <c:pt idx="3579">
                  <c:v>0</c:v>
                </c:pt>
                <c:pt idx="3580">
                  <c:v>278030</c:v>
                </c:pt>
                <c:pt idx="3581">
                  <c:v>0</c:v>
                </c:pt>
                <c:pt idx="3582">
                  <c:v>1586732.18</c:v>
                </c:pt>
                <c:pt idx="3583">
                  <c:v>0</c:v>
                </c:pt>
                <c:pt idx="3584">
                  <c:v>1198242.1599999999</c:v>
                </c:pt>
                <c:pt idx="3585">
                  <c:v>470162.5</c:v>
                </c:pt>
                <c:pt idx="3586">
                  <c:v>0</c:v>
                </c:pt>
                <c:pt idx="3587">
                  <c:v>0</c:v>
                </c:pt>
                <c:pt idx="3588">
                  <c:v>278030</c:v>
                </c:pt>
                <c:pt idx="3589">
                  <c:v>4039119.56</c:v>
                </c:pt>
                <c:pt idx="3590">
                  <c:v>297046</c:v>
                </c:pt>
                <c:pt idx="3591">
                  <c:v>9720000</c:v>
                </c:pt>
                <c:pt idx="3592">
                  <c:v>385347.22</c:v>
                </c:pt>
                <c:pt idx="3593">
                  <c:v>515000</c:v>
                </c:pt>
                <c:pt idx="3594">
                  <c:v>952625</c:v>
                </c:pt>
                <c:pt idx="3595">
                  <c:v>395044.25</c:v>
                </c:pt>
                <c:pt idx="3596">
                  <c:v>270000</c:v>
                </c:pt>
                <c:pt idx="3597">
                  <c:v>2586394.5</c:v>
                </c:pt>
                <c:pt idx="3598">
                  <c:v>302470</c:v>
                </c:pt>
                <c:pt idx="3599">
                  <c:v>0</c:v>
                </c:pt>
                <c:pt idx="3600">
                  <c:v>239683.08</c:v>
                </c:pt>
                <c:pt idx="3601">
                  <c:v>278030</c:v>
                </c:pt>
                <c:pt idx="3602">
                  <c:v>377350.76</c:v>
                </c:pt>
                <c:pt idx="3603">
                  <c:v>0</c:v>
                </c:pt>
                <c:pt idx="3604">
                  <c:v>297046</c:v>
                </c:pt>
                <c:pt idx="3605">
                  <c:v>299441</c:v>
                </c:pt>
                <c:pt idx="3606">
                  <c:v>298390</c:v>
                </c:pt>
                <c:pt idx="3607">
                  <c:v>774085</c:v>
                </c:pt>
                <c:pt idx="3608">
                  <c:v>297502</c:v>
                </c:pt>
                <c:pt idx="3609">
                  <c:v>224002.5</c:v>
                </c:pt>
                <c:pt idx="3610">
                  <c:v>445567</c:v>
                </c:pt>
                <c:pt idx="3611">
                  <c:v>297058</c:v>
                </c:pt>
                <c:pt idx="3612">
                  <c:v>200000</c:v>
                </c:pt>
                <c:pt idx="3613">
                  <c:v>283803.05</c:v>
                </c:pt>
                <c:pt idx="3614">
                  <c:v>361590.25</c:v>
                </c:pt>
                <c:pt idx="3615">
                  <c:v>620412.30000000005</c:v>
                </c:pt>
                <c:pt idx="3616">
                  <c:v>0</c:v>
                </c:pt>
                <c:pt idx="3617">
                  <c:v>492250.24</c:v>
                </c:pt>
                <c:pt idx="3618">
                  <c:v>0</c:v>
                </c:pt>
                <c:pt idx="3619">
                  <c:v>1396054.5</c:v>
                </c:pt>
                <c:pt idx="3620">
                  <c:v>604940</c:v>
                </c:pt>
                <c:pt idx="3621">
                  <c:v>200000</c:v>
                </c:pt>
                <c:pt idx="3622">
                  <c:v>592421.67000000004</c:v>
                </c:pt>
                <c:pt idx="3623">
                  <c:v>419680</c:v>
                </c:pt>
                <c:pt idx="3624">
                  <c:v>0</c:v>
                </c:pt>
                <c:pt idx="3625">
                  <c:v>241993.84</c:v>
                </c:pt>
                <c:pt idx="3626">
                  <c:v>671573</c:v>
                </c:pt>
                <c:pt idx="3627">
                  <c:v>278030.99</c:v>
                </c:pt>
                <c:pt idx="3628">
                  <c:v>0</c:v>
                </c:pt>
                <c:pt idx="3629">
                  <c:v>320979.96999999997</c:v>
                </c:pt>
                <c:pt idx="3630">
                  <c:v>0</c:v>
                </c:pt>
                <c:pt idx="3631">
                  <c:v>444011.07</c:v>
                </c:pt>
                <c:pt idx="3632">
                  <c:v>391531</c:v>
                </c:pt>
                <c:pt idx="3633">
                  <c:v>1845577.5</c:v>
                </c:pt>
                <c:pt idx="3634">
                  <c:v>297046</c:v>
                </c:pt>
                <c:pt idx="3635">
                  <c:v>299784</c:v>
                </c:pt>
                <c:pt idx="3636">
                  <c:v>668500</c:v>
                </c:pt>
                <c:pt idx="3637">
                  <c:v>278030</c:v>
                </c:pt>
                <c:pt idx="3638">
                  <c:v>0</c:v>
                </c:pt>
                <c:pt idx="3639">
                  <c:v>300018</c:v>
                </c:pt>
                <c:pt idx="3640">
                  <c:v>367500</c:v>
                </c:pt>
                <c:pt idx="3641">
                  <c:v>0</c:v>
                </c:pt>
                <c:pt idx="3642">
                  <c:v>0</c:v>
                </c:pt>
                <c:pt idx="3643">
                  <c:v>474037</c:v>
                </c:pt>
                <c:pt idx="3644">
                  <c:v>1494240.1</c:v>
                </c:pt>
                <c:pt idx="3645">
                  <c:v>386136</c:v>
                </c:pt>
                <c:pt idx="3646">
                  <c:v>390581.32</c:v>
                </c:pt>
                <c:pt idx="3647">
                  <c:v>433902.87</c:v>
                </c:pt>
                <c:pt idx="3648">
                  <c:v>295000</c:v>
                </c:pt>
                <c:pt idx="3649">
                  <c:v>0</c:v>
                </c:pt>
                <c:pt idx="3650">
                  <c:v>617046.87</c:v>
                </c:pt>
                <c:pt idx="3651">
                  <c:v>650000</c:v>
                </c:pt>
                <c:pt idx="3652">
                  <c:v>3394970.65</c:v>
                </c:pt>
                <c:pt idx="3653">
                  <c:v>30995</c:v>
                </c:pt>
                <c:pt idx="3654">
                  <c:v>351950.66</c:v>
                </c:pt>
                <c:pt idx="3655">
                  <c:v>590320</c:v>
                </c:pt>
                <c:pt idx="3656">
                  <c:v>321054.98</c:v>
                </c:pt>
                <c:pt idx="3657">
                  <c:v>0</c:v>
                </c:pt>
                <c:pt idx="3658">
                  <c:v>400000</c:v>
                </c:pt>
                <c:pt idx="3659">
                  <c:v>2345522.5</c:v>
                </c:pt>
                <c:pt idx="3660">
                  <c:v>480577</c:v>
                </c:pt>
                <c:pt idx="3661">
                  <c:v>458437</c:v>
                </c:pt>
                <c:pt idx="3662">
                  <c:v>314569</c:v>
                </c:pt>
                <c:pt idx="3663">
                  <c:v>0</c:v>
                </c:pt>
                <c:pt idx="3664">
                  <c:v>0</c:v>
                </c:pt>
                <c:pt idx="3665">
                  <c:v>464076.6</c:v>
                </c:pt>
                <c:pt idx="3666">
                  <c:v>358976.25</c:v>
                </c:pt>
                <c:pt idx="3667">
                  <c:v>359544.27</c:v>
                </c:pt>
                <c:pt idx="3668">
                  <c:v>278030</c:v>
                </c:pt>
                <c:pt idx="3669">
                  <c:v>0</c:v>
                </c:pt>
                <c:pt idx="3670">
                  <c:v>79890</c:v>
                </c:pt>
                <c:pt idx="3671">
                  <c:v>278030</c:v>
                </c:pt>
                <c:pt idx="3672">
                  <c:v>630173</c:v>
                </c:pt>
                <c:pt idx="3673">
                  <c:v>0</c:v>
                </c:pt>
                <c:pt idx="3674">
                  <c:v>440000</c:v>
                </c:pt>
                <c:pt idx="3675">
                  <c:v>278030</c:v>
                </c:pt>
                <c:pt idx="3676">
                  <c:v>0</c:v>
                </c:pt>
                <c:pt idx="3677">
                  <c:v>552751.04</c:v>
                </c:pt>
                <c:pt idx="3678">
                  <c:v>346647.79</c:v>
                </c:pt>
                <c:pt idx="3679">
                  <c:v>278030</c:v>
                </c:pt>
                <c:pt idx="3680">
                  <c:v>342027</c:v>
                </c:pt>
                <c:pt idx="3681">
                  <c:v>405586.5</c:v>
                </c:pt>
                <c:pt idx="3682">
                  <c:v>299647</c:v>
                </c:pt>
                <c:pt idx="3683">
                  <c:v>244574.2</c:v>
                </c:pt>
                <c:pt idx="3684">
                  <c:v>297050</c:v>
                </c:pt>
                <c:pt idx="3685">
                  <c:v>1529247</c:v>
                </c:pt>
                <c:pt idx="3686">
                  <c:v>0</c:v>
                </c:pt>
                <c:pt idx="3687">
                  <c:v>0</c:v>
                </c:pt>
                <c:pt idx="3688">
                  <c:v>179772</c:v>
                </c:pt>
                <c:pt idx="3689">
                  <c:v>1159222.2</c:v>
                </c:pt>
                <c:pt idx="3690">
                  <c:v>960405.5</c:v>
                </c:pt>
                <c:pt idx="3691">
                  <c:v>297046</c:v>
                </c:pt>
                <c:pt idx="3692">
                  <c:v>0</c:v>
                </c:pt>
                <c:pt idx="3693">
                  <c:v>653778.43000000005</c:v>
                </c:pt>
                <c:pt idx="3694">
                  <c:v>538863.51</c:v>
                </c:pt>
                <c:pt idx="3695">
                  <c:v>0</c:v>
                </c:pt>
                <c:pt idx="3696">
                  <c:v>359544.27</c:v>
                </c:pt>
                <c:pt idx="3697">
                  <c:v>960815.8</c:v>
                </c:pt>
                <c:pt idx="3698">
                  <c:v>0</c:v>
                </c:pt>
                <c:pt idx="3699">
                  <c:v>255659</c:v>
                </c:pt>
                <c:pt idx="3700">
                  <c:v>2615121.75</c:v>
                </c:pt>
                <c:pt idx="3701">
                  <c:v>94480</c:v>
                </c:pt>
                <c:pt idx="3702">
                  <c:v>411667</c:v>
                </c:pt>
                <c:pt idx="3703">
                  <c:v>101489</c:v>
                </c:pt>
                <c:pt idx="3704">
                  <c:v>1017560.5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325000</c:v>
                </c:pt>
                <c:pt idx="3710">
                  <c:v>278030</c:v>
                </c:pt>
                <c:pt idx="3711">
                  <c:v>979107.34</c:v>
                </c:pt>
                <c:pt idx="3712">
                  <c:v>297046</c:v>
                </c:pt>
                <c:pt idx="3713">
                  <c:v>330278</c:v>
                </c:pt>
                <c:pt idx="3714">
                  <c:v>476355</c:v>
                </c:pt>
                <c:pt idx="3715">
                  <c:v>420000</c:v>
                </c:pt>
                <c:pt idx="3716">
                  <c:v>1333402</c:v>
                </c:pt>
                <c:pt idx="3717">
                  <c:v>0</c:v>
                </c:pt>
                <c:pt idx="3718">
                  <c:v>297046</c:v>
                </c:pt>
                <c:pt idx="3719">
                  <c:v>239421</c:v>
                </c:pt>
                <c:pt idx="3720">
                  <c:v>202396.55</c:v>
                </c:pt>
                <c:pt idx="3721">
                  <c:v>0</c:v>
                </c:pt>
                <c:pt idx="3722">
                  <c:v>858032.05</c:v>
                </c:pt>
                <c:pt idx="3723">
                  <c:v>2036556.25</c:v>
                </c:pt>
                <c:pt idx="3724">
                  <c:v>454518</c:v>
                </c:pt>
                <c:pt idx="3725">
                  <c:v>459616.28</c:v>
                </c:pt>
                <c:pt idx="3726">
                  <c:v>299744</c:v>
                </c:pt>
                <c:pt idx="3727">
                  <c:v>2590373.15</c:v>
                </c:pt>
                <c:pt idx="3728">
                  <c:v>551468.9</c:v>
                </c:pt>
                <c:pt idx="3729">
                  <c:v>550000</c:v>
                </c:pt>
                <c:pt idx="3730">
                  <c:v>1182929.8700000001</c:v>
                </c:pt>
                <c:pt idx="3731">
                  <c:v>728454.02</c:v>
                </c:pt>
                <c:pt idx="3732">
                  <c:v>533333.32999999996</c:v>
                </c:pt>
                <c:pt idx="3733">
                  <c:v>0</c:v>
                </c:pt>
                <c:pt idx="3734">
                  <c:v>32956</c:v>
                </c:pt>
                <c:pt idx="3735">
                  <c:v>450000</c:v>
                </c:pt>
                <c:pt idx="3736">
                  <c:v>0</c:v>
                </c:pt>
                <c:pt idx="3737">
                  <c:v>1326562</c:v>
                </c:pt>
                <c:pt idx="3738">
                  <c:v>195000</c:v>
                </c:pt>
                <c:pt idx="3739">
                  <c:v>297046</c:v>
                </c:pt>
                <c:pt idx="3740">
                  <c:v>840549</c:v>
                </c:pt>
                <c:pt idx="3741">
                  <c:v>1343265.5</c:v>
                </c:pt>
                <c:pt idx="3742">
                  <c:v>600000</c:v>
                </c:pt>
                <c:pt idx="3743">
                  <c:v>795414</c:v>
                </c:pt>
                <c:pt idx="3744">
                  <c:v>359545</c:v>
                </c:pt>
                <c:pt idx="3745">
                  <c:v>351185</c:v>
                </c:pt>
                <c:pt idx="3746">
                  <c:v>395218.86</c:v>
                </c:pt>
                <c:pt idx="3747">
                  <c:v>241119</c:v>
                </c:pt>
                <c:pt idx="3748">
                  <c:v>0</c:v>
                </c:pt>
                <c:pt idx="3749">
                  <c:v>1116779.8400000001</c:v>
                </c:pt>
                <c:pt idx="3750">
                  <c:v>499958.33</c:v>
                </c:pt>
                <c:pt idx="3751">
                  <c:v>250000</c:v>
                </c:pt>
                <c:pt idx="3752">
                  <c:v>314424</c:v>
                </c:pt>
                <c:pt idx="3753">
                  <c:v>0</c:v>
                </c:pt>
                <c:pt idx="3754">
                  <c:v>361180.29</c:v>
                </c:pt>
                <c:pt idx="3755">
                  <c:v>330000</c:v>
                </c:pt>
                <c:pt idx="3756">
                  <c:v>359544.27</c:v>
                </c:pt>
                <c:pt idx="3757">
                  <c:v>0</c:v>
                </c:pt>
                <c:pt idx="3758">
                  <c:v>553159.81000000006</c:v>
                </c:pt>
                <c:pt idx="3759">
                  <c:v>370000</c:v>
                </c:pt>
                <c:pt idx="3760">
                  <c:v>640745.43999999994</c:v>
                </c:pt>
                <c:pt idx="3761">
                  <c:v>3081665</c:v>
                </c:pt>
                <c:pt idx="3762">
                  <c:v>0</c:v>
                </c:pt>
                <c:pt idx="3763">
                  <c:v>100900</c:v>
                </c:pt>
                <c:pt idx="3764">
                  <c:v>158920</c:v>
                </c:pt>
                <c:pt idx="3765">
                  <c:v>297046</c:v>
                </c:pt>
                <c:pt idx="3766">
                  <c:v>0</c:v>
                </c:pt>
                <c:pt idx="3767">
                  <c:v>248558.8</c:v>
                </c:pt>
                <c:pt idx="3768">
                  <c:v>300000</c:v>
                </c:pt>
                <c:pt idx="3769">
                  <c:v>71904.240000000005</c:v>
                </c:pt>
                <c:pt idx="3770">
                  <c:v>1450000</c:v>
                </c:pt>
                <c:pt idx="3771">
                  <c:v>297046</c:v>
                </c:pt>
                <c:pt idx="3772">
                  <c:v>343798</c:v>
                </c:pt>
                <c:pt idx="3773">
                  <c:v>927301.89</c:v>
                </c:pt>
                <c:pt idx="3774">
                  <c:v>670455.76</c:v>
                </c:pt>
                <c:pt idx="3775">
                  <c:v>559022.46</c:v>
                </c:pt>
                <c:pt idx="3776">
                  <c:v>581009</c:v>
                </c:pt>
                <c:pt idx="3777">
                  <c:v>1608290</c:v>
                </c:pt>
                <c:pt idx="3778">
                  <c:v>1168690</c:v>
                </c:pt>
                <c:pt idx="3779">
                  <c:v>1109001.29</c:v>
                </c:pt>
                <c:pt idx="3780">
                  <c:v>409616.24</c:v>
                </c:pt>
                <c:pt idx="3781">
                  <c:v>184000</c:v>
                </c:pt>
                <c:pt idx="3782">
                  <c:v>113333</c:v>
                </c:pt>
                <c:pt idx="3783">
                  <c:v>278030</c:v>
                </c:pt>
                <c:pt idx="3784">
                  <c:v>297046</c:v>
                </c:pt>
                <c:pt idx="3785">
                  <c:v>707680.19</c:v>
                </c:pt>
                <c:pt idx="3786">
                  <c:v>361811</c:v>
                </c:pt>
                <c:pt idx="3787">
                  <c:v>350158.37</c:v>
                </c:pt>
                <c:pt idx="3788">
                  <c:v>459101.7</c:v>
                </c:pt>
                <c:pt idx="3789">
                  <c:v>2369994</c:v>
                </c:pt>
                <c:pt idx="3790">
                  <c:v>0</c:v>
                </c:pt>
                <c:pt idx="3791">
                  <c:v>284340</c:v>
                </c:pt>
                <c:pt idx="3792">
                  <c:v>1927866</c:v>
                </c:pt>
                <c:pt idx="3793">
                  <c:v>465906.4</c:v>
                </c:pt>
                <c:pt idx="3794">
                  <c:v>297044.99</c:v>
                </c:pt>
                <c:pt idx="3795">
                  <c:v>400000</c:v>
                </c:pt>
                <c:pt idx="3796">
                  <c:v>297046</c:v>
                </c:pt>
                <c:pt idx="3797">
                  <c:v>0</c:v>
                </c:pt>
                <c:pt idx="3798">
                  <c:v>404467</c:v>
                </c:pt>
                <c:pt idx="3799">
                  <c:v>954415.34</c:v>
                </c:pt>
                <c:pt idx="3800">
                  <c:v>494792</c:v>
                </c:pt>
                <c:pt idx="3801">
                  <c:v>405798</c:v>
                </c:pt>
                <c:pt idx="3802">
                  <c:v>274453.13</c:v>
                </c:pt>
                <c:pt idx="3803">
                  <c:v>411350</c:v>
                </c:pt>
                <c:pt idx="3804">
                  <c:v>0</c:v>
                </c:pt>
                <c:pt idx="3805">
                  <c:v>221483.33</c:v>
                </c:pt>
                <c:pt idx="3806">
                  <c:v>297046</c:v>
                </c:pt>
                <c:pt idx="3807">
                  <c:v>355311.73</c:v>
                </c:pt>
                <c:pt idx="3808">
                  <c:v>632709.64</c:v>
                </c:pt>
                <c:pt idx="3809">
                  <c:v>0</c:v>
                </c:pt>
                <c:pt idx="3810">
                  <c:v>0</c:v>
                </c:pt>
                <c:pt idx="3811">
                  <c:v>461827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800000</c:v>
                </c:pt>
                <c:pt idx="3816">
                  <c:v>1725596</c:v>
                </c:pt>
                <c:pt idx="3817">
                  <c:v>0</c:v>
                </c:pt>
                <c:pt idx="3818">
                  <c:v>1099684.5</c:v>
                </c:pt>
                <c:pt idx="3819">
                  <c:v>278030</c:v>
                </c:pt>
                <c:pt idx="3820">
                  <c:v>427677</c:v>
                </c:pt>
                <c:pt idx="3821">
                  <c:v>408034</c:v>
                </c:pt>
                <c:pt idx="3822">
                  <c:v>1120000</c:v>
                </c:pt>
                <c:pt idx="3823">
                  <c:v>0</c:v>
                </c:pt>
                <c:pt idx="3824">
                  <c:v>838750.29</c:v>
                </c:pt>
                <c:pt idx="3825">
                  <c:v>564821.48</c:v>
                </c:pt>
                <c:pt idx="3826">
                  <c:v>788174.72</c:v>
                </c:pt>
                <c:pt idx="3827">
                  <c:v>420405</c:v>
                </c:pt>
                <c:pt idx="3828">
                  <c:v>0</c:v>
                </c:pt>
                <c:pt idx="3829">
                  <c:v>1454350</c:v>
                </c:pt>
                <c:pt idx="3830">
                  <c:v>280000</c:v>
                </c:pt>
                <c:pt idx="3831">
                  <c:v>39884.97</c:v>
                </c:pt>
                <c:pt idx="3832">
                  <c:v>809513.38</c:v>
                </c:pt>
                <c:pt idx="3833">
                  <c:v>190140</c:v>
                </c:pt>
                <c:pt idx="3834">
                  <c:v>297045</c:v>
                </c:pt>
                <c:pt idx="3835">
                  <c:v>468380.06</c:v>
                </c:pt>
                <c:pt idx="3836">
                  <c:v>628752.38</c:v>
                </c:pt>
                <c:pt idx="3837">
                  <c:v>781283.24</c:v>
                </c:pt>
                <c:pt idx="3838">
                  <c:v>4364464.75</c:v>
                </c:pt>
                <c:pt idx="3839">
                  <c:v>493736.09</c:v>
                </c:pt>
                <c:pt idx="3840">
                  <c:v>914000</c:v>
                </c:pt>
                <c:pt idx="3841">
                  <c:v>278030</c:v>
                </c:pt>
                <c:pt idx="3842">
                  <c:v>1192788</c:v>
                </c:pt>
                <c:pt idx="3843">
                  <c:v>1203125</c:v>
                </c:pt>
                <c:pt idx="3844">
                  <c:v>405871</c:v>
                </c:pt>
                <c:pt idx="3845">
                  <c:v>641216.5</c:v>
                </c:pt>
                <c:pt idx="3846">
                  <c:v>310000</c:v>
                </c:pt>
                <c:pt idx="3847">
                  <c:v>613320</c:v>
                </c:pt>
                <c:pt idx="3848">
                  <c:v>0</c:v>
                </c:pt>
                <c:pt idx="3849">
                  <c:v>449750</c:v>
                </c:pt>
                <c:pt idx="3850">
                  <c:v>887689.45</c:v>
                </c:pt>
                <c:pt idx="3851">
                  <c:v>729230.7</c:v>
                </c:pt>
                <c:pt idx="3852">
                  <c:v>388492</c:v>
                </c:pt>
                <c:pt idx="3853">
                  <c:v>396286</c:v>
                </c:pt>
                <c:pt idx="3854">
                  <c:v>1386388</c:v>
                </c:pt>
                <c:pt idx="3855">
                  <c:v>983308</c:v>
                </c:pt>
                <c:pt idx="3856">
                  <c:v>1007583</c:v>
                </c:pt>
                <c:pt idx="3857">
                  <c:v>1104599</c:v>
                </c:pt>
                <c:pt idx="3858">
                  <c:v>350605.15</c:v>
                </c:pt>
                <c:pt idx="3859">
                  <c:v>348749.4</c:v>
                </c:pt>
                <c:pt idx="3860">
                  <c:v>299784</c:v>
                </c:pt>
                <c:pt idx="3861">
                  <c:v>0</c:v>
                </c:pt>
                <c:pt idx="3862">
                  <c:v>991228.7</c:v>
                </c:pt>
                <c:pt idx="3863">
                  <c:v>278030</c:v>
                </c:pt>
                <c:pt idx="3864">
                  <c:v>0</c:v>
                </c:pt>
                <c:pt idx="3865">
                  <c:v>639121.35</c:v>
                </c:pt>
                <c:pt idx="3866">
                  <c:v>422514.14</c:v>
                </c:pt>
                <c:pt idx="3867">
                  <c:v>639148</c:v>
                </c:pt>
                <c:pt idx="3868">
                  <c:v>0</c:v>
                </c:pt>
                <c:pt idx="3869">
                  <c:v>940646.55</c:v>
                </c:pt>
                <c:pt idx="3870">
                  <c:v>298248.25</c:v>
                </c:pt>
                <c:pt idx="3871">
                  <c:v>450513.01</c:v>
                </c:pt>
                <c:pt idx="3872">
                  <c:v>1213949</c:v>
                </c:pt>
                <c:pt idx="3873">
                  <c:v>377729.94</c:v>
                </c:pt>
                <c:pt idx="3874">
                  <c:v>1605450</c:v>
                </c:pt>
                <c:pt idx="3875">
                  <c:v>0</c:v>
                </c:pt>
                <c:pt idx="3876">
                  <c:v>391637.5</c:v>
                </c:pt>
                <c:pt idx="3877">
                  <c:v>317719</c:v>
                </c:pt>
                <c:pt idx="3878">
                  <c:v>1161829.5</c:v>
                </c:pt>
                <c:pt idx="3879">
                  <c:v>297050</c:v>
                </c:pt>
                <c:pt idx="3880">
                  <c:v>1117420.3</c:v>
                </c:pt>
                <c:pt idx="3881">
                  <c:v>472721.91999999998</c:v>
                </c:pt>
                <c:pt idx="3882">
                  <c:v>300018</c:v>
                </c:pt>
                <c:pt idx="3883">
                  <c:v>0</c:v>
                </c:pt>
                <c:pt idx="3884">
                  <c:v>180000</c:v>
                </c:pt>
                <c:pt idx="3885">
                  <c:v>639148</c:v>
                </c:pt>
                <c:pt idx="3886">
                  <c:v>1461535</c:v>
                </c:pt>
                <c:pt idx="3887">
                  <c:v>297046</c:v>
                </c:pt>
                <c:pt idx="3888">
                  <c:v>208067.25</c:v>
                </c:pt>
                <c:pt idx="3889">
                  <c:v>260000</c:v>
                </c:pt>
                <c:pt idx="3890">
                  <c:v>274969.43</c:v>
                </c:pt>
                <c:pt idx="3891">
                  <c:v>1392687.83</c:v>
                </c:pt>
                <c:pt idx="3892">
                  <c:v>0</c:v>
                </c:pt>
                <c:pt idx="3893">
                  <c:v>297046</c:v>
                </c:pt>
                <c:pt idx="3894">
                  <c:v>459260</c:v>
                </c:pt>
                <c:pt idx="3895">
                  <c:v>721709.3</c:v>
                </c:pt>
                <c:pt idx="3896">
                  <c:v>0</c:v>
                </c:pt>
                <c:pt idx="3897">
                  <c:v>0</c:v>
                </c:pt>
                <c:pt idx="3898">
                  <c:v>2658295.4300000002</c:v>
                </c:pt>
                <c:pt idx="3899">
                  <c:v>583221.81999999995</c:v>
                </c:pt>
                <c:pt idx="3900">
                  <c:v>297046</c:v>
                </c:pt>
                <c:pt idx="3901">
                  <c:v>572000</c:v>
                </c:pt>
                <c:pt idx="3902">
                  <c:v>705100</c:v>
                </c:pt>
                <c:pt idx="3903">
                  <c:v>366181.5</c:v>
                </c:pt>
                <c:pt idx="3904">
                  <c:v>0</c:v>
                </c:pt>
                <c:pt idx="3905">
                  <c:v>883100</c:v>
                </c:pt>
                <c:pt idx="3906">
                  <c:v>634458.85</c:v>
                </c:pt>
                <c:pt idx="3907">
                  <c:v>700000</c:v>
                </c:pt>
                <c:pt idx="3908">
                  <c:v>583859.75</c:v>
                </c:pt>
                <c:pt idx="3909">
                  <c:v>649238.17000000004</c:v>
                </c:pt>
                <c:pt idx="3910">
                  <c:v>1341939</c:v>
                </c:pt>
                <c:pt idx="3911">
                  <c:v>170248</c:v>
                </c:pt>
                <c:pt idx="3912">
                  <c:v>0</c:v>
                </c:pt>
                <c:pt idx="3913">
                  <c:v>0</c:v>
                </c:pt>
                <c:pt idx="3914">
                  <c:v>260561</c:v>
                </c:pt>
                <c:pt idx="3915">
                  <c:v>478496</c:v>
                </c:pt>
                <c:pt idx="3916">
                  <c:v>297046</c:v>
                </c:pt>
                <c:pt idx="3917">
                  <c:v>360000</c:v>
                </c:pt>
                <c:pt idx="3918">
                  <c:v>297046</c:v>
                </c:pt>
                <c:pt idx="3919">
                  <c:v>10</c:v>
                </c:pt>
                <c:pt idx="3920">
                  <c:v>0</c:v>
                </c:pt>
                <c:pt idx="3921">
                  <c:v>148800</c:v>
                </c:pt>
                <c:pt idx="3922">
                  <c:v>0</c:v>
                </c:pt>
                <c:pt idx="3923">
                  <c:v>0</c:v>
                </c:pt>
                <c:pt idx="3924">
                  <c:v>297046</c:v>
                </c:pt>
                <c:pt idx="3925">
                  <c:v>1481119.18</c:v>
                </c:pt>
                <c:pt idx="3926">
                  <c:v>220000</c:v>
                </c:pt>
                <c:pt idx="3927">
                  <c:v>856546</c:v>
                </c:pt>
                <c:pt idx="3928">
                  <c:v>0</c:v>
                </c:pt>
                <c:pt idx="3929">
                  <c:v>345000</c:v>
                </c:pt>
                <c:pt idx="3930">
                  <c:v>292400</c:v>
                </c:pt>
                <c:pt idx="3931">
                  <c:v>0</c:v>
                </c:pt>
                <c:pt idx="3932">
                  <c:v>300000</c:v>
                </c:pt>
                <c:pt idx="3933">
                  <c:v>343391</c:v>
                </c:pt>
                <c:pt idx="3934">
                  <c:v>64275.12</c:v>
                </c:pt>
                <c:pt idx="3935">
                  <c:v>278030</c:v>
                </c:pt>
                <c:pt idx="3936">
                  <c:v>0</c:v>
                </c:pt>
                <c:pt idx="3937">
                  <c:v>508158.5</c:v>
                </c:pt>
                <c:pt idx="3938">
                  <c:v>0</c:v>
                </c:pt>
                <c:pt idx="3939">
                  <c:v>53261.99</c:v>
                </c:pt>
                <c:pt idx="3940">
                  <c:v>1787275</c:v>
                </c:pt>
                <c:pt idx="3941">
                  <c:v>0</c:v>
                </c:pt>
                <c:pt idx="3942">
                  <c:v>0</c:v>
                </c:pt>
                <c:pt idx="3943">
                  <c:v>4348062</c:v>
                </c:pt>
                <c:pt idx="3944">
                  <c:v>278030</c:v>
                </c:pt>
                <c:pt idx="3945">
                  <c:v>278030</c:v>
                </c:pt>
                <c:pt idx="3946">
                  <c:v>0</c:v>
                </c:pt>
                <c:pt idx="3947">
                  <c:v>0</c:v>
                </c:pt>
                <c:pt idx="3948">
                  <c:v>220000</c:v>
                </c:pt>
                <c:pt idx="3949">
                  <c:v>0</c:v>
                </c:pt>
                <c:pt idx="3950">
                  <c:v>721233.92000000004</c:v>
                </c:pt>
                <c:pt idx="3951">
                  <c:v>255000</c:v>
                </c:pt>
                <c:pt idx="3952">
                  <c:v>728571.8</c:v>
                </c:pt>
                <c:pt idx="3953">
                  <c:v>950000</c:v>
                </c:pt>
                <c:pt idx="3954">
                  <c:v>964738.22</c:v>
                </c:pt>
                <c:pt idx="3955">
                  <c:v>510415.15</c:v>
                </c:pt>
                <c:pt idx="3956">
                  <c:v>183865</c:v>
                </c:pt>
                <c:pt idx="3957">
                  <c:v>0</c:v>
                </c:pt>
                <c:pt idx="3958">
                  <c:v>200000</c:v>
                </c:pt>
                <c:pt idx="3959">
                  <c:v>344981</c:v>
                </c:pt>
                <c:pt idx="3960">
                  <c:v>0</c:v>
                </c:pt>
                <c:pt idx="3961">
                  <c:v>612532.43999999994</c:v>
                </c:pt>
                <c:pt idx="3962">
                  <c:v>355145</c:v>
                </c:pt>
                <c:pt idx="3963">
                  <c:v>0</c:v>
                </c:pt>
                <c:pt idx="3964">
                  <c:v>2380634</c:v>
                </c:pt>
                <c:pt idx="3965">
                  <c:v>366350</c:v>
                </c:pt>
                <c:pt idx="3966">
                  <c:v>420716.74</c:v>
                </c:pt>
                <c:pt idx="3967">
                  <c:v>0</c:v>
                </c:pt>
                <c:pt idx="3968">
                  <c:v>278030.99</c:v>
                </c:pt>
                <c:pt idx="3969">
                  <c:v>971125</c:v>
                </c:pt>
                <c:pt idx="3970">
                  <c:v>190413.08</c:v>
                </c:pt>
                <c:pt idx="3971">
                  <c:v>0</c:v>
                </c:pt>
                <c:pt idx="3972">
                  <c:v>483156.54</c:v>
                </c:pt>
                <c:pt idx="3973">
                  <c:v>0</c:v>
                </c:pt>
                <c:pt idx="3974">
                  <c:v>216627</c:v>
                </c:pt>
                <c:pt idx="3975">
                  <c:v>297045</c:v>
                </c:pt>
                <c:pt idx="3976">
                  <c:v>833130.24</c:v>
                </c:pt>
                <c:pt idx="3977">
                  <c:v>278030</c:v>
                </c:pt>
                <c:pt idx="3978">
                  <c:v>326749</c:v>
                </c:pt>
                <c:pt idx="3979">
                  <c:v>0</c:v>
                </c:pt>
                <c:pt idx="3980">
                  <c:v>1011737</c:v>
                </c:pt>
                <c:pt idx="3981">
                  <c:v>595614.09</c:v>
                </c:pt>
                <c:pt idx="3982">
                  <c:v>736585.85</c:v>
                </c:pt>
                <c:pt idx="3983">
                  <c:v>477796.63</c:v>
                </c:pt>
                <c:pt idx="3984">
                  <c:v>0</c:v>
                </c:pt>
                <c:pt idx="3985">
                  <c:v>284281</c:v>
                </c:pt>
                <c:pt idx="3986">
                  <c:v>3591705.08</c:v>
                </c:pt>
                <c:pt idx="3987">
                  <c:v>358246.66</c:v>
                </c:pt>
                <c:pt idx="3988">
                  <c:v>297163</c:v>
                </c:pt>
                <c:pt idx="3989">
                  <c:v>360000</c:v>
                </c:pt>
                <c:pt idx="3990">
                  <c:v>30000</c:v>
                </c:pt>
                <c:pt idx="3991">
                  <c:v>164853.32999999999</c:v>
                </c:pt>
                <c:pt idx="3992">
                  <c:v>867373.5</c:v>
                </c:pt>
                <c:pt idx="3993">
                  <c:v>1301692.07</c:v>
                </c:pt>
                <c:pt idx="3994">
                  <c:v>382400</c:v>
                </c:pt>
                <c:pt idx="3995">
                  <c:v>423687.09</c:v>
                </c:pt>
                <c:pt idx="3996">
                  <c:v>342028</c:v>
                </c:pt>
                <c:pt idx="3997">
                  <c:v>0</c:v>
                </c:pt>
                <c:pt idx="3998">
                  <c:v>981847.5</c:v>
                </c:pt>
                <c:pt idx="3999">
                  <c:v>602132.81000000006</c:v>
                </c:pt>
                <c:pt idx="4000">
                  <c:v>357501.47</c:v>
                </c:pt>
                <c:pt idx="4001">
                  <c:v>278030</c:v>
                </c:pt>
                <c:pt idx="4002">
                  <c:v>396946.3</c:v>
                </c:pt>
                <c:pt idx="4003">
                  <c:v>550668.84</c:v>
                </c:pt>
                <c:pt idx="4004">
                  <c:v>0</c:v>
                </c:pt>
                <c:pt idx="4005">
                  <c:v>359809.91</c:v>
                </c:pt>
                <c:pt idx="4006">
                  <c:v>0</c:v>
                </c:pt>
                <c:pt idx="4007">
                  <c:v>300018</c:v>
                </c:pt>
                <c:pt idx="4008">
                  <c:v>200518.6</c:v>
                </c:pt>
                <c:pt idx="4009">
                  <c:v>1690006.94</c:v>
                </c:pt>
                <c:pt idx="4010">
                  <c:v>297046</c:v>
                </c:pt>
                <c:pt idx="4011">
                  <c:v>1739958</c:v>
                </c:pt>
                <c:pt idx="4012">
                  <c:v>420359.27</c:v>
                </c:pt>
                <c:pt idx="4013">
                  <c:v>841178</c:v>
                </c:pt>
                <c:pt idx="4014">
                  <c:v>1778646</c:v>
                </c:pt>
                <c:pt idx="4015">
                  <c:v>979284</c:v>
                </c:pt>
                <c:pt idx="4016">
                  <c:v>206000</c:v>
                </c:pt>
                <c:pt idx="4017">
                  <c:v>0</c:v>
                </c:pt>
                <c:pt idx="4018">
                  <c:v>378297</c:v>
                </c:pt>
                <c:pt idx="4019">
                  <c:v>0</c:v>
                </c:pt>
                <c:pt idx="4020">
                  <c:v>278030</c:v>
                </c:pt>
                <c:pt idx="4021">
                  <c:v>500000</c:v>
                </c:pt>
                <c:pt idx="4022">
                  <c:v>516550</c:v>
                </c:pt>
                <c:pt idx="4023">
                  <c:v>406045.76</c:v>
                </c:pt>
                <c:pt idx="4024">
                  <c:v>7214352.2000000002</c:v>
                </c:pt>
                <c:pt idx="4025">
                  <c:v>423168</c:v>
                </c:pt>
                <c:pt idx="4026">
                  <c:v>278030.99</c:v>
                </c:pt>
                <c:pt idx="4027">
                  <c:v>284460.38</c:v>
                </c:pt>
                <c:pt idx="4028">
                  <c:v>510949.44</c:v>
                </c:pt>
                <c:pt idx="4029">
                  <c:v>622677.26</c:v>
                </c:pt>
                <c:pt idx="4030">
                  <c:v>578406.36</c:v>
                </c:pt>
                <c:pt idx="4031">
                  <c:v>383231</c:v>
                </c:pt>
                <c:pt idx="4032">
                  <c:v>415668.65</c:v>
                </c:pt>
                <c:pt idx="4033">
                  <c:v>0</c:v>
                </c:pt>
                <c:pt idx="4034">
                  <c:v>343391</c:v>
                </c:pt>
                <c:pt idx="4035">
                  <c:v>320000</c:v>
                </c:pt>
                <c:pt idx="4036">
                  <c:v>840000</c:v>
                </c:pt>
                <c:pt idx="4037">
                  <c:v>371173.26</c:v>
                </c:pt>
                <c:pt idx="4038">
                  <c:v>570368</c:v>
                </c:pt>
                <c:pt idx="4039">
                  <c:v>1206489.07</c:v>
                </c:pt>
                <c:pt idx="4040">
                  <c:v>143537.5</c:v>
                </c:pt>
                <c:pt idx="4041">
                  <c:v>450000</c:v>
                </c:pt>
                <c:pt idx="4042">
                  <c:v>297046</c:v>
                </c:pt>
                <c:pt idx="4043">
                  <c:v>45500</c:v>
                </c:pt>
                <c:pt idx="4044">
                  <c:v>310740</c:v>
                </c:pt>
                <c:pt idx="4045">
                  <c:v>1739889.52</c:v>
                </c:pt>
                <c:pt idx="4046">
                  <c:v>4453.22</c:v>
                </c:pt>
                <c:pt idx="4047">
                  <c:v>845279</c:v>
                </c:pt>
                <c:pt idx="4048">
                  <c:v>222000</c:v>
                </c:pt>
                <c:pt idx="4049">
                  <c:v>350672.26</c:v>
                </c:pt>
                <c:pt idx="4050">
                  <c:v>782348.4</c:v>
                </c:pt>
                <c:pt idx="4051">
                  <c:v>278030</c:v>
                </c:pt>
                <c:pt idx="4052">
                  <c:v>269309.07</c:v>
                </c:pt>
                <c:pt idx="4053">
                  <c:v>742483</c:v>
                </c:pt>
                <c:pt idx="4054">
                  <c:v>0</c:v>
                </c:pt>
                <c:pt idx="4055">
                  <c:v>816719</c:v>
                </c:pt>
                <c:pt idx="4056">
                  <c:v>818075.21</c:v>
                </c:pt>
                <c:pt idx="4057">
                  <c:v>312500</c:v>
                </c:pt>
                <c:pt idx="4058">
                  <c:v>278030</c:v>
                </c:pt>
                <c:pt idx="4059">
                  <c:v>354060.87</c:v>
                </c:pt>
                <c:pt idx="4060">
                  <c:v>585035.6</c:v>
                </c:pt>
                <c:pt idx="4061">
                  <c:v>120498.44</c:v>
                </c:pt>
                <c:pt idx="4062">
                  <c:v>728961.19</c:v>
                </c:pt>
                <c:pt idx="4063">
                  <c:v>787001</c:v>
                </c:pt>
                <c:pt idx="4064">
                  <c:v>589997</c:v>
                </c:pt>
                <c:pt idx="4065">
                  <c:v>278031</c:v>
                </c:pt>
                <c:pt idx="4066">
                  <c:v>450368.88</c:v>
                </c:pt>
                <c:pt idx="4067">
                  <c:v>800000</c:v>
                </c:pt>
                <c:pt idx="4068">
                  <c:v>0</c:v>
                </c:pt>
                <c:pt idx="4069">
                  <c:v>0</c:v>
                </c:pt>
                <c:pt idx="4070">
                  <c:v>381127</c:v>
                </c:pt>
                <c:pt idx="4071">
                  <c:v>674607.4</c:v>
                </c:pt>
                <c:pt idx="4072">
                  <c:v>0</c:v>
                </c:pt>
                <c:pt idx="4073">
                  <c:v>278030</c:v>
                </c:pt>
                <c:pt idx="4074">
                  <c:v>594092</c:v>
                </c:pt>
                <c:pt idx="4075">
                  <c:v>438521</c:v>
                </c:pt>
                <c:pt idx="4076">
                  <c:v>527053.81999999995</c:v>
                </c:pt>
                <c:pt idx="4077">
                  <c:v>528600.52</c:v>
                </c:pt>
                <c:pt idx="4078">
                  <c:v>447030.7</c:v>
                </c:pt>
                <c:pt idx="4079">
                  <c:v>67307.199999999997</c:v>
                </c:pt>
                <c:pt idx="4080">
                  <c:v>2849858.1</c:v>
                </c:pt>
                <c:pt idx="4081">
                  <c:v>701516.48</c:v>
                </c:pt>
                <c:pt idx="4082">
                  <c:v>278030</c:v>
                </c:pt>
                <c:pt idx="4083">
                  <c:v>114590</c:v>
                </c:pt>
                <c:pt idx="4084">
                  <c:v>586357</c:v>
                </c:pt>
                <c:pt idx="4085">
                  <c:v>41860.550000000003</c:v>
                </c:pt>
                <c:pt idx="4086">
                  <c:v>385000</c:v>
                </c:pt>
                <c:pt idx="4087">
                  <c:v>373320</c:v>
                </c:pt>
                <c:pt idx="4088">
                  <c:v>0</c:v>
                </c:pt>
                <c:pt idx="4089">
                  <c:v>383932.5</c:v>
                </c:pt>
                <c:pt idx="4090">
                  <c:v>432394.93</c:v>
                </c:pt>
                <c:pt idx="4091">
                  <c:v>347675</c:v>
                </c:pt>
                <c:pt idx="4092">
                  <c:v>297045</c:v>
                </c:pt>
                <c:pt idx="4093">
                  <c:v>305704</c:v>
                </c:pt>
                <c:pt idx="4094">
                  <c:v>2586422</c:v>
                </c:pt>
                <c:pt idx="4095">
                  <c:v>106000</c:v>
                </c:pt>
                <c:pt idx="4096">
                  <c:v>201666.67</c:v>
                </c:pt>
                <c:pt idx="4097">
                  <c:v>523886</c:v>
                </c:pt>
                <c:pt idx="4098">
                  <c:v>329720</c:v>
                </c:pt>
                <c:pt idx="4099">
                  <c:v>623672</c:v>
                </c:pt>
                <c:pt idx="4100">
                  <c:v>2389642.9</c:v>
                </c:pt>
                <c:pt idx="4101">
                  <c:v>0</c:v>
                </c:pt>
                <c:pt idx="4102">
                  <c:v>299206</c:v>
                </c:pt>
                <c:pt idx="4103">
                  <c:v>445761.76</c:v>
                </c:pt>
                <c:pt idx="4104">
                  <c:v>297046</c:v>
                </c:pt>
                <c:pt idx="4105">
                  <c:v>390833.33</c:v>
                </c:pt>
                <c:pt idx="4106">
                  <c:v>29700</c:v>
                </c:pt>
                <c:pt idx="4107">
                  <c:v>1186398.1599999999</c:v>
                </c:pt>
                <c:pt idx="4108">
                  <c:v>839613</c:v>
                </c:pt>
                <c:pt idx="4109">
                  <c:v>0</c:v>
                </c:pt>
                <c:pt idx="4110">
                  <c:v>0</c:v>
                </c:pt>
                <c:pt idx="4111">
                  <c:v>403983</c:v>
                </c:pt>
                <c:pt idx="4112">
                  <c:v>0</c:v>
                </c:pt>
                <c:pt idx="4113">
                  <c:v>1221960.4099999999</c:v>
                </c:pt>
                <c:pt idx="4114">
                  <c:v>0</c:v>
                </c:pt>
                <c:pt idx="4115">
                  <c:v>205570</c:v>
                </c:pt>
                <c:pt idx="4116">
                  <c:v>300018</c:v>
                </c:pt>
                <c:pt idx="4117">
                  <c:v>0</c:v>
                </c:pt>
                <c:pt idx="4118">
                  <c:v>144000</c:v>
                </c:pt>
                <c:pt idx="4119">
                  <c:v>0</c:v>
                </c:pt>
                <c:pt idx="4120">
                  <c:v>0</c:v>
                </c:pt>
                <c:pt idx="4121">
                  <c:v>280000</c:v>
                </c:pt>
                <c:pt idx="4122">
                  <c:v>350000</c:v>
                </c:pt>
                <c:pt idx="4123">
                  <c:v>382000</c:v>
                </c:pt>
                <c:pt idx="4124">
                  <c:v>933124</c:v>
                </c:pt>
                <c:pt idx="4125">
                  <c:v>865457.02</c:v>
                </c:pt>
                <c:pt idx="4126">
                  <c:v>399967</c:v>
                </c:pt>
                <c:pt idx="4127">
                  <c:v>436800</c:v>
                </c:pt>
                <c:pt idx="4128">
                  <c:v>437896</c:v>
                </c:pt>
                <c:pt idx="4129">
                  <c:v>297046</c:v>
                </c:pt>
                <c:pt idx="4130">
                  <c:v>720408.6</c:v>
                </c:pt>
                <c:pt idx="4131">
                  <c:v>301184</c:v>
                </c:pt>
                <c:pt idx="4132">
                  <c:v>0</c:v>
                </c:pt>
                <c:pt idx="4133">
                  <c:v>639148</c:v>
                </c:pt>
                <c:pt idx="4134">
                  <c:v>0</c:v>
                </c:pt>
                <c:pt idx="4135">
                  <c:v>298482</c:v>
                </c:pt>
                <c:pt idx="4136">
                  <c:v>294661.86</c:v>
                </c:pt>
                <c:pt idx="4137">
                  <c:v>431178</c:v>
                </c:pt>
                <c:pt idx="4138">
                  <c:v>278035</c:v>
                </c:pt>
                <c:pt idx="4139">
                  <c:v>628333</c:v>
                </c:pt>
                <c:pt idx="4140">
                  <c:v>526107.13</c:v>
                </c:pt>
                <c:pt idx="4141">
                  <c:v>278030</c:v>
                </c:pt>
                <c:pt idx="4142">
                  <c:v>0</c:v>
                </c:pt>
                <c:pt idx="4143">
                  <c:v>1416053</c:v>
                </c:pt>
                <c:pt idx="4144">
                  <c:v>1017377.98</c:v>
                </c:pt>
                <c:pt idx="4145">
                  <c:v>159787.23000000001</c:v>
                </c:pt>
                <c:pt idx="4146">
                  <c:v>0</c:v>
                </c:pt>
                <c:pt idx="4147">
                  <c:v>500000</c:v>
                </c:pt>
                <c:pt idx="4148">
                  <c:v>895921</c:v>
                </c:pt>
                <c:pt idx="4149">
                  <c:v>278030</c:v>
                </c:pt>
                <c:pt idx="4150">
                  <c:v>0</c:v>
                </c:pt>
                <c:pt idx="4151">
                  <c:v>0</c:v>
                </c:pt>
                <c:pt idx="4152">
                  <c:v>359544.27</c:v>
                </c:pt>
                <c:pt idx="4153">
                  <c:v>0</c:v>
                </c:pt>
                <c:pt idx="4154">
                  <c:v>1226666.67</c:v>
                </c:pt>
                <c:pt idx="4155">
                  <c:v>750000</c:v>
                </c:pt>
                <c:pt idx="4156">
                  <c:v>433710</c:v>
                </c:pt>
                <c:pt idx="4157">
                  <c:v>0</c:v>
                </c:pt>
                <c:pt idx="4158">
                  <c:v>575195.69999999995</c:v>
                </c:pt>
                <c:pt idx="4159">
                  <c:v>660110</c:v>
                </c:pt>
                <c:pt idx="4160">
                  <c:v>344000</c:v>
                </c:pt>
                <c:pt idx="4161">
                  <c:v>1201546.2</c:v>
                </c:pt>
                <c:pt idx="4162">
                  <c:v>429500</c:v>
                </c:pt>
                <c:pt idx="4163">
                  <c:v>0</c:v>
                </c:pt>
                <c:pt idx="4164">
                  <c:v>318620</c:v>
                </c:pt>
                <c:pt idx="4165">
                  <c:v>326035</c:v>
                </c:pt>
                <c:pt idx="4166">
                  <c:v>73502.649999999994</c:v>
                </c:pt>
                <c:pt idx="4167">
                  <c:v>0</c:v>
                </c:pt>
                <c:pt idx="4168">
                  <c:v>104226</c:v>
                </c:pt>
                <c:pt idx="4169">
                  <c:v>316043</c:v>
                </c:pt>
                <c:pt idx="4170">
                  <c:v>829677.14</c:v>
                </c:pt>
                <c:pt idx="4171">
                  <c:v>522807.1</c:v>
                </c:pt>
                <c:pt idx="4172">
                  <c:v>299441</c:v>
                </c:pt>
                <c:pt idx="4173">
                  <c:v>1594950</c:v>
                </c:pt>
                <c:pt idx="4174">
                  <c:v>417317.4</c:v>
                </c:pt>
                <c:pt idx="4175">
                  <c:v>428852.94</c:v>
                </c:pt>
                <c:pt idx="4176">
                  <c:v>359544.27</c:v>
                </c:pt>
                <c:pt idx="4177">
                  <c:v>141509.48000000001</c:v>
                </c:pt>
                <c:pt idx="4178">
                  <c:v>480445</c:v>
                </c:pt>
                <c:pt idx="4179">
                  <c:v>0</c:v>
                </c:pt>
                <c:pt idx="4180">
                  <c:v>417493.72</c:v>
                </c:pt>
                <c:pt idx="4181">
                  <c:v>0</c:v>
                </c:pt>
                <c:pt idx="4182">
                  <c:v>999555</c:v>
                </c:pt>
                <c:pt idx="4183">
                  <c:v>546926.74</c:v>
                </c:pt>
                <c:pt idx="4184">
                  <c:v>2000000</c:v>
                </c:pt>
                <c:pt idx="4185">
                  <c:v>674614</c:v>
                </c:pt>
                <c:pt idx="4186">
                  <c:v>358876</c:v>
                </c:pt>
                <c:pt idx="4187">
                  <c:v>886478.2</c:v>
                </c:pt>
                <c:pt idx="4188">
                  <c:v>0</c:v>
                </c:pt>
                <c:pt idx="4189">
                  <c:v>483037.91</c:v>
                </c:pt>
                <c:pt idx="4190">
                  <c:v>385548</c:v>
                </c:pt>
                <c:pt idx="4191">
                  <c:v>2870715.1</c:v>
                </c:pt>
                <c:pt idx="4192">
                  <c:v>297044</c:v>
                </c:pt>
                <c:pt idx="4193">
                  <c:v>302470</c:v>
                </c:pt>
                <c:pt idx="4194">
                  <c:v>297045</c:v>
                </c:pt>
                <c:pt idx="4195">
                  <c:v>441000</c:v>
                </c:pt>
                <c:pt idx="4196">
                  <c:v>181917</c:v>
                </c:pt>
                <c:pt idx="4197">
                  <c:v>297045</c:v>
                </c:pt>
                <c:pt idx="4198">
                  <c:v>486648.56</c:v>
                </c:pt>
                <c:pt idx="4199">
                  <c:v>359544.27</c:v>
                </c:pt>
                <c:pt idx="4200">
                  <c:v>346897.4</c:v>
                </c:pt>
                <c:pt idx="4201">
                  <c:v>278030</c:v>
                </c:pt>
                <c:pt idx="4202">
                  <c:v>846723.45</c:v>
                </c:pt>
                <c:pt idx="4203">
                  <c:v>300018</c:v>
                </c:pt>
                <c:pt idx="4204">
                  <c:v>169507</c:v>
                </c:pt>
                <c:pt idx="4205">
                  <c:v>302982</c:v>
                </c:pt>
                <c:pt idx="4206">
                  <c:v>428571.43</c:v>
                </c:pt>
                <c:pt idx="4207">
                  <c:v>418466</c:v>
                </c:pt>
                <c:pt idx="4208">
                  <c:v>407937</c:v>
                </c:pt>
                <c:pt idx="4209">
                  <c:v>461380</c:v>
                </c:pt>
                <c:pt idx="4210">
                  <c:v>746235</c:v>
                </c:pt>
                <c:pt idx="4211">
                  <c:v>1041833.32</c:v>
                </c:pt>
                <c:pt idx="4212">
                  <c:v>324047</c:v>
                </c:pt>
                <c:pt idx="4213">
                  <c:v>0</c:v>
                </c:pt>
                <c:pt idx="4214">
                  <c:v>620245</c:v>
                </c:pt>
                <c:pt idx="4215">
                  <c:v>0</c:v>
                </c:pt>
                <c:pt idx="4216">
                  <c:v>0</c:v>
                </c:pt>
                <c:pt idx="4217">
                  <c:v>1810740.4</c:v>
                </c:pt>
                <c:pt idx="4218">
                  <c:v>8850000</c:v>
                </c:pt>
                <c:pt idx="4219">
                  <c:v>955676</c:v>
                </c:pt>
                <c:pt idx="4220">
                  <c:v>278030</c:v>
                </c:pt>
                <c:pt idx="4221">
                  <c:v>301502.2</c:v>
                </c:pt>
                <c:pt idx="4222">
                  <c:v>1331200</c:v>
                </c:pt>
                <c:pt idx="4223">
                  <c:v>368052.97</c:v>
                </c:pt>
                <c:pt idx="4224">
                  <c:v>65000</c:v>
                </c:pt>
                <c:pt idx="4225">
                  <c:v>4770580</c:v>
                </c:pt>
                <c:pt idx="4226">
                  <c:v>1320594.4099999999</c:v>
                </c:pt>
                <c:pt idx="4227">
                  <c:v>349825</c:v>
                </c:pt>
                <c:pt idx="4228">
                  <c:v>410881.45</c:v>
                </c:pt>
                <c:pt idx="4229">
                  <c:v>0</c:v>
                </c:pt>
                <c:pt idx="4230">
                  <c:v>631000</c:v>
                </c:pt>
                <c:pt idx="4231">
                  <c:v>1873201.89</c:v>
                </c:pt>
                <c:pt idx="4232">
                  <c:v>875386</c:v>
                </c:pt>
                <c:pt idx="4233">
                  <c:v>325000</c:v>
                </c:pt>
                <c:pt idx="4234">
                  <c:v>300018</c:v>
                </c:pt>
                <c:pt idx="4235">
                  <c:v>0</c:v>
                </c:pt>
                <c:pt idx="4236">
                  <c:v>355310.4</c:v>
                </c:pt>
                <c:pt idx="4237">
                  <c:v>278030</c:v>
                </c:pt>
                <c:pt idx="4238">
                  <c:v>2471513.6</c:v>
                </c:pt>
                <c:pt idx="4239">
                  <c:v>0</c:v>
                </c:pt>
                <c:pt idx="4240">
                  <c:v>300018</c:v>
                </c:pt>
                <c:pt idx="4241">
                  <c:v>0</c:v>
                </c:pt>
                <c:pt idx="4242">
                  <c:v>348503</c:v>
                </c:pt>
                <c:pt idx="4243">
                  <c:v>642383</c:v>
                </c:pt>
                <c:pt idx="4244">
                  <c:v>0</c:v>
                </c:pt>
                <c:pt idx="4245">
                  <c:v>650000.12</c:v>
                </c:pt>
                <c:pt idx="4246">
                  <c:v>0</c:v>
                </c:pt>
                <c:pt idx="4247">
                  <c:v>100000</c:v>
                </c:pt>
                <c:pt idx="4248">
                  <c:v>171013.5</c:v>
                </c:pt>
                <c:pt idx="4249">
                  <c:v>999660.5</c:v>
                </c:pt>
                <c:pt idx="4250">
                  <c:v>370517.81</c:v>
                </c:pt>
                <c:pt idx="4251">
                  <c:v>478473.57</c:v>
                </c:pt>
                <c:pt idx="4252">
                  <c:v>488864.43</c:v>
                </c:pt>
                <c:pt idx="4253">
                  <c:v>440625</c:v>
                </c:pt>
                <c:pt idx="4254">
                  <c:v>323266.27</c:v>
                </c:pt>
                <c:pt idx="4255">
                  <c:v>525000</c:v>
                </c:pt>
                <c:pt idx="4256">
                  <c:v>297045</c:v>
                </c:pt>
                <c:pt idx="4257">
                  <c:v>366445.56</c:v>
                </c:pt>
                <c:pt idx="4258">
                  <c:v>297586</c:v>
                </c:pt>
                <c:pt idx="4259">
                  <c:v>0</c:v>
                </c:pt>
                <c:pt idx="4260">
                  <c:v>575208.32999999996</c:v>
                </c:pt>
                <c:pt idx="4261">
                  <c:v>297046</c:v>
                </c:pt>
                <c:pt idx="4262">
                  <c:v>705273</c:v>
                </c:pt>
                <c:pt idx="4263">
                  <c:v>889687.5</c:v>
                </c:pt>
                <c:pt idx="4264">
                  <c:v>452193</c:v>
                </c:pt>
                <c:pt idx="4265">
                  <c:v>367748</c:v>
                </c:pt>
                <c:pt idx="4266">
                  <c:v>336000</c:v>
                </c:pt>
                <c:pt idx="4267">
                  <c:v>419817.69</c:v>
                </c:pt>
                <c:pt idx="4268">
                  <c:v>404468.75</c:v>
                </c:pt>
                <c:pt idx="4269">
                  <c:v>279111</c:v>
                </c:pt>
                <c:pt idx="4270">
                  <c:v>778719</c:v>
                </c:pt>
                <c:pt idx="4271">
                  <c:v>600000</c:v>
                </c:pt>
                <c:pt idx="4272">
                  <c:v>800000</c:v>
                </c:pt>
                <c:pt idx="4273">
                  <c:v>439012</c:v>
                </c:pt>
                <c:pt idx="4274">
                  <c:v>657814.80000000005</c:v>
                </c:pt>
                <c:pt idx="4275">
                  <c:v>361976.88</c:v>
                </c:pt>
                <c:pt idx="4276">
                  <c:v>307891.19</c:v>
                </c:pt>
                <c:pt idx="4277">
                  <c:v>403463</c:v>
                </c:pt>
                <c:pt idx="4278">
                  <c:v>1632939</c:v>
                </c:pt>
                <c:pt idx="4279">
                  <c:v>360420</c:v>
                </c:pt>
                <c:pt idx="4280">
                  <c:v>425043.83</c:v>
                </c:pt>
                <c:pt idx="4281">
                  <c:v>204000</c:v>
                </c:pt>
                <c:pt idx="4282">
                  <c:v>330000</c:v>
                </c:pt>
                <c:pt idx="4283">
                  <c:v>150000</c:v>
                </c:pt>
                <c:pt idx="4284">
                  <c:v>362274</c:v>
                </c:pt>
                <c:pt idx="4285">
                  <c:v>79749</c:v>
                </c:pt>
                <c:pt idx="4286">
                  <c:v>1777096.7</c:v>
                </c:pt>
                <c:pt idx="4287">
                  <c:v>297045</c:v>
                </c:pt>
                <c:pt idx="4288">
                  <c:v>1751423.3</c:v>
                </c:pt>
                <c:pt idx="4289">
                  <c:v>634480</c:v>
                </c:pt>
                <c:pt idx="4290">
                  <c:v>445567</c:v>
                </c:pt>
                <c:pt idx="4291">
                  <c:v>0</c:v>
                </c:pt>
                <c:pt idx="4292">
                  <c:v>315617</c:v>
                </c:pt>
                <c:pt idx="4293">
                  <c:v>182777.43</c:v>
                </c:pt>
                <c:pt idx="4294">
                  <c:v>338686</c:v>
                </c:pt>
                <c:pt idx="4295">
                  <c:v>0</c:v>
                </c:pt>
                <c:pt idx="4296">
                  <c:v>0</c:v>
                </c:pt>
                <c:pt idx="4297">
                  <c:v>543582</c:v>
                </c:pt>
                <c:pt idx="4298">
                  <c:v>1478656</c:v>
                </c:pt>
                <c:pt idx="4299">
                  <c:v>278030</c:v>
                </c:pt>
                <c:pt idx="4300">
                  <c:v>0</c:v>
                </c:pt>
                <c:pt idx="4301">
                  <c:v>310124</c:v>
                </c:pt>
                <c:pt idx="4302">
                  <c:v>525436.96</c:v>
                </c:pt>
                <c:pt idx="4303">
                  <c:v>406608</c:v>
                </c:pt>
                <c:pt idx="4304">
                  <c:v>400000</c:v>
                </c:pt>
                <c:pt idx="4305">
                  <c:v>400398.51</c:v>
                </c:pt>
                <c:pt idx="4306">
                  <c:v>891182.29</c:v>
                </c:pt>
                <c:pt idx="4307">
                  <c:v>375988</c:v>
                </c:pt>
                <c:pt idx="4308">
                  <c:v>0</c:v>
                </c:pt>
                <c:pt idx="4309">
                  <c:v>1474575.5</c:v>
                </c:pt>
                <c:pt idx="4310">
                  <c:v>363711.95</c:v>
                </c:pt>
                <c:pt idx="4311">
                  <c:v>490637</c:v>
                </c:pt>
                <c:pt idx="4312">
                  <c:v>279111</c:v>
                </c:pt>
                <c:pt idx="4313">
                  <c:v>297050</c:v>
                </c:pt>
                <c:pt idx="4314">
                  <c:v>0</c:v>
                </c:pt>
                <c:pt idx="4315">
                  <c:v>0</c:v>
                </c:pt>
                <c:pt idx="4316">
                  <c:v>672276</c:v>
                </c:pt>
                <c:pt idx="4317">
                  <c:v>0</c:v>
                </c:pt>
                <c:pt idx="4318">
                  <c:v>1584055</c:v>
                </c:pt>
                <c:pt idx="4319">
                  <c:v>323296</c:v>
                </c:pt>
                <c:pt idx="4320">
                  <c:v>150000</c:v>
                </c:pt>
                <c:pt idx="4321">
                  <c:v>1155329</c:v>
                </c:pt>
                <c:pt idx="4322">
                  <c:v>339164.9</c:v>
                </c:pt>
                <c:pt idx="4323">
                  <c:v>690000</c:v>
                </c:pt>
                <c:pt idx="4324">
                  <c:v>506617.9</c:v>
                </c:pt>
                <c:pt idx="4325">
                  <c:v>443270</c:v>
                </c:pt>
                <c:pt idx="4326">
                  <c:v>963090</c:v>
                </c:pt>
                <c:pt idx="4327">
                  <c:v>512500</c:v>
                </c:pt>
                <c:pt idx="4328">
                  <c:v>2100000</c:v>
                </c:pt>
                <c:pt idx="4329">
                  <c:v>452438</c:v>
                </c:pt>
                <c:pt idx="4330">
                  <c:v>2190092.7000000002</c:v>
                </c:pt>
                <c:pt idx="4331">
                  <c:v>772533.23</c:v>
                </c:pt>
                <c:pt idx="4332">
                  <c:v>378261</c:v>
                </c:pt>
                <c:pt idx="4333">
                  <c:v>9437618.4600000009</c:v>
                </c:pt>
                <c:pt idx="4334">
                  <c:v>208220.83</c:v>
                </c:pt>
                <c:pt idx="4335">
                  <c:v>423276.21</c:v>
                </c:pt>
                <c:pt idx="4336">
                  <c:v>179230</c:v>
                </c:pt>
                <c:pt idx="4337">
                  <c:v>0</c:v>
                </c:pt>
                <c:pt idx="4338">
                  <c:v>729260.25</c:v>
                </c:pt>
                <c:pt idx="4339">
                  <c:v>0</c:v>
                </c:pt>
                <c:pt idx="4340">
                  <c:v>0</c:v>
                </c:pt>
                <c:pt idx="4341">
                  <c:v>2012772</c:v>
                </c:pt>
                <c:pt idx="4342">
                  <c:v>504535</c:v>
                </c:pt>
                <c:pt idx="4343">
                  <c:v>900088.68</c:v>
                </c:pt>
                <c:pt idx="4344">
                  <c:v>430000</c:v>
                </c:pt>
                <c:pt idx="4345">
                  <c:v>314416.67</c:v>
                </c:pt>
                <c:pt idx="4346">
                  <c:v>3057059.8</c:v>
                </c:pt>
                <c:pt idx="4347">
                  <c:v>364892</c:v>
                </c:pt>
                <c:pt idx="4348">
                  <c:v>138475</c:v>
                </c:pt>
                <c:pt idx="4349">
                  <c:v>687800</c:v>
                </c:pt>
                <c:pt idx="4350">
                  <c:v>728392</c:v>
                </c:pt>
                <c:pt idx="4351">
                  <c:v>2922222.6</c:v>
                </c:pt>
                <c:pt idx="4352">
                  <c:v>451422</c:v>
                </c:pt>
                <c:pt idx="4353">
                  <c:v>381331</c:v>
                </c:pt>
                <c:pt idx="4354">
                  <c:v>369600</c:v>
                </c:pt>
                <c:pt idx="4355">
                  <c:v>587278</c:v>
                </c:pt>
                <c:pt idx="4356">
                  <c:v>585255</c:v>
                </c:pt>
                <c:pt idx="4357">
                  <c:v>301948</c:v>
                </c:pt>
                <c:pt idx="4358">
                  <c:v>1100000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969375</c:v>
                </c:pt>
                <c:pt idx="4366">
                  <c:v>1464318</c:v>
                </c:pt>
                <c:pt idx="4367">
                  <c:v>127335.61</c:v>
                </c:pt>
                <c:pt idx="4368">
                  <c:v>355899.18</c:v>
                </c:pt>
                <c:pt idx="4369">
                  <c:v>760293.64</c:v>
                </c:pt>
                <c:pt idx="4370">
                  <c:v>902500</c:v>
                </c:pt>
                <c:pt idx="4371">
                  <c:v>346500</c:v>
                </c:pt>
                <c:pt idx="4372">
                  <c:v>343000</c:v>
                </c:pt>
                <c:pt idx="4373">
                  <c:v>297502</c:v>
                </c:pt>
                <c:pt idx="4374">
                  <c:v>315617</c:v>
                </c:pt>
                <c:pt idx="4375">
                  <c:v>0</c:v>
                </c:pt>
                <c:pt idx="4376">
                  <c:v>0</c:v>
                </c:pt>
                <c:pt idx="4377">
                  <c:v>292533.03999999998</c:v>
                </c:pt>
                <c:pt idx="4378">
                  <c:v>297046</c:v>
                </c:pt>
                <c:pt idx="4379">
                  <c:v>0</c:v>
                </c:pt>
                <c:pt idx="4380">
                  <c:v>48857.39</c:v>
                </c:pt>
                <c:pt idx="4381">
                  <c:v>550000</c:v>
                </c:pt>
                <c:pt idx="4382">
                  <c:v>1843614</c:v>
                </c:pt>
                <c:pt idx="4383">
                  <c:v>0</c:v>
                </c:pt>
                <c:pt idx="4384">
                  <c:v>0</c:v>
                </c:pt>
                <c:pt idx="4385">
                  <c:v>927503.14</c:v>
                </c:pt>
                <c:pt idx="4386">
                  <c:v>0</c:v>
                </c:pt>
                <c:pt idx="4387">
                  <c:v>967077</c:v>
                </c:pt>
                <c:pt idx="4388">
                  <c:v>0</c:v>
                </c:pt>
                <c:pt idx="4389">
                  <c:v>5122871.99</c:v>
                </c:pt>
                <c:pt idx="4390">
                  <c:v>530434.05000000005</c:v>
                </c:pt>
                <c:pt idx="4391">
                  <c:v>182182</c:v>
                </c:pt>
                <c:pt idx="4392">
                  <c:v>278030.99</c:v>
                </c:pt>
                <c:pt idx="4393">
                  <c:v>302470</c:v>
                </c:pt>
                <c:pt idx="4394">
                  <c:v>347719.55</c:v>
                </c:pt>
                <c:pt idx="4395">
                  <c:v>0</c:v>
                </c:pt>
                <c:pt idx="4396">
                  <c:v>310124</c:v>
                </c:pt>
                <c:pt idx="4397">
                  <c:v>297046</c:v>
                </c:pt>
                <c:pt idx="4398">
                  <c:v>403776</c:v>
                </c:pt>
                <c:pt idx="4399">
                  <c:v>1101203</c:v>
                </c:pt>
                <c:pt idx="4400">
                  <c:v>615017.5</c:v>
                </c:pt>
                <c:pt idx="4401">
                  <c:v>639148</c:v>
                </c:pt>
                <c:pt idx="4402">
                  <c:v>297046</c:v>
                </c:pt>
                <c:pt idx="4403">
                  <c:v>150000</c:v>
                </c:pt>
                <c:pt idx="4404">
                  <c:v>360960</c:v>
                </c:pt>
                <c:pt idx="4405">
                  <c:v>0</c:v>
                </c:pt>
                <c:pt idx="4406">
                  <c:v>360000</c:v>
                </c:pt>
                <c:pt idx="4407">
                  <c:v>470000</c:v>
                </c:pt>
                <c:pt idx="4408">
                  <c:v>418415</c:v>
                </c:pt>
                <c:pt idx="4409">
                  <c:v>430627.35</c:v>
                </c:pt>
                <c:pt idx="4410">
                  <c:v>325394.86</c:v>
                </c:pt>
                <c:pt idx="4411">
                  <c:v>332233.40000000002</c:v>
                </c:pt>
                <c:pt idx="4412">
                  <c:v>377248.7</c:v>
                </c:pt>
                <c:pt idx="4413">
                  <c:v>150000</c:v>
                </c:pt>
                <c:pt idx="4414">
                  <c:v>0</c:v>
                </c:pt>
                <c:pt idx="4415">
                  <c:v>391000</c:v>
                </c:pt>
                <c:pt idx="4416">
                  <c:v>356455</c:v>
                </c:pt>
                <c:pt idx="4417">
                  <c:v>0</c:v>
                </c:pt>
                <c:pt idx="4418">
                  <c:v>53466</c:v>
                </c:pt>
                <c:pt idx="4419">
                  <c:v>423038.54</c:v>
                </c:pt>
                <c:pt idx="4420">
                  <c:v>332063.19</c:v>
                </c:pt>
                <c:pt idx="4421">
                  <c:v>491465.63</c:v>
                </c:pt>
                <c:pt idx="4422">
                  <c:v>633433</c:v>
                </c:pt>
                <c:pt idx="4423">
                  <c:v>1021562</c:v>
                </c:pt>
                <c:pt idx="4424">
                  <c:v>307850</c:v>
                </c:pt>
                <c:pt idx="4425">
                  <c:v>337925.96</c:v>
                </c:pt>
                <c:pt idx="4426">
                  <c:v>884003.5</c:v>
                </c:pt>
                <c:pt idx="4427">
                  <c:v>514062</c:v>
                </c:pt>
                <c:pt idx="4428">
                  <c:v>724000</c:v>
                </c:pt>
                <c:pt idx="4429">
                  <c:v>0</c:v>
                </c:pt>
                <c:pt idx="4430">
                  <c:v>0</c:v>
                </c:pt>
                <c:pt idx="4431">
                  <c:v>370609.6</c:v>
                </c:pt>
                <c:pt idx="4432">
                  <c:v>287000</c:v>
                </c:pt>
                <c:pt idx="4433">
                  <c:v>501367.89</c:v>
                </c:pt>
                <c:pt idx="4434">
                  <c:v>644894.4</c:v>
                </c:pt>
                <c:pt idx="4435">
                  <c:v>278030.99</c:v>
                </c:pt>
                <c:pt idx="4436">
                  <c:v>327716</c:v>
                </c:pt>
                <c:pt idx="4437">
                  <c:v>1064074.55</c:v>
                </c:pt>
                <c:pt idx="4438">
                  <c:v>419207.05</c:v>
                </c:pt>
                <c:pt idx="4439">
                  <c:v>1277200</c:v>
                </c:pt>
                <c:pt idx="4440">
                  <c:v>1228919.8500000001</c:v>
                </c:pt>
                <c:pt idx="4441">
                  <c:v>1446221.81</c:v>
                </c:pt>
                <c:pt idx="4442">
                  <c:v>270900</c:v>
                </c:pt>
                <c:pt idx="4443">
                  <c:v>561517</c:v>
                </c:pt>
                <c:pt idx="4444">
                  <c:v>0</c:v>
                </c:pt>
                <c:pt idx="4445">
                  <c:v>278030</c:v>
                </c:pt>
                <c:pt idx="4446">
                  <c:v>885877.44</c:v>
                </c:pt>
                <c:pt idx="4447">
                  <c:v>597978</c:v>
                </c:pt>
                <c:pt idx="4448">
                  <c:v>322634</c:v>
                </c:pt>
                <c:pt idx="4449">
                  <c:v>680463.53</c:v>
                </c:pt>
                <c:pt idx="4450">
                  <c:v>358595.15</c:v>
                </c:pt>
                <c:pt idx="4451">
                  <c:v>358784.06</c:v>
                </c:pt>
                <c:pt idx="4452">
                  <c:v>0</c:v>
                </c:pt>
                <c:pt idx="4453">
                  <c:v>1428002.29</c:v>
                </c:pt>
                <c:pt idx="4454">
                  <c:v>297719</c:v>
                </c:pt>
                <c:pt idx="4455">
                  <c:v>1228568</c:v>
                </c:pt>
                <c:pt idx="4456">
                  <c:v>764837.91</c:v>
                </c:pt>
                <c:pt idx="4457">
                  <c:v>647500</c:v>
                </c:pt>
                <c:pt idx="4458">
                  <c:v>0</c:v>
                </c:pt>
                <c:pt idx="4459">
                  <c:v>407769.25</c:v>
                </c:pt>
                <c:pt idx="4460">
                  <c:v>372000</c:v>
                </c:pt>
                <c:pt idx="4461">
                  <c:v>361806.78</c:v>
                </c:pt>
                <c:pt idx="4462">
                  <c:v>514285.71</c:v>
                </c:pt>
                <c:pt idx="4463">
                  <c:v>0</c:v>
                </c:pt>
                <c:pt idx="4464">
                  <c:v>0</c:v>
                </c:pt>
                <c:pt idx="4465">
                  <c:v>949839.65</c:v>
                </c:pt>
                <c:pt idx="4466">
                  <c:v>410480.22</c:v>
                </c:pt>
                <c:pt idx="4467">
                  <c:v>4677217.59</c:v>
                </c:pt>
                <c:pt idx="4468">
                  <c:v>466652.81</c:v>
                </c:pt>
                <c:pt idx="4469">
                  <c:v>400000</c:v>
                </c:pt>
                <c:pt idx="4470">
                  <c:v>365825</c:v>
                </c:pt>
                <c:pt idx="4471">
                  <c:v>0</c:v>
                </c:pt>
                <c:pt idx="4472">
                  <c:v>1124365</c:v>
                </c:pt>
                <c:pt idx="4473">
                  <c:v>456300.02</c:v>
                </c:pt>
                <c:pt idx="4474">
                  <c:v>214584.3</c:v>
                </c:pt>
                <c:pt idx="4475">
                  <c:v>361811</c:v>
                </c:pt>
                <c:pt idx="4476">
                  <c:v>0</c:v>
                </c:pt>
                <c:pt idx="4477">
                  <c:v>1491283.5</c:v>
                </c:pt>
                <c:pt idx="4478">
                  <c:v>618762.76</c:v>
                </c:pt>
                <c:pt idx="4479">
                  <c:v>0</c:v>
                </c:pt>
                <c:pt idx="4480">
                  <c:v>297046</c:v>
                </c:pt>
                <c:pt idx="4481">
                  <c:v>0</c:v>
                </c:pt>
                <c:pt idx="4482">
                  <c:v>1160779</c:v>
                </c:pt>
                <c:pt idx="4483">
                  <c:v>1034000</c:v>
                </c:pt>
                <c:pt idx="4484">
                  <c:v>526558</c:v>
                </c:pt>
                <c:pt idx="4485">
                  <c:v>957698</c:v>
                </c:pt>
                <c:pt idx="4486">
                  <c:v>243270.86</c:v>
                </c:pt>
                <c:pt idx="4487">
                  <c:v>709423.79</c:v>
                </c:pt>
                <c:pt idx="4488">
                  <c:v>297046</c:v>
                </c:pt>
                <c:pt idx="4489">
                  <c:v>297050</c:v>
                </c:pt>
                <c:pt idx="4490">
                  <c:v>299647</c:v>
                </c:pt>
                <c:pt idx="4491">
                  <c:v>372659.25</c:v>
                </c:pt>
                <c:pt idx="4492">
                  <c:v>297050</c:v>
                </c:pt>
                <c:pt idx="4493">
                  <c:v>337933.18</c:v>
                </c:pt>
                <c:pt idx="4494">
                  <c:v>557416</c:v>
                </c:pt>
                <c:pt idx="4495">
                  <c:v>0</c:v>
                </c:pt>
                <c:pt idx="4496">
                  <c:v>779424.25</c:v>
                </c:pt>
                <c:pt idx="4497">
                  <c:v>535842.93000000005</c:v>
                </c:pt>
                <c:pt idx="4498">
                  <c:v>400000</c:v>
                </c:pt>
                <c:pt idx="4499">
                  <c:v>639148</c:v>
                </c:pt>
                <c:pt idx="4500">
                  <c:v>0</c:v>
                </c:pt>
                <c:pt idx="4501">
                  <c:v>333320</c:v>
                </c:pt>
                <c:pt idx="4502">
                  <c:v>452198.21</c:v>
                </c:pt>
                <c:pt idx="4503">
                  <c:v>1260076.52</c:v>
                </c:pt>
                <c:pt idx="4504">
                  <c:v>1045500</c:v>
                </c:pt>
                <c:pt idx="4505">
                  <c:v>1084830.8400000001</c:v>
                </c:pt>
                <c:pt idx="4506">
                  <c:v>322474</c:v>
                </c:pt>
                <c:pt idx="4507">
                  <c:v>0</c:v>
                </c:pt>
                <c:pt idx="4508">
                  <c:v>549600</c:v>
                </c:pt>
                <c:pt idx="4509">
                  <c:v>0</c:v>
                </c:pt>
                <c:pt idx="4510">
                  <c:v>114474</c:v>
                </c:pt>
                <c:pt idx="4511">
                  <c:v>321509.09000000003</c:v>
                </c:pt>
                <c:pt idx="4512">
                  <c:v>438418.45</c:v>
                </c:pt>
                <c:pt idx="4513">
                  <c:v>0</c:v>
                </c:pt>
                <c:pt idx="4514">
                  <c:v>542628</c:v>
                </c:pt>
                <c:pt idx="4515">
                  <c:v>319070.05</c:v>
                </c:pt>
                <c:pt idx="4516">
                  <c:v>0</c:v>
                </c:pt>
                <c:pt idx="4517">
                  <c:v>585136.5</c:v>
                </c:pt>
                <c:pt idx="4518">
                  <c:v>0</c:v>
                </c:pt>
                <c:pt idx="4519">
                  <c:v>0</c:v>
                </c:pt>
                <c:pt idx="4520">
                  <c:v>323500</c:v>
                </c:pt>
                <c:pt idx="4521">
                  <c:v>0</c:v>
                </c:pt>
                <c:pt idx="4522">
                  <c:v>857753.11</c:v>
                </c:pt>
                <c:pt idx="4523">
                  <c:v>0</c:v>
                </c:pt>
                <c:pt idx="4524">
                  <c:v>1523214</c:v>
                </c:pt>
                <c:pt idx="4525">
                  <c:v>810799.74</c:v>
                </c:pt>
                <c:pt idx="4526">
                  <c:v>1143318.2</c:v>
                </c:pt>
                <c:pt idx="4527">
                  <c:v>297045</c:v>
                </c:pt>
                <c:pt idx="4528">
                  <c:v>365464</c:v>
                </c:pt>
                <c:pt idx="4529">
                  <c:v>1957708.6</c:v>
                </c:pt>
                <c:pt idx="4530">
                  <c:v>600000</c:v>
                </c:pt>
                <c:pt idx="4531">
                  <c:v>161084.29999999999</c:v>
                </c:pt>
                <c:pt idx="4532">
                  <c:v>31927.439999999999</c:v>
                </c:pt>
                <c:pt idx="4533">
                  <c:v>0</c:v>
                </c:pt>
                <c:pt idx="4534">
                  <c:v>543427.36</c:v>
                </c:pt>
                <c:pt idx="4535">
                  <c:v>342059.63</c:v>
                </c:pt>
                <c:pt idx="4536">
                  <c:v>1870704.54</c:v>
                </c:pt>
                <c:pt idx="4537">
                  <c:v>317000</c:v>
                </c:pt>
                <c:pt idx="4538">
                  <c:v>403806.82</c:v>
                </c:pt>
                <c:pt idx="4539">
                  <c:v>1709089.1</c:v>
                </c:pt>
                <c:pt idx="4540">
                  <c:v>278030</c:v>
                </c:pt>
                <c:pt idx="4541">
                  <c:v>351531.84</c:v>
                </c:pt>
                <c:pt idx="4542">
                  <c:v>568492</c:v>
                </c:pt>
                <c:pt idx="4543">
                  <c:v>353607</c:v>
                </c:pt>
                <c:pt idx="4544">
                  <c:v>1932000</c:v>
                </c:pt>
                <c:pt idx="4545">
                  <c:v>0</c:v>
                </c:pt>
                <c:pt idx="4546">
                  <c:v>566297</c:v>
                </c:pt>
                <c:pt idx="4547">
                  <c:v>133037.29999999999</c:v>
                </c:pt>
                <c:pt idx="4548">
                  <c:v>0</c:v>
                </c:pt>
                <c:pt idx="4549">
                  <c:v>1624745.95</c:v>
                </c:pt>
                <c:pt idx="4550">
                  <c:v>693063.36</c:v>
                </c:pt>
                <c:pt idx="4551">
                  <c:v>476566.67</c:v>
                </c:pt>
                <c:pt idx="4552">
                  <c:v>0</c:v>
                </c:pt>
                <c:pt idx="4553">
                  <c:v>35530</c:v>
                </c:pt>
                <c:pt idx="4554">
                  <c:v>476562.94</c:v>
                </c:pt>
                <c:pt idx="4555">
                  <c:v>297046</c:v>
                </c:pt>
                <c:pt idx="4556">
                  <c:v>381640</c:v>
                </c:pt>
                <c:pt idx="4557">
                  <c:v>323296</c:v>
                </c:pt>
                <c:pt idx="4558">
                  <c:v>1730544</c:v>
                </c:pt>
                <c:pt idx="4559">
                  <c:v>670740</c:v>
                </c:pt>
                <c:pt idx="4560">
                  <c:v>290000</c:v>
                </c:pt>
                <c:pt idx="4561">
                  <c:v>542095.31999999995</c:v>
                </c:pt>
                <c:pt idx="4562">
                  <c:v>695574.7</c:v>
                </c:pt>
                <c:pt idx="4563">
                  <c:v>299784</c:v>
                </c:pt>
                <c:pt idx="4564">
                  <c:v>0</c:v>
                </c:pt>
                <c:pt idx="4565">
                  <c:v>0</c:v>
                </c:pt>
                <c:pt idx="4566">
                  <c:v>524236.19</c:v>
                </c:pt>
                <c:pt idx="4567">
                  <c:v>298155</c:v>
                </c:pt>
                <c:pt idx="4568">
                  <c:v>347501.19</c:v>
                </c:pt>
                <c:pt idx="4569">
                  <c:v>280000</c:v>
                </c:pt>
                <c:pt idx="4570">
                  <c:v>350112.18</c:v>
                </c:pt>
                <c:pt idx="4571">
                  <c:v>815000</c:v>
                </c:pt>
                <c:pt idx="4572">
                  <c:v>1207124</c:v>
                </c:pt>
                <c:pt idx="4573">
                  <c:v>860750.63</c:v>
                </c:pt>
                <c:pt idx="4574">
                  <c:v>278030</c:v>
                </c:pt>
                <c:pt idx="4575">
                  <c:v>297046</c:v>
                </c:pt>
                <c:pt idx="4576">
                  <c:v>391916.75</c:v>
                </c:pt>
                <c:pt idx="4577">
                  <c:v>442458</c:v>
                </c:pt>
                <c:pt idx="4578">
                  <c:v>0</c:v>
                </c:pt>
                <c:pt idx="4579">
                  <c:v>46091.09</c:v>
                </c:pt>
                <c:pt idx="4580">
                  <c:v>0</c:v>
                </c:pt>
                <c:pt idx="4581">
                  <c:v>301853</c:v>
                </c:pt>
                <c:pt idx="4582">
                  <c:v>263622.26</c:v>
                </c:pt>
                <c:pt idx="4583">
                  <c:v>511600</c:v>
                </c:pt>
                <c:pt idx="4584">
                  <c:v>831771.12</c:v>
                </c:pt>
                <c:pt idx="4585">
                  <c:v>297045</c:v>
                </c:pt>
                <c:pt idx="4586">
                  <c:v>0</c:v>
                </c:pt>
                <c:pt idx="4587">
                  <c:v>239200</c:v>
                </c:pt>
                <c:pt idx="4588">
                  <c:v>445567</c:v>
                </c:pt>
                <c:pt idx="4589">
                  <c:v>211216</c:v>
                </c:pt>
                <c:pt idx="4590">
                  <c:v>410000.02</c:v>
                </c:pt>
                <c:pt idx="4591">
                  <c:v>3325777.9</c:v>
                </c:pt>
                <c:pt idx="4592">
                  <c:v>306669.62</c:v>
                </c:pt>
                <c:pt idx="4593">
                  <c:v>405464.55</c:v>
                </c:pt>
                <c:pt idx="4594">
                  <c:v>560987.56000000006</c:v>
                </c:pt>
                <c:pt idx="4595">
                  <c:v>374731.55</c:v>
                </c:pt>
                <c:pt idx="4596">
                  <c:v>650000</c:v>
                </c:pt>
                <c:pt idx="4597">
                  <c:v>358640</c:v>
                </c:pt>
                <c:pt idx="4598">
                  <c:v>838786.3</c:v>
                </c:pt>
                <c:pt idx="4599">
                  <c:v>34458</c:v>
                </c:pt>
                <c:pt idx="4600">
                  <c:v>640000</c:v>
                </c:pt>
                <c:pt idx="4601">
                  <c:v>736259</c:v>
                </c:pt>
                <c:pt idx="4602">
                  <c:v>366300</c:v>
                </c:pt>
                <c:pt idx="4603">
                  <c:v>989476.56</c:v>
                </c:pt>
                <c:pt idx="4604">
                  <c:v>664852.56000000006</c:v>
                </c:pt>
                <c:pt idx="4605">
                  <c:v>355573.78</c:v>
                </c:pt>
                <c:pt idx="4606">
                  <c:v>353478.67</c:v>
                </c:pt>
                <c:pt idx="4607">
                  <c:v>308439</c:v>
                </c:pt>
                <c:pt idx="4608">
                  <c:v>278030</c:v>
                </c:pt>
                <c:pt idx="4609">
                  <c:v>445567</c:v>
                </c:pt>
                <c:pt idx="4610">
                  <c:v>0</c:v>
                </c:pt>
                <c:pt idx="4611">
                  <c:v>212000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392034</c:v>
                </c:pt>
                <c:pt idx="4616">
                  <c:v>1700000</c:v>
                </c:pt>
                <c:pt idx="4617">
                  <c:v>674375</c:v>
                </c:pt>
                <c:pt idx="4618">
                  <c:v>402257.7</c:v>
                </c:pt>
                <c:pt idx="4619">
                  <c:v>445433</c:v>
                </c:pt>
                <c:pt idx="4620">
                  <c:v>605498</c:v>
                </c:pt>
                <c:pt idx="4621">
                  <c:v>0</c:v>
                </c:pt>
                <c:pt idx="4622">
                  <c:v>0</c:v>
                </c:pt>
                <c:pt idx="4623">
                  <c:v>509509</c:v>
                </c:pt>
                <c:pt idx="4624">
                  <c:v>609986</c:v>
                </c:pt>
                <c:pt idx="4625">
                  <c:v>775258.33</c:v>
                </c:pt>
                <c:pt idx="4626">
                  <c:v>541379.75</c:v>
                </c:pt>
                <c:pt idx="4627">
                  <c:v>426935.93</c:v>
                </c:pt>
                <c:pt idx="4628">
                  <c:v>13780</c:v>
                </c:pt>
                <c:pt idx="4629">
                  <c:v>0</c:v>
                </c:pt>
                <c:pt idx="4630">
                  <c:v>1162023.5</c:v>
                </c:pt>
                <c:pt idx="4631">
                  <c:v>297973.5</c:v>
                </c:pt>
                <c:pt idx="4632">
                  <c:v>311901.48</c:v>
                </c:pt>
                <c:pt idx="4633">
                  <c:v>493312.35</c:v>
                </c:pt>
                <c:pt idx="4634">
                  <c:v>1717983</c:v>
                </c:pt>
                <c:pt idx="4635">
                  <c:v>343953</c:v>
                </c:pt>
                <c:pt idx="4636">
                  <c:v>2766444.9</c:v>
                </c:pt>
                <c:pt idx="4637">
                  <c:v>634886.40000000002</c:v>
                </c:pt>
                <c:pt idx="4638">
                  <c:v>0</c:v>
                </c:pt>
                <c:pt idx="4639">
                  <c:v>1337734.1000000001</c:v>
                </c:pt>
                <c:pt idx="4640">
                  <c:v>193905.3</c:v>
                </c:pt>
                <c:pt idx="4641">
                  <c:v>0</c:v>
                </c:pt>
                <c:pt idx="4642">
                  <c:v>312000</c:v>
                </c:pt>
                <c:pt idx="4643">
                  <c:v>297045</c:v>
                </c:pt>
                <c:pt idx="4644">
                  <c:v>0</c:v>
                </c:pt>
                <c:pt idx="4645">
                  <c:v>392686</c:v>
                </c:pt>
                <c:pt idx="4646">
                  <c:v>1544128</c:v>
                </c:pt>
                <c:pt idx="4647">
                  <c:v>25000</c:v>
                </c:pt>
                <c:pt idx="4648">
                  <c:v>589772.12</c:v>
                </c:pt>
                <c:pt idx="4649">
                  <c:v>297045</c:v>
                </c:pt>
                <c:pt idx="4650">
                  <c:v>640424.22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462065</c:v>
                </c:pt>
                <c:pt idx="4655">
                  <c:v>914169.91</c:v>
                </c:pt>
                <c:pt idx="4656">
                  <c:v>0</c:v>
                </c:pt>
                <c:pt idx="4657">
                  <c:v>763375.1</c:v>
                </c:pt>
                <c:pt idx="4658">
                  <c:v>450000</c:v>
                </c:pt>
                <c:pt idx="4659">
                  <c:v>123924</c:v>
                </c:pt>
                <c:pt idx="4660">
                  <c:v>391012.95</c:v>
                </c:pt>
                <c:pt idx="4661">
                  <c:v>364900</c:v>
                </c:pt>
                <c:pt idx="4662">
                  <c:v>796069</c:v>
                </c:pt>
                <c:pt idx="4663">
                  <c:v>962757.1</c:v>
                </c:pt>
                <c:pt idx="4664">
                  <c:v>1453308</c:v>
                </c:pt>
                <c:pt idx="4665">
                  <c:v>746556.41</c:v>
                </c:pt>
                <c:pt idx="4666">
                  <c:v>1422542.7</c:v>
                </c:pt>
                <c:pt idx="4667">
                  <c:v>1417996.5</c:v>
                </c:pt>
                <c:pt idx="4668">
                  <c:v>375882.38</c:v>
                </c:pt>
                <c:pt idx="4669">
                  <c:v>348148</c:v>
                </c:pt>
                <c:pt idx="4670">
                  <c:v>1564419</c:v>
                </c:pt>
                <c:pt idx="4671">
                  <c:v>0</c:v>
                </c:pt>
                <c:pt idx="4672">
                  <c:v>535643.15</c:v>
                </c:pt>
                <c:pt idx="4673">
                  <c:v>835000</c:v>
                </c:pt>
                <c:pt idx="4674">
                  <c:v>297046</c:v>
                </c:pt>
                <c:pt idx="4675">
                  <c:v>185000</c:v>
                </c:pt>
                <c:pt idx="4676">
                  <c:v>117100.8</c:v>
                </c:pt>
                <c:pt idx="4677">
                  <c:v>515840</c:v>
                </c:pt>
                <c:pt idx="4678">
                  <c:v>817600</c:v>
                </c:pt>
                <c:pt idx="4679">
                  <c:v>424222</c:v>
                </c:pt>
                <c:pt idx="4680">
                  <c:v>298548</c:v>
                </c:pt>
                <c:pt idx="4681">
                  <c:v>408978.27</c:v>
                </c:pt>
                <c:pt idx="4682">
                  <c:v>445000</c:v>
                </c:pt>
                <c:pt idx="4683">
                  <c:v>0</c:v>
                </c:pt>
                <c:pt idx="4684">
                  <c:v>544761.14</c:v>
                </c:pt>
                <c:pt idx="4685">
                  <c:v>360000</c:v>
                </c:pt>
                <c:pt idx="4686">
                  <c:v>339594</c:v>
                </c:pt>
                <c:pt idx="4687">
                  <c:v>608956</c:v>
                </c:pt>
                <c:pt idx="4688">
                  <c:v>149134.75</c:v>
                </c:pt>
                <c:pt idx="4689">
                  <c:v>603283.5</c:v>
                </c:pt>
                <c:pt idx="4690">
                  <c:v>897359.35999999999</c:v>
                </c:pt>
                <c:pt idx="4691">
                  <c:v>297046</c:v>
                </c:pt>
                <c:pt idx="4692">
                  <c:v>883830.32</c:v>
                </c:pt>
                <c:pt idx="4693">
                  <c:v>8962309</c:v>
                </c:pt>
                <c:pt idx="4694">
                  <c:v>0</c:v>
                </c:pt>
                <c:pt idx="4695">
                  <c:v>432301.35</c:v>
                </c:pt>
                <c:pt idx="4696">
                  <c:v>578941.44999999995</c:v>
                </c:pt>
                <c:pt idx="4697">
                  <c:v>2923075.5</c:v>
                </c:pt>
                <c:pt idx="4698">
                  <c:v>540376</c:v>
                </c:pt>
                <c:pt idx="4699">
                  <c:v>0</c:v>
                </c:pt>
                <c:pt idx="4700">
                  <c:v>297046</c:v>
                </c:pt>
                <c:pt idx="4701">
                  <c:v>500136.83</c:v>
                </c:pt>
                <c:pt idx="4702">
                  <c:v>353539</c:v>
                </c:pt>
                <c:pt idx="4703">
                  <c:v>450677.08</c:v>
                </c:pt>
                <c:pt idx="4704">
                  <c:v>65449</c:v>
                </c:pt>
                <c:pt idx="4705">
                  <c:v>505464</c:v>
                </c:pt>
                <c:pt idx="4706">
                  <c:v>1594555.67</c:v>
                </c:pt>
                <c:pt idx="4707">
                  <c:v>359544.27</c:v>
                </c:pt>
                <c:pt idx="4708">
                  <c:v>550000</c:v>
                </c:pt>
                <c:pt idx="4709">
                  <c:v>1482404.13</c:v>
                </c:pt>
                <c:pt idx="4710">
                  <c:v>562232.44999999995</c:v>
                </c:pt>
                <c:pt idx="4711">
                  <c:v>160481</c:v>
                </c:pt>
                <c:pt idx="4712">
                  <c:v>239681</c:v>
                </c:pt>
                <c:pt idx="4713">
                  <c:v>331398</c:v>
                </c:pt>
                <c:pt idx="4714">
                  <c:v>426396.51</c:v>
                </c:pt>
                <c:pt idx="4715">
                  <c:v>297046</c:v>
                </c:pt>
                <c:pt idx="4716">
                  <c:v>807660.97</c:v>
                </c:pt>
                <c:pt idx="4717">
                  <c:v>346508.45</c:v>
                </c:pt>
                <c:pt idx="4718">
                  <c:v>578500</c:v>
                </c:pt>
                <c:pt idx="4719">
                  <c:v>278030</c:v>
                </c:pt>
                <c:pt idx="4720">
                  <c:v>439367.6</c:v>
                </c:pt>
                <c:pt idx="4721">
                  <c:v>297046</c:v>
                </c:pt>
                <c:pt idx="4722">
                  <c:v>744485.75</c:v>
                </c:pt>
                <c:pt idx="4723">
                  <c:v>587429</c:v>
                </c:pt>
                <c:pt idx="4724">
                  <c:v>297045</c:v>
                </c:pt>
                <c:pt idx="4725">
                  <c:v>600000</c:v>
                </c:pt>
                <c:pt idx="4726">
                  <c:v>0</c:v>
                </c:pt>
                <c:pt idx="4727">
                  <c:v>584267</c:v>
                </c:pt>
                <c:pt idx="4728">
                  <c:v>455696</c:v>
                </c:pt>
                <c:pt idx="4729">
                  <c:v>508567.57</c:v>
                </c:pt>
                <c:pt idx="4730">
                  <c:v>780062.6</c:v>
                </c:pt>
                <c:pt idx="4731">
                  <c:v>299152</c:v>
                </c:pt>
                <c:pt idx="4732">
                  <c:v>83752.679999999993</c:v>
                </c:pt>
                <c:pt idx="4733">
                  <c:v>566297</c:v>
                </c:pt>
                <c:pt idx="4734">
                  <c:v>515703.75</c:v>
                </c:pt>
                <c:pt idx="4735">
                  <c:v>666888.57999999996</c:v>
                </c:pt>
                <c:pt idx="4736">
                  <c:v>597692</c:v>
                </c:pt>
                <c:pt idx="4737">
                  <c:v>377274.53</c:v>
                </c:pt>
                <c:pt idx="4738">
                  <c:v>426954</c:v>
                </c:pt>
                <c:pt idx="4739">
                  <c:v>406273.76</c:v>
                </c:pt>
                <c:pt idx="4740">
                  <c:v>278030</c:v>
                </c:pt>
                <c:pt idx="4741">
                  <c:v>478916.7</c:v>
                </c:pt>
                <c:pt idx="4742">
                  <c:v>713217</c:v>
                </c:pt>
                <c:pt idx="4743">
                  <c:v>0</c:v>
                </c:pt>
                <c:pt idx="4744">
                  <c:v>371789</c:v>
                </c:pt>
                <c:pt idx="4745">
                  <c:v>409656.48</c:v>
                </c:pt>
                <c:pt idx="4746">
                  <c:v>297045</c:v>
                </c:pt>
                <c:pt idx="4747">
                  <c:v>554879.49</c:v>
                </c:pt>
                <c:pt idx="4748">
                  <c:v>686166</c:v>
                </c:pt>
                <c:pt idx="4749">
                  <c:v>919460.32</c:v>
                </c:pt>
                <c:pt idx="4750">
                  <c:v>426614.9</c:v>
                </c:pt>
                <c:pt idx="4751">
                  <c:v>297046</c:v>
                </c:pt>
                <c:pt idx="4752">
                  <c:v>54143</c:v>
                </c:pt>
                <c:pt idx="4753">
                  <c:v>289033.15000000002</c:v>
                </c:pt>
                <c:pt idx="4754">
                  <c:v>0</c:v>
                </c:pt>
                <c:pt idx="4755">
                  <c:v>349627.57</c:v>
                </c:pt>
                <c:pt idx="4756">
                  <c:v>173160</c:v>
                </c:pt>
                <c:pt idx="4757">
                  <c:v>40000</c:v>
                </c:pt>
                <c:pt idx="4758">
                  <c:v>904989</c:v>
                </c:pt>
                <c:pt idx="4759">
                  <c:v>648302.5</c:v>
                </c:pt>
                <c:pt idx="4760">
                  <c:v>278030</c:v>
                </c:pt>
                <c:pt idx="4761">
                  <c:v>0</c:v>
                </c:pt>
                <c:pt idx="4762">
                  <c:v>488672.53</c:v>
                </c:pt>
                <c:pt idx="4763">
                  <c:v>0</c:v>
                </c:pt>
                <c:pt idx="4764">
                  <c:v>700000</c:v>
                </c:pt>
                <c:pt idx="4765">
                  <c:v>1214806</c:v>
                </c:pt>
                <c:pt idx="4766">
                  <c:v>0</c:v>
                </c:pt>
                <c:pt idx="4767">
                  <c:v>1590894.7</c:v>
                </c:pt>
                <c:pt idx="4768">
                  <c:v>259227</c:v>
                </c:pt>
                <c:pt idx="4769">
                  <c:v>756936.6</c:v>
                </c:pt>
                <c:pt idx="4770">
                  <c:v>1744589.38</c:v>
                </c:pt>
                <c:pt idx="4771">
                  <c:v>288287</c:v>
                </c:pt>
                <c:pt idx="4772">
                  <c:v>278031</c:v>
                </c:pt>
                <c:pt idx="4773">
                  <c:v>0</c:v>
                </c:pt>
                <c:pt idx="4774">
                  <c:v>0</c:v>
                </c:pt>
                <c:pt idx="4775">
                  <c:v>121288.4</c:v>
                </c:pt>
                <c:pt idx="4776">
                  <c:v>617386</c:v>
                </c:pt>
                <c:pt idx="4777">
                  <c:v>0</c:v>
                </c:pt>
                <c:pt idx="4778">
                  <c:v>179772.13</c:v>
                </c:pt>
                <c:pt idx="4779">
                  <c:v>0</c:v>
                </c:pt>
                <c:pt idx="4780">
                  <c:v>410351</c:v>
                </c:pt>
                <c:pt idx="4781">
                  <c:v>339953</c:v>
                </c:pt>
                <c:pt idx="4782">
                  <c:v>753198</c:v>
                </c:pt>
                <c:pt idx="4783">
                  <c:v>697743.71</c:v>
                </c:pt>
                <c:pt idx="4784">
                  <c:v>445739.84</c:v>
                </c:pt>
                <c:pt idx="4785">
                  <c:v>660555.53</c:v>
                </c:pt>
                <c:pt idx="4786">
                  <c:v>278030</c:v>
                </c:pt>
                <c:pt idx="4787">
                  <c:v>666625.48</c:v>
                </c:pt>
                <c:pt idx="4788">
                  <c:v>1024313.1</c:v>
                </c:pt>
                <c:pt idx="4789">
                  <c:v>375000</c:v>
                </c:pt>
                <c:pt idx="4790">
                  <c:v>445567</c:v>
                </c:pt>
                <c:pt idx="4791">
                  <c:v>297139</c:v>
                </c:pt>
                <c:pt idx="4792">
                  <c:v>2250000</c:v>
                </c:pt>
                <c:pt idx="4793">
                  <c:v>534619.65</c:v>
                </c:pt>
                <c:pt idx="4794">
                  <c:v>408532</c:v>
                </c:pt>
                <c:pt idx="4795">
                  <c:v>308439</c:v>
                </c:pt>
                <c:pt idx="4796">
                  <c:v>489279</c:v>
                </c:pt>
                <c:pt idx="4797">
                  <c:v>56667</c:v>
                </c:pt>
                <c:pt idx="4798">
                  <c:v>0</c:v>
                </c:pt>
                <c:pt idx="4799">
                  <c:v>278030</c:v>
                </c:pt>
                <c:pt idx="4800">
                  <c:v>468369</c:v>
                </c:pt>
                <c:pt idx="4801">
                  <c:v>559270.94999999995</c:v>
                </c:pt>
                <c:pt idx="4802">
                  <c:v>352855</c:v>
                </c:pt>
                <c:pt idx="4803">
                  <c:v>685483.06</c:v>
                </c:pt>
                <c:pt idx="4804">
                  <c:v>105542.83</c:v>
                </c:pt>
                <c:pt idx="4805">
                  <c:v>639148</c:v>
                </c:pt>
                <c:pt idx="4806">
                  <c:v>80000</c:v>
                </c:pt>
                <c:pt idx="4807">
                  <c:v>2624502</c:v>
                </c:pt>
                <c:pt idx="4808">
                  <c:v>536035.42000000004</c:v>
                </c:pt>
                <c:pt idx="4809">
                  <c:v>371041.65</c:v>
                </c:pt>
                <c:pt idx="4810">
                  <c:v>0</c:v>
                </c:pt>
                <c:pt idx="4811">
                  <c:v>384348.31</c:v>
                </c:pt>
                <c:pt idx="4812">
                  <c:v>240000</c:v>
                </c:pt>
                <c:pt idx="4813">
                  <c:v>141509.48000000001</c:v>
                </c:pt>
                <c:pt idx="4814">
                  <c:v>2803065.68</c:v>
                </c:pt>
                <c:pt idx="4815">
                  <c:v>806339.27</c:v>
                </c:pt>
                <c:pt idx="4816">
                  <c:v>0</c:v>
                </c:pt>
                <c:pt idx="4817">
                  <c:v>0</c:v>
                </c:pt>
                <c:pt idx="4818">
                  <c:v>1399635</c:v>
                </c:pt>
                <c:pt idx="4819">
                  <c:v>336308.54</c:v>
                </c:pt>
                <c:pt idx="4820">
                  <c:v>388655.68</c:v>
                </c:pt>
                <c:pt idx="4821">
                  <c:v>458950</c:v>
                </c:pt>
                <c:pt idx="4822">
                  <c:v>205604.33</c:v>
                </c:pt>
                <c:pt idx="4823">
                  <c:v>459530.58</c:v>
                </c:pt>
                <c:pt idx="4824">
                  <c:v>0</c:v>
                </c:pt>
                <c:pt idx="4825">
                  <c:v>302709.55</c:v>
                </c:pt>
                <c:pt idx="4826">
                  <c:v>430371</c:v>
                </c:pt>
                <c:pt idx="4827">
                  <c:v>440373</c:v>
                </c:pt>
                <c:pt idx="4828">
                  <c:v>1871180.58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665586.97</c:v>
                </c:pt>
                <c:pt idx="4833">
                  <c:v>317915</c:v>
                </c:pt>
                <c:pt idx="4834">
                  <c:v>297046</c:v>
                </c:pt>
                <c:pt idx="4835">
                  <c:v>1182150</c:v>
                </c:pt>
                <c:pt idx="4836">
                  <c:v>278030</c:v>
                </c:pt>
                <c:pt idx="4837">
                  <c:v>925292.5</c:v>
                </c:pt>
                <c:pt idx="4838">
                  <c:v>278030</c:v>
                </c:pt>
                <c:pt idx="4839">
                  <c:v>411350</c:v>
                </c:pt>
                <c:pt idx="4840">
                  <c:v>2186234</c:v>
                </c:pt>
                <c:pt idx="4841">
                  <c:v>2153787.6800000002</c:v>
                </c:pt>
                <c:pt idx="4842">
                  <c:v>258118.56</c:v>
                </c:pt>
                <c:pt idx="4843">
                  <c:v>0</c:v>
                </c:pt>
                <c:pt idx="4844">
                  <c:v>734210</c:v>
                </c:pt>
                <c:pt idx="4845">
                  <c:v>406011</c:v>
                </c:pt>
                <c:pt idx="4846">
                  <c:v>500000</c:v>
                </c:pt>
                <c:pt idx="4847">
                  <c:v>81932.259999999995</c:v>
                </c:pt>
                <c:pt idx="4848">
                  <c:v>316920</c:v>
                </c:pt>
                <c:pt idx="4849">
                  <c:v>417792.18</c:v>
                </c:pt>
                <c:pt idx="4850">
                  <c:v>297046</c:v>
                </c:pt>
                <c:pt idx="4851">
                  <c:v>371296.25</c:v>
                </c:pt>
                <c:pt idx="4852">
                  <c:v>639148</c:v>
                </c:pt>
                <c:pt idx="4853">
                  <c:v>453750</c:v>
                </c:pt>
                <c:pt idx="4854">
                  <c:v>889043.09</c:v>
                </c:pt>
                <c:pt idx="4855">
                  <c:v>278030</c:v>
                </c:pt>
                <c:pt idx="4856">
                  <c:v>660392</c:v>
                </c:pt>
                <c:pt idx="4857">
                  <c:v>491840</c:v>
                </c:pt>
                <c:pt idx="4858">
                  <c:v>1089300</c:v>
                </c:pt>
                <c:pt idx="4859">
                  <c:v>352830</c:v>
                </c:pt>
                <c:pt idx="4860">
                  <c:v>1417056.5</c:v>
                </c:pt>
                <c:pt idx="4861">
                  <c:v>974906</c:v>
                </c:pt>
                <c:pt idx="4862">
                  <c:v>430924</c:v>
                </c:pt>
                <c:pt idx="4863">
                  <c:v>0</c:v>
                </c:pt>
                <c:pt idx="4864">
                  <c:v>459223</c:v>
                </c:pt>
                <c:pt idx="4865">
                  <c:v>105750</c:v>
                </c:pt>
                <c:pt idx="4866">
                  <c:v>341002</c:v>
                </c:pt>
                <c:pt idx="4867">
                  <c:v>497566.22</c:v>
                </c:pt>
                <c:pt idx="4868">
                  <c:v>407547.36</c:v>
                </c:pt>
                <c:pt idx="4869">
                  <c:v>1190858.8</c:v>
                </c:pt>
                <c:pt idx="4870">
                  <c:v>0</c:v>
                </c:pt>
                <c:pt idx="4871">
                  <c:v>199099.7</c:v>
                </c:pt>
                <c:pt idx="4872">
                  <c:v>368050</c:v>
                </c:pt>
                <c:pt idx="4873">
                  <c:v>433136</c:v>
                </c:pt>
                <c:pt idx="4874">
                  <c:v>1295895</c:v>
                </c:pt>
                <c:pt idx="4875">
                  <c:v>898140</c:v>
                </c:pt>
                <c:pt idx="4876">
                  <c:v>532775.64</c:v>
                </c:pt>
                <c:pt idx="4877">
                  <c:v>635080.35</c:v>
                </c:pt>
                <c:pt idx="4878">
                  <c:v>278030</c:v>
                </c:pt>
                <c:pt idx="4879">
                  <c:v>3082593.2</c:v>
                </c:pt>
                <c:pt idx="4880">
                  <c:v>457783.1</c:v>
                </c:pt>
                <c:pt idx="4881">
                  <c:v>452286.93</c:v>
                </c:pt>
                <c:pt idx="4882">
                  <c:v>389877.39</c:v>
                </c:pt>
                <c:pt idx="4883">
                  <c:v>693332.47999999998</c:v>
                </c:pt>
                <c:pt idx="4884">
                  <c:v>278030</c:v>
                </c:pt>
                <c:pt idx="4885">
                  <c:v>394319</c:v>
                </c:pt>
                <c:pt idx="4886">
                  <c:v>351823</c:v>
                </c:pt>
                <c:pt idx="4887">
                  <c:v>2326097.7000000002</c:v>
                </c:pt>
                <c:pt idx="4888">
                  <c:v>267520</c:v>
                </c:pt>
                <c:pt idx="4889">
                  <c:v>1645618</c:v>
                </c:pt>
                <c:pt idx="4890">
                  <c:v>278030</c:v>
                </c:pt>
                <c:pt idx="4891">
                  <c:v>38615</c:v>
                </c:pt>
                <c:pt idx="4892">
                  <c:v>586357</c:v>
                </c:pt>
                <c:pt idx="4893">
                  <c:v>633542.55000000005</c:v>
                </c:pt>
                <c:pt idx="4894">
                  <c:v>501669</c:v>
                </c:pt>
                <c:pt idx="4895">
                  <c:v>787199</c:v>
                </c:pt>
                <c:pt idx="4896">
                  <c:v>230792.07</c:v>
                </c:pt>
                <c:pt idx="4897">
                  <c:v>295503</c:v>
                </c:pt>
                <c:pt idx="4898">
                  <c:v>1220204</c:v>
                </c:pt>
                <c:pt idx="4899">
                  <c:v>0</c:v>
                </c:pt>
                <c:pt idx="4900">
                  <c:v>898639.65</c:v>
                </c:pt>
                <c:pt idx="4901">
                  <c:v>278030</c:v>
                </c:pt>
                <c:pt idx="4902">
                  <c:v>310124</c:v>
                </c:pt>
                <c:pt idx="4903">
                  <c:v>991376.88</c:v>
                </c:pt>
                <c:pt idx="4904">
                  <c:v>308921.96000000002</c:v>
                </c:pt>
                <c:pt idx="4905">
                  <c:v>297046</c:v>
                </c:pt>
                <c:pt idx="4906">
                  <c:v>347568.48</c:v>
                </c:pt>
                <c:pt idx="4907">
                  <c:v>0</c:v>
                </c:pt>
                <c:pt idx="4908">
                  <c:v>353906</c:v>
                </c:pt>
                <c:pt idx="4909">
                  <c:v>77230</c:v>
                </c:pt>
                <c:pt idx="4910">
                  <c:v>335206</c:v>
                </c:pt>
                <c:pt idx="4911">
                  <c:v>0</c:v>
                </c:pt>
                <c:pt idx="4912">
                  <c:v>0</c:v>
                </c:pt>
                <c:pt idx="4913">
                  <c:v>2021471.57</c:v>
                </c:pt>
                <c:pt idx="4914">
                  <c:v>2753365.06</c:v>
                </c:pt>
                <c:pt idx="4915">
                  <c:v>242000</c:v>
                </c:pt>
                <c:pt idx="4916">
                  <c:v>278030</c:v>
                </c:pt>
                <c:pt idx="4917">
                  <c:v>370681.59999999998</c:v>
                </c:pt>
                <c:pt idx="4918">
                  <c:v>195150</c:v>
                </c:pt>
                <c:pt idx="4919">
                  <c:v>404463</c:v>
                </c:pt>
                <c:pt idx="4920">
                  <c:v>581349.26</c:v>
                </c:pt>
                <c:pt idx="4921">
                  <c:v>903746</c:v>
                </c:pt>
                <c:pt idx="4922">
                  <c:v>278030</c:v>
                </c:pt>
                <c:pt idx="4923">
                  <c:v>25000</c:v>
                </c:pt>
                <c:pt idx="4924">
                  <c:v>1558990</c:v>
                </c:pt>
                <c:pt idx="4925">
                  <c:v>1177435.8899999999</c:v>
                </c:pt>
                <c:pt idx="4926">
                  <c:v>199760.73</c:v>
                </c:pt>
                <c:pt idx="4927">
                  <c:v>827454</c:v>
                </c:pt>
                <c:pt idx="4928">
                  <c:v>297045</c:v>
                </c:pt>
                <c:pt idx="4929">
                  <c:v>842792.5</c:v>
                </c:pt>
                <c:pt idx="4930">
                  <c:v>297046</c:v>
                </c:pt>
                <c:pt idx="4931">
                  <c:v>268990.86</c:v>
                </c:pt>
                <c:pt idx="4932">
                  <c:v>953508</c:v>
                </c:pt>
                <c:pt idx="4933">
                  <c:v>292120</c:v>
                </c:pt>
                <c:pt idx="4934">
                  <c:v>2417560.34</c:v>
                </c:pt>
                <c:pt idx="4935">
                  <c:v>5000</c:v>
                </c:pt>
                <c:pt idx="4936">
                  <c:v>631606.25</c:v>
                </c:pt>
                <c:pt idx="4937">
                  <c:v>299441</c:v>
                </c:pt>
                <c:pt idx="4938">
                  <c:v>233740</c:v>
                </c:pt>
                <c:pt idx="4939">
                  <c:v>297046</c:v>
                </c:pt>
                <c:pt idx="4940">
                  <c:v>278030</c:v>
                </c:pt>
                <c:pt idx="4941">
                  <c:v>3670341.6</c:v>
                </c:pt>
                <c:pt idx="4942">
                  <c:v>350050.88</c:v>
                </c:pt>
                <c:pt idx="4943">
                  <c:v>1225741</c:v>
                </c:pt>
                <c:pt idx="4944">
                  <c:v>297045</c:v>
                </c:pt>
                <c:pt idx="4945">
                  <c:v>278030</c:v>
                </c:pt>
                <c:pt idx="4946">
                  <c:v>1158417</c:v>
                </c:pt>
                <c:pt idx="4947">
                  <c:v>297046</c:v>
                </c:pt>
                <c:pt idx="4948">
                  <c:v>1376386</c:v>
                </c:pt>
                <c:pt idx="4949">
                  <c:v>4206651</c:v>
                </c:pt>
                <c:pt idx="4950">
                  <c:v>545415</c:v>
                </c:pt>
                <c:pt idx="4951">
                  <c:v>330000</c:v>
                </c:pt>
                <c:pt idx="4952">
                  <c:v>297046</c:v>
                </c:pt>
                <c:pt idx="4953">
                  <c:v>479252.04</c:v>
                </c:pt>
                <c:pt idx="4954">
                  <c:v>371690</c:v>
                </c:pt>
                <c:pt idx="4955">
                  <c:v>1200000</c:v>
                </c:pt>
                <c:pt idx="4956">
                  <c:v>428960.15</c:v>
                </c:pt>
                <c:pt idx="4957">
                  <c:v>290000</c:v>
                </c:pt>
                <c:pt idx="4958">
                  <c:v>543612.26</c:v>
                </c:pt>
                <c:pt idx="4959">
                  <c:v>0</c:v>
                </c:pt>
                <c:pt idx="4960">
                  <c:v>0</c:v>
                </c:pt>
                <c:pt idx="4961">
                  <c:v>1211650.6299999999</c:v>
                </c:pt>
                <c:pt idx="4962">
                  <c:v>714152</c:v>
                </c:pt>
                <c:pt idx="4963">
                  <c:v>298000</c:v>
                </c:pt>
                <c:pt idx="4964">
                  <c:v>0</c:v>
                </c:pt>
                <c:pt idx="4965">
                  <c:v>297046</c:v>
                </c:pt>
                <c:pt idx="4966">
                  <c:v>428928.14</c:v>
                </c:pt>
                <c:pt idx="4967">
                  <c:v>0</c:v>
                </c:pt>
                <c:pt idx="4968">
                  <c:v>968467.27</c:v>
                </c:pt>
                <c:pt idx="4969">
                  <c:v>302470</c:v>
                </c:pt>
                <c:pt idx="4970">
                  <c:v>742053.13</c:v>
                </c:pt>
                <c:pt idx="4971">
                  <c:v>442402.66</c:v>
                </c:pt>
                <c:pt idx="4972">
                  <c:v>911494.56</c:v>
                </c:pt>
                <c:pt idx="4973">
                  <c:v>1000000</c:v>
                </c:pt>
                <c:pt idx="4974">
                  <c:v>415284</c:v>
                </c:pt>
                <c:pt idx="4975">
                  <c:v>0</c:v>
                </c:pt>
                <c:pt idx="4976">
                  <c:v>346518.97</c:v>
                </c:pt>
                <c:pt idx="4977">
                  <c:v>1261759.8799999999</c:v>
                </c:pt>
                <c:pt idx="4978">
                  <c:v>889320.28</c:v>
                </c:pt>
                <c:pt idx="4979">
                  <c:v>0</c:v>
                </c:pt>
                <c:pt idx="4980">
                  <c:v>0</c:v>
                </c:pt>
                <c:pt idx="4981">
                  <c:v>299647</c:v>
                </c:pt>
                <c:pt idx="4982">
                  <c:v>324345.28000000003</c:v>
                </c:pt>
                <c:pt idx="4983">
                  <c:v>0</c:v>
                </c:pt>
                <c:pt idx="4984">
                  <c:v>0</c:v>
                </c:pt>
                <c:pt idx="4985">
                  <c:v>356455</c:v>
                </c:pt>
                <c:pt idx="4986">
                  <c:v>1912797.11</c:v>
                </c:pt>
                <c:pt idx="4987">
                  <c:v>0</c:v>
                </c:pt>
                <c:pt idx="4988">
                  <c:v>882417.74</c:v>
                </c:pt>
                <c:pt idx="4989">
                  <c:v>438889.6</c:v>
                </c:pt>
                <c:pt idx="4990">
                  <c:v>335860.17</c:v>
                </c:pt>
                <c:pt idx="4991">
                  <c:v>501500</c:v>
                </c:pt>
                <c:pt idx="4992">
                  <c:v>0</c:v>
                </c:pt>
                <c:pt idx="4993">
                  <c:v>501040.18</c:v>
                </c:pt>
                <c:pt idx="4994">
                  <c:v>958367.36</c:v>
                </c:pt>
                <c:pt idx="4995">
                  <c:v>407579</c:v>
                </c:pt>
                <c:pt idx="4996">
                  <c:v>400000</c:v>
                </c:pt>
                <c:pt idx="4997">
                  <c:v>0</c:v>
                </c:pt>
                <c:pt idx="4998">
                  <c:v>1898332.8</c:v>
                </c:pt>
                <c:pt idx="4999">
                  <c:v>489078.33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6D-4EA2-88D9-8AC526F208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5718128"/>
        <c:axId val="525719088"/>
      </c:scatterChart>
      <c:valAx>
        <c:axId val="525718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525719088"/>
        <c:crosses val="autoZero"/>
        <c:crossBetween val="midCat"/>
      </c:valAx>
      <c:valAx>
        <c:axId val="52571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525718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'moras (2)'!$S$1</c:f>
              <c:strCache>
                <c:ptCount val="1"/>
                <c:pt idx="0">
                  <c:v>Salario_SI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'moras (2)'!$S$2:$S$5001</c:f>
              <c:numCache>
                <c:formatCode>General</c:formatCode>
                <c:ptCount val="5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401000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1030132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1108980</c:v>
                </c:pt>
                <c:pt idx="17">
                  <c:v>0</c:v>
                </c:pt>
                <c:pt idx="18">
                  <c:v>0</c:v>
                </c:pt>
                <c:pt idx="19">
                  <c:v>309820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1117489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360420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658917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386161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2128928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278035</c:v>
                </c:pt>
                <c:pt idx="76">
                  <c:v>297046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909000</c:v>
                </c:pt>
                <c:pt idx="81">
                  <c:v>0</c:v>
                </c:pt>
                <c:pt idx="82">
                  <c:v>415861</c:v>
                </c:pt>
                <c:pt idx="83">
                  <c:v>1404047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432031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505145</c:v>
                </c:pt>
                <c:pt idx="108">
                  <c:v>386161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995442</c:v>
                </c:pt>
                <c:pt idx="117">
                  <c:v>0</c:v>
                </c:pt>
                <c:pt idx="118">
                  <c:v>0</c:v>
                </c:pt>
                <c:pt idx="119">
                  <c:v>297046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1093666.56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270074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356000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371304</c:v>
                </c:pt>
                <c:pt idx="168">
                  <c:v>0</c:v>
                </c:pt>
                <c:pt idx="169">
                  <c:v>475269</c:v>
                </c:pt>
                <c:pt idx="170">
                  <c:v>360420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413497</c:v>
                </c:pt>
                <c:pt idx="179">
                  <c:v>0</c:v>
                </c:pt>
                <c:pt idx="180">
                  <c:v>375000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297045</c:v>
                </c:pt>
                <c:pt idx="189">
                  <c:v>297045</c:v>
                </c:pt>
                <c:pt idx="190">
                  <c:v>405063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278030</c:v>
                </c:pt>
                <c:pt idx="195">
                  <c:v>846788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563607</c:v>
                </c:pt>
                <c:pt idx="201">
                  <c:v>0</c:v>
                </c:pt>
                <c:pt idx="202">
                  <c:v>378684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57724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639148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450680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500000</c:v>
                </c:pt>
                <c:pt idx="241">
                  <c:v>0</c:v>
                </c:pt>
                <c:pt idx="242">
                  <c:v>411069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409154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278030</c:v>
                </c:pt>
                <c:pt idx="254">
                  <c:v>0</c:v>
                </c:pt>
                <c:pt idx="255">
                  <c:v>0</c:v>
                </c:pt>
                <c:pt idx="256">
                  <c:v>500000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331181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403983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297062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1000000</c:v>
                </c:pt>
                <c:pt idx="286">
                  <c:v>0</c:v>
                </c:pt>
                <c:pt idx="287">
                  <c:v>750000</c:v>
                </c:pt>
                <c:pt idx="288">
                  <c:v>0</c:v>
                </c:pt>
                <c:pt idx="289">
                  <c:v>351055</c:v>
                </c:pt>
                <c:pt idx="290">
                  <c:v>0</c:v>
                </c:pt>
                <c:pt idx="291">
                  <c:v>0</c:v>
                </c:pt>
                <c:pt idx="292">
                  <c:v>297045</c:v>
                </c:pt>
                <c:pt idx="293">
                  <c:v>0</c:v>
                </c:pt>
                <c:pt idx="294">
                  <c:v>328192</c:v>
                </c:pt>
                <c:pt idx="295">
                  <c:v>478452</c:v>
                </c:pt>
                <c:pt idx="296">
                  <c:v>299647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343178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382136</c:v>
                </c:pt>
                <c:pt idx="319">
                  <c:v>0</c:v>
                </c:pt>
                <c:pt idx="320">
                  <c:v>0</c:v>
                </c:pt>
                <c:pt idx="321">
                  <c:v>1103954</c:v>
                </c:pt>
                <c:pt idx="322">
                  <c:v>0</c:v>
                </c:pt>
                <c:pt idx="323">
                  <c:v>0</c:v>
                </c:pt>
                <c:pt idx="324">
                  <c:v>140000</c:v>
                </c:pt>
                <c:pt idx="325">
                  <c:v>0</c:v>
                </c:pt>
                <c:pt idx="326">
                  <c:v>0</c:v>
                </c:pt>
                <c:pt idx="327">
                  <c:v>298155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509509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403983</c:v>
                </c:pt>
                <c:pt idx="344">
                  <c:v>0</c:v>
                </c:pt>
                <c:pt idx="345">
                  <c:v>328196</c:v>
                </c:pt>
                <c:pt idx="346">
                  <c:v>0</c:v>
                </c:pt>
                <c:pt idx="347">
                  <c:v>0</c:v>
                </c:pt>
                <c:pt idx="348">
                  <c:v>356455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297046</c:v>
                </c:pt>
                <c:pt idx="355">
                  <c:v>297046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323296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445567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594092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300018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610513</c:v>
                </c:pt>
                <c:pt idx="391">
                  <c:v>0</c:v>
                </c:pt>
                <c:pt idx="392">
                  <c:v>0</c:v>
                </c:pt>
                <c:pt idx="393">
                  <c:v>783125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398320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639148</c:v>
                </c:pt>
                <c:pt idx="412">
                  <c:v>415861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5063660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425737</c:v>
                </c:pt>
                <c:pt idx="426">
                  <c:v>0</c:v>
                </c:pt>
                <c:pt idx="427">
                  <c:v>519825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389357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567930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375321.53</c:v>
                </c:pt>
                <c:pt idx="446">
                  <c:v>0</c:v>
                </c:pt>
                <c:pt idx="447">
                  <c:v>0</c:v>
                </c:pt>
                <c:pt idx="448">
                  <c:v>404463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1554200</c:v>
                </c:pt>
                <c:pt idx="471">
                  <c:v>0</c:v>
                </c:pt>
                <c:pt idx="472">
                  <c:v>0</c:v>
                </c:pt>
                <c:pt idx="473">
                  <c:v>202270</c:v>
                </c:pt>
                <c:pt idx="474">
                  <c:v>0</c:v>
                </c:pt>
                <c:pt idx="475">
                  <c:v>298195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575846</c:v>
                </c:pt>
                <c:pt idx="480">
                  <c:v>458557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1476678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447826</c:v>
                </c:pt>
                <c:pt idx="499">
                  <c:v>0</c:v>
                </c:pt>
                <c:pt idx="500">
                  <c:v>461711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319574.40000000002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206538</c:v>
                </c:pt>
                <c:pt idx="522">
                  <c:v>436481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430371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319303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812000</c:v>
                </c:pt>
                <c:pt idx="538">
                  <c:v>563607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523027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588210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445567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377035</c:v>
                </c:pt>
                <c:pt idx="585">
                  <c:v>308874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1039384</c:v>
                </c:pt>
                <c:pt idx="592">
                  <c:v>0</c:v>
                </c:pt>
                <c:pt idx="593">
                  <c:v>0</c:v>
                </c:pt>
                <c:pt idx="594">
                  <c:v>360191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299825</c:v>
                </c:pt>
                <c:pt idx="601">
                  <c:v>0</c:v>
                </c:pt>
                <c:pt idx="602">
                  <c:v>0</c:v>
                </c:pt>
                <c:pt idx="603">
                  <c:v>839652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927718</c:v>
                </c:pt>
                <c:pt idx="609">
                  <c:v>0</c:v>
                </c:pt>
                <c:pt idx="610">
                  <c:v>0</c:v>
                </c:pt>
                <c:pt idx="611">
                  <c:v>317000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1486691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2796475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297046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311895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386161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454965.33</c:v>
                </c:pt>
                <c:pt idx="664">
                  <c:v>834260</c:v>
                </c:pt>
                <c:pt idx="665">
                  <c:v>329950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278035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608941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594527</c:v>
                </c:pt>
                <c:pt idx="687">
                  <c:v>311895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387953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300018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403092</c:v>
                </c:pt>
                <c:pt idx="721">
                  <c:v>0</c:v>
                </c:pt>
                <c:pt idx="722">
                  <c:v>0</c:v>
                </c:pt>
                <c:pt idx="723">
                  <c:v>377506.13</c:v>
                </c:pt>
                <c:pt idx="724">
                  <c:v>297045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639148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639148</c:v>
                </c:pt>
                <c:pt idx="743">
                  <c:v>232016.33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297045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450886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1156421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433085</c:v>
                </c:pt>
                <c:pt idx="771">
                  <c:v>0</c:v>
                </c:pt>
                <c:pt idx="772">
                  <c:v>405063</c:v>
                </c:pt>
                <c:pt idx="773">
                  <c:v>0</c:v>
                </c:pt>
                <c:pt idx="774">
                  <c:v>0</c:v>
                </c:pt>
                <c:pt idx="775">
                  <c:v>364976.92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85000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1998877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382136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533558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289717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382136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320283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291759.3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278030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362010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546563</c:v>
                </c:pt>
                <c:pt idx="859">
                  <c:v>260000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278030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509509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297050</c:v>
                </c:pt>
                <c:pt idx="874">
                  <c:v>315687</c:v>
                </c:pt>
                <c:pt idx="875">
                  <c:v>372300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503465</c:v>
                </c:pt>
                <c:pt idx="883">
                  <c:v>0</c:v>
                </c:pt>
                <c:pt idx="884">
                  <c:v>401010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356653</c:v>
                </c:pt>
                <c:pt idx="898">
                  <c:v>550000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338166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385548</c:v>
                </c:pt>
                <c:pt idx="912">
                  <c:v>0</c:v>
                </c:pt>
                <c:pt idx="913">
                  <c:v>297046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620245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458557</c:v>
                </c:pt>
                <c:pt idx="924">
                  <c:v>639148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691550</c:v>
                </c:pt>
                <c:pt idx="944">
                  <c:v>0</c:v>
                </c:pt>
                <c:pt idx="945">
                  <c:v>540083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405798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297973.5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324047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343836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199161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592970</c:v>
                </c:pt>
                <c:pt idx="1016">
                  <c:v>418054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326749</c:v>
                </c:pt>
                <c:pt idx="1021">
                  <c:v>0</c:v>
                </c:pt>
                <c:pt idx="1022">
                  <c:v>517053.85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264120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639148</c:v>
                </c:pt>
                <c:pt idx="1033">
                  <c:v>1790761</c:v>
                </c:pt>
                <c:pt idx="1034">
                  <c:v>0</c:v>
                </c:pt>
                <c:pt idx="1035">
                  <c:v>0</c:v>
                </c:pt>
                <c:pt idx="1036">
                  <c:v>1510021</c:v>
                </c:pt>
                <c:pt idx="1037">
                  <c:v>297058</c:v>
                </c:pt>
                <c:pt idx="1038">
                  <c:v>0</c:v>
                </c:pt>
                <c:pt idx="1039">
                  <c:v>0</c:v>
                </c:pt>
                <c:pt idx="1040">
                  <c:v>952206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297429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297110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307401</c:v>
                </c:pt>
                <c:pt idx="1062">
                  <c:v>0</c:v>
                </c:pt>
                <c:pt idx="1063">
                  <c:v>721809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582638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302470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1615550.07</c:v>
                </c:pt>
                <c:pt idx="1096">
                  <c:v>0</c:v>
                </c:pt>
                <c:pt idx="1097">
                  <c:v>0</c:v>
                </c:pt>
                <c:pt idx="1098">
                  <c:v>377999</c:v>
                </c:pt>
                <c:pt idx="1099">
                  <c:v>0</c:v>
                </c:pt>
                <c:pt idx="1100">
                  <c:v>0</c:v>
                </c:pt>
                <c:pt idx="1101">
                  <c:v>297045</c:v>
                </c:pt>
                <c:pt idx="1102">
                  <c:v>0</c:v>
                </c:pt>
                <c:pt idx="1103">
                  <c:v>331181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509509</c:v>
                </c:pt>
                <c:pt idx="1113">
                  <c:v>0</c:v>
                </c:pt>
                <c:pt idx="1114">
                  <c:v>326036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449060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288203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636889</c:v>
                </c:pt>
                <c:pt idx="1134">
                  <c:v>600000</c:v>
                </c:pt>
                <c:pt idx="1135">
                  <c:v>297139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297046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356649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322474</c:v>
                </c:pt>
                <c:pt idx="1159">
                  <c:v>400000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387626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330000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403983</c:v>
                </c:pt>
                <c:pt idx="1190">
                  <c:v>1646695</c:v>
                </c:pt>
                <c:pt idx="1191">
                  <c:v>0</c:v>
                </c:pt>
                <c:pt idx="1192">
                  <c:v>0</c:v>
                </c:pt>
                <c:pt idx="1193">
                  <c:v>298751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278031</c:v>
                </c:pt>
                <c:pt idx="1200">
                  <c:v>305704</c:v>
                </c:pt>
                <c:pt idx="1201">
                  <c:v>0</c:v>
                </c:pt>
                <c:pt idx="1202">
                  <c:v>278030</c:v>
                </c:pt>
                <c:pt idx="1203">
                  <c:v>297046</c:v>
                </c:pt>
                <c:pt idx="1204">
                  <c:v>0</c:v>
                </c:pt>
                <c:pt idx="1205">
                  <c:v>355741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159780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415869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404463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297046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260000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920750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170502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382136</c:v>
                </c:pt>
                <c:pt idx="1290">
                  <c:v>609030</c:v>
                </c:pt>
                <c:pt idx="1291">
                  <c:v>465239</c:v>
                </c:pt>
                <c:pt idx="1292">
                  <c:v>0</c:v>
                </c:pt>
                <c:pt idx="1293">
                  <c:v>60000</c:v>
                </c:pt>
                <c:pt idx="1294">
                  <c:v>0</c:v>
                </c:pt>
                <c:pt idx="1295">
                  <c:v>382136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370000</c:v>
                </c:pt>
                <c:pt idx="1324">
                  <c:v>289546.95</c:v>
                </c:pt>
                <c:pt idx="1325">
                  <c:v>0</c:v>
                </c:pt>
                <c:pt idx="1326">
                  <c:v>0</c:v>
                </c:pt>
                <c:pt idx="1327">
                  <c:v>385702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319572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350000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300018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129988</c:v>
                </c:pt>
                <c:pt idx="1359">
                  <c:v>417954.15</c:v>
                </c:pt>
                <c:pt idx="1360">
                  <c:v>0</c:v>
                </c:pt>
                <c:pt idx="1361">
                  <c:v>801760</c:v>
                </c:pt>
                <c:pt idx="1362">
                  <c:v>0</c:v>
                </c:pt>
                <c:pt idx="1363">
                  <c:v>337920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305704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482000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585937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180000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830543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300018</c:v>
                </c:pt>
                <c:pt idx="1420">
                  <c:v>297045</c:v>
                </c:pt>
                <c:pt idx="1421">
                  <c:v>0</c:v>
                </c:pt>
                <c:pt idx="1422">
                  <c:v>282305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573826</c:v>
                </c:pt>
                <c:pt idx="1434">
                  <c:v>297045</c:v>
                </c:pt>
                <c:pt idx="1435">
                  <c:v>0</c:v>
                </c:pt>
                <c:pt idx="1436">
                  <c:v>0</c:v>
                </c:pt>
                <c:pt idx="1437">
                  <c:v>313897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575000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371304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311173</c:v>
                </c:pt>
                <c:pt idx="1468">
                  <c:v>0</c:v>
                </c:pt>
                <c:pt idx="1469">
                  <c:v>196925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650000</c:v>
                </c:pt>
                <c:pt idx="1476">
                  <c:v>0</c:v>
                </c:pt>
                <c:pt idx="1477">
                  <c:v>0</c:v>
                </c:pt>
                <c:pt idx="1478">
                  <c:v>360420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228749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863546</c:v>
                </c:pt>
                <c:pt idx="1496">
                  <c:v>399659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155000</c:v>
                </c:pt>
                <c:pt idx="1501">
                  <c:v>0</c:v>
                </c:pt>
                <c:pt idx="1502">
                  <c:v>159000</c:v>
                </c:pt>
                <c:pt idx="1503">
                  <c:v>540083</c:v>
                </c:pt>
                <c:pt idx="1504">
                  <c:v>0</c:v>
                </c:pt>
                <c:pt idx="1505">
                  <c:v>0</c:v>
                </c:pt>
                <c:pt idx="1506">
                  <c:v>361500</c:v>
                </c:pt>
                <c:pt idx="1507">
                  <c:v>937245</c:v>
                </c:pt>
                <c:pt idx="1508">
                  <c:v>0</c:v>
                </c:pt>
                <c:pt idx="1509">
                  <c:v>297046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278031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500060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1397631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639148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608941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297046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370090</c:v>
                </c:pt>
                <c:pt idx="1599">
                  <c:v>0</c:v>
                </c:pt>
                <c:pt idx="1600">
                  <c:v>1414186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297046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1552521</c:v>
                </c:pt>
                <c:pt idx="1610">
                  <c:v>0</c:v>
                </c:pt>
                <c:pt idx="1611">
                  <c:v>636889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298018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297429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442840</c:v>
                </c:pt>
                <c:pt idx="1627">
                  <c:v>0</c:v>
                </c:pt>
                <c:pt idx="1628">
                  <c:v>297045</c:v>
                </c:pt>
                <c:pt idx="1629">
                  <c:v>0</c:v>
                </c:pt>
                <c:pt idx="1630">
                  <c:v>581394</c:v>
                </c:pt>
                <c:pt idx="1631">
                  <c:v>335195.53000000003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509509</c:v>
                </c:pt>
                <c:pt idx="1638">
                  <c:v>356653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600414.9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297650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908129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297110</c:v>
                </c:pt>
                <c:pt idx="1676">
                  <c:v>0</c:v>
                </c:pt>
                <c:pt idx="1677">
                  <c:v>424103</c:v>
                </c:pt>
                <c:pt idx="1678">
                  <c:v>11000</c:v>
                </c:pt>
                <c:pt idx="1679">
                  <c:v>0</c:v>
                </c:pt>
                <c:pt idx="1680">
                  <c:v>25600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296265.63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364086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620713</c:v>
                </c:pt>
                <c:pt idx="1707">
                  <c:v>0</c:v>
                </c:pt>
                <c:pt idx="1708">
                  <c:v>170439.67999999999</c:v>
                </c:pt>
                <c:pt idx="1709">
                  <c:v>0</c:v>
                </c:pt>
                <c:pt idx="1710">
                  <c:v>0</c:v>
                </c:pt>
                <c:pt idx="1711">
                  <c:v>787800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280000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331181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300018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318064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297046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297046</c:v>
                </c:pt>
                <c:pt idx="1782">
                  <c:v>0</c:v>
                </c:pt>
                <c:pt idx="1783">
                  <c:v>319574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1431628</c:v>
                </c:pt>
                <c:pt idx="1789">
                  <c:v>0</c:v>
                </c:pt>
                <c:pt idx="1790">
                  <c:v>200000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329794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329950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594092</c:v>
                </c:pt>
                <c:pt idx="1817">
                  <c:v>347514</c:v>
                </c:pt>
                <c:pt idx="1818">
                  <c:v>356858</c:v>
                </c:pt>
                <c:pt idx="1819">
                  <c:v>387953</c:v>
                </c:pt>
                <c:pt idx="1820">
                  <c:v>0</c:v>
                </c:pt>
                <c:pt idx="1821">
                  <c:v>0</c:v>
                </c:pt>
                <c:pt idx="1822">
                  <c:v>1524359</c:v>
                </c:pt>
                <c:pt idx="1823">
                  <c:v>0</c:v>
                </c:pt>
                <c:pt idx="1824">
                  <c:v>310124</c:v>
                </c:pt>
                <c:pt idx="1825">
                  <c:v>216200</c:v>
                </c:pt>
                <c:pt idx="1826">
                  <c:v>577181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320283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300018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298018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849678</c:v>
                </c:pt>
                <c:pt idx="1856">
                  <c:v>200000</c:v>
                </c:pt>
                <c:pt idx="1857">
                  <c:v>0</c:v>
                </c:pt>
                <c:pt idx="1858">
                  <c:v>30310</c:v>
                </c:pt>
                <c:pt idx="1859">
                  <c:v>0</c:v>
                </c:pt>
                <c:pt idx="1860">
                  <c:v>0</c:v>
                </c:pt>
                <c:pt idx="1861">
                  <c:v>297046</c:v>
                </c:pt>
                <c:pt idx="1862">
                  <c:v>0</c:v>
                </c:pt>
                <c:pt idx="1863">
                  <c:v>297045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639148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756240</c:v>
                </c:pt>
                <c:pt idx="1884">
                  <c:v>600000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309333.33</c:v>
                </c:pt>
                <c:pt idx="1894">
                  <c:v>0</c:v>
                </c:pt>
                <c:pt idx="1895">
                  <c:v>0</c:v>
                </c:pt>
                <c:pt idx="1896">
                  <c:v>451891</c:v>
                </c:pt>
                <c:pt idx="1897">
                  <c:v>1103237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298155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322500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454461.58</c:v>
                </c:pt>
                <c:pt idx="1927">
                  <c:v>0</c:v>
                </c:pt>
                <c:pt idx="1928">
                  <c:v>297046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310124</c:v>
                </c:pt>
                <c:pt idx="1934">
                  <c:v>0</c:v>
                </c:pt>
                <c:pt idx="1935">
                  <c:v>446061.6</c:v>
                </c:pt>
                <c:pt idx="1936">
                  <c:v>0</c:v>
                </c:pt>
                <c:pt idx="1937">
                  <c:v>50000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594092</c:v>
                </c:pt>
                <c:pt idx="1949">
                  <c:v>1281095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639148</c:v>
                </c:pt>
                <c:pt idx="1960">
                  <c:v>798237</c:v>
                </c:pt>
                <c:pt idx="1961">
                  <c:v>445567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297046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409746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1782316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457059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444719</c:v>
                </c:pt>
                <c:pt idx="1994">
                  <c:v>0</c:v>
                </c:pt>
                <c:pt idx="1995">
                  <c:v>299647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158034.53</c:v>
                </c:pt>
                <c:pt idx="2012">
                  <c:v>433085</c:v>
                </c:pt>
                <c:pt idx="2013">
                  <c:v>0</c:v>
                </c:pt>
                <c:pt idx="2014">
                  <c:v>0</c:v>
                </c:pt>
                <c:pt idx="2015">
                  <c:v>611409</c:v>
                </c:pt>
                <c:pt idx="2016">
                  <c:v>0</c:v>
                </c:pt>
                <c:pt idx="2017">
                  <c:v>297046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351360</c:v>
                </c:pt>
                <c:pt idx="2024">
                  <c:v>297046</c:v>
                </c:pt>
                <c:pt idx="2025">
                  <c:v>0</c:v>
                </c:pt>
                <c:pt idx="2026">
                  <c:v>356455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505376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310124</c:v>
                </c:pt>
                <c:pt idx="2046">
                  <c:v>0</c:v>
                </c:pt>
                <c:pt idx="2047">
                  <c:v>0</c:v>
                </c:pt>
                <c:pt idx="2048">
                  <c:v>731044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297046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1286116</c:v>
                </c:pt>
                <c:pt idx="2057">
                  <c:v>180800</c:v>
                </c:pt>
                <c:pt idx="2058">
                  <c:v>334141</c:v>
                </c:pt>
                <c:pt idx="2059">
                  <c:v>356549.6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326749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328192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686170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457059</c:v>
                </c:pt>
                <c:pt idx="2082">
                  <c:v>250000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110000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1934551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260000</c:v>
                </c:pt>
                <c:pt idx="2101">
                  <c:v>0</c:v>
                </c:pt>
                <c:pt idx="2102">
                  <c:v>0</c:v>
                </c:pt>
                <c:pt idx="2103">
                  <c:v>242860</c:v>
                </c:pt>
                <c:pt idx="2104">
                  <c:v>1860734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1596417</c:v>
                </c:pt>
                <c:pt idx="2116">
                  <c:v>0</c:v>
                </c:pt>
                <c:pt idx="2117">
                  <c:v>0</c:v>
                </c:pt>
                <c:pt idx="2118">
                  <c:v>130000</c:v>
                </c:pt>
                <c:pt idx="2119">
                  <c:v>284392</c:v>
                </c:pt>
                <c:pt idx="2120">
                  <c:v>0</c:v>
                </c:pt>
                <c:pt idx="2121">
                  <c:v>0</c:v>
                </c:pt>
                <c:pt idx="2122">
                  <c:v>299647</c:v>
                </c:pt>
                <c:pt idx="2123">
                  <c:v>522249</c:v>
                </c:pt>
                <c:pt idx="2124">
                  <c:v>0</c:v>
                </c:pt>
                <c:pt idx="2125">
                  <c:v>0</c:v>
                </c:pt>
                <c:pt idx="2126">
                  <c:v>299647</c:v>
                </c:pt>
                <c:pt idx="2127">
                  <c:v>297046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306723.3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278030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295000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77065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237717.86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594092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1057538</c:v>
                </c:pt>
                <c:pt idx="2163">
                  <c:v>428222.68</c:v>
                </c:pt>
                <c:pt idx="2164">
                  <c:v>0</c:v>
                </c:pt>
                <c:pt idx="2165">
                  <c:v>183333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297045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12000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543686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297046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1111989</c:v>
                </c:pt>
                <c:pt idx="2207">
                  <c:v>1214632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361811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297046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639148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430434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308750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509509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405063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338629</c:v>
                </c:pt>
                <c:pt idx="2288">
                  <c:v>0</c:v>
                </c:pt>
                <c:pt idx="2289">
                  <c:v>0</c:v>
                </c:pt>
                <c:pt idx="2290">
                  <c:v>300018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458557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1329256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343390.86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639148</c:v>
                </c:pt>
                <c:pt idx="2312">
                  <c:v>0</c:v>
                </c:pt>
                <c:pt idx="2313">
                  <c:v>150000</c:v>
                </c:pt>
                <c:pt idx="2314">
                  <c:v>0</c:v>
                </c:pt>
                <c:pt idx="2315">
                  <c:v>1458494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297046</c:v>
                </c:pt>
                <c:pt idx="2323">
                  <c:v>0</c:v>
                </c:pt>
                <c:pt idx="2324">
                  <c:v>639148</c:v>
                </c:pt>
                <c:pt idx="2325">
                  <c:v>0</c:v>
                </c:pt>
                <c:pt idx="2326">
                  <c:v>361045</c:v>
                </c:pt>
                <c:pt idx="2327">
                  <c:v>999312</c:v>
                </c:pt>
                <c:pt idx="2328">
                  <c:v>121300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278030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81536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278030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417971.20000000001</c:v>
                </c:pt>
                <c:pt idx="2354">
                  <c:v>380732</c:v>
                </c:pt>
                <c:pt idx="2355">
                  <c:v>0</c:v>
                </c:pt>
                <c:pt idx="2356">
                  <c:v>355000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326749</c:v>
                </c:pt>
                <c:pt idx="2361">
                  <c:v>0</c:v>
                </c:pt>
                <c:pt idx="2362">
                  <c:v>1248185</c:v>
                </c:pt>
                <c:pt idx="2363">
                  <c:v>0</c:v>
                </c:pt>
                <c:pt idx="2364">
                  <c:v>190000</c:v>
                </c:pt>
                <c:pt idx="2365">
                  <c:v>0</c:v>
                </c:pt>
                <c:pt idx="2366">
                  <c:v>0</c:v>
                </c:pt>
                <c:pt idx="2367">
                  <c:v>520000</c:v>
                </c:pt>
                <c:pt idx="2368">
                  <c:v>0</c:v>
                </c:pt>
                <c:pt idx="2369">
                  <c:v>0</c:v>
                </c:pt>
                <c:pt idx="2370">
                  <c:v>175874.58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120000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1614330</c:v>
                </c:pt>
                <c:pt idx="2384">
                  <c:v>260000</c:v>
                </c:pt>
                <c:pt idx="2385">
                  <c:v>0</c:v>
                </c:pt>
                <c:pt idx="2386">
                  <c:v>297046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338629</c:v>
                </c:pt>
                <c:pt idx="2391">
                  <c:v>0</c:v>
                </c:pt>
                <c:pt idx="2392">
                  <c:v>869420</c:v>
                </c:pt>
                <c:pt idx="2393">
                  <c:v>0</c:v>
                </c:pt>
                <c:pt idx="2394">
                  <c:v>466740</c:v>
                </c:pt>
                <c:pt idx="2395">
                  <c:v>319560</c:v>
                </c:pt>
                <c:pt idx="2396">
                  <c:v>0</c:v>
                </c:pt>
                <c:pt idx="2397">
                  <c:v>297046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323562</c:v>
                </c:pt>
                <c:pt idx="2402">
                  <c:v>1095589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1187224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277000</c:v>
                </c:pt>
                <c:pt idx="2412">
                  <c:v>241458</c:v>
                </c:pt>
                <c:pt idx="2413">
                  <c:v>255000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292387</c:v>
                </c:pt>
                <c:pt idx="2422">
                  <c:v>0</c:v>
                </c:pt>
                <c:pt idx="2423">
                  <c:v>375740</c:v>
                </c:pt>
                <c:pt idx="2424">
                  <c:v>1070560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639148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1064830</c:v>
                </c:pt>
                <c:pt idx="2447">
                  <c:v>0</c:v>
                </c:pt>
                <c:pt idx="2448">
                  <c:v>297046</c:v>
                </c:pt>
                <c:pt idx="2449">
                  <c:v>0</c:v>
                </c:pt>
                <c:pt idx="2450">
                  <c:v>0</c:v>
                </c:pt>
                <c:pt idx="2451">
                  <c:v>75000</c:v>
                </c:pt>
                <c:pt idx="2452">
                  <c:v>318000</c:v>
                </c:pt>
                <c:pt idx="2453">
                  <c:v>0</c:v>
                </c:pt>
                <c:pt idx="2454">
                  <c:v>0</c:v>
                </c:pt>
                <c:pt idx="2455">
                  <c:v>297046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386161</c:v>
                </c:pt>
                <c:pt idx="2470">
                  <c:v>130000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356455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347607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297046</c:v>
                </c:pt>
                <c:pt idx="2486">
                  <c:v>0</c:v>
                </c:pt>
                <c:pt idx="2487">
                  <c:v>0</c:v>
                </c:pt>
                <c:pt idx="2488">
                  <c:v>216000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297046</c:v>
                </c:pt>
                <c:pt idx="2499">
                  <c:v>258000</c:v>
                </c:pt>
                <c:pt idx="2500">
                  <c:v>0</c:v>
                </c:pt>
                <c:pt idx="2501">
                  <c:v>1814153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352881</c:v>
                </c:pt>
                <c:pt idx="2513">
                  <c:v>639148</c:v>
                </c:pt>
                <c:pt idx="2514">
                  <c:v>347135</c:v>
                </c:pt>
                <c:pt idx="2515">
                  <c:v>0</c:v>
                </c:pt>
                <c:pt idx="2516">
                  <c:v>310124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594092</c:v>
                </c:pt>
                <c:pt idx="2522">
                  <c:v>405000</c:v>
                </c:pt>
                <c:pt idx="2523">
                  <c:v>0</c:v>
                </c:pt>
                <c:pt idx="2524">
                  <c:v>0</c:v>
                </c:pt>
                <c:pt idx="2525">
                  <c:v>1221155</c:v>
                </c:pt>
                <c:pt idx="2526">
                  <c:v>0</c:v>
                </c:pt>
                <c:pt idx="2527">
                  <c:v>0</c:v>
                </c:pt>
                <c:pt idx="2528">
                  <c:v>299744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320000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85500</c:v>
                </c:pt>
                <c:pt idx="2538">
                  <c:v>0</c:v>
                </c:pt>
                <c:pt idx="2539">
                  <c:v>402500</c:v>
                </c:pt>
                <c:pt idx="2540">
                  <c:v>461014</c:v>
                </c:pt>
                <c:pt idx="2541">
                  <c:v>529279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360000</c:v>
                </c:pt>
                <c:pt idx="2548">
                  <c:v>600000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278030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304357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1044273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278030</c:v>
                </c:pt>
                <c:pt idx="2583">
                  <c:v>0</c:v>
                </c:pt>
                <c:pt idx="2584">
                  <c:v>912169</c:v>
                </c:pt>
                <c:pt idx="2585">
                  <c:v>0</c:v>
                </c:pt>
                <c:pt idx="2586">
                  <c:v>762828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380217</c:v>
                </c:pt>
                <c:pt idx="2595">
                  <c:v>0</c:v>
                </c:pt>
                <c:pt idx="2596">
                  <c:v>169374</c:v>
                </c:pt>
                <c:pt idx="2597">
                  <c:v>0</c:v>
                </c:pt>
                <c:pt idx="2598">
                  <c:v>0</c:v>
                </c:pt>
                <c:pt idx="2599">
                  <c:v>517494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1488158</c:v>
                </c:pt>
                <c:pt idx="2606">
                  <c:v>0</c:v>
                </c:pt>
                <c:pt idx="2607">
                  <c:v>0</c:v>
                </c:pt>
                <c:pt idx="2608">
                  <c:v>1389523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297046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378558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291514</c:v>
                </c:pt>
                <c:pt idx="2643">
                  <c:v>199067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300018</c:v>
                </c:pt>
                <c:pt idx="2650">
                  <c:v>200000</c:v>
                </c:pt>
                <c:pt idx="2651">
                  <c:v>799000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1644679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385165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439474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507944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297046</c:v>
                </c:pt>
                <c:pt idx="2713">
                  <c:v>0</c:v>
                </c:pt>
                <c:pt idx="2714">
                  <c:v>746903</c:v>
                </c:pt>
                <c:pt idx="2715">
                  <c:v>0</c:v>
                </c:pt>
                <c:pt idx="2716">
                  <c:v>0</c:v>
                </c:pt>
                <c:pt idx="2717">
                  <c:v>250000</c:v>
                </c:pt>
                <c:pt idx="2718">
                  <c:v>0</c:v>
                </c:pt>
                <c:pt idx="2719">
                  <c:v>120000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594092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135000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310544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1119534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385938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894532</c:v>
                </c:pt>
                <c:pt idx="2769">
                  <c:v>0</c:v>
                </c:pt>
                <c:pt idx="2770">
                  <c:v>0</c:v>
                </c:pt>
                <c:pt idx="2771">
                  <c:v>298925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300018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335772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375277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297046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320000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639148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1507112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310124</c:v>
                </c:pt>
                <c:pt idx="2831">
                  <c:v>0</c:v>
                </c:pt>
                <c:pt idx="2832">
                  <c:v>0</c:v>
                </c:pt>
                <c:pt idx="2833">
                  <c:v>233662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956230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297046</c:v>
                </c:pt>
                <c:pt idx="2843">
                  <c:v>519483.5</c:v>
                </c:pt>
                <c:pt idx="2844">
                  <c:v>0</c:v>
                </c:pt>
                <c:pt idx="2845">
                  <c:v>241999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617586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509509</c:v>
                </c:pt>
                <c:pt idx="2855">
                  <c:v>0</c:v>
                </c:pt>
                <c:pt idx="2856">
                  <c:v>297046</c:v>
                </c:pt>
                <c:pt idx="2857">
                  <c:v>0</c:v>
                </c:pt>
                <c:pt idx="2858">
                  <c:v>0</c:v>
                </c:pt>
                <c:pt idx="2859">
                  <c:v>356858</c:v>
                </c:pt>
                <c:pt idx="2860">
                  <c:v>0</c:v>
                </c:pt>
                <c:pt idx="2861">
                  <c:v>0</c:v>
                </c:pt>
                <c:pt idx="2862">
                  <c:v>368127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622394.65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445567</c:v>
                </c:pt>
                <c:pt idx="2910">
                  <c:v>314396</c:v>
                </c:pt>
                <c:pt idx="2911">
                  <c:v>1165110</c:v>
                </c:pt>
                <c:pt idx="2912">
                  <c:v>639148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445567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348000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299441</c:v>
                </c:pt>
                <c:pt idx="2952">
                  <c:v>0</c:v>
                </c:pt>
                <c:pt idx="2953">
                  <c:v>0</c:v>
                </c:pt>
                <c:pt idx="2954">
                  <c:v>297046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297046</c:v>
                </c:pt>
                <c:pt idx="2960">
                  <c:v>225000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297046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127500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301783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297046</c:v>
                </c:pt>
                <c:pt idx="2985">
                  <c:v>0</c:v>
                </c:pt>
                <c:pt idx="2986">
                  <c:v>321550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50000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944226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341207</c:v>
                </c:pt>
                <c:pt idx="3031">
                  <c:v>0</c:v>
                </c:pt>
                <c:pt idx="3032">
                  <c:v>0</c:v>
                </c:pt>
                <c:pt idx="3033">
                  <c:v>514062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1324052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297046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405063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301566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297044</c:v>
                </c:pt>
                <c:pt idx="3066">
                  <c:v>1498971</c:v>
                </c:pt>
                <c:pt idx="3067">
                  <c:v>0</c:v>
                </c:pt>
                <c:pt idx="3068">
                  <c:v>0</c:v>
                </c:pt>
                <c:pt idx="3069">
                  <c:v>406358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278031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385548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299647</c:v>
                </c:pt>
                <c:pt idx="3088">
                  <c:v>0</c:v>
                </c:pt>
                <c:pt idx="3089">
                  <c:v>370682.66</c:v>
                </c:pt>
                <c:pt idx="3090">
                  <c:v>299441</c:v>
                </c:pt>
                <c:pt idx="3091">
                  <c:v>1095319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1353797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255744</c:v>
                </c:pt>
                <c:pt idx="3110">
                  <c:v>0</c:v>
                </c:pt>
                <c:pt idx="3111">
                  <c:v>356455</c:v>
                </c:pt>
                <c:pt idx="3112">
                  <c:v>389940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594092</c:v>
                </c:pt>
                <c:pt idx="3117">
                  <c:v>297046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300018</c:v>
                </c:pt>
                <c:pt idx="3123">
                  <c:v>0</c:v>
                </c:pt>
                <c:pt idx="3124">
                  <c:v>296540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352314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458557</c:v>
                </c:pt>
                <c:pt idx="3148">
                  <c:v>308439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433254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356455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1562879</c:v>
                </c:pt>
                <c:pt idx="3169">
                  <c:v>501500</c:v>
                </c:pt>
                <c:pt idx="3170">
                  <c:v>458371</c:v>
                </c:pt>
                <c:pt idx="3171">
                  <c:v>466740</c:v>
                </c:pt>
                <c:pt idx="3172">
                  <c:v>0</c:v>
                </c:pt>
                <c:pt idx="3173">
                  <c:v>0</c:v>
                </c:pt>
                <c:pt idx="3174">
                  <c:v>297046</c:v>
                </c:pt>
                <c:pt idx="3175">
                  <c:v>326749</c:v>
                </c:pt>
                <c:pt idx="3176">
                  <c:v>0</c:v>
                </c:pt>
                <c:pt idx="3177">
                  <c:v>0</c:v>
                </c:pt>
                <c:pt idx="3178">
                  <c:v>1251585</c:v>
                </c:pt>
                <c:pt idx="3179">
                  <c:v>0</c:v>
                </c:pt>
                <c:pt idx="3180">
                  <c:v>473621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639148</c:v>
                </c:pt>
                <c:pt idx="3193">
                  <c:v>410495.2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1160637.07</c:v>
                </c:pt>
                <c:pt idx="3203">
                  <c:v>0</c:v>
                </c:pt>
                <c:pt idx="3204">
                  <c:v>450886</c:v>
                </c:pt>
                <c:pt idx="3205">
                  <c:v>0</c:v>
                </c:pt>
                <c:pt idx="3206">
                  <c:v>297046</c:v>
                </c:pt>
                <c:pt idx="3207">
                  <c:v>280000</c:v>
                </c:pt>
                <c:pt idx="3208">
                  <c:v>575000</c:v>
                </c:pt>
                <c:pt idx="3209">
                  <c:v>356455</c:v>
                </c:pt>
                <c:pt idx="3210">
                  <c:v>0</c:v>
                </c:pt>
                <c:pt idx="3211">
                  <c:v>0</c:v>
                </c:pt>
                <c:pt idx="3212">
                  <c:v>285000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58985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336000</c:v>
                </c:pt>
                <c:pt idx="3230">
                  <c:v>0</c:v>
                </c:pt>
                <c:pt idx="3231">
                  <c:v>0</c:v>
                </c:pt>
                <c:pt idx="3232">
                  <c:v>297046</c:v>
                </c:pt>
                <c:pt idx="3233">
                  <c:v>358640</c:v>
                </c:pt>
                <c:pt idx="3234">
                  <c:v>0</c:v>
                </c:pt>
                <c:pt idx="3235">
                  <c:v>347256</c:v>
                </c:pt>
                <c:pt idx="3236">
                  <c:v>0</c:v>
                </c:pt>
                <c:pt idx="3237">
                  <c:v>0</c:v>
                </c:pt>
                <c:pt idx="3238">
                  <c:v>594092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180000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559014.66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271250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362964</c:v>
                </c:pt>
                <c:pt idx="3271">
                  <c:v>639148</c:v>
                </c:pt>
                <c:pt idx="3272">
                  <c:v>0</c:v>
                </c:pt>
                <c:pt idx="3273">
                  <c:v>0</c:v>
                </c:pt>
                <c:pt idx="3274">
                  <c:v>298018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465000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509509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484940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540083</c:v>
                </c:pt>
                <c:pt idx="3322">
                  <c:v>609663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11200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1167041</c:v>
                </c:pt>
                <c:pt idx="3350">
                  <c:v>240000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289729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356455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399148</c:v>
                </c:pt>
                <c:pt idx="3386">
                  <c:v>0</c:v>
                </c:pt>
                <c:pt idx="3387">
                  <c:v>384000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316412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405063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263696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685502.53</c:v>
                </c:pt>
                <c:pt idx="3420">
                  <c:v>389050</c:v>
                </c:pt>
                <c:pt idx="3421">
                  <c:v>959035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509509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405063</c:v>
                </c:pt>
                <c:pt idx="3451">
                  <c:v>0</c:v>
                </c:pt>
                <c:pt idx="3452">
                  <c:v>598673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300018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63720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889137</c:v>
                </c:pt>
                <c:pt idx="3488">
                  <c:v>324000</c:v>
                </c:pt>
                <c:pt idx="3489">
                  <c:v>716100</c:v>
                </c:pt>
                <c:pt idx="3490">
                  <c:v>100000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297046</c:v>
                </c:pt>
                <c:pt idx="3500">
                  <c:v>0</c:v>
                </c:pt>
                <c:pt idx="3501">
                  <c:v>0</c:v>
                </c:pt>
                <c:pt idx="3502">
                  <c:v>742483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514062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520421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266400</c:v>
                </c:pt>
                <c:pt idx="3527">
                  <c:v>0</c:v>
                </c:pt>
                <c:pt idx="3528">
                  <c:v>103000</c:v>
                </c:pt>
                <c:pt idx="3529">
                  <c:v>0</c:v>
                </c:pt>
                <c:pt idx="3530">
                  <c:v>312000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417679</c:v>
                </c:pt>
                <c:pt idx="3536">
                  <c:v>0</c:v>
                </c:pt>
                <c:pt idx="3537">
                  <c:v>0</c:v>
                </c:pt>
                <c:pt idx="3538">
                  <c:v>413858.99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639148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495975</c:v>
                </c:pt>
                <c:pt idx="3551">
                  <c:v>490122</c:v>
                </c:pt>
                <c:pt idx="3552">
                  <c:v>358000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331181</c:v>
                </c:pt>
                <c:pt idx="3557">
                  <c:v>0</c:v>
                </c:pt>
                <c:pt idx="3558">
                  <c:v>0</c:v>
                </c:pt>
                <c:pt idx="3559">
                  <c:v>297050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361783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356455</c:v>
                </c:pt>
                <c:pt idx="3577">
                  <c:v>0</c:v>
                </c:pt>
                <c:pt idx="3578">
                  <c:v>0</c:v>
                </c:pt>
                <c:pt idx="3579">
                  <c:v>200000</c:v>
                </c:pt>
                <c:pt idx="3580">
                  <c:v>0</c:v>
                </c:pt>
                <c:pt idx="3581">
                  <c:v>1184243</c:v>
                </c:pt>
                <c:pt idx="3582">
                  <c:v>0</c:v>
                </c:pt>
                <c:pt idx="3583">
                  <c:v>100000</c:v>
                </c:pt>
                <c:pt idx="3584">
                  <c:v>0</c:v>
                </c:pt>
                <c:pt idx="3585">
                  <c:v>0</c:v>
                </c:pt>
                <c:pt idx="3586">
                  <c:v>300018</c:v>
                </c:pt>
                <c:pt idx="3587">
                  <c:v>671005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731424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297046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278000</c:v>
                </c:pt>
                <c:pt idx="3617">
                  <c:v>0</c:v>
                </c:pt>
                <c:pt idx="3618">
                  <c:v>297046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2054741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1557874</c:v>
                </c:pt>
                <c:pt idx="3629">
                  <c:v>0</c:v>
                </c:pt>
                <c:pt idx="3630">
                  <c:v>119964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507944</c:v>
                </c:pt>
                <c:pt idx="3639">
                  <c:v>0</c:v>
                </c:pt>
                <c:pt idx="3640">
                  <c:v>0</c:v>
                </c:pt>
                <c:pt idx="3641">
                  <c:v>1576048</c:v>
                </c:pt>
                <c:pt idx="3642">
                  <c:v>392276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300018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403433.03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84000</c:v>
                </c:pt>
                <c:pt idx="3664">
                  <c:v>297046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212337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1041733</c:v>
                </c:pt>
                <c:pt idx="3674">
                  <c:v>0</c:v>
                </c:pt>
                <c:pt idx="3675">
                  <c:v>0</c:v>
                </c:pt>
                <c:pt idx="3676">
                  <c:v>450886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200000</c:v>
                </c:pt>
                <c:pt idx="3687">
                  <c:v>1203138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297046</c:v>
                </c:pt>
                <c:pt idx="3693">
                  <c:v>0</c:v>
                </c:pt>
                <c:pt idx="3694">
                  <c:v>0</c:v>
                </c:pt>
                <c:pt idx="3695">
                  <c:v>499125</c:v>
                </c:pt>
                <c:pt idx="3696">
                  <c:v>0</c:v>
                </c:pt>
                <c:pt idx="3697">
                  <c:v>0</c:v>
                </c:pt>
                <c:pt idx="3698">
                  <c:v>445641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753064</c:v>
                </c:pt>
                <c:pt idx="3706">
                  <c:v>495975</c:v>
                </c:pt>
                <c:pt idx="3707">
                  <c:v>639148</c:v>
                </c:pt>
                <c:pt idx="3708">
                  <c:v>1821145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356657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260000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319879</c:v>
                </c:pt>
                <c:pt idx="3734">
                  <c:v>0</c:v>
                </c:pt>
                <c:pt idx="3735">
                  <c:v>0</c:v>
                </c:pt>
                <c:pt idx="3736">
                  <c:v>682607.23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445567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367892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204800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486069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297046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340000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278030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1586316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305152</c:v>
                </c:pt>
                <c:pt idx="3810">
                  <c:v>347514</c:v>
                </c:pt>
                <c:pt idx="3811">
                  <c:v>0</c:v>
                </c:pt>
                <c:pt idx="3812">
                  <c:v>297050</c:v>
                </c:pt>
                <c:pt idx="3813">
                  <c:v>740950</c:v>
                </c:pt>
                <c:pt idx="3814">
                  <c:v>457581</c:v>
                </c:pt>
                <c:pt idx="3815">
                  <c:v>0</c:v>
                </c:pt>
                <c:pt idx="3816">
                  <c:v>0</c:v>
                </c:pt>
                <c:pt idx="3817">
                  <c:v>322000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639148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933264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276964.47999999998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540083</c:v>
                </c:pt>
                <c:pt idx="3862">
                  <c:v>0</c:v>
                </c:pt>
                <c:pt idx="3863">
                  <c:v>0</c:v>
                </c:pt>
                <c:pt idx="3864">
                  <c:v>306545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438762.65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297102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235200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546354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465877</c:v>
                </c:pt>
                <c:pt idx="3897">
                  <c:v>658917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639148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301566</c:v>
                </c:pt>
                <c:pt idx="3913">
                  <c:v>326841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310124</c:v>
                </c:pt>
                <c:pt idx="3921">
                  <c:v>0</c:v>
                </c:pt>
                <c:pt idx="3922">
                  <c:v>192600</c:v>
                </c:pt>
                <c:pt idx="3923">
                  <c:v>305704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358640</c:v>
                </c:pt>
                <c:pt idx="3929">
                  <c:v>0</c:v>
                </c:pt>
                <c:pt idx="3930">
                  <c:v>0</c:v>
                </c:pt>
                <c:pt idx="3931">
                  <c:v>445400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367154.08</c:v>
                </c:pt>
                <c:pt idx="3937">
                  <c:v>0</c:v>
                </c:pt>
                <c:pt idx="3938">
                  <c:v>138000</c:v>
                </c:pt>
                <c:pt idx="3939">
                  <c:v>0</c:v>
                </c:pt>
                <c:pt idx="3940">
                  <c:v>0</c:v>
                </c:pt>
                <c:pt idx="3941">
                  <c:v>475269</c:v>
                </c:pt>
                <c:pt idx="3942">
                  <c:v>1955324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297062</c:v>
                </c:pt>
                <c:pt idx="3947">
                  <c:v>433430</c:v>
                </c:pt>
                <c:pt idx="3948">
                  <c:v>0</c:v>
                </c:pt>
                <c:pt idx="3949">
                  <c:v>202390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1470000</c:v>
                </c:pt>
                <c:pt idx="3958">
                  <c:v>0</c:v>
                </c:pt>
                <c:pt idx="3959">
                  <c:v>0</c:v>
                </c:pt>
                <c:pt idx="3960">
                  <c:v>1332630</c:v>
                </c:pt>
                <c:pt idx="3961">
                  <c:v>0</c:v>
                </c:pt>
                <c:pt idx="3962">
                  <c:v>0</c:v>
                </c:pt>
                <c:pt idx="3963">
                  <c:v>346474.5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175000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1682812</c:v>
                </c:pt>
                <c:pt idx="3972">
                  <c:v>0</c:v>
                </c:pt>
                <c:pt idx="3973">
                  <c:v>567792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367410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445567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300018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403983</c:v>
                </c:pt>
                <c:pt idx="4005">
                  <c:v>0</c:v>
                </c:pt>
                <c:pt idx="4006">
                  <c:v>297045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109259.63</c:v>
                </c:pt>
                <c:pt idx="4018">
                  <c:v>0</c:v>
                </c:pt>
                <c:pt idx="4019">
                  <c:v>336445.2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948047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566297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394263</c:v>
                </c:pt>
                <c:pt idx="4069">
                  <c:v>145210</c:v>
                </c:pt>
                <c:pt idx="4070">
                  <c:v>0</c:v>
                </c:pt>
                <c:pt idx="4071">
                  <c:v>0</c:v>
                </c:pt>
                <c:pt idx="4072">
                  <c:v>60000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356455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322916.59999999998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1125420</c:v>
                </c:pt>
                <c:pt idx="4110">
                  <c:v>432600</c:v>
                </c:pt>
                <c:pt idx="4111">
                  <c:v>0</c:v>
                </c:pt>
                <c:pt idx="4112">
                  <c:v>340000</c:v>
                </c:pt>
                <c:pt idx="4113">
                  <c:v>0</c:v>
                </c:pt>
                <c:pt idx="4114">
                  <c:v>399934</c:v>
                </c:pt>
                <c:pt idx="4115">
                  <c:v>0</c:v>
                </c:pt>
                <c:pt idx="4116">
                  <c:v>0</c:v>
                </c:pt>
                <c:pt idx="4117">
                  <c:v>386161</c:v>
                </c:pt>
                <c:pt idx="4118">
                  <c:v>0</c:v>
                </c:pt>
                <c:pt idx="4119">
                  <c:v>394526</c:v>
                </c:pt>
                <c:pt idx="4120">
                  <c:v>540083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230000</c:v>
                </c:pt>
                <c:pt idx="4133">
                  <c:v>0</c:v>
                </c:pt>
                <c:pt idx="4134">
                  <c:v>470713.7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471872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561950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534683</c:v>
                </c:pt>
                <c:pt idx="4151">
                  <c:v>263305</c:v>
                </c:pt>
                <c:pt idx="4152">
                  <c:v>0</c:v>
                </c:pt>
                <c:pt idx="4153">
                  <c:v>331059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540083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78000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297429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300000</c:v>
                </c:pt>
                <c:pt idx="4180">
                  <c:v>0</c:v>
                </c:pt>
                <c:pt idx="4181">
                  <c:v>1709162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540083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1482778.51</c:v>
                </c:pt>
                <c:pt idx="4214">
                  <c:v>0</c:v>
                </c:pt>
                <c:pt idx="4215">
                  <c:v>37500</c:v>
                </c:pt>
                <c:pt idx="4216">
                  <c:v>297045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600000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326749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297046</c:v>
                </c:pt>
                <c:pt idx="4240">
                  <c:v>0</c:v>
                </c:pt>
                <c:pt idx="4241">
                  <c:v>72107</c:v>
                </c:pt>
                <c:pt idx="4242">
                  <c:v>0</c:v>
                </c:pt>
                <c:pt idx="4243">
                  <c:v>0</c:v>
                </c:pt>
                <c:pt idx="4244">
                  <c:v>218508.48</c:v>
                </c:pt>
                <c:pt idx="4245">
                  <c:v>0</c:v>
                </c:pt>
                <c:pt idx="4246">
                  <c:v>406358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1216185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359544.28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200000</c:v>
                </c:pt>
                <c:pt idx="4296">
                  <c:v>969577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512466.67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1108329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300018</c:v>
                </c:pt>
                <c:pt idx="4315">
                  <c:v>297046</c:v>
                </c:pt>
                <c:pt idx="4316">
                  <c:v>0</c:v>
                </c:pt>
                <c:pt idx="4317">
                  <c:v>349737.17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356455</c:v>
                </c:pt>
                <c:pt idx="4338">
                  <c:v>0</c:v>
                </c:pt>
                <c:pt idx="4339">
                  <c:v>514804</c:v>
                </c:pt>
                <c:pt idx="4340">
                  <c:v>460000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297046</c:v>
                </c:pt>
                <c:pt idx="4360">
                  <c:v>380000</c:v>
                </c:pt>
                <c:pt idx="4361">
                  <c:v>297046</c:v>
                </c:pt>
                <c:pt idx="4362">
                  <c:v>1277622</c:v>
                </c:pt>
                <c:pt idx="4363">
                  <c:v>450000</c:v>
                </c:pt>
                <c:pt idx="4364">
                  <c:v>300018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100000</c:v>
                </c:pt>
                <c:pt idx="4376">
                  <c:v>100000</c:v>
                </c:pt>
                <c:pt idx="4377">
                  <c:v>0</c:v>
                </c:pt>
                <c:pt idx="4378">
                  <c:v>0</c:v>
                </c:pt>
                <c:pt idx="4379">
                  <c:v>382136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547158</c:v>
                </c:pt>
                <c:pt idx="4384">
                  <c:v>1482847</c:v>
                </c:pt>
                <c:pt idx="4385">
                  <c:v>0</c:v>
                </c:pt>
                <c:pt idx="4386">
                  <c:v>299647</c:v>
                </c:pt>
                <c:pt idx="4387">
                  <c:v>0</c:v>
                </c:pt>
                <c:pt idx="4388">
                  <c:v>326749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312000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338629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310544</c:v>
                </c:pt>
                <c:pt idx="4415">
                  <c:v>0</c:v>
                </c:pt>
                <c:pt idx="4416">
                  <c:v>0</c:v>
                </c:pt>
                <c:pt idx="4417">
                  <c:v>639148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297045</c:v>
                </c:pt>
                <c:pt idx="4430">
                  <c:v>487739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297046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639148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230000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356455</c:v>
                </c:pt>
                <c:pt idx="4464">
                  <c:v>278030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615550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382136</c:v>
                </c:pt>
                <c:pt idx="4477">
                  <c:v>0</c:v>
                </c:pt>
                <c:pt idx="4478">
                  <c:v>0</c:v>
                </c:pt>
                <c:pt idx="4479">
                  <c:v>60000</c:v>
                </c:pt>
                <c:pt idx="4480">
                  <c:v>0</c:v>
                </c:pt>
                <c:pt idx="4481">
                  <c:v>320000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316663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404459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400000</c:v>
                </c:pt>
                <c:pt idx="4508">
                  <c:v>0</c:v>
                </c:pt>
                <c:pt idx="4509">
                  <c:v>280000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617575</c:v>
                </c:pt>
                <c:pt idx="4514">
                  <c:v>0</c:v>
                </c:pt>
                <c:pt idx="4515">
                  <c:v>0</c:v>
                </c:pt>
                <c:pt idx="4516">
                  <c:v>440000</c:v>
                </c:pt>
                <c:pt idx="4517">
                  <c:v>0</c:v>
                </c:pt>
                <c:pt idx="4518">
                  <c:v>350000</c:v>
                </c:pt>
                <c:pt idx="4519">
                  <c:v>403293</c:v>
                </c:pt>
                <c:pt idx="4520">
                  <c:v>0</c:v>
                </c:pt>
                <c:pt idx="4521">
                  <c:v>78000</c:v>
                </c:pt>
                <c:pt idx="4522">
                  <c:v>0</c:v>
                </c:pt>
                <c:pt idx="4523">
                  <c:v>509509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427590.98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560498</c:v>
                </c:pt>
                <c:pt idx="4546">
                  <c:v>0</c:v>
                </c:pt>
                <c:pt idx="4547">
                  <c:v>0</c:v>
                </c:pt>
                <c:pt idx="4548">
                  <c:v>1848072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297429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1166115</c:v>
                </c:pt>
                <c:pt idx="4565">
                  <c:v>300018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639148</c:v>
                </c:pt>
                <c:pt idx="4579">
                  <c:v>0</c:v>
                </c:pt>
                <c:pt idx="4580">
                  <c:v>361420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518519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390662.05</c:v>
                </c:pt>
                <c:pt idx="4611">
                  <c:v>0</c:v>
                </c:pt>
                <c:pt idx="4612">
                  <c:v>308568</c:v>
                </c:pt>
                <c:pt idx="4613">
                  <c:v>560465</c:v>
                </c:pt>
                <c:pt idx="4614">
                  <c:v>323296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897388</c:v>
                </c:pt>
                <c:pt idx="4622">
                  <c:v>1167986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300018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297046</c:v>
                </c:pt>
                <c:pt idx="4639">
                  <c:v>0</c:v>
                </c:pt>
                <c:pt idx="4640">
                  <c:v>0</c:v>
                </c:pt>
                <c:pt idx="4641">
                  <c:v>696716</c:v>
                </c:pt>
                <c:pt idx="4642">
                  <c:v>0</c:v>
                </c:pt>
                <c:pt idx="4643">
                  <c:v>0</c:v>
                </c:pt>
                <c:pt idx="4644">
                  <c:v>295203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332791</c:v>
                </c:pt>
                <c:pt idx="4652">
                  <c:v>297046</c:v>
                </c:pt>
                <c:pt idx="4653">
                  <c:v>424277</c:v>
                </c:pt>
                <c:pt idx="4654">
                  <c:v>0</c:v>
                </c:pt>
                <c:pt idx="4655">
                  <c:v>0</c:v>
                </c:pt>
                <c:pt idx="4656">
                  <c:v>550000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298054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534683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297046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1040470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471303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380000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485785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639148</c:v>
                </c:pt>
                <c:pt idx="4762">
                  <c:v>0</c:v>
                </c:pt>
                <c:pt idx="4763">
                  <c:v>278030</c:v>
                </c:pt>
                <c:pt idx="4764">
                  <c:v>0</c:v>
                </c:pt>
                <c:pt idx="4765">
                  <c:v>0</c:v>
                </c:pt>
                <c:pt idx="4766">
                  <c:v>299784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297046</c:v>
                </c:pt>
                <c:pt idx="4774">
                  <c:v>334110</c:v>
                </c:pt>
                <c:pt idx="4775">
                  <c:v>0</c:v>
                </c:pt>
                <c:pt idx="4776">
                  <c:v>0</c:v>
                </c:pt>
                <c:pt idx="4777">
                  <c:v>50000</c:v>
                </c:pt>
                <c:pt idx="4778">
                  <c:v>0</c:v>
                </c:pt>
                <c:pt idx="4779">
                  <c:v>1602859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297045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696716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509509</c:v>
                </c:pt>
                <c:pt idx="4817">
                  <c:v>384956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507184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504571</c:v>
                </c:pt>
                <c:pt idx="4830">
                  <c:v>686170</c:v>
                </c:pt>
                <c:pt idx="4831">
                  <c:v>1072765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420248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218650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297139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639148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297045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328196</c:v>
                </c:pt>
                <c:pt idx="4912">
                  <c:v>1354854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149130</c:v>
                </c:pt>
                <c:pt idx="4960">
                  <c:v>347603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349768</c:v>
                </c:pt>
                <c:pt idx="4965">
                  <c:v>0</c:v>
                </c:pt>
                <c:pt idx="4966">
                  <c:v>0</c:v>
                </c:pt>
                <c:pt idx="4967">
                  <c:v>446938.37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278030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297046</c:v>
                </c:pt>
                <c:pt idx="4980">
                  <c:v>385702</c:v>
                </c:pt>
                <c:pt idx="4981">
                  <c:v>0</c:v>
                </c:pt>
                <c:pt idx="4982">
                  <c:v>0</c:v>
                </c:pt>
                <c:pt idx="4983">
                  <c:v>331181</c:v>
                </c:pt>
                <c:pt idx="4984">
                  <c:v>376777</c:v>
                </c:pt>
                <c:pt idx="4985">
                  <c:v>0</c:v>
                </c:pt>
                <c:pt idx="4986">
                  <c:v>0</c:v>
                </c:pt>
                <c:pt idx="4987">
                  <c:v>1709530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354835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1367154</c:v>
                </c:pt>
                <c:pt idx="4998">
                  <c:v>0</c:v>
                </c:pt>
                <c:pt idx="49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4D-4E85-88BF-09FF590003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045648"/>
        <c:axId val="299032688"/>
      </c:scatterChart>
      <c:valAx>
        <c:axId val="299045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299032688"/>
        <c:crosses val="autoZero"/>
        <c:crossBetween val="midCat"/>
      </c:valAx>
      <c:valAx>
        <c:axId val="29903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299045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'moras (2)'!$R$1</c:f>
              <c:strCache>
                <c:ptCount val="1"/>
                <c:pt idx="0">
                  <c:v>Edad_NO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'moras (2)'!$R$2:$R$5001</c:f>
              <c:numCache>
                <c:formatCode>General</c:formatCode>
                <c:ptCount val="5000"/>
                <c:pt idx="0">
                  <c:v>42</c:v>
                </c:pt>
                <c:pt idx="1">
                  <c:v>77</c:v>
                </c:pt>
                <c:pt idx="2">
                  <c:v>45</c:v>
                </c:pt>
                <c:pt idx="3">
                  <c:v>49</c:v>
                </c:pt>
                <c:pt idx="4">
                  <c:v>42</c:v>
                </c:pt>
                <c:pt idx="5">
                  <c:v>44</c:v>
                </c:pt>
                <c:pt idx="6">
                  <c:v>38</c:v>
                </c:pt>
                <c:pt idx="7">
                  <c:v>0</c:v>
                </c:pt>
                <c:pt idx="8">
                  <c:v>21</c:v>
                </c:pt>
                <c:pt idx="9">
                  <c:v>40</c:v>
                </c:pt>
                <c:pt idx="10">
                  <c:v>30</c:v>
                </c:pt>
                <c:pt idx="11">
                  <c:v>0</c:v>
                </c:pt>
                <c:pt idx="12">
                  <c:v>40</c:v>
                </c:pt>
                <c:pt idx="13">
                  <c:v>51</c:v>
                </c:pt>
                <c:pt idx="14">
                  <c:v>59</c:v>
                </c:pt>
                <c:pt idx="15">
                  <c:v>58</c:v>
                </c:pt>
                <c:pt idx="16">
                  <c:v>0</c:v>
                </c:pt>
                <c:pt idx="17">
                  <c:v>39</c:v>
                </c:pt>
                <c:pt idx="18">
                  <c:v>45</c:v>
                </c:pt>
                <c:pt idx="19">
                  <c:v>0</c:v>
                </c:pt>
                <c:pt idx="20">
                  <c:v>28</c:v>
                </c:pt>
                <c:pt idx="21">
                  <c:v>59</c:v>
                </c:pt>
                <c:pt idx="22">
                  <c:v>32</c:v>
                </c:pt>
                <c:pt idx="23">
                  <c:v>18</c:v>
                </c:pt>
                <c:pt idx="24">
                  <c:v>0</c:v>
                </c:pt>
                <c:pt idx="25">
                  <c:v>62</c:v>
                </c:pt>
                <c:pt idx="26">
                  <c:v>38</c:v>
                </c:pt>
                <c:pt idx="27">
                  <c:v>22</c:v>
                </c:pt>
                <c:pt idx="28">
                  <c:v>42</c:v>
                </c:pt>
                <c:pt idx="29">
                  <c:v>38</c:v>
                </c:pt>
                <c:pt idx="30">
                  <c:v>39</c:v>
                </c:pt>
                <c:pt idx="31">
                  <c:v>0</c:v>
                </c:pt>
                <c:pt idx="32">
                  <c:v>41</c:v>
                </c:pt>
                <c:pt idx="33">
                  <c:v>28</c:v>
                </c:pt>
                <c:pt idx="34">
                  <c:v>43</c:v>
                </c:pt>
                <c:pt idx="35">
                  <c:v>62</c:v>
                </c:pt>
                <c:pt idx="36">
                  <c:v>41</c:v>
                </c:pt>
                <c:pt idx="37">
                  <c:v>66</c:v>
                </c:pt>
                <c:pt idx="38">
                  <c:v>48</c:v>
                </c:pt>
                <c:pt idx="39">
                  <c:v>0</c:v>
                </c:pt>
                <c:pt idx="40">
                  <c:v>25</c:v>
                </c:pt>
                <c:pt idx="41">
                  <c:v>33</c:v>
                </c:pt>
                <c:pt idx="42">
                  <c:v>23</c:v>
                </c:pt>
                <c:pt idx="43">
                  <c:v>43</c:v>
                </c:pt>
                <c:pt idx="44">
                  <c:v>27</c:v>
                </c:pt>
                <c:pt idx="45">
                  <c:v>28</c:v>
                </c:pt>
                <c:pt idx="46">
                  <c:v>49</c:v>
                </c:pt>
                <c:pt idx="47">
                  <c:v>36</c:v>
                </c:pt>
                <c:pt idx="48">
                  <c:v>39</c:v>
                </c:pt>
                <c:pt idx="49">
                  <c:v>40</c:v>
                </c:pt>
                <c:pt idx="50">
                  <c:v>66</c:v>
                </c:pt>
                <c:pt idx="51">
                  <c:v>40</c:v>
                </c:pt>
                <c:pt idx="52">
                  <c:v>28</c:v>
                </c:pt>
                <c:pt idx="53">
                  <c:v>43</c:v>
                </c:pt>
                <c:pt idx="54">
                  <c:v>44</c:v>
                </c:pt>
                <c:pt idx="55">
                  <c:v>44</c:v>
                </c:pt>
                <c:pt idx="56">
                  <c:v>32</c:v>
                </c:pt>
                <c:pt idx="57">
                  <c:v>43</c:v>
                </c:pt>
                <c:pt idx="58">
                  <c:v>0</c:v>
                </c:pt>
                <c:pt idx="59">
                  <c:v>22</c:v>
                </c:pt>
                <c:pt idx="60">
                  <c:v>32</c:v>
                </c:pt>
                <c:pt idx="61">
                  <c:v>85</c:v>
                </c:pt>
                <c:pt idx="62">
                  <c:v>51</c:v>
                </c:pt>
                <c:pt idx="63">
                  <c:v>53</c:v>
                </c:pt>
                <c:pt idx="64">
                  <c:v>40</c:v>
                </c:pt>
                <c:pt idx="65">
                  <c:v>32</c:v>
                </c:pt>
                <c:pt idx="66">
                  <c:v>72</c:v>
                </c:pt>
                <c:pt idx="67">
                  <c:v>74</c:v>
                </c:pt>
                <c:pt idx="68">
                  <c:v>57</c:v>
                </c:pt>
                <c:pt idx="69">
                  <c:v>40</c:v>
                </c:pt>
                <c:pt idx="70">
                  <c:v>24</c:v>
                </c:pt>
                <c:pt idx="71">
                  <c:v>0</c:v>
                </c:pt>
                <c:pt idx="72">
                  <c:v>57</c:v>
                </c:pt>
                <c:pt idx="73">
                  <c:v>46</c:v>
                </c:pt>
                <c:pt idx="74">
                  <c:v>24</c:v>
                </c:pt>
                <c:pt idx="75">
                  <c:v>0</c:v>
                </c:pt>
                <c:pt idx="76">
                  <c:v>0</c:v>
                </c:pt>
                <c:pt idx="77">
                  <c:v>35</c:v>
                </c:pt>
                <c:pt idx="78">
                  <c:v>28</c:v>
                </c:pt>
                <c:pt idx="79">
                  <c:v>50</c:v>
                </c:pt>
                <c:pt idx="80">
                  <c:v>0</c:v>
                </c:pt>
                <c:pt idx="81">
                  <c:v>56</c:v>
                </c:pt>
                <c:pt idx="82">
                  <c:v>0</c:v>
                </c:pt>
                <c:pt idx="83">
                  <c:v>0</c:v>
                </c:pt>
                <c:pt idx="84">
                  <c:v>50</c:v>
                </c:pt>
                <c:pt idx="85">
                  <c:v>36</c:v>
                </c:pt>
                <c:pt idx="86">
                  <c:v>38</c:v>
                </c:pt>
                <c:pt idx="87">
                  <c:v>0</c:v>
                </c:pt>
                <c:pt idx="88">
                  <c:v>36</c:v>
                </c:pt>
                <c:pt idx="89">
                  <c:v>30</c:v>
                </c:pt>
                <c:pt idx="90">
                  <c:v>33</c:v>
                </c:pt>
                <c:pt idx="91">
                  <c:v>39</c:v>
                </c:pt>
                <c:pt idx="92">
                  <c:v>49</c:v>
                </c:pt>
                <c:pt idx="93">
                  <c:v>30</c:v>
                </c:pt>
                <c:pt idx="94">
                  <c:v>28</c:v>
                </c:pt>
                <c:pt idx="95">
                  <c:v>26</c:v>
                </c:pt>
                <c:pt idx="96">
                  <c:v>21</c:v>
                </c:pt>
                <c:pt idx="97">
                  <c:v>36</c:v>
                </c:pt>
                <c:pt idx="98">
                  <c:v>22</c:v>
                </c:pt>
                <c:pt idx="99">
                  <c:v>50</c:v>
                </c:pt>
                <c:pt idx="100">
                  <c:v>33</c:v>
                </c:pt>
                <c:pt idx="101">
                  <c:v>57</c:v>
                </c:pt>
                <c:pt idx="102">
                  <c:v>63</c:v>
                </c:pt>
                <c:pt idx="103">
                  <c:v>30</c:v>
                </c:pt>
                <c:pt idx="104">
                  <c:v>35</c:v>
                </c:pt>
                <c:pt idx="105">
                  <c:v>30</c:v>
                </c:pt>
                <c:pt idx="106">
                  <c:v>51</c:v>
                </c:pt>
                <c:pt idx="107">
                  <c:v>0</c:v>
                </c:pt>
                <c:pt idx="108">
                  <c:v>0</c:v>
                </c:pt>
                <c:pt idx="109">
                  <c:v>43</c:v>
                </c:pt>
                <c:pt idx="110">
                  <c:v>43</c:v>
                </c:pt>
                <c:pt idx="111">
                  <c:v>47</c:v>
                </c:pt>
                <c:pt idx="112">
                  <c:v>30</c:v>
                </c:pt>
                <c:pt idx="113">
                  <c:v>44</c:v>
                </c:pt>
                <c:pt idx="114">
                  <c:v>21</c:v>
                </c:pt>
                <c:pt idx="115">
                  <c:v>32</c:v>
                </c:pt>
                <c:pt idx="116">
                  <c:v>0</c:v>
                </c:pt>
                <c:pt idx="117">
                  <c:v>27</c:v>
                </c:pt>
                <c:pt idx="118">
                  <c:v>30</c:v>
                </c:pt>
                <c:pt idx="119">
                  <c:v>0</c:v>
                </c:pt>
                <c:pt idx="120">
                  <c:v>28</c:v>
                </c:pt>
                <c:pt idx="121">
                  <c:v>45</c:v>
                </c:pt>
                <c:pt idx="122">
                  <c:v>40</c:v>
                </c:pt>
                <c:pt idx="123">
                  <c:v>41</c:v>
                </c:pt>
                <c:pt idx="124">
                  <c:v>82</c:v>
                </c:pt>
                <c:pt idx="125">
                  <c:v>44</c:v>
                </c:pt>
                <c:pt idx="126">
                  <c:v>32</c:v>
                </c:pt>
                <c:pt idx="127">
                  <c:v>45</c:v>
                </c:pt>
                <c:pt idx="128">
                  <c:v>58</c:v>
                </c:pt>
                <c:pt idx="129">
                  <c:v>33</c:v>
                </c:pt>
                <c:pt idx="130">
                  <c:v>50</c:v>
                </c:pt>
                <c:pt idx="131">
                  <c:v>0</c:v>
                </c:pt>
                <c:pt idx="132">
                  <c:v>57</c:v>
                </c:pt>
                <c:pt idx="133">
                  <c:v>54</c:v>
                </c:pt>
                <c:pt idx="134">
                  <c:v>43</c:v>
                </c:pt>
                <c:pt idx="135">
                  <c:v>59</c:v>
                </c:pt>
                <c:pt idx="136">
                  <c:v>31</c:v>
                </c:pt>
                <c:pt idx="137">
                  <c:v>24</c:v>
                </c:pt>
                <c:pt idx="138">
                  <c:v>43</c:v>
                </c:pt>
                <c:pt idx="139">
                  <c:v>41</c:v>
                </c:pt>
                <c:pt idx="140">
                  <c:v>65</c:v>
                </c:pt>
                <c:pt idx="141">
                  <c:v>46</c:v>
                </c:pt>
                <c:pt idx="142">
                  <c:v>28</c:v>
                </c:pt>
                <c:pt idx="143">
                  <c:v>0</c:v>
                </c:pt>
                <c:pt idx="144">
                  <c:v>37</c:v>
                </c:pt>
                <c:pt idx="145">
                  <c:v>50</c:v>
                </c:pt>
                <c:pt idx="146">
                  <c:v>29</c:v>
                </c:pt>
                <c:pt idx="147">
                  <c:v>86</c:v>
                </c:pt>
                <c:pt idx="148">
                  <c:v>30</c:v>
                </c:pt>
                <c:pt idx="149">
                  <c:v>50</c:v>
                </c:pt>
                <c:pt idx="150">
                  <c:v>40</c:v>
                </c:pt>
                <c:pt idx="151">
                  <c:v>21</c:v>
                </c:pt>
                <c:pt idx="152">
                  <c:v>58</c:v>
                </c:pt>
                <c:pt idx="153">
                  <c:v>41</c:v>
                </c:pt>
                <c:pt idx="154">
                  <c:v>49</c:v>
                </c:pt>
                <c:pt idx="155">
                  <c:v>57</c:v>
                </c:pt>
                <c:pt idx="156">
                  <c:v>27</c:v>
                </c:pt>
                <c:pt idx="157">
                  <c:v>0</c:v>
                </c:pt>
                <c:pt idx="158">
                  <c:v>52</c:v>
                </c:pt>
                <c:pt idx="159">
                  <c:v>28</c:v>
                </c:pt>
                <c:pt idx="160">
                  <c:v>54</c:v>
                </c:pt>
                <c:pt idx="161">
                  <c:v>30</c:v>
                </c:pt>
                <c:pt idx="162">
                  <c:v>46</c:v>
                </c:pt>
                <c:pt idx="163">
                  <c:v>33</c:v>
                </c:pt>
                <c:pt idx="164">
                  <c:v>68</c:v>
                </c:pt>
                <c:pt idx="165">
                  <c:v>68</c:v>
                </c:pt>
                <c:pt idx="166">
                  <c:v>54</c:v>
                </c:pt>
                <c:pt idx="167">
                  <c:v>0</c:v>
                </c:pt>
                <c:pt idx="168">
                  <c:v>38</c:v>
                </c:pt>
                <c:pt idx="169">
                  <c:v>0</c:v>
                </c:pt>
                <c:pt idx="170">
                  <c:v>0</c:v>
                </c:pt>
                <c:pt idx="171">
                  <c:v>48</c:v>
                </c:pt>
                <c:pt idx="172">
                  <c:v>28</c:v>
                </c:pt>
                <c:pt idx="173">
                  <c:v>23</c:v>
                </c:pt>
                <c:pt idx="174">
                  <c:v>28</c:v>
                </c:pt>
                <c:pt idx="175">
                  <c:v>36</c:v>
                </c:pt>
                <c:pt idx="176">
                  <c:v>44</c:v>
                </c:pt>
                <c:pt idx="177">
                  <c:v>52</c:v>
                </c:pt>
                <c:pt idx="178">
                  <c:v>0</c:v>
                </c:pt>
                <c:pt idx="179">
                  <c:v>61</c:v>
                </c:pt>
                <c:pt idx="180">
                  <c:v>0</c:v>
                </c:pt>
                <c:pt idx="181">
                  <c:v>26</c:v>
                </c:pt>
                <c:pt idx="182">
                  <c:v>70</c:v>
                </c:pt>
                <c:pt idx="183">
                  <c:v>36</c:v>
                </c:pt>
                <c:pt idx="184">
                  <c:v>39</c:v>
                </c:pt>
                <c:pt idx="185">
                  <c:v>59</c:v>
                </c:pt>
                <c:pt idx="186">
                  <c:v>64</c:v>
                </c:pt>
                <c:pt idx="187">
                  <c:v>46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45</c:v>
                </c:pt>
                <c:pt idx="192">
                  <c:v>46</c:v>
                </c:pt>
                <c:pt idx="193">
                  <c:v>36</c:v>
                </c:pt>
                <c:pt idx="194">
                  <c:v>0</c:v>
                </c:pt>
                <c:pt idx="195">
                  <c:v>0</c:v>
                </c:pt>
                <c:pt idx="196">
                  <c:v>32</c:v>
                </c:pt>
                <c:pt idx="197">
                  <c:v>68</c:v>
                </c:pt>
                <c:pt idx="198">
                  <c:v>32</c:v>
                </c:pt>
                <c:pt idx="199">
                  <c:v>27</c:v>
                </c:pt>
                <c:pt idx="200">
                  <c:v>0</c:v>
                </c:pt>
                <c:pt idx="201">
                  <c:v>33</c:v>
                </c:pt>
                <c:pt idx="202">
                  <c:v>0</c:v>
                </c:pt>
                <c:pt idx="203">
                  <c:v>31</c:v>
                </c:pt>
                <c:pt idx="204">
                  <c:v>67</c:v>
                </c:pt>
                <c:pt idx="205">
                  <c:v>64</c:v>
                </c:pt>
                <c:pt idx="206">
                  <c:v>24</c:v>
                </c:pt>
                <c:pt idx="207">
                  <c:v>42</c:v>
                </c:pt>
                <c:pt idx="208">
                  <c:v>32</c:v>
                </c:pt>
                <c:pt idx="209">
                  <c:v>0</c:v>
                </c:pt>
                <c:pt idx="210">
                  <c:v>56</c:v>
                </c:pt>
                <c:pt idx="211">
                  <c:v>42</c:v>
                </c:pt>
                <c:pt idx="212">
                  <c:v>47</c:v>
                </c:pt>
                <c:pt idx="213">
                  <c:v>30</c:v>
                </c:pt>
                <c:pt idx="214">
                  <c:v>53</c:v>
                </c:pt>
                <c:pt idx="215">
                  <c:v>32</c:v>
                </c:pt>
                <c:pt idx="216">
                  <c:v>0</c:v>
                </c:pt>
                <c:pt idx="217">
                  <c:v>34</c:v>
                </c:pt>
                <c:pt idx="218">
                  <c:v>30</c:v>
                </c:pt>
                <c:pt idx="219">
                  <c:v>32</c:v>
                </c:pt>
                <c:pt idx="220">
                  <c:v>28</c:v>
                </c:pt>
                <c:pt idx="221">
                  <c:v>64</c:v>
                </c:pt>
                <c:pt idx="222">
                  <c:v>35</c:v>
                </c:pt>
                <c:pt idx="223">
                  <c:v>33</c:v>
                </c:pt>
                <c:pt idx="224">
                  <c:v>55</c:v>
                </c:pt>
                <c:pt idx="225">
                  <c:v>37</c:v>
                </c:pt>
                <c:pt idx="226">
                  <c:v>42</c:v>
                </c:pt>
                <c:pt idx="227">
                  <c:v>30</c:v>
                </c:pt>
                <c:pt idx="228">
                  <c:v>0</c:v>
                </c:pt>
                <c:pt idx="229">
                  <c:v>51</c:v>
                </c:pt>
                <c:pt idx="230">
                  <c:v>54</c:v>
                </c:pt>
                <c:pt idx="231">
                  <c:v>52</c:v>
                </c:pt>
                <c:pt idx="232">
                  <c:v>46</c:v>
                </c:pt>
                <c:pt idx="233">
                  <c:v>37</c:v>
                </c:pt>
                <c:pt idx="234">
                  <c:v>56</c:v>
                </c:pt>
                <c:pt idx="235">
                  <c:v>51</c:v>
                </c:pt>
                <c:pt idx="236">
                  <c:v>39</c:v>
                </c:pt>
                <c:pt idx="237">
                  <c:v>25</c:v>
                </c:pt>
                <c:pt idx="238">
                  <c:v>45</c:v>
                </c:pt>
                <c:pt idx="239">
                  <c:v>26</c:v>
                </c:pt>
                <c:pt idx="240">
                  <c:v>0</c:v>
                </c:pt>
                <c:pt idx="241">
                  <c:v>21</c:v>
                </c:pt>
                <c:pt idx="242">
                  <c:v>0</c:v>
                </c:pt>
                <c:pt idx="243">
                  <c:v>37</c:v>
                </c:pt>
                <c:pt idx="244">
                  <c:v>42</c:v>
                </c:pt>
                <c:pt idx="245">
                  <c:v>24</c:v>
                </c:pt>
                <c:pt idx="246">
                  <c:v>32</c:v>
                </c:pt>
                <c:pt idx="247">
                  <c:v>0</c:v>
                </c:pt>
                <c:pt idx="248">
                  <c:v>51</c:v>
                </c:pt>
                <c:pt idx="249">
                  <c:v>20</c:v>
                </c:pt>
                <c:pt idx="250">
                  <c:v>21</c:v>
                </c:pt>
                <c:pt idx="251">
                  <c:v>26</c:v>
                </c:pt>
                <c:pt idx="252">
                  <c:v>58</c:v>
                </c:pt>
                <c:pt idx="253">
                  <c:v>0</c:v>
                </c:pt>
                <c:pt idx="254">
                  <c:v>43</c:v>
                </c:pt>
                <c:pt idx="255">
                  <c:v>50</c:v>
                </c:pt>
                <c:pt idx="256">
                  <c:v>0</c:v>
                </c:pt>
                <c:pt idx="257">
                  <c:v>38</c:v>
                </c:pt>
                <c:pt idx="258">
                  <c:v>56</c:v>
                </c:pt>
                <c:pt idx="259">
                  <c:v>40</c:v>
                </c:pt>
                <c:pt idx="260">
                  <c:v>62</c:v>
                </c:pt>
                <c:pt idx="261">
                  <c:v>28</c:v>
                </c:pt>
                <c:pt idx="262">
                  <c:v>0</c:v>
                </c:pt>
                <c:pt idx="263">
                  <c:v>42</c:v>
                </c:pt>
                <c:pt idx="264">
                  <c:v>27</c:v>
                </c:pt>
                <c:pt idx="265">
                  <c:v>34</c:v>
                </c:pt>
                <c:pt idx="266">
                  <c:v>41</c:v>
                </c:pt>
                <c:pt idx="267">
                  <c:v>28</c:v>
                </c:pt>
                <c:pt idx="268">
                  <c:v>45</c:v>
                </c:pt>
                <c:pt idx="269">
                  <c:v>29</c:v>
                </c:pt>
                <c:pt idx="270">
                  <c:v>58</c:v>
                </c:pt>
                <c:pt idx="271">
                  <c:v>30</c:v>
                </c:pt>
                <c:pt idx="272">
                  <c:v>0</c:v>
                </c:pt>
                <c:pt idx="273">
                  <c:v>44</c:v>
                </c:pt>
                <c:pt idx="274">
                  <c:v>59</c:v>
                </c:pt>
                <c:pt idx="275">
                  <c:v>47</c:v>
                </c:pt>
                <c:pt idx="276">
                  <c:v>24</c:v>
                </c:pt>
                <c:pt idx="277">
                  <c:v>68</c:v>
                </c:pt>
                <c:pt idx="278">
                  <c:v>43</c:v>
                </c:pt>
                <c:pt idx="279">
                  <c:v>57</c:v>
                </c:pt>
                <c:pt idx="280">
                  <c:v>31</c:v>
                </c:pt>
                <c:pt idx="281">
                  <c:v>0</c:v>
                </c:pt>
                <c:pt idx="282">
                  <c:v>27</c:v>
                </c:pt>
                <c:pt idx="283">
                  <c:v>32</c:v>
                </c:pt>
                <c:pt idx="284">
                  <c:v>61</c:v>
                </c:pt>
                <c:pt idx="285">
                  <c:v>0</c:v>
                </c:pt>
                <c:pt idx="286">
                  <c:v>30</c:v>
                </c:pt>
                <c:pt idx="287">
                  <c:v>0</c:v>
                </c:pt>
                <c:pt idx="288">
                  <c:v>24</c:v>
                </c:pt>
                <c:pt idx="289">
                  <c:v>0</c:v>
                </c:pt>
                <c:pt idx="290">
                  <c:v>32</c:v>
                </c:pt>
                <c:pt idx="291">
                  <c:v>40</c:v>
                </c:pt>
                <c:pt idx="292">
                  <c:v>0</c:v>
                </c:pt>
                <c:pt idx="293">
                  <c:v>52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24</c:v>
                </c:pt>
                <c:pt idx="298">
                  <c:v>61</c:v>
                </c:pt>
                <c:pt idx="299">
                  <c:v>26</c:v>
                </c:pt>
                <c:pt idx="300">
                  <c:v>80</c:v>
                </c:pt>
                <c:pt idx="301">
                  <c:v>34</c:v>
                </c:pt>
                <c:pt idx="302">
                  <c:v>46</c:v>
                </c:pt>
                <c:pt idx="303">
                  <c:v>70</c:v>
                </c:pt>
                <c:pt idx="304">
                  <c:v>63</c:v>
                </c:pt>
                <c:pt idx="305">
                  <c:v>41</c:v>
                </c:pt>
                <c:pt idx="306">
                  <c:v>55</c:v>
                </c:pt>
                <c:pt idx="307">
                  <c:v>28</c:v>
                </c:pt>
                <c:pt idx="308">
                  <c:v>0</c:v>
                </c:pt>
                <c:pt idx="309">
                  <c:v>20</c:v>
                </c:pt>
                <c:pt idx="310">
                  <c:v>29</c:v>
                </c:pt>
                <c:pt idx="311">
                  <c:v>51</c:v>
                </c:pt>
                <c:pt idx="312">
                  <c:v>31</c:v>
                </c:pt>
                <c:pt idx="313">
                  <c:v>60</c:v>
                </c:pt>
                <c:pt idx="314">
                  <c:v>28</c:v>
                </c:pt>
                <c:pt idx="315">
                  <c:v>56</c:v>
                </c:pt>
                <c:pt idx="316">
                  <c:v>45</c:v>
                </c:pt>
                <c:pt idx="317">
                  <c:v>40</c:v>
                </c:pt>
                <c:pt idx="318">
                  <c:v>0</c:v>
                </c:pt>
                <c:pt idx="319">
                  <c:v>50</c:v>
                </c:pt>
                <c:pt idx="320">
                  <c:v>46</c:v>
                </c:pt>
                <c:pt idx="321">
                  <c:v>0</c:v>
                </c:pt>
                <c:pt idx="322">
                  <c:v>28</c:v>
                </c:pt>
                <c:pt idx="323">
                  <c:v>39</c:v>
                </c:pt>
                <c:pt idx="324">
                  <c:v>0</c:v>
                </c:pt>
                <c:pt idx="325">
                  <c:v>34</c:v>
                </c:pt>
                <c:pt idx="326">
                  <c:v>73</c:v>
                </c:pt>
                <c:pt idx="327">
                  <c:v>0</c:v>
                </c:pt>
                <c:pt idx="328">
                  <c:v>31</c:v>
                </c:pt>
                <c:pt idx="329">
                  <c:v>54</c:v>
                </c:pt>
                <c:pt idx="330">
                  <c:v>28</c:v>
                </c:pt>
                <c:pt idx="331">
                  <c:v>27</c:v>
                </c:pt>
                <c:pt idx="332">
                  <c:v>24</c:v>
                </c:pt>
                <c:pt idx="333">
                  <c:v>0</c:v>
                </c:pt>
                <c:pt idx="334">
                  <c:v>40</c:v>
                </c:pt>
                <c:pt idx="335">
                  <c:v>30</c:v>
                </c:pt>
                <c:pt idx="336">
                  <c:v>36</c:v>
                </c:pt>
                <c:pt idx="337">
                  <c:v>26</c:v>
                </c:pt>
                <c:pt idx="338">
                  <c:v>29</c:v>
                </c:pt>
                <c:pt idx="339">
                  <c:v>32</c:v>
                </c:pt>
                <c:pt idx="340">
                  <c:v>33</c:v>
                </c:pt>
                <c:pt idx="341">
                  <c:v>62</c:v>
                </c:pt>
                <c:pt idx="342">
                  <c:v>34</c:v>
                </c:pt>
                <c:pt idx="343">
                  <c:v>0</c:v>
                </c:pt>
                <c:pt idx="344">
                  <c:v>28</c:v>
                </c:pt>
                <c:pt idx="345">
                  <c:v>0</c:v>
                </c:pt>
                <c:pt idx="346">
                  <c:v>57</c:v>
                </c:pt>
                <c:pt idx="347">
                  <c:v>34</c:v>
                </c:pt>
                <c:pt idx="348">
                  <c:v>0</c:v>
                </c:pt>
                <c:pt idx="349">
                  <c:v>42</c:v>
                </c:pt>
                <c:pt idx="350">
                  <c:v>22</c:v>
                </c:pt>
                <c:pt idx="351">
                  <c:v>29</c:v>
                </c:pt>
                <c:pt idx="352">
                  <c:v>32</c:v>
                </c:pt>
                <c:pt idx="353">
                  <c:v>43</c:v>
                </c:pt>
                <c:pt idx="354">
                  <c:v>0</c:v>
                </c:pt>
                <c:pt idx="355">
                  <c:v>0</c:v>
                </c:pt>
                <c:pt idx="356">
                  <c:v>63</c:v>
                </c:pt>
                <c:pt idx="357">
                  <c:v>30</c:v>
                </c:pt>
                <c:pt idx="358">
                  <c:v>30</c:v>
                </c:pt>
                <c:pt idx="359">
                  <c:v>0</c:v>
                </c:pt>
                <c:pt idx="360">
                  <c:v>49</c:v>
                </c:pt>
                <c:pt idx="361">
                  <c:v>27</c:v>
                </c:pt>
                <c:pt idx="362">
                  <c:v>42</c:v>
                </c:pt>
                <c:pt idx="363">
                  <c:v>30</c:v>
                </c:pt>
                <c:pt idx="364">
                  <c:v>0</c:v>
                </c:pt>
                <c:pt idx="365">
                  <c:v>48</c:v>
                </c:pt>
                <c:pt idx="366">
                  <c:v>36</c:v>
                </c:pt>
                <c:pt idx="367">
                  <c:v>34</c:v>
                </c:pt>
                <c:pt idx="368">
                  <c:v>42</c:v>
                </c:pt>
                <c:pt idx="369">
                  <c:v>28</c:v>
                </c:pt>
                <c:pt idx="370">
                  <c:v>99</c:v>
                </c:pt>
                <c:pt idx="371">
                  <c:v>30</c:v>
                </c:pt>
                <c:pt idx="372">
                  <c:v>29</c:v>
                </c:pt>
                <c:pt idx="373">
                  <c:v>21</c:v>
                </c:pt>
                <c:pt idx="374">
                  <c:v>44</c:v>
                </c:pt>
                <c:pt idx="375">
                  <c:v>43</c:v>
                </c:pt>
                <c:pt idx="376">
                  <c:v>55</c:v>
                </c:pt>
                <c:pt idx="377">
                  <c:v>0</c:v>
                </c:pt>
                <c:pt idx="378">
                  <c:v>38</c:v>
                </c:pt>
                <c:pt idx="379">
                  <c:v>33</c:v>
                </c:pt>
                <c:pt idx="380">
                  <c:v>34</c:v>
                </c:pt>
                <c:pt idx="381">
                  <c:v>0</c:v>
                </c:pt>
                <c:pt idx="382">
                  <c:v>36</c:v>
                </c:pt>
                <c:pt idx="383">
                  <c:v>64</c:v>
                </c:pt>
                <c:pt idx="384">
                  <c:v>57</c:v>
                </c:pt>
                <c:pt idx="385">
                  <c:v>37</c:v>
                </c:pt>
                <c:pt idx="386">
                  <c:v>54</c:v>
                </c:pt>
                <c:pt idx="387">
                  <c:v>44</c:v>
                </c:pt>
                <c:pt idx="388">
                  <c:v>36</c:v>
                </c:pt>
                <c:pt idx="389">
                  <c:v>20</c:v>
                </c:pt>
                <c:pt idx="390">
                  <c:v>0</c:v>
                </c:pt>
                <c:pt idx="391">
                  <c:v>38</c:v>
                </c:pt>
                <c:pt idx="392">
                  <c:v>39</c:v>
                </c:pt>
                <c:pt idx="393">
                  <c:v>0</c:v>
                </c:pt>
                <c:pt idx="394">
                  <c:v>36</c:v>
                </c:pt>
                <c:pt idx="395">
                  <c:v>57</c:v>
                </c:pt>
                <c:pt idx="396">
                  <c:v>52</c:v>
                </c:pt>
                <c:pt idx="397">
                  <c:v>50</c:v>
                </c:pt>
                <c:pt idx="398">
                  <c:v>34</c:v>
                </c:pt>
                <c:pt idx="399">
                  <c:v>50</c:v>
                </c:pt>
                <c:pt idx="400">
                  <c:v>36</c:v>
                </c:pt>
                <c:pt idx="401">
                  <c:v>52</c:v>
                </c:pt>
                <c:pt idx="402">
                  <c:v>42</c:v>
                </c:pt>
                <c:pt idx="403">
                  <c:v>22</c:v>
                </c:pt>
                <c:pt idx="404">
                  <c:v>55</c:v>
                </c:pt>
                <c:pt idx="405">
                  <c:v>38</c:v>
                </c:pt>
                <c:pt idx="406">
                  <c:v>42</c:v>
                </c:pt>
                <c:pt idx="407">
                  <c:v>0</c:v>
                </c:pt>
                <c:pt idx="408">
                  <c:v>36</c:v>
                </c:pt>
                <c:pt idx="409">
                  <c:v>22</c:v>
                </c:pt>
                <c:pt idx="410">
                  <c:v>55</c:v>
                </c:pt>
                <c:pt idx="411">
                  <c:v>0</c:v>
                </c:pt>
                <c:pt idx="412">
                  <c:v>0</c:v>
                </c:pt>
                <c:pt idx="413">
                  <c:v>50</c:v>
                </c:pt>
                <c:pt idx="414">
                  <c:v>38</c:v>
                </c:pt>
                <c:pt idx="415">
                  <c:v>30</c:v>
                </c:pt>
                <c:pt idx="416">
                  <c:v>0</c:v>
                </c:pt>
                <c:pt idx="417">
                  <c:v>33</c:v>
                </c:pt>
                <c:pt idx="418">
                  <c:v>46</c:v>
                </c:pt>
                <c:pt idx="419">
                  <c:v>22</c:v>
                </c:pt>
                <c:pt idx="420">
                  <c:v>45</c:v>
                </c:pt>
                <c:pt idx="421">
                  <c:v>30</c:v>
                </c:pt>
                <c:pt idx="422">
                  <c:v>50</c:v>
                </c:pt>
                <c:pt idx="423">
                  <c:v>40</c:v>
                </c:pt>
                <c:pt idx="424">
                  <c:v>32</c:v>
                </c:pt>
                <c:pt idx="425">
                  <c:v>0</c:v>
                </c:pt>
                <c:pt idx="426">
                  <c:v>31</c:v>
                </c:pt>
                <c:pt idx="427">
                  <c:v>0</c:v>
                </c:pt>
                <c:pt idx="428">
                  <c:v>39</c:v>
                </c:pt>
                <c:pt idx="429">
                  <c:v>23</c:v>
                </c:pt>
                <c:pt idx="430">
                  <c:v>54</c:v>
                </c:pt>
                <c:pt idx="431">
                  <c:v>54</c:v>
                </c:pt>
                <c:pt idx="432">
                  <c:v>34</c:v>
                </c:pt>
                <c:pt idx="433">
                  <c:v>0</c:v>
                </c:pt>
                <c:pt idx="434">
                  <c:v>49</c:v>
                </c:pt>
                <c:pt idx="435">
                  <c:v>56</c:v>
                </c:pt>
                <c:pt idx="436">
                  <c:v>47</c:v>
                </c:pt>
                <c:pt idx="437">
                  <c:v>41</c:v>
                </c:pt>
                <c:pt idx="438">
                  <c:v>81</c:v>
                </c:pt>
                <c:pt idx="439">
                  <c:v>23</c:v>
                </c:pt>
                <c:pt idx="440">
                  <c:v>39</c:v>
                </c:pt>
                <c:pt idx="441">
                  <c:v>0</c:v>
                </c:pt>
                <c:pt idx="442">
                  <c:v>38</c:v>
                </c:pt>
                <c:pt idx="443">
                  <c:v>40</c:v>
                </c:pt>
                <c:pt idx="444">
                  <c:v>58</c:v>
                </c:pt>
                <c:pt idx="445">
                  <c:v>0</c:v>
                </c:pt>
                <c:pt idx="446">
                  <c:v>22</c:v>
                </c:pt>
                <c:pt idx="447">
                  <c:v>32</c:v>
                </c:pt>
                <c:pt idx="448">
                  <c:v>0</c:v>
                </c:pt>
                <c:pt idx="449">
                  <c:v>37</c:v>
                </c:pt>
                <c:pt idx="450">
                  <c:v>31</c:v>
                </c:pt>
                <c:pt idx="451">
                  <c:v>43</c:v>
                </c:pt>
                <c:pt idx="452">
                  <c:v>29</c:v>
                </c:pt>
                <c:pt idx="453">
                  <c:v>39</c:v>
                </c:pt>
                <c:pt idx="454">
                  <c:v>36</c:v>
                </c:pt>
                <c:pt idx="455">
                  <c:v>39</c:v>
                </c:pt>
                <c:pt idx="456">
                  <c:v>56</c:v>
                </c:pt>
                <c:pt idx="457">
                  <c:v>24</c:v>
                </c:pt>
                <c:pt idx="458">
                  <c:v>80</c:v>
                </c:pt>
                <c:pt idx="459">
                  <c:v>52</c:v>
                </c:pt>
                <c:pt idx="460">
                  <c:v>44</c:v>
                </c:pt>
                <c:pt idx="461">
                  <c:v>19</c:v>
                </c:pt>
                <c:pt idx="462">
                  <c:v>27</c:v>
                </c:pt>
                <c:pt idx="463">
                  <c:v>42</c:v>
                </c:pt>
                <c:pt idx="464">
                  <c:v>55</c:v>
                </c:pt>
                <c:pt idx="465">
                  <c:v>57</c:v>
                </c:pt>
                <c:pt idx="466">
                  <c:v>34</c:v>
                </c:pt>
                <c:pt idx="467">
                  <c:v>35</c:v>
                </c:pt>
                <c:pt idx="468">
                  <c:v>47</c:v>
                </c:pt>
                <c:pt idx="469">
                  <c:v>28</c:v>
                </c:pt>
                <c:pt idx="470">
                  <c:v>0</c:v>
                </c:pt>
                <c:pt idx="471">
                  <c:v>41</c:v>
                </c:pt>
                <c:pt idx="472">
                  <c:v>34</c:v>
                </c:pt>
                <c:pt idx="473">
                  <c:v>0</c:v>
                </c:pt>
                <c:pt idx="474">
                  <c:v>43</c:v>
                </c:pt>
                <c:pt idx="475">
                  <c:v>0</c:v>
                </c:pt>
                <c:pt idx="476">
                  <c:v>48</c:v>
                </c:pt>
                <c:pt idx="477">
                  <c:v>49</c:v>
                </c:pt>
                <c:pt idx="478">
                  <c:v>47</c:v>
                </c:pt>
                <c:pt idx="479">
                  <c:v>0</c:v>
                </c:pt>
                <c:pt idx="480">
                  <c:v>0</c:v>
                </c:pt>
                <c:pt idx="481">
                  <c:v>47</c:v>
                </c:pt>
                <c:pt idx="482">
                  <c:v>30</c:v>
                </c:pt>
                <c:pt idx="483">
                  <c:v>40</c:v>
                </c:pt>
                <c:pt idx="484">
                  <c:v>49</c:v>
                </c:pt>
                <c:pt idx="485">
                  <c:v>0</c:v>
                </c:pt>
                <c:pt idx="486">
                  <c:v>25</c:v>
                </c:pt>
                <c:pt idx="487">
                  <c:v>46</c:v>
                </c:pt>
                <c:pt idx="488">
                  <c:v>26</c:v>
                </c:pt>
                <c:pt idx="489">
                  <c:v>53</c:v>
                </c:pt>
                <c:pt idx="490">
                  <c:v>36</c:v>
                </c:pt>
                <c:pt idx="491">
                  <c:v>42</c:v>
                </c:pt>
                <c:pt idx="492">
                  <c:v>51</c:v>
                </c:pt>
                <c:pt idx="493">
                  <c:v>36</c:v>
                </c:pt>
                <c:pt idx="494">
                  <c:v>43</c:v>
                </c:pt>
                <c:pt idx="495">
                  <c:v>20</c:v>
                </c:pt>
                <c:pt idx="496">
                  <c:v>32</c:v>
                </c:pt>
                <c:pt idx="497">
                  <c:v>47</c:v>
                </c:pt>
                <c:pt idx="498">
                  <c:v>0</c:v>
                </c:pt>
                <c:pt idx="499">
                  <c:v>37</c:v>
                </c:pt>
                <c:pt idx="500">
                  <c:v>0</c:v>
                </c:pt>
                <c:pt idx="501">
                  <c:v>69</c:v>
                </c:pt>
                <c:pt idx="502">
                  <c:v>40</c:v>
                </c:pt>
                <c:pt idx="503">
                  <c:v>38</c:v>
                </c:pt>
                <c:pt idx="504">
                  <c:v>54</c:v>
                </c:pt>
                <c:pt idx="505">
                  <c:v>28</c:v>
                </c:pt>
                <c:pt idx="506">
                  <c:v>54</c:v>
                </c:pt>
                <c:pt idx="507">
                  <c:v>55</c:v>
                </c:pt>
                <c:pt idx="508">
                  <c:v>36</c:v>
                </c:pt>
                <c:pt idx="509">
                  <c:v>30</c:v>
                </c:pt>
                <c:pt idx="510">
                  <c:v>53</c:v>
                </c:pt>
                <c:pt idx="511">
                  <c:v>19</c:v>
                </c:pt>
                <c:pt idx="512">
                  <c:v>41</c:v>
                </c:pt>
                <c:pt idx="513">
                  <c:v>39</c:v>
                </c:pt>
                <c:pt idx="514">
                  <c:v>0</c:v>
                </c:pt>
                <c:pt idx="515">
                  <c:v>64</c:v>
                </c:pt>
                <c:pt idx="516">
                  <c:v>28</c:v>
                </c:pt>
                <c:pt idx="517">
                  <c:v>26</c:v>
                </c:pt>
                <c:pt idx="518">
                  <c:v>33</c:v>
                </c:pt>
                <c:pt idx="519">
                  <c:v>31</c:v>
                </c:pt>
                <c:pt idx="520">
                  <c:v>63</c:v>
                </c:pt>
                <c:pt idx="521">
                  <c:v>0</c:v>
                </c:pt>
                <c:pt idx="522">
                  <c:v>0</c:v>
                </c:pt>
                <c:pt idx="523">
                  <c:v>47</c:v>
                </c:pt>
                <c:pt idx="524">
                  <c:v>27</c:v>
                </c:pt>
                <c:pt idx="525">
                  <c:v>54</c:v>
                </c:pt>
                <c:pt idx="526">
                  <c:v>36</c:v>
                </c:pt>
                <c:pt idx="527">
                  <c:v>0</c:v>
                </c:pt>
                <c:pt idx="528">
                  <c:v>51</c:v>
                </c:pt>
                <c:pt idx="529">
                  <c:v>45</c:v>
                </c:pt>
                <c:pt idx="530">
                  <c:v>42</c:v>
                </c:pt>
                <c:pt idx="531">
                  <c:v>44</c:v>
                </c:pt>
                <c:pt idx="532">
                  <c:v>0</c:v>
                </c:pt>
                <c:pt idx="533">
                  <c:v>35</c:v>
                </c:pt>
                <c:pt idx="534">
                  <c:v>22</c:v>
                </c:pt>
                <c:pt idx="535">
                  <c:v>56</c:v>
                </c:pt>
                <c:pt idx="536">
                  <c:v>51</c:v>
                </c:pt>
                <c:pt idx="537">
                  <c:v>0</c:v>
                </c:pt>
                <c:pt idx="538">
                  <c:v>0</c:v>
                </c:pt>
                <c:pt idx="539">
                  <c:v>29</c:v>
                </c:pt>
                <c:pt idx="540">
                  <c:v>29</c:v>
                </c:pt>
                <c:pt idx="541">
                  <c:v>61</c:v>
                </c:pt>
                <c:pt idx="542">
                  <c:v>63</c:v>
                </c:pt>
                <c:pt idx="543">
                  <c:v>36</c:v>
                </c:pt>
                <c:pt idx="544">
                  <c:v>29</c:v>
                </c:pt>
                <c:pt idx="545">
                  <c:v>50</c:v>
                </c:pt>
                <c:pt idx="546">
                  <c:v>69</c:v>
                </c:pt>
                <c:pt idx="547">
                  <c:v>37</c:v>
                </c:pt>
                <c:pt idx="548">
                  <c:v>43</c:v>
                </c:pt>
                <c:pt idx="549">
                  <c:v>25</c:v>
                </c:pt>
                <c:pt idx="550">
                  <c:v>52</c:v>
                </c:pt>
                <c:pt idx="551">
                  <c:v>38</c:v>
                </c:pt>
                <c:pt idx="552">
                  <c:v>38</c:v>
                </c:pt>
                <c:pt idx="553">
                  <c:v>30</c:v>
                </c:pt>
                <c:pt idx="554">
                  <c:v>25</c:v>
                </c:pt>
                <c:pt idx="555">
                  <c:v>0</c:v>
                </c:pt>
                <c:pt idx="556">
                  <c:v>42</c:v>
                </c:pt>
                <c:pt idx="557">
                  <c:v>25</c:v>
                </c:pt>
                <c:pt idx="558">
                  <c:v>41</c:v>
                </c:pt>
                <c:pt idx="559">
                  <c:v>32</c:v>
                </c:pt>
                <c:pt idx="560">
                  <c:v>61</c:v>
                </c:pt>
                <c:pt idx="561">
                  <c:v>26</c:v>
                </c:pt>
                <c:pt idx="562">
                  <c:v>41</c:v>
                </c:pt>
                <c:pt idx="563">
                  <c:v>25</c:v>
                </c:pt>
                <c:pt idx="564">
                  <c:v>39</c:v>
                </c:pt>
                <c:pt idx="565">
                  <c:v>53</c:v>
                </c:pt>
                <c:pt idx="566">
                  <c:v>45</c:v>
                </c:pt>
                <c:pt idx="567">
                  <c:v>23</c:v>
                </c:pt>
                <c:pt idx="568">
                  <c:v>29</c:v>
                </c:pt>
                <c:pt idx="569">
                  <c:v>52</c:v>
                </c:pt>
                <c:pt idx="570">
                  <c:v>0</c:v>
                </c:pt>
                <c:pt idx="571">
                  <c:v>53</c:v>
                </c:pt>
                <c:pt idx="572">
                  <c:v>49</c:v>
                </c:pt>
                <c:pt idx="573">
                  <c:v>36</c:v>
                </c:pt>
                <c:pt idx="574">
                  <c:v>27</c:v>
                </c:pt>
                <c:pt idx="575">
                  <c:v>60</c:v>
                </c:pt>
                <c:pt idx="576">
                  <c:v>51</c:v>
                </c:pt>
                <c:pt idx="577">
                  <c:v>30</c:v>
                </c:pt>
                <c:pt idx="578">
                  <c:v>32</c:v>
                </c:pt>
                <c:pt idx="579">
                  <c:v>46</c:v>
                </c:pt>
                <c:pt idx="580">
                  <c:v>0</c:v>
                </c:pt>
                <c:pt idx="581">
                  <c:v>26</c:v>
                </c:pt>
                <c:pt idx="582">
                  <c:v>22</c:v>
                </c:pt>
                <c:pt idx="583">
                  <c:v>28</c:v>
                </c:pt>
                <c:pt idx="584">
                  <c:v>0</c:v>
                </c:pt>
                <c:pt idx="585">
                  <c:v>0</c:v>
                </c:pt>
                <c:pt idx="586">
                  <c:v>62</c:v>
                </c:pt>
                <c:pt idx="587">
                  <c:v>52</c:v>
                </c:pt>
                <c:pt idx="588">
                  <c:v>21</c:v>
                </c:pt>
                <c:pt idx="589">
                  <c:v>77</c:v>
                </c:pt>
                <c:pt idx="590">
                  <c:v>26</c:v>
                </c:pt>
                <c:pt idx="591">
                  <c:v>0</c:v>
                </c:pt>
                <c:pt idx="592">
                  <c:v>60</c:v>
                </c:pt>
                <c:pt idx="593">
                  <c:v>37</c:v>
                </c:pt>
                <c:pt idx="594">
                  <c:v>0</c:v>
                </c:pt>
                <c:pt idx="595">
                  <c:v>43</c:v>
                </c:pt>
                <c:pt idx="596">
                  <c:v>53</c:v>
                </c:pt>
                <c:pt idx="597">
                  <c:v>46</c:v>
                </c:pt>
                <c:pt idx="598">
                  <c:v>51</c:v>
                </c:pt>
                <c:pt idx="599">
                  <c:v>41</c:v>
                </c:pt>
                <c:pt idx="600">
                  <c:v>0</c:v>
                </c:pt>
                <c:pt idx="601">
                  <c:v>39</c:v>
                </c:pt>
                <c:pt idx="602">
                  <c:v>29</c:v>
                </c:pt>
                <c:pt idx="603">
                  <c:v>0</c:v>
                </c:pt>
                <c:pt idx="604">
                  <c:v>39</c:v>
                </c:pt>
                <c:pt idx="605">
                  <c:v>75</c:v>
                </c:pt>
                <c:pt idx="606">
                  <c:v>68</c:v>
                </c:pt>
                <c:pt idx="607">
                  <c:v>53</c:v>
                </c:pt>
                <c:pt idx="608">
                  <c:v>0</c:v>
                </c:pt>
                <c:pt idx="609">
                  <c:v>31</c:v>
                </c:pt>
                <c:pt idx="610">
                  <c:v>71</c:v>
                </c:pt>
                <c:pt idx="611">
                  <c:v>0</c:v>
                </c:pt>
                <c:pt idx="612">
                  <c:v>35</c:v>
                </c:pt>
                <c:pt idx="613">
                  <c:v>81</c:v>
                </c:pt>
                <c:pt idx="614">
                  <c:v>43</c:v>
                </c:pt>
                <c:pt idx="615">
                  <c:v>0</c:v>
                </c:pt>
                <c:pt idx="616">
                  <c:v>53</c:v>
                </c:pt>
                <c:pt idx="617">
                  <c:v>53</c:v>
                </c:pt>
                <c:pt idx="618">
                  <c:v>20</c:v>
                </c:pt>
                <c:pt idx="619">
                  <c:v>23</c:v>
                </c:pt>
                <c:pt idx="620">
                  <c:v>78</c:v>
                </c:pt>
                <c:pt idx="621">
                  <c:v>48</c:v>
                </c:pt>
                <c:pt idx="622">
                  <c:v>60</c:v>
                </c:pt>
                <c:pt idx="623">
                  <c:v>24</c:v>
                </c:pt>
                <c:pt idx="624">
                  <c:v>44</c:v>
                </c:pt>
                <c:pt idx="625">
                  <c:v>21</c:v>
                </c:pt>
                <c:pt idx="626">
                  <c:v>0</c:v>
                </c:pt>
                <c:pt idx="627">
                  <c:v>46</c:v>
                </c:pt>
                <c:pt idx="628">
                  <c:v>36</c:v>
                </c:pt>
                <c:pt idx="629">
                  <c:v>53</c:v>
                </c:pt>
                <c:pt idx="630">
                  <c:v>0</c:v>
                </c:pt>
                <c:pt idx="631">
                  <c:v>39</c:v>
                </c:pt>
                <c:pt idx="632">
                  <c:v>36</c:v>
                </c:pt>
                <c:pt idx="633">
                  <c:v>19</c:v>
                </c:pt>
                <c:pt idx="634">
                  <c:v>31</c:v>
                </c:pt>
                <c:pt idx="635">
                  <c:v>45</c:v>
                </c:pt>
                <c:pt idx="636">
                  <c:v>34</c:v>
                </c:pt>
                <c:pt idx="637">
                  <c:v>53</c:v>
                </c:pt>
                <c:pt idx="638">
                  <c:v>68</c:v>
                </c:pt>
                <c:pt idx="639">
                  <c:v>30</c:v>
                </c:pt>
                <c:pt idx="640">
                  <c:v>76</c:v>
                </c:pt>
                <c:pt idx="641">
                  <c:v>55</c:v>
                </c:pt>
                <c:pt idx="642">
                  <c:v>26</c:v>
                </c:pt>
                <c:pt idx="643">
                  <c:v>41</c:v>
                </c:pt>
                <c:pt idx="644">
                  <c:v>36</c:v>
                </c:pt>
                <c:pt idx="645">
                  <c:v>63</c:v>
                </c:pt>
                <c:pt idx="646">
                  <c:v>44</c:v>
                </c:pt>
                <c:pt idx="647">
                  <c:v>59</c:v>
                </c:pt>
                <c:pt idx="648">
                  <c:v>0</c:v>
                </c:pt>
                <c:pt idx="649">
                  <c:v>71</c:v>
                </c:pt>
                <c:pt idx="650">
                  <c:v>26</c:v>
                </c:pt>
                <c:pt idx="651">
                  <c:v>57</c:v>
                </c:pt>
                <c:pt idx="652">
                  <c:v>32</c:v>
                </c:pt>
                <c:pt idx="653">
                  <c:v>31</c:v>
                </c:pt>
                <c:pt idx="654">
                  <c:v>38</c:v>
                </c:pt>
                <c:pt idx="655">
                  <c:v>34</c:v>
                </c:pt>
                <c:pt idx="656">
                  <c:v>55</c:v>
                </c:pt>
                <c:pt idx="657">
                  <c:v>39</c:v>
                </c:pt>
                <c:pt idx="658">
                  <c:v>51</c:v>
                </c:pt>
                <c:pt idx="659">
                  <c:v>0</c:v>
                </c:pt>
                <c:pt idx="660">
                  <c:v>30</c:v>
                </c:pt>
                <c:pt idx="661">
                  <c:v>31</c:v>
                </c:pt>
                <c:pt idx="662">
                  <c:v>30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25</c:v>
                </c:pt>
                <c:pt idx="667">
                  <c:v>24</c:v>
                </c:pt>
                <c:pt idx="668">
                  <c:v>36</c:v>
                </c:pt>
                <c:pt idx="669">
                  <c:v>38</c:v>
                </c:pt>
                <c:pt idx="670">
                  <c:v>33</c:v>
                </c:pt>
                <c:pt idx="671">
                  <c:v>22</c:v>
                </c:pt>
                <c:pt idx="672">
                  <c:v>27</c:v>
                </c:pt>
                <c:pt idx="673">
                  <c:v>53</c:v>
                </c:pt>
                <c:pt idx="674">
                  <c:v>0</c:v>
                </c:pt>
                <c:pt idx="675">
                  <c:v>65</c:v>
                </c:pt>
                <c:pt idx="676">
                  <c:v>61</c:v>
                </c:pt>
                <c:pt idx="677">
                  <c:v>65</c:v>
                </c:pt>
                <c:pt idx="678">
                  <c:v>0</c:v>
                </c:pt>
                <c:pt idx="679">
                  <c:v>44</c:v>
                </c:pt>
                <c:pt idx="680">
                  <c:v>54</c:v>
                </c:pt>
                <c:pt idx="681">
                  <c:v>40</c:v>
                </c:pt>
                <c:pt idx="682">
                  <c:v>18</c:v>
                </c:pt>
                <c:pt idx="683">
                  <c:v>52</c:v>
                </c:pt>
                <c:pt idx="684">
                  <c:v>46</c:v>
                </c:pt>
                <c:pt idx="685">
                  <c:v>21</c:v>
                </c:pt>
                <c:pt idx="686">
                  <c:v>0</c:v>
                </c:pt>
                <c:pt idx="687">
                  <c:v>0</c:v>
                </c:pt>
                <c:pt idx="688">
                  <c:v>52</c:v>
                </c:pt>
                <c:pt idx="689">
                  <c:v>47</c:v>
                </c:pt>
                <c:pt idx="690">
                  <c:v>24</c:v>
                </c:pt>
                <c:pt idx="691">
                  <c:v>40</c:v>
                </c:pt>
                <c:pt idx="692">
                  <c:v>36</c:v>
                </c:pt>
                <c:pt idx="693">
                  <c:v>42</c:v>
                </c:pt>
                <c:pt idx="694">
                  <c:v>34</c:v>
                </c:pt>
                <c:pt idx="695">
                  <c:v>43</c:v>
                </c:pt>
                <c:pt idx="696">
                  <c:v>53</c:v>
                </c:pt>
                <c:pt idx="697">
                  <c:v>36</c:v>
                </c:pt>
                <c:pt idx="698">
                  <c:v>25</c:v>
                </c:pt>
                <c:pt idx="699">
                  <c:v>49</c:v>
                </c:pt>
                <c:pt idx="700">
                  <c:v>40</c:v>
                </c:pt>
                <c:pt idx="701">
                  <c:v>63</c:v>
                </c:pt>
                <c:pt idx="702">
                  <c:v>26</c:v>
                </c:pt>
                <c:pt idx="703">
                  <c:v>39</c:v>
                </c:pt>
                <c:pt idx="704">
                  <c:v>0</c:v>
                </c:pt>
                <c:pt idx="705">
                  <c:v>58</c:v>
                </c:pt>
                <c:pt idx="706">
                  <c:v>30</c:v>
                </c:pt>
                <c:pt idx="707">
                  <c:v>58</c:v>
                </c:pt>
                <c:pt idx="708">
                  <c:v>26</c:v>
                </c:pt>
                <c:pt idx="709">
                  <c:v>0</c:v>
                </c:pt>
                <c:pt idx="710">
                  <c:v>34</c:v>
                </c:pt>
                <c:pt idx="711">
                  <c:v>56</c:v>
                </c:pt>
                <c:pt idx="712">
                  <c:v>73</c:v>
                </c:pt>
                <c:pt idx="713">
                  <c:v>89</c:v>
                </c:pt>
                <c:pt idx="714">
                  <c:v>41</c:v>
                </c:pt>
                <c:pt idx="715">
                  <c:v>28</c:v>
                </c:pt>
                <c:pt idx="716">
                  <c:v>27</c:v>
                </c:pt>
                <c:pt idx="717">
                  <c:v>44</c:v>
                </c:pt>
                <c:pt idx="718">
                  <c:v>31</c:v>
                </c:pt>
                <c:pt idx="719">
                  <c:v>68</c:v>
                </c:pt>
                <c:pt idx="720">
                  <c:v>0</c:v>
                </c:pt>
                <c:pt idx="721">
                  <c:v>50</c:v>
                </c:pt>
                <c:pt idx="722">
                  <c:v>21</c:v>
                </c:pt>
                <c:pt idx="723">
                  <c:v>0</c:v>
                </c:pt>
                <c:pt idx="724">
                  <c:v>0</c:v>
                </c:pt>
                <c:pt idx="725">
                  <c:v>33</c:v>
                </c:pt>
                <c:pt idx="726">
                  <c:v>36</c:v>
                </c:pt>
                <c:pt idx="727">
                  <c:v>20</c:v>
                </c:pt>
                <c:pt idx="728">
                  <c:v>67</c:v>
                </c:pt>
                <c:pt idx="729">
                  <c:v>39</c:v>
                </c:pt>
                <c:pt idx="730">
                  <c:v>60</c:v>
                </c:pt>
                <c:pt idx="731">
                  <c:v>0</c:v>
                </c:pt>
                <c:pt idx="732">
                  <c:v>45</c:v>
                </c:pt>
                <c:pt idx="733">
                  <c:v>48</c:v>
                </c:pt>
                <c:pt idx="734">
                  <c:v>22</c:v>
                </c:pt>
                <c:pt idx="735">
                  <c:v>25</c:v>
                </c:pt>
                <c:pt idx="736">
                  <c:v>30</c:v>
                </c:pt>
                <c:pt idx="737">
                  <c:v>44</c:v>
                </c:pt>
                <c:pt idx="738">
                  <c:v>67</c:v>
                </c:pt>
                <c:pt idx="739">
                  <c:v>61</c:v>
                </c:pt>
                <c:pt idx="740">
                  <c:v>41</c:v>
                </c:pt>
                <c:pt idx="741">
                  <c:v>33</c:v>
                </c:pt>
                <c:pt idx="742">
                  <c:v>0</c:v>
                </c:pt>
                <c:pt idx="743">
                  <c:v>0</c:v>
                </c:pt>
                <c:pt idx="744">
                  <c:v>32</c:v>
                </c:pt>
                <c:pt idx="745">
                  <c:v>51</c:v>
                </c:pt>
                <c:pt idx="746">
                  <c:v>31</c:v>
                </c:pt>
                <c:pt idx="747">
                  <c:v>45</c:v>
                </c:pt>
                <c:pt idx="748">
                  <c:v>25</c:v>
                </c:pt>
                <c:pt idx="749">
                  <c:v>63</c:v>
                </c:pt>
                <c:pt idx="750">
                  <c:v>80</c:v>
                </c:pt>
                <c:pt idx="751">
                  <c:v>39</c:v>
                </c:pt>
                <c:pt idx="752">
                  <c:v>28</c:v>
                </c:pt>
                <c:pt idx="753">
                  <c:v>37</c:v>
                </c:pt>
                <c:pt idx="754">
                  <c:v>0</c:v>
                </c:pt>
                <c:pt idx="755">
                  <c:v>34</c:v>
                </c:pt>
                <c:pt idx="756">
                  <c:v>38</c:v>
                </c:pt>
                <c:pt idx="757">
                  <c:v>39</c:v>
                </c:pt>
                <c:pt idx="758">
                  <c:v>61</c:v>
                </c:pt>
                <c:pt idx="759">
                  <c:v>0</c:v>
                </c:pt>
                <c:pt idx="760">
                  <c:v>34</c:v>
                </c:pt>
                <c:pt idx="761">
                  <c:v>34</c:v>
                </c:pt>
                <c:pt idx="762">
                  <c:v>40</c:v>
                </c:pt>
                <c:pt idx="763">
                  <c:v>43</c:v>
                </c:pt>
                <c:pt idx="764">
                  <c:v>0</c:v>
                </c:pt>
                <c:pt idx="765">
                  <c:v>53</c:v>
                </c:pt>
                <c:pt idx="766">
                  <c:v>29</c:v>
                </c:pt>
                <c:pt idx="767">
                  <c:v>36</c:v>
                </c:pt>
                <c:pt idx="768">
                  <c:v>42</c:v>
                </c:pt>
                <c:pt idx="769">
                  <c:v>34</c:v>
                </c:pt>
                <c:pt idx="770">
                  <c:v>0</c:v>
                </c:pt>
                <c:pt idx="771">
                  <c:v>24</c:v>
                </c:pt>
                <c:pt idx="772">
                  <c:v>0</c:v>
                </c:pt>
                <c:pt idx="773">
                  <c:v>59</c:v>
                </c:pt>
                <c:pt idx="774">
                  <c:v>51</c:v>
                </c:pt>
                <c:pt idx="775">
                  <c:v>0</c:v>
                </c:pt>
                <c:pt idx="776">
                  <c:v>47</c:v>
                </c:pt>
                <c:pt idx="777">
                  <c:v>22</c:v>
                </c:pt>
                <c:pt idx="778">
                  <c:v>55</c:v>
                </c:pt>
                <c:pt idx="779">
                  <c:v>49</c:v>
                </c:pt>
                <c:pt idx="780">
                  <c:v>68</c:v>
                </c:pt>
                <c:pt idx="781">
                  <c:v>66</c:v>
                </c:pt>
                <c:pt idx="782">
                  <c:v>29</c:v>
                </c:pt>
                <c:pt idx="783">
                  <c:v>36</c:v>
                </c:pt>
                <c:pt idx="784">
                  <c:v>38</c:v>
                </c:pt>
                <c:pt idx="785">
                  <c:v>0</c:v>
                </c:pt>
                <c:pt idx="786">
                  <c:v>32</c:v>
                </c:pt>
                <c:pt idx="787">
                  <c:v>37</c:v>
                </c:pt>
                <c:pt idx="788">
                  <c:v>51</c:v>
                </c:pt>
                <c:pt idx="789">
                  <c:v>38</c:v>
                </c:pt>
                <c:pt idx="790">
                  <c:v>52</c:v>
                </c:pt>
                <c:pt idx="791">
                  <c:v>53</c:v>
                </c:pt>
                <c:pt idx="792">
                  <c:v>0</c:v>
                </c:pt>
                <c:pt idx="793">
                  <c:v>29</c:v>
                </c:pt>
                <c:pt idx="794">
                  <c:v>47</c:v>
                </c:pt>
                <c:pt idx="795">
                  <c:v>48</c:v>
                </c:pt>
                <c:pt idx="796">
                  <c:v>34</c:v>
                </c:pt>
                <c:pt idx="797">
                  <c:v>44</c:v>
                </c:pt>
                <c:pt idx="798">
                  <c:v>0</c:v>
                </c:pt>
                <c:pt idx="799">
                  <c:v>38</c:v>
                </c:pt>
                <c:pt idx="800">
                  <c:v>61</c:v>
                </c:pt>
                <c:pt idx="801">
                  <c:v>42</c:v>
                </c:pt>
                <c:pt idx="802">
                  <c:v>73</c:v>
                </c:pt>
                <c:pt idx="803">
                  <c:v>26</c:v>
                </c:pt>
                <c:pt idx="804">
                  <c:v>25</c:v>
                </c:pt>
                <c:pt idx="805">
                  <c:v>0</c:v>
                </c:pt>
                <c:pt idx="806">
                  <c:v>20</c:v>
                </c:pt>
                <c:pt idx="807">
                  <c:v>35</c:v>
                </c:pt>
                <c:pt idx="808">
                  <c:v>40</c:v>
                </c:pt>
                <c:pt idx="809">
                  <c:v>0</c:v>
                </c:pt>
                <c:pt idx="810">
                  <c:v>56</c:v>
                </c:pt>
                <c:pt idx="811">
                  <c:v>36</c:v>
                </c:pt>
                <c:pt idx="812">
                  <c:v>32</c:v>
                </c:pt>
                <c:pt idx="813">
                  <c:v>0</c:v>
                </c:pt>
                <c:pt idx="814">
                  <c:v>51</c:v>
                </c:pt>
                <c:pt idx="815">
                  <c:v>43</c:v>
                </c:pt>
                <c:pt idx="816">
                  <c:v>35</c:v>
                </c:pt>
                <c:pt idx="817">
                  <c:v>33</c:v>
                </c:pt>
                <c:pt idx="818">
                  <c:v>57</c:v>
                </c:pt>
                <c:pt idx="819">
                  <c:v>24</c:v>
                </c:pt>
                <c:pt idx="820">
                  <c:v>28</c:v>
                </c:pt>
                <c:pt idx="821">
                  <c:v>24</c:v>
                </c:pt>
                <c:pt idx="822">
                  <c:v>50</c:v>
                </c:pt>
                <c:pt idx="823">
                  <c:v>0</c:v>
                </c:pt>
                <c:pt idx="824">
                  <c:v>25</c:v>
                </c:pt>
                <c:pt idx="825">
                  <c:v>38</c:v>
                </c:pt>
                <c:pt idx="826">
                  <c:v>65</c:v>
                </c:pt>
                <c:pt idx="827">
                  <c:v>28</c:v>
                </c:pt>
                <c:pt idx="828">
                  <c:v>33</c:v>
                </c:pt>
                <c:pt idx="829">
                  <c:v>29</c:v>
                </c:pt>
                <c:pt idx="830">
                  <c:v>49</c:v>
                </c:pt>
                <c:pt idx="831">
                  <c:v>32</c:v>
                </c:pt>
                <c:pt idx="832">
                  <c:v>53</c:v>
                </c:pt>
                <c:pt idx="833">
                  <c:v>26</c:v>
                </c:pt>
                <c:pt idx="834">
                  <c:v>44</c:v>
                </c:pt>
                <c:pt idx="835">
                  <c:v>23</c:v>
                </c:pt>
                <c:pt idx="836">
                  <c:v>39</c:v>
                </c:pt>
                <c:pt idx="837">
                  <c:v>26</c:v>
                </c:pt>
                <c:pt idx="838">
                  <c:v>54</c:v>
                </c:pt>
                <c:pt idx="839">
                  <c:v>33</c:v>
                </c:pt>
                <c:pt idx="840">
                  <c:v>59</c:v>
                </c:pt>
                <c:pt idx="841">
                  <c:v>0</c:v>
                </c:pt>
                <c:pt idx="842">
                  <c:v>29</c:v>
                </c:pt>
                <c:pt idx="843">
                  <c:v>23</c:v>
                </c:pt>
                <c:pt idx="844">
                  <c:v>27</c:v>
                </c:pt>
                <c:pt idx="845">
                  <c:v>73</c:v>
                </c:pt>
                <c:pt idx="846">
                  <c:v>0</c:v>
                </c:pt>
                <c:pt idx="847">
                  <c:v>55</c:v>
                </c:pt>
                <c:pt idx="848">
                  <c:v>56</c:v>
                </c:pt>
                <c:pt idx="849">
                  <c:v>51</c:v>
                </c:pt>
                <c:pt idx="850">
                  <c:v>41</c:v>
                </c:pt>
                <c:pt idx="851">
                  <c:v>41</c:v>
                </c:pt>
                <c:pt idx="852">
                  <c:v>44</c:v>
                </c:pt>
                <c:pt idx="853">
                  <c:v>0</c:v>
                </c:pt>
                <c:pt idx="854">
                  <c:v>25</c:v>
                </c:pt>
                <c:pt idx="855">
                  <c:v>34</c:v>
                </c:pt>
                <c:pt idx="856">
                  <c:v>59</c:v>
                </c:pt>
                <c:pt idx="857">
                  <c:v>69</c:v>
                </c:pt>
                <c:pt idx="858">
                  <c:v>0</c:v>
                </c:pt>
                <c:pt idx="859">
                  <c:v>0</c:v>
                </c:pt>
                <c:pt idx="860">
                  <c:v>32</c:v>
                </c:pt>
                <c:pt idx="861">
                  <c:v>29</c:v>
                </c:pt>
                <c:pt idx="862">
                  <c:v>48</c:v>
                </c:pt>
                <c:pt idx="863">
                  <c:v>62</c:v>
                </c:pt>
                <c:pt idx="864">
                  <c:v>0</c:v>
                </c:pt>
                <c:pt idx="865">
                  <c:v>45</c:v>
                </c:pt>
                <c:pt idx="866">
                  <c:v>58</c:v>
                </c:pt>
                <c:pt idx="867">
                  <c:v>27</c:v>
                </c:pt>
                <c:pt idx="868">
                  <c:v>47</c:v>
                </c:pt>
                <c:pt idx="869">
                  <c:v>0</c:v>
                </c:pt>
                <c:pt idx="870">
                  <c:v>61</c:v>
                </c:pt>
                <c:pt idx="871">
                  <c:v>30</c:v>
                </c:pt>
                <c:pt idx="872">
                  <c:v>60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33</c:v>
                </c:pt>
                <c:pt idx="877">
                  <c:v>35</c:v>
                </c:pt>
                <c:pt idx="878">
                  <c:v>38</c:v>
                </c:pt>
                <c:pt idx="879">
                  <c:v>50</c:v>
                </c:pt>
                <c:pt idx="880">
                  <c:v>27</c:v>
                </c:pt>
                <c:pt idx="881">
                  <c:v>61</c:v>
                </c:pt>
                <c:pt idx="882">
                  <c:v>0</c:v>
                </c:pt>
                <c:pt idx="883">
                  <c:v>29</c:v>
                </c:pt>
                <c:pt idx="884">
                  <c:v>0</c:v>
                </c:pt>
                <c:pt idx="885">
                  <c:v>37</c:v>
                </c:pt>
                <c:pt idx="886">
                  <c:v>37</c:v>
                </c:pt>
                <c:pt idx="887">
                  <c:v>27</c:v>
                </c:pt>
                <c:pt idx="888">
                  <c:v>23</c:v>
                </c:pt>
                <c:pt idx="889">
                  <c:v>34</c:v>
                </c:pt>
                <c:pt idx="890">
                  <c:v>51</c:v>
                </c:pt>
                <c:pt idx="891">
                  <c:v>22</c:v>
                </c:pt>
                <c:pt idx="892">
                  <c:v>35</c:v>
                </c:pt>
                <c:pt idx="893">
                  <c:v>59</c:v>
                </c:pt>
                <c:pt idx="894">
                  <c:v>31</c:v>
                </c:pt>
                <c:pt idx="895">
                  <c:v>70</c:v>
                </c:pt>
                <c:pt idx="896">
                  <c:v>28</c:v>
                </c:pt>
                <c:pt idx="897">
                  <c:v>0</c:v>
                </c:pt>
                <c:pt idx="898">
                  <c:v>0</c:v>
                </c:pt>
                <c:pt idx="899">
                  <c:v>58</c:v>
                </c:pt>
                <c:pt idx="900">
                  <c:v>39</c:v>
                </c:pt>
                <c:pt idx="901">
                  <c:v>58</c:v>
                </c:pt>
                <c:pt idx="902">
                  <c:v>34</c:v>
                </c:pt>
                <c:pt idx="903">
                  <c:v>22</c:v>
                </c:pt>
                <c:pt idx="904">
                  <c:v>36</c:v>
                </c:pt>
                <c:pt idx="905">
                  <c:v>0</c:v>
                </c:pt>
                <c:pt idx="906">
                  <c:v>42</c:v>
                </c:pt>
                <c:pt idx="907">
                  <c:v>56</c:v>
                </c:pt>
                <c:pt idx="908">
                  <c:v>33</c:v>
                </c:pt>
                <c:pt idx="909">
                  <c:v>43</c:v>
                </c:pt>
                <c:pt idx="910">
                  <c:v>75</c:v>
                </c:pt>
                <c:pt idx="911">
                  <c:v>0</c:v>
                </c:pt>
                <c:pt idx="912">
                  <c:v>63</c:v>
                </c:pt>
                <c:pt idx="913">
                  <c:v>0</c:v>
                </c:pt>
                <c:pt idx="914">
                  <c:v>25</c:v>
                </c:pt>
                <c:pt idx="915">
                  <c:v>66</c:v>
                </c:pt>
                <c:pt idx="916">
                  <c:v>28</c:v>
                </c:pt>
                <c:pt idx="917">
                  <c:v>20</c:v>
                </c:pt>
                <c:pt idx="918">
                  <c:v>0</c:v>
                </c:pt>
                <c:pt idx="919">
                  <c:v>35</c:v>
                </c:pt>
                <c:pt idx="920">
                  <c:v>38</c:v>
                </c:pt>
                <c:pt idx="921">
                  <c:v>20</c:v>
                </c:pt>
                <c:pt idx="922">
                  <c:v>35</c:v>
                </c:pt>
                <c:pt idx="923">
                  <c:v>0</c:v>
                </c:pt>
                <c:pt idx="924">
                  <c:v>0</c:v>
                </c:pt>
                <c:pt idx="925">
                  <c:v>68</c:v>
                </c:pt>
                <c:pt idx="926">
                  <c:v>54</c:v>
                </c:pt>
                <c:pt idx="927">
                  <c:v>60</c:v>
                </c:pt>
                <c:pt idx="928">
                  <c:v>35</c:v>
                </c:pt>
                <c:pt idx="929">
                  <c:v>34</c:v>
                </c:pt>
                <c:pt idx="930">
                  <c:v>40</c:v>
                </c:pt>
                <c:pt idx="931">
                  <c:v>73</c:v>
                </c:pt>
                <c:pt idx="932">
                  <c:v>21</c:v>
                </c:pt>
                <c:pt idx="933">
                  <c:v>78</c:v>
                </c:pt>
                <c:pt idx="934">
                  <c:v>36</c:v>
                </c:pt>
                <c:pt idx="935">
                  <c:v>52</c:v>
                </c:pt>
                <c:pt idx="936">
                  <c:v>42</c:v>
                </c:pt>
                <c:pt idx="937">
                  <c:v>46</c:v>
                </c:pt>
                <c:pt idx="938">
                  <c:v>56</c:v>
                </c:pt>
                <c:pt idx="939">
                  <c:v>31</c:v>
                </c:pt>
                <c:pt idx="940">
                  <c:v>35</c:v>
                </c:pt>
                <c:pt idx="941">
                  <c:v>24</c:v>
                </c:pt>
                <c:pt idx="942">
                  <c:v>46</c:v>
                </c:pt>
                <c:pt idx="943">
                  <c:v>0</c:v>
                </c:pt>
                <c:pt idx="944">
                  <c:v>28</c:v>
                </c:pt>
                <c:pt idx="945">
                  <c:v>0</c:v>
                </c:pt>
                <c:pt idx="946">
                  <c:v>40</c:v>
                </c:pt>
                <c:pt idx="947">
                  <c:v>36</c:v>
                </c:pt>
                <c:pt idx="948">
                  <c:v>31</c:v>
                </c:pt>
                <c:pt idx="949">
                  <c:v>54</c:v>
                </c:pt>
                <c:pt idx="950">
                  <c:v>43</c:v>
                </c:pt>
                <c:pt idx="951">
                  <c:v>65</c:v>
                </c:pt>
                <c:pt idx="952">
                  <c:v>24</c:v>
                </c:pt>
                <c:pt idx="953">
                  <c:v>21</c:v>
                </c:pt>
                <c:pt idx="954">
                  <c:v>39</c:v>
                </c:pt>
                <c:pt idx="955">
                  <c:v>49</c:v>
                </c:pt>
                <c:pt idx="956">
                  <c:v>63</c:v>
                </c:pt>
                <c:pt idx="957">
                  <c:v>36</c:v>
                </c:pt>
                <c:pt idx="958">
                  <c:v>47</c:v>
                </c:pt>
                <c:pt idx="959">
                  <c:v>59</c:v>
                </c:pt>
                <c:pt idx="960">
                  <c:v>40</c:v>
                </c:pt>
                <c:pt idx="961">
                  <c:v>36</c:v>
                </c:pt>
                <c:pt idx="962">
                  <c:v>43</c:v>
                </c:pt>
                <c:pt idx="963">
                  <c:v>71</c:v>
                </c:pt>
                <c:pt idx="964">
                  <c:v>23</c:v>
                </c:pt>
                <c:pt idx="965">
                  <c:v>61</c:v>
                </c:pt>
                <c:pt idx="966">
                  <c:v>47</c:v>
                </c:pt>
                <c:pt idx="967">
                  <c:v>20</c:v>
                </c:pt>
                <c:pt idx="968">
                  <c:v>60</c:v>
                </c:pt>
                <c:pt idx="969">
                  <c:v>25</c:v>
                </c:pt>
                <c:pt idx="970">
                  <c:v>38</c:v>
                </c:pt>
                <c:pt idx="971">
                  <c:v>0</c:v>
                </c:pt>
                <c:pt idx="972">
                  <c:v>40</c:v>
                </c:pt>
                <c:pt idx="973">
                  <c:v>65</c:v>
                </c:pt>
                <c:pt idx="974">
                  <c:v>28</c:v>
                </c:pt>
                <c:pt idx="975">
                  <c:v>29</c:v>
                </c:pt>
                <c:pt idx="976">
                  <c:v>49</c:v>
                </c:pt>
                <c:pt idx="977">
                  <c:v>69</c:v>
                </c:pt>
                <c:pt idx="978">
                  <c:v>25</c:v>
                </c:pt>
                <c:pt idx="979">
                  <c:v>63</c:v>
                </c:pt>
                <c:pt idx="980">
                  <c:v>49</c:v>
                </c:pt>
                <c:pt idx="981">
                  <c:v>51</c:v>
                </c:pt>
                <c:pt idx="982">
                  <c:v>30</c:v>
                </c:pt>
                <c:pt idx="983">
                  <c:v>59</c:v>
                </c:pt>
                <c:pt idx="984">
                  <c:v>0</c:v>
                </c:pt>
                <c:pt idx="985">
                  <c:v>37</c:v>
                </c:pt>
                <c:pt idx="986">
                  <c:v>56</c:v>
                </c:pt>
                <c:pt idx="987">
                  <c:v>22</c:v>
                </c:pt>
                <c:pt idx="988">
                  <c:v>0</c:v>
                </c:pt>
                <c:pt idx="989">
                  <c:v>33</c:v>
                </c:pt>
                <c:pt idx="990">
                  <c:v>60</c:v>
                </c:pt>
                <c:pt idx="991">
                  <c:v>56</c:v>
                </c:pt>
                <c:pt idx="992">
                  <c:v>19</c:v>
                </c:pt>
                <c:pt idx="993">
                  <c:v>35</c:v>
                </c:pt>
                <c:pt idx="994">
                  <c:v>0</c:v>
                </c:pt>
                <c:pt idx="995">
                  <c:v>23</c:v>
                </c:pt>
                <c:pt idx="996">
                  <c:v>48</c:v>
                </c:pt>
                <c:pt idx="997">
                  <c:v>45</c:v>
                </c:pt>
                <c:pt idx="998">
                  <c:v>62</c:v>
                </c:pt>
                <c:pt idx="999">
                  <c:v>47</c:v>
                </c:pt>
                <c:pt idx="1000">
                  <c:v>30</c:v>
                </c:pt>
                <c:pt idx="1001">
                  <c:v>24</c:v>
                </c:pt>
                <c:pt idx="1002">
                  <c:v>44</c:v>
                </c:pt>
                <c:pt idx="1003">
                  <c:v>45</c:v>
                </c:pt>
                <c:pt idx="1004">
                  <c:v>88</c:v>
                </c:pt>
                <c:pt idx="1005">
                  <c:v>50</c:v>
                </c:pt>
                <c:pt idx="1006">
                  <c:v>31</c:v>
                </c:pt>
                <c:pt idx="1007">
                  <c:v>37</c:v>
                </c:pt>
                <c:pt idx="1008">
                  <c:v>0</c:v>
                </c:pt>
                <c:pt idx="1009">
                  <c:v>32</c:v>
                </c:pt>
                <c:pt idx="1010">
                  <c:v>39</c:v>
                </c:pt>
                <c:pt idx="1011">
                  <c:v>34</c:v>
                </c:pt>
                <c:pt idx="1012">
                  <c:v>60</c:v>
                </c:pt>
                <c:pt idx="1013">
                  <c:v>73</c:v>
                </c:pt>
                <c:pt idx="1014">
                  <c:v>41</c:v>
                </c:pt>
                <c:pt idx="1015">
                  <c:v>0</c:v>
                </c:pt>
                <c:pt idx="1016">
                  <c:v>0</c:v>
                </c:pt>
                <c:pt idx="1017">
                  <c:v>54</c:v>
                </c:pt>
                <c:pt idx="1018">
                  <c:v>42</c:v>
                </c:pt>
                <c:pt idx="1019">
                  <c:v>69</c:v>
                </c:pt>
                <c:pt idx="1020">
                  <c:v>0</c:v>
                </c:pt>
                <c:pt idx="1021">
                  <c:v>37</c:v>
                </c:pt>
                <c:pt idx="1022">
                  <c:v>0</c:v>
                </c:pt>
                <c:pt idx="1023">
                  <c:v>47</c:v>
                </c:pt>
                <c:pt idx="1024">
                  <c:v>23</c:v>
                </c:pt>
                <c:pt idx="1025">
                  <c:v>31</c:v>
                </c:pt>
                <c:pt idx="1026">
                  <c:v>0</c:v>
                </c:pt>
                <c:pt idx="1027">
                  <c:v>71</c:v>
                </c:pt>
                <c:pt idx="1028">
                  <c:v>30</c:v>
                </c:pt>
                <c:pt idx="1029">
                  <c:v>30</c:v>
                </c:pt>
                <c:pt idx="1030">
                  <c:v>41</c:v>
                </c:pt>
                <c:pt idx="1031">
                  <c:v>32</c:v>
                </c:pt>
                <c:pt idx="1032">
                  <c:v>0</c:v>
                </c:pt>
                <c:pt idx="1033">
                  <c:v>0</c:v>
                </c:pt>
                <c:pt idx="1034">
                  <c:v>61</c:v>
                </c:pt>
                <c:pt idx="1035">
                  <c:v>38</c:v>
                </c:pt>
                <c:pt idx="1036">
                  <c:v>0</c:v>
                </c:pt>
                <c:pt idx="1037">
                  <c:v>0</c:v>
                </c:pt>
                <c:pt idx="1038">
                  <c:v>36</c:v>
                </c:pt>
                <c:pt idx="1039">
                  <c:v>35</c:v>
                </c:pt>
                <c:pt idx="1040">
                  <c:v>0</c:v>
                </c:pt>
                <c:pt idx="1041">
                  <c:v>40</c:v>
                </c:pt>
                <c:pt idx="1042">
                  <c:v>36</c:v>
                </c:pt>
                <c:pt idx="1043">
                  <c:v>19</c:v>
                </c:pt>
                <c:pt idx="1044">
                  <c:v>27</c:v>
                </c:pt>
                <c:pt idx="1045">
                  <c:v>20</c:v>
                </c:pt>
                <c:pt idx="1046">
                  <c:v>22</c:v>
                </c:pt>
                <c:pt idx="1047">
                  <c:v>31</c:v>
                </c:pt>
                <c:pt idx="1048">
                  <c:v>0</c:v>
                </c:pt>
                <c:pt idx="1049">
                  <c:v>27</c:v>
                </c:pt>
                <c:pt idx="1050">
                  <c:v>49</c:v>
                </c:pt>
                <c:pt idx="1051">
                  <c:v>19</c:v>
                </c:pt>
                <c:pt idx="1052">
                  <c:v>41</c:v>
                </c:pt>
                <c:pt idx="1053">
                  <c:v>76</c:v>
                </c:pt>
                <c:pt idx="1054">
                  <c:v>26</c:v>
                </c:pt>
                <c:pt idx="1055">
                  <c:v>0</c:v>
                </c:pt>
                <c:pt idx="1056">
                  <c:v>43</c:v>
                </c:pt>
                <c:pt idx="1057">
                  <c:v>22</c:v>
                </c:pt>
                <c:pt idx="1058">
                  <c:v>58</c:v>
                </c:pt>
                <c:pt idx="1059">
                  <c:v>40</c:v>
                </c:pt>
                <c:pt idx="1060">
                  <c:v>50</c:v>
                </c:pt>
                <c:pt idx="1061">
                  <c:v>0</c:v>
                </c:pt>
                <c:pt idx="1062">
                  <c:v>90</c:v>
                </c:pt>
                <c:pt idx="1063">
                  <c:v>0</c:v>
                </c:pt>
                <c:pt idx="1064">
                  <c:v>51</c:v>
                </c:pt>
                <c:pt idx="1065">
                  <c:v>53</c:v>
                </c:pt>
                <c:pt idx="1066">
                  <c:v>41</c:v>
                </c:pt>
                <c:pt idx="1067">
                  <c:v>25</c:v>
                </c:pt>
                <c:pt idx="1068">
                  <c:v>57</c:v>
                </c:pt>
                <c:pt idx="1069">
                  <c:v>32</c:v>
                </c:pt>
                <c:pt idx="1070">
                  <c:v>34</c:v>
                </c:pt>
                <c:pt idx="1071">
                  <c:v>29</c:v>
                </c:pt>
                <c:pt idx="1072">
                  <c:v>64</c:v>
                </c:pt>
                <c:pt idx="1073">
                  <c:v>35</c:v>
                </c:pt>
                <c:pt idx="1074">
                  <c:v>36</c:v>
                </c:pt>
                <c:pt idx="1075">
                  <c:v>55</c:v>
                </c:pt>
                <c:pt idx="1076">
                  <c:v>60</c:v>
                </c:pt>
                <c:pt idx="1077">
                  <c:v>38</c:v>
                </c:pt>
                <c:pt idx="1078">
                  <c:v>31</c:v>
                </c:pt>
                <c:pt idx="1079">
                  <c:v>63</c:v>
                </c:pt>
                <c:pt idx="1080">
                  <c:v>78</c:v>
                </c:pt>
                <c:pt idx="1081">
                  <c:v>0</c:v>
                </c:pt>
                <c:pt idx="1082">
                  <c:v>26</c:v>
                </c:pt>
                <c:pt idx="1083">
                  <c:v>41</c:v>
                </c:pt>
                <c:pt idx="1084">
                  <c:v>21</c:v>
                </c:pt>
                <c:pt idx="1085">
                  <c:v>41</c:v>
                </c:pt>
                <c:pt idx="1086">
                  <c:v>0</c:v>
                </c:pt>
                <c:pt idx="1087">
                  <c:v>58</c:v>
                </c:pt>
                <c:pt idx="1088">
                  <c:v>20</c:v>
                </c:pt>
                <c:pt idx="1089">
                  <c:v>42</c:v>
                </c:pt>
                <c:pt idx="1090">
                  <c:v>46</c:v>
                </c:pt>
                <c:pt idx="1091">
                  <c:v>34</c:v>
                </c:pt>
                <c:pt idx="1092">
                  <c:v>22</c:v>
                </c:pt>
                <c:pt idx="1093">
                  <c:v>48</c:v>
                </c:pt>
                <c:pt idx="1094">
                  <c:v>45</c:v>
                </c:pt>
                <c:pt idx="1095">
                  <c:v>0</c:v>
                </c:pt>
                <c:pt idx="1096">
                  <c:v>19</c:v>
                </c:pt>
                <c:pt idx="1097">
                  <c:v>35</c:v>
                </c:pt>
                <c:pt idx="1098">
                  <c:v>0</c:v>
                </c:pt>
                <c:pt idx="1099">
                  <c:v>53</c:v>
                </c:pt>
                <c:pt idx="1100">
                  <c:v>24</c:v>
                </c:pt>
                <c:pt idx="1101">
                  <c:v>0</c:v>
                </c:pt>
                <c:pt idx="1102">
                  <c:v>26</c:v>
                </c:pt>
                <c:pt idx="1103">
                  <c:v>0</c:v>
                </c:pt>
                <c:pt idx="1104">
                  <c:v>37</c:v>
                </c:pt>
                <c:pt idx="1105">
                  <c:v>38</c:v>
                </c:pt>
                <c:pt idx="1106">
                  <c:v>32</c:v>
                </c:pt>
                <c:pt idx="1107">
                  <c:v>62</c:v>
                </c:pt>
                <c:pt idx="1108">
                  <c:v>33</c:v>
                </c:pt>
                <c:pt idx="1109">
                  <c:v>53</c:v>
                </c:pt>
                <c:pt idx="1110">
                  <c:v>34</c:v>
                </c:pt>
                <c:pt idx="1111">
                  <c:v>21</c:v>
                </c:pt>
                <c:pt idx="1112">
                  <c:v>0</c:v>
                </c:pt>
                <c:pt idx="1113">
                  <c:v>43</c:v>
                </c:pt>
                <c:pt idx="1114">
                  <c:v>0</c:v>
                </c:pt>
                <c:pt idx="1115">
                  <c:v>53</c:v>
                </c:pt>
                <c:pt idx="1116">
                  <c:v>20</c:v>
                </c:pt>
                <c:pt idx="1117">
                  <c:v>44</c:v>
                </c:pt>
                <c:pt idx="1118">
                  <c:v>54</c:v>
                </c:pt>
                <c:pt idx="1119">
                  <c:v>61</c:v>
                </c:pt>
                <c:pt idx="1120">
                  <c:v>60</c:v>
                </c:pt>
                <c:pt idx="1121">
                  <c:v>53</c:v>
                </c:pt>
                <c:pt idx="1122">
                  <c:v>74</c:v>
                </c:pt>
                <c:pt idx="1123">
                  <c:v>0</c:v>
                </c:pt>
                <c:pt idx="1124">
                  <c:v>42</c:v>
                </c:pt>
                <c:pt idx="1125">
                  <c:v>27</c:v>
                </c:pt>
                <c:pt idx="1126">
                  <c:v>31</c:v>
                </c:pt>
                <c:pt idx="1127">
                  <c:v>49</c:v>
                </c:pt>
                <c:pt idx="1128">
                  <c:v>0</c:v>
                </c:pt>
                <c:pt idx="1129">
                  <c:v>50</c:v>
                </c:pt>
                <c:pt idx="1130">
                  <c:v>28</c:v>
                </c:pt>
                <c:pt idx="1131">
                  <c:v>97</c:v>
                </c:pt>
                <c:pt idx="1132">
                  <c:v>39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46</c:v>
                </c:pt>
                <c:pt idx="1137">
                  <c:v>51</c:v>
                </c:pt>
                <c:pt idx="1138">
                  <c:v>19</c:v>
                </c:pt>
                <c:pt idx="1139">
                  <c:v>44</c:v>
                </c:pt>
                <c:pt idx="1140">
                  <c:v>0</c:v>
                </c:pt>
                <c:pt idx="1141">
                  <c:v>34</c:v>
                </c:pt>
                <c:pt idx="1142">
                  <c:v>39</c:v>
                </c:pt>
                <c:pt idx="1143">
                  <c:v>25</c:v>
                </c:pt>
                <c:pt idx="1144">
                  <c:v>53</c:v>
                </c:pt>
                <c:pt idx="1145">
                  <c:v>44</c:v>
                </c:pt>
                <c:pt idx="1146">
                  <c:v>26</c:v>
                </c:pt>
                <c:pt idx="1147">
                  <c:v>50</c:v>
                </c:pt>
                <c:pt idx="1148">
                  <c:v>24</c:v>
                </c:pt>
                <c:pt idx="1149">
                  <c:v>0</c:v>
                </c:pt>
                <c:pt idx="1150">
                  <c:v>38</c:v>
                </c:pt>
                <c:pt idx="1151">
                  <c:v>57</c:v>
                </c:pt>
                <c:pt idx="1152">
                  <c:v>63</c:v>
                </c:pt>
                <c:pt idx="1153">
                  <c:v>31</c:v>
                </c:pt>
                <c:pt idx="1154">
                  <c:v>28</c:v>
                </c:pt>
                <c:pt idx="1155">
                  <c:v>64</c:v>
                </c:pt>
                <c:pt idx="1156">
                  <c:v>42</c:v>
                </c:pt>
                <c:pt idx="1157">
                  <c:v>37</c:v>
                </c:pt>
                <c:pt idx="1158">
                  <c:v>0</c:v>
                </c:pt>
                <c:pt idx="1159">
                  <c:v>0</c:v>
                </c:pt>
                <c:pt idx="1160">
                  <c:v>34</c:v>
                </c:pt>
                <c:pt idx="1161">
                  <c:v>48</c:v>
                </c:pt>
                <c:pt idx="1162">
                  <c:v>20</c:v>
                </c:pt>
                <c:pt idx="1163">
                  <c:v>28</c:v>
                </c:pt>
                <c:pt idx="1164">
                  <c:v>26</c:v>
                </c:pt>
                <c:pt idx="1165">
                  <c:v>54</c:v>
                </c:pt>
                <c:pt idx="1166">
                  <c:v>48</c:v>
                </c:pt>
                <c:pt idx="1167">
                  <c:v>0</c:v>
                </c:pt>
                <c:pt idx="1168">
                  <c:v>60</c:v>
                </c:pt>
                <c:pt idx="1169">
                  <c:v>47</c:v>
                </c:pt>
                <c:pt idx="1170">
                  <c:v>67</c:v>
                </c:pt>
                <c:pt idx="1171">
                  <c:v>36</c:v>
                </c:pt>
                <c:pt idx="1172">
                  <c:v>72</c:v>
                </c:pt>
                <c:pt idx="1173">
                  <c:v>40</c:v>
                </c:pt>
                <c:pt idx="1174">
                  <c:v>19</c:v>
                </c:pt>
                <c:pt idx="1175">
                  <c:v>38</c:v>
                </c:pt>
                <c:pt idx="1176">
                  <c:v>56</c:v>
                </c:pt>
                <c:pt idx="1177">
                  <c:v>42</c:v>
                </c:pt>
                <c:pt idx="1178">
                  <c:v>31</c:v>
                </c:pt>
                <c:pt idx="1179">
                  <c:v>0</c:v>
                </c:pt>
                <c:pt idx="1180">
                  <c:v>50</c:v>
                </c:pt>
                <c:pt idx="1181">
                  <c:v>42</c:v>
                </c:pt>
                <c:pt idx="1182">
                  <c:v>83</c:v>
                </c:pt>
                <c:pt idx="1183">
                  <c:v>26</c:v>
                </c:pt>
                <c:pt idx="1184">
                  <c:v>29</c:v>
                </c:pt>
                <c:pt idx="1185">
                  <c:v>27</c:v>
                </c:pt>
                <c:pt idx="1186">
                  <c:v>27</c:v>
                </c:pt>
                <c:pt idx="1187">
                  <c:v>42</c:v>
                </c:pt>
                <c:pt idx="1188">
                  <c:v>27</c:v>
                </c:pt>
                <c:pt idx="1189">
                  <c:v>0</c:v>
                </c:pt>
                <c:pt idx="1190">
                  <c:v>0</c:v>
                </c:pt>
                <c:pt idx="1191">
                  <c:v>69</c:v>
                </c:pt>
                <c:pt idx="1192">
                  <c:v>88</c:v>
                </c:pt>
                <c:pt idx="1193">
                  <c:v>0</c:v>
                </c:pt>
                <c:pt idx="1194">
                  <c:v>25</c:v>
                </c:pt>
                <c:pt idx="1195">
                  <c:v>30</c:v>
                </c:pt>
                <c:pt idx="1196">
                  <c:v>35</c:v>
                </c:pt>
                <c:pt idx="1197">
                  <c:v>66</c:v>
                </c:pt>
                <c:pt idx="1198">
                  <c:v>27</c:v>
                </c:pt>
                <c:pt idx="1199">
                  <c:v>0</c:v>
                </c:pt>
                <c:pt idx="1200">
                  <c:v>0</c:v>
                </c:pt>
                <c:pt idx="1201">
                  <c:v>42</c:v>
                </c:pt>
                <c:pt idx="1202">
                  <c:v>0</c:v>
                </c:pt>
                <c:pt idx="1203">
                  <c:v>0</c:v>
                </c:pt>
                <c:pt idx="1204">
                  <c:v>33</c:v>
                </c:pt>
                <c:pt idx="1205">
                  <c:v>0</c:v>
                </c:pt>
                <c:pt idx="1206">
                  <c:v>22</c:v>
                </c:pt>
                <c:pt idx="1207">
                  <c:v>49</c:v>
                </c:pt>
                <c:pt idx="1208">
                  <c:v>34</c:v>
                </c:pt>
                <c:pt idx="1209">
                  <c:v>42</c:v>
                </c:pt>
                <c:pt idx="1210">
                  <c:v>82</c:v>
                </c:pt>
                <c:pt idx="1211">
                  <c:v>38</c:v>
                </c:pt>
                <c:pt idx="1212">
                  <c:v>64</c:v>
                </c:pt>
                <c:pt idx="1213">
                  <c:v>82</c:v>
                </c:pt>
                <c:pt idx="1214">
                  <c:v>0</c:v>
                </c:pt>
                <c:pt idx="1215">
                  <c:v>21</c:v>
                </c:pt>
                <c:pt idx="1216">
                  <c:v>25</c:v>
                </c:pt>
                <c:pt idx="1217">
                  <c:v>53</c:v>
                </c:pt>
                <c:pt idx="1218">
                  <c:v>20</c:v>
                </c:pt>
                <c:pt idx="1219">
                  <c:v>19</c:v>
                </c:pt>
                <c:pt idx="1220">
                  <c:v>48</c:v>
                </c:pt>
                <c:pt idx="1221">
                  <c:v>57</c:v>
                </c:pt>
                <c:pt idx="1222">
                  <c:v>31</c:v>
                </c:pt>
                <c:pt idx="1223">
                  <c:v>36</c:v>
                </c:pt>
                <c:pt idx="1224">
                  <c:v>0</c:v>
                </c:pt>
                <c:pt idx="1225">
                  <c:v>33</c:v>
                </c:pt>
                <c:pt idx="1226">
                  <c:v>40</c:v>
                </c:pt>
                <c:pt idx="1227">
                  <c:v>29</c:v>
                </c:pt>
                <c:pt idx="1228">
                  <c:v>0</c:v>
                </c:pt>
                <c:pt idx="1229">
                  <c:v>45</c:v>
                </c:pt>
                <c:pt idx="1230">
                  <c:v>33</c:v>
                </c:pt>
                <c:pt idx="1231">
                  <c:v>24</c:v>
                </c:pt>
                <c:pt idx="1232">
                  <c:v>46</c:v>
                </c:pt>
                <c:pt idx="1233">
                  <c:v>29</c:v>
                </c:pt>
                <c:pt idx="1234">
                  <c:v>39</c:v>
                </c:pt>
                <c:pt idx="1235">
                  <c:v>0</c:v>
                </c:pt>
                <c:pt idx="1236">
                  <c:v>33</c:v>
                </c:pt>
                <c:pt idx="1237">
                  <c:v>26</c:v>
                </c:pt>
                <c:pt idx="1238">
                  <c:v>38</c:v>
                </c:pt>
                <c:pt idx="1239">
                  <c:v>59</c:v>
                </c:pt>
                <c:pt idx="1240">
                  <c:v>36</c:v>
                </c:pt>
                <c:pt idx="1241">
                  <c:v>33</c:v>
                </c:pt>
                <c:pt idx="1242">
                  <c:v>50</c:v>
                </c:pt>
                <c:pt idx="1243">
                  <c:v>61</c:v>
                </c:pt>
                <c:pt idx="1244">
                  <c:v>61</c:v>
                </c:pt>
                <c:pt idx="1245">
                  <c:v>38</c:v>
                </c:pt>
                <c:pt idx="1246">
                  <c:v>0</c:v>
                </c:pt>
                <c:pt idx="1247">
                  <c:v>49</c:v>
                </c:pt>
                <c:pt idx="1248">
                  <c:v>67</c:v>
                </c:pt>
                <c:pt idx="1249">
                  <c:v>52</c:v>
                </c:pt>
                <c:pt idx="1250">
                  <c:v>63</c:v>
                </c:pt>
                <c:pt idx="1251">
                  <c:v>14</c:v>
                </c:pt>
                <c:pt idx="1252">
                  <c:v>31</c:v>
                </c:pt>
                <c:pt idx="1253">
                  <c:v>26</c:v>
                </c:pt>
                <c:pt idx="1254">
                  <c:v>33</c:v>
                </c:pt>
                <c:pt idx="1255">
                  <c:v>52</c:v>
                </c:pt>
                <c:pt idx="1256">
                  <c:v>52</c:v>
                </c:pt>
                <c:pt idx="1257">
                  <c:v>32</c:v>
                </c:pt>
                <c:pt idx="1258">
                  <c:v>27</c:v>
                </c:pt>
                <c:pt idx="1259">
                  <c:v>68</c:v>
                </c:pt>
                <c:pt idx="1260">
                  <c:v>27</c:v>
                </c:pt>
                <c:pt idx="1261">
                  <c:v>47</c:v>
                </c:pt>
                <c:pt idx="1262">
                  <c:v>42</c:v>
                </c:pt>
                <c:pt idx="1263">
                  <c:v>28</c:v>
                </c:pt>
                <c:pt idx="1264">
                  <c:v>45</c:v>
                </c:pt>
                <c:pt idx="1265">
                  <c:v>64</c:v>
                </c:pt>
                <c:pt idx="1266">
                  <c:v>0</c:v>
                </c:pt>
                <c:pt idx="1267">
                  <c:v>32</c:v>
                </c:pt>
                <c:pt idx="1268">
                  <c:v>34</c:v>
                </c:pt>
                <c:pt idx="1269">
                  <c:v>57</c:v>
                </c:pt>
                <c:pt idx="1270">
                  <c:v>24</c:v>
                </c:pt>
                <c:pt idx="1271">
                  <c:v>25</c:v>
                </c:pt>
                <c:pt idx="1272">
                  <c:v>33</c:v>
                </c:pt>
                <c:pt idx="1273">
                  <c:v>43</c:v>
                </c:pt>
                <c:pt idx="1274">
                  <c:v>36</c:v>
                </c:pt>
                <c:pt idx="1275">
                  <c:v>69</c:v>
                </c:pt>
                <c:pt idx="1276">
                  <c:v>0</c:v>
                </c:pt>
                <c:pt idx="1277">
                  <c:v>38</c:v>
                </c:pt>
                <c:pt idx="1278">
                  <c:v>45</c:v>
                </c:pt>
                <c:pt idx="1279">
                  <c:v>42</c:v>
                </c:pt>
                <c:pt idx="1280">
                  <c:v>44</c:v>
                </c:pt>
                <c:pt idx="1281">
                  <c:v>40</c:v>
                </c:pt>
                <c:pt idx="1282">
                  <c:v>36</c:v>
                </c:pt>
                <c:pt idx="1283">
                  <c:v>40</c:v>
                </c:pt>
                <c:pt idx="1284">
                  <c:v>48</c:v>
                </c:pt>
                <c:pt idx="1285">
                  <c:v>26</c:v>
                </c:pt>
                <c:pt idx="1286">
                  <c:v>23</c:v>
                </c:pt>
                <c:pt idx="1287">
                  <c:v>56</c:v>
                </c:pt>
                <c:pt idx="1288">
                  <c:v>40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34</c:v>
                </c:pt>
                <c:pt idx="1293">
                  <c:v>0</c:v>
                </c:pt>
                <c:pt idx="1294">
                  <c:v>27</c:v>
                </c:pt>
                <c:pt idx="1295">
                  <c:v>0</c:v>
                </c:pt>
                <c:pt idx="1296">
                  <c:v>33</c:v>
                </c:pt>
                <c:pt idx="1297">
                  <c:v>36</c:v>
                </c:pt>
                <c:pt idx="1298">
                  <c:v>33</c:v>
                </c:pt>
                <c:pt idx="1299">
                  <c:v>49</c:v>
                </c:pt>
                <c:pt idx="1300">
                  <c:v>29</c:v>
                </c:pt>
                <c:pt idx="1301">
                  <c:v>39</c:v>
                </c:pt>
                <c:pt idx="1302">
                  <c:v>42</c:v>
                </c:pt>
                <c:pt idx="1303">
                  <c:v>61</c:v>
                </c:pt>
                <c:pt idx="1304">
                  <c:v>28</c:v>
                </c:pt>
                <c:pt idx="1305">
                  <c:v>41</c:v>
                </c:pt>
                <c:pt idx="1306">
                  <c:v>26</c:v>
                </c:pt>
                <c:pt idx="1307">
                  <c:v>47</c:v>
                </c:pt>
                <c:pt idx="1308">
                  <c:v>44</c:v>
                </c:pt>
                <c:pt idx="1309">
                  <c:v>29</c:v>
                </c:pt>
                <c:pt idx="1310">
                  <c:v>24</c:v>
                </c:pt>
                <c:pt idx="1311">
                  <c:v>40</c:v>
                </c:pt>
                <c:pt idx="1312">
                  <c:v>22</c:v>
                </c:pt>
                <c:pt idx="1313">
                  <c:v>33</c:v>
                </c:pt>
                <c:pt idx="1314">
                  <c:v>67</c:v>
                </c:pt>
                <c:pt idx="1315">
                  <c:v>28</c:v>
                </c:pt>
                <c:pt idx="1316">
                  <c:v>41</c:v>
                </c:pt>
                <c:pt idx="1317">
                  <c:v>37</c:v>
                </c:pt>
                <c:pt idx="1318">
                  <c:v>23</c:v>
                </c:pt>
                <c:pt idx="1319">
                  <c:v>27</c:v>
                </c:pt>
                <c:pt idx="1320">
                  <c:v>47</c:v>
                </c:pt>
                <c:pt idx="1321">
                  <c:v>33</c:v>
                </c:pt>
                <c:pt idx="1322">
                  <c:v>45</c:v>
                </c:pt>
                <c:pt idx="1323">
                  <c:v>0</c:v>
                </c:pt>
                <c:pt idx="1324">
                  <c:v>0</c:v>
                </c:pt>
                <c:pt idx="1325">
                  <c:v>36</c:v>
                </c:pt>
                <c:pt idx="1326">
                  <c:v>45</c:v>
                </c:pt>
                <c:pt idx="1327">
                  <c:v>0</c:v>
                </c:pt>
                <c:pt idx="1328">
                  <c:v>37</c:v>
                </c:pt>
                <c:pt idx="1329">
                  <c:v>24</c:v>
                </c:pt>
                <c:pt idx="1330">
                  <c:v>68</c:v>
                </c:pt>
                <c:pt idx="1331">
                  <c:v>87</c:v>
                </c:pt>
                <c:pt idx="1332">
                  <c:v>45</c:v>
                </c:pt>
                <c:pt idx="1333">
                  <c:v>23</c:v>
                </c:pt>
                <c:pt idx="1334">
                  <c:v>21</c:v>
                </c:pt>
                <c:pt idx="1335">
                  <c:v>31</c:v>
                </c:pt>
                <c:pt idx="1336">
                  <c:v>37</c:v>
                </c:pt>
                <c:pt idx="1337">
                  <c:v>31</c:v>
                </c:pt>
                <c:pt idx="1338">
                  <c:v>26</c:v>
                </c:pt>
                <c:pt idx="1339">
                  <c:v>40</c:v>
                </c:pt>
                <c:pt idx="1340">
                  <c:v>38</c:v>
                </c:pt>
                <c:pt idx="1341">
                  <c:v>0</c:v>
                </c:pt>
                <c:pt idx="1342">
                  <c:v>42</c:v>
                </c:pt>
                <c:pt idx="1343">
                  <c:v>37</c:v>
                </c:pt>
                <c:pt idx="1344">
                  <c:v>38</c:v>
                </c:pt>
                <c:pt idx="1345">
                  <c:v>29</c:v>
                </c:pt>
                <c:pt idx="1346">
                  <c:v>57</c:v>
                </c:pt>
                <c:pt idx="1347">
                  <c:v>0</c:v>
                </c:pt>
                <c:pt idx="1348">
                  <c:v>32</c:v>
                </c:pt>
                <c:pt idx="1349">
                  <c:v>78</c:v>
                </c:pt>
                <c:pt idx="1350">
                  <c:v>37</c:v>
                </c:pt>
                <c:pt idx="1351">
                  <c:v>63</c:v>
                </c:pt>
                <c:pt idx="1352">
                  <c:v>28</c:v>
                </c:pt>
                <c:pt idx="1353">
                  <c:v>0</c:v>
                </c:pt>
                <c:pt idx="1354">
                  <c:v>22</c:v>
                </c:pt>
                <c:pt idx="1355">
                  <c:v>35</c:v>
                </c:pt>
                <c:pt idx="1356">
                  <c:v>40</c:v>
                </c:pt>
                <c:pt idx="1357">
                  <c:v>30</c:v>
                </c:pt>
                <c:pt idx="1358">
                  <c:v>0</c:v>
                </c:pt>
                <c:pt idx="1359">
                  <c:v>0</c:v>
                </c:pt>
                <c:pt idx="1360">
                  <c:v>24</c:v>
                </c:pt>
                <c:pt idx="1361">
                  <c:v>0</c:v>
                </c:pt>
                <c:pt idx="1362">
                  <c:v>51</c:v>
                </c:pt>
                <c:pt idx="1363">
                  <c:v>0</c:v>
                </c:pt>
                <c:pt idx="1364">
                  <c:v>35</c:v>
                </c:pt>
                <c:pt idx="1365">
                  <c:v>22</c:v>
                </c:pt>
                <c:pt idx="1366">
                  <c:v>45</c:v>
                </c:pt>
                <c:pt idx="1367">
                  <c:v>60</c:v>
                </c:pt>
                <c:pt idx="1368">
                  <c:v>56</c:v>
                </c:pt>
                <c:pt idx="1369">
                  <c:v>38</c:v>
                </c:pt>
                <c:pt idx="1370">
                  <c:v>32</c:v>
                </c:pt>
                <c:pt idx="1371">
                  <c:v>25</c:v>
                </c:pt>
                <c:pt idx="1372">
                  <c:v>62</c:v>
                </c:pt>
                <c:pt idx="1373">
                  <c:v>39</c:v>
                </c:pt>
                <c:pt idx="1374">
                  <c:v>41</c:v>
                </c:pt>
                <c:pt idx="1375">
                  <c:v>53</c:v>
                </c:pt>
                <c:pt idx="1376">
                  <c:v>46</c:v>
                </c:pt>
                <c:pt idx="1377">
                  <c:v>38</c:v>
                </c:pt>
                <c:pt idx="1378">
                  <c:v>30</c:v>
                </c:pt>
                <c:pt idx="1379">
                  <c:v>0</c:v>
                </c:pt>
                <c:pt idx="1380">
                  <c:v>32</c:v>
                </c:pt>
                <c:pt idx="1381">
                  <c:v>59</c:v>
                </c:pt>
                <c:pt idx="1382">
                  <c:v>52</c:v>
                </c:pt>
                <c:pt idx="1383">
                  <c:v>28</c:v>
                </c:pt>
                <c:pt idx="1384">
                  <c:v>43</c:v>
                </c:pt>
                <c:pt idx="1385">
                  <c:v>64</c:v>
                </c:pt>
                <c:pt idx="1386">
                  <c:v>32</c:v>
                </c:pt>
                <c:pt idx="1387">
                  <c:v>24</c:v>
                </c:pt>
                <c:pt idx="1388">
                  <c:v>36</c:v>
                </c:pt>
                <c:pt idx="1389">
                  <c:v>0</c:v>
                </c:pt>
                <c:pt idx="1390">
                  <c:v>79</c:v>
                </c:pt>
                <c:pt idx="1391">
                  <c:v>31</c:v>
                </c:pt>
                <c:pt idx="1392">
                  <c:v>28</c:v>
                </c:pt>
                <c:pt idx="1393">
                  <c:v>83</c:v>
                </c:pt>
                <c:pt idx="1394">
                  <c:v>28</c:v>
                </c:pt>
                <c:pt idx="1395">
                  <c:v>35</c:v>
                </c:pt>
                <c:pt idx="1396">
                  <c:v>0</c:v>
                </c:pt>
                <c:pt idx="1397">
                  <c:v>53</c:v>
                </c:pt>
                <c:pt idx="1398">
                  <c:v>42</c:v>
                </c:pt>
                <c:pt idx="1399">
                  <c:v>48</c:v>
                </c:pt>
                <c:pt idx="1400">
                  <c:v>26</c:v>
                </c:pt>
                <c:pt idx="1401">
                  <c:v>0</c:v>
                </c:pt>
                <c:pt idx="1402">
                  <c:v>21</c:v>
                </c:pt>
                <c:pt idx="1403">
                  <c:v>75</c:v>
                </c:pt>
                <c:pt idx="1404">
                  <c:v>41</c:v>
                </c:pt>
                <c:pt idx="1405">
                  <c:v>27</c:v>
                </c:pt>
                <c:pt idx="1406">
                  <c:v>47</c:v>
                </c:pt>
                <c:pt idx="1407">
                  <c:v>56</c:v>
                </c:pt>
                <c:pt idx="1408">
                  <c:v>0</c:v>
                </c:pt>
                <c:pt idx="1409">
                  <c:v>38</c:v>
                </c:pt>
                <c:pt idx="1410">
                  <c:v>47</c:v>
                </c:pt>
                <c:pt idx="1411">
                  <c:v>31</c:v>
                </c:pt>
                <c:pt idx="1412">
                  <c:v>36</c:v>
                </c:pt>
                <c:pt idx="1413">
                  <c:v>33</c:v>
                </c:pt>
                <c:pt idx="1414">
                  <c:v>35</c:v>
                </c:pt>
                <c:pt idx="1415">
                  <c:v>46</c:v>
                </c:pt>
                <c:pt idx="1416">
                  <c:v>54</c:v>
                </c:pt>
                <c:pt idx="1417">
                  <c:v>52</c:v>
                </c:pt>
                <c:pt idx="1418">
                  <c:v>42</c:v>
                </c:pt>
                <c:pt idx="1419">
                  <c:v>0</c:v>
                </c:pt>
                <c:pt idx="1420">
                  <c:v>0</c:v>
                </c:pt>
                <c:pt idx="1421">
                  <c:v>50</c:v>
                </c:pt>
                <c:pt idx="1422">
                  <c:v>0</c:v>
                </c:pt>
                <c:pt idx="1423">
                  <c:v>22</c:v>
                </c:pt>
                <c:pt idx="1424">
                  <c:v>67</c:v>
                </c:pt>
                <c:pt idx="1425">
                  <c:v>56</c:v>
                </c:pt>
                <c:pt idx="1426">
                  <c:v>32</c:v>
                </c:pt>
                <c:pt idx="1427">
                  <c:v>42</c:v>
                </c:pt>
                <c:pt idx="1428">
                  <c:v>42</c:v>
                </c:pt>
                <c:pt idx="1429">
                  <c:v>60</c:v>
                </c:pt>
                <c:pt idx="1430">
                  <c:v>46</c:v>
                </c:pt>
                <c:pt idx="1431">
                  <c:v>27</c:v>
                </c:pt>
                <c:pt idx="1432">
                  <c:v>47</c:v>
                </c:pt>
                <c:pt idx="1433">
                  <c:v>0</c:v>
                </c:pt>
                <c:pt idx="1434">
                  <c:v>0</c:v>
                </c:pt>
                <c:pt idx="1435">
                  <c:v>22</c:v>
                </c:pt>
                <c:pt idx="1436">
                  <c:v>44</c:v>
                </c:pt>
                <c:pt idx="1437">
                  <c:v>0</c:v>
                </c:pt>
                <c:pt idx="1438">
                  <c:v>28</c:v>
                </c:pt>
                <c:pt idx="1439">
                  <c:v>61</c:v>
                </c:pt>
                <c:pt idx="1440">
                  <c:v>25</c:v>
                </c:pt>
                <c:pt idx="1441">
                  <c:v>36</c:v>
                </c:pt>
                <c:pt idx="1442">
                  <c:v>56</c:v>
                </c:pt>
                <c:pt idx="1443">
                  <c:v>51</c:v>
                </c:pt>
                <c:pt idx="1444">
                  <c:v>40</c:v>
                </c:pt>
                <c:pt idx="1445">
                  <c:v>30</c:v>
                </c:pt>
                <c:pt idx="1446">
                  <c:v>42</c:v>
                </c:pt>
                <c:pt idx="1447">
                  <c:v>42</c:v>
                </c:pt>
                <c:pt idx="1448">
                  <c:v>42</c:v>
                </c:pt>
                <c:pt idx="1449">
                  <c:v>40</c:v>
                </c:pt>
                <c:pt idx="1450">
                  <c:v>27</c:v>
                </c:pt>
                <c:pt idx="1451">
                  <c:v>48</c:v>
                </c:pt>
                <c:pt idx="1452">
                  <c:v>21</c:v>
                </c:pt>
                <c:pt idx="1453">
                  <c:v>42</c:v>
                </c:pt>
                <c:pt idx="1454">
                  <c:v>94</c:v>
                </c:pt>
                <c:pt idx="1455">
                  <c:v>0</c:v>
                </c:pt>
                <c:pt idx="1456">
                  <c:v>32</c:v>
                </c:pt>
                <c:pt idx="1457">
                  <c:v>25</c:v>
                </c:pt>
                <c:pt idx="1458">
                  <c:v>61</c:v>
                </c:pt>
                <c:pt idx="1459">
                  <c:v>34</c:v>
                </c:pt>
                <c:pt idx="1460">
                  <c:v>29</c:v>
                </c:pt>
                <c:pt idx="1461">
                  <c:v>0</c:v>
                </c:pt>
                <c:pt idx="1462">
                  <c:v>33</c:v>
                </c:pt>
                <c:pt idx="1463">
                  <c:v>40</c:v>
                </c:pt>
                <c:pt idx="1464">
                  <c:v>53</c:v>
                </c:pt>
                <c:pt idx="1465">
                  <c:v>32</c:v>
                </c:pt>
                <c:pt idx="1466">
                  <c:v>37</c:v>
                </c:pt>
                <c:pt idx="1467">
                  <c:v>0</c:v>
                </c:pt>
                <c:pt idx="1468">
                  <c:v>44</c:v>
                </c:pt>
                <c:pt idx="1469">
                  <c:v>0</c:v>
                </c:pt>
                <c:pt idx="1470">
                  <c:v>61</c:v>
                </c:pt>
                <c:pt idx="1471">
                  <c:v>91</c:v>
                </c:pt>
                <c:pt idx="1472">
                  <c:v>36</c:v>
                </c:pt>
                <c:pt idx="1473">
                  <c:v>51</c:v>
                </c:pt>
                <c:pt idx="1474">
                  <c:v>56</c:v>
                </c:pt>
                <c:pt idx="1475">
                  <c:v>0</c:v>
                </c:pt>
                <c:pt idx="1476">
                  <c:v>55</c:v>
                </c:pt>
                <c:pt idx="1477">
                  <c:v>80</c:v>
                </c:pt>
                <c:pt idx="1478">
                  <c:v>0</c:v>
                </c:pt>
                <c:pt idx="1479">
                  <c:v>21</c:v>
                </c:pt>
                <c:pt idx="1480">
                  <c:v>29</c:v>
                </c:pt>
                <c:pt idx="1481">
                  <c:v>29</c:v>
                </c:pt>
                <c:pt idx="1482">
                  <c:v>21</c:v>
                </c:pt>
                <c:pt idx="1483">
                  <c:v>0</c:v>
                </c:pt>
                <c:pt idx="1484">
                  <c:v>78</c:v>
                </c:pt>
                <c:pt idx="1485">
                  <c:v>51</c:v>
                </c:pt>
                <c:pt idx="1486">
                  <c:v>25</c:v>
                </c:pt>
                <c:pt idx="1487">
                  <c:v>60</c:v>
                </c:pt>
                <c:pt idx="1488">
                  <c:v>25</c:v>
                </c:pt>
                <c:pt idx="1489">
                  <c:v>38</c:v>
                </c:pt>
                <c:pt idx="1490">
                  <c:v>54</c:v>
                </c:pt>
                <c:pt idx="1491">
                  <c:v>63</c:v>
                </c:pt>
                <c:pt idx="1492">
                  <c:v>47</c:v>
                </c:pt>
                <c:pt idx="1493">
                  <c:v>25</c:v>
                </c:pt>
                <c:pt idx="1494">
                  <c:v>23</c:v>
                </c:pt>
                <c:pt idx="1495">
                  <c:v>0</c:v>
                </c:pt>
                <c:pt idx="1496">
                  <c:v>0</c:v>
                </c:pt>
                <c:pt idx="1497">
                  <c:v>34</c:v>
                </c:pt>
                <c:pt idx="1498">
                  <c:v>29</c:v>
                </c:pt>
                <c:pt idx="1499">
                  <c:v>41</c:v>
                </c:pt>
                <c:pt idx="1500">
                  <c:v>0</c:v>
                </c:pt>
                <c:pt idx="1501">
                  <c:v>22</c:v>
                </c:pt>
                <c:pt idx="1502">
                  <c:v>0</c:v>
                </c:pt>
                <c:pt idx="1503">
                  <c:v>0</c:v>
                </c:pt>
                <c:pt idx="1504">
                  <c:v>59</c:v>
                </c:pt>
                <c:pt idx="1505">
                  <c:v>25</c:v>
                </c:pt>
                <c:pt idx="1506">
                  <c:v>0</c:v>
                </c:pt>
                <c:pt idx="1507">
                  <c:v>0</c:v>
                </c:pt>
                <c:pt idx="1508">
                  <c:v>36</c:v>
                </c:pt>
                <c:pt idx="1509">
                  <c:v>0</c:v>
                </c:pt>
                <c:pt idx="1510">
                  <c:v>33</c:v>
                </c:pt>
                <c:pt idx="1511">
                  <c:v>61</c:v>
                </c:pt>
                <c:pt idx="1512">
                  <c:v>42</c:v>
                </c:pt>
                <c:pt idx="1513">
                  <c:v>47</c:v>
                </c:pt>
                <c:pt idx="1514">
                  <c:v>47</c:v>
                </c:pt>
                <c:pt idx="1515">
                  <c:v>35</c:v>
                </c:pt>
                <c:pt idx="1516">
                  <c:v>53</c:v>
                </c:pt>
                <c:pt idx="1517">
                  <c:v>34</c:v>
                </c:pt>
                <c:pt idx="1518">
                  <c:v>37</c:v>
                </c:pt>
                <c:pt idx="1519">
                  <c:v>28</c:v>
                </c:pt>
                <c:pt idx="1520">
                  <c:v>32</c:v>
                </c:pt>
                <c:pt idx="1521">
                  <c:v>47</c:v>
                </c:pt>
                <c:pt idx="1522">
                  <c:v>33</c:v>
                </c:pt>
                <c:pt idx="1523">
                  <c:v>56</c:v>
                </c:pt>
                <c:pt idx="1524">
                  <c:v>93</c:v>
                </c:pt>
                <c:pt idx="1525">
                  <c:v>0</c:v>
                </c:pt>
                <c:pt idx="1526">
                  <c:v>22</c:v>
                </c:pt>
                <c:pt idx="1527">
                  <c:v>23</c:v>
                </c:pt>
                <c:pt idx="1528">
                  <c:v>45</c:v>
                </c:pt>
                <c:pt idx="1529">
                  <c:v>25</c:v>
                </c:pt>
                <c:pt idx="1530">
                  <c:v>44</c:v>
                </c:pt>
                <c:pt idx="1531">
                  <c:v>32</c:v>
                </c:pt>
                <c:pt idx="1532">
                  <c:v>25</c:v>
                </c:pt>
                <c:pt idx="1533">
                  <c:v>35</c:v>
                </c:pt>
                <c:pt idx="1534">
                  <c:v>25</c:v>
                </c:pt>
                <c:pt idx="1535">
                  <c:v>25</c:v>
                </c:pt>
                <c:pt idx="1536">
                  <c:v>20</c:v>
                </c:pt>
                <c:pt idx="1537">
                  <c:v>32</c:v>
                </c:pt>
                <c:pt idx="1538">
                  <c:v>0</c:v>
                </c:pt>
                <c:pt idx="1539">
                  <c:v>22</c:v>
                </c:pt>
                <c:pt idx="1540">
                  <c:v>48</c:v>
                </c:pt>
                <c:pt idx="1541">
                  <c:v>35</c:v>
                </c:pt>
                <c:pt idx="1542">
                  <c:v>32</c:v>
                </c:pt>
                <c:pt idx="1543">
                  <c:v>41</c:v>
                </c:pt>
                <c:pt idx="1544">
                  <c:v>27</c:v>
                </c:pt>
                <c:pt idx="1545">
                  <c:v>68</c:v>
                </c:pt>
                <c:pt idx="1546">
                  <c:v>41</c:v>
                </c:pt>
                <c:pt idx="1547">
                  <c:v>59</c:v>
                </c:pt>
                <c:pt idx="1548">
                  <c:v>34</c:v>
                </c:pt>
                <c:pt idx="1549">
                  <c:v>38</c:v>
                </c:pt>
                <c:pt idx="1550">
                  <c:v>0</c:v>
                </c:pt>
                <c:pt idx="1551">
                  <c:v>33</c:v>
                </c:pt>
                <c:pt idx="1552">
                  <c:v>49</c:v>
                </c:pt>
                <c:pt idx="1553">
                  <c:v>45</c:v>
                </c:pt>
                <c:pt idx="1554">
                  <c:v>73</c:v>
                </c:pt>
                <c:pt idx="1555">
                  <c:v>45</c:v>
                </c:pt>
                <c:pt idx="1556">
                  <c:v>36</c:v>
                </c:pt>
                <c:pt idx="1557">
                  <c:v>30</c:v>
                </c:pt>
                <c:pt idx="1558">
                  <c:v>0</c:v>
                </c:pt>
                <c:pt idx="1559">
                  <c:v>45</c:v>
                </c:pt>
                <c:pt idx="1560">
                  <c:v>44</c:v>
                </c:pt>
                <c:pt idx="1561">
                  <c:v>46</c:v>
                </c:pt>
                <c:pt idx="1562">
                  <c:v>36</c:v>
                </c:pt>
                <c:pt idx="1563">
                  <c:v>46</c:v>
                </c:pt>
                <c:pt idx="1564">
                  <c:v>29</c:v>
                </c:pt>
                <c:pt idx="1565">
                  <c:v>35</c:v>
                </c:pt>
                <c:pt idx="1566">
                  <c:v>38</c:v>
                </c:pt>
                <c:pt idx="1567">
                  <c:v>53</c:v>
                </c:pt>
                <c:pt idx="1568">
                  <c:v>56</c:v>
                </c:pt>
                <c:pt idx="1569">
                  <c:v>0</c:v>
                </c:pt>
                <c:pt idx="1570">
                  <c:v>21</c:v>
                </c:pt>
                <c:pt idx="1571">
                  <c:v>55</c:v>
                </c:pt>
                <c:pt idx="1572">
                  <c:v>30</c:v>
                </c:pt>
                <c:pt idx="1573">
                  <c:v>44</c:v>
                </c:pt>
                <c:pt idx="1574">
                  <c:v>49</c:v>
                </c:pt>
                <c:pt idx="1575">
                  <c:v>57</c:v>
                </c:pt>
                <c:pt idx="1576">
                  <c:v>0</c:v>
                </c:pt>
                <c:pt idx="1577">
                  <c:v>30</c:v>
                </c:pt>
                <c:pt idx="1578">
                  <c:v>42</c:v>
                </c:pt>
                <c:pt idx="1579">
                  <c:v>32</c:v>
                </c:pt>
                <c:pt idx="1580">
                  <c:v>34</c:v>
                </c:pt>
                <c:pt idx="1581">
                  <c:v>23</c:v>
                </c:pt>
                <c:pt idx="1582">
                  <c:v>83</c:v>
                </c:pt>
                <c:pt idx="1583">
                  <c:v>28</c:v>
                </c:pt>
                <c:pt idx="1584">
                  <c:v>32</c:v>
                </c:pt>
                <c:pt idx="1585">
                  <c:v>42</c:v>
                </c:pt>
                <c:pt idx="1586">
                  <c:v>50</c:v>
                </c:pt>
                <c:pt idx="1587">
                  <c:v>26</c:v>
                </c:pt>
                <c:pt idx="1588">
                  <c:v>47</c:v>
                </c:pt>
                <c:pt idx="1589">
                  <c:v>40</c:v>
                </c:pt>
                <c:pt idx="1590">
                  <c:v>80</c:v>
                </c:pt>
                <c:pt idx="1591">
                  <c:v>48</c:v>
                </c:pt>
                <c:pt idx="1592">
                  <c:v>39</c:v>
                </c:pt>
                <c:pt idx="1593">
                  <c:v>21</c:v>
                </c:pt>
                <c:pt idx="1594">
                  <c:v>34</c:v>
                </c:pt>
                <c:pt idx="1595">
                  <c:v>32</c:v>
                </c:pt>
                <c:pt idx="1596">
                  <c:v>28</c:v>
                </c:pt>
                <c:pt idx="1597">
                  <c:v>47</c:v>
                </c:pt>
                <c:pt idx="1598">
                  <c:v>0</c:v>
                </c:pt>
                <c:pt idx="1599">
                  <c:v>45</c:v>
                </c:pt>
                <c:pt idx="1600">
                  <c:v>0</c:v>
                </c:pt>
                <c:pt idx="1601">
                  <c:v>41</c:v>
                </c:pt>
                <c:pt idx="1602">
                  <c:v>51</c:v>
                </c:pt>
                <c:pt idx="1603">
                  <c:v>56</c:v>
                </c:pt>
                <c:pt idx="1604">
                  <c:v>0</c:v>
                </c:pt>
                <c:pt idx="1605">
                  <c:v>21</c:v>
                </c:pt>
                <c:pt idx="1606">
                  <c:v>58</c:v>
                </c:pt>
                <c:pt idx="1607">
                  <c:v>20</c:v>
                </c:pt>
                <c:pt idx="1608">
                  <c:v>38</c:v>
                </c:pt>
                <c:pt idx="1609">
                  <c:v>0</c:v>
                </c:pt>
                <c:pt idx="1610">
                  <c:v>54</c:v>
                </c:pt>
                <c:pt idx="1611">
                  <c:v>0</c:v>
                </c:pt>
                <c:pt idx="1612">
                  <c:v>58</c:v>
                </c:pt>
                <c:pt idx="1613">
                  <c:v>43</c:v>
                </c:pt>
                <c:pt idx="1614">
                  <c:v>57</c:v>
                </c:pt>
                <c:pt idx="1615">
                  <c:v>45</c:v>
                </c:pt>
                <c:pt idx="1616">
                  <c:v>44</c:v>
                </c:pt>
                <c:pt idx="1617">
                  <c:v>0</c:v>
                </c:pt>
                <c:pt idx="1618">
                  <c:v>58</c:v>
                </c:pt>
                <c:pt idx="1619">
                  <c:v>22</c:v>
                </c:pt>
                <c:pt idx="1620">
                  <c:v>31</c:v>
                </c:pt>
                <c:pt idx="1621">
                  <c:v>41</c:v>
                </c:pt>
                <c:pt idx="1622">
                  <c:v>0</c:v>
                </c:pt>
                <c:pt idx="1623">
                  <c:v>29</c:v>
                </c:pt>
                <c:pt idx="1624">
                  <c:v>36</c:v>
                </c:pt>
                <c:pt idx="1625">
                  <c:v>41</c:v>
                </c:pt>
                <c:pt idx="1626">
                  <c:v>0</c:v>
                </c:pt>
                <c:pt idx="1627">
                  <c:v>45</c:v>
                </c:pt>
                <c:pt idx="1628">
                  <c:v>0</c:v>
                </c:pt>
                <c:pt idx="1629">
                  <c:v>78</c:v>
                </c:pt>
                <c:pt idx="1630">
                  <c:v>0</c:v>
                </c:pt>
                <c:pt idx="1631">
                  <c:v>0</c:v>
                </c:pt>
                <c:pt idx="1632">
                  <c:v>57</c:v>
                </c:pt>
                <c:pt idx="1633">
                  <c:v>32</c:v>
                </c:pt>
                <c:pt idx="1634">
                  <c:v>36</c:v>
                </c:pt>
                <c:pt idx="1635">
                  <c:v>38</c:v>
                </c:pt>
                <c:pt idx="1636">
                  <c:v>52</c:v>
                </c:pt>
                <c:pt idx="1637">
                  <c:v>0</c:v>
                </c:pt>
                <c:pt idx="1638">
                  <c:v>0</c:v>
                </c:pt>
                <c:pt idx="1639">
                  <c:v>26</c:v>
                </c:pt>
                <c:pt idx="1640">
                  <c:v>61</c:v>
                </c:pt>
                <c:pt idx="1641">
                  <c:v>29</c:v>
                </c:pt>
                <c:pt idx="1642">
                  <c:v>92</c:v>
                </c:pt>
                <c:pt idx="1643">
                  <c:v>35</c:v>
                </c:pt>
                <c:pt idx="1644">
                  <c:v>31</c:v>
                </c:pt>
                <c:pt idx="1645">
                  <c:v>20</c:v>
                </c:pt>
                <c:pt idx="1646">
                  <c:v>58</c:v>
                </c:pt>
                <c:pt idx="1647">
                  <c:v>37</c:v>
                </c:pt>
                <c:pt idx="1648">
                  <c:v>32</c:v>
                </c:pt>
                <c:pt idx="1649">
                  <c:v>25</c:v>
                </c:pt>
                <c:pt idx="1650">
                  <c:v>24</c:v>
                </c:pt>
                <c:pt idx="1651">
                  <c:v>60</c:v>
                </c:pt>
                <c:pt idx="1652">
                  <c:v>27</c:v>
                </c:pt>
                <c:pt idx="1653">
                  <c:v>38</c:v>
                </c:pt>
                <c:pt idx="1654">
                  <c:v>36</c:v>
                </c:pt>
                <c:pt idx="1655">
                  <c:v>45</c:v>
                </c:pt>
                <c:pt idx="1656">
                  <c:v>0</c:v>
                </c:pt>
                <c:pt idx="1657">
                  <c:v>51</c:v>
                </c:pt>
                <c:pt idx="1658">
                  <c:v>19</c:v>
                </c:pt>
                <c:pt idx="1659">
                  <c:v>36</c:v>
                </c:pt>
                <c:pt idx="1660">
                  <c:v>30</c:v>
                </c:pt>
                <c:pt idx="1661">
                  <c:v>37</c:v>
                </c:pt>
                <c:pt idx="1662">
                  <c:v>45</c:v>
                </c:pt>
                <c:pt idx="1663">
                  <c:v>0</c:v>
                </c:pt>
                <c:pt idx="1664">
                  <c:v>29</c:v>
                </c:pt>
                <c:pt idx="1665">
                  <c:v>31</c:v>
                </c:pt>
                <c:pt idx="1666">
                  <c:v>27</c:v>
                </c:pt>
                <c:pt idx="1667">
                  <c:v>66</c:v>
                </c:pt>
                <c:pt idx="1668">
                  <c:v>0</c:v>
                </c:pt>
                <c:pt idx="1669">
                  <c:v>20</c:v>
                </c:pt>
                <c:pt idx="1670">
                  <c:v>31</c:v>
                </c:pt>
                <c:pt idx="1671">
                  <c:v>19</c:v>
                </c:pt>
                <c:pt idx="1672">
                  <c:v>38</c:v>
                </c:pt>
                <c:pt idx="1673">
                  <c:v>44</c:v>
                </c:pt>
                <c:pt idx="1674">
                  <c:v>29</c:v>
                </c:pt>
                <c:pt idx="1675">
                  <c:v>0</c:v>
                </c:pt>
                <c:pt idx="1676">
                  <c:v>28</c:v>
                </c:pt>
                <c:pt idx="1677">
                  <c:v>0</c:v>
                </c:pt>
                <c:pt idx="1678">
                  <c:v>0</c:v>
                </c:pt>
                <c:pt idx="1679">
                  <c:v>32</c:v>
                </c:pt>
                <c:pt idx="1680">
                  <c:v>0</c:v>
                </c:pt>
                <c:pt idx="1681">
                  <c:v>25</c:v>
                </c:pt>
                <c:pt idx="1682">
                  <c:v>58</c:v>
                </c:pt>
                <c:pt idx="1683">
                  <c:v>24</c:v>
                </c:pt>
                <c:pt idx="1684">
                  <c:v>25</c:v>
                </c:pt>
                <c:pt idx="1685">
                  <c:v>85</c:v>
                </c:pt>
                <c:pt idx="1686">
                  <c:v>38</c:v>
                </c:pt>
                <c:pt idx="1687">
                  <c:v>0</c:v>
                </c:pt>
                <c:pt idx="1688">
                  <c:v>32</c:v>
                </c:pt>
                <c:pt idx="1689">
                  <c:v>21</c:v>
                </c:pt>
                <c:pt idx="1690">
                  <c:v>36</c:v>
                </c:pt>
                <c:pt idx="1691">
                  <c:v>40</c:v>
                </c:pt>
                <c:pt idx="1692">
                  <c:v>68</c:v>
                </c:pt>
                <c:pt idx="1693">
                  <c:v>29</c:v>
                </c:pt>
                <c:pt idx="1694">
                  <c:v>54</c:v>
                </c:pt>
                <c:pt idx="1695">
                  <c:v>0</c:v>
                </c:pt>
                <c:pt idx="1696">
                  <c:v>32</c:v>
                </c:pt>
                <c:pt idx="1697">
                  <c:v>42</c:v>
                </c:pt>
                <c:pt idx="1698">
                  <c:v>37</c:v>
                </c:pt>
                <c:pt idx="1699">
                  <c:v>18</c:v>
                </c:pt>
                <c:pt idx="1700">
                  <c:v>27</c:v>
                </c:pt>
                <c:pt idx="1701">
                  <c:v>28</c:v>
                </c:pt>
                <c:pt idx="1702">
                  <c:v>61</c:v>
                </c:pt>
                <c:pt idx="1703">
                  <c:v>22</c:v>
                </c:pt>
                <c:pt idx="1704">
                  <c:v>84</c:v>
                </c:pt>
                <c:pt idx="1705">
                  <c:v>56</c:v>
                </c:pt>
                <c:pt idx="1706">
                  <c:v>0</c:v>
                </c:pt>
                <c:pt idx="1707">
                  <c:v>28</c:v>
                </c:pt>
                <c:pt idx="1708">
                  <c:v>0</c:v>
                </c:pt>
                <c:pt idx="1709">
                  <c:v>24</c:v>
                </c:pt>
                <c:pt idx="1710">
                  <c:v>85</c:v>
                </c:pt>
                <c:pt idx="1711">
                  <c:v>0</c:v>
                </c:pt>
                <c:pt idx="1712">
                  <c:v>50</c:v>
                </c:pt>
                <c:pt idx="1713">
                  <c:v>44</c:v>
                </c:pt>
                <c:pt idx="1714">
                  <c:v>55</c:v>
                </c:pt>
                <c:pt idx="1715">
                  <c:v>81</c:v>
                </c:pt>
                <c:pt idx="1716">
                  <c:v>32</c:v>
                </c:pt>
                <c:pt idx="1717">
                  <c:v>41</c:v>
                </c:pt>
                <c:pt idx="1718">
                  <c:v>55</c:v>
                </c:pt>
                <c:pt idx="1719">
                  <c:v>23</c:v>
                </c:pt>
                <c:pt idx="1720">
                  <c:v>39</c:v>
                </c:pt>
                <c:pt idx="1721">
                  <c:v>58</c:v>
                </c:pt>
                <c:pt idx="1722">
                  <c:v>36</c:v>
                </c:pt>
                <c:pt idx="1723">
                  <c:v>61</c:v>
                </c:pt>
                <c:pt idx="1724">
                  <c:v>58</c:v>
                </c:pt>
                <c:pt idx="1725">
                  <c:v>73</c:v>
                </c:pt>
                <c:pt idx="1726">
                  <c:v>49</c:v>
                </c:pt>
                <c:pt idx="1727">
                  <c:v>31</c:v>
                </c:pt>
                <c:pt idx="1728">
                  <c:v>39</c:v>
                </c:pt>
                <c:pt idx="1729">
                  <c:v>28</c:v>
                </c:pt>
                <c:pt idx="1730">
                  <c:v>59</c:v>
                </c:pt>
                <c:pt idx="1731">
                  <c:v>57</c:v>
                </c:pt>
                <c:pt idx="1732">
                  <c:v>43</c:v>
                </c:pt>
                <c:pt idx="1733">
                  <c:v>35</c:v>
                </c:pt>
                <c:pt idx="1734">
                  <c:v>36</c:v>
                </c:pt>
                <c:pt idx="1735">
                  <c:v>63</c:v>
                </c:pt>
                <c:pt idx="1736">
                  <c:v>44</c:v>
                </c:pt>
                <c:pt idx="1737">
                  <c:v>51</c:v>
                </c:pt>
                <c:pt idx="1738">
                  <c:v>41</c:v>
                </c:pt>
                <c:pt idx="1739">
                  <c:v>26</c:v>
                </c:pt>
                <c:pt idx="1740">
                  <c:v>0</c:v>
                </c:pt>
                <c:pt idx="1741">
                  <c:v>47</c:v>
                </c:pt>
                <c:pt idx="1742">
                  <c:v>58</c:v>
                </c:pt>
                <c:pt idx="1743">
                  <c:v>28</c:v>
                </c:pt>
                <c:pt idx="1744">
                  <c:v>29</c:v>
                </c:pt>
                <c:pt idx="1745">
                  <c:v>61</c:v>
                </c:pt>
                <c:pt idx="1746">
                  <c:v>41</c:v>
                </c:pt>
                <c:pt idx="1747">
                  <c:v>0</c:v>
                </c:pt>
                <c:pt idx="1748">
                  <c:v>52</c:v>
                </c:pt>
                <c:pt idx="1749">
                  <c:v>39</c:v>
                </c:pt>
                <c:pt idx="1750">
                  <c:v>26</c:v>
                </c:pt>
                <c:pt idx="1751">
                  <c:v>32</c:v>
                </c:pt>
                <c:pt idx="1752">
                  <c:v>33</c:v>
                </c:pt>
                <c:pt idx="1753">
                  <c:v>53</c:v>
                </c:pt>
                <c:pt idx="1754">
                  <c:v>37</c:v>
                </c:pt>
                <c:pt idx="1755">
                  <c:v>53</c:v>
                </c:pt>
                <c:pt idx="1756">
                  <c:v>41</c:v>
                </c:pt>
                <c:pt idx="1757">
                  <c:v>0</c:v>
                </c:pt>
                <c:pt idx="1758">
                  <c:v>60</c:v>
                </c:pt>
                <c:pt idx="1759">
                  <c:v>68</c:v>
                </c:pt>
                <c:pt idx="1760">
                  <c:v>22</c:v>
                </c:pt>
                <c:pt idx="1761">
                  <c:v>0</c:v>
                </c:pt>
                <c:pt idx="1762">
                  <c:v>44</c:v>
                </c:pt>
                <c:pt idx="1763">
                  <c:v>44</c:v>
                </c:pt>
                <c:pt idx="1764">
                  <c:v>24</c:v>
                </c:pt>
                <c:pt idx="1765">
                  <c:v>19</c:v>
                </c:pt>
                <c:pt idx="1766">
                  <c:v>44</c:v>
                </c:pt>
                <c:pt idx="1767">
                  <c:v>23</c:v>
                </c:pt>
                <c:pt idx="1768">
                  <c:v>60</c:v>
                </c:pt>
                <c:pt idx="1769">
                  <c:v>32</c:v>
                </c:pt>
                <c:pt idx="1770">
                  <c:v>43</c:v>
                </c:pt>
                <c:pt idx="1771">
                  <c:v>32</c:v>
                </c:pt>
                <c:pt idx="1772">
                  <c:v>0</c:v>
                </c:pt>
                <c:pt idx="1773">
                  <c:v>70</c:v>
                </c:pt>
                <c:pt idx="1774">
                  <c:v>57</c:v>
                </c:pt>
                <c:pt idx="1775">
                  <c:v>29</c:v>
                </c:pt>
                <c:pt idx="1776">
                  <c:v>28</c:v>
                </c:pt>
                <c:pt idx="1777">
                  <c:v>40</c:v>
                </c:pt>
                <c:pt idx="1778">
                  <c:v>25</c:v>
                </c:pt>
                <c:pt idx="1779">
                  <c:v>62</c:v>
                </c:pt>
                <c:pt idx="1780">
                  <c:v>32</c:v>
                </c:pt>
                <c:pt idx="1781">
                  <c:v>0</c:v>
                </c:pt>
                <c:pt idx="1782">
                  <c:v>21</c:v>
                </c:pt>
                <c:pt idx="1783">
                  <c:v>0</c:v>
                </c:pt>
                <c:pt idx="1784">
                  <c:v>43</c:v>
                </c:pt>
                <c:pt idx="1785">
                  <c:v>41</c:v>
                </c:pt>
                <c:pt idx="1786">
                  <c:v>50</c:v>
                </c:pt>
                <c:pt idx="1787">
                  <c:v>56</c:v>
                </c:pt>
                <c:pt idx="1788">
                  <c:v>0</c:v>
                </c:pt>
                <c:pt idx="1789">
                  <c:v>56</c:v>
                </c:pt>
                <c:pt idx="1790">
                  <c:v>0</c:v>
                </c:pt>
                <c:pt idx="1791">
                  <c:v>38</c:v>
                </c:pt>
                <c:pt idx="1792">
                  <c:v>48</c:v>
                </c:pt>
                <c:pt idx="1793">
                  <c:v>64</c:v>
                </c:pt>
                <c:pt idx="1794">
                  <c:v>59</c:v>
                </c:pt>
                <c:pt idx="1795">
                  <c:v>0</c:v>
                </c:pt>
                <c:pt idx="1796">
                  <c:v>46</c:v>
                </c:pt>
                <c:pt idx="1797">
                  <c:v>33</c:v>
                </c:pt>
                <c:pt idx="1798">
                  <c:v>26</c:v>
                </c:pt>
                <c:pt idx="1799">
                  <c:v>29</c:v>
                </c:pt>
                <c:pt idx="1800">
                  <c:v>28</c:v>
                </c:pt>
                <c:pt idx="1801">
                  <c:v>28</c:v>
                </c:pt>
                <c:pt idx="1802">
                  <c:v>30</c:v>
                </c:pt>
                <c:pt idx="1803">
                  <c:v>27</c:v>
                </c:pt>
                <c:pt idx="1804">
                  <c:v>52</c:v>
                </c:pt>
                <c:pt idx="1805">
                  <c:v>0</c:v>
                </c:pt>
                <c:pt idx="1806">
                  <c:v>24</c:v>
                </c:pt>
                <c:pt idx="1807">
                  <c:v>37</c:v>
                </c:pt>
                <c:pt idx="1808">
                  <c:v>29</c:v>
                </c:pt>
                <c:pt idx="1809">
                  <c:v>61</c:v>
                </c:pt>
                <c:pt idx="1810">
                  <c:v>53</c:v>
                </c:pt>
                <c:pt idx="1811">
                  <c:v>38</c:v>
                </c:pt>
                <c:pt idx="1812">
                  <c:v>58</c:v>
                </c:pt>
                <c:pt idx="1813">
                  <c:v>55</c:v>
                </c:pt>
                <c:pt idx="1814">
                  <c:v>34</c:v>
                </c:pt>
                <c:pt idx="1815">
                  <c:v>40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28</c:v>
                </c:pt>
                <c:pt idx="1821">
                  <c:v>28</c:v>
                </c:pt>
                <c:pt idx="1822">
                  <c:v>0</c:v>
                </c:pt>
                <c:pt idx="1823">
                  <c:v>35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26</c:v>
                </c:pt>
                <c:pt idx="1828">
                  <c:v>24</c:v>
                </c:pt>
                <c:pt idx="1829">
                  <c:v>25</c:v>
                </c:pt>
                <c:pt idx="1830">
                  <c:v>25</c:v>
                </c:pt>
                <c:pt idx="1831">
                  <c:v>36</c:v>
                </c:pt>
                <c:pt idx="1832">
                  <c:v>26</c:v>
                </c:pt>
                <c:pt idx="1833">
                  <c:v>45</c:v>
                </c:pt>
                <c:pt idx="1834">
                  <c:v>25</c:v>
                </c:pt>
                <c:pt idx="1835">
                  <c:v>34</c:v>
                </c:pt>
                <c:pt idx="1836">
                  <c:v>0</c:v>
                </c:pt>
                <c:pt idx="1837">
                  <c:v>41</c:v>
                </c:pt>
                <c:pt idx="1838">
                  <c:v>33</c:v>
                </c:pt>
                <c:pt idx="1839">
                  <c:v>42</c:v>
                </c:pt>
                <c:pt idx="1840">
                  <c:v>53</c:v>
                </c:pt>
                <c:pt idx="1841">
                  <c:v>36</c:v>
                </c:pt>
                <c:pt idx="1842">
                  <c:v>45</c:v>
                </c:pt>
                <c:pt idx="1843">
                  <c:v>0</c:v>
                </c:pt>
                <c:pt idx="1844">
                  <c:v>32</c:v>
                </c:pt>
                <c:pt idx="1845">
                  <c:v>59</c:v>
                </c:pt>
                <c:pt idx="1846">
                  <c:v>53</c:v>
                </c:pt>
                <c:pt idx="1847">
                  <c:v>0</c:v>
                </c:pt>
                <c:pt idx="1848">
                  <c:v>40</c:v>
                </c:pt>
                <c:pt idx="1849">
                  <c:v>28</c:v>
                </c:pt>
                <c:pt idx="1850">
                  <c:v>34</c:v>
                </c:pt>
                <c:pt idx="1851">
                  <c:v>37</c:v>
                </c:pt>
                <c:pt idx="1852">
                  <c:v>38</c:v>
                </c:pt>
                <c:pt idx="1853">
                  <c:v>25</c:v>
                </c:pt>
                <c:pt idx="1854">
                  <c:v>43</c:v>
                </c:pt>
                <c:pt idx="1855">
                  <c:v>0</c:v>
                </c:pt>
                <c:pt idx="1856">
                  <c:v>0</c:v>
                </c:pt>
                <c:pt idx="1857">
                  <c:v>51</c:v>
                </c:pt>
                <c:pt idx="1858">
                  <c:v>0</c:v>
                </c:pt>
                <c:pt idx="1859">
                  <c:v>27</c:v>
                </c:pt>
                <c:pt idx="1860">
                  <c:v>47</c:v>
                </c:pt>
                <c:pt idx="1861">
                  <c:v>0</c:v>
                </c:pt>
                <c:pt idx="1862">
                  <c:v>49</c:v>
                </c:pt>
                <c:pt idx="1863">
                  <c:v>0</c:v>
                </c:pt>
                <c:pt idx="1864">
                  <c:v>49</c:v>
                </c:pt>
                <c:pt idx="1865">
                  <c:v>34</c:v>
                </c:pt>
                <c:pt idx="1866">
                  <c:v>33</c:v>
                </c:pt>
                <c:pt idx="1867">
                  <c:v>0</c:v>
                </c:pt>
                <c:pt idx="1868">
                  <c:v>63</c:v>
                </c:pt>
                <c:pt idx="1869">
                  <c:v>47</c:v>
                </c:pt>
                <c:pt idx="1870">
                  <c:v>58</c:v>
                </c:pt>
                <c:pt idx="1871">
                  <c:v>54</c:v>
                </c:pt>
                <c:pt idx="1872">
                  <c:v>47</c:v>
                </c:pt>
                <c:pt idx="1873">
                  <c:v>36</c:v>
                </c:pt>
                <c:pt idx="1874">
                  <c:v>45</c:v>
                </c:pt>
                <c:pt idx="1875">
                  <c:v>36</c:v>
                </c:pt>
                <c:pt idx="1876">
                  <c:v>43</c:v>
                </c:pt>
                <c:pt idx="1877">
                  <c:v>40</c:v>
                </c:pt>
                <c:pt idx="1878">
                  <c:v>86</c:v>
                </c:pt>
                <c:pt idx="1879">
                  <c:v>36</c:v>
                </c:pt>
                <c:pt idx="1880">
                  <c:v>73</c:v>
                </c:pt>
                <c:pt idx="1881">
                  <c:v>29</c:v>
                </c:pt>
                <c:pt idx="1882">
                  <c:v>37</c:v>
                </c:pt>
                <c:pt idx="1883">
                  <c:v>0</c:v>
                </c:pt>
                <c:pt idx="1884">
                  <c:v>0</c:v>
                </c:pt>
                <c:pt idx="1885">
                  <c:v>26</c:v>
                </c:pt>
                <c:pt idx="1886">
                  <c:v>55</c:v>
                </c:pt>
                <c:pt idx="1887">
                  <c:v>37</c:v>
                </c:pt>
                <c:pt idx="1888">
                  <c:v>36</c:v>
                </c:pt>
                <c:pt idx="1889">
                  <c:v>36</c:v>
                </c:pt>
                <c:pt idx="1890">
                  <c:v>64</c:v>
                </c:pt>
                <c:pt idx="1891">
                  <c:v>27</c:v>
                </c:pt>
                <c:pt idx="1892">
                  <c:v>23</c:v>
                </c:pt>
                <c:pt idx="1893">
                  <c:v>0</c:v>
                </c:pt>
                <c:pt idx="1894">
                  <c:v>27</c:v>
                </c:pt>
                <c:pt idx="1895">
                  <c:v>34</c:v>
                </c:pt>
                <c:pt idx="1896">
                  <c:v>0</c:v>
                </c:pt>
                <c:pt idx="1897">
                  <c:v>0</c:v>
                </c:pt>
                <c:pt idx="1898">
                  <c:v>32</c:v>
                </c:pt>
                <c:pt idx="1899">
                  <c:v>57</c:v>
                </c:pt>
                <c:pt idx="1900">
                  <c:v>78</c:v>
                </c:pt>
                <c:pt idx="1901">
                  <c:v>32</c:v>
                </c:pt>
                <c:pt idx="1902">
                  <c:v>36</c:v>
                </c:pt>
                <c:pt idx="1903">
                  <c:v>0</c:v>
                </c:pt>
                <c:pt idx="1904">
                  <c:v>54</c:v>
                </c:pt>
                <c:pt idx="1905">
                  <c:v>29</c:v>
                </c:pt>
                <c:pt idx="1906">
                  <c:v>51</c:v>
                </c:pt>
                <c:pt idx="1907">
                  <c:v>38</c:v>
                </c:pt>
                <c:pt idx="1908">
                  <c:v>67</c:v>
                </c:pt>
                <c:pt idx="1909">
                  <c:v>32</c:v>
                </c:pt>
                <c:pt idx="1910">
                  <c:v>37</c:v>
                </c:pt>
                <c:pt idx="1911">
                  <c:v>19</c:v>
                </c:pt>
                <c:pt idx="1912">
                  <c:v>32</c:v>
                </c:pt>
                <c:pt idx="1913">
                  <c:v>46</c:v>
                </c:pt>
                <c:pt idx="1914">
                  <c:v>46</c:v>
                </c:pt>
                <c:pt idx="1915">
                  <c:v>38</c:v>
                </c:pt>
                <c:pt idx="1916">
                  <c:v>0</c:v>
                </c:pt>
                <c:pt idx="1917">
                  <c:v>60</c:v>
                </c:pt>
                <c:pt idx="1918">
                  <c:v>35</c:v>
                </c:pt>
                <c:pt idx="1919">
                  <c:v>57</c:v>
                </c:pt>
                <c:pt idx="1920">
                  <c:v>40</c:v>
                </c:pt>
                <c:pt idx="1921">
                  <c:v>35</c:v>
                </c:pt>
                <c:pt idx="1922">
                  <c:v>25</c:v>
                </c:pt>
                <c:pt idx="1923">
                  <c:v>58</c:v>
                </c:pt>
                <c:pt idx="1924">
                  <c:v>68</c:v>
                </c:pt>
                <c:pt idx="1925">
                  <c:v>20</c:v>
                </c:pt>
                <c:pt idx="1926">
                  <c:v>0</c:v>
                </c:pt>
                <c:pt idx="1927">
                  <c:v>41</c:v>
                </c:pt>
                <c:pt idx="1928">
                  <c:v>0</c:v>
                </c:pt>
                <c:pt idx="1929">
                  <c:v>46</c:v>
                </c:pt>
                <c:pt idx="1930">
                  <c:v>53</c:v>
                </c:pt>
                <c:pt idx="1931">
                  <c:v>33</c:v>
                </c:pt>
                <c:pt idx="1932">
                  <c:v>56</c:v>
                </c:pt>
                <c:pt idx="1933">
                  <c:v>0</c:v>
                </c:pt>
                <c:pt idx="1934">
                  <c:v>39</c:v>
                </c:pt>
                <c:pt idx="1935">
                  <c:v>0</c:v>
                </c:pt>
                <c:pt idx="1936">
                  <c:v>49</c:v>
                </c:pt>
                <c:pt idx="1937">
                  <c:v>0</c:v>
                </c:pt>
                <c:pt idx="1938">
                  <c:v>29</c:v>
                </c:pt>
                <c:pt idx="1939">
                  <c:v>27</c:v>
                </c:pt>
                <c:pt idx="1940">
                  <c:v>60</c:v>
                </c:pt>
                <c:pt idx="1941">
                  <c:v>20</c:v>
                </c:pt>
                <c:pt idx="1942">
                  <c:v>35</c:v>
                </c:pt>
                <c:pt idx="1943">
                  <c:v>64</c:v>
                </c:pt>
                <c:pt idx="1944">
                  <c:v>22</c:v>
                </c:pt>
                <c:pt idx="1945">
                  <c:v>30</c:v>
                </c:pt>
                <c:pt idx="1946">
                  <c:v>26</c:v>
                </c:pt>
                <c:pt idx="1947">
                  <c:v>49</c:v>
                </c:pt>
                <c:pt idx="1948">
                  <c:v>0</c:v>
                </c:pt>
                <c:pt idx="1949">
                  <c:v>0</c:v>
                </c:pt>
                <c:pt idx="1950">
                  <c:v>49</c:v>
                </c:pt>
                <c:pt idx="1951">
                  <c:v>55</c:v>
                </c:pt>
                <c:pt idx="1952">
                  <c:v>31</c:v>
                </c:pt>
                <c:pt idx="1953">
                  <c:v>47</c:v>
                </c:pt>
                <c:pt idx="1954">
                  <c:v>21</c:v>
                </c:pt>
                <c:pt idx="1955">
                  <c:v>70</c:v>
                </c:pt>
                <c:pt idx="1956">
                  <c:v>25</c:v>
                </c:pt>
                <c:pt idx="1957">
                  <c:v>45</c:v>
                </c:pt>
                <c:pt idx="1958">
                  <c:v>38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36</c:v>
                </c:pt>
                <c:pt idx="1963">
                  <c:v>71</c:v>
                </c:pt>
                <c:pt idx="1964">
                  <c:v>37</c:v>
                </c:pt>
                <c:pt idx="1965">
                  <c:v>27</c:v>
                </c:pt>
                <c:pt idx="1966">
                  <c:v>29</c:v>
                </c:pt>
                <c:pt idx="1967">
                  <c:v>59</c:v>
                </c:pt>
                <c:pt idx="1968">
                  <c:v>28</c:v>
                </c:pt>
                <c:pt idx="1969">
                  <c:v>27</c:v>
                </c:pt>
                <c:pt idx="1970">
                  <c:v>0</c:v>
                </c:pt>
                <c:pt idx="1971">
                  <c:v>45</c:v>
                </c:pt>
                <c:pt idx="1972">
                  <c:v>46</c:v>
                </c:pt>
                <c:pt idx="1973">
                  <c:v>54</c:v>
                </c:pt>
                <c:pt idx="1974">
                  <c:v>60</c:v>
                </c:pt>
                <c:pt idx="1975">
                  <c:v>23</c:v>
                </c:pt>
                <c:pt idx="1976">
                  <c:v>0</c:v>
                </c:pt>
                <c:pt idx="1977">
                  <c:v>28</c:v>
                </c:pt>
                <c:pt idx="1978">
                  <c:v>86</c:v>
                </c:pt>
                <c:pt idx="1979">
                  <c:v>27</c:v>
                </c:pt>
                <c:pt idx="1980">
                  <c:v>24</c:v>
                </c:pt>
                <c:pt idx="1981">
                  <c:v>58</c:v>
                </c:pt>
                <c:pt idx="1982">
                  <c:v>36</c:v>
                </c:pt>
                <c:pt idx="1983">
                  <c:v>78</c:v>
                </c:pt>
                <c:pt idx="1984">
                  <c:v>21</c:v>
                </c:pt>
                <c:pt idx="1985">
                  <c:v>0</c:v>
                </c:pt>
                <c:pt idx="1986">
                  <c:v>39</c:v>
                </c:pt>
                <c:pt idx="1987">
                  <c:v>32</c:v>
                </c:pt>
                <c:pt idx="1988">
                  <c:v>57</c:v>
                </c:pt>
                <c:pt idx="1989">
                  <c:v>0</c:v>
                </c:pt>
                <c:pt idx="1990">
                  <c:v>57</c:v>
                </c:pt>
                <c:pt idx="1991">
                  <c:v>20</c:v>
                </c:pt>
                <c:pt idx="1992">
                  <c:v>48</c:v>
                </c:pt>
                <c:pt idx="1993">
                  <c:v>0</c:v>
                </c:pt>
                <c:pt idx="1994">
                  <c:v>29</c:v>
                </c:pt>
                <c:pt idx="1995">
                  <c:v>0</c:v>
                </c:pt>
                <c:pt idx="1996">
                  <c:v>91</c:v>
                </c:pt>
                <c:pt idx="1997">
                  <c:v>41</c:v>
                </c:pt>
                <c:pt idx="1998">
                  <c:v>25</c:v>
                </c:pt>
                <c:pt idx="1999">
                  <c:v>36</c:v>
                </c:pt>
                <c:pt idx="2000">
                  <c:v>36</c:v>
                </c:pt>
                <c:pt idx="2001">
                  <c:v>45</c:v>
                </c:pt>
                <c:pt idx="2002">
                  <c:v>59</c:v>
                </c:pt>
                <c:pt idx="2003">
                  <c:v>40</c:v>
                </c:pt>
                <c:pt idx="2004">
                  <c:v>39</c:v>
                </c:pt>
                <c:pt idx="2005">
                  <c:v>24</c:v>
                </c:pt>
                <c:pt idx="2006">
                  <c:v>33</c:v>
                </c:pt>
                <c:pt idx="2007">
                  <c:v>53</c:v>
                </c:pt>
                <c:pt idx="2008">
                  <c:v>76</c:v>
                </c:pt>
                <c:pt idx="2009">
                  <c:v>33</c:v>
                </c:pt>
                <c:pt idx="2010">
                  <c:v>56</c:v>
                </c:pt>
                <c:pt idx="2011">
                  <c:v>0</c:v>
                </c:pt>
                <c:pt idx="2012">
                  <c:v>0</c:v>
                </c:pt>
                <c:pt idx="2013">
                  <c:v>62</c:v>
                </c:pt>
                <c:pt idx="2014">
                  <c:v>39</c:v>
                </c:pt>
                <c:pt idx="2015">
                  <c:v>0</c:v>
                </c:pt>
                <c:pt idx="2016">
                  <c:v>29</c:v>
                </c:pt>
                <c:pt idx="2017">
                  <c:v>0</c:v>
                </c:pt>
                <c:pt idx="2018">
                  <c:v>26</c:v>
                </c:pt>
                <c:pt idx="2019">
                  <c:v>37</c:v>
                </c:pt>
                <c:pt idx="2020">
                  <c:v>41</c:v>
                </c:pt>
                <c:pt idx="2021">
                  <c:v>42</c:v>
                </c:pt>
                <c:pt idx="2022">
                  <c:v>31</c:v>
                </c:pt>
                <c:pt idx="2023">
                  <c:v>0</c:v>
                </c:pt>
                <c:pt idx="2024">
                  <c:v>0</c:v>
                </c:pt>
                <c:pt idx="2025">
                  <c:v>25</c:v>
                </c:pt>
                <c:pt idx="2026">
                  <c:v>0</c:v>
                </c:pt>
                <c:pt idx="2027">
                  <c:v>48</c:v>
                </c:pt>
                <c:pt idx="2028">
                  <c:v>52</c:v>
                </c:pt>
                <c:pt idx="2029">
                  <c:v>27</c:v>
                </c:pt>
                <c:pt idx="2030">
                  <c:v>40</c:v>
                </c:pt>
                <c:pt idx="2031">
                  <c:v>20</c:v>
                </c:pt>
                <c:pt idx="2032">
                  <c:v>52</c:v>
                </c:pt>
                <c:pt idx="2033">
                  <c:v>28</c:v>
                </c:pt>
                <c:pt idx="2034">
                  <c:v>47</c:v>
                </c:pt>
                <c:pt idx="2035">
                  <c:v>31</c:v>
                </c:pt>
                <c:pt idx="2036">
                  <c:v>28</c:v>
                </c:pt>
                <c:pt idx="2037">
                  <c:v>69</c:v>
                </c:pt>
                <c:pt idx="2038">
                  <c:v>49</c:v>
                </c:pt>
                <c:pt idx="2039">
                  <c:v>54</c:v>
                </c:pt>
                <c:pt idx="2040">
                  <c:v>39</c:v>
                </c:pt>
                <c:pt idx="2041">
                  <c:v>0</c:v>
                </c:pt>
                <c:pt idx="2042">
                  <c:v>28</c:v>
                </c:pt>
                <c:pt idx="2043">
                  <c:v>51</c:v>
                </c:pt>
                <c:pt idx="2044">
                  <c:v>21</c:v>
                </c:pt>
                <c:pt idx="2045">
                  <c:v>0</c:v>
                </c:pt>
                <c:pt idx="2046">
                  <c:v>29</c:v>
                </c:pt>
                <c:pt idx="2047">
                  <c:v>23</c:v>
                </c:pt>
                <c:pt idx="2048">
                  <c:v>0</c:v>
                </c:pt>
                <c:pt idx="2049">
                  <c:v>58</c:v>
                </c:pt>
                <c:pt idx="2050">
                  <c:v>48</c:v>
                </c:pt>
                <c:pt idx="2051">
                  <c:v>68</c:v>
                </c:pt>
                <c:pt idx="2052">
                  <c:v>0</c:v>
                </c:pt>
                <c:pt idx="2053">
                  <c:v>26</c:v>
                </c:pt>
                <c:pt idx="2054">
                  <c:v>24</c:v>
                </c:pt>
                <c:pt idx="2055">
                  <c:v>60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43</c:v>
                </c:pt>
                <c:pt idx="2061">
                  <c:v>30</c:v>
                </c:pt>
                <c:pt idx="2062">
                  <c:v>26</c:v>
                </c:pt>
                <c:pt idx="2063">
                  <c:v>58</c:v>
                </c:pt>
                <c:pt idx="2064">
                  <c:v>23</c:v>
                </c:pt>
                <c:pt idx="2065">
                  <c:v>50</c:v>
                </c:pt>
                <c:pt idx="2066">
                  <c:v>60</c:v>
                </c:pt>
                <c:pt idx="2067">
                  <c:v>0</c:v>
                </c:pt>
                <c:pt idx="2068">
                  <c:v>44</c:v>
                </c:pt>
                <c:pt idx="2069">
                  <c:v>43</c:v>
                </c:pt>
                <c:pt idx="2070">
                  <c:v>40</c:v>
                </c:pt>
                <c:pt idx="2071">
                  <c:v>0</c:v>
                </c:pt>
                <c:pt idx="2072">
                  <c:v>67</c:v>
                </c:pt>
                <c:pt idx="2073">
                  <c:v>59</c:v>
                </c:pt>
                <c:pt idx="2074">
                  <c:v>35</c:v>
                </c:pt>
                <c:pt idx="2075">
                  <c:v>25</c:v>
                </c:pt>
                <c:pt idx="2076">
                  <c:v>0</c:v>
                </c:pt>
                <c:pt idx="2077">
                  <c:v>39</c:v>
                </c:pt>
                <c:pt idx="2078">
                  <c:v>36</c:v>
                </c:pt>
                <c:pt idx="2079">
                  <c:v>44</c:v>
                </c:pt>
                <c:pt idx="2080">
                  <c:v>55</c:v>
                </c:pt>
                <c:pt idx="2081">
                  <c:v>0</c:v>
                </c:pt>
                <c:pt idx="2082">
                  <c:v>0</c:v>
                </c:pt>
                <c:pt idx="2083">
                  <c:v>49</c:v>
                </c:pt>
                <c:pt idx="2084">
                  <c:v>69</c:v>
                </c:pt>
                <c:pt idx="2085">
                  <c:v>20</c:v>
                </c:pt>
                <c:pt idx="2086">
                  <c:v>0</c:v>
                </c:pt>
                <c:pt idx="2087">
                  <c:v>25</c:v>
                </c:pt>
                <c:pt idx="2088">
                  <c:v>24</c:v>
                </c:pt>
                <c:pt idx="2089">
                  <c:v>34</c:v>
                </c:pt>
                <c:pt idx="2090">
                  <c:v>35</c:v>
                </c:pt>
                <c:pt idx="2091">
                  <c:v>40</c:v>
                </c:pt>
                <c:pt idx="2092">
                  <c:v>59</c:v>
                </c:pt>
                <c:pt idx="2093">
                  <c:v>24</c:v>
                </c:pt>
                <c:pt idx="2094">
                  <c:v>0</c:v>
                </c:pt>
                <c:pt idx="2095">
                  <c:v>34</c:v>
                </c:pt>
                <c:pt idx="2096">
                  <c:v>37</c:v>
                </c:pt>
                <c:pt idx="2097">
                  <c:v>33</c:v>
                </c:pt>
                <c:pt idx="2098">
                  <c:v>56</c:v>
                </c:pt>
                <c:pt idx="2099">
                  <c:v>31</c:v>
                </c:pt>
                <c:pt idx="2100">
                  <c:v>0</c:v>
                </c:pt>
                <c:pt idx="2101">
                  <c:v>57</c:v>
                </c:pt>
                <c:pt idx="2102">
                  <c:v>42</c:v>
                </c:pt>
                <c:pt idx="2103">
                  <c:v>0</c:v>
                </c:pt>
                <c:pt idx="2104">
                  <c:v>0</c:v>
                </c:pt>
                <c:pt idx="2105">
                  <c:v>46</c:v>
                </c:pt>
                <c:pt idx="2106">
                  <c:v>40</c:v>
                </c:pt>
                <c:pt idx="2107">
                  <c:v>45</c:v>
                </c:pt>
                <c:pt idx="2108">
                  <c:v>26</c:v>
                </c:pt>
                <c:pt idx="2109">
                  <c:v>48</c:v>
                </c:pt>
                <c:pt idx="2110">
                  <c:v>24</c:v>
                </c:pt>
                <c:pt idx="2111">
                  <c:v>29</c:v>
                </c:pt>
                <c:pt idx="2112">
                  <c:v>36</c:v>
                </c:pt>
                <c:pt idx="2113">
                  <c:v>27</c:v>
                </c:pt>
                <c:pt idx="2114">
                  <c:v>24</c:v>
                </c:pt>
                <c:pt idx="2115">
                  <c:v>0</c:v>
                </c:pt>
                <c:pt idx="2116">
                  <c:v>24</c:v>
                </c:pt>
                <c:pt idx="2117">
                  <c:v>27</c:v>
                </c:pt>
                <c:pt idx="2118">
                  <c:v>0</c:v>
                </c:pt>
                <c:pt idx="2119">
                  <c:v>0</c:v>
                </c:pt>
                <c:pt idx="2120">
                  <c:v>31</c:v>
                </c:pt>
                <c:pt idx="2121">
                  <c:v>60</c:v>
                </c:pt>
                <c:pt idx="2122">
                  <c:v>0</c:v>
                </c:pt>
                <c:pt idx="2123">
                  <c:v>0</c:v>
                </c:pt>
                <c:pt idx="2124">
                  <c:v>36</c:v>
                </c:pt>
                <c:pt idx="2125">
                  <c:v>37</c:v>
                </c:pt>
                <c:pt idx="2126">
                  <c:v>0</c:v>
                </c:pt>
                <c:pt idx="2127">
                  <c:v>0</c:v>
                </c:pt>
                <c:pt idx="2128">
                  <c:v>37</c:v>
                </c:pt>
                <c:pt idx="2129">
                  <c:v>53</c:v>
                </c:pt>
                <c:pt idx="2130">
                  <c:v>43</c:v>
                </c:pt>
                <c:pt idx="2131">
                  <c:v>54</c:v>
                </c:pt>
                <c:pt idx="2132">
                  <c:v>39</c:v>
                </c:pt>
                <c:pt idx="2133">
                  <c:v>0</c:v>
                </c:pt>
                <c:pt idx="2134">
                  <c:v>25</c:v>
                </c:pt>
                <c:pt idx="2135">
                  <c:v>32</c:v>
                </c:pt>
                <c:pt idx="2136">
                  <c:v>24</c:v>
                </c:pt>
                <c:pt idx="2137">
                  <c:v>0</c:v>
                </c:pt>
                <c:pt idx="2138">
                  <c:v>66</c:v>
                </c:pt>
                <c:pt idx="2139">
                  <c:v>58</c:v>
                </c:pt>
                <c:pt idx="2140">
                  <c:v>46</c:v>
                </c:pt>
                <c:pt idx="2141">
                  <c:v>57</c:v>
                </c:pt>
                <c:pt idx="2142">
                  <c:v>37</c:v>
                </c:pt>
                <c:pt idx="2143">
                  <c:v>0</c:v>
                </c:pt>
                <c:pt idx="2144">
                  <c:v>48</c:v>
                </c:pt>
                <c:pt idx="2145">
                  <c:v>47</c:v>
                </c:pt>
                <c:pt idx="2146">
                  <c:v>86</c:v>
                </c:pt>
                <c:pt idx="2147">
                  <c:v>0</c:v>
                </c:pt>
                <c:pt idx="2148">
                  <c:v>25</c:v>
                </c:pt>
                <c:pt idx="2149">
                  <c:v>33</c:v>
                </c:pt>
                <c:pt idx="2150">
                  <c:v>26</c:v>
                </c:pt>
                <c:pt idx="2151">
                  <c:v>0</c:v>
                </c:pt>
                <c:pt idx="2152">
                  <c:v>30</c:v>
                </c:pt>
                <c:pt idx="2153">
                  <c:v>76</c:v>
                </c:pt>
                <c:pt idx="2154">
                  <c:v>58</c:v>
                </c:pt>
                <c:pt idx="2155">
                  <c:v>0</c:v>
                </c:pt>
                <c:pt idx="2156">
                  <c:v>46</c:v>
                </c:pt>
                <c:pt idx="2157">
                  <c:v>63</c:v>
                </c:pt>
                <c:pt idx="2158">
                  <c:v>52</c:v>
                </c:pt>
                <c:pt idx="2159">
                  <c:v>41</c:v>
                </c:pt>
                <c:pt idx="2160">
                  <c:v>19</c:v>
                </c:pt>
                <c:pt idx="2161">
                  <c:v>27</c:v>
                </c:pt>
                <c:pt idx="2162">
                  <c:v>0</c:v>
                </c:pt>
                <c:pt idx="2163">
                  <c:v>0</c:v>
                </c:pt>
                <c:pt idx="2164">
                  <c:v>20</c:v>
                </c:pt>
                <c:pt idx="2165">
                  <c:v>0</c:v>
                </c:pt>
                <c:pt idx="2166">
                  <c:v>28</c:v>
                </c:pt>
                <c:pt idx="2167">
                  <c:v>22</c:v>
                </c:pt>
                <c:pt idx="2168">
                  <c:v>26</c:v>
                </c:pt>
                <c:pt idx="2169">
                  <c:v>29</c:v>
                </c:pt>
                <c:pt idx="2170">
                  <c:v>0</c:v>
                </c:pt>
                <c:pt idx="2171">
                  <c:v>24</c:v>
                </c:pt>
                <c:pt idx="2172">
                  <c:v>46</c:v>
                </c:pt>
                <c:pt idx="2173">
                  <c:v>42</c:v>
                </c:pt>
                <c:pt idx="2174">
                  <c:v>47</c:v>
                </c:pt>
                <c:pt idx="2175">
                  <c:v>48</c:v>
                </c:pt>
                <c:pt idx="2176">
                  <c:v>0</c:v>
                </c:pt>
                <c:pt idx="2177">
                  <c:v>30</c:v>
                </c:pt>
                <c:pt idx="2178">
                  <c:v>42</c:v>
                </c:pt>
                <c:pt idx="2179">
                  <c:v>34</c:v>
                </c:pt>
                <c:pt idx="2180">
                  <c:v>28</c:v>
                </c:pt>
                <c:pt idx="2181">
                  <c:v>33</c:v>
                </c:pt>
                <c:pt idx="2182">
                  <c:v>55</c:v>
                </c:pt>
                <c:pt idx="2183">
                  <c:v>45</c:v>
                </c:pt>
                <c:pt idx="2184">
                  <c:v>47</c:v>
                </c:pt>
                <c:pt idx="2185">
                  <c:v>35</c:v>
                </c:pt>
                <c:pt idx="2186">
                  <c:v>64</c:v>
                </c:pt>
                <c:pt idx="2187">
                  <c:v>35</c:v>
                </c:pt>
                <c:pt idx="2188">
                  <c:v>24</c:v>
                </c:pt>
                <c:pt idx="2189">
                  <c:v>25</c:v>
                </c:pt>
                <c:pt idx="2190">
                  <c:v>49</c:v>
                </c:pt>
                <c:pt idx="2191">
                  <c:v>27</c:v>
                </c:pt>
                <c:pt idx="2192">
                  <c:v>59</c:v>
                </c:pt>
                <c:pt idx="2193">
                  <c:v>27</c:v>
                </c:pt>
                <c:pt idx="2194">
                  <c:v>52</c:v>
                </c:pt>
                <c:pt idx="2195">
                  <c:v>63</c:v>
                </c:pt>
                <c:pt idx="2196">
                  <c:v>0</c:v>
                </c:pt>
                <c:pt idx="2197">
                  <c:v>47</c:v>
                </c:pt>
                <c:pt idx="2198">
                  <c:v>64</c:v>
                </c:pt>
                <c:pt idx="2199">
                  <c:v>46</c:v>
                </c:pt>
                <c:pt idx="2200">
                  <c:v>0</c:v>
                </c:pt>
                <c:pt idx="2201">
                  <c:v>24</c:v>
                </c:pt>
                <c:pt idx="2202">
                  <c:v>34</c:v>
                </c:pt>
                <c:pt idx="2203">
                  <c:v>51</c:v>
                </c:pt>
                <c:pt idx="2204">
                  <c:v>40</c:v>
                </c:pt>
                <c:pt idx="2205">
                  <c:v>81</c:v>
                </c:pt>
                <c:pt idx="2206">
                  <c:v>0</c:v>
                </c:pt>
                <c:pt idx="2207">
                  <c:v>0</c:v>
                </c:pt>
                <c:pt idx="2208">
                  <c:v>31</c:v>
                </c:pt>
                <c:pt idx="2209">
                  <c:v>49</c:v>
                </c:pt>
                <c:pt idx="2210">
                  <c:v>41</c:v>
                </c:pt>
                <c:pt idx="2211">
                  <c:v>51</c:v>
                </c:pt>
                <c:pt idx="2212">
                  <c:v>53</c:v>
                </c:pt>
                <c:pt idx="2213">
                  <c:v>0</c:v>
                </c:pt>
                <c:pt idx="2214">
                  <c:v>59</c:v>
                </c:pt>
                <c:pt idx="2215">
                  <c:v>42</c:v>
                </c:pt>
                <c:pt idx="2216">
                  <c:v>38</c:v>
                </c:pt>
                <c:pt idx="2217">
                  <c:v>55</c:v>
                </c:pt>
                <c:pt idx="2218">
                  <c:v>0</c:v>
                </c:pt>
                <c:pt idx="2219">
                  <c:v>36</c:v>
                </c:pt>
                <c:pt idx="2220">
                  <c:v>88</c:v>
                </c:pt>
                <c:pt idx="2221">
                  <c:v>63</c:v>
                </c:pt>
                <c:pt idx="2222">
                  <c:v>25</c:v>
                </c:pt>
                <c:pt idx="2223">
                  <c:v>34</c:v>
                </c:pt>
                <c:pt idx="2224">
                  <c:v>40</c:v>
                </c:pt>
                <c:pt idx="2225">
                  <c:v>34</c:v>
                </c:pt>
                <c:pt idx="2226">
                  <c:v>27</c:v>
                </c:pt>
                <c:pt idx="2227">
                  <c:v>53</c:v>
                </c:pt>
                <c:pt idx="2228">
                  <c:v>61</c:v>
                </c:pt>
                <c:pt idx="2229">
                  <c:v>37</c:v>
                </c:pt>
                <c:pt idx="2230">
                  <c:v>30</c:v>
                </c:pt>
                <c:pt idx="2231">
                  <c:v>52</c:v>
                </c:pt>
                <c:pt idx="2232">
                  <c:v>35</c:v>
                </c:pt>
                <c:pt idx="2233">
                  <c:v>0</c:v>
                </c:pt>
                <c:pt idx="2234">
                  <c:v>37</c:v>
                </c:pt>
                <c:pt idx="2235">
                  <c:v>42</c:v>
                </c:pt>
                <c:pt idx="2236">
                  <c:v>64</c:v>
                </c:pt>
                <c:pt idx="2237">
                  <c:v>89</c:v>
                </c:pt>
                <c:pt idx="2238">
                  <c:v>35</c:v>
                </c:pt>
                <c:pt idx="2239">
                  <c:v>58</c:v>
                </c:pt>
                <c:pt idx="2240">
                  <c:v>31</c:v>
                </c:pt>
                <c:pt idx="2241">
                  <c:v>22</c:v>
                </c:pt>
                <c:pt idx="2242">
                  <c:v>66</c:v>
                </c:pt>
                <c:pt idx="2243">
                  <c:v>0</c:v>
                </c:pt>
                <c:pt idx="2244">
                  <c:v>29</c:v>
                </c:pt>
                <c:pt idx="2245">
                  <c:v>59</c:v>
                </c:pt>
                <c:pt idx="2246">
                  <c:v>40</c:v>
                </c:pt>
                <c:pt idx="2247">
                  <c:v>61</c:v>
                </c:pt>
                <c:pt idx="2248">
                  <c:v>39</c:v>
                </c:pt>
                <c:pt idx="2249">
                  <c:v>46</c:v>
                </c:pt>
                <c:pt idx="2250">
                  <c:v>39</c:v>
                </c:pt>
                <c:pt idx="2251">
                  <c:v>32</c:v>
                </c:pt>
                <c:pt idx="2252">
                  <c:v>55</c:v>
                </c:pt>
                <c:pt idx="2253">
                  <c:v>59</c:v>
                </c:pt>
                <c:pt idx="2254">
                  <c:v>34</c:v>
                </c:pt>
                <c:pt idx="2255">
                  <c:v>39</c:v>
                </c:pt>
                <c:pt idx="2256">
                  <c:v>38</c:v>
                </c:pt>
                <c:pt idx="2257">
                  <c:v>32</c:v>
                </c:pt>
                <c:pt idx="2258">
                  <c:v>27</c:v>
                </c:pt>
                <c:pt idx="2259">
                  <c:v>29</c:v>
                </c:pt>
                <c:pt idx="2260">
                  <c:v>61</c:v>
                </c:pt>
                <c:pt idx="2261">
                  <c:v>37</c:v>
                </c:pt>
                <c:pt idx="2262">
                  <c:v>0</c:v>
                </c:pt>
                <c:pt idx="2263">
                  <c:v>58</c:v>
                </c:pt>
                <c:pt idx="2264">
                  <c:v>20</c:v>
                </c:pt>
                <c:pt idx="2265">
                  <c:v>50</c:v>
                </c:pt>
                <c:pt idx="2266">
                  <c:v>0</c:v>
                </c:pt>
                <c:pt idx="2267">
                  <c:v>34</c:v>
                </c:pt>
                <c:pt idx="2268">
                  <c:v>29</c:v>
                </c:pt>
                <c:pt idx="2269">
                  <c:v>25</c:v>
                </c:pt>
                <c:pt idx="2270">
                  <c:v>27</c:v>
                </c:pt>
                <c:pt idx="2271">
                  <c:v>26</c:v>
                </c:pt>
                <c:pt idx="2272">
                  <c:v>33</c:v>
                </c:pt>
                <c:pt idx="2273">
                  <c:v>64</c:v>
                </c:pt>
                <c:pt idx="2274">
                  <c:v>42</c:v>
                </c:pt>
                <c:pt idx="2275">
                  <c:v>0</c:v>
                </c:pt>
                <c:pt idx="2276">
                  <c:v>30</c:v>
                </c:pt>
                <c:pt idx="2277">
                  <c:v>42</c:v>
                </c:pt>
                <c:pt idx="2278">
                  <c:v>24</c:v>
                </c:pt>
                <c:pt idx="2279">
                  <c:v>70</c:v>
                </c:pt>
                <c:pt idx="2280">
                  <c:v>71</c:v>
                </c:pt>
                <c:pt idx="2281">
                  <c:v>47</c:v>
                </c:pt>
                <c:pt idx="2282">
                  <c:v>62</c:v>
                </c:pt>
                <c:pt idx="2283">
                  <c:v>57</c:v>
                </c:pt>
                <c:pt idx="2284">
                  <c:v>25</c:v>
                </c:pt>
                <c:pt idx="2285">
                  <c:v>49</c:v>
                </c:pt>
                <c:pt idx="2286">
                  <c:v>31</c:v>
                </c:pt>
                <c:pt idx="2287">
                  <c:v>0</c:v>
                </c:pt>
                <c:pt idx="2288">
                  <c:v>37</c:v>
                </c:pt>
                <c:pt idx="2289">
                  <c:v>49</c:v>
                </c:pt>
                <c:pt idx="2290">
                  <c:v>0</c:v>
                </c:pt>
                <c:pt idx="2291">
                  <c:v>53</c:v>
                </c:pt>
                <c:pt idx="2292">
                  <c:v>61</c:v>
                </c:pt>
                <c:pt idx="2293">
                  <c:v>45</c:v>
                </c:pt>
                <c:pt idx="2294">
                  <c:v>44</c:v>
                </c:pt>
                <c:pt idx="2295">
                  <c:v>63</c:v>
                </c:pt>
                <c:pt idx="2296">
                  <c:v>52</c:v>
                </c:pt>
                <c:pt idx="2297">
                  <c:v>0</c:v>
                </c:pt>
                <c:pt idx="2298">
                  <c:v>54</c:v>
                </c:pt>
                <c:pt idx="2299">
                  <c:v>18</c:v>
                </c:pt>
                <c:pt idx="2300">
                  <c:v>58</c:v>
                </c:pt>
                <c:pt idx="2301">
                  <c:v>0</c:v>
                </c:pt>
                <c:pt idx="2302">
                  <c:v>22</c:v>
                </c:pt>
                <c:pt idx="2303">
                  <c:v>21</c:v>
                </c:pt>
                <c:pt idx="2304">
                  <c:v>72</c:v>
                </c:pt>
                <c:pt idx="2305">
                  <c:v>0</c:v>
                </c:pt>
                <c:pt idx="2306">
                  <c:v>59</c:v>
                </c:pt>
                <c:pt idx="2307">
                  <c:v>40</c:v>
                </c:pt>
                <c:pt idx="2308">
                  <c:v>56</c:v>
                </c:pt>
                <c:pt idx="2309">
                  <c:v>45</c:v>
                </c:pt>
                <c:pt idx="2310">
                  <c:v>41</c:v>
                </c:pt>
                <c:pt idx="2311">
                  <c:v>0</c:v>
                </c:pt>
                <c:pt idx="2312">
                  <c:v>38</c:v>
                </c:pt>
                <c:pt idx="2313">
                  <c:v>0</c:v>
                </c:pt>
                <c:pt idx="2314">
                  <c:v>32</c:v>
                </c:pt>
                <c:pt idx="2315">
                  <c:v>0</c:v>
                </c:pt>
                <c:pt idx="2316">
                  <c:v>43</c:v>
                </c:pt>
                <c:pt idx="2317">
                  <c:v>67</c:v>
                </c:pt>
                <c:pt idx="2318">
                  <c:v>53</c:v>
                </c:pt>
                <c:pt idx="2319">
                  <c:v>20</c:v>
                </c:pt>
                <c:pt idx="2320">
                  <c:v>71</c:v>
                </c:pt>
                <c:pt idx="2321">
                  <c:v>34</c:v>
                </c:pt>
                <c:pt idx="2322">
                  <c:v>0</c:v>
                </c:pt>
                <c:pt idx="2323">
                  <c:v>29</c:v>
                </c:pt>
                <c:pt idx="2324">
                  <c:v>0</c:v>
                </c:pt>
                <c:pt idx="2325">
                  <c:v>42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23</c:v>
                </c:pt>
                <c:pt idx="2330">
                  <c:v>59</c:v>
                </c:pt>
                <c:pt idx="2331">
                  <c:v>42</c:v>
                </c:pt>
                <c:pt idx="2332">
                  <c:v>0</c:v>
                </c:pt>
                <c:pt idx="2333">
                  <c:v>32</c:v>
                </c:pt>
                <c:pt idx="2334">
                  <c:v>46</c:v>
                </c:pt>
                <c:pt idx="2335">
                  <c:v>83</c:v>
                </c:pt>
                <c:pt idx="2336">
                  <c:v>0</c:v>
                </c:pt>
                <c:pt idx="2337">
                  <c:v>23</c:v>
                </c:pt>
                <c:pt idx="2338">
                  <c:v>44</c:v>
                </c:pt>
                <c:pt idx="2339">
                  <c:v>61</c:v>
                </c:pt>
                <c:pt idx="2340">
                  <c:v>44</c:v>
                </c:pt>
                <c:pt idx="2341">
                  <c:v>61</c:v>
                </c:pt>
                <c:pt idx="2342">
                  <c:v>29</c:v>
                </c:pt>
                <c:pt idx="2343">
                  <c:v>60</c:v>
                </c:pt>
                <c:pt idx="2344">
                  <c:v>22</c:v>
                </c:pt>
                <c:pt idx="2345">
                  <c:v>31</c:v>
                </c:pt>
                <c:pt idx="2346">
                  <c:v>0</c:v>
                </c:pt>
                <c:pt idx="2347">
                  <c:v>24</c:v>
                </c:pt>
                <c:pt idx="2348">
                  <c:v>43</c:v>
                </c:pt>
                <c:pt idx="2349">
                  <c:v>51</c:v>
                </c:pt>
                <c:pt idx="2350">
                  <c:v>32</c:v>
                </c:pt>
                <c:pt idx="2351">
                  <c:v>27</c:v>
                </c:pt>
                <c:pt idx="2352">
                  <c:v>30</c:v>
                </c:pt>
                <c:pt idx="2353">
                  <c:v>0</c:v>
                </c:pt>
                <c:pt idx="2354">
                  <c:v>0</c:v>
                </c:pt>
                <c:pt idx="2355">
                  <c:v>54</c:v>
                </c:pt>
                <c:pt idx="2356">
                  <c:v>0</c:v>
                </c:pt>
                <c:pt idx="2357">
                  <c:v>37</c:v>
                </c:pt>
                <c:pt idx="2358">
                  <c:v>74</c:v>
                </c:pt>
                <c:pt idx="2359">
                  <c:v>60</c:v>
                </c:pt>
                <c:pt idx="2360">
                  <c:v>0</c:v>
                </c:pt>
                <c:pt idx="2361">
                  <c:v>59</c:v>
                </c:pt>
                <c:pt idx="2362">
                  <c:v>0</c:v>
                </c:pt>
                <c:pt idx="2363">
                  <c:v>27</c:v>
                </c:pt>
                <c:pt idx="2364">
                  <c:v>0</c:v>
                </c:pt>
                <c:pt idx="2365">
                  <c:v>37</c:v>
                </c:pt>
                <c:pt idx="2366">
                  <c:v>41</c:v>
                </c:pt>
                <c:pt idx="2367">
                  <c:v>0</c:v>
                </c:pt>
                <c:pt idx="2368">
                  <c:v>55</c:v>
                </c:pt>
                <c:pt idx="2369">
                  <c:v>49</c:v>
                </c:pt>
                <c:pt idx="2370">
                  <c:v>0</c:v>
                </c:pt>
                <c:pt idx="2371">
                  <c:v>57</c:v>
                </c:pt>
                <c:pt idx="2372">
                  <c:v>42</c:v>
                </c:pt>
                <c:pt idx="2373">
                  <c:v>18</c:v>
                </c:pt>
                <c:pt idx="2374">
                  <c:v>53</c:v>
                </c:pt>
                <c:pt idx="2375">
                  <c:v>0</c:v>
                </c:pt>
                <c:pt idx="2376">
                  <c:v>49</c:v>
                </c:pt>
                <c:pt idx="2377">
                  <c:v>34</c:v>
                </c:pt>
                <c:pt idx="2378">
                  <c:v>29</c:v>
                </c:pt>
                <c:pt idx="2379">
                  <c:v>33</c:v>
                </c:pt>
                <c:pt idx="2380">
                  <c:v>41</c:v>
                </c:pt>
                <c:pt idx="2381">
                  <c:v>43</c:v>
                </c:pt>
                <c:pt idx="2382">
                  <c:v>24</c:v>
                </c:pt>
                <c:pt idx="2383">
                  <c:v>0</c:v>
                </c:pt>
                <c:pt idx="2384">
                  <c:v>0</c:v>
                </c:pt>
                <c:pt idx="2385">
                  <c:v>52</c:v>
                </c:pt>
                <c:pt idx="2386">
                  <c:v>0</c:v>
                </c:pt>
                <c:pt idx="2387">
                  <c:v>50</c:v>
                </c:pt>
                <c:pt idx="2388">
                  <c:v>40</c:v>
                </c:pt>
                <c:pt idx="2389">
                  <c:v>28</c:v>
                </c:pt>
                <c:pt idx="2390">
                  <c:v>0</c:v>
                </c:pt>
                <c:pt idx="2391">
                  <c:v>48</c:v>
                </c:pt>
                <c:pt idx="2392">
                  <c:v>0</c:v>
                </c:pt>
                <c:pt idx="2393">
                  <c:v>24</c:v>
                </c:pt>
                <c:pt idx="2394">
                  <c:v>0</c:v>
                </c:pt>
                <c:pt idx="2395">
                  <c:v>0</c:v>
                </c:pt>
                <c:pt idx="2396">
                  <c:v>39</c:v>
                </c:pt>
                <c:pt idx="2397">
                  <c:v>0</c:v>
                </c:pt>
                <c:pt idx="2398">
                  <c:v>54</c:v>
                </c:pt>
                <c:pt idx="2399">
                  <c:v>34</c:v>
                </c:pt>
                <c:pt idx="2400">
                  <c:v>47</c:v>
                </c:pt>
                <c:pt idx="2401">
                  <c:v>0</c:v>
                </c:pt>
                <c:pt idx="2402">
                  <c:v>0</c:v>
                </c:pt>
                <c:pt idx="2403">
                  <c:v>20</c:v>
                </c:pt>
                <c:pt idx="2404">
                  <c:v>21</c:v>
                </c:pt>
                <c:pt idx="2405">
                  <c:v>41</c:v>
                </c:pt>
                <c:pt idx="2406">
                  <c:v>56</c:v>
                </c:pt>
                <c:pt idx="2407">
                  <c:v>0</c:v>
                </c:pt>
                <c:pt idx="2408">
                  <c:v>46</c:v>
                </c:pt>
                <c:pt idx="2409">
                  <c:v>23</c:v>
                </c:pt>
                <c:pt idx="2410">
                  <c:v>34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65</c:v>
                </c:pt>
                <c:pt idx="2415">
                  <c:v>33</c:v>
                </c:pt>
                <c:pt idx="2416">
                  <c:v>31</c:v>
                </c:pt>
                <c:pt idx="2417">
                  <c:v>37</c:v>
                </c:pt>
                <c:pt idx="2418">
                  <c:v>59</c:v>
                </c:pt>
                <c:pt idx="2419">
                  <c:v>26</c:v>
                </c:pt>
                <c:pt idx="2420">
                  <c:v>19</c:v>
                </c:pt>
                <c:pt idx="2421">
                  <c:v>0</c:v>
                </c:pt>
                <c:pt idx="2422">
                  <c:v>22</c:v>
                </c:pt>
                <c:pt idx="2423">
                  <c:v>0</c:v>
                </c:pt>
                <c:pt idx="2424">
                  <c:v>0</c:v>
                </c:pt>
                <c:pt idx="2425">
                  <c:v>55</c:v>
                </c:pt>
                <c:pt idx="2426">
                  <c:v>31</c:v>
                </c:pt>
                <c:pt idx="2427">
                  <c:v>37</c:v>
                </c:pt>
                <c:pt idx="2428">
                  <c:v>41</c:v>
                </c:pt>
                <c:pt idx="2429">
                  <c:v>37</c:v>
                </c:pt>
                <c:pt idx="2430">
                  <c:v>37</c:v>
                </c:pt>
                <c:pt idx="2431">
                  <c:v>43</c:v>
                </c:pt>
                <c:pt idx="2432">
                  <c:v>34</c:v>
                </c:pt>
                <c:pt idx="2433">
                  <c:v>35</c:v>
                </c:pt>
                <c:pt idx="2434">
                  <c:v>62</c:v>
                </c:pt>
                <c:pt idx="2435">
                  <c:v>38</c:v>
                </c:pt>
                <c:pt idx="2436">
                  <c:v>26</c:v>
                </c:pt>
                <c:pt idx="2437">
                  <c:v>24</c:v>
                </c:pt>
                <c:pt idx="2438">
                  <c:v>29</c:v>
                </c:pt>
                <c:pt idx="2439">
                  <c:v>39</c:v>
                </c:pt>
                <c:pt idx="2440">
                  <c:v>79</c:v>
                </c:pt>
                <c:pt idx="2441">
                  <c:v>43</c:v>
                </c:pt>
                <c:pt idx="2442">
                  <c:v>0</c:v>
                </c:pt>
                <c:pt idx="2443">
                  <c:v>59</c:v>
                </c:pt>
                <c:pt idx="2444">
                  <c:v>35</c:v>
                </c:pt>
                <c:pt idx="2445">
                  <c:v>37</c:v>
                </c:pt>
                <c:pt idx="2446">
                  <c:v>0</c:v>
                </c:pt>
                <c:pt idx="2447">
                  <c:v>21</c:v>
                </c:pt>
                <c:pt idx="2448">
                  <c:v>0</c:v>
                </c:pt>
                <c:pt idx="2449">
                  <c:v>50</c:v>
                </c:pt>
                <c:pt idx="2450">
                  <c:v>42</c:v>
                </c:pt>
                <c:pt idx="2451">
                  <c:v>0</c:v>
                </c:pt>
                <c:pt idx="2452">
                  <c:v>0</c:v>
                </c:pt>
                <c:pt idx="2453">
                  <c:v>41</c:v>
                </c:pt>
                <c:pt idx="2454">
                  <c:v>33</c:v>
                </c:pt>
                <c:pt idx="2455">
                  <c:v>0</c:v>
                </c:pt>
                <c:pt idx="2456">
                  <c:v>56</c:v>
                </c:pt>
                <c:pt idx="2457">
                  <c:v>34</c:v>
                </c:pt>
                <c:pt idx="2458">
                  <c:v>24</c:v>
                </c:pt>
                <c:pt idx="2459">
                  <c:v>62</c:v>
                </c:pt>
                <c:pt idx="2460">
                  <c:v>54</c:v>
                </c:pt>
                <c:pt idx="2461">
                  <c:v>27</c:v>
                </c:pt>
                <c:pt idx="2462">
                  <c:v>57</c:v>
                </c:pt>
                <c:pt idx="2463">
                  <c:v>42</c:v>
                </c:pt>
                <c:pt idx="2464">
                  <c:v>44</c:v>
                </c:pt>
                <c:pt idx="2465">
                  <c:v>64</c:v>
                </c:pt>
                <c:pt idx="2466">
                  <c:v>55</c:v>
                </c:pt>
                <c:pt idx="2467">
                  <c:v>40</c:v>
                </c:pt>
                <c:pt idx="2468">
                  <c:v>39</c:v>
                </c:pt>
                <c:pt idx="2469">
                  <c:v>0</c:v>
                </c:pt>
                <c:pt idx="2470">
                  <c:v>0</c:v>
                </c:pt>
                <c:pt idx="2471">
                  <c:v>75</c:v>
                </c:pt>
                <c:pt idx="2472">
                  <c:v>57</c:v>
                </c:pt>
                <c:pt idx="2473">
                  <c:v>24</c:v>
                </c:pt>
                <c:pt idx="2474">
                  <c:v>33</c:v>
                </c:pt>
                <c:pt idx="2475">
                  <c:v>63</c:v>
                </c:pt>
                <c:pt idx="2476">
                  <c:v>55</c:v>
                </c:pt>
                <c:pt idx="2477">
                  <c:v>0</c:v>
                </c:pt>
                <c:pt idx="2478">
                  <c:v>59</c:v>
                </c:pt>
                <c:pt idx="2479">
                  <c:v>85</c:v>
                </c:pt>
                <c:pt idx="2480">
                  <c:v>22</c:v>
                </c:pt>
                <c:pt idx="2481">
                  <c:v>0</c:v>
                </c:pt>
                <c:pt idx="2482">
                  <c:v>27</c:v>
                </c:pt>
                <c:pt idx="2483">
                  <c:v>58</c:v>
                </c:pt>
                <c:pt idx="2484">
                  <c:v>25</c:v>
                </c:pt>
                <c:pt idx="2485">
                  <c:v>0</c:v>
                </c:pt>
                <c:pt idx="2486">
                  <c:v>22</c:v>
                </c:pt>
                <c:pt idx="2487">
                  <c:v>26</c:v>
                </c:pt>
                <c:pt idx="2488">
                  <c:v>0</c:v>
                </c:pt>
                <c:pt idx="2489">
                  <c:v>61</c:v>
                </c:pt>
                <c:pt idx="2490">
                  <c:v>30</c:v>
                </c:pt>
                <c:pt idx="2491">
                  <c:v>23</c:v>
                </c:pt>
                <c:pt idx="2492">
                  <c:v>34</c:v>
                </c:pt>
                <c:pt idx="2493">
                  <c:v>38</c:v>
                </c:pt>
                <c:pt idx="2494">
                  <c:v>36</c:v>
                </c:pt>
                <c:pt idx="2495">
                  <c:v>75</c:v>
                </c:pt>
                <c:pt idx="2496">
                  <c:v>52</c:v>
                </c:pt>
                <c:pt idx="2497">
                  <c:v>36</c:v>
                </c:pt>
                <c:pt idx="2498">
                  <c:v>0</c:v>
                </c:pt>
                <c:pt idx="2499">
                  <c:v>0</c:v>
                </c:pt>
                <c:pt idx="2500">
                  <c:v>36</c:v>
                </c:pt>
                <c:pt idx="2501">
                  <c:v>0</c:v>
                </c:pt>
                <c:pt idx="2502">
                  <c:v>63</c:v>
                </c:pt>
                <c:pt idx="2503">
                  <c:v>60</c:v>
                </c:pt>
                <c:pt idx="2504">
                  <c:v>31</c:v>
                </c:pt>
                <c:pt idx="2505">
                  <c:v>42</c:v>
                </c:pt>
                <c:pt idx="2506">
                  <c:v>29</c:v>
                </c:pt>
                <c:pt idx="2507">
                  <c:v>47</c:v>
                </c:pt>
                <c:pt idx="2508">
                  <c:v>52</c:v>
                </c:pt>
                <c:pt idx="2509">
                  <c:v>54</c:v>
                </c:pt>
                <c:pt idx="2510">
                  <c:v>37</c:v>
                </c:pt>
                <c:pt idx="2511">
                  <c:v>40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31</c:v>
                </c:pt>
                <c:pt idx="2516">
                  <c:v>0</c:v>
                </c:pt>
                <c:pt idx="2517">
                  <c:v>24</c:v>
                </c:pt>
                <c:pt idx="2518">
                  <c:v>42</c:v>
                </c:pt>
                <c:pt idx="2519">
                  <c:v>38</c:v>
                </c:pt>
                <c:pt idx="2520">
                  <c:v>64</c:v>
                </c:pt>
                <c:pt idx="2521">
                  <c:v>0</c:v>
                </c:pt>
                <c:pt idx="2522">
                  <c:v>0</c:v>
                </c:pt>
                <c:pt idx="2523">
                  <c:v>30</c:v>
                </c:pt>
                <c:pt idx="2524">
                  <c:v>38</c:v>
                </c:pt>
                <c:pt idx="2525">
                  <c:v>0</c:v>
                </c:pt>
                <c:pt idx="2526">
                  <c:v>43</c:v>
                </c:pt>
                <c:pt idx="2527">
                  <c:v>37</c:v>
                </c:pt>
                <c:pt idx="2528">
                  <c:v>0</c:v>
                </c:pt>
                <c:pt idx="2529">
                  <c:v>38</c:v>
                </c:pt>
                <c:pt idx="2530">
                  <c:v>42</c:v>
                </c:pt>
                <c:pt idx="2531">
                  <c:v>35</c:v>
                </c:pt>
                <c:pt idx="2532">
                  <c:v>0</c:v>
                </c:pt>
                <c:pt idx="2533">
                  <c:v>56</c:v>
                </c:pt>
                <c:pt idx="2534">
                  <c:v>33</c:v>
                </c:pt>
                <c:pt idx="2535">
                  <c:v>58</c:v>
                </c:pt>
                <c:pt idx="2536">
                  <c:v>53</c:v>
                </c:pt>
                <c:pt idx="2537">
                  <c:v>0</c:v>
                </c:pt>
                <c:pt idx="2538">
                  <c:v>49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27</c:v>
                </c:pt>
                <c:pt idx="2543">
                  <c:v>36</c:v>
                </c:pt>
                <c:pt idx="2544">
                  <c:v>37</c:v>
                </c:pt>
                <c:pt idx="2545">
                  <c:v>50</c:v>
                </c:pt>
                <c:pt idx="2546">
                  <c:v>55</c:v>
                </c:pt>
                <c:pt idx="2547">
                  <c:v>0</c:v>
                </c:pt>
                <c:pt idx="2548">
                  <c:v>0</c:v>
                </c:pt>
                <c:pt idx="2549">
                  <c:v>40</c:v>
                </c:pt>
                <c:pt idx="2550">
                  <c:v>44</c:v>
                </c:pt>
                <c:pt idx="2551">
                  <c:v>20</c:v>
                </c:pt>
                <c:pt idx="2552">
                  <c:v>41</c:v>
                </c:pt>
                <c:pt idx="2553">
                  <c:v>41</c:v>
                </c:pt>
                <c:pt idx="2554">
                  <c:v>21</c:v>
                </c:pt>
                <c:pt idx="2555">
                  <c:v>59</c:v>
                </c:pt>
                <c:pt idx="2556">
                  <c:v>35</c:v>
                </c:pt>
                <c:pt idx="2557">
                  <c:v>57</c:v>
                </c:pt>
                <c:pt idx="2558">
                  <c:v>40</c:v>
                </c:pt>
                <c:pt idx="2559">
                  <c:v>0</c:v>
                </c:pt>
                <c:pt idx="2560">
                  <c:v>35</c:v>
                </c:pt>
                <c:pt idx="2561">
                  <c:v>54</c:v>
                </c:pt>
                <c:pt idx="2562">
                  <c:v>57</c:v>
                </c:pt>
                <c:pt idx="2563">
                  <c:v>40</c:v>
                </c:pt>
                <c:pt idx="2564">
                  <c:v>33</c:v>
                </c:pt>
                <c:pt idx="2565">
                  <c:v>43</c:v>
                </c:pt>
                <c:pt idx="2566">
                  <c:v>0</c:v>
                </c:pt>
                <c:pt idx="2567">
                  <c:v>28</c:v>
                </c:pt>
                <c:pt idx="2568">
                  <c:v>63</c:v>
                </c:pt>
                <c:pt idx="2569">
                  <c:v>56</c:v>
                </c:pt>
                <c:pt idx="2570">
                  <c:v>48</c:v>
                </c:pt>
                <c:pt idx="2571">
                  <c:v>0</c:v>
                </c:pt>
                <c:pt idx="2572">
                  <c:v>55</c:v>
                </c:pt>
                <c:pt idx="2573">
                  <c:v>68</c:v>
                </c:pt>
                <c:pt idx="2574">
                  <c:v>34</c:v>
                </c:pt>
                <c:pt idx="2575">
                  <c:v>46</c:v>
                </c:pt>
                <c:pt idx="2576">
                  <c:v>22</c:v>
                </c:pt>
                <c:pt idx="2577">
                  <c:v>23</c:v>
                </c:pt>
                <c:pt idx="2578">
                  <c:v>44</c:v>
                </c:pt>
                <c:pt idx="2579">
                  <c:v>40</c:v>
                </c:pt>
                <c:pt idx="2580">
                  <c:v>28</c:v>
                </c:pt>
                <c:pt idx="2581">
                  <c:v>51</c:v>
                </c:pt>
                <c:pt idx="2582">
                  <c:v>0</c:v>
                </c:pt>
                <c:pt idx="2583">
                  <c:v>64</c:v>
                </c:pt>
                <c:pt idx="2584">
                  <c:v>0</c:v>
                </c:pt>
                <c:pt idx="2585">
                  <c:v>46</c:v>
                </c:pt>
                <c:pt idx="2586">
                  <c:v>0</c:v>
                </c:pt>
                <c:pt idx="2587">
                  <c:v>51</c:v>
                </c:pt>
                <c:pt idx="2588">
                  <c:v>25</c:v>
                </c:pt>
                <c:pt idx="2589">
                  <c:v>52</c:v>
                </c:pt>
                <c:pt idx="2590">
                  <c:v>40</c:v>
                </c:pt>
                <c:pt idx="2591">
                  <c:v>43</c:v>
                </c:pt>
                <c:pt idx="2592">
                  <c:v>25</c:v>
                </c:pt>
                <c:pt idx="2593">
                  <c:v>42</c:v>
                </c:pt>
                <c:pt idx="2594">
                  <c:v>0</c:v>
                </c:pt>
                <c:pt idx="2595">
                  <c:v>42</c:v>
                </c:pt>
                <c:pt idx="2596">
                  <c:v>0</c:v>
                </c:pt>
                <c:pt idx="2597">
                  <c:v>24</c:v>
                </c:pt>
                <c:pt idx="2598">
                  <c:v>25</c:v>
                </c:pt>
                <c:pt idx="2599">
                  <c:v>0</c:v>
                </c:pt>
                <c:pt idx="2600">
                  <c:v>25</c:v>
                </c:pt>
                <c:pt idx="2601">
                  <c:v>22</c:v>
                </c:pt>
                <c:pt idx="2602">
                  <c:v>56</c:v>
                </c:pt>
                <c:pt idx="2603">
                  <c:v>47</c:v>
                </c:pt>
                <c:pt idx="2604">
                  <c:v>56</c:v>
                </c:pt>
                <c:pt idx="2605">
                  <c:v>0</c:v>
                </c:pt>
                <c:pt idx="2606">
                  <c:v>56</c:v>
                </c:pt>
                <c:pt idx="2607">
                  <c:v>41</c:v>
                </c:pt>
                <c:pt idx="2608">
                  <c:v>0</c:v>
                </c:pt>
                <c:pt idx="2609">
                  <c:v>28</c:v>
                </c:pt>
                <c:pt idx="2610">
                  <c:v>40</c:v>
                </c:pt>
                <c:pt idx="2611">
                  <c:v>30</c:v>
                </c:pt>
                <c:pt idx="2612">
                  <c:v>21</c:v>
                </c:pt>
                <c:pt idx="2613">
                  <c:v>37</c:v>
                </c:pt>
                <c:pt idx="2614">
                  <c:v>48</c:v>
                </c:pt>
                <c:pt idx="2615">
                  <c:v>29</c:v>
                </c:pt>
                <c:pt idx="2616">
                  <c:v>25</c:v>
                </c:pt>
                <c:pt idx="2617">
                  <c:v>19</c:v>
                </c:pt>
                <c:pt idx="2618">
                  <c:v>37</c:v>
                </c:pt>
                <c:pt idx="2619">
                  <c:v>38</c:v>
                </c:pt>
                <c:pt idx="2620">
                  <c:v>0</c:v>
                </c:pt>
                <c:pt idx="2621">
                  <c:v>76</c:v>
                </c:pt>
                <c:pt idx="2622">
                  <c:v>35</c:v>
                </c:pt>
                <c:pt idx="2623">
                  <c:v>28</c:v>
                </c:pt>
                <c:pt idx="2624">
                  <c:v>43</c:v>
                </c:pt>
                <c:pt idx="2625">
                  <c:v>0</c:v>
                </c:pt>
                <c:pt idx="2626">
                  <c:v>38</c:v>
                </c:pt>
                <c:pt idx="2627">
                  <c:v>43</c:v>
                </c:pt>
                <c:pt idx="2628">
                  <c:v>34</c:v>
                </c:pt>
                <c:pt idx="2629">
                  <c:v>36</c:v>
                </c:pt>
                <c:pt idx="2630">
                  <c:v>24</c:v>
                </c:pt>
                <c:pt idx="2631">
                  <c:v>37</c:v>
                </c:pt>
                <c:pt idx="2632">
                  <c:v>25</c:v>
                </c:pt>
                <c:pt idx="2633">
                  <c:v>28</c:v>
                </c:pt>
                <c:pt idx="2634">
                  <c:v>59</c:v>
                </c:pt>
                <c:pt idx="2635">
                  <c:v>32</c:v>
                </c:pt>
                <c:pt idx="2636">
                  <c:v>35</c:v>
                </c:pt>
                <c:pt idx="2637">
                  <c:v>29</c:v>
                </c:pt>
                <c:pt idx="2638">
                  <c:v>22</c:v>
                </c:pt>
                <c:pt idx="2639">
                  <c:v>45</c:v>
                </c:pt>
                <c:pt idx="2640">
                  <c:v>51</c:v>
                </c:pt>
                <c:pt idx="2641">
                  <c:v>37</c:v>
                </c:pt>
                <c:pt idx="2642">
                  <c:v>0</c:v>
                </c:pt>
                <c:pt idx="2643">
                  <c:v>0</c:v>
                </c:pt>
                <c:pt idx="2644">
                  <c:v>46</c:v>
                </c:pt>
                <c:pt idx="2645">
                  <c:v>56</c:v>
                </c:pt>
                <c:pt idx="2646">
                  <c:v>58</c:v>
                </c:pt>
                <c:pt idx="2647">
                  <c:v>72</c:v>
                </c:pt>
                <c:pt idx="2648">
                  <c:v>30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22</c:v>
                </c:pt>
                <c:pt idx="2653">
                  <c:v>50</c:v>
                </c:pt>
                <c:pt idx="2654">
                  <c:v>48</c:v>
                </c:pt>
                <c:pt idx="2655">
                  <c:v>45</c:v>
                </c:pt>
                <c:pt idx="2656">
                  <c:v>0</c:v>
                </c:pt>
                <c:pt idx="2657">
                  <c:v>37</c:v>
                </c:pt>
                <c:pt idx="2658">
                  <c:v>48</c:v>
                </c:pt>
                <c:pt idx="2659">
                  <c:v>36</c:v>
                </c:pt>
                <c:pt idx="2660">
                  <c:v>37</c:v>
                </c:pt>
                <c:pt idx="2661">
                  <c:v>24</c:v>
                </c:pt>
                <c:pt idx="2662">
                  <c:v>22</c:v>
                </c:pt>
                <c:pt idx="2663">
                  <c:v>52</c:v>
                </c:pt>
                <c:pt idx="2664">
                  <c:v>0</c:v>
                </c:pt>
                <c:pt idx="2665">
                  <c:v>24</c:v>
                </c:pt>
                <c:pt idx="2666">
                  <c:v>61</c:v>
                </c:pt>
                <c:pt idx="2667">
                  <c:v>45</c:v>
                </c:pt>
                <c:pt idx="2668">
                  <c:v>27</c:v>
                </c:pt>
                <c:pt idx="2669">
                  <c:v>38</c:v>
                </c:pt>
                <c:pt idx="2670">
                  <c:v>29</c:v>
                </c:pt>
                <c:pt idx="2671">
                  <c:v>42</c:v>
                </c:pt>
                <c:pt idx="2672">
                  <c:v>31</c:v>
                </c:pt>
                <c:pt idx="2673">
                  <c:v>43</c:v>
                </c:pt>
                <c:pt idx="2674">
                  <c:v>75</c:v>
                </c:pt>
                <c:pt idx="2675">
                  <c:v>19</c:v>
                </c:pt>
                <c:pt idx="2676">
                  <c:v>34</c:v>
                </c:pt>
                <c:pt idx="2677">
                  <c:v>58</c:v>
                </c:pt>
                <c:pt idx="2678">
                  <c:v>40</c:v>
                </c:pt>
                <c:pt idx="2679">
                  <c:v>22</c:v>
                </c:pt>
                <c:pt idx="2680">
                  <c:v>21</c:v>
                </c:pt>
                <c:pt idx="2681">
                  <c:v>20</c:v>
                </c:pt>
                <c:pt idx="2682">
                  <c:v>28</c:v>
                </c:pt>
                <c:pt idx="2683">
                  <c:v>59</c:v>
                </c:pt>
                <c:pt idx="2684">
                  <c:v>35</c:v>
                </c:pt>
                <c:pt idx="2685">
                  <c:v>60</c:v>
                </c:pt>
                <c:pt idx="2686">
                  <c:v>51</c:v>
                </c:pt>
                <c:pt idx="2687">
                  <c:v>33</c:v>
                </c:pt>
                <c:pt idx="2688">
                  <c:v>29</c:v>
                </c:pt>
                <c:pt idx="2689">
                  <c:v>49</c:v>
                </c:pt>
                <c:pt idx="2690">
                  <c:v>29</c:v>
                </c:pt>
                <c:pt idx="2691">
                  <c:v>25</c:v>
                </c:pt>
                <c:pt idx="2692">
                  <c:v>35</c:v>
                </c:pt>
                <c:pt idx="2693">
                  <c:v>0</c:v>
                </c:pt>
                <c:pt idx="2694">
                  <c:v>60</c:v>
                </c:pt>
                <c:pt idx="2695">
                  <c:v>31</c:v>
                </c:pt>
                <c:pt idx="2696">
                  <c:v>32</c:v>
                </c:pt>
                <c:pt idx="2697">
                  <c:v>24</c:v>
                </c:pt>
                <c:pt idx="2698">
                  <c:v>32</c:v>
                </c:pt>
                <c:pt idx="2699">
                  <c:v>22</c:v>
                </c:pt>
                <c:pt idx="2700">
                  <c:v>32</c:v>
                </c:pt>
                <c:pt idx="2701">
                  <c:v>60</c:v>
                </c:pt>
                <c:pt idx="2702">
                  <c:v>38</c:v>
                </c:pt>
                <c:pt idx="2703">
                  <c:v>49</c:v>
                </c:pt>
                <c:pt idx="2704">
                  <c:v>39</c:v>
                </c:pt>
                <c:pt idx="2705">
                  <c:v>29</c:v>
                </c:pt>
                <c:pt idx="2706">
                  <c:v>38</c:v>
                </c:pt>
                <c:pt idx="2707">
                  <c:v>27</c:v>
                </c:pt>
                <c:pt idx="2708">
                  <c:v>0</c:v>
                </c:pt>
                <c:pt idx="2709">
                  <c:v>33</c:v>
                </c:pt>
                <c:pt idx="2710">
                  <c:v>59</c:v>
                </c:pt>
                <c:pt idx="2711">
                  <c:v>45</c:v>
                </c:pt>
                <c:pt idx="2712">
                  <c:v>0</c:v>
                </c:pt>
                <c:pt idx="2713">
                  <c:v>39</c:v>
                </c:pt>
                <c:pt idx="2714">
                  <c:v>0</c:v>
                </c:pt>
                <c:pt idx="2715">
                  <c:v>44</c:v>
                </c:pt>
                <c:pt idx="2716">
                  <c:v>30</c:v>
                </c:pt>
                <c:pt idx="2717">
                  <c:v>0</c:v>
                </c:pt>
                <c:pt idx="2718">
                  <c:v>44</c:v>
                </c:pt>
                <c:pt idx="2719">
                  <c:v>0</c:v>
                </c:pt>
                <c:pt idx="2720">
                  <c:v>65</c:v>
                </c:pt>
                <c:pt idx="2721">
                  <c:v>28</c:v>
                </c:pt>
                <c:pt idx="2722">
                  <c:v>42</c:v>
                </c:pt>
                <c:pt idx="2723">
                  <c:v>53</c:v>
                </c:pt>
                <c:pt idx="2724">
                  <c:v>0</c:v>
                </c:pt>
                <c:pt idx="2725">
                  <c:v>46</c:v>
                </c:pt>
                <c:pt idx="2726">
                  <c:v>46</c:v>
                </c:pt>
                <c:pt idx="2727">
                  <c:v>32</c:v>
                </c:pt>
                <c:pt idx="2728">
                  <c:v>27</c:v>
                </c:pt>
                <c:pt idx="2729">
                  <c:v>47</c:v>
                </c:pt>
                <c:pt idx="2730">
                  <c:v>43</c:v>
                </c:pt>
                <c:pt idx="2731">
                  <c:v>29</c:v>
                </c:pt>
                <c:pt idx="2732">
                  <c:v>62</c:v>
                </c:pt>
                <c:pt idx="2733">
                  <c:v>28</c:v>
                </c:pt>
                <c:pt idx="2734">
                  <c:v>32</c:v>
                </c:pt>
                <c:pt idx="2735">
                  <c:v>22</c:v>
                </c:pt>
                <c:pt idx="2736">
                  <c:v>34</c:v>
                </c:pt>
                <c:pt idx="2737">
                  <c:v>27</c:v>
                </c:pt>
                <c:pt idx="2738">
                  <c:v>85</c:v>
                </c:pt>
                <c:pt idx="2739">
                  <c:v>0</c:v>
                </c:pt>
                <c:pt idx="2740">
                  <c:v>56</c:v>
                </c:pt>
                <c:pt idx="2741">
                  <c:v>32</c:v>
                </c:pt>
                <c:pt idx="2742">
                  <c:v>45</c:v>
                </c:pt>
                <c:pt idx="2743">
                  <c:v>51</c:v>
                </c:pt>
                <c:pt idx="2744">
                  <c:v>39</c:v>
                </c:pt>
                <c:pt idx="2745">
                  <c:v>28</c:v>
                </c:pt>
                <c:pt idx="2746">
                  <c:v>31</c:v>
                </c:pt>
                <c:pt idx="2747">
                  <c:v>33</c:v>
                </c:pt>
                <c:pt idx="2748">
                  <c:v>35</c:v>
                </c:pt>
                <c:pt idx="2749">
                  <c:v>26</c:v>
                </c:pt>
                <c:pt idx="2750">
                  <c:v>53</c:v>
                </c:pt>
                <c:pt idx="2751">
                  <c:v>0</c:v>
                </c:pt>
                <c:pt idx="2752">
                  <c:v>32</c:v>
                </c:pt>
                <c:pt idx="2753">
                  <c:v>27</c:v>
                </c:pt>
                <c:pt idx="2754">
                  <c:v>52</c:v>
                </c:pt>
                <c:pt idx="2755">
                  <c:v>35</c:v>
                </c:pt>
                <c:pt idx="2756">
                  <c:v>0</c:v>
                </c:pt>
                <c:pt idx="2757">
                  <c:v>24</c:v>
                </c:pt>
                <c:pt idx="2758">
                  <c:v>24</c:v>
                </c:pt>
                <c:pt idx="2759">
                  <c:v>24</c:v>
                </c:pt>
                <c:pt idx="2760">
                  <c:v>66</c:v>
                </c:pt>
                <c:pt idx="2761">
                  <c:v>33</c:v>
                </c:pt>
                <c:pt idx="2762">
                  <c:v>30</c:v>
                </c:pt>
                <c:pt idx="2763">
                  <c:v>63</c:v>
                </c:pt>
                <c:pt idx="2764">
                  <c:v>0</c:v>
                </c:pt>
                <c:pt idx="2765">
                  <c:v>29</c:v>
                </c:pt>
                <c:pt idx="2766">
                  <c:v>59</c:v>
                </c:pt>
                <c:pt idx="2767">
                  <c:v>34</c:v>
                </c:pt>
                <c:pt idx="2768">
                  <c:v>0</c:v>
                </c:pt>
                <c:pt idx="2769">
                  <c:v>25</c:v>
                </c:pt>
                <c:pt idx="2770">
                  <c:v>48</c:v>
                </c:pt>
                <c:pt idx="2771">
                  <c:v>0</c:v>
                </c:pt>
                <c:pt idx="2772">
                  <c:v>30</c:v>
                </c:pt>
                <c:pt idx="2773">
                  <c:v>36</c:v>
                </c:pt>
                <c:pt idx="2774">
                  <c:v>29</c:v>
                </c:pt>
                <c:pt idx="2775">
                  <c:v>26</c:v>
                </c:pt>
                <c:pt idx="2776">
                  <c:v>47</c:v>
                </c:pt>
                <c:pt idx="2777">
                  <c:v>43</c:v>
                </c:pt>
                <c:pt idx="2778">
                  <c:v>31</c:v>
                </c:pt>
                <c:pt idx="2779">
                  <c:v>23</c:v>
                </c:pt>
                <c:pt idx="2780">
                  <c:v>0</c:v>
                </c:pt>
                <c:pt idx="2781">
                  <c:v>33</c:v>
                </c:pt>
                <c:pt idx="2782">
                  <c:v>47</c:v>
                </c:pt>
                <c:pt idx="2783">
                  <c:v>26</c:v>
                </c:pt>
                <c:pt idx="2784">
                  <c:v>25</c:v>
                </c:pt>
                <c:pt idx="2785">
                  <c:v>30</c:v>
                </c:pt>
                <c:pt idx="2786">
                  <c:v>34</c:v>
                </c:pt>
                <c:pt idx="2787">
                  <c:v>25</c:v>
                </c:pt>
                <c:pt idx="2788">
                  <c:v>54</c:v>
                </c:pt>
                <c:pt idx="2789">
                  <c:v>39</c:v>
                </c:pt>
                <c:pt idx="2790">
                  <c:v>0</c:v>
                </c:pt>
                <c:pt idx="2791">
                  <c:v>45</c:v>
                </c:pt>
                <c:pt idx="2792">
                  <c:v>23</c:v>
                </c:pt>
                <c:pt idx="2793">
                  <c:v>61</c:v>
                </c:pt>
                <c:pt idx="2794">
                  <c:v>35</c:v>
                </c:pt>
                <c:pt idx="2795">
                  <c:v>43</c:v>
                </c:pt>
                <c:pt idx="2796">
                  <c:v>49</c:v>
                </c:pt>
                <c:pt idx="2797">
                  <c:v>62</c:v>
                </c:pt>
                <c:pt idx="2798">
                  <c:v>29</c:v>
                </c:pt>
                <c:pt idx="2799">
                  <c:v>23</c:v>
                </c:pt>
                <c:pt idx="2800">
                  <c:v>0</c:v>
                </c:pt>
                <c:pt idx="2801">
                  <c:v>36</c:v>
                </c:pt>
                <c:pt idx="2802">
                  <c:v>47</c:v>
                </c:pt>
                <c:pt idx="2803">
                  <c:v>56</c:v>
                </c:pt>
                <c:pt idx="2804">
                  <c:v>42</c:v>
                </c:pt>
                <c:pt idx="2805">
                  <c:v>73</c:v>
                </c:pt>
                <c:pt idx="2806">
                  <c:v>0</c:v>
                </c:pt>
                <c:pt idx="2807">
                  <c:v>32</c:v>
                </c:pt>
                <c:pt idx="2808">
                  <c:v>49</c:v>
                </c:pt>
                <c:pt idx="2809">
                  <c:v>18</c:v>
                </c:pt>
                <c:pt idx="2810">
                  <c:v>0</c:v>
                </c:pt>
                <c:pt idx="2811">
                  <c:v>55</c:v>
                </c:pt>
                <c:pt idx="2812">
                  <c:v>43</c:v>
                </c:pt>
                <c:pt idx="2813">
                  <c:v>20</c:v>
                </c:pt>
                <c:pt idx="2814">
                  <c:v>29</c:v>
                </c:pt>
                <c:pt idx="2815">
                  <c:v>41</c:v>
                </c:pt>
                <c:pt idx="2816">
                  <c:v>46</c:v>
                </c:pt>
                <c:pt idx="2817">
                  <c:v>20</c:v>
                </c:pt>
                <c:pt idx="2818">
                  <c:v>45</c:v>
                </c:pt>
                <c:pt idx="2819">
                  <c:v>75</c:v>
                </c:pt>
                <c:pt idx="2820">
                  <c:v>0</c:v>
                </c:pt>
                <c:pt idx="2821">
                  <c:v>32</c:v>
                </c:pt>
                <c:pt idx="2822">
                  <c:v>36</c:v>
                </c:pt>
                <c:pt idx="2823">
                  <c:v>43</c:v>
                </c:pt>
                <c:pt idx="2824">
                  <c:v>0</c:v>
                </c:pt>
                <c:pt idx="2825">
                  <c:v>22</c:v>
                </c:pt>
                <c:pt idx="2826">
                  <c:v>35</c:v>
                </c:pt>
                <c:pt idx="2827">
                  <c:v>37</c:v>
                </c:pt>
                <c:pt idx="2828">
                  <c:v>50</c:v>
                </c:pt>
                <c:pt idx="2829">
                  <c:v>59</c:v>
                </c:pt>
                <c:pt idx="2830">
                  <c:v>0</c:v>
                </c:pt>
                <c:pt idx="2831">
                  <c:v>33</c:v>
                </c:pt>
                <c:pt idx="2832">
                  <c:v>48</c:v>
                </c:pt>
                <c:pt idx="2833">
                  <c:v>0</c:v>
                </c:pt>
                <c:pt idx="2834">
                  <c:v>41</c:v>
                </c:pt>
                <c:pt idx="2835">
                  <c:v>31</c:v>
                </c:pt>
                <c:pt idx="2836">
                  <c:v>61</c:v>
                </c:pt>
                <c:pt idx="2837">
                  <c:v>23</c:v>
                </c:pt>
                <c:pt idx="2838">
                  <c:v>0</c:v>
                </c:pt>
                <c:pt idx="2839">
                  <c:v>30</c:v>
                </c:pt>
                <c:pt idx="2840">
                  <c:v>28</c:v>
                </c:pt>
                <c:pt idx="2841">
                  <c:v>45</c:v>
                </c:pt>
                <c:pt idx="2842">
                  <c:v>0</c:v>
                </c:pt>
                <c:pt idx="2843">
                  <c:v>0</c:v>
                </c:pt>
                <c:pt idx="2844">
                  <c:v>30</c:v>
                </c:pt>
                <c:pt idx="2845">
                  <c:v>0</c:v>
                </c:pt>
                <c:pt idx="2846">
                  <c:v>59</c:v>
                </c:pt>
                <c:pt idx="2847">
                  <c:v>39</c:v>
                </c:pt>
                <c:pt idx="2848">
                  <c:v>31</c:v>
                </c:pt>
                <c:pt idx="2849">
                  <c:v>61</c:v>
                </c:pt>
                <c:pt idx="2850">
                  <c:v>0</c:v>
                </c:pt>
                <c:pt idx="2851">
                  <c:v>49</c:v>
                </c:pt>
                <c:pt idx="2852">
                  <c:v>61</c:v>
                </c:pt>
                <c:pt idx="2853">
                  <c:v>28</c:v>
                </c:pt>
                <c:pt idx="2854">
                  <c:v>0</c:v>
                </c:pt>
                <c:pt idx="2855">
                  <c:v>22</c:v>
                </c:pt>
                <c:pt idx="2856">
                  <c:v>0</c:v>
                </c:pt>
                <c:pt idx="2857">
                  <c:v>51</c:v>
                </c:pt>
                <c:pt idx="2858">
                  <c:v>27</c:v>
                </c:pt>
                <c:pt idx="2859">
                  <c:v>0</c:v>
                </c:pt>
                <c:pt idx="2860">
                  <c:v>42</c:v>
                </c:pt>
                <c:pt idx="2861">
                  <c:v>33</c:v>
                </c:pt>
                <c:pt idx="2862">
                  <c:v>0</c:v>
                </c:pt>
                <c:pt idx="2863">
                  <c:v>50</c:v>
                </c:pt>
                <c:pt idx="2864">
                  <c:v>34</c:v>
                </c:pt>
                <c:pt idx="2865">
                  <c:v>29</c:v>
                </c:pt>
                <c:pt idx="2866">
                  <c:v>49</c:v>
                </c:pt>
                <c:pt idx="2867">
                  <c:v>40</c:v>
                </c:pt>
                <c:pt idx="2868">
                  <c:v>43</c:v>
                </c:pt>
                <c:pt idx="2869">
                  <c:v>80</c:v>
                </c:pt>
                <c:pt idx="2870">
                  <c:v>47</c:v>
                </c:pt>
                <c:pt idx="2871">
                  <c:v>54</c:v>
                </c:pt>
                <c:pt idx="2872">
                  <c:v>31</c:v>
                </c:pt>
                <c:pt idx="2873">
                  <c:v>25</c:v>
                </c:pt>
                <c:pt idx="2874">
                  <c:v>51</c:v>
                </c:pt>
                <c:pt idx="2875">
                  <c:v>57</c:v>
                </c:pt>
                <c:pt idx="2876">
                  <c:v>55</c:v>
                </c:pt>
                <c:pt idx="2877">
                  <c:v>27</c:v>
                </c:pt>
                <c:pt idx="2878">
                  <c:v>32</c:v>
                </c:pt>
                <c:pt idx="2879">
                  <c:v>26</c:v>
                </c:pt>
                <c:pt idx="2880">
                  <c:v>28</c:v>
                </c:pt>
                <c:pt idx="2881">
                  <c:v>35</c:v>
                </c:pt>
                <c:pt idx="2882">
                  <c:v>58</c:v>
                </c:pt>
                <c:pt idx="2883">
                  <c:v>36</c:v>
                </c:pt>
                <c:pt idx="2884">
                  <c:v>27</c:v>
                </c:pt>
                <c:pt idx="2885">
                  <c:v>48</c:v>
                </c:pt>
                <c:pt idx="2886">
                  <c:v>34</c:v>
                </c:pt>
                <c:pt idx="2887">
                  <c:v>27</c:v>
                </c:pt>
                <c:pt idx="2888">
                  <c:v>24</c:v>
                </c:pt>
                <c:pt idx="2889">
                  <c:v>81</c:v>
                </c:pt>
                <c:pt idx="2890">
                  <c:v>38</c:v>
                </c:pt>
                <c:pt idx="2891">
                  <c:v>60</c:v>
                </c:pt>
                <c:pt idx="2892">
                  <c:v>31</c:v>
                </c:pt>
                <c:pt idx="2893">
                  <c:v>44</c:v>
                </c:pt>
                <c:pt idx="2894">
                  <c:v>25</c:v>
                </c:pt>
                <c:pt idx="2895">
                  <c:v>49</c:v>
                </c:pt>
                <c:pt idx="2896">
                  <c:v>30</c:v>
                </c:pt>
                <c:pt idx="2897">
                  <c:v>75</c:v>
                </c:pt>
                <c:pt idx="2898">
                  <c:v>44</c:v>
                </c:pt>
                <c:pt idx="2899">
                  <c:v>27</c:v>
                </c:pt>
                <c:pt idx="2900">
                  <c:v>47</c:v>
                </c:pt>
                <c:pt idx="2901">
                  <c:v>63</c:v>
                </c:pt>
                <c:pt idx="2902">
                  <c:v>0</c:v>
                </c:pt>
                <c:pt idx="2903">
                  <c:v>56</c:v>
                </c:pt>
                <c:pt idx="2904">
                  <c:v>30</c:v>
                </c:pt>
                <c:pt idx="2905">
                  <c:v>33</c:v>
                </c:pt>
                <c:pt idx="2906">
                  <c:v>43</c:v>
                </c:pt>
                <c:pt idx="2907">
                  <c:v>24</c:v>
                </c:pt>
                <c:pt idx="2908">
                  <c:v>69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26</c:v>
                </c:pt>
                <c:pt idx="2914">
                  <c:v>29</c:v>
                </c:pt>
                <c:pt idx="2915">
                  <c:v>21</c:v>
                </c:pt>
                <c:pt idx="2916">
                  <c:v>25</c:v>
                </c:pt>
                <c:pt idx="2917">
                  <c:v>26</c:v>
                </c:pt>
                <c:pt idx="2918">
                  <c:v>61</c:v>
                </c:pt>
                <c:pt idx="2919">
                  <c:v>37</c:v>
                </c:pt>
                <c:pt idx="2920">
                  <c:v>53</c:v>
                </c:pt>
                <c:pt idx="2921">
                  <c:v>47</c:v>
                </c:pt>
                <c:pt idx="2922">
                  <c:v>53</c:v>
                </c:pt>
                <c:pt idx="2923">
                  <c:v>41</c:v>
                </c:pt>
                <c:pt idx="2924">
                  <c:v>35</c:v>
                </c:pt>
                <c:pt idx="2925">
                  <c:v>27</c:v>
                </c:pt>
                <c:pt idx="2926">
                  <c:v>0</c:v>
                </c:pt>
                <c:pt idx="2927">
                  <c:v>33</c:v>
                </c:pt>
                <c:pt idx="2928">
                  <c:v>33</c:v>
                </c:pt>
                <c:pt idx="2929">
                  <c:v>31</c:v>
                </c:pt>
                <c:pt idx="2930">
                  <c:v>49</c:v>
                </c:pt>
                <c:pt idx="2931">
                  <c:v>80</c:v>
                </c:pt>
                <c:pt idx="2932">
                  <c:v>53</c:v>
                </c:pt>
                <c:pt idx="2933">
                  <c:v>55</c:v>
                </c:pt>
                <c:pt idx="2934">
                  <c:v>66</c:v>
                </c:pt>
                <c:pt idx="2935">
                  <c:v>27</c:v>
                </c:pt>
                <c:pt idx="2936">
                  <c:v>38</c:v>
                </c:pt>
                <c:pt idx="2937">
                  <c:v>0</c:v>
                </c:pt>
                <c:pt idx="2938">
                  <c:v>33</c:v>
                </c:pt>
                <c:pt idx="2939">
                  <c:v>49</c:v>
                </c:pt>
                <c:pt idx="2940">
                  <c:v>67</c:v>
                </c:pt>
                <c:pt idx="2941">
                  <c:v>55</c:v>
                </c:pt>
                <c:pt idx="2942">
                  <c:v>18</c:v>
                </c:pt>
                <c:pt idx="2943">
                  <c:v>46</c:v>
                </c:pt>
                <c:pt idx="2944">
                  <c:v>24</c:v>
                </c:pt>
                <c:pt idx="2945">
                  <c:v>31</c:v>
                </c:pt>
                <c:pt idx="2946">
                  <c:v>28</c:v>
                </c:pt>
                <c:pt idx="2947">
                  <c:v>57</c:v>
                </c:pt>
                <c:pt idx="2948">
                  <c:v>41</c:v>
                </c:pt>
                <c:pt idx="2949">
                  <c:v>58</c:v>
                </c:pt>
                <c:pt idx="2950">
                  <c:v>25</c:v>
                </c:pt>
                <c:pt idx="2951">
                  <c:v>0</c:v>
                </c:pt>
                <c:pt idx="2952">
                  <c:v>39</c:v>
                </c:pt>
                <c:pt idx="2953">
                  <c:v>21</c:v>
                </c:pt>
                <c:pt idx="2954">
                  <c:v>0</c:v>
                </c:pt>
                <c:pt idx="2955">
                  <c:v>26</c:v>
                </c:pt>
                <c:pt idx="2956">
                  <c:v>45</c:v>
                </c:pt>
                <c:pt idx="2957">
                  <c:v>34</c:v>
                </c:pt>
                <c:pt idx="2958">
                  <c:v>33</c:v>
                </c:pt>
                <c:pt idx="2959">
                  <c:v>0</c:v>
                </c:pt>
                <c:pt idx="2960">
                  <c:v>0</c:v>
                </c:pt>
                <c:pt idx="2961">
                  <c:v>50</c:v>
                </c:pt>
                <c:pt idx="2962">
                  <c:v>20</c:v>
                </c:pt>
                <c:pt idx="2963">
                  <c:v>32</c:v>
                </c:pt>
                <c:pt idx="2964">
                  <c:v>0</c:v>
                </c:pt>
                <c:pt idx="2965">
                  <c:v>24</c:v>
                </c:pt>
                <c:pt idx="2966">
                  <c:v>56</c:v>
                </c:pt>
                <c:pt idx="2967">
                  <c:v>35</c:v>
                </c:pt>
                <c:pt idx="2968">
                  <c:v>59</c:v>
                </c:pt>
                <c:pt idx="2969">
                  <c:v>44</c:v>
                </c:pt>
                <c:pt idx="2970">
                  <c:v>58</c:v>
                </c:pt>
                <c:pt idx="2971">
                  <c:v>0</c:v>
                </c:pt>
                <c:pt idx="2972">
                  <c:v>57</c:v>
                </c:pt>
                <c:pt idx="2973">
                  <c:v>25</c:v>
                </c:pt>
                <c:pt idx="2974">
                  <c:v>51</c:v>
                </c:pt>
                <c:pt idx="2975">
                  <c:v>37</c:v>
                </c:pt>
                <c:pt idx="2976">
                  <c:v>0</c:v>
                </c:pt>
                <c:pt idx="2977">
                  <c:v>62</c:v>
                </c:pt>
                <c:pt idx="2978">
                  <c:v>54</c:v>
                </c:pt>
                <c:pt idx="2979">
                  <c:v>51</c:v>
                </c:pt>
                <c:pt idx="2980">
                  <c:v>52</c:v>
                </c:pt>
                <c:pt idx="2981">
                  <c:v>51</c:v>
                </c:pt>
                <c:pt idx="2982">
                  <c:v>63</c:v>
                </c:pt>
                <c:pt idx="2983">
                  <c:v>69</c:v>
                </c:pt>
                <c:pt idx="2984">
                  <c:v>0</c:v>
                </c:pt>
                <c:pt idx="2985">
                  <c:v>53</c:v>
                </c:pt>
                <c:pt idx="2986">
                  <c:v>0</c:v>
                </c:pt>
                <c:pt idx="2987">
                  <c:v>27</c:v>
                </c:pt>
                <c:pt idx="2988">
                  <c:v>38</c:v>
                </c:pt>
                <c:pt idx="2989">
                  <c:v>57</c:v>
                </c:pt>
                <c:pt idx="2990">
                  <c:v>39</c:v>
                </c:pt>
                <c:pt idx="2991">
                  <c:v>45</c:v>
                </c:pt>
                <c:pt idx="2992">
                  <c:v>34</c:v>
                </c:pt>
                <c:pt idx="2993">
                  <c:v>0</c:v>
                </c:pt>
                <c:pt idx="2994">
                  <c:v>41</c:v>
                </c:pt>
                <c:pt idx="2995">
                  <c:v>54</c:v>
                </c:pt>
                <c:pt idx="2996">
                  <c:v>34</c:v>
                </c:pt>
                <c:pt idx="2997">
                  <c:v>25</c:v>
                </c:pt>
                <c:pt idx="2998">
                  <c:v>63</c:v>
                </c:pt>
                <c:pt idx="2999">
                  <c:v>35</c:v>
                </c:pt>
                <c:pt idx="3000">
                  <c:v>61</c:v>
                </c:pt>
                <c:pt idx="3001">
                  <c:v>48</c:v>
                </c:pt>
                <c:pt idx="3002">
                  <c:v>28</c:v>
                </c:pt>
                <c:pt idx="3003">
                  <c:v>46</c:v>
                </c:pt>
                <c:pt idx="3004">
                  <c:v>23</c:v>
                </c:pt>
                <c:pt idx="3005">
                  <c:v>41</c:v>
                </c:pt>
                <c:pt idx="3006">
                  <c:v>59</c:v>
                </c:pt>
                <c:pt idx="3007">
                  <c:v>0</c:v>
                </c:pt>
                <c:pt idx="3008">
                  <c:v>63</c:v>
                </c:pt>
                <c:pt idx="3009">
                  <c:v>51</c:v>
                </c:pt>
                <c:pt idx="3010">
                  <c:v>27</c:v>
                </c:pt>
                <c:pt idx="3011">
                  <c:v>42</c:v>
                </c:pt>
                <c:pt idx="3012">
                  <c:v>38</c:v>
                </c:pt>
                <c:pt idx="3013">
                  <c:v>32</c:v>
                </c:pt>
                <c:pt idx="3014">
                  <c:v>44</c:v>
                </c:pt>
                <c:pt idx="3015">
                  <c:v>46</c:v>
                </c:pt>
                <c:pt idx="3016">
                  <c:v>61</c:v>
                </c:pt>
                <c:pt idx="3017">
                  <c:v>27</c:v>
                </c:pt>
                <c:pt idx="3018">
                  <c:v>50</c:v>
                </c:pt>
                <c:pt idx="3019">
                  <c:v>51</c:v>
                </c:pt>
                <c:pt idx="3020">
                  <c:v>79</c:v>
                </c:pt>
                <c:pt idx="3021">
                  <c:v>19</c:v>
                </c:pt>
                <c:pt idx="3022">
                  <c:v>47</c:v>
                </c:pt>
                <c:pt idx="3023">
                  <c:v>64</c:v>
                </c:pt>
                <c:pt idx="3024">
                  <c:v>36</c:v>
                </c:pt>
                <c:pt idx="3025">
                  <c:v>41</c:v>
                </c:pt>
                <c:pt idx="3026">
                  <c:v>45</c:v>
                </c:pt>
                <c:pt idx="3027">
                  <c:v>41</c:v>
                </c:pt>
                <c:pt idx="3028">
                  <c:v>40</c:v>
                </c:pt>
                <c:pt idx="3029">
                  <c:v>91</c:v>
                </c:pt>
                <c:pt idx="3030">
                  <c:v>0</c:v>
                </c:pt>
                <c:pt idx="3031">
                  <c:v>42</c:v>
                </c:pt>
                <c:pt idx="3032">
                  <c:v>47</c:v>
                </c:pt>
                <c:pt idx="3033">
                  <c:v>0</c:v>
                </c:pt>
                <c:pt idx="3034">
                  <c:v>36</c:v>
                </c:pt>
                <c:pt idx="3035">
                  <c:v>41</c:v>
                </c:pt>
                <c:pt idx="3036">
                  <c:v>38</c:v>
                </c:pt>
                <c:pt idx="3037">
                  <c:v>75</c:v>
                </c:pt>
                <c:pt idx="3038">
                  <c:v>27</c:v>
                </c:pt>
                <c:pt idx="3039">
                  <c:v>27</c:v>
                </c:pt>
                <c:pt idx="3040">
                  <c:v>27</c:v>
                </c:pt>
                <c:pt idx="3041">
                  <c:v>38</c:v>
                </c:pt>
                <c:pt idx="3042">
                  <c:v>57</c:v>
                </c:pt>
                <c:pt idx="3043">
                  <c:v>29</c:v>
                </c:pt>
                <c:pt idx="3044">
                  <c:v>42</c:v>
                </c:pt>
                <c:pt idx="3045">
                  <c:v>36</c:v>
                </c:pt>
                <c:pt idx="3046">
                  <c:v>67</c:v>
                </c:pt>
                <c:pt idx="3047">
                  <c:v>0</c:v>
                </c:pt>
                <c:pt idx="3048">
                  <c:v>29</c:v>
                </c:pt>
                <c:pt idx="3049">
                  <c:v>52</c:v>
                </c:pt>
                <c:pt idx="3050">
                  <c:v>55</c:v>
                </c:pt>
                <c:pt idx="3051">
                  <c:v>0</c:v>
                </c:pt>
                <c:pt idx="3052">
                  <c:v>47</c:v>
                </c:pt>
                <c:pt idx="3053">
                  <c:v>59</c:v>
                </c:pt>
                <c:pt idx="3054">
                  <c:v>53</c:v>
                </c:pt>
                <c:pt idx="3055">
                  <c:v>0</c:v>
                </c:pt>
                <c:pt idx="3056">
                  <c:v>33</c:v>
                </c:pt>
                <c:pt idx="3057">
                  <c:v>26</c:v>
                </c:pt>
                <c:pt idx="3058">
                  <c:v>26</c:v>
                </c:pt>
                <c:pt idx="3059">
                  <c:v>31</c:v>
                </c:pt>
                <c:pt idx="3060">
                  <c:v>39</c:v>
                </c:pt>
                <c:pt idx="3061">
                  <c:v>0</c:v>
                </c:pt>
                <c:pt idx="3062">
                  <c:v>37</c:v>
                </c:pt>
                <c:pt idx="3063">
                  <c:v>23</c:v>
                </c:pt>
                <c:pt idx="3064">
                  <c:v>35</c:v>
                </c:pt>
                <c:pt idx="3065">
                  <c:v>0</c:v>
                </c:pt>
                <c:pt idx="3066">
                  <c:v>0</c:v>
                </c:pt>
                <c:pt idx="3067">
                  <c:v>45</c:v>
                </c:pt>
                <c:pt idx="3068">
                  <c:v>57</c:v>
                </c:pt>
                <c:pt idx="3069">
                  <c:v>0</c:v>
                </c:pt>
                <c:pt idx="3070">
                  <c:v>28</c:v>
                </c:pt>
                <c:pt idx="3071">
                  <c:v>37</c:v>
                </c:pt>
                <c:pt idx="3072">
                  <c:v>40</c:v>
                </c:pt>
                <c:pt idx="3073">
                  <c:v>29</c:v>
                </c:pt>
                <c:pt idx="3074">
                  <c:v>43</c:v>
                </c:pt>
                <c:pt idx="3075">
                  <c:v>54</c:v>
                </c:pt>
                <c:pt idx="3076">
                  <c:v>33</c:v>
                </c:pt>
                <c:pt idx="3077">
                  <c:v>31</c:v>
                </c:pt>
                <c:pt idx="3078">
                  <c:v>0</c:v>
                </c:pt>
                <c:pt idx="3079">
                  <c:v>53</c:v>
                </c:pt>
                <c:pt idx="3080">
                  <c:v>49</c:v>
                </c:pt>
                <c:pt idx="3081">
                  <c:v>26</c:v>
                </c:pt>
                <c:pt idx="3082">
                  <c:v>0</c:v>
                </c:pt>
                <c:pt idx="3083">
                  <c:v>59</c:v>
                </c:pt>
                <c:pt idx="3084">
                  <c:v>60</c:v>
                </c:pt>
                <c:pt idx="3085">
                  <c:v>57</c:v>
                </c:pt>
                <c:pt idx="3086">
                  <c:v>53</c:v>
                </c:pt>
                <c:pt idx="3087">
                  <c:v>0</c:v>
                </c:pt>
                <c:pt idx="3088">
                  <c:v>68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49</c:v>
                </c:pt>
                <c:pt idx="3093">
                  <c:v>35</c:v>
                </c:pt>
                <c:pt idx="3094">
                  <c:v>43</c:v>
                </c:pt>
                <c:pt idx="3095">
                  <c:v>27</c:v>
                </c:pt>
                <c:pt idx="3096">
                  <c:v>29</c:v>
                </c:pt>
                <c:pt idx="3097">
                  <c:v>55</c:v>
                </c:pt>
                <c:pt idx="3098">
                  <c:v>22</c:v>
                </c:pt>
                <c:pt idx="3099">
                  <c:v>32</c:v>
                </c:pt>
                <c:pt idx="3100">
                  <c:v>36</c:v>
                </c:pt>
                <c:pt idx="3101">
                  <c:v>34</c:v>
                </c:pt>
                <c:pt idx="3102">
                  <c:v>51</c:v>
                </c:pt>
                <c:pt idx="3103">
                  <c:v>56</c:v>
                </c:pt>
                <c:pt idx="3104">
                  <c:v>60</c:v>
                </c:pt>
                <c:pt idx="3105">
                  <c:v>0</c:v>
                </c:pt>
                <c:pt idx="3106">
                  <c:v>63</c:v>
                </c:pt>
                <c:pt idx="3107">
                  <c:v>33</c:v>
                </c:pt>
                <c:pt idx="3108">
                  <c:v>40</c:v>
                </c:pt>
                <c:pt idx="3109">
                  <c:v>0</c:v>
                </c:pt>
                <c:pt idx="3110">
                  <c:v>62</c:v>
                </c:pt>
                <c:pt idx="3111">
                  <c:v>0</c:v>
                </c:pt>
                <c:pt idx="3112">
                  <c:v>0</c:v>
                </c:pt>
                <c:pt idx="3113">
                  <c:v>43</c:v>
                </c:pt>
                <c:pt idx="3114">
                  <c:v>53</c:v>
                </c:pt>
                <c:pt idx="3115">
                  <c:v>33</c:v>
                </c:pt>
                <c:pt idx="3116">
                  <c:v>0</c:v>
                </c:pt>
                <c:pt idx="3117">
                  <c:v>0</c:v>
                </c:pt>
                <c:pt idx="3118">
                  <c:v>54</c:v>
                </c:pt>
                <c:pt idx="3119">
                  <c:v>57</c:v>
                </c:pt>
                <c:pt idx="3120">
                  <c:v>22</c:v>
                </c:pt>
                <c:pt idx="3121">
                  <c:v>72</c:v>
                </c:pt>
                <c:pt idx="3122">
                  <c:v>0</c:v>
                </c:pt>
                <c:pt idx="3123">
                  <c:v>28</c:v>
                </c:pt>
                <c:pt idx="3124">
                  <c:v>0</c:v>
                </c:pt>
                <c:pt idx="3125">
                  <c:v>76</c:v>
                </c:pt>
                <c:pt idx="3126">
                  <c:v>21</c:v>
                </c:pt>
                <c:pt idx="3127">
                  <c:v>30</c:v>
                </c:pt>
                <c:pt idx="3128">
                  <c:v>34</c:v>
                </c:pt>
                <c:pt idx="3129">
                  <c:v>63</c:v>
                </c:pt>
                <c:pt idx="3130">
                  <c:v>42</c:v>
                </c:pt>
                <c:pt idx="3131">
                  <c:v>0</c:v>
                </c:pt>
                <c:pt idx="3132">
                  <c:v>45</c:v>
                </c:pt>
                <c:pt idx="3133">
                  <c:v>47</c:v>
                </c:pt>
                <c:pt idx="3134">
                  <c:v>41</c:v>
                </c:pt>
                <c:pt idx="3135">
                  <c:v>53</c:v>
                </c:pt>
                <c:pt idx="3136">
                  <c:v>26</c:v>
                </c:pt>
                <c:pt idx="3137">
                  <c:v>23</c:v>
                </c:pt>
                <c:pt idx="3138">
                  <c:v>31</c:v>
                </c:pt>
                <c:pt idx="3139">
                  <c:v>21</c:v>
                </c:pt>
                <c:pt idx="3140">
                  <c:v>25</c:v>
                </c:pt>
                <c:pt idx="3141">
                  <c:v>43</c:v>
                </c:pt>
                <c:pt idx="3142">
                  <c:v>34</c:v>
                </c:pt>
                <c:pt idx="3143">
                  <c:v>45</c:v>
                </c:pt>
                <c:pt idx="3144">
                  <c:v>36</c:v>
                </c:pt>
                <c:pt idx="3145">
                  <c:v>25</c:v>
                </c:pt>
                <c:pt idx="3146">
                  <c:v>25</c:v>
                </c:pt>
                <c:pt idx="3147">
                  <c:v>0</c:v>
                </c:pt>
                <c:pt idx="3148">
                  <c:v>0</c:v>
                </c:pt>
                <c:pt idx="3149">
                  <c:v>67</c:v>
                </c:pt>
                <c:pt idx="3150">
                  <c:v>58</c:v>
                </c:pt>
                <c:pt idx="3151">
                  <c:v>52</c:v>
                </c:pt>
                <c:pt idx="3152">
                  <c:v>0</c:v>
                </c:pt>
                <c:pt idx="3153">
                  <c:v>23</c:v>
                </c:pt>
                <c:pt idx="3154">
                  <c:v>44</c:v>
                </c:pt>
                <c:pt idx="3155">
                  <c:v>35</c:v>
                </c:pt>
                <c:pt idx="3156">
                  <c:v>31</c:v>
                </c:pt>
                <c:pt idx="3157">
                  <c:v>26</c:v>
                </c:pt>
                <c:pt idx="3158">
                  <c:v>35</c:v>
                </c:pt>
                <c:pt idx="3159">
                  <c:v>47</c:v>
                </c:pt>
                <c:pt idx="3160">
                  <c:v>55</c:v>
                </c:pt>
                <c:pt idx="3161">
                  <c:v>38</c:v>
                </c:pt>
                <c:pt idx="3162">
                  <c:v>59</c:v>
                </c:pt>
                <c:pt idx="3163">
                  <c:v>0</c:v>
                </c:pt>
                <c:pt idx="3164">
                  <c:v>73</c:v>
                </c:pt>
                <c:pt idx="3165">
                  <c:v>33</c:v>
                </c:pt>
                <c:pt idx="3166">
                  <c:v>25</c:v>
                </c:pt>
                <c:pt idx="3167">
                  <c:v>37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29</c:v>
                </c:pt>
                <c:pt idx="3173">
                  <c:v>40</c:v>
                </c:pt>
                <c:pt idx="3174">
                  <c:v>0</c:v>
                </c:pt>
                <c:pt idx="3175">
                  <c:v>0</c:v>
                </c:pt>
                <c:pt idx="3176">
                  <c:v>36</c:v>
                </c:pt>
                <c:pt idx="3177">
                  <c:v>23</c:v>
                </c:pt>
                <c:pt idx="3178">
                  <c:v>0</c:v>
                </c:pt>
                <c:pt idx="3179">
                  <c:v>35</c:v>
                </c:pt>
                <c:pt idx="3180">
                  <c:v>0</c:v>
                </c:pt>
                <c:pt idx="3181">
                  <c:v>33</c:v>
                </c:pt>
                <c:pt idx="3182">
                  <c:v>46</c:v>
                </c:pt>
                <c:pt idx="3183">
                  <c:v>26</c:v>
                </c:pt>
                <c:pt idx="3184">
                  <c:v>24</c:v>
                </c:pt>
                <c:pt idx="3185">
                  <c:v>35</c:v>
                </c:pt>
                <c:pt idx="3186">
                  <c:v>29</c:v>
                </c:pt>
                <c:pt idx="3187">
                  <c:v>32</c:v>
                </c:pt>
                <c:pt idx="3188">
                  <c:v>34</c:v>
                </c:pt>
                <c:pt idx="3189">
                  <c:v>39</c:v>
                </c:pt>
                <c:pt idx="3190">
                  <c:v>45</c:v>
                </c:pt>
                <c:pt idx="3191">
                  <c:v>34</c:v>
                </c:pt>
                <c:pt idx="3192">
                  <c:v>0</c:v>
                </c:pt>
                <c:pt idx="3193">
                  <c:v>0</c:v>
                </c:pt>
                <c:pt idx="3194">
                  <c:v>49</c:v>
                </c:pt>
                <c:pt idx="3195">
                  <c:v>35</c:v>
                </c:pt>
                <c:pt idx="3196">
                  <c:v>40</c:v>
                </c:pt>
                <c:pt idx="3197">
                  <c:v>43</c:v>
                </c:pt>
                <c:pt idx="3198">
                  <c:v>55</c:v>
                </c:pt>
                <c:pt idx="3199">
                  <c:v>32</c:v>
                </c:pt>
                <c:pt idx="3200">
                  <c:v>33</c:v>
                </c:pt>
                <c:pt idx="3201">
                  <c:v>85</c:v>
                </c:pt>
                <c:pt idx="3202">
                  <c:v>0</c:v>
                </c:pt>
                <c:pt idx="3203">
                  <c:v>25</c:v>
                </c:pt>
                <c:pt idx="3204">
                  <c:v>0</c:v>
                </c:pt>
                <c:pt idx="3205">
                  <c:v>44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30</c:v>
                </c:pt>
                <c:pt idx="3211">
                  <c:v>59</c:v>
                </c:pt>
                <c:pt idx="3212">
                  <c:v>0</c:v>
                </c:pt>
                <c:pt idx="3213">
                  <c:v>31</c:v>
                </c:pt>
                <c:pt idx="3214">
                  <c:v>34</c:v>
                </c:pt>
                <c:pt idx="3215">
                  <c:v>95</c:v>
                </c:pt>
                <c:pt idx="3216">
                  <c:v>0</c:v>
                </c:pt>
                <c:pt idx="3217">
                  <c:v>35</c:v>
                </c:pt>
                <c:pt idx="3218">
                  <c:v>27</c:v>
                </c:pt>
                <c:pt idx="3219">
                  <c:v>32</c:v>
                </c:pt>
                <c:pt idx="3220">
                  <c:v>46</c:v>
                </c:pt>
                <c:pt idx="3221">
                  <c:v>63</c:v>
                </c:pt>
                <c:pt idx="3222">
                  <c:v>57</c:v>
                </c:pt>
                <c:pt idx="3223">
                  <c:v>57</c:v>
                </c:pt>
                <c:pt idx="3224">
                  <c:v>60</c:v>
                </c:pt>
                <c:pt idx="3225">
                  <c:v>34</c:v>
                </c:pt>
                <c:pt idx="3226">
                  <c:v>22</c:v>
                </c:pt>
                <c:pt idx="3227">
                  <c:v>67</c:v>
                </c:pt>
                <c:pt idx="3228">
                  <c:v>42</c:v>
                </c:pt>
                <c:pt idx="3229">
                  <c:v>0</c:v>
                </c:pt>
                <c:pt idx="3230">
                  <c:v>89</c:v>
                </c:pt>
                <c:pt idx="3231">
                  <c:v>32</c:v>
                </c:pt>
                <c:pt idx="3232">
                  <c:v>0</c:v>
                </c:pt>
                <c:pt idx="3233">
                  <c:v>0</c:v>
                </c:pt>
                <c:pt idx="3234">
                  <c:v>61</c:v>
                </c:pt>
                <c:pt idx="3235">
                  <c:v>0</c:v>
                </c:pt>
                <c:pt idx="3236">
                  <c:v>71</c:v>
                </c:pt>
                <c:pt idx="3237">
                  <c:v>38</c:v>
                </c:pt>
                <c:pt idx="3238">
                  <c:v>0</c:v>
                </c:pt>
                <c:pt idx="3239">
                  <c:v>31</c:v>
                </c:pt>
                <c:pt idx="3240">
                  <c:v>54</c:v>
                </c:pt>
                <c:pt idx="3241">
                  <c:v>27</c:v>
                </c:pt>
                <c:pt idx="3242">
                  <c:v>67</c:v>
                </c:pt>
                <c:pt idx="3243">
                  <c:v>49</c:v>
                </c:pt>
                <c:pt idx="3244">
                  <c:v>50</c:v>
                </c:pt>
                <c:pt idx="3245">
                  <c:v>42</c:v>
                </c:pt>
                <c:pt idx="3246">
                  <c:v>0</c:v>
                </c:pt>
                <c:pt idx="3247">
                  <c:v>57</c:v>
                </c:pt>
                <c:pt idx="3248">
                  <c:v>62</c:v>
                </c:pt>
                <c:pt idx="3249">
                  <c:v>52</c:v>
                </c:pt>
                <c:pt idx="3250">
                  <c:v>36</c:v>
                </c:pt>
                <c:pt idx="3251">
                  <c:v>24</c:v>
                </c:pt>
                <c:pt idx="3252">
                  <c:v>50</c:v>
                </c:pt>
                <c:pt idx="3253">
                  <c:v>61</c:v>
                </c:pt>
                <c:pt idx="3254">
                  <c:v>35</c:v>
                </c:pt>
                <c:pt idx="3255">
                  <c:v>60</c:v>
                </c:pt>
                <c:pt idx="3256">
                  <c:v>48</c:v>
                </c:pt>
                <c:pt idx="3257">
                  <c:v>0</c:v>
                </c:pt>
                <c:pt idx="3258">
                  <c:v>24</c:v>
                </c:pt>
                <c:pt idx="3259">
                  <c:v>40</c:v>
                </c:pt>
                <c:pt idx="3260">
                  <c:v>31</c:v>
                </c:pt>
                <c:pt idx="3261">
                  <c:v>44</c:v>
                </c:pt>
                <c:pt idx="3262">
                  <c:v>23</c:v>
                </c:pt>
                <c:pt idx="3263">
                  <c:v>35</c:v>
                </c:pt>
                <c:pt idx="3264">
                  <c:v>53</c:v>
                </c:pt>
                <c:pt idx="3265">
                  <c:v>34</c:v>
                </c:pt>
                <c:pt idx="3266">
                  <c:v>0</c:v>
                </c:pt>
                <c:pt idx="3267">
                  <c:v>57</c:v>
                </c:pt>
                <c:pt idx="3268">
                  <c:v>38</c:v>
                </c:pt>
                <c:pt idx="3269">
                  <c:v>79</c:v>
                </c:pt>
                <c:pt idx="3270">
                  <c:v>0</c:v>
                </c:pt>
                <c:pt idx="3271">
                  <c:v>0</c:v>
                </c:pt>
                <c:pt idx="3272">
                  <c:v>30</c:v>
                </c:pt>
                <c:pt idx="3273">
                  <c:v>65</c:v>
                </c:pt>
                <c:pt idx="3274">
                  <c:v>0</c:v>
                </c:pt>
                <c:pt idx="3275">
                  <c:v>25</c:v>
                </c:pt>
                <c:pt idx="3276">
                  <c:v>32</c:v>
                </c:pt>
                <c:pt idx="3277">
                  <c:v>52</c:v>
                </c:pt>
                <c:pt idx="3278">
                  <c:v>44</c:v>
                </c:pt>
                <c:pt idx="3279">
                  <c:v>54</c:v>
                </c:pt>
                <c:pt idx="3280">
                  <c:v>33</c:v>
                </c:pt>
                <c:pt idx="3281">
                  <c:v>23</c:v>
                </c:pt>
                <c:pt idx="3282">
                  <c:v>34</c:v>
                </c:pt>
                <c:pt idx="3283">
                  <c:v>61</c:v>
                </c:pt>
                <c:pt idx="3284">
                  <c:v>34</c:v>
                </c:pt>
                <c:pt idx="3285">
                  <c:v>48</c:v>
                </c:pt>
                <c:pt idx="3286">
                  <c:v>28</c:v>
                </c:pt>
                <c:pt idx="3287">
                  <c:v>30</c:v>
                </c:pt>
                <c:pt idx="3288">
                  <c:v>45</c:v>
                </c:pt>
                <c:pt idx="3289">
                  <c:v>0</c:v>
                </c:pt>
                <c:pt idx="3290">
                  <c:v>44</c:v>
                </c:pt>
                <c:pt idx="3291">
                  <c:v>60</c:v>
                </c:pt>
                <c:pt idx="3292">
                  <c:v>32</c:v>
                </c:pt>
                <c:pt idx="3293">
                  <c:v>28</c:v>
                </c:pt>
                <c:pt idx="3294">
                  <c:v>85</c:v>
                </c:pt>
                <c:pt idx="3295">
                  <c:v>0</c:v>
                </c:pt>
                <c:pt idx="3296">
                  <c:v>27</c:v>
                </c:pt>
                <c:pt idx="3297">
                  <c:v>37</c:v>
                </c:pt>
                <c:pt idx="3298">
                  <c:v>28</c:v>
                </c:pt>
                <c:pt idx="3299">
                  <c:v>37</c:v>
                </c:pt>
                <c:pt idx="3300">
                  <c:v>22</c:v>
                </c:pt>
                <c:pt idx="3301">
                  <c:v>55</c:v>
                </c:pt>
                <c:pt idx="3302">
                  <c:v>64</c:v>
                </c:pt>
                <c:pt idx="3303">
                  <c:v>35</c:v>
                </c:pt>
                <c:pt idx="3304">
                  <c:v>59</c:v>
                </c:pt>
                <c:pt idx="3305">
                  <c:v>31</c:v>
                </c:pt>
                <c:pt idx="3306">
                  <c:v>33</c:v>
                </c:pt>
                <c:pt idx="3307">
                  <c:v>33</c:v>
                </c:pt>
                <c:pt idx="3308">
                  <c:v>0</c:v>
                </c:pt>
                <c:pt idx="3309">
                  <c:v>28</c:v>
                </c:pt>
                <c:pt idx="3310">
                  <c:v>41</c:v>
                </c:pt>
                <c:pt idx="3311">
                  <c:v>25</c:v>
                </c:pt>
                <c:pt idx="3312">
                  <c:v>74</c:v>
                </c:pt>
                <c:pt idx="3313">
                  <c:v>26</c:v>
                </c:pt>
                <c:pt idx="3314">
                  <c:v>36</c:v>
                </c:pt>
                <c:pt idx="3315">
                  <c:v>32</c:v>
                </c:pt>
                <c:pt idx="3316">
                  <c:v>59</c:v>
                </c:pt>
                <c:pt idx="3317">
                  <c:v>57</c:v>
                </c:pt>
                <c:pt idx="3318">
                  <c:v>43</c:v>
                </c:pt>
                <c:pt idx="3319">
                  <c:v>38</c:v>
                </c:pt>
                <c:pt idx="3320">
                  <c:v>46</c:v>
                </c:pt>
                <c:pt idx="3321">
                  <c:v>0</c:v>
                </c:pt>
                <c:pt idx="3322">
                  <c:v>0</c:v>
                </c:pt>
                <c:pt idx="3323">
                  <c:v>48</c:v>
                </c:pt>
                <c:pt idx="3324">
                  <c:v>44</c:v>
                </c:pt>
                <c:pt idx="3325">
                  <c:v>48</c:v>
                </c:pt>
                <c:pt idx="3326">
                  <c:v>64</c:v>
                </c:pt>
                <c:pt idx="3327">
                  <c:v>26</c:v>
                </c:pt>
                <c:pt idx="3328">
                  <c:v>31</c:v>
                </c:pt>
                <c:pt idx="3329">
                  <c:v>29</c:v>
                </c:pt>
                <c:pt idx="3330">
                  <c:v>40</c:v>
                </c:pt>
                <c:pt idx="3331">
                  <c:v>44</c:v>
                </c:pt>
                <c:pt idx="3332">
                  <c:v>35</c:v>
                </c:pt>
                <c:pt idx="3333">
                  <c:v>57</c:v>
                </c:pt>
                <c:pt idx="3334">
                  <c:v>37</c:v>
                </c:pt>
                <c:pt idx="3335">
                  <c:v>40</c:v>
                </c:pt>
                <c:pt idx="3336">
                  <c:v>47</c:v>
                </c:pt>
                <c:pt idx="3337">
                  <c:v>0</c:v>
                </c:pt>
                <c:pt idx="3338">
                  <c:v>54</c:v>
                </c:pt>
                <c:pt idx="3339">
                  <c:v>55</c:v>
                </c:pt>
                <c:pt idx="3340">
                  <c:v>52</c:v>
                </c:pt>
                <c:pt idx="3341">
                  <c:v>59</c:v>
                </c:pt>
                <c:pt idx="3342">
                  <c:v>70</c:v>
                </c:pt>
                <c:pt idx="3343">
                  <c:v>47</c:v>
                </c:pt>
                <c:pt idx="3344">
                  <c:v>38</c:v>
                </c:pt>
                <c:pt idx="3345">
                  <c:v>25</c:v>
                </c:pt>
                <c:pt idx="3346">
                  <c:v>53</c:v>
                </c:pt>
                <c:pt idx="3347">
                  <c:v>45</c:v>
                </c:pt>
                <c:pt idx="3348">
                  <c:v>30</c:v>
                </c:pt>
                <c:pt idx="3349">
                  <c:v>0</c:v>
                </c:pt>
                <c:pt idx="3350">
                  <c:v>0</c:v>
                </c:pt>
                <c:pt idx="3351">
                  <c:v>36</c:v>
                </c:pt>
                <c:pt idx="3352">
                  <c:v>43</c:v>
                </c:pt>
                <c:pt idx="3353">
                  <c:v>60</c:v>
                </c:pt>
                <c:pt idx="3354">
                  <c:v>36</c:v>
                </c:pt>
                <c:pt idx="3355">
                  <c:v>46</c:v>
                </c:pt>
                <c:pt idx="3356">
                  <c:v>53</c:v>
                </c:pt>
                <c:pt idx="3357">
                  <c:v>40</c:v>
                </c:pt>
                <c:pt idx="3358">
                  <c:v>0</c:v>
                </c:pt>
                <c:pt idx="3359">
                  <c:v>22</c:v>
                </c:pt>
                <c:pt idx="3360">
                  <c:v>48</c:v>
                </c:pt>
                <c:pt idx="3361">
                  <c:v>52</c:v>
                </c:pt>
                <c:pt idx="3362">
                  <c:v>36</c:v>
                </c:pt>
                <c:pt idx="3363">
                  <c:v>40</c:v>
                </c:pt>
                <c:pt idx="3364">
                  <c:v>65</c:v>
                </c:pt>
                <c:pt idx="3365">
                  <c:v>54</c:v>
                </c:pt>
                <c:pt idx="3366">
                  <c:v>27</c:v>
                </c:pt>
                <c:pt idx="3367">
                  <c:v>37</c:v>
                </c:pt>
                <c:pt idx="3368">
                  <c:v>29</c:v>
                </c:pt>
                <c:pt idx="3369">
                  <c:v>41</c:v>
                </c:pt>
                <c:pt idx="3370">
                  <c:v>38</c:v>
                </c:pt>
                <c:pt idx="3371">
                  <c:v>60</c:v>
                </c:pt>
                <c:pt idx="3372">
                  <c:v>62</c:v>
                </c:pt>
                <c:pt idx="3373">
                  <c:v>38</c:v>
                </c:pt>
                <c:pt idx="3374">
                  <c:v>57</c:v>
                </c:pt>
                <c:pt idx="3375">
                  <c:v>31</c:v>
                </c:pt>
                <c:pt idx="3376">
                  <c:v>44</c:v>
                </c:pt>
                <c:pt idx="3377">
                  <c:v>0</c:v>
                </c:pt>
                <c:pt idx="3378">
                  <c:v>19</c:v>
                </c:pt>
                <c:pt idx="3379">
                  <c:v>27</c:v>
                </c:pt>
                <c:pt idx="3380">
                  <c:v>25</c:v>
                </c:pt>
                <c:pt idx="3381">
                  <c:v>55</c:v>
                </c:pt>
                <c:pt idx="3382">
                  <c:v>31</c:v>
                </c:pt>
                <c:pt idx="3383">
                  <c:v>57</c:v>
                </c:pt>
                <c:pt idx="3384">
                  <c:v>29</c:v>
                </c:pt>
                <c:pt idx="3385">
                  <c:v>0</c:v>
                </c:pt>
                <c:pt idx="3386">
                  <c:v>56</c:v>
                </c:pt>
                <c:pt idx="3387">
                  <c:v>0</c:v>
                </c:pt>
                <c:pt idx="3388">
                  <c:v>50</c:v>
                </c:pt>
                <c:pt idx="3389">
                  <c:v>31</c:v>
                </c:pt>
                <c:pt idx="3390">
                  <c:v>27</c:v>
                </c:pt>
                <c:pt idx="3391">
                  <c:v>24</c:v>
                </c:pt>
                <c:pt idx="3392">
                  <c:v>51</c:v>
                </c:pt>
                <c:pt idx="3393">
                  <c:v>34</c:v>
                </c:pt>
                <c:pt idx="3394">
                  <c:v>0</c:v>
                </c:pt>
                <c:pt idx="3395">
                  <c:v>43</c:v>
                </c:pt>
                <c:pt idx="3396">
                  <c:v>55</c:v>
                </c:pt>
                <c:pt idx="3397">
                  <c:v>52</c:v>
                </c:pt>
                <c:pt idx="3398">
                  <c:v>0</c:v>
                </c:pt>
                <c:pt idx="3399">
                  <c:v>36</c:v>
                </c:pt>
                <c:pt idx="3400">
                  <c:v>32</c:v>
                </c:pt>
                <c:pt idx="3401">
                  <c:v>52</c:v>
                </c:pt>
                <c:pt idx="3402">
                  <c:v>53</c:v>
                </c:pt>
                <c:pt idx="3403">
                  <c:v>48</c:v>
                </c:pt>
                <c:pt idx="3404">
                  <c:v>44</c:v>
                </c:pt>
                <c:pt idx="3405">
                  <c:v>42</c:v>
                </c:pt>
                <c:pt idx="3406">
                  <c:v>30</c:v>
                </c:pt>
                <c:pt idx="3407">
                  <c:v>51</c:v>
                </c:pt>
                <c:pt idx="3408">
                  <c:v>23</c:v>
                </c:pt>
                <c:pt idx="3409">
                  <c:v>51</c:v>
                </c:pt>
                <c:pt idx="3410">
                  <c:v>75</c:v>
                </c:pt>
                <c:pt idx="3411">
                  <c:v>30</c:v>
                </c:pt>
                <c:pt idx="3412">
                  <c:v>0</c:v>
                </c:pt>
                <c:pt idx="3413">
                  <c:v>27</c:v>
                </c:pt>
                <c:pt idx="3414">
                  <c:v>51</c:v>
                </c:pt>
                <c:pt idx="3415">
                  <c:v>26</c:v>
                </c:pt>
                <c:pt idx="3416">
                  <c:v>40</c:v>
                </c:pt>
                <c:pt idx="3417">
                  <c:v>41</c:v>
                </c:pt>
                <c:pt idx="3418">
                  <c:v>62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26</c:v>
                </c:pt>
                <c:pt idx="3423">
                  <c:v>27</c:v>
                </c:pt>
                <c:pt idx="3424">
                  <c:v>22</c:v>
                </c:pt>
                <c:pt idx="3425">
                  <c:v>58</c:v>
                </c:pt>
                <c:pt idx="3426">
                  <c:v>57</c:v>
                </c:pt>
                <c:pt idx="3427">
                  <c:v>37</c:v>
                </c:pt>
                <c:pt idx="3428">
                  <c:v>43</c:v>
                </c:pt>
                <c:pt idx="3429">
                  <c:v>54</c:v>
                </c:pt>
                <c:pt idx="3430">
                  <c:v>0</c:v>
                </c:pt>
                <c:pt idx="3431">
                  <c:v>40</c:v>
                </c:pt>
                <c:pt idx="3432">
                  <c:v>50</c:v>
                </c:pt>
                <c:pt idx="3433">
                  <c:v>36</c:v>
                </c:pt>
                <c:pt idx="3434">
                  <c:v>54</c:v>
                </c:pt>
                <c:pt idx="3435">
                  <c:v>36</c:v>
                </c:pt>
                <c:pt idx="3436">
                  <c:v>32</c:v>
                </c:pt>
                <c:pt idx="3437">
                  <c:v>34</c:v>
                </c:pt>
                <c:pt idx="3438">
                  <c:v>29</c:v>
                </c:pt>
                <c:pt idx="3439">
                  <c:v>24</c:v>
                </c:pt>
                <c:pt idx="3440">
                  <c:v>21</c:v>
                </c:pt>
                <c:pt idx="3441">
                  <c:v>39</c:v>
                </c:pt>
                <c:pt idx="3442">
                  <c:v>36</c:v>
                </c:pt>
                <c:pt idx="3443">
                  <c:v>58</c:v>
                </c:pt>
                <c:pt idx="3444">
                  <c:v>36</c:v>
                </c:pt>
                <c:pt idx="3445">
                  <c:v>30</c:v>
                </c:pt>
                <c:pt idx="3446">
                  <c:v>55</c:v>
                </c:pt>
                <c:pt idx="3447">
                  <c:v>29</c:v>
                </c:pt>
                <c:pt idx="3448">
                  <c:v>32</c:v>
                </c:pt>
                <c:pt idx="3449">
                  <c:v>52</c:v>
                </c:pt>
                <c:pt idx="3450">
                  <c:v>0</c:v>
                </c:pt>
                <c:pt idx="3451">
                  <c:v>43</c:v>
                </c:pt>
                <c:pt idx="3452">
                  <c:v>0</c:v>
                </c:pt>
                <c:pt idx="3453">
                  <c:v>27</c:v>
                </c:pt>
                <c:pt idx="3454">
                  <c:v>25</c:v>
                </c:pt>
                <c:pt idx="3455">
                  <c:v>22</c:v>
                </c:pt>
                <c:pt idx="3456">
                  <c:v>86</c:v>
                </c:pt>
                <c:pt idx="3457">
                  <c:v>35</c:v>
                </c:pt>
                <c:pt idx="3458">
                  <c:v>39</c:v>
                </c:pt>
                <c:pt idx="3459">
                  <c:v>32</c:v>
                </c:pt>
                <c:pt idx="3460">
                  <c:v>30</c:v>
                </c:pt>
                <c:pt idx="3461">
                  <c:v>55</c:v>
                </c:pt>
                <c:pt idx="3462">
                  <c:v>28</c:v>
                </c:pt>
                <c:pt idx="3463">
                  <c:v>61</c:v>
                </c:pt>
                <c:pt idx="3464">
                  <c:v>61</c:v>
                </c:pt>
                <c:pt idx="3465">
                  <c:v>40</c:v>
                </c:pt>
                <c:pt idx="3466">
                  <c:v>52</c:v>
                </c:pt>
                <c:pt idx="3467">
                  <c:v>55</c:v>
                </c:pt>
                <c:pt idx="3468">
                  <c:v>40</c:v>
                </c:pt>
                <c:pt idx="3469">
                  <c:v>37</c:v>
                </c:pt>
                <c:pt idx="3470">
                  <c:v>61</c:v>
                </c:pt>
                <c:pt idx="3471">
                  <c:v>0</c:v>
                </c:pt>
                <c:pt idx="3472">
                  <c:v>29</c:v>
                </c:pt>
                <c:pt idx="3473">
                  <c:v>45</c:v>
                </c:pt>
                <c:pt idx="3474">
                  <c:v>82</c:v>
                </c:pt>
                <c:pt idx="3475">
                  <c:v>27</c:v>
                </c:pt>
                <c:pt idx="3476">
                  <c:v>62</c:v>
                </c:pt>
                <c:pt idx="3477">
                  <c:v>73</c:v>
                </c:pt>
                <c:pt idx="3478">
                  <c:v>22</c:v>
                </c:pt>
                <c:pt idx="3479">
                  <c:v>25</c:v>
                </c:pt>
                <c:pt idx="3480">
                  <c:v>35</c:v>
                </c:pt>
                <c:pt idx="3481">
                  <c:v>28</c:v>
                </c:pt>
                <c:pt idx="3482">
                  <c:v>0</c:v>
                </c:pt>
                <c:pt idx="3483">
                  <c:v>44</c:v>
                </c:pt>
                <c:pt idx="3484">
                  <c:v>38</c:v>
                </c:pt>
                <c:pt idx="3485">
                  <c:v>29</c:v>
                </c:pt>
                <c:pt idx="3486">
                  <c:v>42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41</c:v>
                </c:pt>
                <c:pt idx="3492">
                  <c:v>61</c:v>
                </c:pt>
                <c:pt idx="3493">
                  <c:v>36</c:v>
                </c:pt>
                <c:pt idx="3494">
                  <c:v>26</c:v>
                </c:pt>
                <c:pt idx="3495">
                  <c:v>56</c:v>
                </c:pt>
                <c:pt idx="3496">
                  <c:v>37</c:v>
                </c:pt>
                <c:pt idx="3497">
                  <c:v>43</c:v>
                </c:pt>
                <c:pt idx="3498">
                  <c:v>57</c:v>
                </c:pt>
                <c:pt idx="3499">
                  <c:v>0</c:v>
                </c:pt>
                <c:pt idx="3500">
                  <c:v>20</c:v>
                </c:pt>
                <c:pt idx="3501">
                  <c:v>54</c:v>
                </c:pt>
                <c:pt idx="3502">
                  <c:v>0</c:v>
                </c:pt>
                <c:pt idx="3503">
                  <c:v>60</c:v>
                </c:pt>
                <c:pt idx="3504">
                  <c:v>22</c:v>
                </c:pt>
                <c:pt idx="3505">
                  <c:v>37</c:v>
                </c:pt>
                <c:pt idx="3506">
                  <c:v>24</c:v>
                </c:pt>
                <c:pt idx="3507">
                  <c:v>24</c:v>
                </c:pt>
                <c:pt idx="3508">
                  <c:v>42</c:v>
                </c:pt>
                <c:pt idx="3509">
                  <c:v>37</c:v>
                </c:pt>
                <c:pt idx="3510">
                  <c:v>35</c:v>
                </c:pt>
                <c:pt idx="3511">
                  <c:v>29</c:v>
                </c:pt>
                <c:pt idx="3512">
                  <c:v>92</c:v>
                </c:pt>
                <c:pt idx="3513">
                  <c:v>39</c:v>
                </c:pt>
                <c:pt idx="3514">
                  <c:v>0</c:v>
                </c:pt>
                <c:pt idx="3515">
                  <c:v>69</c:v>
                </c:pt>
                <c:pt idx="3516">
                  <c:v>59</c:v>
                </c:pt>
                <c:pt idx="3517">
                  <c:v>32</c:v>
                </c:pt>
                <c:pt idx="3518">
                  <c:v>47</c:v>
                </c:pt>
                <c:pt idx="3519">
                  <c:v>31</c:v>
                </c:pt>
                <c:pt idx="3520">
                  <c:v>35</c:v>
                </c:pt>
                <c:pt idx="3521">
                  <c:v>0</c:v>
                </c:pt>
                <c:pt idx="3522">
                  <c:v>21</c:v>
                </c:pt>
                <c:pt idx="3523">
                  <c:v>45</c:v>
                </c:pt>
                <c:pt idx="3524">
                  <c:v>47</c:v>
                </c:pt>
                <c:pt idx="3525">
                  <c:v>25</c:v>
                </c:pt>
                <c:pt idx="3526">
                  <c:v>0</c:v>
                </c:pt>
                <c:pt idx="3527">
                  <c:v>57</c:v>
                </c:pt>
                <c:pt idx="3528">
                  <c:v>0</c:v>
                </c:pt>
                <c:pt idx="3529">
                  <c:v>33</c:v>
                </c:pt>
                <c:pt idx="3530">
                  <c:v>0</c:v>
                </c:pt>
                <c:pt idx="3531">
                  <c:v>28</c:v>
                </c:pt>
                <c:pt idx="3532">
                  <c:v>67</c:v>
                </c:pt>
                <c:pt idx="3533">
                  <c:v>39</c:v>
                </c:pt>
                <c:pt idx="3534">
                  <c:v>73</c:v>
                </c:pt>
                <c:pt idx="3535">
                  <c:v>0</c:v>
                </c:pt>
                <c:pt idx="3536">
                  <c:v>38</c:v>
                </c:pt>
                <c:pt idx="3537">
                  <c:v>39</c:v>
                </c:pt>
                <c:pt idx="3538">
                  <c:v>0</c:v>
                </c:pt>
                <c:pt idx="3539">
                  <c:v>30</c:v>
                </c:pt>
                <c:pt idx="3540">
                  <c:v>45</c:v>
                </c:pt>
                <c:pt idx="3541">
                  <c:v>59</c:v>
                </c:pt>
                <c:pt idx="3542">
                  <c:v>0</c:v>
                </c:pt>
                <c:pt idx="3543">
                  <c:v>36</c:v>
                </c:pt>
                <c:pt idx="3544">
                  <c:v>38</c:v>
                </c:pt>
                <c:pt idx="3545">
                  <c:v>43</c:v>
                </c:pt>
                <c:pt idx="3546">
                  <c:v>56</c:v>
                </c:pt>
                <c:pt idx="3547">
                  <c:v>64</c:v>
                </c:pt>
                <c:pt idx="3548">
                  <c:v>29</c:v>
                </c:pt>
                <c:pt idx="3549">
                  <c:v>58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20</c:v>
                </c:pt>
                <c:pt idx="3554">
                  <c:v>40</c:v>
                </c:pt>
                <c:pt idx="3555">
                  <c:v>37</c:v>
                </c:pt>
                <c:pt idx="3556">
                  <c:v>0</c:v>
                </c:pt>
                <c:pt idx="3557">
                  <c:v>60</c:v>
                </c:pt>
                <c:pt idx="3558">
                  <c:v>35</c:v>
                </c:pt>
                <c:pt idx="3559">
                  <c:v>0</c:v>
                </c:pt>
                <c:pt idx="3560">
                  <c:v>28</c:v>
                </c:pt>
                <c:pt idx="3561">
                  <c:v>27</c:v>
                </c:pt>
                <c:pt idx="3562">
                  <c:v>52</c:v>
                </c:pt>
                <c:pt idx="3563">
                  <c:v>56</c:v>
                </c:pt>
                <c:pt idx="3564">
                  <c:v>0</c:v>
                </c:pt>
                <c:pt idx="3565">
                  <c:v>37</c:v>
                </c:pt>
                <c:pt idx="3566">
                  <c:v>32</c:v>
                </c:pt>
                <c:pt idx="3567">
                  <c:v>34</c:v>
                </c:pt>
                <c:pt idx="3568">
                  <c:v>35</c:v>
                </c:pt>
                <c:pt idx="3569">
                  <c:v>28</c:v>
                </c:pt>
                <c:pt idx="3570">
                  <c:v>61</c:v>
                </c:pt>
                <c:pt idx="3571">
                  <c:v>45</c:v>
                </c:pt>
                <c:pt idx="3572">
                  <c:v>38</c:v>
                </c:pt>
                <c:pt idx="3573">
                  <c:v>35</c:v>
                </c:pt>
                <c:pt idx="3574">
                  <c:v>36</c:v>
                </c:pt>
                <c:pt idx="3575">
                  <c:v>49</c:v>
                </c:pt>
                <c:pt idx="3576">
                  <c:v>0</c:v>
                </c:pt>
                <c:pt idx="3577">
                  <c:v>41</c:v>
                </c:pt>
                <c:pt idx="3578">
                  <c:v>59</c:v>
                </c:pt>
                <c:pt idx="3579">
                  <c:v>0</c:v>
                </c:pt>
                <c:pt idx="3580">
                  <c:v>35</c:v>
                </c:pt>
                <c:pt idx="3581">
                  <c:v>0</c:v>
                </c:pt>
                <c:pt idx="3582">
                  <c:v>70</c:v>
                </c:pt>
                <c:pt idx="3583">
                  <c:v>0</c:v>
                </c:pt>
                <c:pt idx="3584">
                  <c:v>28</c:v>
                </c:pt>
                <c:pt idx="3585">
                  <c:v>43</c:v>
                </c:pt>
                <c:pt idx="3586">
                  <c:v>0</c:v>
                </c:pt>
                <c:pt idx="3587">
                  <c:v>0</c:v>
                </c:pt>
                <c:pt idx="3588">
                  <c:v>50</c:v>
                </c:pt>
                <c:pt idx="3589">
                  <c:v>59</c:v>
                </c:pt>
                <c:pt idx="3590">
                  <c:v>25</c:v>
                </c:pt>
                <c:pt idx="3591">
                  <c:v>38</c:v>
                </c:pt>
                <c:pt idx="3592">
                  <c:v>35</c:v>
                </c:pt>
                <c:pt idx="3593">
                  <c:v>36</c:v>
                </c:pt>
                <c:pt idx="3594">
                  <c:v>53</c:v>
                </c:pt>
                <c:pt idx="3595">
                  <c:v>56</c:v>
                </c:pt>
                <c:pt idx="3596">
                  <c:v>40</c:v>
                </c:pt>
                <c:pt idx="3597">
                  <c:v>32</c:v>
                </c:pt>
                <c:pt idx="3598">
                  <c:v>53</c:v>
                </c:pt>
                <c:pt idx="3599">
                  <c:v>0</c:v>
                </c:pt>
                <c:pt idx="3600">
                  <c:v>38</c:v>
                </c:pt>
                <c:pt idx="3601">
                  <c:v>56</c:v>
                </c:pt>
                <c:pt idx="3602">
                  <c:v>35</c:v>
                </c:pt>
                <c:pt idx="3603">
                  <c:v>0</c:v>
                </c:pt>
                <c:pt idx="3604">
                  <c:v>43</c:v>
                </c:pt>
                <c:pt idx="3605">
                  <c:v>34</c:v>
                </c:pt>
                <c:pt idx="3606">
                  <c:v>35</c:v>
                </c:pt>
                <c:pt idx="3607">
                  <c:v>48</c:v>
                </c:pt>
                <c:pt idx="3608">
                  <c:v>26</c:v>
                </c:pt>
                <c:pt idx="3609">
                  <c:v>60</c:v>
                </c:pt>
                <c:pt idx="3610">
                  <c:v>47</c:v>
                </c:pt>
                <c:pt idx="3611">
                  <c:v>53</c:v>
                </c:pt>
                <c:pt idx="3612">
                  <c:v>30</c:v>
                </c:pt>
                <c:pt idx="3613">
                  <c:v>19</c:v>
                </c:pt>
                <c:pt idx="3614">
                  <c:v>32</c:v>
                </c:pt>
                <c:pt idx="3615">
                  <c:v>54</c:v>
                </c:pt>
                <c:pt idx="3616">
                  <c:v>0</c:v>
                </c:pt>
                <c:pt idx="3617">
                  <c:v>39</c:v>
                </c:pt>
                <c:pt idx="3618">
                  <c:v>0</c:v>
                </c:pt>
                <c:pt idx="3619">
                  <c:v>40</c:v>
                </c:pt>
                <c:pt idx="3620">
                  <c:v>30</c:v>
                </c:pt>
                <c:pt idx="3621">
                  <c:v>61</c:v>
                </c:pt>
                <c:pt idx="3622">
                  <c:v>29</c:v>
                </c:pt>
                <c:pt idx="3623">
                  <c:v>51</c:v>
                </c:pt>
                <c:pt idx="3624">
                  <c:v>0</c:v>
                </c:pt>
                <c:pt idx="3625">
                  <c:v>36</c:v>
                </c:pt>
                <c:pt idx="3626">
                  <c:v>41</c:v>
                </c:pt>
                <c:pt idx="3627">
                  <c:v>30</c:v>
                </c:pt>
                <c:pt idx="3628">
                  <c:v>0</c:v>
                </c:pt>
                <c:pt idx="3629">
                  <c:v>29</c:v>
                </c:pt>
                <c:pt idx="3630">
                  <c:v>0</c:v>
                </c:pt>
                <c:pt idx="3631">
                  <c:v>23</c:v>
                </c:pt>
                <c:pt idx="3632">
                  <c:v>41</c:v>
                </c:pt>
                <c:pt idx="3633">
                  <c:v>33</c:v>
                </c:pt>
                <c:pt idx="3634">
                  <c:v>41</c:v>
                </c:pt>
                <c:pt idx="3635">
                  <c:v>33</c:v>
                </c:pt>
                <c:pt idx="3636">
                  <c:v>34</c:v>
                </c:pt>
                <c:pt idx="3637">
                  <c:v>32</c:v>
                </c:pt>
                <c:pt idx="3638">
                  <c:v>0</c:v>
                </c:pt>
                <c:pt idx="3639">
                  <c:v>57</c:v>
                </c:pt>
                <c:pt idx="3640">
                  <c:v>54</c:v>
                </c:pt>
                <c:pt idx="3641">
                  <c:v>0</c:v>
                </c:pt>
                <c:pt idx="3642">
                  <c:v>0</c:v>
                </c:pt>
                <c:pt idx="3643">
                  <c:v>30</c:v>
                </c:pt>
                <c:pt idx="3644">
                  <c:v>32</c:v>
                </c:pt>
                <c:pt idx="3645">
                  <c:v>21</c:v>
                </c:pt>
                <c:pt idx="3646">
                  <c:v>22</c:v>
                </c:pt>
                <c:pt idx="3647">
                  <c:v>31</c:v>
                </c:pt>
                <c:pt idx="3648">
                  <c:v>26</c:v>
                </c:pt>
                <c:pt idx="3649">
                  <c:v>0</c:v>
                </c:pt>
                <c:pt idx="3650">
                  <c:v>23</c:v>
                </c:pt>
                <c:pt idx="3651">
                  <c:v>27</c:v>
                </c:pt>
                <c:pt idx="3652">
                  <c:v>38</c:v>
                </c:pt>
                <c:pt idx="3653">
                  <c:v>31</c:v>
                </c:pt>
                <c:pt idx="3654">
                  <c:v>46</c:v>
                </c:pt>
                <c:pt idx="3655">
                  <c:v>30</c:v>
                </c:pt>
                <c:pt idx="3656">
                  <c:v>51</c:v>
                </c:pt>
                <c:pt idx="3657">
                  <c:v>0</c:v>
                </c:pt>
                <c:pt idx="3658">
                  <c:v>30</c:v>
                </c:pt>
                <c:pt idx="3659">
                  <c:v>48</c:v>
                </c:pt>
                <c:pt idx="3660">
                  <c:v>49</c:v>
                </c:pt>
                <c:pt idx="3661">
                  <c:v>27</c:v>
                </c:pt>
                <c:pt idx="3662">
                  <c:v>61</c:v>
                </c:pt>
                <c:pt idx="3663">
                  <c:v>0</c:v>
                </c:pt>
                <c:pt idx="3664">
                  <c:v>0</c:v>
                </c:pt>
                <c:pt idx="3665">
                  <c:v>30</c:v>
                </c:pt>
                <c:pt idx="3666">
                  <c:v>19</c:v>
                </c:pt>
                <c:pt idx="3667">
                  <c:v>29</c:v>
                </c:pt>
                <c:pt idx="3668">
                  <c:v>43</c:v>
                </c:pt>
                <c:pt idx="3669">
                  <c:v>0</c:v>
                </c:pt>
                <c:pt idx="3670">
                  <c:v>53</c:v>
                </c:pt>
                <c:pt idx="3671">
                  <c:v>44</c:v>
                </c:pt>
                <c:pt idx="3672">
                  <c:v>75</c:v>
                </c:pt>
                <c:pt idx="3673">
                  <c:v>0</c:v>
                </c:pt>
                <c:pt idx="3674">
                  <c:v>32</c:v>
                </c:pt>
                <c:pt idx="3675">
                  <c:v>26</c:v>
                </c:pt>
                <c:pt idx="3676">
                  <c:v>0</c:v>
                </c:pt>
                <c:pt idx="3677">
                  <c:v>27</c:v>
                </c:pt>
                <c:pt idx="3678">
                  <c:v>20</c:v>
                </c:pt>
                <c:pt idx="3679">
                  <c:v>53</c:v>
                </c:pt>
                <c:pt idx="3680">
                  <c:v>24</c:v>
                </c:pt>
                <c:pt idx="3681">
                  <c:v>48</c:v>
                </c:pt>
                <c:pt idx="3682">
                  <c:v>68</c:v>
                </c:pt>
                <c:pt idx="3683">
                  <c:v>42</c:v>
                </c:pt>
                <c:pt idx="3684">
                  <c:v>56</c:v>
                </c:pt>
                <c:pt idx="3685">
                  <c:v>28</c:v>
                </c:pt>
                <c:pt idx="3686">
                  <c:v>0</c:v>
                </c:pt>
                <c:pt idx="3687">
                  <c:v>0</c:v>
                </c:pt>
                <c:pt idx="3688">
                  <c:v>36</c:v>
                </c:pt>
                <c:pt idx="3689">
                  <c:v>58</c:v>
                </c:pt>
                <c:pt idx="3690">
                  <c:v>50</c:v>
                </c:pt>
                <c:pt idx="3691">
                  <c:v>52</c:v>
                </c:pt>
                <c:pt idx="3692">
                  <c:v>0</c:v>
                </c:pt>
                <c:pt idx="3693">
                  <c:v>40</c:v>
                </c:pt>
                <c:pt idx="3694">
                  <c:v>21</c:v>
                </c:pt>
                <c:pt idx="3695">
                  <c:v>0</c:v>
                </c:pt>
                <c:pt idx="3696">
                  <c:v>47</c:v>
                </c:pt>
                <c:pt idx="3697">
                  <c:v>54</c:v>
                </c:pt>
                <c:pt idx="3698">
                  <c:v>0</c:v>
                </c:pt>
                <c:pt idx="3699">
                  <c:v>23</c:v>
                </c:pt>
                <c:pt idx="3700">
                  <c:v>56</c:v>
                </c:pt>
                <c:pt idx="3701">
                  <c:v>54</c:v>
                </c:pt>
                <c:pt idx="3702">
                  <c:v>21</c:v>
                </c:pt>
                <c:pt idx="3703">
                  <c:v>37</c:v>
                </c:pt>
                <c:pt idx="3704">
                  <c:v>60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38</c:v>
                </c:pt>
                <c:pt idx="3710">
                  <c:v>49</c:v>
                </c:pt>
                <c:pt idx="3711">
                  <c:v>53</c:v>
                </c:pt>
                <c:pt idx="3712">
                  <c:v>39</c:v>
                </c:pt>
                <c:pt idx="3713">
                  <c:v>40</c:v>
                </c:pt>
                <c:pt idx="3714">
                  <c:v>48</c:v>
                </c:pt>
                <c:pt idx="3715">
                  <c:v>29</c:v>
                </c:pt>
                <c:pt idx="3716">
                  <c:v>39</c:v>
                </c:pt>
                <c:pt idx="3717">
                  <c:v>0</c:v>
                </c:pt>
                <c:pt idx="3718">
                  <c:v>31</c:v>
                </c:pt>
                <c:pt idx="3719">
                  <c:v>22</c:v>
                </c:pt>
                <c:pt idx="3720">
                  <c:v>36</c:v>
                </c:pt>
                <c:pt idx="3721">
                  <c:v>0</c:v>
                </c:pt>
                <c:pt idx="3722">
                  <c:v>53</c:v>
                </c:pt>
                <c:pt idx="3723">
                  <c:v>37</c:v>
                </c:pt>
                <c:pt idx="3724">
                  <c:v>35</c:v>
                </c:pt>
                <c:pt idx="3725">
                  <c:v>28</c:v>
                </c:pt>
                <c:pt idx="3726">
                  <c:v>40</c:v>
                </c:pt>
                <c:pt idx="3727">
                  <c:v>56</c:v>
                </c:pt>
                <c:pt idx="3728">
                  <c:v>38</c:v>
                </c:pt>
                <c:pt idx="3729">
                  <c:v>58</c:v>
                </c:pt>
                <c:pt idx="3730">
                  <c:v>32</c:v>
                </c:pt>
                <c:pt idx="3731">
                  <c:v>35</c:v>
                </c:pt>
                <c:pt idx="3732">
                  <c:v>27</c:v>
                </c:pt>
                <c:pt idx="3733">
                  <c:v>0</c:v>
                </c:pt>
                <c:pt idx="3734">
                  <c:v>22</c:v>
                </c:pt>
                <c:pt idx="3735">
                  <c:v>24</c:v>
                </c:pt>
                <c:pt idx="3736">
                  <c:v>0</c:v>
                </c:pt>
                <c:pt idx="3737">
                  <c:v>59</c:v>
                </c:pt>
                <c:pt idx="3738">
                  <c:v>28</c:v>
                </c:pt>
                <c:pt idx="3739">
                  <c:v>47</c:v>
                </c:pt>
                <c:pt idx="3740">
                  <c:v>54</c:v>
                </c:pt>
                <c:pt idx="3741">
                  <c:v>40</c:v>
                </c:pt>
                <c:pt idx="3742">
                  <c:v>53</c:v>
                </c:pt>
                <c:pt idx="3743">
                  <c:v>22</c:v>
                </c:pt>
                <c:pt idx="3744">
                  <c:v>30</c:v>
                </c:pt>
                <c:pt idx="3745">
                  <c:v>50</c:v>
                </c:pt>
                <c:pt idx="3746">
                  <c:v>20</c:v>
                </c:pt>
                <c:pt idx="3747">
                  <c:v>47</c:v>
                </c:pt>
                <c:pt idx="3748">
                  <c:v>0</c:v>
                </c:pt>
                <c:pt idx="3749">
                  <c:v>42</c:v>
                </c:pt>
                <c:pt idx="3750">
                  <c:v>27</c:v>
                </c:pt>
                <c:pt idx="3751">
                  <c:v>29</c:v>
                </c:pt>
                <c:pt idx="3752">
                  <c:v>24</c:v>
                </c:pt>
                <c:pt idx="3753">
                  <c:v>0</c:v>
                </c:pt>
                <c:pt idx="3754">
                  <c:v>28</c:v>
                </c:pt>
                <c:pt idx="3755">
                  <c:v>33</c:v>
                </c:pt>
                <c:pt idx="3756">
                  <c:v>40</c:v>
                </c:pt>
                <c:pt idx="3757">
                  <c:v>0</c:v>
                </c:pt>
                <c:pt idx="3758">
                  <c:v>21</c:v>
                </c:pt>
                <c:pt idx="3759">
                  <c:v>21</c:v>
                </c:pt>
                <c:pt idx="3760">
                  <c:v>43</c:v>
                </c:pt>
                <c:pt idx="3761">
                  <c:v>52</c:v>
                </c:pt>
                <c:pt idx="3762">
                  <c:v>0</c:v>
                </c:pt>
                <c:pt idx="3763">
                  <c:v>62</c:v>
                </c:pt>
                <c:pt idx="3764">
                  <c:v>39</c:v>
                </c:pt>
                <c:pt idx="3765">
                  <c:v>50</c:v>
                </c:pt>
                <c:pt idx="3766">
                  <c:v>0</c:v>
                </c:pt>
                <c:pt idx="3767">
                  <c:v>23</c:v>
                </c:pt>
                <c:pt idx="3768">
                  <c:v>22</c:v>
                </c:pt>
                <c:pt idx="3769">
                  <c:v>47</c:v>
                </c:pt>
                <c:pt idx="3770">
                  <c:v>40</c:v>
                </c:pt>
                <c:pt idx="3771">
                  <c:v>48</c:v>
                </c:pt>
                <c:pt idx="3772">
                  <c:v>62</c:v>
                </c:pt>
                <c:pt idx="3773">
                  <c:v>37</c:v>
                </c:pt>
                <c:pt idx="3774">
                  <c:v>33</c:v>
                </c:pt>
                <c:pt idx="3775">
                  <c:v>38</c:v>
                </c:pt>
                <c:pt idx="3776">
                  <c:v>49</c:v>
                </c:pt>
                <c:pt idx="3777">
                  <c:v>36</c:v>
                </c:pt>
                <c:pt idx="3778">
                  <c:v>54</c:v>
                </c:pt>
                <c:pt idx="3779">
                  <c:v>49</c:v>
                </c:pt>
                <c:pt idx="3780">
                  <c:v>57</c:v>
                </c:pt>
                <c:pt idx="3781">
                  <c:v>53</c:v>
                </c:pt>
                <c:pt idx="3782">
                  <c:v>38</c:v>
                </c:pt>
                <c:pt idx="3783">
                  <c:v>24</c:v>
                </c:pt>
                <c:pt idx="3784">
                  <c:v>60</c:v>
                </c:pt>
                <c:pt idx="3785">
                  <c:v>19</c:v>
                </c:pt>
                <c:pt idx="3786">
                  <c:v>48</c:v>
                </c:pt>
                <c:pt idx="3787">
                  <c:v>36</c:v>
                </c:pt>
                <c:pt idx="3788">
                  <c:v>65</c:v>
                </c:pt>
                <c:pt idx="3789">
                  <c:v>59</c:v>
                </c:pt>
                <c:pt idx="3790">
                  <c:v>0</c:v>
                </c:pt>
                <c:pt idx="3791">
                  <c:v>20</c:v>
                </c:pt>
                <c:pt idx="3792">
                  <c:v>70</c:v>
                </c:pt>
                <c:pt idx="3793">
                  <c:v>27</c:v>
                </c:pt>
                <c:pt idx="3794">
                  <c:v>56</c:v>
                </c:pt>
                <c:pt idx="3795">
                  <c:v>43</c:v>
                </c:pt>
                <c:pt idx="3796">
                  <c:v>26</c:v>
                </c:pt>
                <c:pt idx="3797">
                  <c:v>0</c:v>
                </c:pt>
                <c:pt idx="3798">
                  <c:v>63</c:v>
                </c:pt>
                <c:pt idx="3799">
                  <c:v>29</c:v>
                </c:pt>
                <c:pt idx="3800">
                  <c:v>28</c:v>
                </c:pt>
                <c:pt idx="3801">
                  <c:v>35</c:v>
                </c:pt>
                <c:pt idx="3802">
                  <c:v>31</c:v>
                </c:pt>
                <c:pt idx="3803">
                  <c:v>24</c:v>
                </c:pt>
                <c:pt idx="3804">
                  <c:v>0</c:v>
                </c:pt>
                <c:pt idx="3805">
                  <c:v>25</c:v>
                </c:pt>
                <c:pt idx="3806">
                  <c:v>32</c:v>
                </c:pt>
                <c:pt idx="3807">
                  <c:v>51</c:v>
                </c:pt>
                <c:pt idx="3808">
                  <c:v>20</c:v>
                </c:pt>
                <c:pt idx="3809">
                  <c:v>0</c:v>
                </c:pt>
                <c:pt idx="3810">
                  <c:v>0</c:v>
                </c:pt>
                <c:pt idx="3811">
                  <c:v>52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31</c:v>
                </c:pt>
                <c:pt idx="3816">
                  <c:v>59</c:v>
                </c:pt>
                <c:pt idx="3817">
                  <c:v>0</c:v>
                </c:pt>
                <c:pt idx="3818">
                  <c:v>27</c:v>
                </c:pt>
                <c:pt idx="3819">
                  <c:v>57</c:v>
                </c:pt>
                <c:pt idx="3820">
                  <c:v>78</c:v>
                </c:pt>
                <c:pt idx="3821">
                  <c:v>57</c:v>
                </c:pt>
                <c:pt idx="3822">
                  <c:v>52</c:v>
                </c:pt>
                <c:pt idx="3823">
                  <c:v>0</c:v>
                </c:pt>
                <c:pt idx="3824">
                  <c:v>26</c:v>
                </c:pt>
                <c:pt idx="3825">
                  <c:v>58</c:v>
                </c:pt>
                <c:pt idx="3826">
                  <c:v>20</c:v>
                </c:pt>
                <c:pt idx="3827">
                  <c:v>21</c:v>
                </c:pt>
                <c:pt idx="3828">
                  <c:v>0</c:v>
                </c:pt>
                <c:pt idx="3829">
                  <c:v>36</c:v>
                </c:pt>
                <c:pt idx="3830">
                  <c:v>33</c:v>
                </c:pt>
                <c:pt idx="3831">
                  <c:v>28</c:v>
                </c:pt>
                <c:pt idx="3832">
                  <c:v>36</c:v>
                </c:pt>
                <c:pt idx="3833">
                  <c:v>31</c:v>
                </c:pt>
                <c:pt idx="3834">
                  <c:v>52</c:v>
                </c:pt>
                <c:pt idx="3835">
                  <c:v>61</c:v>
                </c:pt>
                <c:pt idx="3836">
                  <c:v>29</c:v>
                </c:pt>
                <c:pt idx="3837">
                  <c:v>30</c:v>
                </c:pt>
                <c:pt idx="3838">
                  <c:v>39</c:v>
                </c:pt>
                <c:pt idx="3839">
                  <c:v>31</c:v>
                </c:pt>
                <c:pt idx="3840">
                  <c:v>27</c:v>
                </c:pt>
                <c:pt idx="3841">
                  <c:v>34</c:v>
                </c:pt>
                <c:pt idx="3842">
                  <c:v>71</c:v>
                </c:pt>
                <c:pt idx="3843">
                  <c:v>35</c:v>
                </c:pt>
                <c:pt idx="3844">
                  <c:v>67</c:v>
                </c:pt>
                <c:pt idx="3845">
                  <c:v>28</c:v>
                </c:pt>
                <c:pt idx="3846">
                  <c:v>28</c:v>
                </c:pt>
                <c:pt idx="3847">
                  <c:v>72</c:v>
                </c:pt>
                <c:pt idx="3848">
                  <c:v>0</c:v>
                </c:pt>
                <c:pt idx="3849">
                  <c:v>28</c:v>
                </c:pt>
                <c:pt idx="3850">
                  <c:v>29</c:v>
                </c:pt>
                <c:pt idx="3851">
                  <c:v>27</c:v>
                </c:pt>
                <c:pt idx="3852">
                  <c:v>21</c:v>
                </c:pt>
                <c:pt idx="3853">
                  <c:v>37</c:v>
                </c:pt>
                <c:pt idx="3854">
                  <c:v>75</c:v>
                </c:pt>
                <c:pt idx="3855">
                  <c:v>27</c:v>
                </c:pt>
                <c:pt idx="3856">
                  <c:v>76</c:v>
                </c:pt>
                <c:pt idx="3857">
                  <c:v>50</c:v>
                </c:pt>
                <c:pt idx="3858">
                  <c:v>31</c:v>
                </c:pt>
                <c:pt idx="3859">
                  <c:v>55</c:v>
                </c:pt>
                <c:pt idx="3860">
                  <c:v>56</c:v>
                </c:pt>
                <c:pt idx="3861">
                  <c:v>0</c:v>
                </c:pt>
                <c:pt idx="3862">
                  <c:v>44</c:v>
                </c:pt>
                <c:pt idx="3863">
                  <c:v>49</c:v>
                </c:pt>
                <c:pt idx="3864">
                  <c:v>0</c:v>
                </c:pt>
                <c:pt idx="3865">
                  <c:v>36</c:v>
                </c:pt>
                <c:pt idx="3866">
                  <c:v>33</c:v>
                </c:pt>
                <c:pt idx="3867">
                  <c:v>61</c:v>
                </c:pt>
                <c:pt idx="3868">
                  <c:v>0</c:v>
                </c:pt>
                <c:pt idx="3869">
                  <c:v>55</c:v>
                </c:pt>
                <c:pt idx="3870">
                  <c:v>26</c:v>
                </c:pt>
                <c:pt idx="3871">
                  <c:v>39</c:v>
                </c:pt>
                <c:pt idx="3872">
                  <c:v>41</c:v>
                </c:pt>
                <c:pt idx="3873">
                  <c:v>36</c:v>
                </c:pt>
                <c:pt idx="3874">
                  <c:v>38</c:v>
                </c:pt>
                <c:pt idx="3875">
                  <c:v>0</c:v>
                </c:pt>
                <c:pt idx="3876">
                  <c:v>49</c:v>
                </c:pt>
                <c:pt idx="3877">
                  <c:v>34</c:v>
                </c:pt>
                <c:pt idx="3878">
                  <c:v>32</c:v>
                </c:pt>
                <c:pt idx="3879">
                  <c:v>55</c:v>
                </c:pt>
                <c:pt idx="3880">
                  <c:v>52</c:v>
                </c:pt>
                <c:pt idx="3881">
                  <c:v>60</c:v>
                </c:pt>
                <c:pt idx="3882">
                  <c:v>55</c:v>
                </c:pt>
                <c:pt idx="3883">
                  <c:v>0</c:v>
                </c:pt>
                <c:pt idx="3884">
                  <c:v>30</c:v>
                </c:pt>
                <c:pt idx="3885">
                  <c:v>58</c:v>
                </c:pt>
                <c:pt idx="3886">
                  <c:v>55</c:v>
                </c:pt>
                <c:pt idx="3887">
                  <c:v>60</c:v>
                </c:pt>
                <c:pt idx="3888">
                  <c:v>46</c:v>
                </c:pt>
                <c:pt idx="3889">
                  <c:v>29</c:v>
                </c:pt>
                <c:pt idx="3890">
                  <c:v>31</c:v>
                </c:pt>
                <c:pt idx="3891">
                  <c:v>55</c:v>
                </c:pt>
                <c:pt idx="3892">
                  <c:v>0</c:v>
                </c:pt>
                <c:pt idx="3893">
                  <c:v>52</c:v>
                </c:pt>
                <c:pt idx="3894">
                  <c:v>37</c:v>
                </c:pt>
                <c:pt idx="3895">
                  <c:v>45</c:v>
                </c:pt>
                <c:pt idx="3896">
                  <c:v>0</c:v>
                </c:pt>
                <c:pt idx="3897">
                  <c:v>0</c:v>
                </c:pt>
                <c:pt idx="3898">
                  <c:v>30</c:v>
                </c:pt>
                <c:pt idx="3899">
                  <c:v>53</c:v>
                </c:pt>
                <c:pt idx="3900">
                  <c:v>32</c:v>
                </c:pt>
                <c:pt idx="3901">
                  <c:v>50</c:v>
                </c:pt>
                <c:pt idx="3902">
                  <c:v>64</c:v>
                </c:pt>
                <c:pt idx="3903">
                  <c:v>33</c:v>
                </c:pt>
                <c:pt idx="3904">
                  <c:v>0</c:v>
                </c:pt>
                <c:pt idx="3905">
                  <c:v>48</c:v>
                </c:pt>
                <c:pt idx="3906">
                  <c:v>37</c:v>
                </c:pt>
                <c:pt idx="3907">
                  <c:v>46</c:v>
                </c:pt>
                <c:pt idx="3908">
                  <c:v>62</c:v>
                </c:pt>
                <c:pt idx="3909">
                  <c:v>27</c:v>
                </c:pt>
                <c:pt idx="3910">
                  <c:v>76</c:v>
                </c:pt>
                <c:pt idx="3911">
                  <c:v>20</c:v>
                </c:pt>
                <c:pt idx="3912">
                  <c:v>0</c:v>
                </c:pt>
                <c:pt idx="3913">
                  <c:v>0</c:v>
                </c:pt>
                <c:pt idx="3914">
                  <c:v>52</c:v>
                </c:pt>
                <c:pt idx="3915">
                  <c:v>31</c:v>
                </c:pt>
                <c:pt idx="3916">
                  <c:v>59</c:v>
                </c:pt>
                <c:pt idx="3917">
                  <c:v>23</c:v>
                </c:pt>
                <c:pt idx="3918">
                  <c:v>43</c:v>
                </c:pt>
                <c:pt idx="3919">
                  <c:v>42</c:v>
                </c:pt>
                <c:pt idx="3920">
                  <c:v>0</c:v>
                </c:pt>
                <c:pt idx="3921">
                  <c:v>54</c:v>
                </c:pt>
                <c:pt idx="3922">
                  <c:v>0</c:v>
                </c:pt>
                <c:pt idx="3923">
                  <c:v>0</c:v>
                </c:pt>
                <c:pt idx="3924">
                  <c:v>48</c:v>
                </c:pt>
                <c:pt idx="3925">
                  <c:v>29</c:v>
                </c:pt>
                <c:pt idx="3926">
                  <c:v>58</c:v>
                </c:pt>
                <c:pt idx="3927">
                  <c:v>36</c:v>
                </c:pt>
                <c:pt idx="3928">
                  <c:v>0</c:v>
                </c:pt>
                <c:pt idx="3929">
                  <c:v>62</c:v>
                </c:pt>
                <c:pt idx="3930">
                  <c:v>34</c:v>
                </c:pt>
                <c:pt idx="3931">
                  <c:v>0</c:v>
                </c:pt>
                <c:pt idx="3932">
                  <c:v>50</c:v>
                </c:pt>
                <c:pt idx="3933">
                  <c:v>40</c:v>
                </c:pt>
                <c:pt idx="3934">
                  <c:v>31</c:v>
                </c:pt>
                <c:pt idx="3935">
                  <c:v>42</c:v>
                </c:pt>
                <c:pt idx="3936">
                  <c:v>0</c:v>
                </c:pt>
                <c:pt idx="3937">
                  <c:v>27</c:v>
                </c:pt>
                <c:pt idx="3938">
                  <c:v>0</c:v>
                </c:pt>
                <c:pt idx="3939">
                  <c:v>26</c:v>
                </c:pt>
                <c:pt idx="3940">
                  <c:v>67</c:v>
                </c:pt>
                <c:pt idx="3941">
                  <c:v>0</c:v>
                </c:pt>
                <c:pt idx="3942">
                  <c:v>0</c:v>
                </c:pt>
                <c:pt idx="3943">
                  <c:v>43</c:v>
                </c:pt>
                <c:pt idx="3944">
                  <c:v>24</c:v>
                </c:pt>
                <c:pt idx="3945">
                  <c:v>28</c:v>
                </c:pt>
                <c:pt idx="3946">
                  <c:v>0</c:v>
                </c:pt>
                <c:pt idx="3947">
                  <c:v>0</c:v>
                </c:pt>
                <c:pt idx="3948">
                  <c:v>20</c:v>
                </c:pt>
                <c:pt idx="3949">
                  <c:v>0</c:v>
                </c:pt>
                <c:pt idx="3950">
                  <c:v>27</c:v>
                </c:pt>
                <c:pt idx="3951">
                  <c:v>34</c:v>
                </c:pt>
                <c:pt idx="3952">
                  <c:v>38</c:v>
                </c:pt>
                <c:pt idx="3953">
                  <c:v>41</c:v>
                </c:pt>
                <c:pt idx="3954">
                  <c:v>35</c:v>
                </c:pt>
                <c:pt idx="3955">
                  <c:v>34</c:v>
                </c:pt>
                <c:pt idx="3956">
                  <c:v>21</c:v>
                </c:pt>
                <c:pt idx="3957">
                  <c:v>0</c:v>
                </c:pt>
                <c:pt idx="3958">
                  <c:v>27</c:v>
                </c:pt>
                <c:pt idx="3959">
                  <c:v>35</c:v>
                </c:pt>
                <c:pt idx="3960">
                  <c:v>0</c:v>
                </c:pt>
                <c:pt idx="3961">
                  <c:v>67</c:v>
                </c:pt>
                <c:pt idx="3962">
                  <c:v>42</c:v>
                </c:pt>
                <c:pt idx="3963">
                  <c:v>0</c:v>
                </c:pt>
                <c:pt idx="3964">
                  <c:v>36</c:v>
                </c:pt>
                <c:pt idx="3965">
                  <c:v>35</c:v>
                </c:pt>
                <c:pt idx="3966">
                  <c:v>34</c:v>
                </c:pt>
                <c:pt idx="3967">
                  <c:v>0</c:v>
                </c:pt>
                <c:pt idx="3968">
                  <c:v>44</c:v>
                </c:pt>
                <c:pt idx="3969">
                  <c:v>30</c:v>
                </c:pt>
                <c:pt idx="3970">
                  <c:v>20</c:v>
                </c:pt>
                <c:pt idx="3971">
                  <c:v>0</c:v>
                </c:pt>
                <c:pt idx="3972">
                  <c:v>41</c:v>
                </c:pt>
                <c:pt idx="3973">
                  <c:v>0</c:v>
                </c:pt>
                <c:pt idx="3974">
                  <c:v>42</c:v>
                </c:pt>
                <c:pt idx="3975">
                  <c:v>27</c:v>
                </c:pt>
                <c:pt idx="3976">
                  <c:v>26</c:v>
                </c:pt>
                <c:pt idx="3977">
                  <c:v>33</c:v>
                </c:pt>
                <c:pt idx="3978">
                  <c:v>51</c:v>
                </c:pt>
                <c:pt idx="3979">
                  <c:v>0</c:v>
                </c:pt>
                <c:pt idx="3980">
                  <c:v>48</c:v>
                </c:pt>
                <c:pt idx="3981">
                  <c:v>21</c:v>
                </c:pt>
                <c:pt idx="3982">
                  <c:v>36</c:v>
                </c:pt>
                <c:pt idx="3983">
                  <c:v>36</c:v>
                </c:pt>
                <c:pt idx="3984">
                  <c:v>0</c:v>
                </c:pt>
                <c:pt idx="3985">
                  <c:v>30</c:v>
                </c:pt>
                <c:pt idx="3986">
                  <c:v>36</c:v>
                </c:pt>
                <c:pt idx="3987">
                  <c:v>28</c:v>
                </c:pt>
                <c:pt idx="3988">
                  <c:v>37</c:v>
                </c:pt>
                <c:pt idx="3989">
                  <c:v>54</c:v>
                </c:pt>
                <c:pt idx="3990">
                  <c:v>40</c:v>
                </c:pt>
                <c:pt idx="3991">
                  <c:v>25</c:v>
                </c:pt>
                <c:pt idx="3992">
                  <c:v>32</c:v>
                </c:pt>
                <c:pt idx="3993">
                  <c:v>40</c:v>
                </c:pt>
                <c:pt idx="3994">
                  <c:v>35</c:v>
                </c:pt>
                <c:pt idx="3995">
                  <c:v>52</c:v>
                </c:pt>
                <c:pt idx="3996">
                  <c:v>24</c:v>
                </c:pt>
                <c:pt idx="3997">
                  <c:v>0</c:v>
                </c:pt>
                <c:pt idx="3998">
                  <c:v>34</c:v>
                </c:pt>
                <c:pt idx="3999">
                  <c:v>23</c:v>
                </c:pt>
                <c:pt idx="4000">
                  <c:v>31</c:v>
                </c:pt>
                <c:pt idx="4001">
                  <c:v>30</c:v>
                </c:pt>
                <c:pt idx="4002">
                  <c:v>58</c:v>
                </c:pt>
                <c:pt idx="4003">
                  <c:v>23</c:v>
                </c:pt>
                <c:pt idx="4004">
                  <c:v>0</c:v>
                </c:pt>
                <c:pt idx="4005">
                  <c:v>24</c:v>
                </c:pt>
                <c:pt idx="4006">
                  <c:v>0</c:v>
                </c:pt>
                <c:pt idx="4007">
                  <c:v>58</c:v>
                </c:pt>
                <c:pt idx="4008">
                  <c:v>40</c:v>
                </c:pt>
                <c:pt idx="4009">
                  <c:v>45</c:v>
                </c:pt>
                <c:pt idx="4010">
                  <c:v>35</c:v>
                </c:pt>
                <c:pt idx="4011">
                  <c:v>43</c:v>
                </c:pt>
                <c:pt idx="4012">
                  <c:v>48</c:v>
                </c:pt>
                <c:pt idx="4013">
                  <c:v>46</c:v>
                </c:pt>
                <c:pt idx="4014">
                  <c:v>33</c:v>
                </c:pt>
                <c:pt idx="4015">
                  <c:v>63</c:v>
                </c:pt>
                <c:pt idx="4016">
                  <c:v>34</c:v>
                </c:pt>
                <c:pt idx="4017">
                  <c:v>0</c:v>
                </c:pt>
                <c:pt idx="4018">
                  <c:v>71</c:v>
                </c:pt>
                <c:pt idx="4019">
                  <c:v>0</c:v>
                </c:pt>
                <c:pt idx="4020">
                  <c:v>65</c:v>
                </c:pt>
                <c:pt idx="4021">
                  <c:v>38</c:v>
                </c:pt>
                <c:pt idx="4022">
                  <c:v>31</c:v>
                </c:pt>
                <c:pt idx="4023">
                  <c:v>49</c:v>
                </c:pt>
                <c:pt idx="4024">
                  <c:v>55</c:v>
                </c:pt>
                <c:pt idx="4025">
                  <c:v>21</c:v>
                </c:pt>
                <c:pt idx="4026">
                  <c:v>42</c:v>
                </c:pt>
                <c:pt idx="4027">
                  <c:v>34</c:v>
                </c:pt>
                <c:pt idx="4028">
                  <c:v>38</c:v>
                </c:pt>
                <c:pt idx="4029">
                  <c:v>31</c:v>
                </c:pt>
                <c:pt idx="4030">
                  <c:v>28</c:v>
                </c:pt>
                <c:pt idx="4031">
                  <c:v>23</c:v>
                </c:pt>
                <c:pt idx="4032">
                  <c:v>58</c:v>
                </c:pt>
                <c:pt idx="4033">
                  <c:v>0</c:v>
                </c:pt>
                <c:pt idx="4034">
                  <c:v>48</c:v>
                </c:pt>
                <c:pt idx="4035">
                  <c:v>69</c:v>
                </c:pt>
                <c:pt idx="4036">
                  <c:v>29</c:v>
                </c:pt>
                <c:pt idx="4037">
                  <c:v>31</c:v>
                </c:pt>
                <c:pt idx="4038">
                  <c:v>33</c:v>
                </c:pt>
                <c:pt idx="4039">
                  <c:v>29</c:v>
                </c:pt>
                <c:pt idx="4040">
                  <c:v>31</c:v>
                </c:pt>
                <c:pt idx="4041">
                  <c:v>39</c:v>
                </c:pt>
                <c:pt idx="4042">
                  <c:v>64</c:v>
                </c:pt>
                <c:pt idx="4043">
                  <c:v>41</c:v>
                </c:pt>
                <c:pt idx="4044">
                  <c:v>39</c:v>
                </c:pt>
                <c:pt idx="4045">
                  <c:v>38</c:v>
                </c:pt>
                <c:pt idx="4046">
                  <c:v>24</c:v>
                </c:pt>
                <c:pt idx="4047">
                  <c:v>41</c:v>
                </c:pt>
                <c:pt idx="4048">
                  <c:v>61</c:v>
                </c:pt>
                <c:pt idx="4049">
                  <c:v>34</c:v>
                </c:pt>
                <c:pt idx="4050">
                  <c:v>27</c:v>
                </c:pt>
                <c:pt idx="4051">
                  <c:v>57</c:v>
                </c:pt>
                <c:pt idx="4052">
                  <c:v>28</c:v>
                </c:pt>
                <c:pt idx="4053">
                  <c:v>50</c:v>
                </c:pt>
                <c:pt idx="4054">
                  <c:v>0</c:v>
                </c:pt>
                <c:pt idx="4055">
                  <c:v>56</c:v>
                </c:pt>
                <c:pt idx="4056">
                  <c:v>81</c:v>
                </c:pt>
                <c:pt idx="4057">
                  <c:v>38</c:v>
                </c:pt>
                <c:pt idx="4058">
                  <c:v>32</c:v>
                </c:pt>
                <c:pt idx="4059">
                  <c:v>36</c:v>
                </c:pt>
                <c:pt idx="4060">
                  <c:v>31</c:v>
                </c:pt>
                <c:pt idx="4061">
                  <c:v>23</c:v>
                </c:pt>
                <c:pt idx="4062">
                  <c:v>35</c:v>
                </c:pt>
                <c:pt idx="4063">
                  <c:v>39</c:v>
                </c:pt>
                <c:pt idx="4064">
                  <c:v>48</c:v>
                </c:pt>
                <c:pt idx="4065">
                  <c:v>51</c:v>
                </c:pt>
                <c:pt idx="4066">
                  <c:v>26</c:v>
                </c:pt>
                <c:pt idx="4067">
                  <c:v>26</c:v>
                </c:pt>
                <c:pt idx="4068">
                  <c:v>0</c:v>
                </c:pt>
                <c:pt idx="4069">
                  <c:v>0</c:v>
                </c:pt>
                <c:pt idx="4070">
                  <c:v>21</c:v>
                </c:pt>
                <c:pt idx="4071">
                  <c:v>64</c:v>
                </c:pt>
                <c:pt idx="4072">
                  <c:v>0</c:v>
                </c:pt>
                <c:pt idx="4073">
                  <c:v>62</c:v>
                </c:pt>
                <c:pt idx="4074">
                  <c:v>41</c:v>
                </c:pt>
                <c:pt idx="4075">
                  <c:v>86</c:v>
                </c:pt>
                <c:pt idx="4076">
                  <c:v>40</c:v>
                </c:pt>
                <c:pt idx="4077">
                  <c:v>59</c:v>
                </c:pt>
                <c:pt idx="4078">
                  <c:v>29</c:v>
                </c:pt>
                <c:pt idx="4079">
                  <c:v>33</c:v>
                </c:pt>
                <c:pt idx="4080">
                  <c:v>58</c:v>
                </c:pt>
                <c:pt idx="4081">
                  <c:v>38</c:v>
                </c:pt>
                <c:pt idx="4082">
                  <c:v>49</c:v>
                </c:pt>
                <c:pt idx="4083">
                  <c:v>40</c:v>
                </c:pt>
                <c:pt idx="4084">
                  <c:v>87</c:v>
                </c:pt>
                <c:pt idx="4085">
                  <c:v>39</c:v>
                </c:pt>
                <c:pt idx="4086">
                  <c:v>46</c:v>
                </c:pt>
                <c:pt idx="4087">
                  <c:v>47</c:v>
                </c:pt>
                <c:pt idx="4088">
                  <c:v>0</c:v>
                </c:pt>
                <c:pt idx="4089">
                  <c:v>27</c:v>
                </c:pt>
                <c:pt idx="4090">
                  <c:v>25</c:v>
                </c:pt>
                <c:pt idx="4091">
                  <c:v>36</c:v>
                </c:pt>
                <c:pt idx="4092">
                  <c:v>39</c:v>
                </c:pt>
                <c:pt idx="4093">
                  <c:v>34</c:v>
                </c:pt>
                <c:pt idx="4094">
                  <c:v>43</c:v>
                </c:pt>
                <c:pt idx="4095">
                  <c:v>22</c:v>
                </c:pt>
                <c:pt idx="4096">
                  <c:v>49</c:v>
                </c:pt>
                <c:pt idx="4097">
                  <c:v>23</c:v>
                </c:pt>
                <c:pt idx="4098">
                  <c:v>64</c:v>
                </c:pt>
                <c:pt idx="4099">
                  <c:v>51</c:v>
                </c:pt>
                <c:pt idx="4100">
                  <c:v>85</c:v>
                </c:pt>
                <c:pt idx="4101">
                  <c:v>0</c:v>
                </c:pt>
                <c:pt idx="4102">
                  <c:v>39</c:v>
                </c:pt>
                <c:pt idx="4103">
                  <c:v>30</c:v>
                </c:pt>
                <c:pt idx="4104">
                  <c:v>61</c:v>
                </c:pt>
                <c:pt idx="4105">
                  <c:v>41</c:v>
                </c:pt>
                <c:pt idx="4106">
                  <c:v>29</c:v>
                </c:pt>
                <c:pt idx="4107">
                  <c:v>41</c:v>
                </c:pt>
                <c:pt idx="4108">
                  <c:v>29</c:v>
                </c:pt>
                <c:pt idx="4109">
                  <c:v>0</c:v>
                </c:pt>
                <c:pt idx="4110">
                  <c:v>0</c:v>
                </c:pt>
                <c:pt idx="4111">
                  <c:v>53</c:v>
                </c:pt>
                <c:pt idx="4112">
                  <c:v>0</c:v>
                </c:pt>
                <c:pt idx="4113">
                  <c:v>42</c:v>
                </c:pt>
                <c:pt idx="4114">
                  <c:v>0</c:v>
                </c:pt>
                <c:pt idx="4115">
                  <c:v>38</c:v>
                </c:pt>
                <c:pt idx="4116">
                  <c:v>34</c:v>
                </c:pt>
                <c:pt idx="4117">
                  <c:v>0</c:v>
                </c:pt>
                <c:pt idx="4118">
                  <c:v>35</c:v>
                </c:pt>
                <c:pt idx="4119">
                  <c:v>0</c:v>
                </c:pt>
                <c:pt idx="4120">
                  <c:v>0</c:v>
                </c:pt>
                <c:pt idx="4121">
                  <c:v>26</c:v>
                </c:pt>
                <c:pt idx="4122">
                  <c:v>25</c:v>
                </c:pt>
                <c:pt idx="4123">
                  <c:v>20</c:v>
                </c:pt>
                <c:pt idx="4124">
                  <c:v>49</c:v>
                </c:pt>
                <c:pt idx="4125">
                  <c:v>42</c:v>
                </c:pt>
                <c:pt idx="4126">
                  <c:v>82</c:v>
                </c:pt>
                <c:pt idx="4127">
                  <c:v>53</c:v>
                </c:pt>
                <c:pt idx="4128">
                  <c:v>39</c:v>
                </c:pt>
                <c:pt idx="4129">
                  <c:v>54</c:v>
                </c:pt>
                <c:pt idx="4130">
                  <c:v>45</c:v>
                </c:pt>
                <c:pt idx="4131">
                  <c:v>46</c:v>
                </c:pt>
                <c:pt idx="4132">
                  <c:v>0</c:v>
                </c:pt>
                <c:pt idx="4133">
                  <c:v>60</c:v>
                </c:pt>
                <c:pt idx="4134">
                  <c:v>0</c:v>
                </c:pt>
                <c:pt idx="4135">
                  <c:v>28</c:v>
                </c:pt>
                <c:pt idx="4136">
                  <c:v>25</c:v>
                </c:pt>
                <c:pt idx="4137">
                  <c:v>56</c:v>
                </c:pt>
                <c:pt idx="4138">
                  <c:v>49</c:v>
                </c:pt>
                <c:pt idx="4139">
                  <c:v>32</c:v>
                </c:pt>
                <c:pt idx="4140">
                  <c:v>37</c:v>
                </c:pt>
                <c:pt idx="4141">
                  <c:v>47</c:v>
                </c:pt>
                <c:pt idx="4142">
                  <c:v>0</c:v>
                </c:pt>
                <c:pt idx="4143">
                  <c:v>50</c:v>
                </c:pt>
                <c:pt idx="4144">
                  <c:v>48</c:v>
                </c:pt>
                <c:pt idx="4145">
                  <c:v>42</c:v>
                </c:pt>
                <c:pt idx="4146">
                  <c:v>0</c:v>
                </c:pt>
                <c:pt idx="4147">
                  <c:v>29</c:v>
                </c:pt>
                <c:pt idx="4148">
                  <c:v>24</c:v>
                </c:pt>
                <c:pt idx="4149">
                  <c:v>29</c:v>
                </c:pt>
                <c:pt idx="4150">
                  <c:v>0</c:v>
                </c:pt>
                <c:pt idx="4151">
                  <c:v>0</c:v>
                </c:pt>
                <c:pt idx="4152">
                  <c:v>20</c:v>
                </c:pt>
                <c:pt idx="4153">
                  <c:v>0</c:v>
                </c:pt>
                <c:pt idx="4154">
                  <c:v>26</c:v>
                </c:pt>
                <c:pt idx="4155">
                  <c:v>35</c:v>
                </c:pt>
                <c:pt idx="4156">
                  <c:v>60</c:v>
                </c:pt>
                <c:pt idx="4157">
                  <c:v>0</c:v>
                </c:pt>
                <c:pt idx="4158">
                  <c:v>26</c:v>
                </c:pt>
                <c:pt idx="4159">
                  <c:v>54</c:v>
                </c:pt>
                <c:pt idx="4160">
                  <c:v>33</c:v>
                </c:pt>
                <c:pt idx="4161">
                  <c:v>28</c:v>
                </c:pt>
                <c:pt idx="4162">
                  <c:v>53</c:v>
                </c:pt>
                <c:pt idx="4163">
                  <c:v>0</c:v>
                </c:pt>
                <c:pt idx="4164">
                  <c:v>60</c:v>
                </c:pt>
                <c:pt idx="4165">
                  <c:v>67</c:v>
                </c:pt>
                <c:pt idx="4166">
                  <c:v>41</c:v>
                </c:pt>
                <c:pt idx="4167">
                  <c:v>0</c:v>
                </c:pt>
                <c:pt idx="4168">
                  <c:v>22</c:v>
                </c:pt>
                <c:pt idx="4169">
                  <c:v>49</c:v>
                </c:pt>
                <c:pt idx="4170">
                  <c:v>47</c:v>
                </c:pt>
                <c:pt idx="4171">
                  <c:v>70</c:v>
                </c:pt>
                <c:pt idx="4172">
                  <c:v>35</c:v>
                </c:pt>
                <c:pt idx="4173">
                  <c:v>32</c:v>
                </c:pt>
                <c:pt idx="4174">
                  <c:v>32</c:v>
                </c:pt>
                <c:pt idx="4175">
                  <c:v>32</c:v>
                </c:pt>
                <c:pt idx="4176">
                  <c:v>61</c:v>
                </c:pt>
                <c:pt idx="4177">
                  <c:v>93</c:v>
                </c:pt>
                <c:pt idx="4178">
                  <c:v>44</c:v>
                </c:pt>
                <c:pt idx="4179">
                  <c:v>0</c:v>
                </c:pt>
                <c:pt idx="4180">
                  <c:v>57</c:v>
                </c:pt>
                <c:pt idx="4181">
                  <c:v>0</c:v>
                </c:pt>
                <c:pt idx="4182">
                  <c:v>35</c:v>
                </c:pt>
                <c:pt idx="4183">
                  <c:v>28</c:v>
                </c:pt>
                <c:pt idx="4184">
                  <c:v>39</c:v>
                </c:pt>
                <c:pt idx="4185">
                  <c:v>61</c:v>
                </c:pt>
                <c:pt idx="4186">
                  <c:v>28</c:v>
                </c:pt>
                <c:pt idx="4187">
                  <c:v>35</c:v>
                </c:pt>
                <c:pt idx="4188">
                  <c:v>0</c:v>
                </c:pt>
                <c:pt idx="4189">
                  <c:v>84</c:v>
                </c:pt>
                <c:pt idx="4190">
                  <c:v>62</c:v>
                </c:pt>
                <c:pt idx="4191">
                  <c:v>57</c:v>
                </c:pt>
                <c:pt idx="4192">
                  <c:v>55</c:v>
                </c:pt>
                <c:pt idx="4193">
                  <c:v>24</c:v>
                </c:pt>
                <c:pt idx="4194">
                  <c:v>63</c:v>
                </c:pt>
                <c:pt idx="4195">
                  <c:v>22</c:v>
                </c:pt>
                <c:pt idx="4196">
                  <c:v>53</c:v>
                </c:pt>
                <c:pt idx="4197">
                  <c:v>34</c:v>
                </c:pt>
                <c:pt idx="4198">
                  <c:v>39</c:v>
                </c:pt>
                <c:pt idx="4199">
                  <c:v>38</c:v>
                </c:pt>
                <c:pt idx="4200">
                  <c:v>21</c:v>
                </c:pt>
                <c:pt idx="4201">
                  <c:v>54</c:v>
                </c:pt>
                <c:pt idx="4202">
                  <c:v>35</c:v>
                </c:pt>
                <c:pt idx="4203">
                  <c:v>64</c:v>
                </c:pt>
                <c:pt idx="4204">
                  <c:v>53</c:v>
                </c:pt>
                <c:pt idx="4205">
                  <c:v>63</c:v>
                </c:pt>
                <c:pt idx="4206">
                  <c:v>34</c:v>
                </c:pt>
                <c:pt idx="4207">
                  <c:v>40</c:v>
                </c:pt>
                <c:pt idx="4208">
                  <c:v>34</c:v>
                </c:pt>
                <c:pt idx="4209">
                  <c:v>30</c:v>
                </c:pt>
                <c:pt idx="4210">
                  <c:v>49</c:v>
                </c:pt>
                <c:pt idx="4211">
                  <c:v>60</c:v>
                </c:pt>
                <c:pt idx="4212">
                  <c:v>65</c:v>
                </c:pt>
                <c:pt idx="4213">
                  <c:v>0</c:v>
                </c:pt>
                <c:pt idx="4214">
                  <c:v>45</c:v>
                </c:pt>
                <c:pt idx="4215">
                  <c:v>0</c:v>
                </c:pt>
                <c:pt idx="4216">
                  <c:v>0</c:v>
                </c:pt>
                <c:pt idx="4217">
                  <c:v>55</c:v>
                </c:pt>
                <c:pt idx="4218">
                  <c:v>41</c:v>
                </c:pt>
                <c:pt idx="4219">
                  <c:v>38</c:v>
                </c:pt>
                <c:pt idx="4220">
                  <c:v>68</c:v>
                </c:pt>
                <c:pt idx="4221">
                  <c:v>29</c:v>
                </c:pt>
                <c:pt idx="4222">
                  <c:v>31</c:v>
                </c:pt>
                <c:pt idx="4223">
                  <c:v>37</c:v>
                </c:pt>
                <c:pt idx="4224">
                  <c:v>33</c:v>
                </c:pt>
                <c:pt idx="4225">
                  <c:v>82</c:v>
                </c:pt>
                <c:pt idx="4226">
                  <c:v>26</c:v>
                </c:pt>
                <c:pt idx="4227">
                  <c:v>55</c:v>
                </c:pt>
                <c:pt idx="4228">
                  <c:v>45</c:v>
                </c:pt>
                <c:pt idx="4229">
                  <c:v>0</c:v>
                </c:pt>
                <c:pt idx="4230">
                  <c:v>32</c:v>
                </c:pt>
                <c:pt idx="4231">
                  <c:v>49</c:v>
                </c:pt>
                <c:pt idx="4232">
                  <c:v>70</c:v>
                </c:pt>
                <c:pt idx="4233">
                  <c:v>55</c:v>
                </c:pt>
                <c:pt idx="4234">
                  <c:v>38</c:v>
                </c:pt>
                <c:pt idx="4235">
                  <c:v>0</c:v>
                </c:pt>
                <c:pt idx="4236">
                  <c:v>22</c:v>
                </c:pt>
                <c:pt idx="4237">
                  <c:v>49</c:v>
                </c:pt>
                <c:pt idx="4238">
                  <c:v>56</c:v>
                </c:pt>
                <c:pt idx="4239">
                  <c:v>0</c:v>
                </c:pt>
                <c:pt idx="4240">
                  <c:v>68</c:v>
                </c:pt>
                <c:pt idx="4241">
                  <c:v>0</c:v>
                </c:pt>
                <c:pt idx="4242">
                  <c:v>41</c:v>
                </c:pt>
                <c:pt idx="4243">
                  <c:v>27</c:v>
                </c:pt>
                <c:pt idx="4244">
                  <c:v>0</c:v>
                </c:pt>
                <c:pt idx="4245">
                  <c:v>27</c:v>
                </c:pt>
                <c:pt idx="4246">
                  <c:v>0</c:v>
                </c:pt>
                <c:pt idx="4247">
                  <c:v>56</c:v>
                </c:pt>
                <c:pt idx="4248">
                  <c:v>24</c:v>
                </c:pt>
                <c:pt idx="4249">
                  <c:v>30</c:v>
                </c:pt>
                <c:pt idx="4250">
                  <c:v>28</c:v>
                </c:pt>
                <c:pt idx="4251">
                  <c:v>26</c:v>
                </c:pt>
                <c:pt idx="4252">
                  <c:v>25</c:v>
                </c:pt>
                <c:pt idx="4253">
                  <c:v>26</c:v>
                </c:pt>
                <c:pt idx="4254">
                  <c:v>26</c:v>
                </c:pt>
                <c:pt idx="4255">
                  <c:v>66</c:v>
                </c:pt>
                <c:pt idx="4256">
                  <c:v>53</c:v>
                </c:pt>
                <c:pt idx="4257">
                  <c:v>40</c:v>
                </c:pt>
                <c:pt idx="4258">
                  <c:v>61</c:v>
                </c:pt>
                <c:pt idx="4259">
                  <c:v>0</c:v>
                </c:pt>
                <c:pt idx="4260">
                  <c:v>24</c:v>
                </c:pt>
                <c:pt idx="4261">
                  <c:v>59</c:v>
                </c:pt>
                <c:pt idx="4262">
                  <c:v>45</c:v>
                </c:pt>
                <c:pt idx="4263">
                  <c:v>31</c:v>
                </c:pt>
                <c:pt idx="4264">
                  <c:v>58</c:v>
                </c:pt>
                <c:pt idx="4265">
                  <c:v>34</c:v>
                </c:pt>
                <c:pt idx="4266">
                  <c:v>26</c:v>
                </c:pt>
                <c:pt idx="4267">
                  <c:v>26</c:v>
                </c:pt>
                <c:pt idx="4268">
                  <c:v>28</c:v>
                </c:pt>
                <c:pt idx="4269">
                  <c:v>61</c:v>
                </c:pt>
                <c:pt idx="4270">
                  <c:v>79</c:v>
                </c:pt>
                <c:pt idx="4271">
                  <c:v>40</c:v>
                </c:pt>
                <c:pt idx="4272">
                  <c:v>27</c:v>
                </c:pt>
                <c:pt idx="4273">
                  <c:v>28</c:v>
                </c:pt>
                <c:pt idx="4274">
                  <c:v>38</c:v>
                </c:pt>
                <c:pt idx="4275">
                  <c:v>60</c:v>
                </c:pt>
                <c:pt idx="4276">
                  <c:v>30</c:v>
                </c:pt>
                <c:pt idx="4277">
                  <c:v>32</c:v>
                </c:pt>
                <c:pt idx="4278">
                  <c:v>58</c:v>
                </c:pt>
                <c:pt idx="4279">
                  <c:v>48</c:v>
                </c:pt>
                <c:pt idx="4280">
                  <c:v>23</c:v>
                </c:pt>
                <c:pt idx="4281">
                  <c:v>27</c:v>
                </c:pt>
                <c:pt idx="4282">
                  <c:v>35</c:v>
                </c:pt>
                <c:pt idx="4283">
                  <c:v>36</c:v>
                </c:pt>
                <c:pt idx="4284">
                  <c:v>36</c:v>
                </c:pt>
                <c:pt idx="4285">
                  <c:v>42</c:v>
                </c:pt>
                <c:pt idx="4286">
                  <c:v>39</c:v>
                </c:pt>
                <c:pt idx="4287">
                  <c:v>49</c:v>
                </c:pt>
                <c:pt idx="4288">
                  <c:v>57</c:v>
                </c:pt>
                <c:pt idx="4289">
                  <c:v>38</c:v>
                </c:pt>
                <c:pt idx="4290">
                  <c:v>49</c:v>
                </c:pt>
                <c:pt idx="4291">
                  <c:v>0</c:v>
                </c:pt>
                <c:pt idx="4292">
                  <c:v>64</c:v>
                </c:pt>
                <c:pt idx="4293">
                  <c:v>42</c:v>
                </c:pt>
                <c:pt idx="4294">
                  <c:v>33</c:v>
                </c:pt>
                <c:pt idx="4295">
                  <c:v>0</c:v>
                </c:pt>
                <c:pt idx="4296">
                  <c:v>0</c:v>
                </c:pt>
                <c:pt idx="4297">
                  <c:v>49</c:v>
                </c:pt>
                <c:pt idx="4298">
                  <c:v>64</c:v>
                </c:pt>
                <c:pt idx="4299">
                  <c:v>50</c:v>
                </c:pt>
                <c:pt idx="4300">
                  <c:v>0</c:v>
                </c:pt>
                <c:pt idx="4301">
                  <c:v>55</c:v>
                </c:pt>
                <c:pt idx="4302">
                  <c:v>33</c:v>
                </c:pt>
                <c:pt idx="4303">
                  <c:v>52</c:v>
                </c:pt>
                <c:pt idx="4304">
                  <c:v>41</c:v>
                </c:pt>
                <c:pt idx="4305">
                  <c:v>26</c:v>
                </c:pt>
                <c:pt idx="4306">
                  <c:v>40</c:v>
                </c:pt>
                <c:pt idx="4307">
                  <c:v>58</c:v>
                </c:pt>
                <c:pt idx="4308">
                  <c:v>0</c:v>
                </c:pt>
                <c:pt idx="4309">
                  <c:v>46</c:v>
                </c:pt>
                <c:pt idx="4310">
                  <c:v>30</c:v>
                </c:pt>
                <c:pt idx="4311">
                  <c:v>71</c:v>
                </c:pt>
                <c:pt idx="4312">
                  <c:v>26</c:v>
                </c:pt>
                <c:pt idx="4313">
                  <c:v>43</c:v>
                </c:pt>
                <c:pt idx="4314">
                  <c:v>0</c:v>
                </c:pt>
                <c:pt idx="4315">
                  <c:v>0</c:v>
                </c:pt>
                <c:pt idx="4316">
                  <c:v>25</c:v>
                </c:pt>
                <c:pt idx="4317">
                  <c:v>0</c:v>
                </c:pt>
                <c:pt idx="4318">
                  <c:v>39</c:v>
                </c:pt>
                <c:pt idx="4319">
                  <c:v>62</c:v>
                </c:pt>
                <c:pt idx="4320">
                  <c:v>62</c:v>
                </c:pt>
                <c:pt idx="4321">
                  <c:v>68</c:v>
                </c:pt>
                <c:pt idx="4322">
                  <c:v>49</c:v>
                </c:pt>
                <c:pt idx="4323">
                  <c:v>24</c:v>
                </c:pt>
                <c:pt idx="4324">
                  <c:v>41</c:v>
                </c:pt>
                <c:pt idx="4325">
                  <c:v>43</c:v>
                </c:pt>
                <c:pt idx="4326">
                  <c:v>50</c:v>
                </c:pt>
                <c:pt idx="4327">
                  <c:v>25</c:v>
                </c:pt>
                <c:pt idx="4328">
                  <c:v>32</c:v>
                </c:pt>
                <c:pt idx="4329">
                  <c:v>63</c:v>
                </c:pt>
                <c:pt idx="4330">
                  <c:v>42</c:v>
                </c:pt>
                <c:pt idx="4331">
                  <c:v>48</c:v>
                </c:pt>
                <c:pt idx="4332">
                  <c:v>21</c:v>
                </c:pt>
                <c:pt idx="4333">
                  <c:v>37</c:v>
                </c:pt>
                <c:pt idx="4334">
                  <c:v>54</c:v>
                </c:pt>
                <c:pt idx="4335">
                  <c:v>18</c:v>
                </c:pt>
                <c:pt idx="4336">
                  <c:v>43</c:v>
                </c:pt>
                <c:pt idx="4337">
                  <c:v>0</c:v>
                </c:pt>
                <c:pt idx="4338">
                  <c:v>28</c:v>
                </c:pt>
                <c:pt idx="4339">
                  <c:v>0</c:v>
                </c:pt>
                <c:pt idx="4340">
                  <c:v>0</c:v>
                </c:pt>
                <c:pt idx="4341">
                  <c:v>43</c:v>
                </c:pt>
                <c:pt idx="4342">
                  <c:v>59</c:v>
                </c:pt>
                <c:pt idx="4343">
                  <c:v>62</c:v>
                </c:pt>
                <c:pt idx="4344">
                  <c:v>21</c:v>
                </c:pt>
                <c:pt idx="4345">
                  <c:v>21</c:v>
                </c:pt>
                <c:pt idx="4346">
                  <c:v>46</c:v>
                </c:pt>
                <c:pt idx="4347">
                  <c:v>55</c:v>
                </c:pt>
                <c:pt idx="4348">
                  <c:v>21</c:v>
                </c:pt>
                <c:pt idx="4349">
                  <c:v>57</c:v>
                </c:pt>
                <c:pt idx="4350">
                  <c:v>53</c:v>
                </c:pt>
                <c:pt idx="4351">
                  <c:v>57</c:v>
                </c:pt>
                <c:pt idx="4352">
                  <c:v>48</c:v>
                </c:pt>
                <c:pt idx="4353">
                  <c:v>33</c:v>
                </c:pt>
                <c:pt idx="4354">
                  <c:v>32</c:v>
                </c:pt>
                <c:pt idx="4355">
                  <c:v>68</c:v>
                </c:pt>
                <c:pt idx="4356">
                  <c:v>27</c:v>
                </c:pt>
                <c:pt idx="4357">
                  <c:v>63</c:v>
                </c:pt>
                <c:pt idx="4358">
                  <c:v>34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53</c:v>
                </c:pt>
                <c:pt idx="4366">
                  <c:v>55</c:v>
                </c:pt>
                <c:pt idx="4367">
                  <c:v>70</c:v>
                </c:pt>
                <c:pt idx="4368">
                  <c:v>17</c:v>
                </c:pt>
                <c:pt idx="4369">
                  <c:v>57</c:v>
                </c:pt>
                <c:pt idx="4370">
                  <c:v>27</c:v>
                </c:pt>
                <c:pt idx="4371">
                  <c:v>45</c:v>
                </c:pt>
                <c:pt idx="4372">
                  <c:v>51</c:v>
                </c:pt>
                <c:pt idx="4373">
                  <c:v>63</c:v>
                </c:pt>
                <c:pt idx="4374">
                  <c:v>60</c:v>
                </c:pt>
                <c:pt idx="4375">
                  <c:v>0</c:v>
                </c:pt>
                <c:pt idx="4376">
                  <c:v>0</c:v>
                </c:pt>
                <c:pt idx="4377">
                  <c:v>25</c:v>
                </c:pt>
                <c:pt idx="4378">
                  <c:v>55</c:v>
                </c:pt>
                <c:pt idx="4379">
                  <c:v>0</c:v>
                </c:pt>
                <c:pt idx="4380">
                  <c:v>41</c:v>
                </c:pt>
                <c:pt idx="4381">
                  <c:v>27</c:v>
                </c:pt>
                <c:pt idx="4382">
                  <c:v>59</c:v>
                </c:pt>
                <c:pt idx="4383">
                  <c:v>0</c:v>
                </c:pt>
                <c:pt idx="4384">
                  <c:v>0</c:v>
                </c:pt>
                <c:pt idx="4385">
                  <c:v>50</c:v>
                </c:pt>
                <c:pt idx="4386">
                  <c:v>0</c:v>
                </c:pt>
                <c:pt idx="4387">
                  <c:v>53</c:v>
                </c:pt>
                <c:pt idx="4388">
                  <c:v>0</c:v>
                </c:pt>
                <c:pt idx="4389">
                  <c:v>47</c:v>
                </c:pt>
                <c:pt idx="4390">
                  <c:v>25</c:v>
                </c:pt>
                <c:pt idx="4391">
                  <c:v>26</c:v>
                </c:pt>
                <c:pt idx="4392">
                  <c:v>27</c:v>
                </c:pt>
                <c:pt idx="4393">
                  <c:v>54</c:v>
                </c:pt>
                <c:pt idx="4394">
                  <c:v>19</c:v>
                </c:pt>
                <c:pt idx="4395">
                  <c:v>0</c:v>
                </c:pt>
                <c:pt idx="4396">
                  <c:v>43</c:v>
                </c:pt>
                <c:pt idx="4397">
                  <c:v>27</c:v>
                </c:pt>
                <c:pt idx="4398">
                  <c:v>23</c:v>
                </c:pt>
                <c:pt idx="4399">
                  <c:v>28</c:v>
                </c:pt>
                <c:pt idx="4400">
                  <c:v>44</c:v>
                </c:pt>
                <c:pt idx="4401">
                  <c:v>66</c:v>
                </c:pt>
                <c:pt idx="4402">
                  <c:v>50</c:v>
                </c:pt>
                <c:pt idx="4403">
                  <c:v>32</c:v>
                </c:pt>
                <c:pt idx="4404">
                  <c:v>38</c:v>
                </c:pt>
                <c:pt idx="4405">
                  <c:v>0</c:v>
                </c:pt>
                <c:pt idx="4406">
                  <c:v>32</c:v>
                </c:pt>
                <c:pt idx="4407">
                  <c:v>52</c:v>
                </c:pt>
                <c:pt idx="4408">
                  <c:v>30</c:v>
                </c:pt>
                <c:pt idx="4409">
                  <c:v>31</c:v>
                </c:pt>
                <c:pt idx="4410">
                  <c:v>25</c:v>
                </c:pt>
                <c:pt idx="4411">
                  <c:v>30</c:v>
                </c:pt>
                <c:pt idx="4412">
                  <c:v>83</c:v>
                </c:pt>
                <c:pt idx="4413">
                  <c:v>40</c:v>
                </c:pt>
                <c:pt idx="4414">
                  <c:v>0</c:v>
                </c:pt>
                <c:pt idx="4415">
                  <c:v>36</c:v>
                </c:pt>
                <c:pt idx="4416">
                  <c:v>35</c:v>
                </c:pt>
                <c:pt idx="4417">
                  <c:v>0</c:v>
                </c:pt>
                <c:pt idx="4418">
                  <c:v>59</c:v>
                </c:pt>
                <c:pt idx="4419">
                  <c:v>32</c:v>
                </c:pt>
                <c:pt idx="4420">
                  <c:v>22</c:v>
                </c:pt>
                <c:pt idx="4421">
                  <c:v>26</c:v>
                </c:pt>
                <c:pt idx="4422">
                  <c:v>27</c:v>
                </c:pt>
                <c:pt idx="4423">
                  <c:v>36</c:v>
                </c:pt>
                <c:pt idx="4424">
                  <c:v>41</c:v>
                </c:pt>
                <c:pt idx="4425">
                  <c:v>23</c:v>
                </c:pt>
                <c:pt idx="4426">
                  <c:v>25</c:v>
                </c:pt>
                <c:pt idx="4427">
                  <c:v>60</c:v>
                </c:pt>
                <c:pt idx="4428">
                  <c:v>29</c:v>
                </c:pt>
                <c:pt idx="4429">
                  <c:v>0</c:v>
                </c:pt>
                <c:pt idx="4430">
                  <c:v>0</c:v>
                </c:pt>
                <c:pt idx="4431">
                  <c:v>59</c:v>
                </c:pt>
                <c:pt idx="4432">
                  <c:v>19</c:v>
                </c:pt>
                <c:pt idx="4433">
                  <c:v>27</c:v>
                </c:pt>
                <c:pt idx="4434">
                  <c:v>37</c:v>
                </c:pt>
                <c:pt idx="4435">
                  <c:v>20</c:v>
                </c:pt>
                <c:pt idx="4436">
                  <c:v>61</c:v>
                </c:pt>
                <c:pt idx="4437">
                  <c:v>21</c:v>
                </c:pt>
                <c:pt idx="4438">
                  <c:v>48</c:v>
                </c:pt>
                <c:pt idx="4439">
                  <c:v>24</c:v>
                </c:pt>
                <c:pt idx="4440">
                  <c:v>53</c:v>
                </c:pt>
                <c:pt idx="4441">
                  <c:v>60</c:v>
                </c:pt>
                <c:pt idx="4442">
                  <c:v>43</c:v>
                </c:pt>
                <c:pt idx="4443">
                  <c:v>42</c:v>
                </c:pt>
                <c:pt idx="4444">
                  <c:v>0</c:v>
                </c:pt>
                <c:pt idx="4445">
                  <c:v>29</c:v>
                </c:pt>
                <c:pt idx="4446">
                  <c:v>31</c:v>
                </c:pt>
                <c:pt idx="4447">
                  <c:v>41</c:v>
                </c:pt>
                <c:pt idx="4448">
                  <c:v>79</c:v>
                </c:pt>
                <c:pt idx="4449">
                  <c:v>21</c:v>
                </c:pt>
                <c:pt idx="4450">
                  <c:v>21</c:v>
                </c:pt>
                <c:pt idx="4451">
                  <c:v>40</c:v>
                </c:pt>
                <c:pt idx="4452">
                  <c:v>0</c:v>
                </c:pt>
                <c:pt idx="4453">
                  <c:v>69</c:v>
                </c:pt>
                <c:pt idx="4454">
                  <c:v>37</c:v>
                </c:pt>
                <c:pt idx="4455">
                  <c:v>44</c:v>
                </c:pt>
                <c:pt idx="4456">
                  <c:v>82</c:v>
                </c:pt>
                <c:pt idx="4457">
                  <c:v>25</c:v>
                </c:pt>
                <c:pt idx="4458">
                  <c:v>0</c:v>
                </c:pt>
                <c:pt idx="4459">
                  <c:v>29</c:v>
                </c:pt>
                <c:pt idx="4460">
                  <c:v>27</c:v>
                </c:pt>
                <c:pt idx="4461">
                  <c:v>22</c:v>
                </c:pt>
                <c:pt idx="4462">
                  <c:v>39</c:v>
                </c:pt>
                <c:pt idx="4463">
                  <c:v>0</c:v>
                </c:pt>
                <c:pt idx="4464">
                  <c:v>0</c:v>
                </c:pt>
                <c:pt idx="4465">
                  <c:v>25</c:v>
                </c:pt>
                <c:pt idx="4466">
                  <c:v>38</c:v>
                </c:pt>
                <c:pt idx="4467">
                  <c:v>52</c:v>
                </c:pt>
                <c:pt idx="4468">
                  <c:v>49</c:v>
                </c:pt>
                <c:pt idx="4469">
                  <c:v>21</c:v>
                </c:pt>
                <c:pt idx="4470">
                  <c:v>42</c:v>
                </c:pt>
                <c:pt idx="4471">
                  <c:v>0</c:v>
                </c:pt>
                <c:pt idx="4472">
                  <c:v>41</c:v>
                </c:pt>
                <c:pt idx="4473">
                  <c:v>49</c:v>
                </c:pt>
                <c:pt idx="4474">
                  <c:v>51</c:v>
                </c:pt>
                <c:pt idx="4475">
                  <c:v>31</c:v>
                </c:pt>
                <c:pt idx="4476">
                  <c:v>0</c:v>
                </c:pt>
                <c:pt idx="4477">
                  <c:v>43</c:v>
                </c:pt>
                <c:pt idx="4478">
                  <c:v>47</c:v>
                </c:pt>
                <c:pt idx="4479">
                  <c:v>0</c:v>
                </c:pt>
                <c:pt idx="4480">
                  <c:v>32</c:v>
                </c:pt>
                <c:pt idx="4481">
                  <c:v>0</c:v>
                </c:pt>
                <c:pt idx="4482">
                  <c:v>28</c:v>
                </c:pt>
                <c:pt idx="4483">
                  <c:v>35</c:v>
                </c:pt>
                <c:pt idx="4484">
                  <c:v>47</c:v>
                </c:pt>
                <c:pt idx="4485">
                  <c:v>26</c:v>
                </c:pt>
                <c:pt idx="4486">
                  <c:v>49</c:v>
                </c:pt>
                <c:pt idx="4487">
                  <c:v>34</c:v>
                </c:pt>
                <c:pt idx="4488">
                  <c:v>54</c:v>
                </c:pt>
                <c:pt idx="4489">
                  <c:v>52</c:v>
                </c:pt>
                <c:pt idx="4490">
                  <c:v>73</c:v>
                </c:pt>
                <c:pt idx="4491">
                  <c:v>48</c:v>
                </c:pt>
                <c:pt idx="4492">
                  <c:v>27</c:v>
                </c:pt>
                <c:pt idx="4493">
                  <c:v>24</c:v>
                </c:pt>
                <c:pt idx="4494">
                  <c:v>33</c:v>
                </c:pt>
                <c:pt idx="4495">
                  <c:v>0</c:v>
                </c:pt>
                <c:pt idx="4496">
                  <c:v>28</c:v>
                </c:pt>
                <c:pt idx="4497">
                  <c:v>36</c:v>
                </c:pt>
                <c:pt idx="4498">
                  <c:v>42</c:v>
                </c:pt>
                <c:pt idx="4499">
                  <c:v>56</c:v>
                </c:pt>
                <c:pt idx="4500">
                  <c:v>0</c:v>
                </c:pt>
                <c:pt idx="4501">
                  <c:v>20</c:v>
                </c:pt>
                <c:pt idx="4502">
                  <c:v>31</c:v>
                </c:pt>
                <c:pt idx="4503">
                  <c:v>30</c:v>
                </c:pt>
                <c:pt idx="4504">
                  <c:v>39</c:v>
                </c:pt>
                <c:pt idx="4505">
                  <c:v>36</c:v>
                </c:pt>
                <c:pt idx="4506">
                  <c:v>64</c:v>
                </c:pt>
                <c:pt idx="4507">
                  <c:v>0</c:v>
                </c:pt>
                <c:pt idx="4508">
                  <c:v>57</c:v>
                </c:pt>
                <c:pt idx="4509">
                  <c:v>0</c:v>
                </c:pt>
                <c:pt idx="4510">
                  <c:v>55</c:v>
                </c:pt>
                <c:pt idx="4511">
                  <c:v>37</c:v>
                </c:pt>
                <c:pt idx="4512">
                  <c:v>43</c:v>
                </c:pt>
                <c:pt idx="4513">
                  <c:v>0</c:v>
                </c:pt>
                <c:pt idx="4514">
                  <c:v>55</c:v>
                </c:pt>
                <c:pt idx="4515">
                  <c:v>40</c:v>
                </c:pt>
                <c:pt idx="4516">
                  <c:v>0</c:v>
                </c:pt>
                <c:pt idx="4517">
                  <c:v>43</c:v>
                </c:pt>
                <c:pt idx="4518">
                  <c:v>0</c:v>
                </c:pt>
                <c:pt idx="4519">
                  <c:v>0</c:v>
                </c:pt>
                <c:pt idx="4520">
                  <c:v>37</c:v>
                </c:pt>
                <c:pt idx="4521">
                  <c:v>0</c:v>
                </c:pt>
                <c:pt idx="4522">
                  <c:v>32</c:v>
                </c:pt>
                <c:pt idx="4523">
                  <c:v>0</c:v>
                </c:pt>
                <c:pt idx="4524">
                  <c:v>38</c:v>
                </c:pt>
                <c:pt idx="4525">
                  <c:v>47</c:v>
                </c:pt>
                <c:pt idx="4526">
                  <c:v>59</c:v>
                </c:pt>
                <c:pt idx="4527">
                  <c:v>76</c:v>
                </c:pt>
                <c:pt idx="4528">
                  <c:v>31</c:v>
                </c:pt>
                <c:pt idx="4529">
                  <c:v>52</c:v>
                </c:pt>
                <c:pt idx="4530">
                  <c:v>32</c:v>
                </c:pt>
                <c:pt idx="4531">
                  <c:v>42</c:v>
                </c:pt>
                <c:pt idx="4532">
                  <c:v>36</c:v>
                </c:pt>
                <c:pt idx="4533">
                  <c:v>0</c:v>
                </c:pt>
                <c:pt idx="4534">
                  <c:v>27</c:v>
                </c:pt>
                <c:pt idx="4535">
                  <c:v>49</c:v>
                </c:pt>
                <c:pt idx="4536">
                  <c:v>28</c:v>
                </c:pt>
                <c:pt idx="4537">
                  <c:v>53</c:v>
                </c:pt>
                <c:pt idx="4538">
                  <c:v>45</c:v>
                </c:pt>
                <c:pt idx="4539">
                  <c:v>49</c:v>
                </c:pt>
                <c:pt idx="4540">
                  <c:v>43</c:v>
                </c:pt>
                <c:pt idx="4541">
                  <c:v>35</c:v>
                </c:pt>
                <c:pt idx="4542">
                  <c:v>28</c:v>
                </c:pt>
                <c:pt idx="4543">
                  <c:v>51</c:v>
                </c:pt>
                <c:pt idx="4544">
                  <c:v>51</c:v>
                </c:pt>
                <c:pt idx="4545">
                  <c:v>0</c:v>
                </c:pt>
                <c:pt idx="4546">
                  <c:v>55</c:v>
                </c:pt>
                <c:pt idx="4547">
                  <c:v>25</c:v>
                </c:pt>
                <c:pt idx="4548">
                  <c:v>0</c:v>
                </c:pt>
                <c:pt idx="4549">
                  <c:v>38</c:v>
                </c:pt>
                <c:pt idx="4550">
                  <c:v>45</c:v>
                </c:pt>
                <c:pt idx="4551">
                  <c:v>33</c:v>
                </c:pt>
                <c:pt idx="4552">
                  <c:v>0</c:v>
                </c:pt>
                <c:pt idx="4553">
                  <c:v>37</c:v>
                </c:pt>
                <c:pt idx="4554">
                  <c:v>32</c:v>
                </c:pt>
                <c:pt idx="4555">
                  <c:v>38</c:v>
                </c:pt>
                <c:pt idx="4556">
                  <c:v>53</c:v>
                </c:pt>
                <c:pt idx="4557">
                  <c:v>31</c:v>
                </c:pt>
                <c:pt idx="4558">
                  <c:v>31</c:v>
                </c:pt>
                <c:pt idx="4559">
                  <c:v>27</c:v>
                </c:pt>
                <c:pt idx="4560">
                  <c:v>42</c:v>
                </c:pt>
                <c:pt idx="4561">
                  <c:v>64</c:v>
                </c:pt>
                <c:pt idx="4562">
                  <c:v>55</c:v>
                </c:pt>
                <c:pt idx="4563">
                  <c:v>39</c:v>
                </c:pt>
                <c:pt idx="4564">
                  <c:v>0</c:v>
                </c:pt>
                <c:pt idx="4565">
                  <c:v>0</c:v>
                </c:pt>
                <c:pt idx="4566">
                  <c:v>54</c:v>
                </c:pt>
                <c:pt idx="4567">
                  <c:v>75</c:v>
                </c:pt>
                <c:pt idx="4568">
                  <c:v>68</c:v>
                </c:pt>
                <c:pt idx="4569">
                  <c:v>24</c:v>
                </c:pt>
                <c:pt idx="4570">
                  <c:v>29</c:v>
                </c:pt>
                <c:pt idx="4571">
                  <c:v>28</c:v>
                </c:pt>
                <c:pt idx="4572">
                  <c:v>52</c:v>
                </c:pt>
                <c:pt idx="4573">
                  <c:v>25</c:v>
                </c:pt>
                <c:pt idx="4574">
                  <c:v>35</c:v>
                </c:pt>
                <c:pt idx="4575">
                  <c:v>56</c:v>
                </c:pt>
                <c:pt idx="4576">
                  <c:v>33</c:v>
                </c:pt>
                <c:pt idx="4577">
                  <c:v>27</c:v>
                </c:pt>
                <c:pt idx="4578">
                  <c:v>0</c:v>
                </c:pt>
                <c:pt idx="4579">
                  <c:v>43</c:v>
                </c:pt>
                <c:pt idx="4580">
                  <c:v>0</c:v>
                </c:pt>
                <c:pt idx="4581">
                  <c:v>25</c:v>
                </c:pt>
                <c:pt idx="4582">
                  <c:v>20</c:v>
                </c:pt>
                <c:pt idx="4583">
                  <c:v>22</c:v>
                </c:pt>
                <c:pt idx="4584">
                  <c:v>29</c:v>
                </c:pt>
                <c:pt idx="4585">
                  <c:v>20</c:v>
                </c:pt>
                <c:pt idx="4586">
                  <c:v>0</c:v>
                </c:pt>
                <c:pt idx="4587">
                  <c:v>27</c:v>
                </c:pt>
                <c:pt idx="4588">
                  <c:v>46</c:v>
                </c:pt>
                <c:pt idx="4589">
                  <c:v>34</c:v>
                </c:pt>
                <c:pt idx="4590">
                  <c:v>25</c:v>
                </c:pt>
                <c:pt idx="4591">
                  <c:v>62</c:v>
                </c:pt>
                <c:pt idx="4592">
                  <c:v>49</c:v>
                </c:pt>
                <c:pt idx="4593">
                  <c:v>35</c:v>
                </c:pt>
                <c:pt idx="4594">
                  <c:v>69</c:v>
                </c:pt>
                <c:pt idx="4595">
                  <c:v>36</c:v>
                </c:pt>
                <c:pt idx="4596">
                  <c:v>45</c:v>
                </c:pt>
                <c:pt idx="4597">
                  <c:v>29</c:v>
                </c:pt>
                <c:pt idx="4598">
                  <c:v>79</c:v>
                </c:pt>
                <c:pt idx="4599">
                  <c:v>43</c:v>
                </c:pt>
                <c:pt idx="4600">
                  <c:v>44</c:v>
                </c:pt>
                <c:pt idx="4601">
                  <c:v>82</c:v>
                </c:pt>
                <c:pt idx="4602">
                  <c:v>27</c:v>
                </c:pt>
                <c:pt idx="4603">
                  <c:v>31</c:v>
                </c:pt>
                <c:pt idx="4604">
                  <c:v>57</c:v>
                </c:pt>
                <c:pt idx="4605">
                  <c:v>33</c:v>
                </c:pt>
                <c:pt idx="4606">
                  <c:v>26</c:v>
                </c:pt>
                <c:pt idx="4607">
                  <c:v>88</c:v>
                </c:pt>
                <c:pt idx="4608">
                  <c:v>52</c:v>
                </c:pt>
                <c:pt idx="4609">
                  <c:v>78</c:v>
                </c:pt>
                <c:pt idx="4610">
                  <c:v>0</c:v>
                </c:pt>
                <c:pt idx="4611">
                  <c:v>24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42</c:v>
                </c:pt>
                <c:pt idx="4616">
                  <c:v>22</c:v>
                </c:pt>
                <c:pt idx="4617">
                  <c:v>37</c:v>
                </c:pt>
                <c:pt idx="4618">
                  <c:v>50</c:v>
                </c:pt>
                <c:pt idx="4619">
                  <c:v>31</c:v>
                </c:pt>
                <c:pt idx="4620">
                  <c:v>26</c:v>
                </c:pt>
                <c:pt idx="4621">
                  <c:v>0</c:v>
                </c:pt>
                <c:pt idx="4622">
                  <c:v>0</c:v>
                </c:pt>
                <c:pt idx="4623">
                  <c:v>30</c:v>
                </c:pt>
                <c:pt idx="4624">
                  <c:v>26</c:v>
                </c:pt>
                <c:pt idx="4625">
                  <c:v>23</c:v>
                </c:pt>
                <c:pt idx="4626">
                  <c:v>77</c:v>
                </c:pt>
                <c:pt idx="4627">
                  <c:v>28</c:v>
                </c:pt>
                <c:pt idx="4628">
                  <c:v>38</c:v>
                </c:pt>
                <c:pt idx="4629">
                  <c:v>0</c:v>
                </c:pt>
                <c:pt idx="4630">
                  <c:v>38</c:v>
                </c:pt>
                <c:pt idx="4631">
                  <c:v>25</c:v>
                </c:pt>
                <c:pt idx="4632">
                  <c:v>22</c:v>
                </c:pt>
                <c:pt idx="4633">
                  <c:v>51</c:v>
                </c:pt>
                <c:pt idx="4634">
                  <c:v>68</c:v>
                </c:pt>
                <c:pt idx="4635">
                  <c:v>42</c:v>
                </c:pt>
                <c:pt idx="4636">
                  <c:v>37</c:v>
                </c:pt>
                <c:pt idx="4637">
                  <c:v>39</c:v>
                </c:pt>
                <c:pt idx="4638">
                  <c:v>0</c:v>
                </c:pt>
                <c:pt idx="4639">
                  <c:v>26</c:v>
                </c:pt>
                <c:pt idx="4640">
                  <c:v>51</c:v>
                </c:pt>
                <c:pt idx="4641">
                  <c:v>0</c:v>
                </c:pt>
                <c:pt idx="4642">
                  <c:v>35</c:v>
                </c:pt>
                <c:pt idx="4643">
                  <c:v>30</c:v>
                </c:pt>
                <c:pt idx="4644">
                  <c:v>0</c:v>
                </c:pt>
                <c:pt idx="4645">
                  <c:v>56</c:v>
                </c:pt>
                <c:pt idx="4646">
                  <c:v>49</c:v>
                </c:pt>
                <c:pt idx="4647">
                  <c:v>24</c:v>
                </c:pt>
                <c:pt idx="4648">
                  <c:v>23</c:v>
                </c:pt>
                <c:pt idx="4649">
                  <c:v>62</c:v>
                </c:pt>
                <c:pt idx="4650">
                  <c:v>37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31</c:v>
                </c:pt>
                <c:pt idx="4655">
                  <c:v>40</c:v>
                </c:pt>
                <c:pt idx="4656">
                  <c:v>0</c:v>
                </c:pt>
                <c:pt idx="4657">
                  <c:v>35</c:v>
                </c:pt>
                <c:pt idx="4658">
                  <c:v>22</c:v>
                </c:pt>
                <c:pt idx="4659">
                  <c:v>19</c:v>
                </c:pt>
                <c:pt idx="4660">
                  <c:v>21</c:v>
                </c:pt>
                <c:pt idx="4661">
                  <c:v>62</c:v>
                </c:pt>
                <c:pt idx="4662">
                  <c:v>38</c:v>
                </c:pt>
                <c:pt idx="4663">
                  <c:v>63</c:v>
                </c:pt>
                <c:pt idx="4664">
                  <c:v>70</c:v>
                </c:pt>
                <c:pt idx="4665">
                  <c:v>30</c:v>
                </c:pt>
                <c:pt idx="4666">
                  <c:v>60</c:v>
                </c:pt>
                <c:pt idx="4667">
                  <c:v>32</c:v>
                </c:pt>
                <c:pt idx="4668">
                  <c:v>56</c:v>
                </c:pt>
                <c:pt idx="4669">
                  <c:v>83</c:v>
                </c:pt>
                <c:pt idx="4670">
                  <c:v>43</c:v>
                </c:pt>
                <c:pt idx="4671">
                  <c:v>0</c:v>
                </c:pt>
                <c:pt idx="4672">
                  <c:v>31</c:v>
                </c:pt>
                <c:pt idx="4673">
                  <c:v>32</c:v>
                </c:pt>
                <c:pt idx="4674">
                  <c:v>25</c:v>
                </c:pt>
                <c:pt idx="4675">
                  <c:v>58</c:v>
                </c:pt>
                <c:pt idx="4676">
                  <c:v>30</c:v>
                </c:pt>
                <c:pt idx="4677">
                  <c:v>35</c:v>
                </c:pt>
                <c:pt idx="4678">
                  <c:v>23</c:v>
                </c:pt>
                <c:pt idx="4679">
                  <c:v>59</c:v>
                </c:pt>
                <c:pt idx="4680">
                  <c:v>60</c:v>
                </c:pt>
                <c:pt idx="4681">
                  <c:v>27</c:v>
                </c:pt>
                <c:pt idx="4682">
                  <c:v>34</c:v>
                </c:pt>
                <c:pt idx="4683">
                  <c:v>0</c:v>
                </c:pt>
                <c:pt idx="4684">
                  <c:v>35</c:v>
                </c:pt>
                <c:pt idx="4685">
                  <c:v>27</c:v>
                </c:pt>
                <c:pt idx="4686">
                  <c:v>24</c:v>
                </c:pt>
                <c:pt idx="4687">
                  <c:v>35</c:v>
                </c:pt>
                <c:pt idx="4688">
                  <c:v>44</c:v>
                </c:pt>
                <c:pt idx="4689">
                  <c:v>30</c:v>
                </c:pt>
                <c:pt idx="4690">
                  <c:v>23</c:v>
                </c:pt>
                <c:pt idx="4691">
                  <c:v>48</c:v>
                </c:pt>
                <c:pt idx="4692">
                  <c:v>40</c:v>
                </c:pt>
                <c:pt idx="4693">
                  <c:v>68</c:v>
                </c:pt>
                <c:pt idx="4694">
                  <c:v>0</c:v>
                </c:pt>
                <c:pt idx="4695">
                  <c:v>30</c:v>
                </c:pt>
                <c:pt idx="4696">
                  <c:v>23</c:v>
                </c:pt>
                <c:pt idx="4697">
                  <c:v>53</c:v>
                </c:pt>
                <c:pt idx="4698">
                  <c:v>35</c:v>
                </c:pt>
                <c:pt idx="4699">
                  <c:v>0</c:v>
                </c:pt>
                <c:pt idx="4700">
                  <c:v>21</c:v>
                </c:pt>
                <c:pt idx="4701">
                  <c:v>35</c:v>
                </c:pt>
                <c:pt idx="4702">
                  <c:v>56</c:v>
                </c:pt>
                <c:pt idx="4703">
                  <c:v>28</c:v>
                </c:pt>
                <c:pt idx="4704">
                  <c:v>59</c:v>
                </c:pt>
                <c:pt idx="4705">
                  <c:v>61</c:v>
                </c:pt>
                <c:pt idx="4706">
                  <c:v>49</c:v>
                </c:pt>
                <c:pt idx="4707">
                  <c:v>44</c:v>
                </c:pt>
                <c:pt idx="4708">
                  <c:v>39</c:v>
                </c:pt>
                <c:pt idx="4709">
                  <c:v>56</c:v>
                </c:pt>
                <c:pt idx="4710">
                  <c:v>47</c:v>
                </c:pt>
                <c:pt idx="4711">
                  <c:v>26</c:v>
                </c:pt>
                <c:pt idx="4712">
                  <c:v>34</c:v>
                </c:pt>
                <c:pt idx="4713">
                  <c:v>30</c:v>
                </c:pt>
                <c:pt idx="4714">
                  <c:v>22</c:v>
                </c:pt>
                <c:pt idx="4715">
                  <c:v>27</c:v>
                </c:pt>
                <c:pt idx="4716">
                  <c:v>28</c:v>
                </c:pt>
                <c:pt idx="4717">
                  <c:v>46</c:v>
                </c:pt>
                <c:pt idx="4718">
                  <c:v>56</c:v>
                </c:pt>
                <c:pt idx="4719">
                  <c:v>36</c:v>
                </c:pt>
                <c:pt idx="4720">
                  <c:v>57</c:v>
                </c:pt>
                <c:pt idx="4721">
                  <c:v>41</c:v>
                </c:pt>
                <c:pt idx="4722">
                  <c:v>54</c:v>
                </c:pt>
                <c:pt idx="4723">
                  <c:v>43</c:v>
                </c:pt>
                <c:pt idx="4724">
                  <c:v>45</c:v>
                </c:pt>
                <c:pt idx="4725">
                  <c:v>46</c:v>
                </c:pt>
                <c:pt idx="4726">
                  <c:v>0</c:v>
                </c:pt>
                <c:pt idx="4727">
                  <c:v>34</c:v>
                </c:pt>
                <c:pt idx="4728">
                  <c:v>35</c:v>
                </c:pt>
                <c:pt idx="4729">
                  <c:v>28</c:v>
                </c:pt>
                <c:pt idx="4730">
                  <c:v>41</c:v>
                </c:pt>
                <c:pt idx="4731">
                  <c:v>48</c:v>
                </c:pt>
                <c:pt idx="4732">
                  <c:v>33</c:v>
                </c:pt>
                <c:pt idx="4733">
                  <c:v>59</c:v>
                </c:pt>
                <c:pt idx="4734">
                  <c:v>49</c:v>
                </c:pt>
                <c:pt idx="4735">
                  <c:v>57</c:v>
                </c:pt>
                <c:pt idx="4736">
                  <c:v>40</c:v>
                </c:pt>
                <c:pt idx="4737">
                  <c:v>21</c:v>
                </c:pt>
                <c:pt idx="4738">
                  <c:v>27</c:v>
                </c:pt>
                <c:pt idx="4739">
                  <c:v>30</c:v>
                </c:pt>
                <c:pt idx="4740">
                  <c:v>34</c:v>
                </c:pt>
                <c:pt idx="4741">
                  <c:v>48</c:v>
                </c:pt>
                <c:pt idx="4742">
                  <c:v>32</c:v>
                </c:pt>
                <c:pt idx="4743">
                  <c:v>0</c:v>
                </c:pt>
                <c:pt idx="4744">
                  <c:v>55</c:v>
                </c:pt>
                <c:pt idx="4745">
                  <c:v>59</c:v>
                </c:pt>
                <c:pt idx="4746">
                  <c:v>27</c:v>
                </c:pt>
                <c:pt idx="4747">
                  <c:v>30</c:v>
                </c:pt>
                <c:pt idx="4748">
                  <c:v>37</c:v>
                </c:pt>
                <c:pt idx="4749">
                  <c:v>57</c:v>
                </c:pt>
                <c:pt idx="4750">
                  <c:v>33</c:v>
                </c:pt>
                <c:pt idx="4751">
                  <c:v>47</c:v>
                </c:pt>
                <c:pt idx="4752">
                  <c:v>28</c:v>
                </c:pt>
                <c:pt idx="4753">
                  <c:v>21</c:v>
                </c:pt>
                <c:pt idx="4754">
                  <c:v>0</c:v>
                </c:pt>
                <c:pt idx="4755">
                  <c:v>21</c:v>
                </c:pt>
                <c:pt idx="4756">
                  <c:v>35</c:v>
                </c:pt>
                <c:pt idx="4757">
                  <c:v>58</c:v>
                </c:pt>
                <c:pt idx="4758">
                  <c:v>39</c:v>
                </c:pt>
                <c:pt idx="4759">
                  <c:v>59</c:v>
                </c:pt>
                <c:pt idx="4760">
                  <c:v>55</c:v>
                </c:pt>
                <c:pt idx="4761">
                  <c:v>0</c:v>
                </c:pt>
                <c:pt idx="4762">
                  <c:v>34</c:v>
                </c:pt>
                <c:pt idx="4763">
                  <c:v>0</c:v>
                </c:pt>
                <c:pt idx="4764">
                  <c:v>32</c:v>
                </c:pt>
                <c:pt idx="4765">
                  <c:v>32</c:v>
                </c:pt>
                <c:pt idx="4766">
                  <c:v>0</c:v>
                </c:pt>
                <c:pt idx="4767">
                  <c:v>44</c:v>
                </c:pt>
                <c:pt idx="4768">
                  <c:v>31</c:v>
                </c:pt>
                <c:pt idx="4769">
                  <c:v>48</c:v>
                </c:pt>
                <c:pt idx="4770">
                  <c:v>35</c:v>
                </c:pt>
                <c:pt idx="4771">
                  <c:v>21</c:v>
                </c:pt>
                <c:pt idx="4772">
                  <c:v>39</c:v>
                </c:pt>
                <c:pt idx="4773">
                  <c:v>0</c:v>
                </c:pt>
                <c:pt idx="4774">
                  <c:v>0</c:v>
                </c:pt>
                <c:pt idx="4775">
                  <c:v>28</c:v>
                </c:pt>
                <c:pt idx="4776">
                  <c:v>40</c:v>
                </c:pt>
                <c:pt idx="4777">
                  <c:v>0</c:v>
                </c:pt>
                <c:pt idx="4778">
                  <c:v>23</c:v>
                </c:pt>
                <c:pt idx="4779">
                  <c:v>0</c:v>
                </c:pt>
                <c:pt idx="4780">
                  <c:v>54</c:v>
                </c:pt>
                <c:pt idx="4781">
                  <c:v>33</c:v>
                </c:pt>
                <c:pt idx="4782">
                  <c:v>51</c:v>
                </c:pt>
                <c:pt idx="4783">
                  <c:v>29</c:v>
                </c:pt>
                <c:pt idx="4784">
                  <c:v>29</c:v>
                </c:pt>
                <c:pt idx="4785">
                  <c:v>20</c:v>
                </c:pt>
                <c:pt idx="4786">
                  <c:v>60</c:v>
                </c:pt>
                <c:pt idx="4787">
                  <c:v>37</c:v>
                </c:pt>
                <c:pt idx="4788">
                  <c:v>26</c:v>
                </c:pt>
                <c:pt idx="4789">
                  <c:v>60</c:v>
                </c:pt>
                <c:pt idx="4790">
                  <c:v>54</c:v>
                </c:pt>
                <c:pt idx="4791">
                  <c:v>56</c:v>
                </c:pt>
                <c:pt idx="4792">
                  <c:v>54</c:v>
                </c:pt>
                <c:pt idx="4793">
                  <c:v>25</c:v>
                </c:pt>
                <c:pt idx="4794">
                  <c:v>29</c:v>
                </c:pt>
                <c:pt idx="4795">
                  <c:v>31</c:v>
                </c:pt>
                <c:pt idx="4796">
                  <c:v>49</c:v>
                </c:pt>
                <c:pt idx="4797">
                  <c:v>28</c:v>
                </c:pt>
                <c:pt idx="4798">
                  <c:v>0</c:v>
                </c:pt>
                <c:pt idx="4799">
                  <c:v>55</c:v>
                </c:pt>
                <c:pt idx="4800">
                  <c:v>30</c:v>
                </c:pt>
                <c:pt idx="4801">
                  <c:v>30</c:v>
                </c:pt>
                <c:pt idx="4802">
                  <c:v>35</c:v>
                </c:pt>
                <c:pt idx="4803">
                  <c:v>41</c:v>
                </c:pt>
                <c:pt idx="4804">
                  <c:v>69</c:v>
                </c:pt>
                <c:pt idx="4805">
                  <c:v>64</c:v>
                </c:pt>
                <c:pt idx="4806">
                  <c:v>44</c:v>
                </c:pt>
                <c:pt idx="4807">
                  <c:v>49</c:v>
                </c:pt>
                <c:pt idx="4808">
                  <c:v>61</c:v>
                </c:pt>
                <c:pt idx="4809">
                  <c:v>32</c:v>
                </c:pt>
                <c:pt idx="4810">
                  <c:v>0</c:v>
                </c:pt>
                <c:pt idx="4811">
                  <c:v>27</c:v>
                </c:pt>
                <c:pt idx="4812">
                  <c:v>27</c:v>
                </c:pt>
                <c:pt idx="4813">
                  <c:v>82</c:v>
                </c:pt>
                <c:pt idx="4814">
                  <c:v>49</c:v>
                </c:pt>
                <c:pt idx="4815">
                  <c:v>51</c:v>
                </c:pt>
                <c:pt idx="4816">
                  <c:v>0</c:v>
                </c:pt>
                <c:pt idx="4817">
                  <c:v>0</c:v>
                </c:pt>
                <c:pt idx="4818">
                  <c:v>66</c:v>
                </c:pt>
                <c:pt idx="4819">
                  <c:v>21</c:v>
                </c:pt>
                <c:pt idx="4820">
                  <c:v>36</c:v>
                </c:pt>
                <c:pt idx="4821">
                  <c:v>40</c:v>
                </c:pt>
                <c:pt idx="4822">
                  <c:v>31</c:v>
                </c:pt>
                <c:pt idx="4823">
                  <c:v>50</c:v>
                </c:pt>
                <c:pt idx="4824">
                  <c:v>0</c:v>
                </c:pt>
                <c:pt idx="4825">
                  <c:v>32</c:v>
                </c:pt>
                <c:pt idx="4826">
                  <c:v>35</c:v>
                </c:pt>
                <c:pt idx="4827">
                  <c:v>35</c:v>
                </c:pt>
                <c:pt idx="4828">
                  <c:v>39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27</c:v>
                </c:pt>
                <c:pt idx="4833">
                  <c:v>54</c:v>
                </c:pt>
                <c:pt idx="4834">
                  <c:v>51</c:v>
                </c:pt>
                <c:pt idx="4835">
                  <c:v>47</c:v>
                </c:pt>
                <c:pt idx="4836">
                  <c:v>67</c:v>
                </c:pt>
                <c:pt idx="4837">
                  <c:v>59</c:v>
                </c:pt>
                <c:pt idx="4838">
                  <c:v>46</c:v>
                </c:pt>
                <c:pt idx="4839">
                  <c:v>44</c:v>
                </c:pt>
                <c:pt idx="4840">
                  <c:v>39</c:v>
                </c:pt>
                <c:pt idx="4841">
                  <c:v>41</c:v>
                </c:pt>
                <c:pt idx="4842">
                  <c:v>21</c:v>
                </c:pt>
                <c:pt idx="4843">
                  <c:v>0</c:v>
                </c:pt>
                <c:pt idx="4844">
                  <c:v>54</c:v>
                </c:pt>
                <c:pt idx="4845">
                  <c:v>33</c:v>
                </c:pt>
                <c:pt idx="4846">
                  <c:v>40</c:v>
                </c:pt>
                <c:pt idx="4847">
                  <c:v>39</c:v>
                </c:pt>
                <c:pt idx="4848">
                  <c:v>34</c:v>
                </c:pt>
                <c:pt idx="4849">
                  <c:v>37</c:v>
                </c:pt>
                <c:pt idx="4850">
                  <c:v>55</c:v>
                </c:pt>
                <c:pt idx="4851">
                  <c:v>49</c:v>
                </c:pt>
                <c:pt idx="4852">
                  <c:v>63</c:v>
                </c:pt>
                <c:pt idx="4853">
                  <c:v>27</c:v>
                </c:pt>
                <c:pt idx="4854">
                  <c:v>32</c:v>
                </c:pt>
                <c:pt idx="4855">
                  <c:v>48</c:v>
                </c:pt>
                <c:pt idx="4856">
                  <c:v>53</c:v>
                </c:pt>
                <c:pt idx="4857">
                  <c:v>72</c:v>
                </c:pt>
                <c:pt idx="4858">
                  <c:v>49</c:v>
                </c:pt>
                <c:pt idx="4859">
                  <c:v>22</c:v>
                </c:pt>
                <c:pt idx="4860">
                  <c:v>55</c:v>
                </c:pt>
                <c:pt idx="4861">
                  <c:v>50</c:v>
                </c:pt>
                <c:pt idx="4862">
                  <c:v>45</c:v>
                </c:pt>
                <c:pt idx="4863">
                  <c:v>0</c:v>
                </c:pt>
                <c:pt idx="4864">
                  <c:v>58</c:v>
                </c:pt>
                <c:pt idx="4865">
                  <c:v>38</c:v>
                </c:pt>
                <c:pt idx="4866">
                  <c:v>36</c:v>
                </c:pt>
                <c:pt idx="4867">
                  <c:v>34</c:v>
                </c:pt>
                <c:pt idx="4868">
                  <c:v>61</c:v>
                </c:pt>
                <c:pt idx="4869">
                  <c:v>59</c:v>
                </c:pt>
                <c:pt idx="4870">
                  <c:v>0</c:v>
                </c:pt>
                <c:pt idx="4871">
                  <c:v>24</c:v>
                </c:pt>
                <c:pt idx="4872">
                  <c:v>42</c:v>
                </c:pt>
                <c:pt idx="4873">
                  <c:v>50</c:v>
                </c:pt>
                <c:pt idx="4874">
                  <c:v>32</c:v>
                </c:pt>
                <c:pt idx="4875">
                  <c:v>28</c:v>
                </c:pt>
                <c:pt idx="4876">
                  <c:v>47</c:v>
                </c:pt>
                <c:pt idx="4877">
                  <c:v>65</c:v>
                </c:pt>
                <c:pt idx="4878">
                  <c:v>59</c:v>
                </c:pt>
                <c:pt idx="4879">
                  <c:v>55</c:v>
                </c:pt>
                <c:pt idx="4880">
                  <c:v>30</c:v>
                </c:pt>
                <c:pt idx="4881">
                  <c:v>40</c:v>
                </c:pt>
                <c:pt idx="4882">
                  <c:v>31</c:v>
                </c:pt>
                <c:pt idx="4883">
                  <c:v>20</c:v>
                </c:pt>
                <c:pt idx="4884">
                  <c:v>49</c:v>
                </c:pt>
                <c:pt idx="4885">
                  <c:v>34</c:v>
                </c:pt>
                <c:pt idx="4886">
                  <c:v>27</c:v>
                </c:pt>
                <c:pt idx="4887">
                  <c:v>54</c:v>
                </c:pt>
                <c:pt idx="4888">
                  <c:v>56</c:v>
                </c:pt>
                <c:pt idx="4889">
                  <c:v>28</c:v>
                </c:pt>
                <c:pt idx="4890">
                  <c:v>58</c:v>
                </c:pt>
                <c:pt idx="4891">
                  <c:v>26</c:v>
                </c:pt>
                <c:pt idx="4892">
                  <c:v>91</c:v>
                </c:pt>
                <c:pt idx="4893">
                  <c:v>37</c:v>
                </c:pt>
                <c:pt idx="4894">
                  <c:v>44</c:v>
                </c:pt>
                <c:pt idx="4895">
                  <c:v>78</c:v>
                </c:pt>
                <c:pt idx="4896">
                  <c:v>48</c:v>
                </c:pt>
                <c:pt idx="4897">
                  <c:v>34</c:v>
                </c:pt>
                <c:pt idx="4898">
                  <c:v>45</c:v>
                </c:pt>
                <c:pt idx="4899">
                  <c:v>0</c:v>
                </c:pt>
                <c:pt idx="4900">
                  <c:v>32</c:v>
                </c:pt>
                <c:pt idx="4901">
                  <c:v>53</c:v>
                </c:pt>
                <c:pt idx="4902">
                  <c:v>57</c:v>
                </c:pt>
                <c:pt idx="4903">
                  <c:v>45</c:v>
                </c:pt>
                <c:pt idx="4904">
                  <c:v>24</c:v>
                </c:pt>
                <c:pt idx="4905">
                  <c:v>39</c:v>
                </c:pt>
                <c:pt idx="4906">
                  <c:v>27</c:v>
                </c:pt>
                <c:pt idx="4907">
                  <c:v>0</c:v>
                </c:pt>
                <c:pt idx="4908">
                  <c:v>42</c:v>
                </c:pt>
                <c:pt idx="4909">
                  <c:v>22</c:v>
                </c:pt>
                <c:pt idx="4910">
                  <c:v>37</c:v>
                </c:pt>
                <c:pt idx="4911">
                  <c:v>0</c:v>
                </c:pt>
                <c:pt idx="4912">
                  <c:v>0</c:v>
                </c:pt>
                <c:pt idx="4913">
                  <c:v>38</c:v>
                </c:pt>
                <c:pt idx="4914">
                  <c:v>27</c:v>
                </c:pt>
                <c:pt idx="4915">
                  <c:v>22</c:v>
                </c:pt>
                <c:pt idx="4916">
                  <c:v>60</c:v>
                </c:pt>
                <c:pt idx="4917">
                  <c:v>28</c:v>
                </c:pt>
                <c:pt idx="4918">
                  <c:v>36</c:v>
                </c:pt>
                <c:pt idx="4919">
                  <c:v>43</c:v>
                </c:pt>
                <c:pt idx="4920">
                  <c:v>46</c:v>
                </c:pt>
                <c:pt idx="4921">
                  <c:v>32</c:v>
                </c:pt>
                <c:pt idx="4922">
                  <c:v>69</c:v>
                </c:pt>
                <c:pt idx="4923">
                  <c:v>49</c:v>
                </c:pt>
                <c:pt idx="4924">
                  <c:v>43</c:v>
                </c:pt>
                <c:pt idx="4925">
                  <c:v>28</c:v>
                </c:pt>
                <c:pt idx="4926">
                  <c:v>46</c:v>
                </c:pt>
                <c:pt idx="4927">
                  <c:v>22</c:v>
                </c:pt>
                <c:pt idx="4928">
                  <c:v>59</c:v>
                </c:pt>
                <c:pt idx="4929">
                  <c:v>33</c:v>
                </c:pt>
                <c:pt idx="4930">
                  <c:v>33</c:v>
                </c:pt>
                <c:pt idx="4931">
                  <c:v>26</c:v>
                </c:pt>
                <c:pt idx="4932">
                  <c:v>70</c:v>
                </c:pt>
                <c:pt idx="4933">
                  <c:v>26</c:v>
                </c:pt>
                <c:pt idx="4934">
                  <c:v>53</c:v>
                </c:pt>
                <c:pt idx="4935">
                  <c:v>39</c:v>
                </c:pt>
                <c:pt idx="4936">
                  <c:v>20</c:v>
                </c:pt>
                <c:pt idx="4937">
                  <c:v>31</c:v>
                </c:pt>
                <c:pt idx="4938">
                  <c:v>18</c:v>
                </c:pt>
                <c:pt idx="4939">
                  <c:v>40</c:v>
                </c:pt>
                <c:pt idx="4940">
                  <c:v>50</c:v>
                </c:pt>
                <c:pt idx="4941">
                  <c:v>42</c:v>
                </c:pt>
                <c:pt idx="4942">
                  <c:v>26</c:v>
                </c:pt>
                <c:pt idx="4943">
                  <c:v>57</c:v>
                </c:pt>
                <c:pt idx="4944">
                  <c:v>35</c:v>
                </c:pt>
                <c:pt idx="4945">
                  <c:v>37</c:v>
                </c:pt>
                <c:pt idx="4946">
                  <c:v>39</c:v>
                </c:pt>
                <c:pt idx="4947">
                  <c:v>24</c:v>
                </c:pt>
                <c:pt idx="4948">
                  <c:v>67</c:v>
                </c:pt>
                <c:pt idx="4949">
                  <c:v>69</c:v>
                </c:pt>
                <c:pt idx="4950">
                  <c:v>20</c:v>
                </c:pt>
                <c:pt idx="4951">
                  <c:v>25</c:v>
                </c:pt>
                <c:pt idx="4952">
                  <c:v>62</c:v>
                </c:pt>
                <c:pt idx="4953">
                  <c:v>25</c:v>
                </c:pt>
                <c:pt idx="4954">
                  <c:v>48</c:v>
                </c:pt>
                <c:pt idx="4955">
                  <c:v>78</c:v>
                </c:pt>
                <c:pt idx="4956">
                  <c:v>41</c:v>
                </c:pt>
                <c:pt idx="4957">
                  <c:v>37</c:v>
                </c:pt>
                <c:pt idx="4958">
                  <c:v>39</c:v>
                </c:pt>
                <c:pt idx="4959">
                  <c:v>0</c:v>
                </c:pt>
                <c:pt idx="4960">
                  <c:v>0</c:v>
                </c:pt>
                <c:pt idx="4961">
                  <c:v>61</c:v>
                </c:pt>
                <c:pt idx="4962">
                  <c:v>31</c:v>
                </c:pt>
                <c:pt idx="4963">
                  <c:v>31</c:v>
                </c:pt>
                <c:pt idx="4964">
                  <c:v>0</c:v>
                </c:pt>
                <c:pt idx="4965">
                  <c:v>43</c:v>
                </c:pt>
                <c:pt idx="4966">
                  <c:v>36</c:v>
                </c:pt>
                <c:pt idx="4967">
                  <c:v>0</c:v>
                </c:pt>
                <c:pt idx="4968">
                  <c:v>33</c:v>
                </c:pt>
                <c:pt idx="4969">
                  <c:v>23</c:v>
                </c:pt>
                <c:pt idx="4970">
                  <c:v>39</c:v>
                </c:pt>
                <c:pt idx="4971">
                  <c:v>33</c:v>
                </c:pt>
                <c:pt idx="4972">
                  <c:v>41</c:v>
                </c:pt>
                <c:pt idx="4973">
                  <c:v>37</c:v>
                </c:pt>
                <c:pt idx="4974">
                  <c:v>66</c:v>
                </c:pt>
                <c:pt idx="4975">
                  <c:v>0</c:v>
                </c:pt>
                <c:pt idx="4976">
                  <c:v>22</c:v>
                </c:pt>
                <c:pt idx="4977">
                  <c:v>35</c:v>
                </c:pt>
                <c:pt idx="4978">
                  <c:v>59</c:v>
                </c:pt>
                <c:pt idx="4979">
                  <c:v>0</c:v>
                </c:pt>
                <c:pt idx="4980">
                  <c:v>0</c:v>
                </c:pt>
                <c:pt idx="4981">
                  <c:v>67</c:v>
                </c:pt>
                <c:pt idx="4982">
                  <c:v>38</c:v>
                </c:pt>
                <c:pt idx="4983">
                  <c:v>0</c:v>
                </c:pt>
                <c:pt idx="4984">
                  <c:v>0</c:v>
                </c:pt>
                <c:pt idx="4985">
                  <c:v>63</c:v>
                </c:pt>
                <c:pt idx="4986">
                  <c:v>49</c:v>
                </c:pt>
                <c:pt idx="4987">
                  <c:v>0</c:v>
                </c:pt>
                <c:pt idx="4988">
                  <c:v>38</c:v>
                </c:pt>
                <c:pt idx="4989">
                  <c:v>31</c:v>
                </c:pt>
                <c:pt idx="4990">
                  <c:v>35</c:v>
                </c:pt>
                <c:pt idx="4991">
                  <c:v>29</c:v>
                </c:pt>
                <c:pt idx="4992">
                  <c:v>0</c:v>
                </c:pt>
                <c:pt idx="4993">
                  <c:v>57</c:v>
                </c:pt>
                <c:pt idx="4994">
                  <c:v>38</c:v>
                </c:pt>
                <c:pt idx="4995">
                  <c:v>43</c:v>
                </c:pt>
                <c:pt idx="4996">
                  <c:v>62</c:v>
                </c:pt>
                <c:pt idx="4997">
                  <c:v>0</c:v>
                </c:pt>
                <c:pt idx="4998">
                  <c:v>42</c:v>
                </c:pt>
                <c:pt idx="4999">
                  <c:v>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6F-4B70-8D19-FF370A593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0002144"/>
        <c:axId val="2120002624"/>
      </c:scatterChart>
      <c:valAx>
        <c:axId val="2120002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2120002624"/>
        <c:crosses val="autoZero"/>
        <c:crossBetween val="midCat"/>
      </c:valAx>
      <c:valAx>
        <c:axId val="212000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2120002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'moras (2)'!$Q$1</c:f>
              <c:strCache>
                <c:ptCount val="1"/>
                <c:pt idx="0">
                  <c:v>Edad_SI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'moras (2)'!$Q$2:$Q$5001</c:f>
              <c:numCache>
                <c:formatCode>General</c:formatCode>
                <c:ptCount val="5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58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36</c:v>
                </c:pt>
                <c:pt idx="17">
                  <c:v>0</c:v>
                </c:pt>
                <c:pt idx="18">
                  <c:v>0</c:v>
                </c:pt>
                <c:pt idx="19">
                  <c:v>52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36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42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27</c:v>
                </c:pt>
                <c:pt idx="76">
                  <c:v>29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27</c:v>
                </c:pt>
                <c:pt idx="81">
                  <c:v>0</c:v>
                </c:pt>
                <c:pt idx="82">
                  <c:v>34</c:v>
                </c:pt>
                <c:pt idx="83">
                  <c:v>53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31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30</c:v>
                </c:pt>
                <c:pt idx="108">
                  <c:v>44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52</c:v>
                </c:pt>
                <c:pt idx="117">
                  <c:v>0</c:v>
                </c:pt>
                <c:pt idx="118">
                  <c:v>0</c:v>
                </c:pt>
                <c:pt idx="119">
                  <c:v>37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55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60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56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46</c:v>
                </c:pt>
                <c:pt idx="168">
                  <c:v>0</c:v>
                </c:pt>
                <c:pt idx="169">
                  <c:v>63</c:v>
                </c:pt>
                <c:pt idx="170">
                  <c:v>33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54</c:v>
                </c:pt>
                <c:pt idx="179">
                  <c:v>0</c:v>
                </c:pt>
                <c:pt idx="180">
                  <c:v>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38</c:v>
                </c:pt>
                <c:pt idx="189">
                  <c:v>42</c:v>
                </c:pt>
                <c:pt idx="190">
                  <c:v>69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56</c:v>
                </c:pt>
                <c:pt idx="195">
                  <c:v>31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72</c:v>
                </c:pt>
                <c:pt idx="201">
                  <c:v>0</c:v>
                </c:pt>
                <c:pt idx="202">
                  <c:v>38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19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41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28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61</c:v>
                </c:pt>
                <c:pt idx="241">
                  <c:v>0</c:v>
                </c:pt>
                <c:pt idx="242">
                  <c:v>56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36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50</c:v>
                </c:pt>
                <c:pt idx="254">
                  <c:v>0</c:v>
                </c:pt>
                <c:pt idx="255">
                  <c:v>0</c:v>
                </c:pt>
                <c:pt idx="256">
                  <c:v>23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62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41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52</c:v>
                </c:pt>
                <c:pt idx="286">
                  <c:v>0</c:v>
                </c:pt>
                <c:pt idx="287">
                  <c:v>28</c:v>
                </c:pt>
                <c:pt idx="288">
                  <c:v>0</c:v>
                </c:pt>
                <c:pt idx="289">
                  <c:v>51</c:v>
                </c:pt>
                <c:pt idx="290">
                  <c:v>0</c:v>
                </c:pt>
                <c:pt idx="291">
                  <c:v>0</c:v>
                </c:pt>
                <c:pt idx="292">
                  <c:v>62</c:v>
                </c:pt>
                <c:pt idx="293">
                  <c:v>0</c:v>
                </c:pt>
                <c:pt idx="294">
                  <c:v>32</c:v>
                </c:pt>
                <c:pt idx="295">
                  <c:v>58</c:v>
                </c:pt>
                <c:pt idx="296">
                  <c:v>57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32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42</c:v>
                </c:pt>
                <c:pt idx="319">
                  <c:v>0</c:v>
                </c:pt>
                <c:pt idx="320">
                  <c:v>0</c:v>
                </c:pt>
                <c:pt idx="321">
                  <c:v>60</c:v>
                </c:pt>
                <c:pt idx="322">
                  <c:v>0</c:v>
                </c:pt>
                <c:pt idx="323">
                  <c:v>0</c:v>
                </c:pt>
                <c:pt idx="324">
                  <c:v>49</c:v>
                </c:pt>
                <c:pt idx="325">
                  <c:v>0</c:v>
                </c:pt>
                <c:pt idx="326">
                  <c:v>0</c:v>
                </c:pt>
                <c:pt idx="327">
                  <c:v>39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35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67</c:v>
                </c:pt>
                <c:pt idx="344">
                  <c:v>0</c:v>
                </c:pt>
                <c:pt idx="345">
                  <c:v>27</c:v>
                </c:pt>
                <c:pt idx="346">
                  <c:v>0</c:v>
                </c:pt>
                <c:pt idx="347">
                  <c:v>0</c:v>
                </c:pt>
                <c:pt idx="348">
                  <c:v>40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28</c:v>
                </c:pt>
                <c:pt idx="355">
                  <c:v>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67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74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53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32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34</c:v>
                </c:pt>
                <c:pt idx="391">
                  <c:v>0</c:v>
                </c:pt>
                <c:pt idx="392">
                  <c:v>0</c:v>
                </c:pt>
                <c:pt idx="393">
                  <c:v>32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62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49</c:v>
                </c:pt>
                <c:pt idx="412">
                  <c:v>45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40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52</c:v>
                </c:pt>
                <c:pt idx="426">
                  <c:v>0</c:v>
                </c:pt>
                <c:pt idx="427">
                  <c:v>52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51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74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32</c:v>
                </c:pt>
                <c:pt idx="446">
                  <c:v>0</c:v>
                </c:pt>
                <c:pt idx="447">
                  <c:v>0</c:v>
                </c:pt>
                <c:pt idx="448">
                  <c:v>38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55</c:v>
                </c:pt>
                <c:pt idx="471">
                  <c:v>0</c:v>
                </c:pt>
                <c:pt idx="472">
                  <c:v>0</c:v>
                </c:pt>
                <c:pt idx="473">
                  <c:v>27</c:v>
                </c:pt>
                <c:pt idx="474">
                  <c:v>0</c:v>
                </c:pt>
                <c:pt idx="475">
                  <c:v>40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46</c:v>
                </c:pt>
                <c:pt idx="480">
                  <c:v>49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54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56</c:v>
                </c:pt>
                <c:pt idx="499">
                  <c:v>0</c:v>
                </c:pt>
                <c:pt idx="500">
                  <c:v>40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52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56</c:v>
                </c:pt>
                <c:pt idx="522">
                  <c:v>51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34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42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30</c:v>
                </c:pt>
                <c:pt idx="538">
                  <c:v>53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33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35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56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49</c:v>
                </c:pt>
                <c:pt idx="585">
                  <c:v>57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43</c:v>
                </c:pt>
                <c:pt idx="592">
                  <c:v>0</c:v>
                </c:pt>
                <c:pt idx="593">
                  <c:v>0</c:v>
                </c:pt>
                <c:pt idx="594">
                  <c:v>42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36</c:v>
                </c:pt>
                <c:pt idx="601">
                  <c:v>0</c:v>
                </c:pt>
                <c:pt idx="602">
                  <c:v>0</c:v>
                </c:pt>
                <c:pt idx="603">
                  <c:v>77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29</c:v>
                </c:pt>
                <c:pt idx="609">
                  <c:v>0</c:v>
                </c:pt>
                <c:pt idx="610">
                  <c:v>0</c:v>
                </c:pt>
                <c:pt idx="611">
                  <c:v>39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31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52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35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41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49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48</c:v>
                </c:pt>
                <c:pt idx="664">
                  <c:v>42</c:v>
                </c:pt>
                <c:pt idx="665">
                  <c:v>41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54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45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53</c:v>
                </c:pt>
                <c:pt idx="687">
                  <c:v>37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39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38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55</c:v>
                </c:pt>
                <c:pt idx="721">
                  <c:v>0</c:v>
                </c:pt>
                <c:pt idx="722">
                  <c:v>0</c:v>
                </c:pt>
                <c:pt idx="723">
                  <c:v>23</c:v>
                </c:pt>
                <c:pt idx="724">
                  <c:v>43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49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39</c:v>
                </c:pt>
                <c:pt idx="743">
                  <c:v>47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53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51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36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53</c:v>
                </c:pt>
                <c:pt idx="771">
                  <c:v>0</c:v>
                </c:pt>
                <c:pt idx="772">
                  <c:v>72</c:v>
                </c:pt>
                <c:pt idx="773">
                  <c:v>0</c:v>
                </c:pt>
                <c:pt idx="774">
                  <c:v>0</c:v>
                </c:pt>
                <c:pt idx="775">
                  <c:v>51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38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50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35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41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30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46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36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51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56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72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51</c:v>
                </c:pt>
                <c:pt idx="859">
                  <c:v>37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40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63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37</c:v>
                </c:pt>
                <c:pt idx="874">
                  <c:v>45</c:v>
                </c:pt>
                <c:pt idx="875">
                  <c:v>26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56</c:v>
                </c:pt>
                <c:pt idx="883">
                  <c:v>0</c:v>
                </c:pt>
                <c:pt idx="884">
                  <c:v>50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47</c:v>
                </c:pt>
                <c:pt idx="898">
                  <c:v>25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29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66</c:v>
                </c:pt>
                <c:pt idx="912">
                  <c:v>0</c:v>
                </c:pt>
                <c:pt idx="913">
                  <c:v>60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37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41</c:v>
                </c:pt>
                <c:pt idx="924">
                  <c:v>50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43</c:v>
                </c:pt>
                <c:pt idx="944">
                  <c:v>0</c:v>
                </c:pt>
                <c:pt idx="945">
                  <c:v>60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60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42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48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40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54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37</c:v>
                </c:pt>
                <c:pt idx="1016">
                  <c:v>48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58</c:v>
                </c:pt>
                <c:pt idx="1021">
                  <c:v>0</c:v>
                </c:pt>
                <c:pt idx="1022">
                  <c:v>28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32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73</c:v>
                </c:pt>
                <c:pt idx="1033">
                  <c:v>54</c:v>
                </c:pt>
                <c:pt idx="1034">
                  <c:v>0</c:v>
                </c:pt>
                <c:pt idx="1035">
                  <c:v>0</c:v>
                </c:pt>
                <c:pt idx="1036">
                  <c:v>46</c:v>
                </c:pt>
                <c:pt idx="1037">
                  <c:v>43</c:v>
                </c:pt>
                <c:pt idx="1038">
                  <c:v>0</c:v>
                </c:pt>
                <c:pt idx="1039">
                  <c:v>0</c:v>
                </c:pt>
                <c:pt idx="1040">
                  <c:v>57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28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35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28</c:v>
                </c:pt>
                <c:pt idx="1062">
                  <c:v>0</c:v>
                </c:pt>
                <c:pt idx="1063">
                  <c:v>46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60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31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37</c:v>
                </c:pt>
                <c:pt idx="1096">
                  <c:v>0</c:v>
                </c:pt>
                <c:pt idx="1097">
                  <c:v>0</c:v>
                </c:pt>
                <c:pt idx="1098">
                  <c:v>37</c:v>
                </c:pt>
                <c:pt idx="1099">
                  <c:v>0</c:v>
                </c:pt>
                <c:pt idx="1100">
                  <c:v>0</c:v>
                </c:pt>
                <c:pt idx="1101">
                  <c:v>33</c:v>
                </c:pt>
                <c:pt idx="1102">
                  <c:v>0</c:v>
                </c:pt>
                <c:pt idx="1103">
                  <c:v>30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48</c:v>
                </c:pt>
                <c:pt idx="1113">
                  <c:v>0</c:v>
                </c:pt>
                <c:pt idx="1114">
                  <c:v>54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58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26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49</c:v>
                </c:pt>
                <c:pt idx="1134">
                  <c:v>58</c:v>
                </c:pt>
                <c:pt idx="1135">
                  <c:v>41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21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48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28</c:v>
                </c:pt>
                <c:pt idx="1159">
                  <c:v>37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32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56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43</c:v>
                </c:pt>
                <c:pt idx="1190">
                  <c:v>54</c:v>
                </c:pt>
                <c:pt idx="1191">
                  <c:v>0</c:v>
                </c:pt>
                <c:pt idx="1192">
                  <c:v>0</c:v>
                </c:pt>
                <c:pt idx="1193">
                  <c:v>36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46</c:v>
                </c:pt>
                <c:pt idx="1200">
                  <c:v>62</c:v>
                </c:pt>
                <c:pt idx="1201">
                  <c:v>0</c:v>
                </c:pt>
                <c:pt idx="1202">
                  <c:v>68</c:v>
                </c:pt>
                <c:pt idx="1203">
                  <c:v>51</c:v>
                </c:pt>
                <c:pt idx="1204">
                  <c:v>0</c:v>
                </c:pt>
                <c:pt idx="1205">
                  <c:v>66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37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61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57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30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40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46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52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55</c:v>
                </c:pt>
                <c:pt idx="1290">
                  <c:v>57</c:v>
                </c:pt>
                <c:pt idx="1291">
                  <c:v>36</c:v>
                </c:pt>
                <c:pt idx="1292">
                  <c:v>0</c:v>
                </c:pt>
                <c:pt idx="1293">
                  <c:v>18</c:v>
                </c:pt>
                <c:pt idx="1294">
                  <c:v>0</c:v>
                </c:pt>
                <c:pt idx="1295">
                  <c:v>62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41</c:v>
                </c:pt>
                <c:pt idx="1324">
                  <c:v>22</c:v>
                </c:pt>
                <c:pt idx="1325">
                  <c:v>0</c:v>
                </c:pt>
                <c:pt idx="1326">
                  <c:v>0</c:v>
                </c:pt>
                <c:pt idx="1327">
                  <c:v>60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38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31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53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32</c:v>
                </c:pt>
                <c:pt idx="1359">
                  <c:v>31</c:v>
                </c:pt>
                <c:pt idx="1360">
                  <c:v>0</c:v>
                </c:pt>
                <c:pt idx="1361">
                  <c:v>45</c:v>
                </c:pt>
                <c:pt idx="1362">
                  <c:v>0</c:v>
                </c:pt>
                <c:pt idx="1363">
                  <c:v>27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41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36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57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47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39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58</c:v>
                </c:pt>
                <c:pt idx="1420">
                  <c:v>27</c:v>
                </c:pt>
                <c:pt idx="1421">
                  <c:v>0</c:v>
                </c:pt>
                <c:pt idx="1422">
                  <c:v>34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61</c:v>
                </c:pt>
                <c:pt idx="1434">
                  <c:v>23</c:v>
                </c:pt>
                <c:pt idx="1435">
                  <c:v>0</c:v>
                </c:pt>
                <c:pt idx="1436">
                  <c:v>0</c:v>
                </c:pt>
                <c:pt idx="1437">
                  <c:v>31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32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37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33</c:v>
                </c:pt>
                <c:pt idx="1468">
                  <c:v>0</c:v>
                </c:pt>
                <c:pt idx="1469">
                  <c:v>22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31</c:v>
                </c:pt>
                <c:pt idx="1476">
                  <c:v>0</c:v>
                </c:pt>
                <c:pt idx="1477">
                  <c:v>0</c:v>
                </c:pt>
                <c:pt idx="1478">
                  <c:v>32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56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31</c:v>
                </c:pt>
                <c:pt idx="1496">
                  <c:v>46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53</c:v>
                </c:pt>
                <c:pt idx="1501">
                  <c:v>0</c:v>
                </c:pt>
                <c:pt idx="1502">
                  <c:v>49</c:v>
                </c:pt>
                <c:pt idx="1503">
                  <c:v>60</c:v>
                </c:pt>
                <c:pt idx="1504">
                  <c:v>0</c:v>
                </c:pt>
                <c:pt idx="1505">
                  <c:v>0</c:v>
                </c:pt>
                <c:pt idx="1506">
                  <c:v>49</c:v>
                </c:pt>
                <c:pt idx="1507">
                  <c:v>61</c:v>
                </c:pt>
                <c:pt idx="1508">
                  <c:v>0</c:v>
                </c:pt>
                <c:pt idx="1509">
                  <c:v>29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43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49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48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47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57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43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40</c:v>
                </c:pt>
                <c:pt idx="1599">
                  <c:v>0</c:v>
                </c:pt>
                <c:pt idx="1600">
                  <c:v>50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42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38</c:v>
                </c:pt>
                <c:pt idx="1610">
                  <c:v>0</c:v>
                </c:pt>
                <c:pt idx="1611">
                  <c:v>59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26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52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46</c:v>
                </c:pt>
                <c:pt idx="1627">
                  <c:v>0</c:v>
                </c:pt>
                <c:pt idx="1628">
                  <c:v>70</c:v>
                </c:pt>
                <c:pt idx="1629">
                  <c:v>0</c:v>
                </c:pt>
                <c:pt idx="1630">
                  <c:v>30</c:v>
                </c:pt>
                <c:pt idx="1631">
                  <c:v>47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38</c:v>
                </c:pt>
                <c:pt idx="1638">
                  <c:v>51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21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39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49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35</c:v>
                </c:pt>
                <c:pt idx="1676">
                  <c:v>0</c:v>
                </c:pt>
                <c:pt idx="1677">
                  <c:v>35</c:v>
                </c:pt>
                <c:pt idx="1678">
                  <c:v>32</c:v>
                </c:pt>
                <c:pt idx="1679">
                  <c:v>0</c:v>
                </c:pt>
                <c:pt idx="1680">
                  <c:v>45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38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31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43</c:v>
                </c:pt>
                <c:pt idx="1707">
                  <c:v>0</c:v>
                </c:pt>
                <c:pt idx="1708">
                  <c:v>24</c:v>
                </c:pt>
                <c:pt idx="1709">
                  <c:v>0</c:v>
                </c:pt>
                <c:pt idx="1710">
                  <c:v>0</c:v>
                </c:pt>
                <c:pt idx="1711">
                  <c:v>29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56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57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62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38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73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34</c:v>
                </c:pt>
                <c:pt idx="1782">
                  <c:v>0</c:v>
                </c:pt>
                <c:pt idx="1783">
                  <c:v>43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37</c:v>
                </c:pt>
                <c:pt idx="1789">
                  <c:v>0</c:v>
                </c:pt>
                <c:pt idx="1790">
                  <c:v>27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41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43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61</c:v>
                </c:pt>
                <c:pt idx="1817">
                  <c:v>20</c:v>
                </c:pt>
                <c:pt idx="1818">
                  <c:v>42</c:v>
                </c:pt>
                <c:pt idx="1819">
                  <c:v>32</c:v>
                </c:pt>
                <c:pt idx="1820">
                  <c:v>0</c:v>
                </c:pt>
                <c:pt idx="1821">
                  <c:v>0</c:v>
                </c:pt>
                <c:pt idx="1822">
                  <c:v>51</c:v>
                </c:pt>
                <c:pt idx="1823">
                  <c:v>0</c:v>
                </c:pt>
                <c:pt idx="1824">
                  <c:v>32</c:v>
                </c:pt>
                <c:pt idx="1825">
                  <c:v>29</c:v>
                </c:pt>
                <c:pt idx="1826">
                  <c:v>55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24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42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54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51</c:v>
                </c:pt>
                <c:pt idx="1856">
                  <c:v>58</c:v>
                </c:pt>
                <c:pt idx="1857">
                  <c:v>0</c:v>
                </c:pt>
                <c:pt idx="1858">
                  <c:v>34</c:v>
                </c:pt>
                <c:pt idx="1859">
                  <c:v>0</c:v>
                </c:pt>
                <c:pt idx="1860">
                  <c:v>0</c:v>
                </c:pt>
                <c:pt idx="1861">
                  <c:v>25</c:v>
                </c:pt>
                <c:pt idx="1862">
                  <c:v>0</c:v>
                </c:pt>
                <c:pt idx="1863">
                  <c:v>49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57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64</c:v>
                </c:pt>
                <c:pt idx="1884">
                  <c:v>53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61</c:v>
                </c:pt>
                <c:pt idx="1894">
                  <c:v>0</c:v>
                </c:pt>
                <c:pt idx="1895">
                  <c:v>0</c:v>
                </c:pt>
                <c:pt idx="1896">
                  <c:v>46</c:v>
                </c:pt>
                <c:pt idx="1897">
                  <c:v>30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54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46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29</c:v>
                </c:pt>
                <c:pt idx="1927">
                  <c:v>0</c:v>
                </c:pt>
                <c:pt idx="1928">
                  <c:v>27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59</c:v>
                </c:pt>
                <c:pt idx="1934">
                  <c:v>0</c:v>
                </c:pt>
                <c:pt idx="1935">
                  <c:v>59</c:v>
                </c:pt>
                <c:pt idx="1936">
                  <c:v>0</c:v>
                </c:pt>
                <c:pt idx="1937">
                  <c:v>21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54</c:v>
                </c:pt>
                <c:pt idx="1949">
                  <c:v>43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50</c:v>
                </c:pt>
                <c:pt idx="1960">
                  <c:v>36</c:v>
                </c:pt>
                <c:pt idx="1961">
                  <c:v>33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38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30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50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59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36</c:v>
                </c:pt>
                <c:pt idx="1994">
                  <c:v>0</c:v>
                </c:pt>
                <c:pt idx="1995">
                  <c:v>38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34</c:v>
                </c:pt>
                <c:pt idx="2012">
                  <c:v>46</c:v>
                </c:pt>
                <c:pt idx="2013">
                  <c:v>0</c:v>
                </c:pt>
                <c:pt idx="2014">
                  <c:v>0</c:v>
                </c:pt>
                <c:pt idx="2015">
                  <c:v>68</c:v>
                </c:pt>
                <c:pt idx="2016">
                  <c:v>0</c:v>
                </c:pt>
                <c:pt idx="2017">
                  <c:v>27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61</c:v>
                </c:pt>
                <c:pt idx="2024">
                  <c:v>54</c:v>
                </c:pt>
                <c:pt idx="2025">
                  <c:v>0</c:v>
                </c:pt>
                <c:pt idx="2026">
                  <c:v>55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29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66</c:v>
                </c:pt>
                <c:pt idx="2046">
                  <c:v>0</c:v>
                </c:pt>
                <c:pt idx="2047">
                  <c:v>0</c:v>
                </c:pt>
                <c:pt idx="2048">
                  <c:v>36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31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51</c:v>
                </c:pt>
                <c:pt idx="2057">
                  <c:v>35</c:v>
                </c:pt>
                <c:pt idx="2058">
                  <c:v>38</c:v>
                </c:pt>
                <c:pt idx="2059">
                  <c:v>43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36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43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43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44</c:v>
                </c:pt>
                <c:pt idx="2082">
                  <c:v>47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57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58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37</c:v>
                </c:pt>
                <c:pt idx="2101">
                  <c:v>0</c:v>
                </c:pt>
                <c:pt idx="2102">
                  <c:v>0</c:v>
                </c:pt>
                <c:pt idx="2103">
                  <c:v>62</c:v>
                </c:pt>
                <c:pt idx="2104">
                  <c:v>52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47</c:v>
                </c:pt>
                <c:pt idx="2116">
                  <c:v>0</c:v>
                </c:pt>
                <c:pt idx="2117">
                  <c:v>0</c:v>
                </c:pt>
                <c:pt idx="2118">
                  <c:v>27</c:v>
                </c:pt>
                <c:pt idx="2119">
                  <c:v>56</c:v>
                </c:pt>
                <c:pt idx="2120">
                  <c:v>0</c:v>
                </c:pt>
                <c:pt idx="2121">
                  <c:v>0</c:v>
                </c:pt>
                <c:pt idx="2122">
                  <c:v>48</c:v>
                </c:pt>
                <c:pt idx="2123">
                  <c:v>30</c:v>
                </c:pt>
                <c:pt idx="2124">
                  <c:v>0</c:v>
                </c:pt>
                <c:pt idx="2125">
                  <c:v>0</c:v>
                </c:pt>
                <c:pt idx="2126">
                  <c:v>63</c:v>
                </c:pt>
                <c:pt idx="2127">
                  <c:v>25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45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27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19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43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23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48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38</c:v>
                </c:pt>
                <c:pt idx="2163">
                  <c:v>21</c:v>
                </c:pt>
                <c:pt idx="2164">
                  <c:v>0</c:v>
                </c:pt>
                <c:pt idx="2165">
                  <c:v>30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41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24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49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37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53</c:v>
                </c:pt>
                <c:pt idx="2207">
                  <c:v>57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44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28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61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28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35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59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40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50</c:v>
                </c:pt>
                <c:pt idx="2288">
                  <c:v>0</c:v>
                </c:pt>
                <c:pt idx="2289">
                  <c:v>0</c:v>
                </c:pt>
                <c:pt idx="2290">
                  <c:v>54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30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30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25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41</c:v>
                </c:pt>
                <c:pt idx="2312">
                  <c:v>0</c:v>
                </c:pt>
                <c:pt idx="2313">
                  <c:v>41</c:v>
                </c:pt>
                <c:pt idx="2314">
                  <c:v>0</c:v>
                </c:pt>
                <c:pt idx="2315">
                  <c:v>49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43</c:v>
                </c:pt>
                <c:pt idx="2323">
                  <c:v>0</c:v>
                </c:pt>
                <c:pt idx="2324">
                  <c:v>46</c:v>
                </c:pt>
                <c:pt idx="2325">
                  <c:v>0</c:v>
                </c:pt>
                <c:pt idx="2326">
                  <c:v>42</c:v>
                </c:pt>
                <c:pt idx="2327">
                  <c:v>28</c:v>
                </c:pt>
                <c:pt idx="2328">
                  <c:v>40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20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31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39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40</c:v>
                </c:pt>
                <c:pt idx="2354">
                  <c:v>55</c:v>
                </c:pt>
                <c:pt idx="2355">
                  <c:v>0</c:v>
                </c:pt>
                <c:pt idx="2356">
                  <c:v>28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52</c:v>
                </c:pt>
                <c:pt idx="2361">
                  <c:v>0</c:v>
                </c:pt>
                <c:pt idx="2362">
                  <c:v>60</c:v>
                </c:pt>
                <c:pt idx="2363">
                  <c:v>0</c:v>
                </c:pt>
                <c:pt idx="2364">
                  <c:v>45</c:v>
                </c:pt>
                <c:pt idx="2365">
                  <c:v>0</c:v>
                </c:pt>
                <c:pt idx="2366">
                  <c:v>0</c:v>
                </c:pt>
                <c:pt idx="2367">
                  <c:v>62</c:v>
                </c:pt>
                <c:pt idx="2368">
                  <c:v>0</c:v>
                </c:pt>
                <c:pt idx="2369">
                  <c:v>0</c:v>
                </c:pt>
                <c:pt idx="2370">
                  <c:v>38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47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30</c:v>
                </c:pt>
                <c:pt idx="2384">
                  <c:v>39</c:v>
                </c:pt>
                <c:pt idx="2385">
                  <c:v>0</c:v>
                </c:pt>
                <c:pt idx="2386">
                  <c:v>40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39</c:v>
                </c:pt>
                <c:pt idx="2391">
                  <c:v>0</c:v>
                </c:pt>
                <c:pt idx="2392">
                  <c:v>46</c:v>
                </c:pt>
                <c:pt idx="2393">
                  <c:v>0</c:v>
                </c:pt>
                <c:pt idx="2394">
                  <c:v>35</c:v>
                </c:pt>
                <c:pt idx="2395">
                  <c:v>30</c:v>
                </c:pt>
                <c:pt idx="2396">
                  <c:v>0</c:v>
                </c:pt>
                <c:pt idx="2397">
                  <c:v>43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38</c:v>
                </c:pt>
                <c:pt idx="2402">
                  <c:v>37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46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23</c:v>
                </c:pt>
                <c:pt idx="2412">
                  <c:v>41</c:v>
                </c:pt>
                <c:pt idx="2413">
                  <c:v>55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52</c:v>
                </c:pt>
                <c:pt idx="2422">
                  <c:v>0</c:v>
                </c:pt>
                <c:pt idx="2423">
                  <c:v>50</c:v>
                </c:pt>
                <c:pt idx="2424">
                  <c:v>34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44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51</c:v>
                </c:pt>
                <c:pt idx="2447">
                  <c:v>0</c:v>
                </c:pt>
                <c:pt idx="2448">
                  <c:v>30</c:v>
                </c:pt>
                <c:pt idx="2449">
                  <c:v>0</c:v>
                </c:pt>
                <c:pt idx="2450">
                  <c:v>0</c:v>
                </c:pt>
                <c:pt idx="2451">
                  <c:v>28</c:v>
                </c:pt>
                <c:pt idx="2452">
                  <c:v>50</c:v>
                </c:pt>
                <c:pt idx="2453">
                  <c:v>0</c:v>
                </c:pt>
                <c:pt idx="2454">
                  <c:v>0</c:v>
                </c:pt>
                <c:pt idx="2455">
                  <c:v>34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44</c:v>
                </c:pt>
                <c:pt idx="2470">
                  <c:v>33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57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57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31</c:v>
                </c:pt>
                <c:pt idx="2486">
                  <c:v>0</c:v>
                </c:pt>
                <c:pt idx="2487">
                  <c:v>0</c:v>
                </c:pt>
                <c:pt idx="2488">
                  <c:v>71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52</c:v>
                </c:pt>
                <c:pt idx="2499">
                  <c:v>41</c:v>
                </c:pt>
                <c:pt idx="2500">
                  <c:v>0</c:v>
                </c:pt>
                <c:pt idx="2501">
                  <c:v>35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35</c:v>
                </c:pt>
                <c:pt idx="2513">
                  <c:v>38</c:v>
                </c:pt>
                <c:pt idx="2514">
                  <c:v>44</c:v>
                </c:pt>
                <c:pt idx="2515">
                  <c:v>0</c:v>
                </c:pt>
                <c:pt idx="2516">
                  <c:v>41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42</c:v>
                </c:pt>
                <c:pt idx="2522">
                  <c:v>34</c:v>
                </c:pt>
                <c:pt idx="2523">
                  <c:v>0</c:v>
                </c:pt>
                <c:pt idx="2524">
                  <c:v>0</c:v>
                </c:pt>
                <c:pt idx="2525">
                  <c:v>54</c:v>
                </c:pt>
                <c:pt idx="2526">
                  <c:v>0</c:v>
                </c:pt>
                <c:pt idx="2527">
                  <c:v>0</c:v>
                </c:pt>
                <c:pt idx="2528">
                  <c:v>37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22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27</c:v>
                </c:pt>
                <c:pt idx="2538">
                  <c:v>0</c:v>
                </c:pt>
                <c:pt idx="2539">
                  <c:v>41</c:v>
                </c:pt>
                <c:pt idx="2540">
                  <c:v>52</c:v>
                </c:pt>
                <c:pt idx="2541">
                  <c:v>23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32</c:v>
                </c:pt>
                <c:pt idx="2548">
                  <c:v>50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28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27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33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34</c:v>
                </c:pt>
                <c:pt idx="2583">
                  <c:v>0</c:v>
                </c:pt>
                <c:pt idx="2584">
                  <c:v>36</c:v>
                </c:pt>
                <c:pt idx="2585">
                  <c:v>0</c:v>
                </c:pt>
                <c:pt idx="2586">
                  <c:v>60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46</c:v>
                </c:pt>
                <c:pt idx="2595">
                  <c:v>0</c:v>
                </c:pt>
                <c:pt idx="2596">
                  <c:v>44</c:v>
                </c:pt>
                <c:pt idx="2597">
                  <c:v>0</c:v>
                </c:pt>
                <c:pt idx="2598">
                  <c:v>0</c:v>
                </c:pt>
                <c:pt idx="2599">
                  <c:v>38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41</c:v>
                </c:pt>
                <c:pt idx="2606">
                  <c:v>0</c:v>
                </c:pt>
                <c:pt idx="2607">
                  <c:v>0</c:v>
                </c:pt>
                <c:pt idx="2608">
                  <c:v>48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33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34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28</c:v>
                </c:pt>
                <c:pt idx="2643">
                  <c:v>25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62</c:v>
                </c:pt>
                <c:pt idx="2650">
                  <c:v>42</c:v>
                </c:pt>
                <c:pt idx="2651">
                  <c:v>24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36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71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57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54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46</c:v>
                </c:pt>
                <c:pt idx="2713">
                  <c:v>0</c:v>
                </c:pt>
                <c:pt idx="2714">
                  <c:v>31</c:v>
                </c:pt>
                <c:pt idx="2715">
                  <c:v>0</c:v>
                </c:pt>
                <c:pt idx="2716">
                  <c:v>0</c:v>
                </c:pt>
                <c:pt idx="2717">
                  <c:v>54</c:v>
                </c:pt>
                <c:pt idx="2718">
                  <c:v>0</c:v>
                </c:pt>
                <c:pt idx="2719">
                  <c:v>55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67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37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42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53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51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44</c:v>
                </c:pt>
                <c:pt idx="2769">
                  <c:v>0</c:v>
                </c:pt>
                <c:pt idx="2770">
                  <c:v>0</c:v>
                </c:pt>
                <c:pt idx="2771">
                  <c:v>28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49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51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54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39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61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67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50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29</c:v>
                </c:pt>
                <c:pt idx="2831">
                  <c:v>0</c:v>
                </c:pt>
                <c:pt idx="2832">
                  <c:v>0</c:v>
                </c:pt>
                <c:pt idx="2833">
                  <c:v>32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60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19</c:v>
                </c:pt>
                <c:pt idx="2843">
                  <c:v>37</c:v>
                </c:pt>
                <c:pt idx="2844">
                  <c:v>0</c:v>
                </c:pt>
                <c:pt idx="2845">
                  <c:v>45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36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37</c:v>
                </c:pt>
                <c:pt idx="2855">
                  <c:v>0</c:v>
                </c:pt>
                <c:pt idx="2856">
                  <c:v>57</c:v>
                </c:pt>
                <c:pt idx="2857">
                  <c:v>0</c:v>
                </c:pt>
                <c:pt idx="2858">
                  <c:v>0</c:v>
                </c:pt>
                <c:pt idx="2859">
                  <c:v>25</c:v>
                </c:pt>
                <c:pt idx="2860">
                  <c:v>0</c:v>
                </c:pt>
                <c:pt idx="2861">
                  <c:v>0</c:v>
                </c:pt>
                <c:pt idx="2862">
                  <c:v>35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23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35</c:v>
                </c:pt>
                <c:pt idx="2910">
                  <c:v>53</c:v>
                </c:pt>
                <c:pt idx="2911">
                  <c:v>38</c:v>
                </c:pt>
                <c:pt idx="2912">
                  <c:v>69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52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19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53</c:v>
                </c:pt>
                <c:pt idx="2952">
                  <c:v>0</c:v>
                </c:pt>
                <c:pt idx="2953">
                  <c:v>0</c:v>
                </c:pt>
                <c:pt idx="2954">
                  <c:v>69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36</c:v>
                </c:pt>
                <c:pt idx="2960">
                  <c:v>47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38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52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36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55</c:v>
                </c:pt>
                <c:pt idx="2985">
                  <c:v>0</c:v>
                </c:pt>
                <c:pt idx="2986">
                  <c:v>51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53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40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38</c:v>
                </c:pt>
                <c:pt idx="3031">
                  <c:v>0</c:v>
                </c:pt>
                <c:pt idx="3032">
                  <c:v>0</c:v>
                </c:pt>
                <c:pt idx="3033">
                  <c:v>45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43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36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42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28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33</c:v>
                </c:pt>
                <c:pt idx="3066">
                  <c:v>42</c:v>
                </c:pt>
                <c:pt idx="3067">
                  <c:v>0</c:v>
                </c:pt>
                <c:pt idx="3068">
                  <c:v>0</c:v>
                </c:pt>
                <c:pt idx="3069">
                  <c:v>71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47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37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46</c:v>
                </c:pt>
                <c:pt idx="3088">
                  <c:v>0</c:v>
                </c:pt>
                <c:pt idx="3089">
                  <c:v>50</c:v>
                </c:pt>
                <c:pt idx="3090">
                  <c:v>40</c:v>
                </c:pt>
                <c:pt idx="3091">
                  <c:v>28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44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26</c:v>
                </c:pt>
                <c:pt idx="3110">
                  <c:v>0</c:v>
                </c:pt>
                <c:pt idx="3111">
                  <c:v>41</c:v>
                </c:pt>
                <c:pt idx="3112">
                  <c:v>47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62</c:v>
                </c:pt>
                <c:pt idx="3117">
                  <c:v>40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45</c:v>
                </c:pt>
                <c:pt idx="3123">
                  <c:v>0</c:v>
                </c:pt>
                <c:pt idx="3124">
                  <c:v>44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37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33</c:v>
                </c:pt>
                <c:pt idx="3148">
                  <c:v>31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59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36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42</c:v>
                </c:pt>
                <c:pt idx="3169">
                  <c:v>55</c:v>
                </c:pt>
                <c:pt idx="3170">
                  <c:v>43</c:v>
                </c:pt>
                <c:pt idx="3171">
                  <c:v>30</c:v>
                </c:pt>
                <c:pt idx="3172">
                  <c:v>0</c:v>
                </c:pt>
                <c:pt idx="3173">
                  <c:v>0</c:v>
                </c:pt>
                <c:pt idx="3174">
                  <c:v>36</c:v>
                </c:pt>
                <c:pt idx="3175">
                  <c:v>50</c:v>
                </c:pt>
                <c:pt idx="3176">
                  <c:v>0</c:v>
                </c:pt>
                <c:pt idx="3177">
                  <c:v>0</c:v>
                </c:pt>
                <c:pt idx="3178">
                  <c:v>50</c:v>
                </c:pt>
                <c:pt idx="3179">
                  <c:v>0</c:v>
                </c:pt>
                <c:pt idx="3180">
                  <c:v>48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74</c:v>
                </c:pt>
                <c:pt idx="3193">
                  <c:v>29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29</c:v>
                </c:pt>
                <c:pt idx="3203">
                  <c:v>0</c:v>
                </c:pt>
                <c:pt idx="3204">
                  <c:v>45</c:v>
                </c:pt>
                <c:pt idx="3205">
                  <c:v>0</c:v>
                </c:pt>
                <c:pt idx="3206">
                  <c:v>50</c:v>
                </c:pt>
                <c:pt idx="3207">
                  <c:v>44</c:v>
                </c:pt>
                <c:pt idx="3208">
                  <c:v>21</c:v>
                </c:pt>
                <c:pt idx="3209">
                  <c:v>50</c:v>
                </c:pt>
                <c:pt idx="3210">
                  <c:v>0</c:v>
                </c:pt>
                <c:pt idx="3211">
                  <c:v>0</c:v>
                </c:pt>
                <c:pt idx="3212">
                  <c:v>51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45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39</c:v>
                </c:pt>
                <c:pt idx="3230">
                  <c:v>0</c:v>
                </c:pt>
                <c:pt idx="3231">
                  <c:v>0</c:v>
                </c:pt>
                <c:pt idx="3232">
                  <c:v>59</c:v>
                </c:pt>
                <c:pt idx="3233">
                  <c:v>63</c:v>
                </c:pt>
                <c:pt idx="3234">
                  <c:v>0</c:v>
                </c:pt>
                <c:pt idx="3235">
                  <c:v>47</c:v>
                </c:pt>
                <c:pt idx="3236">
                  <c:v>0</c:v>
                </c:pt>
                <c:pt idx="3237">
                  <c:v>0</c:v>
                </c:pt>
                <c:pt idx="3238">
                  <c:v>39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41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44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19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52</c:v>
                </c:pt>
                <c:pt idx="3271">
                  <c:v>43</c:v>
                </c:pt>
                <c:pt idx="3272">
                  <c:v>0</c:v>
                </c:pt>
                <c:pt idx="3273">
                  <c:v>0</c:v>
                </c:pt>
                <c:pt idx="3274">
                  <c:v>43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28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36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33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73</c:v>
                </c:pt>
                <c:pt idx="3322">
                  <c:v>41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24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32</c:v>
                </c:pt>
                <c:pt idx="3350">
                  <c:v>42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41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40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59</c:v>
                </c:pt>
                <c:pt idx="3386">
                  <c:v>0</c:v>
                </c:pt>
                <c:pt idx="3387">
                  <c:v>43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55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53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60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58</c:v>
                </c:pt>
                <c:pt idx="3420">
                  <c:v>36</c:v>
                </c:pt>
                <c:pt idx="3421">
                  <c:v>68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45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63</c:v>
                </c:pt>
                <c:pt idx="3451">
                  <c:v>0</c:v>
                </c:pt>
                <c:pt idx="3452">
                  <c:v>45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47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22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40</c:v>
                </c:pt>
                <c:pt idx="3488">
                  <c:v>55</c:v>
                </c:pt>
                <c:pt idx="3489">
                  <c:v>29</c:v>
                </c:pt>
                <c:pt idx="3490">
                  <c:v>52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61</c:v>
                </c:pt>
                <c:pt idx="3500">
                  <c:v>0</c:v>
                </c:pt>
                <c:pt idx="3501">
                  <c:v>0</c:v>
                </c:pt>
                <c:pt idx="3502">
                  <c:v>70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62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58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36</c:v>
                </c:pt>
                <c:pt idx="3527">
                  <c:v>0</c:v>
                </c:pt>
                <c:pt idx="3528">
                  <c:v>37</c:v>
                </c:pt>
                <c:pt idx="3529">
                  <c:v>0</c:v>
                </c:pt>
                <c:pt idx="3530">
                  <c:v>39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47</c:v>
                </c:pt>
                <c:pt idx="3536">
                  <c:v>0</c:v>
                </c:pt>
                <c:pt idx="3537">
                  <c:v>0</c:v>
                </c:pt>
                <c:pt idx="3538">
                  <c:v>60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66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56</c:v>
                </c:pt>
                <c:pt idx="3551">
                  <c:v>45</c:v>
                </c:pt>
                <c:pt idx="3552">
                  <c:v>35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51</c:v>
                </c:pt>
                <c:pt idx="3557">
                  <c:v>0</c:v>
                </c:pt>
                <c:pt idx="3558">
                  <c:v>0</c:v>
                </c:pt>
                <c:pt idx="3559">
                  <c:v>27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52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52</c:v>
                </c:pt>
                <c:pt idx="3577">
                  <c:v>0</c:v>
                </c:pt>
                <c:pt idx="3578">
                  <c:v>0</c:v>
                </c:pt>
                <c:pt idx="3579">
                  <c:v>30</c:v>
                </c:pt>
                <c:pt idx="3580">
                  <c:v>0</c:v>
                </c:pt>
                <c:pt idx="3581">
                  <c:v>37</c:v>
                </c:pt>
                <c:pt idx="3582">
                  <c:v>0</c:v>
                </c:pt>
                <c:pt idx="3583">
                  <c:v>41</c:v>
                </c:pt>
                <c:pt idx="3584">
                  <c:v>0</c:v>
                </c:pt>
                <c:pt idx="3585">
                  <c:v>0</c:v>
                </c:pt>
                <c:pt idx="3586">
                  <c:v>51</c:v>
                </c:pt>
                <c:pt idx="3587">
                  <c:v>30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28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38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37</c:v>
                </c:pt>
                <c:pt idx="3617">
                  <c:v>0</c:v>
                </c:pt>
                <c:pt idx="3618">
                  <c:v>53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60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32</c:v>
                </c:pt>
                <c:pt idx="3629">
                  <c:v>0</c:v>
                </c:pt>
                <c:pt idx="3630">
                  <c:v>25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77</c:v>
                </c:pt>
                <c:pt idx="3639">
                  <c:v>0</c:v>
                </c:pt>
                <c:pt idx="3640">
                  <c:v>0</c:v>
                </c:pt>
                <c:pt idx="3641">
                  <c:v>56</c:v>
                </c:pt>
                <c:pt idx="3642">
                  <c:v>61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42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26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32</c:v>
                </c:pt>
                <c:pt idx="3664">
                  <c:v>20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31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37</c:v>
                </c:pt>
                <c:pt idx="3674">
                  <c:v>0</c:v>
                </c:pt>
                <c:pt idx="3675">
                  <c:v>0</c:v>
                </c:pt>
                <c:pt idx="3676">
                  <c:v>53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34</c:v>
                </c:pt>
                <c:pt idx="3687">
                  <c:v>37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33</c:v>
                </c:pt>
                <c:pt idx="3693">
                  <c:v>0</c:v>
                </c:pt>
                <c:pt idx="3694">
                  <c:v>0</c:v>
                </c:pt>
                <c:pt idx="3695">
                  <c:v>47</c:v>
                </c:pt>
                <c:pt idx="3696">
                  <c:v>0</c:v>
                </c:pt>
                <c:pt idx="3697">
                  <c:v>0</c:v>
                </c:pt>
                <c:pt idx="3698">
                  <c:v>41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53</c:v>
                </c:pt>
                <c:pt idx="3706">
                  <c:v>33</c:v>
                </c:pt>
                <c:pt idx="3707">
                  <c:v>84</c:v>
                </c:pt>
                <c:pt idx="3708">
                  <c:v>59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61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37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54</c:v>
                </c:pt>
                <c:pt idx="3734">
                  <c:v>0</c:v>
                </c:pt>
                <c:pt idx="3735">
                  <c:v>0</c:v>
                </c:pt>
                <c:pt idx="3736">
                  <c:v>28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50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43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31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48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39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43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29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39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41</c:v>
                </c:pt>
                <c:pt idx="3810">
                  <c:v>32</c:v>
                </c:pt>
                <c:pt idx="3811">
                  <c:v>0</c:v>
                </c:pt>
                <c:pt idx="3812">
                  <c:v>29</c:v>
                </c:pt>
                <c:pt idx="3813">
                  <c:v>27</c:v>
                </c:pt>
                <c:pt idx="3814">
                  <c:v>26</c:v>
                </c:pt>
                <c:pt idx="3815">
                  <c:v>0</c:v>
                </c:pt>
                <c:pt idx="3816">
                  <c:v>0</c:v>
                </c:pt>
                <c:pt idx="3817">
                  <c:v>57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56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40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28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55</c:v>
                </c:pt>
                <c:pt idx="3862">
                  <c:v>0</c:v>
                </c:pt>
                <c:pt idx="3863">
                  <c:v>0</c:v>
                </c:pt>
                <c:pt idx="3864">
                  <c:v>39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24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64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24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81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36</c:v>
                </c:pt>
                <c:pt idx="3897">
                  <c:v>36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41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26</c:v>
                </c:pt>
                <c:pt idx="3913">
                  <c:v>51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48</c:v>
                </c:pt>
                <c:pt idx="3921">
                  <c:v>0</c:v>
                </c:pt>
                <c:pt idx="3922">
                  <c:v>48</c:v>
                </c:pt>
                <c:pt idx="3923">
                  <c:v>42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24</c:v>
                </c:pt>
                <c:pt idx="3929">
                  <c:v>0</c:v>
                </c:pt>
                <c:pt idx="3930">
                  <c:v>0</c:v>
                </c:pt>
                <c:pt idx="3931">
                  <c:v>52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58</c:v>
                </c:pt>
                <c:pt idx="3937">
                  <c:v>0</c:v>
                </c:pt>
                <c:pt idx="3938">
                  <c:v>59</c:v>
                </c:pt>
                <c:pt idx="3939">
                  <c:v>0</c:v>
                </c:pt>
                <c:pt idx="3940">
                  <c:v>0</c:v>
                </c:pt>
                <c:pt idx="3941">
                  <c:v>64</c:v>
                </c:pt>
                <c:pt idx="3942">
                  <c:v>37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46</c:v>
                </c:pt>
                <c:pt idx="3947">
                  <c:v>48</c:v>
                </c:pt>
                <c:pt idx="3948">
                  <c:v>0</c:v>
                </c:pt>
                <c:pt idx="3949">
                  <c:v>19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55</c:v>
                </c:pt>
                <c:pt idx="3958">
                  <c:v>0</c:v>
                </c:pt>
                <c:pt idx="3959">
                  <c:v>0</c:v>
                </c:pt>
                <c:pt idx="3960">
                  <c:v>42</c:v>
                </c:pt>
                <c:pt idx="3961">
                  <c:v>0</c:v>
                </c:pt>
                <c:pt idx="3962">
                  <c:v>0</c:v>
                </c:pt>
                <c:pt idx="3963">
                  <c:v>30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40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46</c:v>
                </c:pt>
                <c:pt idx="3972">
                  <c:v>0</c:v>
                </c:pt>
                <c:pt idx="3973">
                  <c:v>51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57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51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46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54</c:v>
                </c:pt>
                <c:pt idx="4005">
                  <c:v>0</c:v>
                </c:pt>
                <c:pt idx="4006">
                  <c:v>58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23</c:v>
                </c:pt>
                <c:pt idx="4018">
                  <c:v>0</c:v>
                </c:pt>
                <c:pt idx="4019">
                  <c:v>31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32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42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51</c:v>
                </c:pt>
                <c:pt idx="4069">
                  <c:v>23</c:v>
                </c:pt>
                <c:pt idx="4070">
                  <c:v>0</c:v>
                </c:pt>
                <c:pt idx="4071">
                  <c:v>0</c:v>
                </c:pt>
                <c:pt idx="4072">
                  <c:v>56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50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39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29</c:v>
                </c:pt>
                <c:pt idx="4110">
                  <c:v>59</c:v>
                </c:pt>
                <c:pt idx="4111">
                  <c:v>0</c:v>
                </c:pt>
                <c:pt idx="4112">
                  <c:v>43</c:v>
                </c:pt>
                <c:pt idx="4113">
                  <c:v>0</c:v>
                </c:pt>
                <c:pt idx="4114">
                  <c:v>36</c:v>
                </c:pt>
                <c:pt idx="4115">
                  <c:v>0</c:v>
                </c:pt>
                <c:pt idx="4116">
                  <c:v>0</c:v>
                </c:pt>
                <c:pt idx="4117">
                  <c:v>47</c:v>
                </c:pt>
                <c:pt idx="4118">
                  <c:v>0</c:v>
                </c:pt>
                <c:pt idx="4119">
                  <c:v>48</c:v>
                </c:pt>
                <c:pt idx="4120">
                  <c:v>41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60</c:v>
                </c:pt>
                <c:pt idx="4133">
                  <c:v>0</c:v>
                </c:pt>
                <c:pt idx="4134">
                  <c:v>36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33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32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37</c:v>
                </c:pt>
                <c:pt idx="4151">
                  <c:v>34</c:v>
                </c:pt>
                <c:pt idx="4152">
                  <c:v>0</c:v>
                </c:pt>
                <c:pt idx="4153">
                  <c:v>45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54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31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38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43</c:v>
                </c:pt>
                <c:pt idx="4180">
                  <c:v>0</c:v>
                </c:pt>
                <c:pt idx="4181">
                  <c:v>45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47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37</c:v>
                </c:pt>
                <c:pt idx="4214">
                  <c:v>0</c:v>
                </c:pt>
                <c:pt idx="4215">
                  <c:v>47</c:v>
                </c:pt>
                <c:pt idx="4216">
                  <c:v>48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28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34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35</c:v>
                </c:pt>
                <c:pt idx="4240">
                  <c:v>0</c:v>
                </c:pt>
                <c:pt idx="4241">
                  <c:v>24</c:v>
                </c:pt>
                <c:pt idx="4242">
                  <c:v>0</c:v>
                </c:pt>
                <c:pt idx="4243">
                  <c:v>0</c:v>
                </c:pt>
                <c:pt idx="4244">
                  <c:v>49</c:v>
                </c:pt>
                <c:pt idx="4245">
                  <c:v>0</c:v>
                </c:pt>
                <c:pt idx="4246">
                  <c:v>60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45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29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27</c:v>
                </c:pt>
                <c:pt idx="4296">
                  <c:v>44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35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34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32</c:v>
                </c:pt>
                <c:pt idx="4315">
                  <c:v>45</c:v>
                </c:pt>
                <c:pt idx="4316">
                  <c:v>0</c:v>
                </c:pt>
                <c:pt idx="4317">
                  <c:v>26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47</c:v>
                </c:pt>
                <c:pt idx="4338">
                  <c:v>0</c:v>
                </c:pt>
                <c:pt idx="4339">
                  <c:v>34</c:v>
                </c:pt>
                <c:pt idx="4340">
                  <c:v>25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24</c:v>
                </c:pt>
                <c:pt idx="4360">
                  <c:v>44</c:v>
                </c:pt>
                <c:pt idx="4361">
                  <c:v>25</c:v>
                </c:pt>
                <c:pt idx="4362">
                  <c:v>48</c:v>
                </c:pt>
                <c:pt idx="4363">
                  <c:v>28</c:v>
                </c:pt>
                <c:pt idx="4364">
                  <c:v>90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37</c:v>
                </c:pt>
                <c:pt idx="4376">
                  <c:v>36</c:v>
                </c:pt>
                <c:pt idx="4377">
                  <c:v>0</c:v>
                </c:pt>
                <c:pt idx="4378">
                  <c:v>0</c:v>
                </c:pt>
                <c:pt idx="4379">
                  <c:v>63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22</c:v>
                </c:pt>
                <c:pt idx="4384">
                  <c:v>29</c:v>
                </c:pt>
                <c:pt idx="4385">
                  <c:v>0</c:v>
                </c:pt>
                <c:pt idx="4386">
                  <c:v>36</c:v>
                </c:pt>
                <c:pt idx="4387">
                  <c:v>0</c:v>
                </c:pt>
                <c:pt idx="4388">
                  <c:v>54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64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66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66</c:v>
                </c:pt>
                <c:pt idx="4415">
                  <c:v>0</c:v>
                </c:pt>
                <c:pt idx="4416">
                  <c:v>0</c:v>
                </c:pt>
                <c:pt idx="4417">
                  <c:v>65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56</c:v>
                </c:pt>
                <c:pt idx="4430">
                  <c:v>45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26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40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53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46</c:v>
                </c:pt>
                <c:pt idx="4464">
                  <c:v>35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42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40</c:v>
                </c:pt>
                <c:pt idx="4477">
                  <c:v>0</c:v>
                </c:pt>
                <c:pt idx="4478">
                  <c:v>0</c:v>
                </c:pt>
                <c:pt idx="4479">
                  <c:v>46</c:v>
                </c:pt>
                <c:pt idx="4480">
                  <c:v>0</c:v>
                </c:pt>
                <c:pt idx="4481">
                  <c:v>38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32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29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46</c:v>
                </c:pt>
                <c:pt idx="4508">
                  <c:v>0</c:v>
                </c:pt>
                <c:pt idx="4509">
                  <c:v>48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45</c:v>
                </c:pt>
                <c:pt idx="4514">
                  <c:v>0</c:v>
                </c:pt>
                <c:pt idx="4515">
                  <c:v>0</c:v>
                </c:pt>
                <c:pt idx="4516">
                  <c:v>58</c:v>
                </c:pt>
                <c:pt idx="4517">
                  <c:v>0</c:v>
                </c:pt>
                <c:pt idx="4518">
                  <c:v>36</c:v>
                </c:pt>
                <c:pt idx="4519">
                  <c:v>62</c:v>
                </c:pt>
                <c:pt idx="4520">
                  <c:v>0</c:v>
                </c:pt>
                <c:pt idx="4521">
                  <c:v>71</c:v>
                </c:pt>
                <c:pt idx="4522">
                  <c:v>0</c:v>
                </c:pt>
                <c:pt idx="4523">
                  <c:v>40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61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51</c:v>
                </c:pt>
                <c:pt idx="4546">
                  <c:v>0</c:v>
                </c:pt>
                <c:pt idx="4547">
                  <c:v>0</c:v>
                </c:pt>
                <c:pt idx="4548">
                  <c:v>63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65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64</c:v>
                </c:pt>
                <c:pt idx="4565">
                  <c:v>51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42</c:v>
                </c:pt>
                <c:pt idx="4579">
                  <c:v>0</c:v>
                </c:pt>
                <c:pt idx="4580">
                  <c:v>52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43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35</c:v>
                </c:pt>
                <c:pt idx="4611">
                  <c:v>0</c:v>
                </c:pt>
                <c:pt idx="4612">
                  <c:v>50</c:v>
                </c:pt>
                <c:pt idx="4613">
                  <c:v>34</c:v>
                </c:pt>
                <c:pt idx="4614">
                  <c:v>48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48</c:v>
                </c:pt>
                <c:pt idx="4622">
                  <c:v>61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53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64</c:v>
                </c:pt>
                <c:pt idx="4639">
                  <c:v>0</c:v>
                </c:pt>
                <c:pt idx="4640">
                  <c:v>0</c:v>
                </c:pt>
                <c:pt idx="4641">
                  <c:v>35</c:v>
                </c:pt>
                <c:pt idx="4642">
                  <c:v>0</c:v>
                </c:pt>
                <c:pt idx="4643">
                  <c:v>0</c:v>
                </c:pt>
                <c:pt idx="4644">
                  <c:v>35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37</c:v>
                </c:pt>
                <c:pt idx="4652">
                  <c:v>55</c:v>
                </c:pt>
                <c:pt idx="4653">
                  <c:v>49</c:v>
                </c:pt>
                <c:pt idx="4654">
                  <c:v>0</c:v>
                </c:pt>
                <c:pt idx="4655">
                  <c:v>0</c:v>
                </c:pt>
                <c:pt idx="4656">
                  <c:v>34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28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62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54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53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56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22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28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73</c:v>
                </c:pt>
                <c:pt idx="4762">
                  <c:v>0</c:v>
                </c:pt>
                <c:pt idx="4763">
                  <c:v>49</c:v>
                </c:pt>
                <c:pt idx="4764">
                  <c:v>0</c:v>
                </c:pt>
                <c:pt idx="4765">
                  <c:v>0</c:v>
                </c:pt>
                <c:pt idx="4766">
                  <c:v>32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24</c:v>
                </c:pt>
                <c:pt idx="4774">
                  <c:v>31</c:v>
                </c:pt>
                <c:pt idx="4775">
                  <c:v>0</c:v>
                </c:pt>
                <c:pt idx="4776">
                  <c:v>0</c:v>
                </c:pt>
                <c:pt idx="4777">
                  <c:v>41</c:v>
                </c:pt>
                <c:pt idx="4778">
                  <c:v>0</c:v>
                </c:pt>
                <c:pt idx="4779">
                  <c:v>36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50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42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58</c:v>
                </c:pt>
                <c:pt idx="4817">
                  <c:v>42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60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59</c:v>
                </c:pt>
                <c:pt idx="4830">
                  <c:v>38</c:v>
                </c:pt>
                <c:pt idx="4831">
                  <c:v>41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33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50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63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60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57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37</c:v>
                </c:pt>
                <c:pt idx="4912">
                  <c:v>42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29</c:v>
                </c:pt>
                <c:pt idx="4960">
                  <c:v>46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55</c:v>
                </c:pt>
                <c:pt idx="4965">
                  <c:v>0</c:v>
                </c:pt>
                <c:pt idx="4966">
                  <c:v>0</c:v>
                </c:pt>
                <c:pt idx="4967">
                  <c:v>30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25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36</c:v>
                </c:pt>
                <c:pt idx="4980">
                  <c:v>39</c:v>
                </c:pt>
                <c:pt idx="4981">
                  <c:v>0</c:v>
                </c:pt>
                <c:pt idx="4982">
                  <c:v>0</c:v>
                </c:pt>
                <c:pt idx="4983">
                  <c:v>55</c:v>
                </c:pt>
                <c:pt idx="4984">
                  <c:v>33</c:v>
                </c:pt>
                <c:pt idx="4985">
                  <c:v>0</c:v>
                </c:pt>
                <c:pt idx="4986">
                  <c:v>0</c:v>
                </c:pt>
                <c:pt idx="4987">
                  <c:v>44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26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56</c:v>
                </c:pt>
                <c:pt idx="4998">
                  <c:v>0</c:v>
                </c:pt>
                <c:pt idx="49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92-456D-BCC5-EFBB2DAC6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0080048"/>
        <c:axId val="400077168"/>
      </c:scatterChart>
      <c:valAx>
        <c:axId val="400080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400077168"/>
        <c:crosses val="autoZero"/>
        <c:crossBetween val="midCat"/>
      </c:valAx>
      <c:valAx>
        <c:axId val="40007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40008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13" Type="http://schemas.openxmlformats.org/officeDocument/2006/relationships/chart" Target="../charts/chart17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12" Type="http://schemas.openxmlformats.org/officeDocument/2006/relationships/chart" Target="../charts/chart16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11" Type="http://schemas.openxmlformats.org/officeDocument/2006/relationships/chart" Target="../charts/chart15.xml"/><Relationship Id="rId5" Type="http://schemas.openxmlformats.org/officeDocument/2006/relationships/chart" Target="../charts/chart9.xml"/><Relationship Id="rId15" Type="http://schemas.openxmlformats.org/officeDocument/2006/relationships/chart" Target="../charts/chart19.xml"/><Relationship Id="rId10" Type="http://schemas.openxmlformats.org/officeDocument/2006/relationships/chart" Target="../charts/chart14.xml"/><Relationship Id="rId4" Type="http://schemas.openxmlformats.org/officeDocument/2006/relationships/chart" Target="../charts/chart8.xml"/><Relationship Id="rId9" Type="http://schemas.openxmlformats.org/officeDocument/2006/relationships/chart" Target="../charts/chart13.xml"/><Relationship Id="rId14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571500</xdr:colOff>
      <xdr:row>2</xdr:row>
      <xdr:rowOff>106680</xdr:rowOff>
    </xdr:from>
    <xdr:to>
      <xdr:col>26</xdr:col>
      <xdr:colOff>388620</xdr:colOff>
      <xdr:row>17</xdr:row>
      <xdr:rowOff>106680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61F380E-D58F-850D-E9C6-6F8AF70B36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601980</xdr:colOff>
      <xdr:row>19</xdr:row>
      <xdr:rowOff>38100</xdr:rowOff>
    </xdr:from>
    <xdr:to>
      <xdr:col>26</xdr:col>
      <xdr:colOff>419100</xdr:colOff>
      <xdr:row>34</xdr:row>
      <xdr:rowOff>38100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638F5C6-A733-2B6F-3EB1-B329F59530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647700</xdr:colOff>
      <xdr:row>2</xdr:row>
      <xdr:rowOff>144780</xdr:rowOff>
    </xdr:from>
    <xdr:to>
      <xdr:col>32</xdr:col>
      <xdr:colOff>464820</xdr:colOff>
      <xdr:row>17</xdr:row>
      <xdr:rowOff>144780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FC9E025B-B23E-FA63-64EB-3039C71EC6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0</xdr:colOff>
      <xdr:row>19</xdr:row>
      <xdr:rowOff>22860</xdr:rowOff>
    </xdr:from>
    <xdr:to>
      <xdr:col>32</xdr:col>
      <xdr:colOff>609600</xdr:colOff>
      <xdr:row>34</xdr:row>
      <xdr:rowOff>22860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A154AB0-F7E0-62F0-D310-69610C0DAD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102870</xdr:colOff>
      <xdr:row>35</xdr:row>
      <xdr:rowOff>139065</xdr:rowOff>
    </xdr:from>
    <xdr:to>
      <xdr:col>5</xdr:col>
      <xdr:colOff>93345</xdr:colOff>
      <xdr:row>49</xdr:row>
      <xdr:rowOff>91440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8C2D676-7AA3-EF74-643B-1F6FB1BDD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259080</xdr:colOff>
      <xdr:row>58</xdr:row>
      <xdr:rowOff>179070</xdr:rowOff>
    </xdr:from>
    <xdr:to>
      <xdr:col>3</xdr:col>
      <xdr:colOff>582930</xdr:colOff>
      <xdr:row>72</xdr:row>
      <xdr:rowOff>125730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28F8EB2-34AC-B6E9-5F4D-F666BEDC48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144780</xdr:colOff>
      <xdr:row>77</xdr:row>
      <xdr:rowOff>140970</xdr:rowOff>
    </xdr:from>
    <xdr:to>
      <xdr:col>3</xdr:col>
      <xdr:colOff>468630</xdr:colOff>
      <xdr:row>91</xdr:row>
      <xdr:rowOff>87630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58A7C604-E113-F8C1-344C-1D8EC7BB49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122872</xdr:colOff>
      <xdr:row>96</xdr:row>
      <xdr:rowOff>9525</xdr:rowOff>
    </xdr:from>
    <xdr:to>
      <xdr:col>3</xdr:col>
      <xdr:colOff>441007</xdr:colOff>
      <xdr:row>109</xdr:row>
      <xdr:rowOff>152400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D9D97564-2926-86DB-7691-7EB842B78E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76200</xdr:colOff>
      <xdr:row>114</xdr:row>
      <xdr:rowOff>99060</xdr:rowOff>
    </xdr:from>
    <xdr:to>
      <xdr:col>3</xdr:col>
      <xdr:colOff>403860</xdr:colOff>
      <xdr:row>128</xdr:row>
      <xdr:rowOff>68580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40EED889-65B7-9D18-AC0E-1ADDC853A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133</xdr:row>
      <xdr:rowOff>7620</xdr:rowOff>
    </xdr:from>
    <xdr:to>
      <xdr:col>3</xdr:col>
      <xdr:colOff>327660</xdr:colOff>
      <xdr:row>146</xdr:row>
      <xdr:rowOff>175260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7E78EF9E-B330-451A-6136-CAE4D1EFBD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175260</xdr:colOff>
      <xdr:row>155</xdr:row>
      <xdr:rowOff>175260</xdr:rowOff>
    </xdr:from>
    <xdr:to>
      <xdr:col>3</xdr:col>
      <xdr:colOff>502920</xdr:colOff>
      <xdr:row>169</xdr:row>
      <xdr:rowOff>144780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BD8B33-403B-E8D6-EB4F-CA01A58E97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205740</xdr:colOff>
      <xdr:row>179</xdr:row>
      <xdr:rowOff>7620</xdr:rowOff>
    </xdr:from>
    <xdr:to>
      <xdr:col>3</xdr:col>
      <xdr:colOff>533400</xdr:colOff>
      <xdr:row>192</xdr:row>
      <xdr:rowOff>175260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5B93D7C5-CE7D-CFA9-D271-1A536B4D7E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30480</xdr:colOff>
      <xdr:row>197</xdr:row>
      <xdr:rowOff>160020</xdr:rowOff>
    </xdr:from>
    <xdr:to>
      <xdr:col>3</xdr:col>
      <xdr:colOff>358140</xdr:colOff>
      <xdr:row>211</xdr:row>
      <xdr:rowOff>129540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A7E5DDF3-D2E2-571E-693C-A890C1B86C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83820</xdr:colOff>
      <xdr:row>216</xdr:row>
      <xdr:rowOff>190500</xdr:rowOff>
    </xdr:from>
    <xdr:to>
      <xdr:col>3</xdr:col>
      <xdr:colOff>411480</xdr:colOff>
      <xdr:row>230</xdr:row>
      <xdr:rowOff>160020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ED655AD4-43E3-C4BD-F229-CAD0669FC2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106680</xdr:colOff>
      <xdr:row>236</xdr:row>
      <xdr:rowOff>53340</xdr:rowOff>
    </xdr:from>
    <xdr:to>
      <xdr:col>3</xdr:col>
      <xdr:colOff>434340</xdr:colOff>
      <xdr:row>250</xdr:row>
      <xdr:rowOff>22860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C1C4EC95-3CC0-6E7D-D6B2-5B57BFFE08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251460</xdr:colOff>
      <xdr:row>254</xdr:row>
      <xdr:rowOff>22860</xdr:rowOff>
    </xdr:from>
    <xdr:to>
      <xdr:col>3</xdr:col>
      <xdr:colOff>579120</xdr:colOff>
      <xdr:row>267</xdr:row>
      <xdr:rowOff>190500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D8F70EA9-5AF2-4410-99B8-CAE8C5C50F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243840</xdr:colOff>
      <xdr:row>268</xdr:row>
      <xdr:rowOff>182880</xdr:rowOff>
    </xdr:from>
    <xdr:to>
      <xdr:col>3</xdr:col>
      <xdr:colOff>571500</xdr:colOff>
      <xdr:row>282</xdr:row>
      <xdr:rowOff>152400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6DE85B12-5481-4C34-AC4C-5ADA60E12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</xdr:col>
      <xdr:colOff>38100</xdr:colOff>
      <xdr:row>253</xdr:row>
      <xdr:rowOff>167640</xdr:rowOff>
    </xdr:from>
    <xdr:to>
      <xdr:col>9</xdr:col>
      <xdr:colOff>525780</xdr:colOff>
      <xdr:row>267</xdr:row>
      <xdr:rowOff>137160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831A107D-1D97-4079-A214-7C55855F13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30480</xdr:colOff>
      <xdr:row>268</xdr:row>
      <xdr:rowOff>182880</xdr:rowOff>
    </xdr:from>
    <xdr:to>
      <xdr:col>9</xdr:col>
      <xdr:colOff>518160</xdr:colOff>
      <xdr:row>282</xdr:row>
      <xdr:rowOff>152400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D4520019-E6D6-4176-B79F-8F1F7D1313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CC59CC88-5295-4389-9A6F-ADDE0A49630E}" autoFormatId="16" applyNumberFormats="0" applyBorderFormats="0" applyFontFormats="0" applyPatternFormats="0" applyAlignmentFormats="0" applyWidthHeightFormats="0">
  <queryTableRefresh nextId="10">
    <queryTableFields count="9">
      <queryTableField id="1" name="IDENTIFICACION" tableColumnId="1"/>
      <queryTableField id="2" name="SEXO" tableColumnId="2"/>
      <queryTableField id="3" name="SALARIO" tableColumnId="3"/>
      <queryTableField id="4" name="TIPO_ASEGURAMIENTO" tableColumnId="4"/>
      <queryTableField id="5" name="SECTOR" tableColumnId="5"/>
      <queryTableField id="6" name="INDICADOR_ACTIVO" tableColumnId="6"/>
      <queryTableField id="7" name="INDICADOR.EXTRANJERO" tableColumnId="7"/>
      <queryTableField id="8" name="INDICADOR_MOROSO" tableColumnId="8"/>
      <queryTableField id="9" name="EDAD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FB43F8F7-305E-41C9-A443-CEF425F59916}" autoFormatId="16" applyNumberFormats="0" applyBorderFormats="0" applyFontFormats="0" applyPatternFormats="0" applyAlignmentFormats="0" applyWidthHeightFormats="0">
  <queryTableRefresh nextId="21" unboundColumnsRight="11">
    <queryTableFields count="20">
      <queryTableField id="1" name="IDENTIFICACION" tableColumnId="1"/>
      <queryTableField id="2" name="SEXO" tableColumnId="2"/>
      <queryTableField id="3" name="SALARIO" tableColumnId="3"/>
      <queryTableField id="4" name="TIPO_ASEGURAMIENTO" tableColumnId="4"/>
      <queryTableField id="5" name="SECTOR" tableColumnId="5"/>
      <queryTableField id="6" name="INDICADOR_ACTIVO" tableColumnId="6"/>
      <queryTableField id="7" name="INDICADOR.EXTRANJERO" tableColumnId="7"/>
      <queryTableField id="8" name="INDICADOR_MOROSO" tableColumnId="8"/>
      <queryTableField id="9" name="EDAD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80FDB8-512A-431B-94B9-9D0058ADC9A4}" name="moras" displayName="moras" ref="A1:I5001" tableType="queryTable" totalsRowShown="0">
  <autoFilter ref="A1:I5001" xr:uid="{D780FDB8-512A-431B-94B9-9D0058ADC9A4}"/>
  <sortState xmlns:xlrd2="http://schemas.microsoft.com/office/spreadsheetml/2017/richdata2" ref="A2:I5001">
    <sortCondition ref="A1:A5001"/>
  </sortState>
  <tableColumns count="9">
    <tableColumn id="1" xr3:uid="{868419BC-23C3-4042-AF10-48909C5A5046}" uniqueName="1" name="IDENTIFICACION" queryTableFieldId="1"/>
    <tableColumn id="2" xr3:uid="{83D993DF-2758-40DB-9C85-314FD4461999}" uniqueName="2" name="SEXO" queryTableFieldId="2" dataDxfId="10"/>
    <tableColumn id="3" xr3:uid="{7744FFC5-2F29-4BFF-B0DD-A0907EA62E00}" uniqueName="3" name="SALARIO" queryTableFieldId="3"/>
    <tableColumn id="4" xr3:uid="{ADCE027B-B34A-4564-B02A-738C59AEAFA1}" uniqueName="4" name="TIPO_ASEGURAMIENTO" queryTableFieldId="4" dataDxfId="9"/>
    <tableColumn id="5" xr3:uid="{AEE827E1-44D5-460E-B9E4-D2BAE10C678E}" uniqueName="5" name="SECTOR" queryTableFieldId="5" dataDxfId="8"/>
    <tableColumn id="6" xr3:uid="{82059ABA-5050-4DFD-A9B9-138067E58854}" uniqueName="6" name="INDICADOR_ACTIVO" queryTableFieldId="6" dataDxfId="7"/>
    <tableColumn id="7" xr3:uid="{5C785E79-B49A-4789-B6C2-AB8FDD99D749}" uniqueName="7" name="INDICADOR.EXTRANJERO" queryTableFieldId="7" dataDxfId="6"/>
    <tableColumn id="8" xr3:uid="{C1FFAA37-666F-4D02-B64D-308D65956288}" uniqueName="8" name="INDICADOR_MOROSO" queryTableFieldId="8" dataDxfId="5"/>
    <tableColumn id="9" xr3:uid="{41306716-8689-4159-A143-428366A46B2B}" uniqueName="9" name="EDAD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FD735CA-4998-47C2-8BB3-193C6C899493}" name="moras__2" displayName="moras__2" ref="A1:T5001" tableType="queryTable" totalsRowShown="0">
  <autoFilter ref="A1:T5001" xr:uid="{2FD735CA-4998-47C2-8BB3-193C6C899493}"/>
  <tableColumns count="20">
    <tableColumn id="1" xr3:uid="{3DAC7497-0C15-4DEE-AE5D-5614A3938EA7}" uniqueName="1" name="IDENTIFICACION" queryTableFieldId="1"/>
    <tableColumn id="2" xr3:uid="{B5801E15-1E3A-4B54-9930-4804E814F76F}" uniqueName="2" name="SEXO" queryTableFieldId="2" dataDxfId="22"/>
    <tableColumn id="3" xr3:uid="{55D7E7C1-1E2F-4082-8A0D-059F7DCC762F}" uniqueName="3" name="SALARIO" queryTableFieldId="3"/>
    <tableColumn id="4" xr3:uid="{CEE6E83C-22E6-429C-911D-B76029BDA717}" uniqueName="4" name="TIPO_ASEGURAMIENTO" queryTableFieldId="4" dataDxfId="21"/>
    <tableColumn id="5" xr3:uid="{42915ACD-FA58-4481-808F-8F2E7C6550F8}" uniqueName="5" name="SECTOR" queryTableFieldId="5" dataDxfId="20"/>
    <tableColumn id="6" xr3:uid="{B7C68B68-942A-451E-95F7-2A6594C8AD79}" uniqueName="6" name="INDICADOR_ACTIVO" queryTableFieldId="6" dataDxfId="19"/>
    <tableColumn id="7" xr3:uid="{22F53761-21EF-4B77-839C-2014AB480286}" uniqueName="7" name="INDICADOR.EXTRANJERO" queryTableFieldId="7" dataDxfId="18"/>
    <tableColumn id="8" xr3:uid="{110B47DD-F078-4612-B1A3-5FD09A73A092}" uniqueName="8" name="INDICADOR_MOROSO" queryTableFieldId="8" dataDxfId="17"/>
    <tableColumn id="9" xr3:uid="{019C6251-A5CF-450C-B605-B192FA6511A9}" uniqueName="9" name="EDAD" queryTableFieldId="9"/>
    <tableColumn id="10" xr3:uid="{3C12EA66-9F56-4BBC-B12A-F205F28756B0}" uniqueName="10" name="Z-Score de edad" queryTableFieldId="10" dataDxfId="16">
      <calculatedColumnFormula>(moras__2[[#This Row],[EDAD]]-AVERAGE(I:I))/ _xlfn.STDEV.P(I:I)</calculatedColumnFormula>
    </tableColumn>
    <tableColumn id="11" xr3:uid="{B2D6E483-5D33-471D-A7B5-6CDD909CF83A}" uniqueName="11" name="Rango del Z-Score de edad" queryTableFieldId="11" dataDxfId="15">
      <calculatedColumnFormula>IF(ABS(moras__2[[#This Row],[Z-Score de edad]])&gt;1.96, "Atípico","Normal")</calculatedColumnFormula>
    </tableColumn>
    <tableColumn id="12" xr3:uid="{A537C025-099A-4315-A51D-D90FA7001B7E}" uniqueName="12" name="Z-Score de salario" queryTableFieldId="12" dataDxfId="14">
      <calculatedColumnFormula>(moras__2[[#This Row],[SALARIO]]-AVERAGE(C:C)) / _xlfn.STDEV.P(C:C)</calculatedColumnFormula>
    </tableColumn>
    <tableColumn id="13" xr3:uid="{58A74636-CA0F-476A-A63C-E56F4A022016}" uniqueName="13" name="Rango de Z-Score de salario" queryTableFieldId="13" dataDxfId="13">
      <calculatedColumnFormula>IF(ABS(moras__2[[#This Row],[Z-Score de salario]])&gt;1.96, "Atípico", "Normal")</calculatedColumnFormula>
    </tableColumn>
    <tableColumn id="14" xr3:uid="{5DC55CE5-0E0A-4AA5-A90D-6478733B46F6}" uniqueName="14" name="Salarios Imputados (mediana) " queryTableFieldId="14" dataDxfId="12">
      <calculatedColumnFormula>IF(ISBLANK(C2),  MEDIAN($C$2:$C$5001), C2)</calculatedColumnFormula>
    </tableColumn>
    <tableColumn id="15" xr3:uid="{CFE3BBC7-AA54-4BE2-9131-74091BEA9FBD}" uniqueName="15" name="Edad imputada (mediana)" queryTableFieldId="15" dataDxfId="11">
      <calculatedColumnFormula>IF(ISBLANK(I2), MEDIAN($I$2:$I$5001), I2)</calculatedColumnFormula>
    </tableColumn>
    <tableColumn id="16" xr3:uid="{1C25207B-9A15-4195-A1AB-78C4DD4BC2E3}" uniqueName="16" name="Imputación Tipo de Seguro" queryTableFieldId="16" dataDxfId="4">
      <calculatedColumnFormula>IF(ISBLANK(D2), "ASALARIADO", D2)</calculatedColumnFormula>
    </tableColumn>
    <tableColumn id="17" xr3:uid="{09B13859-CA8C-4C5C-8D2D-8F092CECB957}" uniqueName="17" name="Edad_SI" queryTableFieldId="17" dataDxfId="3">
      <calculatedColumnFormula>IF($H2="SI", $O2, _xludf.NA())</calculatedColumnFormula>
    </tableColumn>
    <tableColumn id="18" xr3:uid="{70053806-B73F-4D4E-90B1-204C7B145CD9}" uniqueName="18" name="Edad_NO" queryTableFieldId="18" dataDxfId="2">
      <calculatedColumnFormula>IF($H2="NO",$O2, _xludf.NA())</calculatedColumnFormula>
    </tableColumn>
    <tableColumn id="19" xr3:uid="{4B32DCF2-D823-4A4E-AB2D-2537F9B1BD18}" uniqueName="19" name="Salario_SI" queryTableFieldId="19" dataDxfId="1">
      <calculatedColumnFormula>IF($H2="SI",$N2, _xludf.NA())</calculatedColumnFormula>
    </tableColumn>
    <tableColumn id="20" xr3:uid="{C94ED113-812D-4A97-BAEE-7D4BAC60CFAE}" uniqueName="20" name="Salario_NO" queryTableFieldId="20" dataDxfId="0">
      <calculatedColumnFormula>IF($H2="NO",$N2, _xludf.NA())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BDE20-C621-4FA7-AC9F-FE1942B96DFD}">
  <dimension ref="A1:I5001"/>
  <sheetViews>
    <sheetView workbookViewId="0">
      <selection activeCell="J19" sqref="J19"/>
    </sheetView>
  </sheetViews>
  <sheetFormatPr baseColWidth="10" defaultRowHeight="14.4" x14ac:dyDescent="0.3"/>
  <cols>
    <col min="1" max="1" width="17.21875" bestFit="1" customWidth="1"/>
    <col min="2" max="2" width="8.44140625" bestFit="1" customWidth="1"/>
    <col min="3" max="3" width="12" bestFit="1" customWidth="1"/>
    <col min="4" max="4" width="54.109375" bestFit="1" customWidth="1"/>
    <col min="5" max="5" width="16" bestFit="1" customWidth="1"/>
    <col min="6" max="6" width="20.6640625" bestFit="1" customWidth="1"/>
    <col min="7" max="7" width="24.88671875" bestFit="1" customWidth="1"/>
    <col min="8" max="8" width="22.21875" bestFit="1" customWidth="1"/>
    <col min="9" max="9" width="12.88671875" customWidth="1"/>
    <col min="10" max="10" width="30.88671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13</v>
      </c>
      <c r="I2">
        <v>42</v>
      </c>
    </row>
    <row r="3" spans="1:9" x14ac:dyDescent="0.3">
      <c r="A3">
        <v>2</v>
      </c>
      <c r="B3" t="s">
        <v>9</v>
      </c>
      <c r="C3">
        <v>3315014</v>
      </c>
      <c r="D3" t="s">
        <v>14</v>
      </c>
      <c r="E3" t="s">
        <v>11</v>
      </c>
      <c r="F3" t="s">
        <v>12</v>
      </c>
      <c r="G3" t="s">
        <v>13</v>
      </c>
      <c r="H3" t="s">
        <v>13</v>
      </c>
      <c r="I3">
        <v>77</v>
      </c>
    </row>
    <row r="4" spans="1:9" x14ac:dyDescent="0.3">
      <c r="A4">
        <v>3</v>
      </c>
      <c r="B4" t="s">
        <v>15</v>
      </c>
      <c r="C4">
        <v>270486.01</v>
      </c>
      <c r="D4" t="s">
        <v>10</v>
      </c>
      <c r="E4" t="s">
        <v>16</v>
      </c>
      <c r="F4" t="s">
        <v>12</v>
      </c>
      <c r="G4" t="s">
        <v>13</v>
      </c>
      <c r="H4" t="s">
        <v>13</v>
      </c>
      <c r="I4">
        <v>45</v>
      </c>
    </row>
    <row r="5" spans="1:9" x14ac:dyDescent="0.3">
      <c r="A5">
        <v>4</v>
      </c>
      <c r="B5" t="s">
        <v>15</v>
      </c>
      <c r="C5">
        <v>544949.82999999996</v>
      </c>
      <c r="D5" t="s">
        <v>10</v>
      </c>
      <c r="E5" t="s">
        <v>16</v>
      </c>
      <c r="F5" t="s">
        <v>12</v>
      </c>
      <c r="G5" t="s">
        <v>13</v>
      </c>
      <c r="H5" t="s">
        <v>13</v>
      </c>
      <c r="I5">
        <v>49</v>
      </c>
    </row>
    <row r="6" spans="1:9" x14ac:dyDescent="0.3">
      <c r="A6">
        <v>5</v>
      </c>
      <c r="B6" t="s">
        <v>15</v>
      </c>
      <c r="C6">
        <v>210000</v>
      </c>
      <c r="D6" t="s">
        <v>10</v>
      </c>
      <c r="E6" t="s">
        <v>16</v>
      </c>
      <c r="F6" t="s">
        <v>12</v>
      </c>
      <c r="G6" t="s">
        <v>13</v>
      </c>
      <c r="H6" t="s">
        <v>13</v>
      </c>
      <c r="I6">
        <v>42</v>
      </c>
    </row>
    <row r="7" spans="1:9" x14ac:dyDescent="0.3">
      <c r="A7">
        <v>6</v>
      </c>
      <c r="B7" t="s">
        <v>9</v>
      </c>
      <c r="C7">
        <v>397150</v>
      </c>
      <c r="D7" t="s">
        <v>10</v>
      </c>
      <c r="E7" t="s">
        <v>16</v>
      </c>
      <c r="F7" t="s">
        <v>12</v>
      </c>
      <c r="G7" t="s">
        <v>13</v>
      </c>
      <c r="H7" t="s">
        <v>13</v>
      </c>
      <c r="I7">
        <v>44</v>
      </c>
    </row>
    <row r="8" spans="1:9" x14ac:dyDescent="0.3">
      <c r="A8">
        <v>7</v>
      </c>
      <c r="B8" t="s">
        <v>9</v>
      </c>
      <c r="C8">
        <v>854712</v>
      </c>
      <c r="D8" t="s">
        <v>10</v>
      </c>
      <c r="E8" t="s">
        <v>16</v>
      </c>
      <c r="F8" t="s">
        <v>12</v>
      </c>
      <c r="G8" t="s">
        <v>13</v>
      </c>
      <c r="H8" t="s">
        <v>13</v>
      </c>
      <c r="I8">
        <v>38</v>
      </c>
    </row>
    <row r="9" spans="1:9" x14ac:dyDescent="0.3">
      <c r="A9">
        <v>8</v>
      </c>
      <c r="B9" t="s">
        <v>9</v>
      </c>
      <c r="C9">
        <v>401000</v>
      </c>
      <c r="D9" t="s">
        <v>10</v>
      </c>
      <c r="E9" t="s">
        <v>16</v>
      </c>
      <c r="F9" t="s">
        <v>12</v>
      </c>
      <c r="G9" t="s">
        <v>12</v>
      </c>
      <c r="H9" t="s">
        <v>12</v>
      </c>
      <c r="I9">
        <v>36</v>
      </c>
    </row>
    <row r="10" spans="1:9" x14ac:dyDescent="0.3">
      <c r="A10">
        <v>9</v>
      </c>
      <c r="B10" t="s">
        <v>15</v>
      </c>
      <c r="C10">
        <v>264703.96000000002</v>
      </c>
      <c r="D10" t="s">
        <v>10</v>
      </c>
      <c r="E10" t="s">
        <v>16</v>
      </c>
      <c r="F10" t="s">
        <v>12</v>
      </c>
      <c r="G10" t="s">
        <v>13</v>
      </c>
      <c r="H10" t="s">
        <v>13</v>
      </c>
      <c r="I10">
        <v>21</v>
      </c>
    </row>
    <row r="11" spans="1:9" x14ac:dyDescent="0.3">
      <c r="A11">
        <v>10</v>
      </c>
      <c r="B11" t="s">
        <v>9</v>
      </c>
      <c r="C11">
        <v>4677126.8499999996</v>
      </c>
      <c r="D11" t="s">
        <v>10</v>
      </c>
      <c r="E11" t="s">
        <v>16</v>
      </c>
      <c r="F11" t="s">
        <v>12</v>
      </c>
      <c r="G11" t="s">
        <v>13</v>
      </c>
      <c r="H11" t="s">
        <v>13</v>
      </c>
      <c r="I11">
        <v>40</v>
      </c>
    </row>
    <row r="12" spans="1:9" x14ac:dyDescent="0.3">
      <c r="A12">
        <v>11</v>
      </c>
      <c r="B12" t="s">
        <v>15</v>
      </c>
      <c r="C12">
        <v>1200000</v>
      </c>
      <c r="D12" t="s">
        <v>10</v>
      </c>
      <c r="E12" t="s">
        <v>16</v>
      </c>
      <c r="F12" t="s">
        <v>12</v>
      </c>
      <c r="G12" t="s">
        <v>13</v>
      </c>
      <c r="H12" t="s">
        <v>13</v>
      </c>
      <c r="I12">
        <v>30</v>
      </c>
    </row>
    <row r="13" spans="1:9" x14ac:dyDescent="0.3">
      <c r="A13">
        <v>12</v>
      </c>
      <c r="B13" t="s">
        <v>15</v>
      </c>
      <c r="C13">
        <v>1030132</v>
      </c>
      <c r="D13" t="s">
        <v>10</v>
      </c>
      <c r="E13" t="s">
        <v>11</v>
      </c>
      <c r="F13" t="s">
        <v>12</v>
      </c>
      <c r="G13" t="s">
        <v>13</v>
      </c>
      <c r="H13" t="s">
        <v>12</v>
      </c>
      <c r="I13">
        <v>58</v>
      </c>
    </row>
    <row r="14" spans="1:9" x14ac:dyDescent="0.3">
      <c r="A14">
        <v>13</v>
      </c>
      <c r="B14" t="s">
        <v>9</v>
      </c>
      <c r="C14">
        <v>731287.5</v>
      </c>
      <c r="D14" t="s">
        <v>10</v>
      </c>
      <c r="E14" t="s">
        <v>11</v>
      </c>
      <c r="F14" t="s">
        <v>12</v>
      </c>
      <c r="G14" t="s">
        <v>13</v>
      </c>
      <c r="H14" t="s">
        <v>13</v>
      </c>
      <c r="I14">
        <v>40</v>
      </c>
    </row>
    <row r="15" spans="1:9" x14ac:dyDescent="0.3">
      <c r="A15">
        <v>14</v>
      </c>
      <c r="B15" t="s">
        <v>9</v>
      </c>
      <c r="C15">
        <v>282305</v>
      </c>
      <c r="D15" t="s">
        <v>17</v>
      </c>
      <c r="E15" t="s">
        <v>16</v>
      </c>
      <c r="F15" t="s">
        <v>12</v>
      </c>
      <c r="G15" t="s">
        <v>13</v>
      </c>
      <c r="H15" t="s">
        <v>13</v>
      </c>
      <c r="I15">
        <v>51</v>
      </c>
    </row>
    <row r="16" spans="1:9" x14ac:dyDescent="0.3">
      <c r="A16">
        <v>15</v>
      </c>
      <c r="B16" t="s">
        <v>15</v>
      </c>
      <c r="C16">
        <v>343390.86</v>
      </c>
      <c r="D16" t="s">
        <v>18</v>
      </c>
      <c r="E16" t="s">
        <v>16</v>
      </c>
      <c r="F16" t="s">
        <v>12</v>
      </c>
      <c r="G16" t="s">
        <v>13</v>
      </c>
      <c r="H16" t="s">
        <v>13</v>
      </c>
      <c r="I16">
        <v>59</v>
      </c>
    </row>
    <row r="17" spans="1:9" x14ac:dyDescent="0.3">
      <c r="A17">
        <v>16</v>
      </c>
      <c r="B17" t="s">
        <v>15</v>
      </c>
      <c r="C17">
        <v>1943489.5</v>
      </c>
      <c r="D17" t="s">
        <v>10</v>
      </c>
      <c r="E17" t="s">
        <v>11</v>
      </c>
      <c r="F17" t="s">
        <v>12</v>
      </c>
      <c r="G17" t="s">
        <v>13</v>
      </c>
      <c r="H17" t="s">
        <v>13</v>
      </c>
      <c r="I17">
        <v>58</v>
      </c>
    </row>
    <row r="18" spans="1:9" x14ac:dyDescent="0.3">
      <c r="A18">
        <v>17</v>
      </c>
      <c r="B18" t="s">
        <v>15</v>
      </c>
      <c r="C18">
        <v>1108980</v>
      </c>
      <c r="D18" t="s">
        <v>10</v>
      </c>
      <c r="E18" t="s">
        <v>11</v>
      </c>
      <c r="F18" t="s">
        <v>12</v>
      </c>
      <c r="G18" t="s">
        <v>13</v>
      </c>
      <c r="H18" t="s">
        <v>12</v>
      </c>
      <c r="I18">
        <v>36</v>
      </c>
    </row>
    <row r="19" spans="1:9" x14ac:dyDescent="0.3">
      <c r="A19">
        <v>18</v>
      </c>
      <c r="B19" t="s">
        <v>15</v>
      </c>
      <c r="C19">
        <v>133157</v>
      </c>
      <c r="D19" t="s">
        <v>10</v>
      </c>
      <c r="E19" t="s">
        <v>16</v>
      </c>
      <c r="F19" t="s">
        <v>12</v>
      </c>
      <c r="G19" t="s">
        <v>13</v>
      </c>
      <c r="H19" t="s">
        <v>13</v>
      </c>
      <c r="I19">
        <v>39</v>
      </c>
    </row>
    <row r="20" spans="1:9" x14ac:dyDescent="0.3">
      <c r="A20">
        <v>19</v>
      </c>
      <c r="B20" t="s">
        <v>9</v>
      </c>
      <c r="C20">
        <v>553939</v>
      </c>
      <c r="D20" t="s">
        <v>10</v>
      </c>
      <c r="E20" t="s">
        <v>16</v>
      </c>
      <c r="F20" t="s">
        <v>12</v>
      </c>
      <c r="G20" t="s">
        <v>13</v>
      </c>
      <c r="H20" t="s">
        <v>13</v>
      </c>
      <c r="I20">
        <v>45</v>
      </c>
    </row>
    <row r="21" spans="1:9" x14ac:dyDescent="0.3">
      <c r="A21">
        <v>20</v>
      </c>
      <c r="B21" t="s">
        <v>15</v>
      </c>
      <c r="C21">
        <v>309820</v>
      </c>
      <c r="D21" t="s">
        <v>17</v>
      </c>
      <c r="E21" t="s">
        <v>16</v>
      </c>
      <c r="F21" t="s">
        <v>12</v>
      </c>
      <c r="G21" t="s">
        <v>12</v>
      </c>
      <c r="H21" t="s">
        <v>12</v>
      </c>
      <c r="I21">
        <v>52</v>
      </c>
    </row>
    <row r="22" spans="1:9" x14ac:dyDescent="0.3">
      <c r="A22">
        <v>21</v>
      </c>
      <c r="B22" t="s">
        <v>15</v>
      </c>
      <c r="D22" t="s">
        <v>10</v>
      </c>
      <c r="E22" t="s">
        <v>16</v>
      </c>
      <c r="F22" t="s">
        <v>12</v>
      </c>
      <c r="G22" t="s">
        <v>12</v>
      </c>
      <c r="H22" t="s">
        <v>13</v>
      </c>
      <c r="I22">
        <v>28</v>
      </c>
    </row>
    <row r="23" spans="1:9" x14ac:dyDescent="0.3">
      <c r="A23">
        <v>22</v>
      </c>
      <c r="B23" t="s">
        <v>9</v>
      </c>
      <c r="C23">
        <v>278030</v>
      </c>
      <c r="D23" t="s">
        <v>19</v>
      </c>
      <c r="E23" t="s">
        <v>16</v>
      </c>
      <c r="F23" t="s">
        <v>12</v>
      </c>
      <c r="G23" t="s">
        <v>13</v>
      </c>
      <c r="H23" t="s">
        <v>13</v>
      </c>
      <c r="I23">
        <v>59</v>
      </c>
    </row>
    <row r="24" spans="1:9" x14ac:dyDescent="0.3">
      <c r="A24">
        <v>23</v>
      </c>
      <c r="B24" t="s">
        <v>9</v>
      </c>
      <c r="C24">
        <v>2124814</v>
      </c>
      <c r="D24" t="s">
        <v>10</v>
      </c>
      <c r="E24" t="s">
        <v>16</v>
      </c>
      <c r="F24" t="s">
        <v>12</v>
      </c>
      <c r="G24" t="s">
        <v>13</v>
      </c>
      <c r="H24" t="s">
        <v>13</v>
      </c>
      <c r="I24">
        <v>32</v>
      </c>
    </row>
    <row r="25" spans="1:9" x14ac:dyDescent="0.3">
      <c r="A25">
        <v>24</v>
      </c>
      <c r="B25" t="s">
        <v>9</v>
      </c>
      <c r="C25">
        <v>191744.68</v>
      </c>
      <c r="D25" t="s">
        <v>10</v>
      </c>
      <c r="E25" t="s">
        <v>16</v>
      </c>
      <c r="F25" t="s">
        <v>12</v>
      </c>
      <c r="G25" t="s">
        <v>13</v>
      </c>
      <c r="H25" t="s">
        <v>13</v>
      </c>
      <c r="I25">
        <v>18</v>
      </c>
    </row>
    <row r="26" spans="1:9" x14ac:dyDescent="0.3">
      <c r="A26">
        <v>25</v>
      </c>
      <c r="B26" t="s">
        <v>15</v>
      </c>
      <c r="C26">
        <v>1117489</v>
      </c>
      <c r="D26" t="s">
        <v>10</v>
      </c>
      <c r="E26" t="s">
        <v>11</v>
      </c>
      <c r="F26" t="s">
        <v>12</v>
      </c>
      <c r="G26" t="s">
        <v>13</v>
      </c>
      <c r="H26" t="s">
        <v>12</v>
      </c>
      <c r="I26">
        <v>36</v>
      </c>
    </row>
    <row r="27" spans="1:9" x14ac:dyDescent="0.3">
      <c r="A27">
        <v>26</v>
      </c>
      <c r="B27" t="s">
        <v>9</v>
      </c>
      <c r="C27">
        <v>1451530</v>
      </c>
      <c r="D27" t="s">
        <v>14</v>
      </c>
      <c r="E27" t="s">
        <v>11</v>
      </c>
      <c r="F27" t="s">
        <v>12</v>
      </c>
      <c r="G27" t="s">
        <v>13</v>
      </c>
      <c r="H27" t="s">
        <v>13</v>
      </c>
      <c r="I27">
        <v>62</v>
      </c>
    </row>
    <row r="28" spans="1:9" x14ac:dyDescent="0.3">
      <c r="A28">
        <v>27</v>
      </c>
      <c r="B28" t="s">
        <v>9</v>
      </c>
      <c r="C28">
        <v>66700</v>
      </c>
      <c r="D28" t="s">
        <v>10</v>
      </c>
      <c r="E28" t="s">
        <v>16</v>
      </c>
      <c r="F28" t="s">
        <v>12</v>
      </c>
      <c r="G28" t="s">
        <v>13</v>
      </c>
      <c r="H28" t="s">
        <v>13</v>
      </c>
      <c r="I28">
        <v>38</v>
      </c>
    </row>
    <row r="29" spans="1:9" x14ac:dyDescent="0.3">
      <c r="A29">
        <v>28</v>
      </c>
      <c r="B29" t="s">
        <v>15</v>
      </c>
      <c r="C29">
        <v>73410</v>
      </c>
      <c r="D29" t="s">
        <v>10</v>
      </c>
      <c r="E29" t="s">
        <v>16</v>
      </c>
      <c r="F29" t="s">
        <v>12</v>
      </c>
      <c r="G29" t="s">
        <v>12</v>
      </c>
      <c r="H29" t="s">
        <v>13</v>
      </c>
      <c r="I29">
        <v>22</v>
      </c>
    </row>
    <row r="30" spans="1:9" x14ac:dyDescent="0.3">
      <c r="A30">
        <v>29</v>
      </c>
      <c r="B30" t="s">
        <v>9</v>
      </c>
      <c r="C30">
        <v>815355.66</v>
      </c>
      <c r="D30" t="s">
        <v>10</v>
      </c>
      <c r="E30" t="s">
        <v>11</v>
      </c>
      <c r="F30" t="s">
        <v>12</v>
      </c>
      <c r="G30" t="s">
        <v>13</v>
      </c>
      <c r="H30" t="s">
        <v>13</v>
      </c>
      <c r="I30">
        <v>42</v>
      </c>
    </row>
    <row r="31" spans="1:9" x14ac:dyDescent="0.3">
      <c r="A31">
        <v>30</v>
      </c>
      <c r="B31" t="s">
        <v>9</v>
      </c>
      <c r="C31">
        <v>398125</v>
      </c>
      <c r="D31" t="s">
        <v>10</v>
      </c>
      <c r="E31" t="s">
        <v>16</v>
      </c>
      <c r="F31" t="s">
        <v>12</v>
      </c>
      <c r="G31" t="s">
        <v>13</v>
      </c>
      <c r="H31" t="s">
        <v>13</v>
      </c>
      <c r="I31">
        <v>38</v>
      </c>
    </row>
    <row r="32" spans="1:9" x14ac:dyDescent="0.3">
      <c r="A32">
        <v>31</v>
      </c>
      <c r="B32" t="s">
        <v>9</v>
      </c>
      <c r="C32">
        <v>606763.96</v>
      </c>
      <c r="D32" t="s">
        <v>10</v>
      </c>
      <c r="E32" t="s">
        <v>16</v>
      </c>
      <c r="F32" t="s">
        <v>12</v>
      </c>
      <c r="G32" t="s">
        <v>13</v>
      </c>
      <c r="H32" t="s">
        <v>13</v>
      </c>
      <c r="I32">
        <v>39</v>
      </c>
    </row>
    <row r="33" spans="1:9" x14ac:dyDescent="0.3">
      <c r="A33">
        <v>32</v>
      </c>
      <c r="B33" t="s">
        <v>9</v>
      </c>
      <c r="C33">
        <v>360420</v>
      </c>
      <c r="D33" t="s">
        <v>18</v>
      </c>
      <c r="E33" t="s">
        <v>16</v>
      </c>
      <c r="F33" t="s">
        <v>12</v>
      </c>
      <c r="G33" t="s">
        <v>13</v>
      </c>
      <c r="H33" t="s">
        <v>12</v>
      </c>
      <c r="I33">
        <v>53</v>
      </c>
    </row>
    <row r="34" spans="1:9" x14ac:dyDescent="0.3">
      <c r="A34">
        <v>33</v>
      </c>
      <c r="B34" t="s">
        <v>15</v>
      </c>
      <c r="C34">
        <v>297046</v>
      </c>
      <c r="D34" t="s">
        <v>10</v>
      </c>
      <c r="E34" t="s">
        <v>16</v>
      </c>
      <c r="F34" t="s">
        <v>12</v>
      </c>
      <c r="G34" t="s">
        <v>12</v>
      </c>
      <c r="H34" t="s">
        <v>13</v>
      </c>
      <c r="I34">
        <v>41</v>
      </c>
    </row>
    <row r="35" spans="1:9" x14ac:dyDescent="0.3">
      <c r="A35">
        <v>34</v>
      </c>
      <c r="B35" t="s">
        <v>9</v>
      </c>
      <c r="C35">
        <v>558030</v>
      </c>
      <c r="D35" t="s">
        <v>10</v>
      </c>
      <c r="E35" t="s">
        <v>16</v>
      </c>
      <c r="F35" t="s">
        <v>12</v>
      </c>
      <c r="G35" t="s">
        <v>13</v>
      </c>
      <c r="H35" t="s">
        <v>13</v>
      </c>
      <c r="I35">
        <v>28</v>
      </c>
    </row>
    <row r="36" spans="1:9" x14ac:dyDescent="0.3">
      <c r="A36">
        <v>35</v>
      </c>
      <c r="B36" t="s">
        <v>9</v>
      </c>
      <c r="C36">
        <v>68309.03</v>
      </c>
      <c r="D36" t="s">
        <v>10</v>
      </c>
      <c r="E36" t="s">
        <v>16</v>
      </c>
      <c r="F36" t="s">
        <v>12</v>
      </c>
      <c r="G36" t="s">
        <v>13</v>
      </c>
      <c r="H36" t="s">
        <v>13</v>
      </c>
      <c r="I36">
        <v>43</v>
      </c>
    </row>
    <row r="37" spans="1:9" x14ac:dyDescent="0.3">
      <c r="A37">
        <v>36</v>
      </c>
      <c r="B37" t="s">
        <v>9</v>
      </c>
      <c r="D37" t="s">
        <v>10</v>
      </c>
      <c r="E37" t="s">
        <v>11</v>
      </c>
      <c r="F37" t="s">
        <v>12</v>
      </c>
      <c r="G37" t="s">
        <v>13</v>
      </c>
      <c r="H37" t="s">
        <v>13</v>
      </c>
      <c r="I37">
        <v>62</v>
      </c>
    </row>
    <row r="38" spans="1:9" x14ac:dyDescent="0.3">
      <c r="A38">
        <v>37</v>
      </c>
      <c r="B38" t="s">
        <v>9</v>
      </c>
      <c r="C38">
        <v>1552307.5</v>
      </c>
      <c r="D38" t="s">
        <v>10</v>
      </c>
      <c r="E38" t="s">
        <v>16</v>
      </c>
      <c r="F38" t="s">
        <v>12</v>
      </c>
      <c r="G38" t="s">
        <v>12</v>
      </c>
      <c r="H38" t="s">
        <v>13</v>
      </c>
      <c r="I38">
        <v>41</v>
      </c>
    </row>
    <row r="39" spans="1:9" x14ac:dyDescent="0.3">
      <c r="A39">
        <v>38</v>
      </c>
      <c r="B39" t="s">
        <v>9</v>
      </c>
      <c r="C39">
        <v>1531575</v>
      </c>
      <c r="D39" t="s">
        <v>17</v>
      </c>
      <c r="E39" t="s">
        <v>16</v>
      </c>
      <c r="F39" t="s">
        <v>12</v>
      </c>
      <c r="G39" t="s">
        <v>12</v>
      </c>
      <c r="H39" t="s">
        <v>13</v>
      </c>
      <c r="I39">
        <v>66</v>
      </c>
    </row>
    <row r="40" spans="1:9" x14ac:dyDescent="0.3">
      <c r="A40">
        <v>39</v>
      </c>
      <c r="B40" t="s">
        <v>9</v>
      </c>
      <c r="C40">
        <v>3220569.09</v>
      </c>
      <c r="D40" t="s">
        <v>10</v>
      </c>
      <c r="E40" t="s">
        <v>16</v>
      </c>
      <c r="F40" t="s">
        <v>12</v>
      </c>
      <c r="G40" t="s">
        <v>13</v>
      </c>
      <c r="H40" t="s">
        <v>13</v>
      </c>
      <c r="I40">
        <v>48</v>
      </c>
    </row>
    <row r="41" spans="1:9" x14ac:dyDescent="0.3">
      <c r="A41">
        <v>40</v>
      </c>
      <c r="B41" t="s">
        <v>9</v>
      </c>
      <c r="C41">
        <v>658917</v>
      </c>
      <c r="D41" t="s">
        <v>10</v>
      </c>
      <c r="E41" t="s">
        <v>11</v>
      </c>
      <c r="F41" t="s">
        <v>12</v>
      </c>
      <c r="G41" t="s">
        <v>13</v>
      </c>
      <c r="H41" t="s">
        <v>12</v>
      </c>
      <c r="I41">
        <v>56</v>
      </c>
    </row>
    <row r="42" spans="1:9" x14ac:dyDescent="0.3">
      <c r="A42">
        <v>41</v>
      </c>
      <c r="B42" t="s">
        <v>9</v>
      </c>
      <c r="C42">
        <v>631707.6</v>
      </c>
      <c r="D42" t="s">
        <v>10</v>
      </c>
      <c r="E42" t="s">
        <v>16</v>
      </c>
      <c r="F42" t="s">
        <v>12</v>
      </c>
      <c r="G42" t="s">
        <v>13</v>
      </c>
      <c r="H42" t="s">
        <v>13</v>
      </c>
      <c r="I42">
        <v>25</v>
      </c>
    </row>
    <row r="43" spans="1:9" x14ac:dyDescent="0.3">
      <c r="A43">
        <v>42</v>
      </c>
      <c r="B43" t="s">
        <v>15</v>
      </c>
      <c r="C43">
        <v>977376</v>
      </c>
      <c r="D43" t="s">
        <v>10</v>
      </c>
      <c r="E43" t="s">
        <v>16</v>
      </c>
      <c r="F43" t="s">
        <v>12</v>
      </c>
      <c r="G43" t="s">
        <v>13</v>
      </c>
      <c r="H43" t="s">
        <v>13</v>
      </c>
      <c r="I43">
        <v>33</v>
      </c>
    </row>
    <row r="44" spans="1:9" x14ac:dyDescent="0.3">
      <c r="A44">
        <v>43</v>
      </c>
      <c r="B44" t="s">
        <v>15</v>
      </c>
      <c r="C44">
        <v>278030</v>
      </c>
      <c r="D44" t="s">
        <v>19</v>
      </c>
      <c r="E44" t="s">
        <v>16</v>
      </c>
      <c r="F44" t="s">
        <v>12</v>
      </c>
      <c r="G44" t="s">
        <v>12</v>
      </c>
      <c r="H44" t="s">
        <v>13</v>
      </c>
      <c r="I44">
        <v>23</v>
      </c>
    </row>
    <row r="45" spans="1:9" x14ac:dyDescent="0.3">
      <c r="A45">
        <v>44</v>
      </c>
      <c r="B45" t="s">
        <v>9</v>
      </c>
      <c r="C45">
        <v>633750</v>
      </c>
      <c r="D45" t="s">
        <v>10</v>
      </c>
      <c r="E45" t="s">
        <v>16</v>
      </c>
      <c r="F45" t="s">
        <v>12</v>
      </c>
      <c r="G45" t="s">
        <v>13</v>
      </c>
      <c r="H45" t="s">
        <v>13</v>
      </c>
      <c r="I45">
        <v>43</v>
      </c>
    </row>
    <row r="46" spans="1:9" x14ac:dyDescent="0.3">
      <c r="A46">
        <v>45</v>
      </c>
      <c r="B46" t="s">
        <v>15</v>
      </c>
      <c r="C46">
        <v>376776</v>
      </c>
      <c r="D46" t="s">
        <v>10</v>
      </c>
      <c r="E46" t="s">
        <v>16</v>
      </c>
      <c r="F46" t="s">
        <v>12</v>
      </c>
      <c r="G46" t="s">
        <v>13</v>
      </c>
      <c r="H46" t="s">
        <v>13</v>
      </c>
      <c r="I46">
        <v>27</v>
      </c>
    </row>
    <row r="47" spans="1:9" x14ac:dyDescent="0.3">
      <c r="A47">
        <v>46</v>
      </c>
      <c r="B47" t="s">
        <v>15</v>
      </c>
      <c r="C47">
        <v>1878386.22</v>
      </c>
      <c r="D47" t="s">
        <v>10</v>
      </c>
      <c r="E47" t="s">
        <v>16</v>
      </c>
      <c r="F47" t="s">
        <v>12</v>
      </c>
      <c r="G47" t="s">
        <v>13</v>
      </c>
      <c r="H47" t="s">
        <v>13</v>
      </c>
      <c r="I47">
        <v>28</v>
      </c>
    </row>
    <row r="48" spans="1:9" x14ac:dyDescent="0.3">
      <c r="A48">
        <v>47</v>
      </c>
      <c r="B48" t="s">
        <v>15</v>
      </c>
      <c r="C48">
        <v>2224883</v>
      </c>
      <c r="D48" t="s">
        <v>10</v>
      </c>
      <c r="E48" t="s">
        <v>16</v>
      </c>
      <c r="F48" t="s">
        <v>12</v>
      </c>
      <c r="G48" t="s">
        <v>13</v>
      </c>
      <c r="H48" t="s">
        <v>13</v>
      </c>
      <c r="I48">
        <v>49</v>
      </c>
    </row>
    <row r="49" spans="1:9" x14ac:dyDescent="0.3">
      <c r="A49">
        <v>48</v>
      </c>
      <c r="B49" t="s">
        <v>15</v>
      </c>
      <c r="C49">
        <v>349000</v>
      </c>
      <c r="D49" t="s">
        <v>10</v>
      </c>
      <c r="E49" t="s">
        <v>16</v>
      </c>
      <c r="F49" t="s">
        <v>12</v>
      </c>
      <c r="G49" t="s">
        <v>13</v>
      </c>
      <c r="H49" t="s">
        <v>13</v>
      </c>
      <c r="I49">
        <v>36</v>
      </c>
    </row>
    <row r="50" spans="1:9" x14ac:dyDescent="0.3">
      <c r="A50">
        <v>49</v>
      </c>
      <c r="B50" t="s">
        <v>9</v>
      </c>
      <c r="C50">
        <v>675069.69</v>
      </c>
      <c r="D50" t="s">
        <v>10</v>
      </c>
      <c r="E50" t="s">
        <v>16</v>
      </c>
      <c r="F50" t="s">
        <v>12</v>
      </c>
      <c r="G50" t="s">
        <v>13</v>
      </c>
      <c r="H50" t="s">
        <v>13</v>
      </c>
      <c r="I50">
        <v>39</v>
      </c>
    </row>
    <row r="51" spans="1:9" x14ac:dyDescent="0.3">
      <c r="A51">
        <v>50</v>
      </c>
      <c r="B51" t="s">
        <v>9</v>
      </c>
      <c r="C51">
        <v>443282</v>
      </c>
      <c r="D51" t="s">
        <v>10</v>
      </c>
      <c r="E51" t="s">
        <v>16</v>
      </c>
      <c r="F51" t="s">
        <v>12</v>
      </c>
      <c r="G51" t="s">
        <v>12</v>
      </c>
      <c r="H51" t="s">
        <v>13</v>
      </c>
    </row>
    <row r="52" spans="1:9" x14ac:dyDescent="0.3">
      <c r="A52">
        <v>51</v>
      </c>
      <c r="B52" t="s">
        <v>9</v>
      </c>
      <c r="C52">
        <v>297044.99</v>
      </c>
      <c r="D52" t="s">
        <v>18</v>
      </c>
      <c r="E52" t="s">
        <v>16</v>
      </c>
      <c r="F52" t="s">
        <v>12</v>
      </c>
      <c r="G52" t="s">
        <v>13</v>
      </c>
      <c r="H52" t="s">
        <v>13</v>
      </c>
      <c r="I52">
        <v>66</v>
      </c>
    </row>
    <row r="53" spans="1:9" x14ac:dyDescent="0.3">
      <c r="A53">
        <v>52</v>
      </c>
      <c r="B53" t="s">
        <v>9</v>
      </c>
      <c r="C53">
        <v>1505458.92</v>
      </c>
      <c r="D53" t="s">
        <v>10</v>
      </c>
      <c r="E53" t="s">
        <v>11</v>
      </c>
      <c r="F53" t="s">
        <v>12</v>
      </c>
      <c r="G53" t="s">
        <v>13</v>
      </c>
      <c r="H53" t="s">
        <v>13</v>
      </c>
    </row>
    <row r="54" spans="1:9" x14ac:dyDescent="0.3">
      <c r="A54">
        <v>53</v>
      </c>
      <c r="B54" t="s">
        <v>15</v>
      </c>
      <c r="C54">
        <v>743436</v>
      </c>
      <c r="D54" t="s">
        <v>10</v>
      </c>
      <c r="E54" t="s">
        <v>16</v>
      </c>
      <c r="F54" t="s">
        <v>12</v>
      </c>
      <c r="G54" t="s">
        <v>13</v>
      </c>
      <c r="H54" t="s">
        <v>13</v>
      </c>
      <c r="I54">
        <v>28</v>
      </c>
    </row>
    <row r="55" spans="1:9" x14ac:dyDescent="0.3">
      <c r="A55">
        <v>54</v>
      </c>
      <c r="B55" t="s">
        <v>9</v>
      </c>
      <c r="C55">
        <v>379422</v>
      </c>
      <c r="D55" t="s">
        <v>18</v>
      </c>
      <c r="E55" t="s">
        <v>16</v>
      </c>
      <c r="F55" t="s">
        <v>12</v>
      </c>
      <c r="G55" t="s">
        <v>13</v>
      </c>
      <c r="H55" t="s">
        <v>13</v>
      </c>
      <c r="I55">
        <v>43</v>
      </c>
    </row>
    <row r="56" spans="1:9" x14ac:dyDescent="0.3">
      <c r="A56">
        <v>55</v>
      </c>
      <c r="B56" t="s">
        <v>9</v>
      </c>
      <c r="C56">
        <v>300000</v>
      </c>
      <c r="D56" t="s">
        <v>17</v>
      </c>
      <c r="E56" t="s">
        <v>16</v>
      </c>
      <c r="F56" t="s">
        <v>12</v>
      </c>
      <c r="G56" t="s">
        <v>13</v>
      </c>
      <c r="H56" t="s">
        <v>13</v>
      </c>
      <c r="I56">
        <v>44</v>
      </c>
    </row>
    <row r="57" spans="1:9" x14ac:dyDescent="0.3">
      <c r="A57">
        <v>56</v>
      </c>
      <c r="B57" t="s">
        <v>15</v>
      </c>
      <c r="C57">
        <v>159787.22</v>
      </c>
      <c r="D57" t="s">
        <v>10</v>
      </c>
      <c r="E57" t="s">
        <v>16</v>
      </c>
      <c r="F57" t="s">
        <v>12</v>
      </c>
      <c r="G57" t="s">
        <v>12</v>
      </c>
      <c r="H57" t="s">
        <v>13</v>
      </c>
      <c r="I57">
        <v>44</v>
      </c>
    </row>
    <row r="58" spans="1:9" x14ac:dyDescent="0.3">
      <c r="A58">
        <v>57</v>
      </c>
      <c r="B58" t="s">
        <v>15</v>
      </c>
      <c r="C58">
        <v>267741.03999999998</v>
      </c>
      <c r="D58" t="s">
        <v>10</v>
      </c>
      <c r="E58" t="s">
        <v>16</v>
      </c>
      <c r="F58" t="s">
        <v>12</v>
      </c>
      <c r="G58" t="s">
        <v>13</v>
      </c>
      <c r="H58" t="s">
        <v>13</v>
      </c>
      <c r="I58">
        <v>32</v>
      </c>
    </row>
    <row r="59" spans="1:9" x14ac:dyDescent="0.3">
      <c r="A59">
        <v>58</v>
      </c>
      <c r="B59" t="s">
        <v>15</v>
      </c>
      <c r="C59">
        <v>376777</v>
      </c>
      <c r="D59" t="s">
        <v>10</v>
      </c>
      <c r="E59" t="s">
        <v>16</v>
      </c>
      <c r="F59" t="s">
        <v>12</v>
      </c>
      <c r="G59" t="s">
        <v>13</v>
      </c>
      <c r="H59" t="s">
        <v>13</v>
      </c>
      <c r="I59">
        <v>43</v>
      </c>
    </row>
    <row r="60" spans="1:9" x14ac:dyDescent="0.3">
      <c r="A60">
        <v>59</v>
      </c>
      <c r="B60" t="s">
        <v>9</v>
      </c>
      <c r="C60">
        <v>386161</v>
      </c>
      <c r="D60" t="s">
        <v>18</v>
      </c>
      <c r="E60" t="s">
        <v>16</v>
      </c>
      <c r="F60" t="s">
        <v>12</v>
      </c>
      <c r="G60" t="s">
        <v>13</v>
      </c>
      <c r="H60" t="s">
        <v>12</v>
      </c>
      <c r="I60">
        <v>45</v>
      </c>
    </row>
    <row r="61" spans="1:9" x14ac:dyDescent="0.3">
      <c r="A61">
        <v>60</v>
      </c>
      <c r="B61" t="s">
        <v>9</v>
      </c>
      <c r="C61">
        <v>278030</v>
      </c>
      <c r="D61" t="s">
        <v>19</v>
      </c>
      <c r="E61" t="s">
        <v>16</v>
      </c>
      <c r="F61" t="s">
        <v>12</v>
      </c>
      <c r="G61" t="s">
        <v>13</v>
      </c>
      <c r="H61" t="s">
        <v>13</v>
      </c>
      <c r="I61">
        <v>22</v>
      </c>
    </row>
    <row r="62" spans="1:9" x14ac:dyDescent="0.3">
      <c r="A62">
        <v>61</v>
      </c>
      <c r="B62" t="s">
        <v>9</v>
      </c>
      <c r="C62">
        <v>1594012.66</v>
      </c>
      <c r="D62" t="s">
        <v>10</v>
      </c>
      <c r="E62" t="s">
        <v>16</v>
      </c>
      <c r="F62" t="s">
        <v>12</v>
      </c>
      <c r="G62" t="s">
        <v>13</v>
      </c>
      <c r="H62" t="s">
        <v>13</v>
      </c>
      <c r="I62">
        <v>32</v>
      </c>
    </row>
    <row r="63" spans="1:9" x14ac:dyDescent="0.3">
      <c r="A63">
        <v>62</v>
      </c>
      <c r="B63" t="s">
        <v>9</v>
      </c>
      <c r="C63">
        <v>1401725.03</v>
      </c>
      <c r="D63" t="s">
        <v>14</v>
      </c>
      <c r="E63" t="s">
        <v>11</v>
      </c>
      <c r="F63" t="s">
        <v>12</v>
      </c>
      <c r="G63" t="s">
        <v>13</v>
      </c>
      <c r="H63" t="s">
        <v>13</v>
      </c>
      <c r="I63">
        <v>85</v>
      </c>
    </row>
    <row r="64" spans="1:9" x14ac:dyDescent="0.3">
      <c r="A64">
        <v>63</v>
      </c>
      <c r="B64" t="s">
        <v>9</v>
      </c>
      <c r="C64">
        <v>366358.49</v>
      </c>
      <c r="D64" t="s">
        <v>10</v>
      </c>
      <c r="E64" t="s">
        <v>16</v>
      </c>
      <c r="F64" t="s">
        <v>12</v>
      </c>
      <c r="G64" t="s">
        <v>13</v>
      </c>
      <c r="H64" t="s">
        <v>13</v>
      </c>
      <c r="I64">
        <v>51</v>
      </c>
    </row>
    <row r="65" spans="1:9" x14ac:dyDescent="0.3">
      <c r="A65">
        <v>64</v>
      </c>
      <c r="B65" t="s">
        <v>15</v>
      </c>
      <c r="C65">
        <v>411794</v>
      </c>
      <c r="D65" t="s">
        <v>18</v>
      </c>
      <c r="E65" t="s">
        <v>16</v>
      </c>
      <c r="F65" t="s">
        <v>12</v>
      </c>
      <c r="G65" t="s">
        <v>13</v>
      </c>
      <c r="H65" t="s">
        <v>13</v>
      </c>
      <c r="I65">
        <v>53</v>
      </c>
    </row>
    <row r="66" spans="1:9" x14ac:dyDescent="0.3">
      <c r="A66">
        <v>65</v>
      </c>
      <c r="B66" t="s">
        <v>9</v>
      </c>
      <c r="C66">
        <v>340510.83</v>
      </c>
      <c r="D66" t="s">
        <v>10</v>
      </c>
      <c r="E66" t="s">
        <v>16</v>
      </c>
      <c r="F66" t="s">
        <v>12</v>
      </c>
      <c r="G66" t="s">
        <v>13</v>
      </c>
      <c r="H66" t="s">
        <v>13</v>
      </c>
      <c r="I66">
        <v>40</v>
      </c>
    </row>
    <row r="67" spans="1:9" x14ac:dyDescent="0.3">
      <c r="A67">
        <v>66</v>
      </c>
      <c r="B67" t="s">
        <v>9</v>
      </c>
      <c r="C67">
        <v>3217736</v>
      </c>
      <c r="D67" t="s">
        <v>10</v>
      </c>
      <c r="E67" t="s">
        <v>16</v>
      </c>
      <c r="F67" t="s">
        <v>12</v>
      </c>
      <c r="G67" t="s">
        <v>13</v>
      </c>
      <c r="H67" t="s">
        <v>13</v>
      </c>
      <c r="I67">
        <v>32</v>
      </c>
    </row>
    <row r="68" spans="1:9" x14ac:dyDescent="0.3">
      <c r="A68">
        <v>67</v>
      </c>
      <c r="B68" t="s">
        <v>9</v>
      </c>
      <c r="C68">
        <v>133603.53</v>
      </c>
      <c r="D68" t="s">
        <v>14</v>
      </c>
      <c r="E68" t="s">
        <v>11</v>
      </c>
      <c r="F68" t="s">
        <v>12</v>
      </c>
      <c r="G68" t="s">
        <v>13</v>
      </c>
      <c r="H68" t="s">
        <v>13</v>
      </c>
      <c r="I68">
        <v>72</v>
      </c>
    </row>
    <row r="69" spans="1:9" x14ac:dyDescent="0.3">
      <c r="A69">
        <v>68</v>
      </c>
      <c r="B69" t="s">
        <v>9</v>
      </c>
      <c r="C69">
        <v>140435.81</v>
      </c>
      <c r="D69" t="s">
        <v>14</v>
      </c>
      <c r="E69" t="s">
        <v>11</v>
      </c>
      <c r="F69" t="s">
        <v>12</v>
      </c>
      <c r="G69" t="s">
        <v>13</v>
      </c>
      <c r="H69" t="s">
        <v>13</v>
      </c>
      <c r="I69">
        <v>74</v>
      </c>
    </row>
    <row r="70" spans="1:9" x14ac:dyDescent="0.3">
      <c r="A70">
        <v>69</v>
      </c>
      <c r="B70" t="s">
        <v>9</v>
      </c>
      <c r="C70">
        <v>1866932.5</v>
      </c>
      <c r="D70" t="s">
        <v>10</v>
      </c>
      <c r="E70" t="s">
        <v>11</v>
      </c>
      <c r="F70" t="s">
        <v>12</v>
      </c>
      <c r="G70" t="s">
        <v>13</v>
      </c>
      <c r="H70" t="s">
        <v>13</v>
      </c>
      <c r="I70">
        <v>57</v>
      </c>
    </row>
    <row r="71" spans="1:9" x14ac:dyDescent="0.3">
      <c r="A71">
        <v>70</v>
      </c>
      <c r="B71" t="s">
        <v>9</v>
      </c>
      <c r="C71">
        <v>299647</v>
      </c>
      <c r="D71" t="s">
        <v>17</v>
      </c>
      <c r="E71" t="s">
        <v>16</v>
      </c>
      <c r="F71" t="s">
        <v>12</v>
      </c>
      <c r="G71" t="s">
        <v>13</v>
      </c>
      <c r="H71" t="s">
        <v>13</v>
      </c>
    </row>
    <row r="72" spans="1:9" x14ac:dyDescent="0.3">
      <c r="A72">
        <v>71</v>
      </c>
      <c r="B72" t="s">
        <v>15</v>
      </c>
      <c r="C72">
        <v>544163.5</v>
      </c>
      <c r="D72" t="s">
        <v>10</v>
      </c>
      <c r="E72" t="s">
        <v>16</v>
      </c>
      <c r="F72" t="s">
        <v>12</v>
      </c>
      <c r="G72" t="s">
        <v>13</v>
      </c>
      <c r="H72" t="s">
        <v>13</v>
      </c>
      <c r="I72">
        <v>24</v>
      </c>
    </row>
    <row r="73" spans="1:9" x14ac:dyDescent="0.3">
      <c r="A73">
        <v>72</v>
      </c>
      <c r="B73" t="s">
        <v>15</v>
      </c>
      <c r="C73">
        <v>2128928</v>
      </c>
      <c r="D73" t="s">
        <v>20</v>
      </c>
      <c r="E73" t="s">
        <v>11</v>
      </c>
      <c r="F73" t="s">
        <v>12</v>
      </c>
      <c r="G73" t="s">
        <v>13</v>
      </c>
      <c r="H73" t="s">
        <v>12</v>
      </c>
      <c r="I73">
        <v>42</v>
      </c>
    </row>
    <row r="74" spans="1:9" x14ac:dyDescent="0.3">
      <c r="A74">
        <v>73</v>
      </c>
      <c r="B74" t="s">
        <v>9</v>
      </c>
      <c r="C74">
        <v>278030</v>
      </c>
      <c r="D74" t="s">
        <v>19</v>
      </c>
      <c r="E74" t="s">
        <v>16</v>
      </c>
      <c r="F74" t="s">
        <v>12</v>
      </c>
      <c r="G74" t="s">
        <v>13</v>
      </c>
      <c r="H74" t="s">
        <v>13</v>
      </c>
      <c r="I74">
        <v>57</v>
      </c>
    </row>
    <row r="75" spans="1:9" x14ac:dyDescent="0.3">
      <c r="A75">
        <v>74</v>
      </c>
      <c r="B75" t="s">
        <v>15</v>
      </c>
      <c r="C75">
        <v>508972.79999999999</v>
      </c>
      <c r="D75" t="s">
        <v>10</v>
      </c>
      <c r="E75" t="s">
        <v>11</v>
      </c>
      <c r="F75" t="s">
        <v>12</v>
      </c>
      <c r="G75" t="s">
        <v>13</v>
      </c>
      <c r="H75" t="s">
        <v>13</v>
      </c>
      <c r="I75">
        <v>46</v>
      </c>
    </row>
    <row r="76" spans="1:9" x14ac:dyDescent="0.3">
      <c r="A76">
        <v>75</v>
      </c>
      <c r="B76" t="s">
        <v>9</v>
      </c>
      <c r="C76">
        <v>476424.06</v>
      </c>
      <c r="D76" t="s">
        <v>10</v>
      </c>
      <c r="E76" t="s">
        <v>16</v>
      </c>
      <c r="F76" t="s">
        <v>12</v>
      </c>
      <c r="G76" t="s">
        <v>13</v>
      </c>
      <c r="H76" t="s">
        <v>13</v>
      </c>
      <c r="I76">
        <v>24</v>
      </c>
    </row>
    <row r="77" spans="1:9" x14ac:dyDescent="0.3">
      <c r="A77">
        <v>76</v>
      </c>
      <c r="B77" t="s">
        <v>15</v>
      </c>
      <c r="C77">
        <v>278035</v>
      </c>
      <c r="D77" t="s">
        <v>18</v>
      </c>
      <c r="E77" t="s">
        <v>16</v>
      </c>
      <c r="F77" t="s">
        <v>12</v>
      </c>
      <c r="G77" t="s">
        <v>13</v>
      </c>
      <c r="H77" t="s">
        <v>12</v>
      </c>
      <c r="I77">
        <v>27</v>
      </c>
    </row>
    <row r="78" spans="1:9" x14ac:dyDescent="0.3">
      <c r="A78">
        <v>77</v>
      </c>
      <c r="B78" t="s">
        <v>9</v>
      </c>
      <c r="C78">
        <v>297046</v>
      </c>
      <c r="D78" t="s">
        <v>17</v>
      </c>
      <c r="E78" t="s">
        <v>16</v>
      </c>
      <c r="F78" t="s">
        <v>13</v>
      </c>
      <c r="G78" t="s">
        <v>13</v>
      </c>
      <c r="H78" t="s">
        <v>12</v>
      </c>
      <c r="I78">
        <v>29</v>
      </c>
    </row>
    <row r="79" spans="1:9" x14ac:dyDescent="0.3">
      <c r="A79">
        <v>78</v>
      </c>
      <c r="B79" t="s">
        <v>15</v>
      </c>
      <c r="C79">
        <v>643859.19999999995</v>
      </c>
      <c r="D79" t="s">
        <v>10</v>
      </c>
      <c r="E79" t="s">
        <v>11</v>
      </c>
      <c r="F79" t="s">
        <v>12</v>
      </c>
      <c r="G79" t="s">
        <v>13</v>
      </c>
      <c r="H79" t="s">
        <v>13</v>
      </c>
      <c r="I79">
        <v>35</v>
      </c>
    </row>
    <row r="80" spans="1:9" x14ac:dyDescent="0.3">
      <c r="A80">
        <v>79</v>
      </c>
      <c r="B80" t="s">
        <v>9</v>
      </c>
      <c r="C80">
        <v>364678.16</v>
      </c>
      <c r="D80" t="s">
        <v>10</v>
      </c>
      <c r="E80" t="s">
        <v>16</v>
      </c>
      <c r="F80" t="s">
        <v>12</v>
      </c>
      <c r="G80" t="s">
        <v>13</v>
      </c>
      <c r="H80" t="s">
        <v>13</v>
      </c>
      <c r="I80">
        <v>28</v>
      </c>
    </row>
    <row r="81" spans="1:9" x14ac:dyDescent="0.3">
      <c r="A81">
        <v>80</v>
      </c>
      <c r="B81" t="s">
        <v>15</v>
      </c>
      <c r="C81">
        <v>297046</v>
      </c>
      <c r="D81" t="s">
        <v>17</v>
      </c>
      <c r="E81" t="s">
        <v>16</v>
      </c>
      <c r="F81" t="s">
        <v>12</v>
      </c>
      <c r="G81" t="s">
        <v>13</v>
      </c>
      <c r="H81" t="s">
        <v>13</v>
      </c>
      <c r="I81">
        <v>50</v>
      </c>
    </row>
    <row r="82" spans="1:9" x14ac:dyDescent="0.3">
      <c r="A82">
        <v>81</v>
      </c>
      <c r="B82" t="s">
        <v>15</v>
      </c>
      <c r="C82">
        <v>909000</v>
      </c>
      <c r="D82" t="s">
        <v>10</v>
      </c>
      <c r="E82" t="s">
        <v>16</v>
      </c>
      <c r="F82" t="s">
        <v>12</v>
      </c>
      <c r="G82" t="s">
        <v>13</v>
      </c>
      <c r="H82" t="s">
        <v>12</v>
      </c>
      <c r="I82">
        <v>27</v>
      </c>
    </row>
    <row r="83" spans="1:9" x14ac:dyDescent="0.3">
      <c r="A83">
        <v>82</v>
      </c>
      <c r="B83" t="s">
        <v>15</v>
      </c>
      <c r="C83">
        <v>1769610.96</v>
      </c>
      <c r="D83" t="s">
        <v>10</v>
      </c>
      <c r="E83" t="s">
        <v>11</v>
      </c>
      <c r="F83" t="s">
        <v>12</v>
      </c>
      <c r="G83" t="s">
        <v>13</v>
      </c>
      <c r="H83" t="s">
        <v>13</v>
      </c>
      <c r="I83">
        <v>56</v>
      </c>
    </row>
    <row r="84" spans="1:9" x14ac:dyDescent="0.3">
      <c r="A84">
        <v>83</v>
      </c>
      <c r="B84" t="s">
        <v>9</v>
      </c>
      <c r="C84">
        <v>415861</v>
      </c>
      <c r="D84" t="s">
        <v>18</v>
      </c>
      <c r="E84" t="s">
        <v>16</v>
      </c>
      <c r="F84" t="s">
        <v>12</v>
      </c>
      <c r="G84" t="s">
        <v>13</v>
      </c>
      <c r="H84" t="s">
        <v>12</v>
      </c>
      <c r="I84">
        <v>34</v>
      </c>
    </row>
    <row r="85" spans="1:9" x14ac:dyDescent="0.3">
      <c r="A85">
        <v>84</v>
      </c>
      <c r="B85" t="s">
        <v>15</v>
      </c>
      <c r="C85">
        <v>1404047</v>
      </c>
      <c r="D85" t="s">
        <v>10</v>
      </c>
      <c r="E85" t="s">
        <v>11</v>
      </c>
      <c r="F85" t="s">
        <v>12</v>
      </c>
      <c r="G85" t="s">
        <v>13</v>
      </c>
      <c r="H85" t="s">
        <v>12</v>
      </c>
      <c r="I85">
        <v>53</v>
      </c>
    </row>
    <row r="86" spans="1:9" x14ac:dyDescent="0.3">
      <c r="A86">
        <v>85</v>
      </c>
      <c r="B86" t="s">
        <v>15</v>
      </c>
      <c r="C86">
        <v>457842.57</v>
      </c>
      <c r="D86" t="s">
        <v>10</v>
      </c>
      <c r="E86" t="s">
        <v>16</v>
      </c>
      <c r="F86" t="s">
        <v>12</v>
      </c>
      <c r="G86" t="s">
        <v>13</v>
      </c>
      <c r="H86" t="s">
        <v>13</v>
      </c>
      <c r="I86">
        <v>50</v>
      </c>
    </row>
    <row r="87" spans="1:9" x14ac:dyDescent="0.3">
      <c r="A87">
        <v>86</v>
      </c>
      <c r="B87" t="s">
        <v>15</v>
      </c>
      <c r="C87">
        <v>297046</v>
      </c>
      <c r="D87" t="s">
        <v>17</v>
      </c>
      <c r="E87" t="s">
        <v>16</v>
      </c>
      <c r="F87" t="s">
        <v>12</v>
      </c>
      <c r="G87" t="s">
        <v>13</v>
      </c>
      <c r="H87" t="s">
        <v>13</v>
      </c>
      <c r="I87">
        <v>36</v>
      </c>
    </row>
    <row r="88" spans="1:9" x14ac:dyDescent="0.3">
      <c r="A88">
        <v>87</v>
      </c>
      <c r="B88" t="s">
        <v>9</v>
      </c>
      <c r="C88">
        <v>347356.26</v>
      </c>
      <c r="D88" t="s">
        <v>10</v>
      </c>
      <c r="E88" t="s">
        <v>16</v>
      </c>
      <c r="F88" t="s">
        <v>12</v>
      </c>
      <c r="G88" t="s">
        <v>13</v>
      </c>
      <c r="H88" t="s">
        <v>13</v>
      </c>
      <c r="I88">
        <v>38</v>
      </c>
    </row>
    <row r="89" spans="1:9" x14ac:dyDescent="0.3">
      <c r="A89">
        <v>88</v>
      </c>
      <c r="B89" t="s">
        <v>15</v>
      </c>
      <c r="C89">
        <v>432031</v>
      </c>
      <c r="D89" t="s">
        <v>10</v>
      </c>
      <c r="E89" t="s">
        <v>11</v>
      </c>
      <c r="F89" t="s">
        <v>12</v>
      </c>
      <c r="G89" t="s">
        <v>13</v>
      </c>
      <c r="H89" t="s">
        <v>12</v>
      </c>
      <c r="I89">
        <v>31</v>
      </c>
    </row>
    <row r="90" spans="1:9" x14ac:dyDescent="0.3">
      <c r="A90">
        <v>89</v>
      </c>
      <c r="B90" t="s">
        <v>9</v>
      </c>
      <c r="C90">
        <v>419292</v>
      </c>
      <c r="D90" t="s">
        <v>18</v>
      </c>
      <c r="E90" t="s">
        <v>16</v>
      </c>
      <c r="F90" t="s">
        <v>12</v>
      </c>
      <c r="G90" t="s">
        <v>12</v>
      </c>
      <c r="H90" t="s">
        <v>13</v>
      </c>
      <c r="I90">
        <v>36</v>
      </c>
    </row>
    <row r="91" spans="1:9" x14ac:dyDescent="0.3">
      <c r="A91">
        <v>90</v>
      </c>
      <c r="B91" t="s">
        <v>15</v>
      </c>
      <c r="C91">
        <v>622035.81999999995</v>
      </c>
      <c r="D91" t="s">
        <v>10</v>
      </c>
      <c r="E91" t="s">
        <v>11</v>
      </c>
      <c r="F91" t="s">
        <v>12</v>
      </c>
      <c r="G91" t="s">
        <v>13</v>
      </c>
      <c r="H91" t="s">
        <v>13</v>
      </c>
      <c r="I91">
        <v>30</v>
      </c>
    </row>
    <row r="92" spans="1:9" x14ac:dyDescent="0.3">
      <c r="A92">
        <v>91</v>
      </c>
      <c r="B92" t="s">
        <v>9</v>
      </c>
      <c r="C92">
        <v>483142.5</v>
      </c>
      <c r="D92" t="s">
        <v>10</v>
      </c>
      <c r="E92" t="s">
        <v>16</v>
      </c>
      <c r="F92" t="s">
        <v>12</v>
      </c>
      <c r="G92" t="s">
        <v>13</v>
      </c>
      <c r="H92" t="s">
        <v>13</v>
      </c>
      <c r="I92">
        <v>33</v>
      </c>
    </row>
    <row r="93" spans="1:9" x14ac:dyDescent="0.3">
      <c r="A93">
        <v>92</v>
      </c>
      <c r="B93" t="s">
        <v>9</v>
      </c>
      <c r="C93">
        <v>609320.69999999995</v>
      </c>
      <c r="D93" t="s">
        <v>10</v>
      </c>
      <c r="E93" t="s">
        <v>11</v>
      </c>
      <c r="F93" t="s">
        <v>12</v>
      </c>
      <c r="G93" t="s">
        <v>13</v>
      </c>
      <c r="H93" t="s">
        <v>13</v>
      </c>
      <c r="I93">
        <v>39</v>
      </c>
    </row>
    <row r="94" spans="1:9" x14ac:dyDescent="0.3">
      <c r="A94">
        <v>93</v>
      </c>
      <c r="B94" t="s">
        <v>9</v>
      </c>
      <c r="C94">
        <v>982902.8</v>
      </c>
      <c r="D94" t="s">
        <v>10</v>
      </c>
      <c r="E94" t="s">
        <v>11</v>
      </c>
      <c r="F94" t="s">
        <v>12</v>
      </c>
      <c r="G94" t="s">
        <v>13</v>
      </c>
      <c r="H94" t="s">
        <v>13</v>
      </c>
      <c r="I94">
        <v>49</v>
      </c>
    </row>
    <row r="95" spans="1:9" x14ac:dyDescent="0.3">
      <c r="A95">
        <v>94</v>
      </c>
      <c r="B95" t="s">
        <v>15</v>
      </c>
      <c r="C95">
        <v>800002</v>
      </c>
      <c r="D95" t="s">
        <v>10</v>
      </c>
      <c r="E95" t="s">
        <v>16</v>
      </c>
      <c r="F95" t="s">
        <v>12</v>
      </c>
      <c r="G95" t="s">
        <v>13</v>
      </c>
      <c r="H95" t="s">
        <v>13</v>
      </c>
      <c r="I95">
        <v>30</v>
      </c>
    </row>
    <row r="96" spans="1:9" x14ac:dyDescent="0.3">
      <c r="A96">
        <v>95</v>
      </c>
      <c r="B96" t="s">
        <v>9</v>
      </c>
      <c r="C96">
        <v>938875</v>
      </c>
      <c r="D96" t="s">
        <v>10</v>
      </c>
      <c r="E96" t="s">
        <v>16</v>
      </c>
      <c r="F96" t="s">
        <v>12</v>
      </c>
      <c r="G96" t="s">
        <v>13</v>
      </c>
      <c r="H96" t="s">
        <v>13</v>
      </c>
      <c r="I96">
        <v>28</v>
      </c>
    </row>
    <row r="97" spans="1:9" x14ac:dyDescent="0.3">
      <c r="A97">
        <v>96</v>
      </c>
      <c r="B97" t="s">
        <v>15</v>
      </c>
      <c r="C97">
        <v>412625.63</v>
      </c>
      <c r="D97" t="s">
        <v>10</v>
      </c>
      <c r="E97" t="s">
        <v>16</v>
      </c>
      <c r="F97" t="s">
        <v>12</v>
      </c>
      <c r="G97" t="s">
        <v>13</v>
      </c>
      <c r="H97" t="s">
        <v>13</v>
      </c>
      <c r="I97">
        <v>26</v>
      </c>
    </row>
    <row r="98" spans="1:9" x14ac:dyDescent="0.3">
      <c r="A98">
        <v>97</v>
      </c>
      <c r="B98" t="s">
        <v>9</v>
      </c>
      <c r="C98">
        <v>234334</v>
      </c>
      <c r="D98" t="s">
        <v>10</v>
      </c>
      <c r="E98" t="s">
        <v>16</v>
      </c>
      <c r="F98" t="s">
        <v>12</v>
      </c>
      <c r="G98" t="s">
        <v>13</v>
      </c>
      <c r="H98" t="s">
        <v>13</v>
      </c>
      <c r="I98">
        <v>21</v>
      </c>
    </row>
    <row r="99" spans="1:9" x14ac:dyDescent="0.3">
      <c r="A99">
        <v>98</v>
      </c>
      <c r="B99" t="s">
        <v>15</v>
      </c>
      <c r="C99">
        <v>675720</v>
      </c>
      <c r="D99" t="s">
        <v>10</v>
      </c>
      <c r="E99" t="s">
        <v>11</v>
      </c>
      <c r="F99" t="s">
        <v>12</v>
      </c>
      <c r="G99" t="s">
        <v>13</v>
      </c>
      <c r="H99" t="s">
        <v>13</v>
      </c>
      <c r="I99">
        <v>36</v>
      </c>
    </row>
    <row r="100" spans="1:9" x14ac:dyDescent="0.3">
      <c r="A100">
        <v>99</v>
      </c>
      <c r="B100" t="s">
        <v>15</v>
      </c>
      <c r="C100">
        <v>283745.98</v>
      </c>
      <c r="D100" t="s">
        <v>10</v>
      </c>
      <c r="E100" t="s">
        <v>16</v>
      </c>
      <c r="F100" t="s">
        <v>12</v>
      </c>
      <c r="G100" t="s">
        <v>13</v>
      </c>
      <c r="H100" t="s">
        <v>13</v>
      </c>
      <c r="I100">
        <v>22</v>
      </c>
    </row>
    <row r="101" spans="1:9" x14ac:dyDescent="0.3">
      <c r="A101">
        <v>100</v>
      </c>
      <c r="B101" t="s">
        <v>15</v>
      </c>
      <c r="C101">
        <v>3729038.4</v>
      </c>
      <c r="D101" t="s">
        <v>10</v>
      </c>
      <c r="E101" t="s">
        <v>11</v>
      </c>
      <c r="F101" t="s">
        <v>12</v>
      </c>
      <c r="G101" t="s">
        <v>13</v>
      </c>
      <c r="H101" t="s">
        <v>13</v>
      </c>
      <c r="I101">
        <v>50</v>
      </c>
    </row>
    <row r="102" spans="1:9" x14ac:dyDescent="0.3">
      <c r="A102">
        <v>101</v>
      </c>
      <c r="B102" t="s">
        <v>15</v>
      </c>
      <c r="C102">
        <v>300000</v>
      </c>
      <c r="D102" t="s">
        <v>10</v>
      </c>
      <c r="E102" t="s">
        <v>16</v>
      </c>
      <c r="F102" t="s">
        <v>12</v>
      </c>
      <c r="G102" t="s">
        <v>13</v>
      </c>
      <c r="H102" t="s">
        <v>13</v>
      </c>
      <c r="I102">
        <v>33</v>
      </c>
    </row>
    <row r="103" spans="1:9" x14ac:dyDescent="0.3">
      <c r="A103">
        <v>102</v>
      </c>
      <c r="B103" t="s">
        <v>15</v>
      </c>
      <c r="C103">
        <v>377900</v>
      </c>
      <c r="D103" t="s">
        <v>10</v>
      </c>
      <c r="E103" t="s">
        <v>16</v>
      </c>
      <c r="F103" t="s">
        <v>12</v>
      </c>
      <c r="G103" t="s">
        <v>13</v>
      </c>
      <c r="H103" t="s">
        <v>13</v>
      </c>
      <c r="I103">
        <v>57</v>
      </c>
    </row>
    <row r="104" spans="1:9" x14ac:dyDescent="0.3">
      <c r="A104">
        <v>103</v>
      </c>
      <c r="B104" t="s">
        <v>9</v>
      </c>
      <c r="C104">
        <v>300018</v>
      </c>
      <c r="D104" t="s">
        <v>17</v>
      </c>
      <c r="E104" t="s">
        <v>16</v>
      </c>
      <c r="F104" t="s">
        <v>12</v>
      </c>
      <c r="G104" t="s">
        <v>13</v>
      </c>
      <c r="H104" t="s">
        <v>13</v>
      </c>
      <c r="I104">
        <v>63</v>
      </c>
    </row>
    <row r="105" spans="1:9" x14ac:dyDescent="0.3">
      <c r="A105">
        <v>104</v>
      </c>
      <c r="B105" t="s">
        <v>15</v>
      </c>
      <c r="C105">
        <v>306643.32</v>
      </c>
      <c r="D105" t="s">
        <v>10</v>
      </c>
      <c r="E105" t="s">
        <v>16</v>
      </c>
      <c r="F105" t="s">
        <v>12</v>
      </c>
      <c r="G105" t="s">
        <v>13</v>
      </c>
      <c r="H105" t="s">
        <v>13</v>
      </c>
      <c r="I105">
        <v>30</v>
      </c>
    </row>
    <row r="106" spans="1:9" x14ac:dyDescent="0.3">
      <c r="A106">
        <v>105</v>
      </c>
      <c r="B106" t="s">
        <v>9</v>
      </c>
      <c r="C106">
        <v>462759</v>
      </c>
      <c r="D106" t="s">
        <v>10</v>
      </c>
      <c r="E106" t="s">
        <v>16</v>
      </c>
      <c r="F106" t="s">
        <v>12</v>
      </c>
      <c r="G106" t="s">
        <v>13</v>
      </c>
      <c r="H106" t="s">
        <v>13</v>
      </c>
      <c r="I106">
        <v>35</v>
      </c>
    </row>
    <row r="107" spans="1:9" x14ac:dyDescent="0.3">
      <c r="A107">
        <v>106</v>
      </c>
      <c r="B107" t="s">
        <v>15</v>
      </c>
      <c r="C107">
        <v>1411236</v>
      </c>
      <c r="D107" t="s">
        <v>10</v>
      </c>
      <c r="E107" t="s">
        <v>11</v>
      </c>
      <c r="F107" t="s">
        <v>12</v>
      </c>
      <c r="G107" t="s">
        <v>13</v>
      </c>
      <c r="H107" t="s">
        <v>13</v>
      </c>
      <c r="I107">
        <v>30</v>
      </c>
    </row>
    <row r="108" spans="1:9" x14ac:dyDescent="0.3">
      <c r="A108">
        <v>107</v>
      </c>
      <c r="B108" t="s">
        <v>9</v>
      </c>
      <c r="C108">
        <v>310124</v>
      </c>
      <c r="D108" t="s">
        <v>17</v>
      </c>
      <c r="E108" t="s">
        <v>16</v>
      </c>
      <c r="F108" t="s">
        <v>12</v>
      </c>
      <c r="G108" t="s">
        <v>13</v>
      </c>
      <c r="H108" t="s">
        <v>13</v>
      </c>
      <c r="I108">
        <v>51</v>
      </c>
    </row>
    <row r="109" spans="1:9" x14ac:dyDescent="0.3">
      <c r="A109">
        <v>108</v>
      </c>
      <c r="B109" t="s">
        <v>9</v>
      </c>
      <c r="C109">
        <v>505145</v>
      </c>
      <c r="D109" t="s">
        <v>18</v>
      </c>
      <c r="E109" t="s">
        <v>16</v>
      </c>
      <c r="F109" t="s">
        <v>12</v>
      </c>
      <c r="G109" t="s">
        <v>12</v>
      </c>
      <c r="H109" t="s">
        <v>12</v>
      </c>
      <c r="I109">
        <v>30</v>
      </c>
    </row>
    <row r="110" spans="1:9" x14ac:dyDescent="0.3">
      <c r="A110">
        <v>109</v>
      </c>
      <c r="B110" t="s">
        <v>9</v>
      </c>
      <c r="C110">
        <v>386161</v>
      </c>
      <c r="D110" t="s">
        <v>18</v>
      </c>
      <c r="E110" t="s">
        <v>16</v>
      </c>
      <c r="F110" t="s">
        <v>12</v>
      </c>
      <c r="G110" t="s">
        <v>13</v>
      </c>
      <c r="H110" t="s">
        <v>12</v>
      </c>
      <c r="I110">
        <v>44</v>
      </c>
    </row>
    <row r="111" spans="1:9" x14ac:dyDescent="0.3">
      <c r="A111">
        <v>110</v>
      </c>
      <c r="B111" t="s">
        <v>15</v>
      </c>
      <c r="C111">
        <v>297973.5</v>
      </c>
      <c r="D111" t="s">
        <v>10</v>
      </c>
      <c r="E111" t="s">
        <v>11</v>
      </c>
      <c r="F111" t="s">
        <v>12</v>
      </c>
      <c r="G111" t="s">
        <v>13</v>
      </c>
      <c r="H111" t="s">
        <v>13</v>
      </c>
      <c r="I111">
        <v>43</v>
      </c>
    </row>
    <row r="112" spans="1:9" x14ac:dyDescent="0.3">
      <c r="A112">
        <v>111</v>
      </c>
      <c r="B112" t="s">
        <v>15</v>
      </c>
      <c r="C112">
        <v>338049.9</v>
      </c>
      <c r="D112" t="s">
        <v>10</v>
      </c>
      <c r="E112" t="s">
        <v>16</v>
      </c>
      <c r="F112" t="s">
        <v>12</v>
      </c>
      <c r="G112" t="s">
        <v>13</v>
      </c>
      <c r="H112" t="s">
        <v>13</v>
      </c>
      <c r="I112">
        <v>43</v>
      </c>
    </row>
    <row r="113" spans="1:9" x14ac:dyDescent="0.3">
      <c r="A113">
        <v>112</v>
      </c>
      <c r="B113" t="s">
        <v>15</v>
      </c>
      <c r="C113">
        <v>298155</v>
      </c>
      <c r="D113" t="s">
        <v>17</v>
      </c>
      <c r="E113" t="s">
        <v>16</v>
      </c>
      <c r="F113" t="s">
        <v>12</v>
      </c>
      <c r="G113" t="s">
        <v>13</v>
      </c>
      <c r="H113" t="s">
        <v>13</v>
      </c>
      <c r="I113">
        <v>47</v>
      </c>
    </row>
    <row r="114" spans="1:9" x14ac:dyDescent="0.3">
      <c r="A114">
        <v>113</v>
      </c>
      <c r="B114" t="s">
        <v>15</v>
      </c>
      <c r="C114">
        <v>278030.99</v>
      </c>
      <c r="D114" t="s">
        <v>19</v>
      </c>
      <c r="E114" t="s">
        <v>16</v>
      </c>
      <c r="F114" t="s">
        <v>12</v>
      </c>
      <c r="G114" t="s">
        <v>13</v>
      </c>
      <c r="H114" t="s">
        <v>13</v>
      </c>
      <c r="I114">
        <v>30</v>
      </c>
    </row>
    <row r="115" spans="1:9" x14ac:dyDescent="0.3">
      <c r="A115">
        <v>114</v>
      </c>
      <c r="B115" t="s">
        <v>15</v>
      </c>
      <c r="C115">
        <v>382026.4</v>
      </c>
      <c r="D115" t="s">
        <v>10</v>
      </c>
      <c r="E115" t="s">
        <v>16</v>
      </c>
      <c r="F115" t="s">
        <v>12</v>
      </c>
      <c r="G115" t="s">
        <v>13</v>
      </c>
      <c r="H115" t="s">
        <v>13</v>
      </c>
      <c r="I115">
        <v>44</v>
      </c>
    </row>
    <row r="116" spans="1:9" x14ac:dyDescent="0.3">
      <c r="A116">
        <v>115</v>
      </c>
      <c r="B116" t="s">
        <v>15</v>
      </c>
      <c r="C116">
        <v>239485.57</v>
      </c>
      <c r="D116" t="s">
        <v>10</v>
      </c>
      <c r="E116" t="s">
        <v>16</v>
      </c>
      <c r="F116" t="s">
        <v>12</v>
      </c>
      <c r="G116" t="s">
        <v>13</v>
      </c>
      <c r="H116" t="s">
        <v>13</v>
      </c>
      <c r="I116">
        <v>21</v>
      </c>
    </row>
    <row r="117" spans="1:9" x14ac:dyDescent="0.3">
      <c r="A117">
        <v>116</v>
      </c>
      <c r="B117" t="s">
        <v>9</v>
      </c>
      <c r="C117">
        <v>672873.47</v>
      </c>
      <c r="D117" t="s">
        <v>10</v>
      </c>
      <c r="E117" t="s">
        <v>16</v>
      </c>
      <c r="F117" t="s">
        <v>12</v>
      </c>
      <c r="G117" t="s">
        <v>12</v>
      </c>
      <c r="H117" t="s">
        <v>13</v>
      </c>
      <c r="I117">
        <v>32</v>
      </c>
    </row>
    <row r="118" spans="1:9" x14ac:dyDescent="0.3">
      <c r="A118">
        <v>117</v>
      </c>
      <c r="B118" t="s">
        <v>15</v>
      </c>
      <c r="C118">
        <v>995442</v>
      </c>
      <c r="D118" t="s">
        <v>10</v>
      </c>
      <c r="E118" t="s">
        <v>16</v>
      </c>
      <c r="F118" t="s">
        <v>12</v>
      </c>
      <c r="G118" t="s">
        <v>12</v>
      </c>
      <c r="H118" t="s">
        <v>12</v>
      </c>
      <c r="I118">
        <v>52</v>
      </c>
    </row>
    <row r="119" spans="1:9" x14ac:dyDescent="0.3">
      <c r="A119">
        <v>118</v>
      </c>
      <c r="B119" t="s">
        <v>9</v>
      </c>
      <c r="C119">
        <v>659864.57999999996</v>
      </c>
      <c r="D119" t="s">
        <v>10</v>
      </c>
      <c r="E119" t="s">
        <v>16</v>
      </c>
      <c r="F119" t="s">
        <v>12</v>
      </c>
      <c r="G119" t="s">
        <v>13</v>
      </c>
      <c r="H119" t="s">
        <v>13</v>
      </c>
      <c r="I119">
        <v>27</v>
      </c>
    </row>
    <row r="120" spans="1:9" x14ac:dyDescent="0.3">
      <c r="A120">
        <v>119</v>
      </c>
      <c r="B120" t="s">
        <v>9</v>
      </c>
      <c r="C120">
        <v>681758.7</v>
      </c>
      <c r="D120" t="s">
        <v>10</v>
      </c>
      <c r="E120" t="s">
        <v>16</v>
      </c>
      <c r="F120" t="s">
        <v>12</v>
      </c>
      <c r="G120" t="s">
        <v>13</v>
      </c>
      <c r="H120" t="s">
        <v>13</v>
      </c>
      <c r="I120">
        <v>30</v>
      </c>
    </row>
    <row r="121" spans="1:9" x14ac:dyDescent="0.3">
      <c r="A121">
        <v>120</v>
      </c>
      <c r="B121" t="s">
        <v>15</v>
      </c>
      <c r="C121">
        <v>297046</v>
      </c>
      <c r="D121" t="s">
        <v>17</v>
      </c>
      <c r="E121" t="s">
        <v>16</v>
      </c>
      <c r="F121" t="s">
        <v>12</v>
      </c>
      <c r="G121" t="s">
        <v>12</v>
      </c>
      <c r="H121" t="s">
        <v>12</v>
      </c>
      <c r="I121">
        <v>37</v>
      </c>
    </row>
    <row r="122" spans="1:9" x14ac:dyDescent="0.3">
      <c r="A122">
        <v>121</v>
      </c>
      <c r="B122" t="s">
        <v>15</v>
      </c>
      <c r="C122">
        <v>149929.63</v>
      </c>
      <c r="D122" t="s">
        <v>10</v>
      </c>
      <c r="E122" t="s">
        <v>16</v>
      </c>
      <c r="F122" t="s">
        <v>12</v>
      </c>
      <c r="G122" t="s">
        <v>12</v>
      </c>
      <c r="H122" t="s">
        <v>13</v>
      </c>
      <c r="I122">
        <v>28</v>
      </c>
    </row>
    <row r="123" spans="1:9" x14ac:dyDescent="0.3">
      <c r="A123">
        <v>122</v>
      </c>
      <c r="B123" t="s">
        <v>15</v>
      </c>
      <c r="C123">
        <v>297514</v>
      </c>
      <c r="D123" t="s">
        <v>17</v>
      </c>
      <c r="E123" t="s">
        <v>16</v>
      </c>
      <c r="F123" t="s">
        <v>12</v>
      </c>
      <c r="G123" t="s">
        <v>13</v>
      </c>
      <c r="H123" t="s">
        <v>13</v>
      </c>
      <c r="I123">
        <v>45</v>
      </c>
    </row>
    <row r="124" spans="1:9" x14ac:dyDescent="0.3">
      <c r="A124">
        <v>123</v>
      </c>
      <c r="B124" t="s">
        <v>15</v>
      </c>
      <c r="C124">
        <v>297062</v>
      </c>
      <c r="D124" t="s">
        <v>17</v>
      </c>
      <c r="E124" t="s">
        <v>16</v>
      </c>
      <c r="F124" t="s">
        <v>12</v>
      </c>
      <c r="G124" t="s">
        <v>13</v>
      </c>
      <c r="H124" t="s">
        <v>13</v>
      </c>
      <c r="I124">
        <v>40</v>
      </c>
    </row>
    <row r="125" spans="1:9" x14ac:dyDescent="0.3">
      <c r="A125">
        <v>124</v>
      </c>
      <c r="B125" t="s">
        <v>9</v>
      </c>
      <c r="C125">
        <v>1179097</v>
      </c>
      <c r="D125" t="s">
        <v>10</v>
      </c>
      <c r="E125" t="s">
        <v>16</v>
      </c>
      <c r="F125" t="s">
        <v>12</v>
      </c>
      <c r="G125" t="s">
        <v>13</v>
      </c>
      <c r="H125" t="s">
        <v>13</v>
      </c>
      <c r="I125">
        <v>41</v>
      </c>
    </row>
    <row r="126" spans="1:9" x14ac:dyDescent="0.3">
      <c r="A126">
        <v>125</v>
      </c>
      <c r="B126" t="s">
        <v>9</v>
      </c>
      <c r="C126">
        <v>300018</v>
      </c>
      <c r="D126" t="s">
        <v>17</v>
      </c>
      <c r="E126" t="s">
        <v>16</v>
      </c>
      <c r="F126" t="s">
        <v>12</v>
      </c>
      <c r="G126" t="s">
        <v>13</v>
      </c>
      <c r="H126" t="s">
        <v>13</v>
      </c>
      <c r="I126">
        <v>82</v>
      </c>
    </row>
    <row r="127" spans="1:9" x14ac:dyDescent="0.3">
      <c r="A127">
        <v>126</v>
      </c>
      <c r="B127" t="s">
        <v>15</v>
      </c>
      <c r="C127">
        <v>366996.25</v>
      </c>
      <c r="D127" t="s">
        <v>10</v>
      </c>
      <c r="E127" t="s">
        <v>16</v>
      </c>
      <c r="F127" t="s">
        <v>12</v>
      </c>
      <c r="G127" t="s">
        <v>13</v>
      </c>
      <c r="H127" t="s">
        <v>13</v>
      </c>
      <c r="I127">
        <v>44</v>
      </c>
    </row>
    <row r="128" spans="1:9" x14ac:dyDescent="0.3">
      <c r="A128">
        <v>127</v>
      </c>
      <c r="B128" t="s">
        <v>15</v>
      </c>
      <c r="C128">
        <v>976712.18</v>
      </c>
      <c r="D128" t="s">
        <v>10</v>
      </c>
      <c r="E128" t="s">
        <v>16</v>
      </c>
      <c r="F128" t="s">
        <v>12</v>
      </c>
      <c r="G128" t="s">
        <v>13</v>
      </c>
      <c r="H128" t="s">
        <v>13</v>
      </c>
      <c r="I128">
        <v>32</v>
      </c>
    </row>
    <row r="129" spans="1:9" x14ac:dyDescent="0.3">
      <c r="A129">
        <v>128</v>
      </c>
      <c r="B129" t="s">
        <v>15</v>
      </c>
      <c r="C129">
        <v>212500</v>
      </c>
      <c r="D129" t="s">
        <v>10</v>
      </c>
      <c r="E129" t="s">
        <v>16</v>
      </c>
      <c r="F129" t="s">
        <v>12</v>
      </c>
      <c r="G129" t="s">
        <v>12</v>
      </c>
      <c r="H129" t="s">
        <v>13</v>
      </c>
      <c r="I129">
        <v>45</v>
      </c>
    </row>
    <row r="130" spans="1:9" x14ac:dyDescent="0.3">
      <c r="A130">
        <v>129</v>
      </c>
      <c r="B130" t="s">
        <v>9</v>
      </c>
      <c r="C130">
        <v>300018</v>
      </c>
      <c r="D130" t="s">
        <v>18</v>
      </c>
      <c r="E130" t="s">
        <v>16</v>
      </c>
      <c r="F130" t="s">
        <v>12</v>
      </c>
      <c r="G130" t="s">
        <v>13</v>
      </c>
      <c r="H130" t="s">
        <v>13</v>
      </c>
      <c r="I130">
        <v>58</v>
      </c>
    </row>
    <row r="131" spans="1:9" x14ac:dyDescent="0.3">
      <c r="A131">
        <v>130</v>
      </c>
      <c r="B131" t="s">
        <v>9</v>
      </c>
      <c r="C131">
        <v>489327</v>
      </c>
      <c r="D131" t="s">
        <v>10</v>
      </c>
      <c r="E131" t="s">
        <v>11</v>
      </c>
      <c r="F131" t="s">
        <v>12</v>
      </c>
      <c r="G131" t="s">
        <v>13</v>
      </c>
      <c r="H131" t="s">
        <v>13</v>
      </c>
      <c r="I131">
        <v>33</v>
      </c>
    </row>
    <row r="132" spans="1:9" x14ac:dyDescent="0.3">
      <c r="A132">
        <v>131</v>
      </c>
      <c r="B132" t="s">
        <v>15</v>
      </c>
      <c r="C132">
        <v>299647</v>
      </c>
      <c r="D132" t="s">
        <v>17</v>
      </c>
      <c r="E132" t="s">
        <v>16</v>
      </c>
      <c r="F132" t="s">
        <v>12</v>
      </c>
      <c r="G132" t="s">
        <v>13</v>
      </c>
      <c r="H132" t="s">
        <v>13</v>
      </c>
      <c r="I132">
        <v>50</v>
      </c>
    </row>
    <row r="133" spans="1:9" x14ac:dyDescent="0.3">
      <c r="A133">
        <v>132</v>
      </c>
      <c r="B133" t="s">
        <v>9</v>
      </c>
      <c r="C133">
        <v>1093666.56</v>
      </c>
      <c r="D133" t="s">
        <v>10</v>
      </c>
      <c r="E133" t="s">
        <v>16</v>
      </c>
      <c r="F133" t="s">
        <v>12</v>
      </c>
      <c r="G133" t="s">
        <v>13</v>
      </c>
      <c r="H133" t="s">
        <v>12</v>
      </c>
      <c r="I133">
        <v>55</v>
      </c>
    </row>
    <row r="134" spans="1:9" x14ac:dyDescent="0.3">
      <c r="A134">
        <v>133</v>
      </c>
      <c r="B134" t="s">
        <v>9</v>
      </c>
      <c r="C134">
        <v>677626.04</v>
      </c>
      <c r="D134" t="s">
        <v>10</v>
      </c>
      <c r="E134" t="s">
        <v>16</v>
      </c>
      <c r="F134" t="s">
        <v>12</v>
      </c>
      <c r="G134" t="s">
        <v>13</v>
      </c>
      <c r="H134" t="s">
        <v>13</v>
      </c>
      <c r="I134">
        <v>57</v>
      </c>
    </row>
    <row r="135" spans="1:9" x14ac:dyDescent="0.3">
      <c r="A135">
        <v>134</v>
      </c>
      <c r="B135" t="s">
        <v>9</v>
      </c>
      <c r="C135">
        <v>462063.22</v>
      </c>
      <c r="D135" t="s">
        <v>10</v>
      </c>
      <c r="E135" t="s">
        <v>16</v>
      </c>
      <c r="F135" t="s">
        <v>12</v>
      </c>
      <c r="G135" t="s">
        <v>13</v>
      </c>
      <c r="H135" t="s">
        <v>13</v>
      </c>
      <c r="I135">
        <v>54</v>
      </c>
    </row>
    <row r="136" spans="1:9" x14ac:dyDescent="0.3">
      <c r="A136">
        <v>135</v>
      </c>
      <c r="B136" t="s">
        <v>9</v>
      </c>
      <c r="C136">
        <v>966790.5</v>
      </c>
      <c r="D136" t="s">
        <v>10</v>
      </c>
      <c r="E136" t="s">
        <v>11</v>
      </c>
      <c r="F136" t="s">
        <v>12</v>
      </c>
      <c r="G136" t="s">
        <v>13</v>
      </c>
      <c r="H136" t="s">
        <v>13</v>
      </c>
      <c r="I136">
        <v>43</v>
      </c>
    </row>
    <row r="137" spans="1:9" x14ac:dyDescent="0.3">
      <c r="A137">
        <v>136</v>
      </c>
      <c r="B137" t="s">
        <v>9</v>
      </c>
      <c r="C137">
        <v>318242.84000000003</v>
      </c>
      <c r="D137" t="s">
        <v>10</v>
      </c>
      <c r="E137" t="s">
        <v>11</v>
      </c>
      <c r="F137" t="s">
        <v>12</v>
      </c>
      <c r="G137" t="s">
        <v>13</v>
      </c>
      <c r="H137" t="s">
        <v>13</v>
      </c>
      <c r="I137">
        <v>59</v>
      </c>
    </row>
    <row r="138" spans="1:9" x14ac:dyDescent="0.3">
      <c r="A138">
        <v>137</v>
      </c>
      <c r="B138" t="s">
        <v>9</v>
      </c>
      <c r="C138">
        <v>1411134.97</v>
      </c>
      <c r="D138" t="s">
        <v>10</v>
      </c>
      <c r="E138" t="s">
        <v>16</v>
      </c>
      <c r="F138" t="s">
        <v>12</v>
      </c>
      <c r="G138" t="s">
        <v>13</v>
      </c>
      <c r="H138" t="s">
        <v>13</v>
      </c>
      <c r="I138">
        <v>31</v>
      </c>
    </row>
    <row r="139" spans="1:9" x14ac:dyDescent="0.3">
      <c r="A139">
        <v>138</v>
      </c>
      <c r="B139" t="s">
        <v>15</v>
      </c>
      <c r="C139">
        <v>402904</v>
      </c>
      <c r="D139" t="s">
        <v>21</v>
      </c>
      <c r="E139" t="s">
        <v>16</v>
      </c>
      <c r="F139" t="s">
        <v>12</v>
      </c>
      <c r="G139" t="s">
        <v>12</v>
      </c>
      <c r="H139" t="s">
        <v>13</v>
      </c>
      <c r="I139">
        <v>24</v>
      </c>
    </row>
    <row r="140" spans="1:9" x14ac:dyDescent="0.3">
      <c r="A140">
        <v>139</v>
      </c>
      <c r="B140" t="s">
        <v>9</v>
      </c>
      <c r="C140">
        <v>356903.88</v>
      </c>
      <c r="D140" t="s">
        <v>10</v>
      </c>
      <c r="E140" t="s">
        <v>16</v>
      </c>
      <c r="F140" t="s">
        <v>12</v>
      </c>
      <c r="G140" t="s">
        <v>13</v>
      </c>
      <c r="H140" t="s">
        <v>13</v>
      </c>
      <c r="I140">
        <v>43</v>
      </c>
    </row>
    <row r="141" spans="1:9" x14ac:dyDescent="0.3">
      <c r="A141">
        <v>140</v>
      </c>
      <c r="B141" t="s">
        <v>9</v>
      </c>
      <c r="C141">
        <v>278035</v>
      </c>
      <c r="D141" t="s">
        <v>17</v>
      </c>
      <c r="E141" t="s">
        <v>16</v>
      </c>
      <c r="F141" t="s">
        <v>12</v>
      </c>
      <c r="G141" t="s">
        <v>13</v>
      </c>
      <c r="H141" t="s">
        <v>13</v>
      </c>
      <c r="I141">
        <v>41</v>
      </c>
    </row>
    <row r="142" spans="1:9" x14ac:dyDescent="0.3">
      <c r="A142">
        <v>141</v>
      </c>
      <c r="B142" t="s">
        <v>15</v>
      </c>
      <c r="C142">
        <v>297046</v>
      </c>
      <c r="D142" t="s">
        <v>18</v>
      </c>
      <c r="E142" t="s">
        <v>16</v>
      </c>
      <c r="F142" t="s">
        <v>12</v>
      </c>
      <c r="G142" t="s">
        <v>13</v>
      </c>
      <c r="H142" t="s">
        <v>13</v>
      </c>
      <c r="I142">
        <v>65</v>
      </c>
    </row>
    <row r="143" spans="1:9" x14ac:dyDescent="0.3">
      <c r="A143">
        <v>142</v>
      </c>
      <c r="B143" t="s">
        <v>15</v>
      </c>
      <c r="C143">
        <v>400000</v>
      </c>
      <c r="D143" t="s">
        <v>10</v>
      </c>
      <c r="E143" t="s">
        <v>16</v>
      </c>
      <c r="F143" t="s">
        <v>12</v>
      </c>
      <c r="G143" t="s">
        <v>13</v>
      </c>
      <c r="H143" t="s">
        <v>13</v>
      </c>
      <c r="I143">
        <v>46</v>
      </c>
    </row>
    <row r="144" spans="1:9" x14ac:dyDescent="0.3">
      <c r="A144">
        <v>143</v>
      </c>
      <c r="B144" t="s">
        <v>15</v>
      </c>
      <c r="C144">
        <v>497114.36</v>
      </c>
      <c r="D144" t="s">
        <v>10</v>
      </c>
      <c r="E144" t="s">
        <v>11</v>
      </c>
      <c r="F144" t="s">
        <v>12</v>
      </c>
      <c r="G144" t="s">
        <v>13</v>
      </c>
      <c r="H144" t="s">
        <v>13</v>
      </c>
      <c r="I144">
        <v>28</v>
      </c>
    </row>
    <row r="145" spans="1:9" x14ac:dyDescent="0.3">
      <c r="A145">
        <v>144</v>
      </c>
      <c r="B145" t="s">
        <v>9</v>
      </c>
      <c r="C145">
        <v>270074</v>
      </c>
      <c r="D145" t="s">
        <v>10</v>
      </c>
      <c r="E145" t="s">
        <v>16</v>
      </c>
      <c r="F145" t="s">
        <v>12</v>
      </c>
      <c r="G145" t="s">
        <v>13</v>
      </c>
      <c r="H145" t="s">
        <v>12</v>
      </c>
      <c r="I145">
        <v>60</v>
      </c>
    </row>
    <row r="146" spans="1:9" x14ac:dyDescent="0.3">
      <c r="A146">
        <v>145</v>
      </c>
      <c r="B146" t="s">
        <v>9</v>
      </c>
      <c r="C146">
        <v>680668.64</v>
      </c>
      <c r="D146" t="s">
        <v>10</v>
      </c>
      <c r="E146" t="s">
        <v>16</v>
      </c>
      <c r="F146" t="s">
        <v>12</v>
      </c>
      <c r="G146" t="s">
        <v>13</v>
      </c>
      <c r="H146" t="s">
        <v>13</v>
      </c>
      <c r="I146">
        <v>37</v>
      </c>
    </row>
    <row r="147" spans="1:9" x14ac:dyDescent="0.3">
      <c r="A147">
        <v>146</v>
      </c>
      <c r="B147" t="s">
        <v>15</v>
      </c>
      <c r="C147">
        <v>148500</v>
      </c>
      <c r="D147" t="s">
        <v>10</v>
      </c>
      <c r="E147" t="s">
        <v>16</v>
      </c>
      <c r="F147" t="s">
        <v>12</v>
      </c>
      <c r="G147" t="s">
        <v>13</v>
      </c>
      <c r="H147" t="s">
        <v>13</v>
      </c>
      <c r="I147">
        <v>50</v>
      </c>
    </row>
    <row r="148" spans="1:9" x14ac:dyDescent="0.3">
      <c r="A148">
        <v>147</v>
      </c>
      <c r="B148" t="s">
        <v>15</v>
      </c>
      <c r="C148">
        <v>372323</v>
      </c>
      <c r="D148" t="s">
        <v>10</v>
      </c>
      <c r="E148" t="s">
        <v>11</v>
      </c>
      <c r="F148" t="s">
        <v>12</v>
      </c>
      <c r="G148" t="s">
        <v>13</v>
      </c>
      <c r="H148" t="s">
        <v>13</v>
      </c>
      <c r="I148">
        <v>29</v>
      </c>
    </row>
    <row r="149" spans="1:9" x14ac:dyDescent="0.3">
      <c r="A149">
        <v>148</v>
      </c>
      <c r="B149" t="s">
        <v>15</v>
      </c>
      <c r="C149">
        <v>1069289.8</v>
      </c>
      <c r="D149" t="s">
        <v>14</v>
      </c>
      <c r="E149" t="s">
        <v>11</v>
      </c>
      <c r="F149" t="s">
        <v>12</v>
      </c>
      <c r="G149" t="s">
        <v>13</v>
      </c>
      <c r="H149" t="s">
        <v>13</v>
      </c>
      <c r="I149">
        <v>86</v>
      </c>
    </row>
    <row r="150" spans="1:9" x14ac:dyDescent="0.3">
      <c r="A150">
        <v>149</v>
      </c>
      <c r="B150" t="s">
        <v>15</v>
      </c>
      <c r="C150">
        <v>258000</v>
      </c>
      <c r="D150" t="s">
        <v>10</v>
      </c>
      <c r="E150" t="s">
        <v>16</v>
      </c>
      <c r="F150" t="s">
        <v>12</v>
      </c>
      <c r="G150" t="s">
        <v>13</v>
      </c>
      <c r="H150" t="s">
        <v>13</v>
      </c>
      <c r="I150">
        <v>30</v>
      </c>
    </row>
    <row r="151" spans="1:9" x14ac:dyDescent="0.3">
      <c r="A151">
        <v>150</v>
      </c>
      <c r="B151" t="s">
        <v>15</v>
      </c>
      <c r="C151">
        <v>304345</v>
      </c>
      <c r="D151" t="s">
        <v>17</v>
      </c>
      <c r="E151" t="s">
        <v>16</v>
      </c>
      <c r="F151" t="s">
        <v>12</v>
      </c>
      <c r="G151" t="s">
        <v>13</v>
      </c>
      <c r="H151" t="s">
        <v>13</v>
      </c>
      <c r="I151">
        <v>50</v>
      </c>
    </row>
    <row r="152" spans="1:9" x14ac:dyDescent="0.3">
      <c r="A152">
        <v>151</v>
      </c>
      <c r="B152" t="s">
        <v>15</v>
      </c>
      <c r="C152">
        <v>299647</v>
      </c>
      <c r="D152" t="s">
        <v>20</v>
      </c>
      <c r="E152" t="s">
        <v>16</v>
      </c>
      <c r="F152" t="s">
        <v>12</v>
      </c>
      <c r="G152" t="s">
        <v>13</v>
      </c>
      <c r="H152" t="s">
        <v>13</v>
      </c>
      <c r="I152">
        <v>40</v>
      </c>
    </row>
    <row r="153" spans="1:9" x14ac:dyDescent="0.3">
      <c r="A153">
        <v>152</v>
      </c>
      <c r="B153" t="s">
        <v>9</v>
      </c>
      <c r="C153">
        <v>253472</v>
      </c>
      <c r="D153" t="s">
        <v>10</v>
      </c>
      <c r="E153" t="s">
        <v>16</v>
      </c>
      <c r="F153" t="s">
        <v>12</v>
      </c>
      <c r="G153" t="s">
        <v>12</v>
      </c>
      <c r="H153" t="s">
        <v>13</v>
      </c>
      <c r="I153">
        <v>21</v>
      </c>
    </row>
    <row r="154" spans="1:9" x14ac:dyDescent="0.3">
      <c r="A154">
        <v>153</v>
      </c>
      <c r="B154" t="s">
        <v>9</v>
      </c>
      <c r="C154">
        <v>851079</v>
      </c>
      <c r="D154" t="s">
        <v>10</v>
      </c>
      <c r="E154" t="s">
        <v>16</v>
      </c>
      <c r="F154" t="s">
        <v>12</v>
      </c>
      <c r="G154" t="s">
        <v>13</v>
      </c>
      <c r="H154" t="s">
        <v>13</v>
      </c>
      <c r="I154">
        <v>58</v>
      </c>
    </row>
    <row r="155" spans="1:9" x14ac:dyDescent="0.3">
      <c r="A155">
        <v>154</v>
      </c>
      <c r="B155" t="s">
        <v>15</v>
      </c>
      <c r="C155">
        <v>353911.5</v>
      </c>
      <c r="D155" t="s">
        <v>10</v>
      </c>
      <c r="E155" t="s">
        <v>11</v>
      </c>
      <c r="F155" t="s">
        <v>12</v>
      </c>
      <c r="G155" t="s">
        <v>13</v>
      </c>
      <c r="H155" t="s">
        <v>13</v>
      </c>
      <c r="I155">
        <v>41</v>
      </c>
    </row>
    <row r="156" spans="1:9" x14ac:dyDescent="0.3">
      <c r="A156">
        <v>155</v>
      </c>
      <c r="B156" t="s">
        <v>15</v>
      </c>
      <c r="C156">
        <v>513465</v>
      </c>
      <c r="D156" t="s">
        <v>10</v>
      </c>
      <c r="E156" t="s">
        <v>16</v>
      </c>
      <c r="F156" t="s">
        <v>12</v>
      </c>
      <c r="G156" t="s">
        <v>13</v>
      </c>
      <c r="H156" t="s">
        <v>13</v>
      </c>
      <c r="I156">
        <v>49</v>
      </c>
    </row>
    <row r="157" spans="1:9" x14ac:dyDescent="0.3">
      <c r="A157">
        <v>156</v>
      </c>
      <c r="B157" t="s">
        <v>9</v>
      </c>
      <c r="C157">
        <v>300018</v>
      </c>
      <c r="D157" t="s">
        <v>17</v>
      </c>
      <c r="E157" t="s">
        <v>16</v>
      </c>
      <c r="F157" t="s">
        <v>12</v>
      </c>
      <c r="G157" t="s">
        <v>13</v>
      </c>
      <c r="H157" t="s">
        <v>13</v>
      </c>
      <c r="I157">
        <v>57</v>
      </c>
    </row>
    <row r="158" spans="1:9" x14ac:dyDescent="0.3">
      <c r="A158">
        <v>157</v>
      </c>
      <c r="B158" t="s">
        <v>9</v>
      </c>
      <c r="C158">
        <v>659491.07999999996</v>
      </c>
      <c r="D158" t="s">
        <v>10</v>
      </c>
      <c r="E158" t="s">
        <v>16</v>
      </c>
      <c r="F158" t="s">
        <v>12</v>
      </c>
      <c r="G158" t="s">
        <v>13</v>
      </c>
      <c r="H158" t="s">
        <v>13</v>
      </c>
      <c r="I158">
        <v>27</v>
      </c>
    </row>
    <row r="159" spans="1:9" x14ac:dyDescent="0.3">
      <c r="A159">
        <v>158</v>
      </c>
      <c r="B159" t="s">
        <v>9</v>
      </c>
      <c r="C159">
        <v>356000</v>
      </c>
      <c r="D159" t="s">
        <v>10</v>
      </c>
      <c r="E159" t="s">
        <v>16</v>
      </c>
      <c r="F159" t="s">
        <v>12</v>
      </c>
      <c r="G159" t="s">
        <v>13</v>
      </c>
      <c r="H159" t="s">
        <v>12</v>
      </c>
      <c r="I159">
        <v>56</v>
      </c>
    </row>
    <row r="160" spans="1:9" x14ac:dyDescent="0.3">
      <c r="A160">
        <v>159</v>
      </c>
      <c r="B160" t="s">
        <v>9</v>
      </c>
      <c r="C160">
        <v>315941</v>
      </c>
      <c r="D160" t="s">
        <v>10</v>
      </c>
      <c r="E160" t="s">
        <v>16</v>
      </c>
      <c r="F160" t="s">
        <v>12</v>
      </c>
      <c r="G160" t="s">
        <v>12</v>
      </c>
      <c r="H160" t="s">
        <v>13</v>
      </c>
      <c r="I160">
        <v>52</v>
      </c>
    </row>
    <row r="161" spans="1:9" x14ac:dyDescent="0.3">
      <c r="A161">
        <v>160</v>
      </c>
      <c r="B161" t="s">
        <v>9</v>
      </c>
      <c r="C161">
        <v>427506.38</v>
      </c>
      <c r="D161" t="s">
        <v>19</v>
      </c>
      <c r="E161" t="s">
        <v>16</v>
      </c>
      <c r="F161" t="s">
        <v>12</v>
      </c>
      <c r="G161" t="s">
        <v>13</v>
      </c>
      <c r="H161" t="s">
        <v>13</v>
      </c>
      <c r="I161">
        <v>28</v>
      </c>
    </row>
    <row r="162" spans="1:9" x14ac:dyDescent="0.3">
      <c r="A162">
        <v>161</v>
      </c>
      <c r="B162" t="s">
        <v>9</v>
      </c>
      <c r="C162">
        <v>299441</v>
      </c>
      <c r="D162" t="s">
        <v>18</v>
      </c>
      <c r="E162" t="s">
        <v>16</v>
      </c>
      <c r="F162" t="s">
        <v>12</v>
      </c>
      <c r="G162" t="s">
        <v>13</v>
      </c>
      <c r="H162" t="s">
        <v>13</v>
      </c>
      <c r="I162">
        <v>54</v>
      </c>
    </row>
    <row r="163" spans="1:9" x14ac:dyDescent="0.3">
      <c r="A163">
        <v>162</v>
      </c>
      <c r="B163" t="s">
        <v>9</v>
      </c>
      <c r="C163">
        <v>360458</v>
      </c>
      <c r="D163" t="s">
        <v>10</v>
      </c>
      <c r="E163" t="s">
        <v>11</v>
      </c>
      <c r="F163" t="s">
        <v>12</v>
      </c>
      <c r="G163" t="s">
        <v>13</v>
      </c>
      <c r="H163" t="s">
        <v>13</v>
      </c>
      <c r="I163">
        <v>30</v>
      </c>
    </row>
    <row r="164" spans="1:9" x14ac:dyDescent="0.3">
      <c r="A164">
        <v>163</v>
      </c>
      <c r="B164" t="s">
        <v>9</v>
      </c>
      <c r="C164">
        <v>297050</v>
      </c>
      <c r="D164" t="s">
        <v>18</v>
      </c>
      <c r="E164" t="s">
        <v>16</v>
      </c>
      <c r="F164" t="s">
        <v>12</v>
      </c>
      <c r="G164" t="s">
        <v>13</v>
      </c>
      <c r="H164" t="s">
        <v>13</v>
      </c>
      <c r="I164">
        <v>46</v>
      </c>
    </row>
    <row r="165" spans="1:9" x14ac:dyDescent="0.3">
      <c r="A165">
        <v>164</v>
      </c>
      <c r="B165" t="s">
        <v>9</v>
      </c>
      <c r="C165">
        <v>338659.6</v>
      </c>
      <c r="D165" t="s">
        <v>10</v>
      </c>
      <c r="E165" t="s">
        <v>16</v>
      </c>
      <c r="F165" t="s">
        <v>12</v>
      </c>
      <c r="G165" t="s">
        <v>12</v>
      </c>
      <c r="H165" t="s">
        <v>13</v>
      </c>
      <c r="I165">
        <v>33</v>
      </c>
    </row>
    <row r="166" spans="1:9" x14ac:dyDescent="0.3">
      <c r="A166">
        <v>165</v>
      </c>
      <c r="B166" t="s">
        <v>9</v>
      </c>
      <c r="C166">
        <v>4605901.54</v>
      </c>
      <c r="D166" t="s">
        <v>10</v>
      </c>
      <c r="E166" t="s">
        <v>11</v>
      </c>
      <c r="F166" t="s">
        <v>12</v>
      </c>
      <c r="G166" t="s">
        <v>13</v>
      </c>
      <c r="H166" t="s">
        <v>13</v>
      </c>
      <c r="I166">
        <v>68</v>
      </c>
    </row>
    <row r="167" spans="1:9" x14ac:dyDescent="0.3">
      <c r="A167">
        <v>166</v>
      </c>
      <c r="B167" t="s">
        <v>9</v>
      </c>
      <c r="C167">
        <v>299647</v>
      </c>
      <c r="D167" t="s">
        <v>17</v>
      </c>
      <c r="E167" t="s">
        <v>16</v>
      </c>
      <c r="F167" t="s">
        <v>12</v>
      </c>
      <c r="G167" t="s">
        <v>13</v>
      </c>
      <c r="H167" t="s">
        <v>13</v>
      </c>
      <c r="I167">
        <v>68</v>
      </c>
    </row>
    <row r="168" spans="1:9" x14ac:dyDescent="0.3">
      <c r="A168">
        <v>167</v>
      </c>
      <c r="B168" t="s">
        <v>15</v>
      </c>
      <c r="C168">
        <v>111053</v>
      </c>
      <c r="D168" t="s">
        <v>10</v>
      </c>
      <c r="E168" t="s">
        <v>16</v>
      </c>
      <c r="F168" t="s">
        <v>12</v>
      </c>
      <c r="G168" t="s">
        <v>13</v>
      </c>
      <c r="H168" t="s">
        <v>13</v>
      </c>
      <c r="I168">
        <v>54</v>
      </c>
    </row>
    <row r="169" spans="1:9" x14ac:dyDescent="0.3">
      <c r="A169">
        <v>168</v>
      </c>
      <c r="B169" t="s">
        <v>9</v>
      </c>
      <c r="C169">
        <v>371304</v>
      </c>
      <c r="D169" t="s">
        <v>18</v>
      </c>
      <c r="E169" t="s">
        <v>16</v>
      </c>
      <c r="F169" t="s">
        <v>12</v>
      </c>
      <c r="G169" t="s">
        <v>13</v>
      </c>
      <c r="H169" t="s">
        <v>12</v>
      </c>
      <c r="I169">
        <v>46</v>
      </c>
    </row>
    <row r="170" spans="1:9" x14ac:dyDescent="0.3">
      <c r="A170">
        <v>169</v>
      </c>
      <c r="B170" t="s">
        <v>15</v>
      </c>
      <c r="C170">
        <v>672365.54</v>
      </c>
      <c r="D170" t="s">
        <v>10</v>
      </c>
      <c r="E170" t="s">
        <v>16</v>
      </c>
      <c r="F170" t="s">
        <v>12</v>
      </c>
      <c r="G170" t="s">
        <v>13</v>
      </c>
      <c r="H170" t="s">
        <v>13</v>
      </c>
      <c r="I170">
        <v>38</v>
      </c>
    </row>
    <row r="171" spans="1:9" x14ac:dyDescent="0.3">
      <c r="A171">
        <v>170</v>
      </c>
      <c r="B171" t="s">
        <v>9</v>
      </c>
      <c r="C171">
        <v>475269</v>
      </c>
      <c r="D171" t="s">
        <v>18</v>
      </c>
      <c r="E171" t="s">
        <v>16</v>
      </c>
      <c r="F171" t="s">
        <v>12</v>
      </c>
      <c r="G171" t="s">
        <v>13</v>
      </c>
      <c r="H171" t="s">
        <v>12</v>
      </c>
      <c r="I171">
        <v>63</v>
      </c>
    </row>
    <row r="172" spans="1:9" x14ac:dyDescent="0.3">
      <c r="A172">
        <v>171</v>
      </c>
      <c r="B172" t="s">
        <v>9</v>
      </c>
      <c r="C172">
        <v>360420</v>
      </c>
      <c r="D172" t="s">
        <v>18</v>
      </c>
      <c r="E172" t="s">
        <v>16</v>
      </c>
      <c r="F172" t="s">
        <v>12</v>
      </c>
      <c r="G172" t="s">
        <v>13</v>
      </c>
      <c r="H172" t="s">
        <v>12</v>
      </c>
      <c r="I172">
        <v>33</v>
      </c>
    </row>
    <row r="173" spans="1:9" x14ac:dyDescent="0.3">
      <c r="A173">
        <v>172</v>
      </c>
      <c r="B173" t="s">
        <v>9</v>
      </c>
      <c r="C173">
        <v>278030</v>
      </c>
      <c r="D173" t="s">
        <v>19</v>
      </c>
      <c r="E173" t="s">
        <v>16</v>
      </c>
      <c r="F173" t="s">
        <v>12</v>
      </c>
      <c r="G173" t="s">
        <v>13</v>
      </c>
      <c r="H173" t="s">
        <v>13</v>
      </c>
      <c r="I173">
        <v>48</v>
      </c>
    </row>
    <row r="174" spans="1:9" x14ac:dyDescent="0.3">
      <c r="A174">
        <v>173</v>
      </c>
      <c r="B174" t="s">
        <v>9</v>
      </c>
      <c r="C174">
        <v>472546.14</v>
      </c>
      <c r="D174" t="s">
        <v>10</v>
      </c>
      <c r="E174" t="s">
        <v>16</v>
      </c>
      <c r="F174" t="s">
        <v>12</v>
      </c>
      <c r="G174" t="s">
        <v>13</v>
      </c>
      <c r="H174" t="s">
        <v>13</v>
      </c>
      <c r="I174">
        <v>28</v>
      </c>
    </row>
    <row r="175" spans="1:9" x14ac:dyDescent="0.3">
      <c r="A175">
        <v>174</v>
      </c>
      <c r="B175" t="s">
        <v>9</v>
      </c>
      <c r="C175">
        <v>11102.62</v>
      </c>
      <c r="D175" t="s">
        <v>10</v>
      </c>
      <c r="E175" t="s">
        <v>16</v>
      </c>
      <c r="F175" t="s">
        <v>12</v>
      </c>
      <c r="G175" t="s">
        <v>13</v>
      </c>
      <c r="H175" t="s">
        <v>13</v>
      </c>
      <c r="I175">
        <v>23</v>
      </c>
    </row>
    <row r="176" spans="1:9" x14ac:dyDescent="0.3">
      <c r="A176">
        <v>175</v>
      </c>
      <c r="B176" t="s">
        <v>15</v>
      </c>
      <c r="C176">
        <v>444259.2</v>
      </c>
      <c r="D176" t="s">
        <v>10</v>
      </c>
      <c r="E176" t="s">
        <v>16</v>
      </c>
      <c r="F176" t="s">
        <v>12</v>
      </c>
      <c r="G176" t="s">
        <v>13</v>
      </c>
      <c r="H176" t="s">
        <v>13</v>
      </c>
      <c r="I176">
        <v>28</v>
      </c>
    </row>
    <row r="177" spans="1:9" x14ac:dyDescent="0.3">
      <c r="A177">
        <v>176</v>
      </c>
      <c r="B177" t="s">
        <v>9</v>
      </c>
      <c r="C177">
        <v>793801.12</v>
      </c>
      <c r="D177" t="s">
        <v>10</v>
      </c>
      <c r="E177" t="s">
        <v>16</v>
      </c>
      <c r="F177" t="s">
        <v>12</v>
      </c>
      <c r="G177" t="s">
        <v>12</v>
      </c>
      <c r="H177" t="s">
        <v>13</v>
      </c>
      <c r="I177">
        <v>36</v>
      </c>
    </row>
    <row r="178" spans="1:9" x14ac:dyDescent="0.3">
      <c r="A178">
        <v>177</v>
      </c>
      <c r="B178" t="s">
        <v>15</v>
      </c>
      <c r="C178">
        <v>504963.25</v>
      </c>
      <c r="D178" t="s">
        <v>10</v>
      </c>
      <c r="E178" t="s">
        <v>16</v>
      </c>
      <c r="F178" t="s">
        <v>12</v>
      </c>
      <c r="G178" t="s">
        <v>13</v>
      </c>
      <c r="H178" t="s">
        <v>13</v>
      </c>
      <c r="I178">
        <v>44</v>
      </c>
    </row>
    <row r="179" spans="1:9" x14ac:dyDescent="0.3">
      <c r="A179">
        <v>178</v>
      </c>
      <c r="B179" t="s">
        <v>9</v>
      </c>
      <c r="C179">
        <v>345802.5</v>
      </c>
      <c r="D179" t="s">
        <v>10</v>
      </c>
      <c r="E179" t="s">
        <v>16</v>
      </c>
      <c r="F179" t="s">
        <v>12</v>
      </c>
      <c r="G179" t="s">
        <v>13</v>
      </c>
      <c r="H179" t="s">
        <v>13</v>
      </c>
      <c r="I179">
        <v>52</v>
      </c>
    </row>
    <row r="180" spans="1:9" x14ac:dyDescent="0.3">
      <c r="A180">
        <v>179</v>
      </c>
      <c r="B180" t="s">
        <v>9</v>
      </c>
      <c r="C180">
        <v>413497</v>
      </c>
      <c r="D180" t="s">
        <v>18</v>
      </c>
      <c r="E180" t="s">
        <v>16</v>
      </c>
      <c r="F180" t="s">
        <v>12</v>
      </c>
      <c r="G180" t="s">
        <v>13</v>
      </c>
      <c r="H180" t="s">
        <v>12</v>
      </c>
      <c r="I180">
        <v>54</v>
      </c>
    </row>
    <row r="181" spans="1:9" x14ac:dyDescent="0.3">
      <c r="A181">
        <v>180</v>
      </c>
      <c r="B181" t="s">
        <v>9</v>
      </c>
      <c r="C181">
        <v>683560</v>
      </c>
      <c r="D181" t="s">
        <v>10</v>
      </c>
      <c r="E181" t="s">
        <v>11</v>
      </c>
      <c r="F181" t="s">
        <v>12</v>
      </c>
      <c r="G181" t="s">
        <v>13</v>
      </c>
      <c r="H181" t="s">
        <v>13</v>
      </c>
      <c r="I181">
        <v>61</v>
      </c>
    </row>
    <row r="182" spans="1:9" x14ac:dyDescent="0.3">
      <c r="A182">
        <v>181</v>
      </c>
      <c r="B182" t="s">
        <v>9</v>
      </c>
      <c r="C182">
        <v>375000</v>
      </c>
      <c r="D182" t="s">
        <v>10</v>
      </c>
      <c r="E182" t="s">
        <v>16</v>
      </c>
      <c r="F182" t="s">
        <v>12</v>
      </c>
      <c r="G182" t="s">
        <v>13</v>
      </c>
      <c r="H182" t="s">
        <v>12</v>
      </c>
      <c r="I182">
        <v>27</v>
      </c>
    </row>
    <row r="183" spans="1:9" x14ac:dyDescent="0.3">
      <c r="A183">
        <v>182</v>
      </c>
      <c r="B183" t="s">
        <v>15</v>
      </c>
      <c r="C183">
        <v>1244526</v>
      </c>
      <c r="D183" t="s">
        <v>10</v>
      </c>
      <c r="E183" t="s">
        <v>16</v>
      </c>
      <c r="F183" t="s">
        <v>12</v>
      </c>
      <c r="G183" t="s">
        <v>13</v>
      </c>
      <c r="H183" t="s">
        <v>13</v>
      </c>
      <c r="I183">
        <v>26</v>
      </c>
    </row>
    <row r="184" spans="1:9" x14ac:dyDescent="0.3">
      <c r="A184">
        <v>183</v>
      </c>
      <c r="B184" t="s">
        <v>15</v>
      </c>
      <c r="C184">
        <v>1379419</v>
      </c>
      <c r="D184" t="s">
        <v>14</v>
      </c>
      <c r="E184" t="s">
        <v>11</v>
      </c>
      <c r="F184" t="s">
        <v>12</v>
      </c>
      <c r="G184" t="s">
        <v>13</v>
      </c>
      <c r="H184" t="s">
        <v>13</v>
      </c>
      <c r="I184">
        <v>70</v>
      </c>
    </row>
    <row r="185" spans="1:9" x14ac:dyDescent="0.3">
      <c r="A185">
        <v>184</v>
      </c>
      <c r="B185" t="s">
        <v>15</v>
      </c>
      <c r="C185">
        <v>987935</v>
      </c>
      <c r="D185" t="s">
        <v>10</v>
      </c>
      <c r="E185" t="s">
        <v>11</v>
      </c>
      <c r="F185" t="s">
        <v>12</v>
      </c>
      <c r="G185" t="s">
        <v>13</v>
      </c>
      <c r="H185" t="s">
        <v>13</v>
      </c>
      <c r="I185">
        <v>36</v>
      </c>
    </row>
    <row r="186" spans="1:9" x14ac:dyDescent="0.3">
      <c r="A186">
        <v>185</v>
      </c>
      <c r="B186" t="s">
        <v>9</v>
      </c>
      <c r="C186">
        <v>373465.3</v>
      </c>
      <c r="D186" t="s">
        <v>10</v>
      </c>
      <c r="E186" t="s">
        <v>16</v>
      </c>
      <c r="F186" t="s">
        <v>12</v>
      </c>
      <c r="G186" t="s">
        <v>13</v>
      </c>
      <c r="H186" t="s">
        <v>13</v>
      </c>
      <c r="I186">
        <v>39</v>
      </c>
    </row>
    <row r="187" spans="1:9" x14ac:dyDescent="0.3">
      <c r="A187">
        <v>186</v>
      </c>
      <c r="B187" t="s">
        <v>9</v>
      </c>
      <c r="C187">
        <v>165495</v>
      </c>
      <c r="D187" t="s">
        <v>10</v>
      </c>
      <c r="E187" t="s">
        <v>16</v>
      </c>
      <c r="F187" t="s">
        <v>12</v>
      </c>
      <c r="G187" t="s">
        <v>13</v>
      </c>
      <c r="H187" t="s">
        <v>13</v>
      </c>
      <c r="I187">
        <v>59</v>
      </c>
    </row>
    <row r="188" spans="1:9" x14ac:dyDescent="0.3">
      <c r="A188">
        <v>187</v>
      </c>
      <c r="B188" t="s">
        <v>15</v>
      </c>
      <c r="C188">
        <v>297046</v>
      </c>
      <c r="D188" t="s">
        <v>17</v>
      </c>
      <c r="E188" t="s">
        <v>16</v>
      </c>
      <c r="F188" t="s">
        <v>12</v>
      </c>
      <c r="G188" t="s">
        <v>13</v>
      </c>
      <c r="H188" t="s">
        <v>13</v>
      </c>
      <c r="I188">
        <v>64</v>
      </c>
    </row>
    <row r="189" spans="1:9" x14ac:dyDescent="0.3">
      <c r="A189">
        <v>188</v>
      </c>
      <c r="B189" t="s">
        <v>15</v>
      </c>
      <c r="C189">
        <v>2050000</v>
      </c>
      <c r="D189" t="s">
        <v>10</v>
      </c>
      <c r="E189" t="s">
        <v>16</v>
      </c>
      <c r="F189" t="s">
        <v>12</v>
      </c>
      <c r="G189" t="s">
        <v>13</v>
      </c>
      <c r="H189" t="s">
        <v>13</v>
      </c>
      <c r="I189">
        <v>46</v>
      </c>
    </row>
    <row r="190" spans="1:9" x14ac:dyDescent="0.3">
      <c r="A190">
        <v>189</v>
      </c>
      <c r="B190" t="s">
        <v>15</v>
      </c>
      <c r="C190">
        <v>297045</v>
      </c>
      <c r="D190" t="s">
        <v>18</v>
      </c>
      <c r="E190" t="s">
        <v>16</v>
      </c>
      <c r="F190" t="s">
        <v>12</v>
      </c>
      <c r="G190" t="s">
        <v>13</v>
      </c>
      <c r="H190" t="s">
        <v>12</v>
      </c>
      <c r="I190">
        <v>38</v>
      </c>
    </row>
    <row r="191" spans="1:9" x14ac:dyDescent="0.3">
      <c r="A191">
        <v>190</v>
      </c>
      <c r="B191" t="s">
        <v>15</v>
      </c>
      <c r="C191">
        <v>297045</v>
      </c>
      <c r="D191" t="s">
        <v>18</v>
      </c>
      <c r="E191" t="s">
        <v>16</v>
      </c>
      <c r="F191" t="s">
        <v>13</v>
      </c>
      <c r="G191" t="s">
        <v>13</v>
      </c>
      <c r="H191" t="s">
        <v>12</v>
      </c>
      <c r="I191">
        <v>42</v>
      </c>
    </row>
    <row r="192" spans="1:9" x14ac:dyDescent="0.3">
      <c r="A192">
        <v>191</v>
      </c>
      <c r="B192" t="s">
        <v>15</v>
      </c>
      <c r="C192">
        <v>405063</v>
      </c>
      <c r="D192" t="s">
        <v>18</v>
      </c>
      <c r="E192" t="s">
        <v>16</v>
      </c>
      <c r="F192" t="s">
        <v>12</v>
      </c>
      <c r="G192" t="s">
        <v>13</v>
      </c>
      <c r="H192" t="s">
        <v>12</v>
      </c>
      <c r="I192">
        <v>69</v>
      </c>
    </row>
    <row r="193" spans="1:9" x14ac:dyDescent="0.3">
      <c r="A193">
        <v>192</v>
      </c>
      <c r="B193" t="s">
        <v>15</v>
      </c>
      <c r="C193">
        <v>496208.33</v>
      </c>
      <c r="D193" t="s">
        <v>10</v>
      </c>
      <c r="E193" t="s">
        <v>16</v>
      </c>
      <c r="F193" t="s">
        <v>12</v>
      </c>
      <c r="G193" t="s">
        <v>12</v>
      </c>
      <c r="H193" t="s">
        <v>13</v>
      </c>
      <c r="I193">
        <v>45</v>
      </c>
    </row>
    <row r="194" spans="1:9" x14ac:dyDescent="0.3">
      <c r="A194">
        <v>193</v>
      </c>
      <c r="B194" t="s">
        <v>9</v>
      </c>
      <c r="C194">
        <v>2033150.05</v>
      </c>
      <c r="D194" t="s">
        <v>19</v>
      </c>
      <c r="E194" t="s">
        <v>16</v>
      </c>
      <c r="F194" t="s">
        <v>12</v>
      </c>
      <c r="G194" t="s">
        <v>13</v>
      </c>
      <c r="H194" t="s">
        <v>13</v>
      </c>
      <c r="I194">
        <v>46</v>
      </c>
    </row>
    <row r="195" spans="1:9" x14ac:dyDescent="0.3">
      <c r="A195">
        <v>194</v>
      </c>
      <c r="B195" t="s">
        <v>15</v>
      </c>
      <c r="C195">
        <v>155250</v>
      </c>
      <c r="D195" t="s">
        <v>10</v>
      </c>
      <c r="E195" t="s">
        <v>16</v>
      </c>
      <c r="F195" t="s">
        <v>12</v>
      </c>
      <c r="G195" t="s">
        <v>13</v>
      </c>
      <c r="H195" t="s">
        <v>13</v>
      </c>
      <c r="I195">
        <v>36</v>
      </c>
    </row>
    <row r="196" spans="1:9" x14ac:dyDescent="0.3">
      <c r="A196">
        <v>195</v>
      </c>
      <c r="B196" t="s">
        <v>15</v>
      </c>
      <c r="C196">
        <v>278030</v>
      </c>
      <c r="D196" t="s">
        <v>18</v>
      </c>
      <c r="E196" t="s">
        <v>16</v>
      </c>
      <c r="F196" t="s">
        <v>12</v>
      </c>
      <c r="G196" t="s">
        <v>13</v>
      </c>
      <c r="H196" t="s">
        <v>12</v>
      </c>
      <c r="I196">
        <v>56</v>
      </c>
    </row>
    <row r="197" spans="1:9" x14ac:dyDescent="0.3">
      <c r="A197">
        <v>196</v>
      </c>
      <c r="B197" t="s">
        <v>15</v>
      </c>
      <c r="C197">
        <v>846788</v>
      </c>
      <c r="D197" t="s">
        <v>10</v>
      </c>
      <c r="E197" t="s">
        <v>11</v>
      </c>
      <c r="F197" t="s">
        <v>12</v>
      </c>
      <c r="G197" t="s">
        <v>13</v>
      </c>
      <c r="H197" t="s">
        <v>12</v>
      </c>
      <c r="I197">
        <v>31</v>
      </c>
    </row>
    <row r="198" spans="1:9" x14ac:dyDescent="0.3">
      <c r="A198">
        <v>197</v>
      </c>
      <c r="B198" t="s">
        <v>9</v>
      </c>
      <c r="C198">
        <v>300018</v>
      </c>
      <c r="D198" t="s">
        <v>18</v>
      </c>
      <c r="E198" t="s">
        <v>16</v>
      </c>
      <c r="F198" t="s">
        <v>12</v>
      </c>
      <c r="G198" t="s">
        <v>13</v>
      </c>
      <c r="H198" t="s">
        <v>13</v>
      </c>
      <c r="I198">
        <v>32</v>
      </c>
    </row>
    <row r="199" spans="1:9" x14ac:dyDescent="0.3">
      <c r="A199">
        <v>198</v>
      </c>
      <c r="B199" t="s">
        <v>15</v>
      </c>
      <c r="C199">
        <v>1476004</v>
      </c>
      <c r="D199" t="s">
        <v>14</v>
      </c>
      <c r="E199" t="s">
        <v>11</v>
      </c>
      <c r="F199" t="s">
        <v>12</v>
      </c>
      <c r="G199" t="s">
        <v>13</v>
      </c>
      <c r="H199" t="s">
        <v>13</v>
      </c>
      <c r="I199">
        <v>68</v>
      </c>
    </row>
    <row r="200" spans="1:9" x14ac:dyDescent="0.3">
      <c r="A200">
        <v>199</v>
      </c>
      <c r="B200" t="s">
        <v>9</v>
      </c>
      <c r="C200">
        <v>174167</v>
      </c>
      <c r="D200" t="s">
        <v>10</v>
      </c>
      <c r="E200" t="s">
        <v>16</v>
      </c>
      <c r="F200" t="s">
        <v>12</v>
      </c>
      <c r="G200" t="s">
        <v>12</v>
      </c>
      <c r="H200" t="s">
        <v>13</v>
      </c>
      <c r="I200">
        <v>32</v>
      </c>
    </row>
    <row r="201" spans="1:9" x14ac:dyDescent="0.3">
      <c r="A201">
        <v>200</v>
      </c>
      <c r="B201" t="s">
        <v>9</v>
      </c>
      <c r="C201">
        <v>622035.84</v>
      </c>
      <c r="D201" t="s">
        <v>10</v>
      </c>
      <c r="E201" t="s">
        <v>11</v>
      </c>
      <c r="F201" t="s">
        <v>12</v>
      </c>
      <c r="G201" t="s">
        <v>13</v>
      </c>
      <c r="H201" t="s">
        <v>13</v>
      </c>
      <c r="I201">
        <v>27</v>
      </c>
    </row>
    <row r="202" spans="1:9" x14ac:dyDescent="0.3">
      <c r="A202">
        <v>201</v>
      </c>
      <c r="B202" t="s">
        <v>9</v>
      </c>
      <c r="C202">
        <v>563607</v>
      </c>
      <c r="D202" t="s">
        <v>18</v>
      </c>
      <c r="E202" t="s">
        <v>16</v>
      </c>
      <c r="F202" t="s">
        <v>12</v>
      </c>
      <c r="G202" t="s">
        <v>13</v>
      </c>
      <c r="H202" t="s">
        <v>12</v>
      </c>
      <c r="I202">
        <v>72</v>
      </c>
    </row>
    <row r="203" spans="1:9" x14ac:dyDescent="0.3">
      <c r="A203">
        <v>202</v>
      </c>
      <c r="B203" t="s">
        <v>15</v>
      </c>
      <c r="C203">
        <v>386190.46</v>
      </c>
      <c r="D203" t="s">
        <v>10</v>
      </c>
      <c r="E203" t="s">
        <v>16</v>
      </c>
      <c r="F203" t="s">
        <v>12</v>
      </c>
      <c r="G203" t="s">
        <v>13</v>
      </c>
      <c r="H203" t="s">
        <v>13</v>
      </c>
      <c r="I203">
        <v>33</v>
      </c>
    </row>
    <row r="204" spans="1:9" x14ac:dyDescent="0.3">
      <c r="A204">
        <v>203</v>
      </c>
      <c r="B204" t="s">
        <v>9</v>
      </c>
      <c r="C204">
        <v>378684</v>
      </c>
      <c r="D204" t="s">
        <v>18</v>
      </c>
      <c r="E204" t="s">
        <v>16</v>
      </c>
      <c r="F204" t="s">
        <v>12</v>
      </c>
      <c r="G204" t="s">
        <v>13</v>
      </c>
      <c r="H204" t="s">
        <v>12</v>
      </c>
      <c r="I204">
        <v>38</v>
      </c>
    </row>
    <row r="205" spans="1:9" x14ac:dyDescent="0.3">
      <c r="A205">
        <v>204</v>
      </c>
      <c r="B205" t="s">
        <v>9</v>
      </c>
      <c r="C205">
        <v>1623057.2</v>
      </c>
      <c r="D205" t="s">
        <v>10</v>
      </c>
      <c r="E205" t="s">
        <v>16</v>
      </c>
      <c r="F205" t="s">
        <v>12</v>
      </c>
      <c r="G205" t="s">
        <v>13</v>
      </c>
      <c r="H205" t="s">
        <v>13</v>
      </c>
      <c r="I205">
        <v>31</v>
      </c>
    </row>
    <row r="206" spans="1:9" x14ac:dyDescent="0.3">
      <c r="A206">
        <v>205</v>
      </c>
      <c r="B206" t="s">
        <v>15</v>
      </c>
      <c r="C206">
        <v>126835.08</v>
      </c>
      <c r="D206" t="s">
        <v>14</v>
      </c>
      <c r="E206" t="s">
        <v>11</v>
      </c>
      <c r="F206" t="s">
        <v>12</v>
      </c>
      <c r="G206" t="s">
        <v>13</v>
      </c>
      <c r="H206" t="s">
        <v>13</v>
      </c>
      <c r="I206">
        <v>67</v>
      </c>
    </row>
    <row r="207" spans="1:9" x14ac:dyDescent="0.3">
      <c r="A207">
        <v>206</v>
      </c>
      <c r="B207" t="s">
        <v>9</v>
      </c>
      <c r="C207">
        <v>404467</v>
      </c>
      <c r="D207" t="s">
        <v>17</v>
      </c>
      <c r="E207" t="s">
        <v>16</v>
      </c>
      <c r="F207" t="s">
        <v>12</v>
      </c>
      <c r="G207" t="s">
        <v>13</v>
      </c>
      <c r="H207" t="s">
        <v>13</v>
      </c>
      <c r="I207">
        <v>64</v>
      </c>
    </row>
    <row r="208" spans="1:9" x14ac:dyDescent="0.3">
      <c r="A208">
        <v>207</v>
      </c>
      <c r="B208" t="s">
        <v>9</v>
      </c>
      <c r="C208">
        <v>586511.31000000006</v>
      </c>
      <c r="D208" t="s">
        <v>10</v>
      </c>
      <c r="E208" t="s">
        <v>16</v>
      </c>
      <c r="F208" t="s">
        <v>12</v>
      </c>
      <c r="G208" t="s">
        <v>13</v>
      </c>
      <c r="H208" t="s">
        <v>13</v>
      </c>
      <c r="I208">
        <v>24</v>
      </c>
    </row>
    <row r="209" spans="1:9" x14ac:dyDescent="0.3">
      <c r="A209">
        <v>208</v>
      </c>
      <c r="B209" t="s">
        <v>9</v>
      </c>
      <c r="C209">
        <v>808295.5</v>
      </c>
      <c r="D209" t="s">
        <v>10</v>
      </c>
      <c r="E209" t="s">
        <v>11</v>
      </c>
      <c r="F209" t="s">
        <v>12</v>
      </c>
      <c r="G209" t="s">
        <v>13</v>
      </c>
      <c r="H209" t="s">
        <v>13</v>
      </c>
      <c r="I209">
        <v>42</v>
      </c>
    </row>
    <row r="210" spans="1:9" x14ac:dyDescent="0.3">
      <c r="A210">
        <v>209</v>
      </c>
      <c r="B210" t="s">
        <v>15</v>
      </c>
      <c r="C210">
        <v>819816.67</v>
      </c>
      <c r="D210" t="s">
        <v>10</v>
      </c>
      <c r="E210" t="s">
        <v>16</v>
      </c>
      <c r="F210" t="s">
        <v>12</v>
      </c>
      <c r="G210" t="s">
        <v>12</v>
      </c>
      <c r="H210" t="s">
        <v>13</v>
      </c>
      <c r="I210">
        <v>32</v>
      </c>
    </row>
    <row r="211" spans="1:9" x14ac:dyDescent="0.3">
      <c r="A211">
        <v>210</v>
      </c>
      <c r="B211" t="s">
        <v>9</v>
      </c>
      <c r="C211">
        <v>57724</v>
      </c>
      <c r="D211" t="s">
        <v>10</v>
      </c>
      <c r="E211" t="s">
        <v>16</v>
      </c>
      <c r="F211" t="s">
        <v>12</v>
      </c>
      <c r="G211" t="s">
        <v>13</v>
      </c>
      <c r="H211" t="s">
        <v>12</v>
      </c>
      <c r="I211">
        <v>19</v>
      </c>
    </row>
    <row r="212" spans="1:9" x14ac:dyDescent="0.3">
      <c r="A212">
        <v>211</v>
      </c>
      <c r="B212" t="s">
        <v>15</v>
      </c>
      <c r="C212">
        <v>2230223.4</v>
      </c>
      <c r="D212" t="s">
        <v>10</v>
      </c>
      <c r="E212" t="s">
        <v>11</v>
      </c>
      <c r="F212" t="s">
        <v>12</v>
      </c>
      <c r="G212" t="s">
        <v>13</v>
      </c>
      <c r="H212" t="s">
        <v>13</v>
      </c>
      <c r="I212">
        <v>56</v>
      </c>
    </row>
    <row r="213" spans="1:9" x14ac:dyDescent="0.3">
      <c r="A213">
        <v>212</v>
      </c>
      <c r="B213" t="s">
        <v>9</v>
      </c>
      <c r="C213">
        <v>681656.18</v>
      </c>
      <c r="D213" t="s">
        <v>10</v>
      </c>
      <c r="E213" t="s">
        <v>16</v>
      </c>
      <c r="F213" t="s">
        <v>12</v>
      </c>
      <c r="G213" t="s">
        <v>13</v>
      </c>
      <c r="H213" t="s">
        <v>13</v>
      </c>
      <c r="I213">
        <v>42</v>
      </c>
    </row>
    <row r="214" spans="1:9" x14ac:dyDescent="0.3">
      <c r="A214">
        <v>213</v>
      </c>
      <c r="B214" t="s">
        <v>15</v>
      </c>
      <c r="C214">
        <v>1611959.32</v>
      </c>
      <c r="D214" t="s">
        <v>10</v>
      </c>
      <c r="E214" t="s">
        <v>11</v>
      </c>
      <c r="F214" t="s">
        <v>12</v>
      </c>
      <c r="G214" t="s">
        <v>13</v>
      </c>
      <c r="H214" t="s">
        <v>13</v>
      </c>
      <c r="I214">
        <v>47</v>
      </c>
    </row>
    <row r="215" spans="1:9" x14ac:dyDescent="0.3">
      <c r="A215">
        <v>214</v>
      </c>
      <c r="B215" t="s">
        <v>15</v>
      </c>
      <c r="C215">
        <v>1307797.8700000001</v>
      </c>
      <c r="D215" t="s">
        <v>10</v>
      </c>
      <c r="E215" t="s">
        <v>16</v>
      </c>
      <c r="F215" t="s">
        <v>12</v>
      </c>
      <c r="G215" t="s">
        <v>13</v>
      </c>
      <c r="H215" t="s">
        <v>13</v>
      </c>
      <c r="I215">
        <v>30</v>
      </c>
    </row>
    <row r="216" spans="1:9" x14ac:dyDescent="0.3">
      <c r="A216">
        <v>215</v>
      </c>
      <c r="B216" t="s">
        <v>9</v>
      </c>
      <c r="C216">
        <v>366599</v>
      </c>
      <c r="D216" t="s">
        <v>10</v>
      </c>
      <c r="E216" t="s">
        <v>16</v>
      </c>
      <c r="F216" t="s">
        <v>12</v>
      </c>
      <c r="G216" t="s">
        <v>13</v>
      </c>
      <c r="H216" t="s">
        <v>13</v>
      </c>
      <c r="I216">
        <v>53</v>
      </c>
    </row>
    <row r="217" spans="1:9" x14ac:dyDescent="0.3">
      <c r="A217">
        <v>216</v>
      </c>
      <c r="B217" t="s">
        <v>9</v>
      </c>
      <c r="C217">
        <v>462831</v>
      </c>
      <c r="D217" t="s">
        <v>18</v>
      </c>
      <c r="E217" t="s">
        <v>16</v>
      </c>
      <c r="F217" t="s">
        <v>12</v>
      </c>
      <c r="G217" t="s">
        <v>13</v>
      </c>
      <c r="H217" t="s">
        <v>13</v>
      </c>
      <c r="I217">
        <v>32</v>
      </c>
    </row>
    <row r="218" spans="1:9" x14ac:dyDescent="0.3">
      <c r="A218">
        <v>217</v>
      </c>
      <c r="B218" t="s">
        <v>9</v>
      </c>
      <c r="C218">
        <v>639148</v>
      </c>
      <c r="D218" t="s">
        <v>18</v>
      </c>
      <c r="E218" t="s">
        <v>16</v>
      </c>
      <c r="F218" t="s">
        <v>12</v>
      </c>
      <c r="G218" t="s">
        <v>13</v>
      </c>
      <c r="H218" t="s">
        <v>12</v>
      </c>
      <c r="I218">
        <v>41</v>
      </c>
    </row>
    <row r="219" spans="1:9" x14ac:dyDescent="0.3">
      <c r="A219">
        <v>218</v>
      </c>
      <c r="B219" t="s">
        <v>9</v>
      </c>
      <c r="C219">
        <v>310124</v>
      </c>
      <c r="D219" t="s">
        <v>18</v>
      </c>
      <c r="E219" t="s">
        <v>16</v>
      </c>
      <c r="F219" t="s">
        <v>12</v>
      </c>
      <c r="G219" t="s">
        <v>13</v>
      </c>
      <c r="H219" t="s">
        <v>13</v>
      </c>
      <c r="I219">
        <v>34</v>
      </c>
    </row>
    <row r="220" spans="1:9" x14ac:dyDescent="0.3">
      <c r="A220">
        <v>219</v>
      </c>
      <c r="B220" t="s">
        <v>15</v>
      </c>
      <c r="C220">
        <v>800000</v>
      </c>
      <c r="D220" t="s">
        <v>10</v>
      </c>
      <c r="E220" t="s">
        <v>16</v>
      </c>
      <c r="F220" t="s">
        <v>12</v>
      </c>
      <c r="G220" t="s">
        <v>13</v>
      </c>
      <c r="H220" t="s">
        <v>13</v>
      </c>
      <c r="I220">
        <v>30</v>
      </c>
    </row>
    <row r="221" spans="1:9" x14ac:dyDescent="0.3">
      <c r="A221">
        <v>220</v>
      </c>
      <c r="B221" t="s">
        <v>15</v>
      </c>
      <c r="C221">
        <v>1520118</v>
      </c>
      <c r="D221" t="s">
        <v>10</v>
      </c>
      <c r="E221" t="s">
        <v>11</v>
      </c>
      <c r="F221" t="s">
        <v>12</v>
      </c>
      <c r="G221" t="s">
        <v>13</v>
      </c>
      <c r="H221" t="s">
        <v>13</v>
      </c>
      <c r="I221">
        <v>32</v>
      </c>
    </row>
    <row r="222" spans="1:9" x14ac:dyDescent="0.3">
      <c r="A222">
        <v>221</v>
      </c>
      <c r="B222" t="s">
        <v>15</v>
      </c>
      <c r="C222">
        <v>460000</v>
      </c>
      <c r="D222" t="s">
        <v>10</v>
      </c>
      <c r="E222" t="s">
        <v>16</v>
      </c>
      <c r="F222" t="s">
        <v>12</v>
      </c>
      <c r="G222" t="s">
        <v>13</v>
      </c>
      <c r="H222" t="s">
        <v>13</v>
      </c>
      <c r="I222">
        <v>28</v>
      </c>
    </row>
    <row r="223" spans="1:9" x14ac:dyDescent="0.3">
      <c r="A223">
        <v>222</v>
      </c>
      <c r="B223" t="s">
        <v>15</v>
      </c>
      <c r="C223">
        <v>446964</v>
      </c>
      <c r="D223" t="s">
        <v>10</v>
      </c>
      <c r="E223" t="s">
        <v>16</v>
      </c>
      <c r="F223" t="s">
        <v>12</v>
      </c>
      <c r="G223" t="s">
        <v>13</v>
      </c>
      <c r="H223" t="s">
        <v>13</v>
      </c>
      <c r="I223">
        <v>64</v>
      </c>
    </row>
    <row r="224" spans="1:9" x14ac:dyDescent="0.3">
      <c r="A224">
        <v>223</v>
      </c>
      <c r="B224" t="s">
        <v>15</v>
      </c>
      <c r="C224">
        <v>241000</v>
      </c>
      <c r="D224" t="s">
        <v>10</v>
      </c>
      <c r="E224" t="s">
        <v>16</v>
      </c>
      <c r="F224" t="s">
        <v>12</v>
      </c>
      <c r="G224" t="s">
        <v>12</v>
      </c>
      <c r="H224" t="s">
        <v>13</v>
      </c>
      <c r="I224">
        <v>35</v>
      </c>
    </row>
    <row r="225" spans="1:9" x14ac:dyDescent="0.3">
      <c r="A225">
        <v>224</v>
      </c>
      <c r="B225" t="s">
        <v>9</v>
      </c>
      <c r="C225">
        <v>1254322.1299999999</v>
      </c>
      <c r="D225" t="s">
        <v>10</v>
      </c>
      <c r="E225" t="s">
        <v>16</v>
      </c>
      <c r="F225" t="s">
        <v>12</v>
      </c>
      <c r="G225" t="s">
        <v>13</v>
      </c>
      <c r="H225" t="s">
        <v>13</v>
      </c>
      <c r="I225">
        <v>33</v>
      </c>
    </row>
    <row r="226" spans="1:9" x14ac:dyDescent="0.3">
      <c r="A226">
        <v>225</v>
      </c>
      <c r="B226" t="s">
        <v>9</v>
      </c>
      <c r="C226">
        <v>503396</v>
      </c>
      <c r="D226" t="s">
        <v>10</v>
      </c>
      <c r="E226" t="s">
        <v>11</v>
      </c>
      <c r="F226" t="s">
        <v>12</v>
      </c>
      <c r="G226" t="s">
        <v>13</v>
      </c>
      <c r="H226" t="s">
        <v>13</v>
      </c>
      <c r="I226">
        <v>55</v>
      </c>
    </row>
    <row r="227" spans="1:9" x14ac:dyDescent="0.3">
      <c r="A227">
        <v>226</v>
      </c>
      <c r="B227" t="s">
        <v>9</v>
      </c>
      <c r="C227">
        <v>1845300</v>
      </c>
      <c r="D227" t="s">
        <v>10</v>
      </c>
      <c r="E227" t="s">
        <v>16</v>
      </c>
      <c r="F227" t="s">
        <v>12</v>
      </c>
      <c r="G227" t="s">
        <v>13</v>
      </c>
      <c r="H227" t="s">
        <v>13</v>
      </c>
      <c r="I227">
        <v>37</v>
      </c>
    </row>
    <row r="228" spans="1:9" x14ac:dyDescent="0.3">
      <c r="A228">
        <v>227</v>
      </c>
      <c r="B228" t="s">
        <v>9</v>
      </c>
      <c r="C228">
        <v>505464</v>
      </c>
      <c r="D228" t="s">
        <v>18</v>
      </c>
      <c r="E228" t="s">
        <v>16</v>
      </c>
      <c r="F228" t="s">
        <v>12</v>
      </c>
      <c r="G228" t="s">
        <v>13</v>
      </c>
      <c r="H228" t="s">
        <v>13</v>
      </c>
      <c r="I228">
        <v>42</v>
      </c>
    </row>
    <row r="229" spans="1:9" x14ac:dyDescent="0.3">
      <c r="A229">
        <v>228</v>
      </c>
      <c r="B229" t="s">
        <v>15</v>
      </c>
      <c r="C229">
        <v>1083593.7</v>
      </c>
      <c r="D229" t="s">
        <v>10</v>
      </c>
      <c r="E229" t="s">
        <v>11</v>
      </c>
      <c r="F229" t="s">
        <v>12</v>
      </c>
      <c r="G229" t="s">
        <v>13</v>
      </c>
      <c r="H229" t="s">
        <v>13</v>
      </c>
      <c r="I229">
        <v>30</v>
      </c>
    </row>
    <row r="230" spans="1:9" x14ac:dyDescent="0.3">
      <c r="A230">
        <v>229</v>
      </c>
      <c r="B230" t="s">
        <v>15</v>
      </c>
      <c r="C230">
        <v>450680</v>
      </c>
      <c r="D230" t="s">
        <v>18</v>
      </c>
      <c r="E230" t="s">
        <v>16</v>
      </c>
      <c r="F230" t="s">
        <v>12</v>
      </c>
      <c r="G230" t="s">
        <v>13</v>
      </c>
      <c r="H230" t="s">
        <v>12</v>
      </c>
      <c r="I230">
        <v>28</v>
      </c>
    </row>
    <row r="231" spans="1:9" x14ac:dyDescent="0.3">
      <c r="A231">
        <v>230</v>
      </c>
      <c r="B231" t="s">
        <v>9</v>
      </c>
      <c r="C231">
        <v>407031</v>
      </c>
      <c r="D231" t="s">
        <v>10</v>
      </c>
      <c r="E231" t="s">
        <v>16</v>
      </c>
      <c r="F231" t="s">
        <v>12</v>
      </c>
      <c r="G231" t="s">
        <v>13</v>
      </c>
      <c r="H231" t="s">
        <v>13</v>
      </c>
      <c r="I231">
        <v>51</v>
      </c>
    </row>
    <row r="232" spans="1:9" x14ac:dyDescent="0.3">
      <c r="A232">
        <v>231</v>
      </c>
      <c r="B232" t="s">
        <v>9</v>
      </c>
      <c r="C232">
        <v>800000</v>
      </c>
      <c r="D232" t="s">
        <v>10</v>
      </c>
      <c r="E232" t="s">
        <v>16</v>
      </c>
      <c r="F232" t="s">
        <v>12</v>
      </c>
      <c r="G232" t="s">
        <v>13</v>
      </c>
      <c r="H232" t="s">
        <v>13</v>
      </c>
      <c r="I232">
        <v>54</v>
      </c>
    </row>
    <row r="233" spans="1:9" x14ac:dyDescent="0.3">
      <c r="A233">
        <v>232</v>
      </c>
      <c r="B233" t="s">
        <v>9</v>
      </c>
      <c r="C233">
        <v>366302.13</v>
      </c>
      <c r="D233" t="s">
        <v>10</v>
      </c>
      <c r="E233" t="s">
        <v>16</v>
      </c>
      <c r="F233" t="s">
        <v>12</v>
      </c>
      <c r="G233" t="s">
        <v>13</v>
      </c>
      <c r="H233" t="s">
        <v>13</v>
      </c>
      <c r="I233">
        <v>52</v>
      </c>
    </row>
    <row r="234" spans="1:9" x14ac:dyDescent="0.3">
      <c r="A234">
        <v>233</v>
      </c>
      <c r="B234" t="s">
        <v>15</v>
      </c>
      <c r="C234">
        <v>801100.65</v>
      </c>
      <c r="D234" t="s">
        <v>10</v>
      </c>
      <c r="E234" t="s">
        <v>16</v>
      </c>
      <c r="F234" t="s">
        <v>12</v>
      </c>
      <c r="G234" t="s">
        <v>13</v>
      </c>
      <c r="H234" t="s">
        <v>13</v>
      </c>
      <c r="I234">
        <v>46</v>
      </c>
    </row>
    <row r="235" spans="1:9" x14ac:dyDescent="0.3">
      <c r="A235">
        <v>234</v>
      </c>
      <c r="B235" t="s">
        <v>9</v>
      </c>
      <c r="C235">
        <v>278030</v>
      </c>
      <c r="D235" t="s">
        <v>19</v>
      </c>
      <c r="E235" t="s">
        <v>16</v>
      </c>
      <c r="F235" t="s">
        <v>12</v>
      </c>
      <c r="G235" t="s">
        <v>13</v>
      </c>
      <c r="H235" t="s">
        <v>13</v>
      </c>
      <c r="I235">
        <v>37</v>
      </c>
    </row>
    <row r="236" spans="1:9" x14ac:dyDescent="0.3">
      <c r="A236">
        <v>235</v>
      </c>
      <c r="B236" t="s">
        <v>15</v>
      </c>
      <c r="C236">
        <v>300018</v>
      </c>
      <c r="D236" t="s">
        <v>17</v>
      </c>
      <c r="E236" t="s">
        <v>16</v>
      </c>
      <c r="F236" t="s">
        <v>12</v>
      </c>
      <c r="G236" t="s">
        <v>13</v>
      </c>
      <c r="H236" t="s">
        <v>13</v>
      </c>
      <c r="I236">
        <v>56</v>
      </c>
    </row>
    <row r="237" spans="1:9" x14ac:dyDescent="0.3">
      <c r="A237">
        <v>236</v>
      </c>
      <c r="B237" t="s">
        <v>15</v>
      </c>
      <c r="C237">
        <v>1002472.71</v>
      </c>
      <c r="D237" t="s">
        <v>10</v>
      </c>
      <c r="E237" t="s">
        <v>11</v>
      </c>
      <c r="F237" t="s">
        <v>12</v>
      </c>
      <c r="G237" t="s">
        <v>13</v>
      </c>
      <c r="H237" t="s">
        <v>13</v>
      </c>
      <c r="I237">
        <v>51</v>
      </c>
    </row>
    <row r="238" spans="1:9" x14ac:dyDescent="0.3">
      <c r="A238">
        <v>237</v>
      </c>
      <c r="B238" t="s">
        <v>9</v>
      </c>
      <c r="C238">
        <v>904595.72</v>
      </c>
      <c r="D238" t="s">
        <v>10</v>
      </c>
      <c r="E238" t="s">
        <v>16</v>
      </c>
      <c r="F238" t="s">
        <v>12</v>
      </c>
      <c r="G238" t="s">
        <v>13</v>
      </c>
      <c r="H238" t="s">
        <v>13</v>
      </c>
      <c r="I238">
        <v>39</v>
      </c>
    </row>
    <row r="239" spans="1:9" x14ac:dyDescent="0.3">
      <c r="A239">
        <v>238</v>
      </c>
      <c r="B239" t="s">
        <v>15</v>
      </c>
      <c r="C239">
        <v>354854</v>
      </c>
      <c r="D239" t="s">
        <v>10</v>
      </c>
      <c r="E239" t="s">
        <v>16</v>
      </c>
      <c r="F239" t="s">
        <v>12</v>
      </c>
      <c r="G239" t="s">
        <v>13</v>
      </c>
      <c r="H239" t="s">
        <v>13</v>
      </c>
      <c r="I239">
        <v>25</v>
      </c>
    </row>
    <row r="240" spans="1:9" x14ac:dyDescent="0.3">
      <c r="A240">
        <v>239</v>
      </c>
      <c r="B240" t="s">
        <v>15</v>
      </c>
      <c r="C240">
        <v>448927.5</v>
      </c>
      <c r="D240" t="s">
        <v>10</v>
      </c>
      <c r="E240" t="s">
        <v>16</v>
      </c>
      <c r="F240" t="s">
        <v>12</v>
      </c>
      <c r="G240" t="s">
        <v>13</v>
      </c>
      <c r="H240" t="s">
        <v>13</v>
      </c>
      <c r="I240">
        <v>45</v>
      </c>
    </row>
    <row r="241" spans="1:9" x14ac:dyDescent="0.3">
      <c r="A241">
        <v>240</v>
      </c>
      <c r="B241" t="s">
        <v>15</v>
      </c>
      <c r="C241">
        <v>762579</v>
      </c>
      <c r="D241" t="s">
        <v>10</v>
      </c>
      <c r="E241" t="s">
        <v>16</v>
      </c>
      <c r="F241" t="s">
        <v>12</v>
      </c>
      <c r="G241" t="s">
        <v>13</v>
      </c>
      <c r="H241" t="s">
        <v>13</v>
      </c>
      <c r="I241">
        <v>26</v>
      </c>
    </row>
    <row r="242" spans="1:9" x14ac:dyDescent="0.3">
      <c r="A242">
        <v>241</v>
      </c>
      <c r="B242" t="s">
        <v>9</v>
      </c>
      <c r="C242">
        <v>500000</v>
      </c>
      <c r="D242" t="s">
        <v>10</v>
      </c>
      <c r="E242" t="s">
        <v>16</v>
      </c>
      <c r="F242" t="s">
        <v>12</v>
      </c>
      <c r="G242" t="s">
        <v>13</v>
      </c>
      <c r="H242" t="s">
        <v>12</v>
      </c>
      <c r="I242">
        <v>61</v>
      </c>
    </row>
    <row r="243" spans="1:9" x14ac:dyDescent="0.3">
      <c r="A243">
        <v>242</v>
      </c>
      <c r="B243" t="s">
        <v>9</v>
      </c>
      <c r="C243">
        <v>606345.6</v>
      </c>
      <c r="D243" t="s">
        <v>10</v>
      </c>
      <c r="E243" t="s">
        <v>16</v>
      </c>
      <c r="F243" t="s">
        <v>12</v>
      </c>
      <c r="G243" t="s">
        <v>13</v>
      </c>
      <c r="H243" t="s">
        <v>13</v>
      </c>
      <c r="I243">
        <v>21</v>
      </c>
    </row>
    <row r="244" spans="1:9" x14ac:dyDescent="0.3">
      <c r="A244">
        <v>243</v>
      </c>
      <c r="B244" t="s">
        <v>15</v>
      </c>
      <c r="C244">
        <v>411069</v>
      </c>
      <c r="D244" t="s">
        <v>18</v>
      </c>
      <c r="E244" t="s">
        <v>16</v>
      </c>
      <c r="F244" t="s">
        <v>12</v>
      </c>
      <c r="G244" t="s">
        <v>13</v>
      </c>
      <c r="H244" t="s">
        <v>12</v>
      </c>
      <c r="I244">
        <v>56</v>
      </c>
    </row>
    <row r="245" spans="1:9" x14ac:dyDescent="0.3">
      <c r="A245">
        <v>244</v>
      </c>
      <c r="B245" t="s">
        <v>9</v>
      </c>
      <c r="C245">
        <v>636770</v>
      </c>
      <c r="D245" t="s">
        <v>10</v>
      </c>
      <c r="E245" t="s">
        <v>16</v>
      </c>
      <c r="F245" t="s">
        <v>12</v>
      </c>
      <c r="G245" t="s">
        <v>13</v>
      </c>
      <c r="H245" t="s">
        <v>13</v>
      </c>
      <c r="I245">
        <v>37</v>
      </c>
    </row>
    <row r="246" spans="1:9" x14ac:dyDescent="0.3">
      <c r="A246">
        <v>245</v>
      </c>
      <c r="B246" t="s">
        <v>9</v>
      </c>
      <c r="C246">
        <v>299647</v>
      </c>
      <c r="D246" t="s">
        <v>17</v>
      </c>
      <c r="E246" t="s">
        <v>16</v>
      </c>
      <c r="F246" t="s">
        <v>12</v>
      </c>
      <c r="G246" t="s">
        <v>13</v>
      </c>
      <c r="H246" t="s">
        <v>13</v>
      </c>
      <c r="I246">
        <v>42</v>
      </c>
    </row>
    <row r="247" spans="1:9" x14ac:dyDescent="0.3">
      <c r="A247">
        <v>246</v>
      </c>
      <c r="B247" t="s">
        <v>9</v>
      </c>
      <c r="C247">
        <v>435182.43</v>
      </c>
      <c r="D247" t="s">
        <v>10</v>
      </c>
      <c r="E247" t="s">
        <v>16</v>
      </c>
      <c r="F247" t="s">
        <v>12</v>
      </c>
      <c r="G247" t="s">
        <v>13</v>
      </c>
      <c r="H247" t="s">
        <v>13</v>
      </c>
      <c r="I247">
        <v>24</v>
      </c>
    </row>
    <row r="248" spans="1:9" x14ac:dyDescent="0.3">
      <c r="A248">
        <v>247</v>
      </c>
      <c r="B248" t="s">
        <v>15</v>
      </c>
      <c r="C248">
        <v>2891000</v>
      </c>
      <c r="D248" t="s">
        <v>10</v>
      </c>
      <c r="E248" t="s">
        <v>16</v>
      </c>
      <c r="F248" t="s">
        <v>12</v>
      </c>
      <c r="G248" t="s">
        <v>13</v>
      </c>
      <c r="H248" t="s">
        <v>13</v>
      </c>
      <c r="I248">
        <v>32</v>
      </c>
    </row>
    <row r="249" spans="1:9" x14ac:dyDescent="0.3">
      <c r="A249">
        <v>248</v>
      </c>
      <c r="B249" t="s">
        <v>9</v>
      </c>
      <c r="C249">
        <v>409154</v>
      </c>
      <c r="D249" t="s">
        <v>10</v>
      </c>
      <c r="E249" t="s">
        <v>11</v>
      </c>
      <c r="F249" t="s">
        <v>12</v>
      </c>
      <c r="G249" t="s">
        <v>13</v>
      </c>
      <c r="H249" t="s">
        <v>12</v>
      </c>
      <c r="I249">
        <v>36</v>
      </c>
    </row>
    <row r="250" spans="1:9" x14ac:dyDescent="0.3">
      <c r="A250">
        <v>249</v>
      </c>
      <c r="B250" t="s">
        <v>15</v>
      </c>
      <c r="C250">
        <v>556132</v>
      </c>
      <c r="D250" t="s">
        <v>10</v>
      </c>
      <c r="E250" t="s">
        <v>11</v>
      </c>
      <c r="F250" t="s">
        <v>12</v>
      </c>
      <c r="G250" t="s">
        <v>13</v>
      </c>
      <c r="H250" t="s">
        <v>13</v>
      </c>
      <c r="I250">
        <v>51</v>
      </c>
    </row>
    <row r="251" spans="1:9" x14ac:dyDescent="0.3">
      <c r="A251">
        <v>250</v>
      </c>
      <c r="B251" t="s">
        <v>15</v>
      </c>
      <c r="C251">
        <v>173710</v>
      </c>
      <c r="D251" t="s">
        <v>10</v>
      </c>
      <c r="E251" t="s">
        <v>16</v>
      </c>
      <c r="F251" t="s">
        <v>12</v>
      </c>
      <c r="G251" t="s">
        <v>13</v>
      </c>
      <c r="H251" t="s">
        <v>13</v>
      </c>
      <c r="I251">
        <v>20</v>
      </c>
    </row>
    <row r="252" spans="1:9" x14ac:dyDescent="0.3">
      <c r="A252">
        <v>251</v>
      </c>
      <c r="B252" t="s">
        <v>15</v>
      </c>
      <c r="C252">
        <v>601898.22</v>
      </c>
      <c r="D252" t="s">
        <v>10</v>
      </c>
      <c r="E252" t="s">
        <v>11</v>
      </c>
      <c r="F252" t="s">
        <v>12</v>
      </c>
      <c r="G252" t="s">
        <v>13</v>
      </c>
      <c r="H252" t="s">
        <v>13</v>
      </c>
      <c r="I252">
        <v>21</v>
      </c>
    </row>
    <row r="253" spans="1:9" x14ac:dyDescent="0.3">
      <c r="A253">
        <v>252</v>
      </c>
      <c r="B253" t="s">
        <v>9</v>
      </c>
      <c r="C253">
        <v>297046</v>
      </c>
      <c r="D253" t="s">
        <v>17</v>
      </c>
      <c r="E253" t="s">
        <v>16</v>
      </c>
      <c r="F253" t="s">
        <v>12</v>
      </c>
      <c r="G253" t="s">
        <v>13</v>
      </c>
      <c r="H253" t="s">
        <v>13</v>
      </c>
      <c r="I253">
        <v>26</v>
      </c>
    </row>
    <row r="254" spans="1:9" x14ac:dyDescent="0.3">
      <c r="A254">
        <v>253</v>
      </c>
      <c r="B254" t="s">
        <v>9</v>
      </c>
      <c r="C254">
        <v>455087.65</v>
      </c>
      <c r="D254" t="s">
        <v>10</v>
      </c>
      <c r="E254" t="s">
        <v>16</v>
      </c>
      <c r="F254" t="s">
        <v>12</v>
      </c>
      <c r="G254" t="s">
        <v>13</v>
      </c>
      <c r="H254" t="s">
        <v>13</v>
      </c>
      <c r="I254">
        <v>58</v>
      </c>
    </row>
    <row r="255" spans="1:9" x14ac:dyDescent="0.3">
      <c r="A255">
        <v>254</v>
      </c>
      <c r="B255" t="s">
        <v>9</v>
      </c>
      <c r="C255">
        <v>278030</v>
      </c>
      <c r="D255" t="s">
        <v>19</v>
      </c>
      <c r="E255" t="s">
        <v>16</v>
      </c>
      <c r="F255" t="s">
        <v>12</v>
      </c>
      <c r="G255" t="s">
        <v>13</v>
      </c>
      <c r="H255" t="s">
        <v>12</v>
      </c>
      <c r="I255">
        <v>50</v>
      </c>
    </row>
    <row r="256" spans="1:9" x14ac:dyDescent="0.3">
      <c r="A256">
        <v>255</v>
      </c>
      <c r="B256" t="s">
        <v>15</v>
      </c>
      <c r="C256">
        <v>1198261.6000000001</v>
      </c>
      <c r="D256" t="s">
        <v>10</v>
      </c>
      <c r="E256" t="s">
        <v>11</v>
      </c>
      <c r="F256" t="s">
        <v>12</v>
      </c>
      <c r="G256" t="s">
        <v>13</v>
      </c>
      <c r="H256" t="s">
        <v>13</v>
      </c>
      <c r="I256">
        <v>43</v>
      </c>
    </row>
    <row r="257" spans="1:9" x14ac:dyDescent="0.3">
      <c r="A257">
        <v>256</v>
      </c>
      <c r="B257" t="s">
        <v>15</v>
      </c>
      <c r="C257">
        <v>430147.81</v>
      </c>
      <c r="D257" t="s">
        <v>10</v>
      </c>
      <c r="E257" t="s">
        <v>16</v>
      </c>
      <c r="F257" t="s">
        <v>12</v>
      </c>
      <c r="G257" t="s">
        <v>13</v>
      </c>
      <c r="H257" t="s">
        <v>13</v>
      </c>
      <c r="I257">
        <v>50</v>
      </c>
    </row>
    <row r="258" spans="1:9" x14ac:dyDescent="0.3">
      <c r="A258">
        <v>257</v>
      </c>
      <c r="B258" t="s">
        <v>15</v>
      </c>
      <c r="C258">
        <v>500000</v>
      </c>
      <c r="D258" t="s">
        <v>10</v>
      </c>
      <c r="E258" t="s">
        <v>16</v>
      </c>
      <c r="F258" t="s">
        <v>12</v>
      </c>
      <c r="G258" t="s">
        <v>13</v>
      </c>
      <c r="H258" t="s">
        <v>12</v>
      </c>
      <c r="I258">
        <v>23</v>
      </c>
    </row>
    <row r="259" spans="1:9" x14ac:dyDescent="0.3">
      <c r="A259">
        <v>258</v>
      </c>
      <c r="B259" t="s">
        <v>15</v>
      </c>
      <c r="C259">
        <v>1819625.78</v>
      </c>
      <c r="D259" t="s">
        <v>10</v>
      </c>
      <c r="E259" t="s">
        <v>16</v>
      </c>
      <c r="F259" t="s">
        <v>12</v>
      </c>
      <c r="G259" t="s">
        <v>13</v>
      </c>
      <c r="H259" t="s">
        <v>13</v>
      </c>
      <c r="I259">
        <v>38</v>
      </c>
    </row>
    <row r="260" spans="1:9" x14ac:dyDescent="0.3">
      <c r="A260">
        <v>259</v>
      </c>
      <c r="B260" t="s">
        <v>15</v>
      </c>
      <c r="C260">
        <v>355312</v>
      </c>
      <c r="D260" t="s">
        <v>10</v>
      </c>
      <c r="E260" t="s">
        <v>16</v>
      </c>
      <c r="F260" t="s">
        <v>12</v>
      </c>
      <c r="G260" t="s">
        <v>13</v>
      </c>
      <c r="H260" t="s">
        <v>13</v>
      </c>
      <c r="I260">
        <v>56</v>
      </c>
    </row>
    <row r="261" spans="1:9" x14ac:dyDescent="0.3">
      <c r="A261">
        <v>260</v>
      </c>
      <c r="B261" t="s">
        <v>9</v>
      </c>
      <c r="C261">
        <v>262016</v>
      </c>
      <c r="D261" t="s">
        <v>10</v>
      </c>
      <c r="E261" t="s">
        <v>16</v>
      </c>
      <c r="F261" t="s">
        <v>12</v>
      </c>
      <c r="G261" t="s">
        <v>13</v>
      </c>
      <c r="H261" t="s">
        <v>13</v>
      </c>
      <c r="I261">
        <v>40</v>
      </c>
    </row>
    <row r="262" spans="1:9" x14ac:dyDescent="0.3">
      <c r="A262">
        <v>261</v>
      </c>
      <c r="B262" t="s">
        <v>9</v>
      </c>
      <c r="C262">
        <v>507212.75</v>
      </c>
      <c r="D262" t="s">
        <v>10</v>
      </c>
      <c r="E262" t="s">
        <v>11</v>
      </c>
      <c r="F262" t="s">
        <v>12</v>
      </c>
      <c r="G262" t="s">
        <v>13</v>
      </c>
      <c r="H262" t="s">
        <v>13</v>
      </c>
      <c r="I262">
        <v>62</v>
      </c>
    </row>
    <row r="263" spans="1:9" x14ac:dyDescent="0.3">
      <c r="A263">
        <v>262</v>
      </c>
      <c r="B263" t="s">
        <v>9</v>
      </c>
      <c r="C263">
        <v>319590</v>
      </c>
      <c r="D263" t="s">
        <v>10</v>
      </c>
      <c r="E263" t="s">
        <v>16</v>
      </c>
      <c r="F263" t="s">
        <v>12</v>
      </c>
      <c r="G263" t="s">
        <v>13</v>
      </c>
      <c r="H263" t="s">
        <v>13</v>
      </c>
      <c r="I263">
        <v>28</v>
      </c>
    </row>
    <row r="264" spans="1:9" x14ac:dyDescent="0.3">
      <c r="A264">
        <v>263</v>
      </c>
      <c r="B264" t="s">
        <v>9</v>
      </c>
      <c r="C264">
        <v>331181</v>
      </c>
      <c r="D264" t="s">
        <v>18</v>
      </c>
      <c r="E264" t="s">
        <v>16</v>
      </c>
      <c r="F264" t="s">
        <v>12</v>
      </c>
      <c r="G264" t="s">
        <v>13</v>
      </c>
      <c r="H264" t="s">
        <v>12</v>
      </c>
      <c r="I264">
        <v>62</v>
      </c>
    </row>
    <row r="265" spans="1:9" x14ac:dyDescent="0.3">
      <c r="A265">
        <v>264</v>
      </c>
      <c r="B265" t="s">
        <v>9</v>
      </c>
      <c r="C265">
        <v>509509</v>
      </c>
      <c r="D265" t="s">
        <v>18</v>
      </c>
      <c r="E265" t="s">
        <v>16</v>
      </c>
      <c r="F265" t="s">
        <v>12</v>
      </c>
      <c r="G265" t="s">
        <v>13</v>
      </c>
      <c r="H265" t="s">
        <v>13</v>
      </c>
      <c r="I265">
        <v>42</v>
      </c>
    </row>
    <row r="266" spans="1:9" x14ac:dyDescent="0.3">
      <c r="A266">
        <v>265</v>
      </c>
      <c r="B266" t="s">
        <v>15</v>
      </c>
      <c r="C266">
        <v>820120</v>
      </c>
      <c r="D266" t="s">
        <v>10</v>
      </c>
      <c r="E266" t="s">
        <v>16</v>
      </c>
      <c r="F266" t="s">
        <v>12</v>
      </c>
      <c r="G266" t="s">
        <v>13</v>
      </c>
      <c r="H266" t="s">
        <v>13</v>
      </c>
      <c r="I266">
        <v>27</v>
      </c>
    </row>
    <row r="267" spans="1:9" x14ac:dyDescent="0.3">
      <c r="A267">
        <v>266</v>
      </c>
      <c r="B267" t="s">
        <v>15</v>
      </c>
      <c r="C267">
        <v>439400</v>
      </c>
      <c r="D267" t="s">
        <v>10</v>
      </c>
      <c r="E267" t="s">
        <v>16</v>
      </c>
      <c r="F267" t="s">
        <v>12</v>
      </c>
      <c r="G267" t="s">
        <v>13</v>
      </c>
      <c r="H267" t="s">
        <v>13</v>
      </c>
      <c r="I267">
        <v>34</v>
      </c>
    </row>
    <row r="268" spans="1:9" x14ac:dyDescent="0.3">
      <c r="A268">
        <v>267</v>
      </c>
      <c r="B268" t="s">
        <v>9</v>
      </c>
      <c r="C268">
        <v>2184000</v>
      </c>
      <c r="D268" t="s">
        <v>10</v>
      </c>
      <c r="E268" t="s">
        <v>16</v>
      </c>
      <c r="F268" t="s">
        <v>12</v>
      </c>
      <c r="G268" t="s">
        <v>13</v>
      </c>
      <c r="H268" t="s">
        <v>13</v>
      </c>
      <c r="I268">
        <v>41</v>
      </c>
    </row>
    <row r="269" spans="1:9" x14ac:dyDescent="0.3">
      <c r="A269">
        <v>268</v>
      </c>
      <c r="B269" t="s">
        <v>15</v>
      </c>
      <c r="C269">
        <v>110000</v>
      </c>
      <c r="D269" t="s">
        <v>10</v>
      </c>
      <c r="E269" t="s">
        <v>16</v>
      </c>
      <c r="F269" t="s">
        <v>12</v>
      </c>
      <c r="G269" t="s">
        <v>12</v>
      </c>
      <c r="H269" t="s">
        <v>13</v>
      </c>
      <c r="I269">
        <v>28</v>
      </c>
    </row>
    <row r="270" spans="1:9" x14ac:dyDescent="0.3">
      <c r="A270">
        <v>269</v>
      </c>
      <c r="B270" t="s">
        <v>9</v>
      </c>
      <c r="C270">
        <v>180000</v>
      </c>
      <c r="D270" t="s">
        <v>10</v>
      </c>
      <c r="E270" t="s">
        <v>16</v>
      </c>
      <c r="F270" t="s">
        <v>12</v>
      </c>
      <c r="G270" t="s">
        <v>13</v>
      </c>
      <c r="H270" t="s">
        <v>13</v>
      </c>
      <c r="I270">
        <v>45</v>
      </c>
    </row>
    <row r="271" spans="1:9" x14ac:dyDescent="0.3">
      <c r="A271">
        <v>270</v>
      </c>
      <c r="B271" t="s">
        <v>15</v>
      </c>
      <c r="C271">
        <v>350000</v>
      </c>
      <c r="D271" t="s">
        <v>10</v>
      </c>
      <c r="E271" t="s">
        <v>16</v>
      </c>
      <c r="F271" t="s">
        <v>12</v>
      </c>
      <c r="G271" t="s">
        <v>13</v>
      </c>
      <c r="H271" t="s">
        <v>13</v>
      </c>
      <c r="I271">
        <v>29</v>
      </c>
    </row>
    <row r="272" spans="1:9" x14ac:dyDescent="0.3">
      <c r="A272">
        <v>271</v>
      </c>
      <c r="B272" t="s">
        <v>9</v>
      </c>
      <c r="C272">
        <v>281250</v>
      </c>
      <c r="D272" t="s">
        <v>10</v>
      </c>
      <c r="E272" t="s">
        <v>11</v>
      </c>
      <c r="F272" t="s">
        <v>12</v>
      </c>
      <c r="G272" t="s">
        <v>13</v>
      </c>
      <c r="H272" t="s">
        <v>13</v>
      </c>
      <c r="I272">
        <v>58</v>
      </c>
    </row>
    <row r="273" spans="1:9" x14ac:dyDescent="0.3">
      <c r="A273">
        <v>272</v>
      </c>
      <c r="B273" t="s">
        <v>15</v>
      </c>
      <c r="C273">
        <v>829364.58</v>
      </c>
      <c r="D273" t="s">
        <v>10</v>
      </c>
      <c r="E273" t="s">
        <v>16</v>
      </c>
      <c r="F273" t="s">
        <v>12</v>
      </c>
      <c r="G273" t="s">
        <v>13</v>
      </c>
      <c r="H273" t="s">
        <v>13</v>
      </c>
      <c r="I273">
        <v>30</v>
      </c>
    </row>
    <row r="274" spans="1:9" x14ac:dyDescent="0.3">
      <c r="A274">
        <v>273</v>
      </c>
      <c r="B274" t="s">
        <v>15</v>
      </c>
      <c r="C274">
        <v>403983</v>
      </c>
      <c r="D274" t="s">
        <v>18</v>
      </c>
      <c r="E274" t="s">
        <v>16</v>
      </c>
      <c r="F274" t="s">
        <v>12</v>
      </c>
      <c r="G274" t="s">
        <v>13</v>
      </c>
      <c r="H274" t="s">
        <v>12</v>
      </c>
      <c r="I274">
        <v>41</v>
      </c>
    </row>
    <row r="275" spans="1:9" x14ac:dyDescent="0.3">
      <c r="A275">
        <v>274</v>
      </c>
      <c r="B275" t="s">
        <v>15</v>
      </c>
      <c r="C275">
        <v>545646</v>
      </c>
      <c r="D275" t="s">
        <v>10</v>
      </c>
      <c r="E275" t="s">
        <v>16</v>
      </c>
      <c r="F275" t="s">
        <v>12</v>
      </c>
      <c r="G275" t="s">
        <v>13</v>
      </c>
      <c r="H275" t="s">
        <v>13</v>
      </c>
      <c r="I275">
        <v>44</v>
      </c>
    </row>
    <row r="276" spans="1:9" x14ac:dyDescent="0.3">
      <c r="A276">
        <v>275</v>
      </c>
      <c r="B276" t="s">
        <v>9</v>
      </c>
      <c r="C276">
        <v>417064</v>
      </c>
      <c r="D276" t="s">
        <v>10</v>
      </c>
      <c r="E276" t="s">
        <v>16</v>
      </c>
      <c r="F276" t="s">
        <v>12</v>
      </c>
      <c r="G276" t="s">
        <v>13</v>
      </c>
      <c r="H276" t="s">
        <v>13</v>
      </c>
      <c r="I276">
        <v>59</v>
      </c>
    </row>
    <row r="277" spans="1:9" x14ac:dyDescent="0.3">
      <c r="A277">
        <v>276</v>
      </c>
      <c r="B277" t="s">
        <v>9</v>
      </c>
      <c r="C277">
        <v>621333.79</v>
      </c>
      <c r="D277" t="s">
        <v>10</v>
      </c>
      <c r="E277" t="s">
        <v>16</v>
      </c>
      <c r="F277" t="s">
        <v>12</v>
      </c>
      <c r="G277" t="s">
        <v>13</v>
      </c>
      <c r="H277" t="s">
        <v>13</v>
      </c>
      <c r="I277">
        <v>47</v>
      </c>
    </row>
    <row r="278" spans="1:9" x14ac:dyDescent="0.3">
      <c r="A278">
        <v>277</v>
      </c>
      <c r="B278" t="s">
        <v>9</v>
      </c>
      <c r="C278">
        <v>297046</v>
      </c>
      <c r="D278" t="s">
        <v>17</v>
      </c>
      <c r="E278" t="s">
        <v>16</v>
      </c>
      <c r="F278" t="s">
        <v>12</v>
      </c>
      <c r="G278" t="s">
        <v>13</v>
      </c>
      <c r="H278" t="s">
        <v>13</v>
      </c>
      <c r="I278">
        <v>24</v>
      </c>
    </row>
    <row r="279" spans="1:9" x14ac:dyDescent="0.3">
      <c r="A279">
        <v>278</v>
      </c>
      <c r="B279" t="s">
        <v>15</v>
      </c>
      <c r="C279">
        <v>527824.5</v>
      </c>
      <c r="D279" t="s">
        <v>14</v>
      </c>
      <c r="E279" t="s">
        <v>11</v>
      </c>
      <c r="F279" t="s">
        <v>12</v>
      </c>
      <c r="G279" t="s">
        <v>13</v>
      </c>
      <c r="H279" t="s">
        <v>13</v>
      </c>
      <c r="I279">
        <v>68</v>
      </c>
    </row>
    <row r="280" spans="1:9" x14ac:dyDescent="0.3">
      <c r="A280">
        <v>279</v>
      </c>
      <c r="B280" t="s">
        <v>9</v>
      </c>
      <c r="C280">
        <v>278030</v>
      </c>
      <c r="D280" t="s">
        <v>19</v>
      </c>
      <c r="E280" t="s">
        <v>16</v>
      </c>
      <c r="F280" t="s">
        <v>12</v>
      </c>
      <c r="G280" t="s">
        <v>13</v>
      </c>
      <c r="H280" t="s">
        <v>13</v>
      </c>
      <c r="I280">
        <v>43</v>
      </c>
    </row>
    <row r="281" spans="1:9" x14ac:dyDescent="0.3">
      <c r="A281">
        <v>280</v>
      </c>
      <c r="B281" t="s">
        <v>15</v>
      </c>
      <c r="C281">
        <v>300000</v>
      </c>
      <c r="D281" t="s">
        <v>17</v>
      </c>
      <c r="E281" t="s">
        <v>16</v>
      </c>
      <c r="F281" t="s">
        <v>12</v>
      </c>
      <c r="G281" t="s">
        <v>12</v>
      </c>
      <c r="H281" t="s">
        <v>13</v>
      </c>
      <c r="I281">
        <v>57</v>
      </c>
    </row>
    <row r="282" spans="1:9" x14ac:dyDescent="0.3">
      <c r="A282">
        <v>281</v>
      </c>
      <c r="B282" t="s">
        <v>15</v>
      </c>
      <c r="C282">
        <v>453393.84</v>
      </c>
      <c r="D282" t="s">
        <v>10</v>
      </c>
      <c r="E282" t="s">
        <v>16</v>
      </c>
      <c r="F282" t="s">
        <v>12</v>
      </c>
      <c r="G282" t="s">
        <v>13</v>
      </c>
      <c r="H282" t="s">
        <v>13</v>
      </c>
      <c r="I282">
        <v>31</v>
      </c>
    </row>
    <row r="283" spans="1:9" x14ac:dyDescent="0.3">
      <c r="A283">
        <v>282</v>
      </c>
      <c r="B283" t="s">
        <v>15</v>
      </c>
      <c r="C283">
        <v>297062</v>
      </c>
      <c r="D283" t="s">
        <v>18</v>
      </c>
      <c r="E283" t="s">
        <v>16</v>
      </c>
      <c r="F283" t="s">
        <v>12</v>
      </c>
      <c r="G283" t="s">
        <v>13</v>
      </c>
      <c r="H283" t="s">
        <v>12</v>
      </c>
      <c r="I283">
        <v>40</v>
      </c>
    </row>
    <row r="284" spans="1:9" x14ac:dyDescent="0.3">
      <c r="A284">
        <v>283</v>
      </c>
      <c r="B284" t="s">
        <v>15</v>
      </c>
      <c r="C284">
        <v>245436.97</v>
      </c>
      <c r="D284" t="s">
        <v>10</v>
      </c>
      <c r="E284" t="s">
        <v>16</v>
      </c>
      <c r="F284" t="s">
        <v>12</v>
      </c>
      <c r="G284" t="s">
        <v>13</v>
      </c>
      <c r="H284" t="s">
        <v>13</v>
      </c>
      <c r="I284">
        <v>27</v>
      </c>
    </row>
    <row r="285" spans="1:9" x14ac:dyDescent="0.3">
      <c r="A285">
        <v>284</v>
      </c>
      <c r="B285" t="s">
        <v>9</v>
      </c>
      <c r="C285">
        <v>2005101</v>
      </c>
      <c r="D285" t="s">
        <v>10</v>
      </c>
      <c r="E285" t="s">
        <v>16</v>
      </c>
      <c r="F285" t="s">
        <v>12</v>
      </c>
      <c r="G285" t="s">
        <v>13</v>
      </c>
      <c r="H285" t="s">
        <v>13</v>
      </c>
      <c r="I285">
        <v>32</v>
      </c>
    </row>
    <row r="286" spans="1:9" x14ac:dyDescent="0.3">
      <c r="A286">
        <v>285</v>
      </c>
      <c r="B286" t="s">
        <v>15</v>
      </c>
      <c r="C286">
        <v>342332</v>
      </c>
      <c r="D286" t="s">
        <v>18</v>
      </c>
      <c r="E286" t="s">
        <v>16</v>
      </c>
      <c r="F286" t="s">
        <v>12</v>
      </c>
      <c r="G286" t="s">
        <v>13</v>
      </c>
      <c r="H286" t="s">
        <v>13</v>
      </c>
      <c r="I286">
        <v>61</v>
      </c>
    </row>
    <row r="287" spans="1:9" x14ac:dyDescent="0.3">
      <c r="A287">
        <v>286</v>
      </c>
      <c r="B287" t="s">
        <v>9</v>
      </c>
      <c r="C287">
        <v>1000000</v>
      </c>
      <c r="D287" t="s">
        <v>10</v>
      </c>
      <c r="E287" t="s">
        <v>16</v>
      </c>
      <c r="F287" t="s">
        <v>12</v>
      </c>
      <c r="G287" t="s">
        <v>13</v>
      </c>
      <c r="H287" t="s">
        <v>12</v>
      </c>
      <c r="I287">
        <v>52</v>
      </c>
    </row>
    <row r="288" spans="1:9" x14ac:dyDescent="0.3">
      <c r="A288">
        <v>287</v>
      </c>
      <c r="B288" t="s">
        <v>9</v>
      </c>
      <c r="C288">
        <v>347514.23</v>
      </c>
      <c r="D288" t="s">
        <v>10</v>
      </c>
      <c r="E288" t="s">
        <v>16</v>
      </c>
      <c r="F288" t="s">
        <v>12</v>
      </c>
      <c r="G288" t="s">
        <v>13</v>
      </c>
      <c r="H288" t="s">
        <v>13</v>
      </c>
      <c r="I288">
        <v>30</v>
      </c>
    </row>
    <row r="289" spans="1:9" x14ac:dyDescent="0.3">
      <c r="A289">
        <v>288</v>
      </c>
      <c r="B289" t="s">
        <v>15</v>
      </c>
      <c r="C289">
        <v>750000</v>
      </c>
      <c r="D289" t="s">
        <v>10</v>
      </c>
      <c r="E289" t="s">
        <v>16</v>
      </c>
      <c r="F289" t="s">
        <v>12</v>
      </c>
      <c r="G289" t="s">
        <v>13</v>
      </c>
      <c r="H289" t="s">
        <v>12</v>
      </c>
      <c r="I289">
        <v>28</v>
      </c>
    </row>
    <row r="290" spans="1:9" x14ac:dyDescent="0.3">
      <c r="A290">
        <v>289</v>
      </c>
      <c r="B290" t="s">
        <v>9</v>
      </c>
      <c r="C290">
        <v>336364.94</v>
      </c>
      <c r="D290" t="s">
        <v>10</v>
      </c>
      <c r="E290" t="s">
        <v>16</v>
      </c>
      <c r="F290" t="s">
        <v>12</v>
      </c>
      <c r="G290" t="s">
        <v>13</v>
      </c>
      <c r="H290" t="s">
        <v>13</v>
      </c>
      <c r="I290">
        <v>24</v>
      </c>
    </row>
    <row r="291" spans="1:9" x14ac:dyDescent="0.3">
      <c r="A291">
        <v>290</v>
      </c>
      <c r="B291" t="s">
        <v>9</v>
      </c>
      <c r="C291">
        <v>351055</v>
      </c>
      <c r="D291" t="s">
        <v>18</v>
      </c>
      <c r="E291" t="s">
        <v>16</v>
      </c>
      <c r="F291" t="s">
        <v>12</v>
      </c>
      <c r="G291" t="s">
        <v>13</v>
      </c>
      <c r="H291" t="s">
        <v>12</v>
      </c>
      <c r="I291">
        <v>51</v>
      </c>
    </row>
    <row r="292" spans="1:9" x14ac:dyDescent="0.3">
      <c r="A292">
        <v>291</v>
      </c>
      <c r="B292" t="s">
        <v>9</v>
      </c>
      <c r="C292">
        <v>345385</v>
      </c>
      <c r="D292" t="s">
        <v>10</v>
      </c>
      <c r="E292" t="s">
        <v>16</v>
      </c>
      <c r="F292" t="s">
        <v>12</v>
      </c>
      <c r="G292" t="s">
        <v>13</v>
      </c>
      <c r="H292" t="s">
        <v>13</v>
      </c>
      <c r="I292">
        <v>32</v>
      </c>
    </row>
    <row r="293" spans="1:9" x14ac:dyDescent="0.3">
      <c r="A293">
        <v>292</v>
      </c>
      <c r="B293" t="s">
        <v>9</v>
      </c>
      <c r="C293">
        <v>396805</v>
      </c>
      <c r="D293" t="s">
        <v>10</v>
      </c>
      <c r="E293" t="s">
        <v>16</v>
      </c>
      <c r="F293" t="s">
        <v>12</v>
      </c>
      <c r="G293" t="s">
        <v>13</v>
      </c>
      <c r="H293" t="s">
        <v>13</v>
      </c>
      <c r="I293">
        <v>40</v>
      </c>
    </row>
    <row r="294" spans="1:9" x14ac:dyDescent="0.3">
      <c r="A294">
        <v>293</v>
      </c>
      <c r="B294" t="s">
        <v>15</v>
      </c>
      <c r="C294">
        <v>297045</v>
      </c>
      <c r="D294" t="s">
        <v>18</v>
      </c>
      <c r="E294" t="s">
        <v>16</v>
      </c>
      <c r="F294" t="s">
        <v>12</v>
      </c>
      <c r="G294" t="s">
        <v>13</v>
      </c>
      <c r="H294" t="s">
        <v>12</v>
      </c>
      <c r="I294">
        <v>62</v>
      </c>
    </row>
    <row r="295" spans="1:9" x14ac:dyDescent="0.3">
      <c r="A295">
        <v>294</v>
      </c>
      <c r="B295" t="s">
        <v>9</v>
      </c>
      <c r="C295">
        <v>1313852.97</v>
      </c>
      <c r="D295" t="s">
        <v>10</v>
      </c>
      <c r="E295" t="s">
        <v>16</v>
      </c>
      <c r="F295" t="s">
        <v>12</v>
      </c>
      <c r="G295" t="s">
        <v>13</v>
      </c>
      <c r="H295" t="s">
        <v>13</v>
      </c>
      <c r="I295">
        <v>52</v>
      </c>
    </row>
    <row r="296" spans="1:9" x14ac:dyDescent="0.3">
      <c r="A296">
        <v>295</v>
      </c>
      <c r="B296" t="s">
        <v>9</v>
      </c>
      <c r="C296">
        <v>328192</v>
      </c>
      <c r="D296" t="s">
        <v>18</v>
      </c>
      <c r="E296" t="s">
        <v>16</v>
      </c>
      <c r="F296" t="s">
        <v>12</v>
      </c>
      <c r="G296" t="s">
        <v>12</v>
      </c>
      <c r="H296" t="s">
        <v>12</v>
      </c>
      <c r="I296">
        <v>32</v>
      </c>
    </row>
    <row r="297" spans="1:9" x14ac:dyDescent="0.3">
      <c r="A297">
        <v>296</v>
      </c>
      <c r="B297" t="s">
        <v>15</v>
      </c>
      <c r="C297">
        <v>478452</v>
      </c>
      <c r="D297" t="s">
        <v>18</v>
      </c>
      <c r="E297" t="s">
        <v>16</v>
      </c>
      <c r="F297" t="s">
        <v>12</v>
      </c>
      <c r="G297" t="s">
        <v>13</v>
      </c>
      <c r="H297" t="s">
        <v>12</v>
      </c>
      <c r="I297">
        <v>58</v>
      </c>
    </row>
    <row r="298" spans="1:9" x14ac:dyDescent="0.3">
      <c r="A298">
        <v>297</v>
      </c>
      <c r="B298" t="s">
        <v>9</v>
      </c>
      <c r="C298">
        <v>299647</v>
      </c>
      <c r="D298" t="s">
        <v>18</v>
      </c>
      <c r="E298" t="s">
        <v>16</v>
      </c>
      <c r="F298" t="s">
        <v>12</v>
      </c>
      <c r="G298" t="s">
        <v>13</v>
      </c>
      <c r="H298" t="s">
        <v>12</v>
      </c>
      <c r="I298">
        <v>57</v>
      </c>
    </row>
    <row r="299" spans="1:9" x14ac:dyDescent="0.3">
      <c r="A299">
        <v>298</v>
      </c>
      <c r="B299" t="s">
        <v>9</v>
      </c>
      <c r="C299">
        <v>263360.19</v>
      </c>
      <c r="D299" t="s">
        <v>10</v>
      </c>
      <c r="E299" t="s">
        <v>16</v>
      </c>
      <c r="F299" t="s">
        <v>12</v>
      </c>
      <c r="G299" t="s">
        <v>13</v>
      </c>
      <c r="H299" t="s">
        <v>13</v>
      </c>
      <c r="I299">
        <v>24</v>
      </c>
    </row>
    <row r="300" spans="1:9" x14ac:dyDescent="0.3">
      <c r="A300">
        <v>299</v>
      </c>
      <c r="B300" t="s">
        <v>15</v>
      </c>
      <c r="C300">
        <v>2312395</v>
      </c>
      <c r="D300" t="s">
        <v>10</v>
      </c>
      <c r="E300" t="s">
        <v>11</v>
      </c>
      <c r="F300" t="s">
        <v>12</v>
      </c>
      <c r="G300" t="s">
        <v>13</v>
      </c>
      <c r="H300" t="s">
        <v>13</v>
      </c>
      <c r="I300">
        <v>61</v>
      </c>
    </row>
    <row r="301" spans="1:9" x14ac:dyDescent="0.3">
      <c r="A301">
        <v>300</v>
      </c>
      <c r="B301" t="s">
        <v>9</v>
      </c>
      <c r="C301">
        <v>300000</v>
      </c>
      <c r="D301" t="s">
        <v>10</v>
      </c>
      <c r="E301" t="s">
        <v>16</v>
      </c>
      <c r="F301" t="s">
        <v>12</v>
      </c>
      <c r="G301" t="s">
        <v>13</v>
      </c>
      <c r="H301" t="s">
        <v>13</v>
      </c>
      <c r="I301">
        <v>26</v>
      </c>
    </row>
    <row r="302" spans="1:9" x14ac:dyDescent="0.3">
      <c r="A302">
        <v>301</v>
      </c>
      <c r="B302" t="s">
        <v>9</v>
      </c>
      <c r="C302">
        <v>1819599</v>
      </c>
      <c r="D302" t="s">
        <v>14</v>
      </c>
      <c r="E302" t="s">
        <v>11</v>
      </c>
      <c r="F302" t="s">
        <v>12</v>
      </c>
      <c r="G302" t="s">
        <v>13</v>
      </c>
      <c r="H302" t="s">
        <v>13</v>
      </c>
      <c r="I302">
        <v>80</v>
      </c>
    </row>
    <row r="303" spans="1:9" x14ac:dyDescent="0.3">
      <c r="A303">
        <v>302</v>
      </c>
      <c r="B303" t="s">
        <v>9</v>
      </c>
      <c r="C303">
        <v>551500</v>
      </c>
      <c r="D303" t="s">
        <v>10</v>
      </c>
      <c r="E303" t="s">
        <v>16</v>
      </c>
      <c r="F303" t="s">
        <v>12</v>
      </c>
      <c r="G303" t="s">
        <v>13</v>
      </c>
      <c r="H303" t="s">
        <v>13</v>
      </c>
      <c r="I303">
        <v>34</v>
      </c>
    </row>
    <row r="304" spans="1:9" x14ac:dyDescent="0.3">
      <c r="A304">
        <v>303</v>
      </c>
      <c r="B304" t="s">
        <v>15</v>
      </c>
      <c r="C304">
        <v>338775.81</v>
      </c>
      <c r="D304" t="s">
        <v>10</v>
      </c>
      <c r="E304" t="s">
        <v>16</v>
      </c>
      <c r="F304" t="s">
        <v>12</v>
      </c>
      <c r="G304" t="s">
        <v>13</v>
      </c>
      <c r="H304" t="s">
        <v>13</v>
      </c>
      <c r="I304">
        <v>46</v>
      </c>
    </row>
    <row r="305" spans="1:9" x14ac:dyDescent="0.3">
      <c r="A305">
        <v>304</v>
      </c>
      <c r="B305" t="s">
        <v>15</v>
      </c>
      <c r="C305">
        <v>278030</v>
      </c>
      <c r="D305" t="s">
        <v>19</v>
      </c>
      <c r="E305" t="s">
        <v>16</v>
      </c>
      <c r="F305" t="s">
        <v>12</v>
      </c>
      <c r="G305" t="s">
        <v>13</v>
      </c>
      <c r="H305" t="s">
        <v>13</v>
      </c>
      <c r="I305">
        <v>70</v>
      </c>
    </row>
    <row r="306" spans="1:9" x14ac:dyDescent="0.3">
      <c r="A306">
        <v>305</v>
      </c>
      <c r="B306" t="s">
        <v>15</v>
      </c>
      <c r="C306">
        <v>1068785</v>
      </c>
      <c r="D306" t="s">
        <v>14</v>
      </c>
      <c r="E306" t="s">
        <v>11</v>
      </c>
      <c r="F306" t="s">
        <v>12</v>
      </c>
      <c r="G306" t="s">
        <v>13</v>
      </c>
      <c r="H306" t="s">
        <v>13</v>
      </c>
      <c r="I306">
        <v>63</v>
      </c>
    </row>
    <row r="307" spans="1:9" x14ac:dyDescent="0.3">
      <c r="A307">
        <v>306</v>
      </c>
      <c r="B307" t="s">
        <v>9</v>
      </c>
      <c r="C307">
        <v>2549958.42</v>
      </c>
      <c r="D307" t="s">
        <v>10</v>
      </c>
      <c r="E307" t="s">
        <v>16</v>
      </c>
      <c r="F307" t="s">
        <v>12</v>
      </c>
      <c r="G307" t="s">
        <v>13</v>
      </c>
      <c r="H307" t="s">
        <v>13</v>
      </c>
      <c r="I307">
        <v>41</v>
      </c>
    </row>
    <row r="308" spans="1:9" x14ac:dyDescent="0.3">
      <c r="A308">
        <v>307</v>
      </c>
      <c r="B308" t="s">
        <v>9</v>
      </c>
      <c r="C308">
        <v>181084</v>
      </c>
      <c r="D308" t="s">
        <v>10</v>
      </c>
      <c r="E308" t="s">
        <v>16</v>
      </c>
      <c r="F308" t="s">
        <v>12</v>
      </c>
      <c r="G308" t="s">
        <v>13</v>
      </c>
      <c r="H308" t="s">
        <v>13</v>
      </c>
      <c r="I308">
        <v>55</v>
      </c>
    </row>
    <row r="309" spans="1:9" x14ac:dyDescent="0.3">
      <c r="A309">
        <v>308</v>
      </c>
      <c r="B309" t="s">
        <v>9</v>
      </c>
      <c r="C309">
        <v>1059381.6000000001</v>
      </c>
      <c r="D309" t="s">
        <v>10</v>
      </c>
      <c r="E309" t="s">
        <v>16</v>
      </c>
      <c r="F309" t="s">
        <v>12</v>
      </c>
      <c r="G309" t="s">
        <v>13</v>
      </c>
      <c r="H309" t="s">
        <v>13</v>
      </c>
      <c r="I309">
        <v>28</v>
      </c>
    </row>
    <row r="310" spans="1:9" x14ac:dyDescent="0.3">
      <c r="A310">
        <v>309</v>
      </c>
      <c r="B310" t="s">
        <v>9</v>
      </c>
      <c r="C310">
        <v>343178</v>
      </c>
      <c r="D310" t="s">
        <v>10</v>
      </c>
      <c r="E310" t="s">
        <v>16</v>
      </c>
      <c r="F310" t="s">
        <v>12</v>
      </c>
      <c r="G310" t="s">
        <v>13</v>
      </c>
      <c r="H310" t="s">
        <v>12</v>
      </c>
      <c r="I310">
        <v>32</v>
      </c>
    </row>
    <row r="311" spans="1:9" x14ac:dyDescent="0.3">
      <c r="A311">
        <v>310</v>
      </c>
      <c r="B311" t="s">
        <v>9</v>
      </c>
      <c r="C311">
        <v>606620</v>
      </c>
      <c r="D311" t="s">
        <v>10</v>
      </c>
      <c r="E311" t="s">
        <v>16</v>
      </c>
      <c r="F311" t="s">
        <v>12</v>
      </c>
      <c r="G311" t="s">
        <v>13</v>
      </c>
      <c r="H311" t="s">
        <v>13</v>
      </c>
      <c r="I311">
        <v>20</v>
      </c>
    </row>
    <row r="312" spans="1:9" x14ac:dyDescent="0.3">
      <c r="A312">
        <v>311</v>
      </c>
      <c r="B312" t="s">
        <v>9</v>
      </c>
      <c r="C312">
        <v>320524.5</v>
      </c>
      <c r="D312" t="s">
        <v>10</v>
      </c>
      <c r="E312" t="s">
        <v>16</v>
      </c>
      <c r="F312" t="s">
        <v>12</v>
      </c>
      <c r="G312" t="s">
        <v>13</v>
      </c>
      <c r="H312" t="s">
        <v>13</v>
      </c>
      <c r="I312">
        <v>29</v>
      </c>
    </row>
    <row r="313" spans="1:9" x14ac:dyDescent="0.3">
      <c r="A313">
        <v>312</v>
      </c>
      <c r="B313" t="s">
        <v>15</v>
      </c>
      <c r="C313">
        <v>1171666.67</v>
      </c>
      <c r="D313" t="s">
        <v>10</v>
      </c>
      <c r="E313" t="s">
        <v>16</v>
      </c>
      <c r="F313" t="s">
        <v>12</v>
      </c>
      <c r="G313" t="s">
        <v>13</v>
      </c>
      <c r="H313" t="s">
        <v>13</v>
      </c>
      <c r="I313">
        <v>51</v>
      </c>
    </row>
    <row r="314" spans="1:9" x14ac:dyDescent="0.3">
      <c r="A314">
        <v>313</v>
      </c>
      <c r="B314" t="s">
        <v>15</v>
      </c>
      <c r="C314">
        <v>113848</v>
      </c>
      <c r="D314" t="s">
        <v>10</v>
      </c>
      <c r="E314" t="s">
        <v>16</v>
      </c>
      <c r="F314" t="s">
        <v>12</v>
      </c>
      <c r="G314" t="s">
        <v>13</v>
      </c>
      <c r="H314" t="s">
        <v>13</v>
      </c>
      <c r="I314">
        <v>31</v>
      </c>
    </row>
    <row r="315" spans="1:9" x14ac:dyDescent="0.3">
      <c r="A315">
        <v>314</v>
      </c>
      <c r="B315" t="s">
        <v>9</v>
      </c>
      <c r="C315">
        <v>391476</v>
      </c>
      <c r="D315" t="s">
        <v>10</v>
      </c>
      <c r="E315" t="s">
        <v>11</v>
      </c>
      <c r="F315" t="s">
        <v>12</v>
      </c>
      <c r="G315" t="s">
        <v>13</v>
      </c>
      <c r="H315" t="s">
        <v>13</v>
      </c>
      <c r="I315">
        <v>60</v>
      </c>
    </row>
    <row r="316" spans="1:9" x14ac:dyDescent="0.3">
      <c r="A316">
        <v>315</v>
      </c>
      <c r="B316" t="s">
        <v>15</v>
      </c>
      <c r="C316">
        <v>558250</v>
      </c>
      <c r="D316" t="s">
        <v>10</v>
      </c>
      <c r="E316" t="s">
        <v>16</v>
      </c>
      <c r="F316" t="s">
        <v>12</v>
      </c>
      <c r="G316" t="s">
        <v>13</v>
      </c>
      <c r="H316" t="s">
        <v>13</v>
      </c>
      <c r="I316">
        <v>28</v>
      </c>
    </row>
    <row r="317" spans="1:9" x14ac:dyDescent="0.3">
      <c r="A317">
        <v>316</v>
      </c>
      <c r="B317" t="s">
        <v>9</v>
      </c>
      <c r="C317">
        <v>313164</v>
      </c>
      <c r="D317" t="s">
        <v>10</v>
      </c>
      <c r="E317" t="s">
        <v>16</v>
      </c>
      <c r="F317" t="s">
        <v>12</v>
      </c>
      <c r="G317" t="s">
        <v>13</v>
      </c>
      <c r="H317" t="s">
        <v>13</v>
      </c>
      <c r="I317">
        <v>56</v>
      </c>
    </row>
    <row r="318" spans="1:9" x14ac:dyDescent="0.3">
      <c r="A318">
        <v>317</v>
      </c>
      <c r="B318" t="s">
        <v>9</v>
      </c>
      <c r="C318">
        <v>433000</v>
      </c>
      <c r="D318" t="s">
        <v>10</v>
      </c>
      <c r="E318" t="s">
        <v>16</v>
      </c>
      <c r="F318" t="s">
        <v>12</v>
      </c>
      <c r="G318" t="s">
        <v>13</v>
      </c>
      <c r="H318" t="s">
        <v>13</v>
      </c>
      <c r="I318">
        <v>45</v>
      </c>
    </row>
    <row r="319" spans="1:9" x14ac:dyDescent="0.3">
      <c r="A319">
        <v>318</v>
      </c>
      <c r="B319" t="s">
        <v>9</v>
      </c>
      <c r="C319">
        <v>124453.88</v>
      </c>
      <c r="D319" t="s">
        <v>10</v>
      </c>
      <c r="E319" t="s">
        <v>16</v>
      </c>
      <c r="F319" t="s">
        <v>12</v>
      </c>
      <c r="G319" t="s">
        <v>13</v>
      </c>
      <c r="H319" t="s">
        <v>13</v>
      </c>
      <c r="I319">
        <v>40</v>
      </c>
    </row>
    <row r="320" spans="1:9" x14ac:dyDescent="0.3">
      <c r="A320">
        <v>319</v>
      </c>
      <c r="B320" t="s">
        <v>15</v>
      </c>
      <c r="C320">
        <v>382136</v>
      </c>
      <c r="D320" t="s">
        <v>18</v>
      </c>
      <c r="E320" t="s">
        <v>16</v>
      </c>
      <c r="F320" t="s">
        <v>12</v>
      </c>
      <c r="G320" t="s">
        <v>13</v>
      </c>
      <c r="H320" t="s">
        <v>12</v>
      </c>
      <c r="I320">
        <v>42</v>
      </c>
    </row>
    <row r="321" spans="1:9" x14ac:dyDescent="0.3">
      <c r="A321">
        <v>320</v>
      </c>
      <c r="B321" t="s">
        <v>9</v>
      </c>
      <c r="C321">
        <v>297046</v>
      </c>
      <c r="D321" t="s">
        <v>18</v>
      </c>
      <c r="E321" t="s">
        <v>16</v>
      </c>
      <c r="F321" t="s">
        <v>12</v>
      </c>
      <c r="G321" t="s">
        <v>13</v>
      </c>
      <c r="H321" t="s">
        <v>13</v>
      </c>
      <c r="I321">
        <v>50</v>
      </c>
    </row>
    <row r="322" spans="1:9" x14ac:dyDescent="0.3">
      <c r="A322">
        <v>321</v>
      </c>
      <c r="B322" t="s">
        <v>9</v>
      </c>
      <c r="C322">
        <v>401814.2</v>
      </c>
      <c r="D322" t="s">
        <v>10</v>
      </c>
      <c r="E322" t="s">
        <v>16</v>
      </c>
      <c r="F322" t="s">
        <v>12</v>
      </c>
      <c r="G322" t="s">
        <v>13</v>
      </c>
      <c r="H322" t="s">
        <v>13</v>
      </c>
      <c r="I322">
        <v>46</v>
      </c>
    </row>
    <row r="323" spans="1:9" x14ac:dyDescent="0.3">
      <c r="A323">
        <v>322</v>
      </c>
      <c r="B323" t="s">
        <v>15</v>
      </c>
      <c r="C323">
        <v>1103954</v>
      </c>
      <c r="D323" t="s">
        <v>10</v>
      </c>
      <c r="E323" t="s">
        <v>11</v>
      </c>
      <c r="F323" t="s">
        <v>12</v>
      </c>
      <c r="G323" t="s">
        <v>13</v>
      </c>
      <c r="H323" t="s">
        <v>12</v>
      </c>
      <c r="I323">
        <v>60</v>
      </c>
    </row>
    <row r="324" spans="1:9" x14ac:dyDescent="0.3">
      <c r="A324">
        <v>323</v>
      </c>
      <c r="B324" t="s">
        <v>9</v>
      </c>
      <c r="C324">
        <v>207648</v>
      </c>
      <c r="D324" t="s">
        <v>10</v>
      </c>
      <c r="E324" t="s">
        <v>16</v>
      </c>
      <c r="F324" t="s">
        <v>12</v>
      </c>
      <c r="G324" t="s">
        <v>13</v>
      </c>
      <c r="H324" t="s">
        <v>13</v>
      </c>
      <c r="I324">
        <v>28</v>
      </c>
    </row>
    <row r="325" spans="1:9" x14ac:dyDescent="0.3">
      <c r="A325">
        <v>324</v>
      </c>
      <c r="B325" t="s">
        <v>9</v>
      </c>
      <c r="C325">
        <v>719752.5</v>
      </c>
      <c r="D325" t="s">
        <v>10</v>
      </c>
      <c r="E325" t="s">
        <v>11</v>
      </c>
      <c r="F325" t="s">
        <v>12</v>
      </c>
      <c r="G325" t="s">
        <v>13</v>
      </c>
      <c r="H325" t="s">
        <v>13</v>
      </c>
      <c r="I325">
        <v>39</v>
      </c>
    </row>
    <row r="326" spans="1:9" x14ac:dyDescent="0.3">
      <c r="A326">
        <v>325</v>
      </c>
      <c r="B326" t="s">
        <v>15</v>
      </c>
      <c r="C326">
        <v>140000</v>
      </c>
      <c r="D326" t="s">
        <v>10</v>
      </c>
      <c r="E326" t="s">
        <v>16</v>
      </c>
      <c r="F326" t="s">
        <v>12</v>
      </c>
      <c r="G326" t="s">
        <v>12</v>
      </c>
      <c r="H326" t="s">
        <v>12</v>
      </c>
      <c r="I326">
        <v>49</v>
      </c>
    </row>
    <row r="327" spans="1:9" x14ac:dyDescent="0.3">
      <c r="A327">
        <v>326</v>
      </c>
      <c r="B327" t="s">
        <v>15</v>
      </c>
      <c r="C327">
        <v>1883093.97</v>
      </c>
      <c r="D327" t="s">
        <v>10</v>
      </c>
      <c r="E327" t="s">
        <v>16</v>
      </c>
      <c r="F327" t="s">
        <v>12</v>
      </c>
      <c r="G327" t="s">
        <v>13</v>
      </c>
      <c r="H327" t="s">
        <v>13</v>
      </c>
      <c r="I327">
        <v>34</v>
      </c>
    </row>
    <row r="328" spans="1:9" x14ac:dyDescent="0.3">
      <c r="A328">
        <v>327</v>
      </c>
      <c r="B328" t="s">
        <v>15</v>
      </c>
      <c r="C328">
        <v>1366089.12</v>
      </c>
      <c r="D328" t="s">
        <v>14</v>
      </c>
      <c r="E328" t="s">
        <v>11</v>
      </c>
      <c r="F328" t="s">
        <v>12</v>
      </c>
      <c r="G328" t="s">
        <v>12</v>
      </c>
      <c r="H328" t="s">
        <v>13</v>
      </c>
      <c r="I328">
        <v>73</v>
      </c>
    </row>
    <row r="329" spans="1:9" x14ac:dyDescent="0.3">
      <c r="A329">
        <v>328</v>
      </c>
      <c r="B329" t="s">
        <v>9</v>
      </c>
      <c r="C329">
        <v>298155</v>
      </c>
      <c r="D329" t="s">
        <v>18</v>
      </c>
      <c r="E329" t="s">
        <v>16</v>
      </c>
      <c r="F329" t="s">
        <v>12</v>
      </c>
      <c r="G329" t="s">
        <v>13</v>
      </c>
      <c r="H329" t="s">
        <v>12</v>
      </c>
      <c r="I329">
        <v>39</v>
      </c>
    </row>
    <row r="330" spans="1:9" x14ac:dyDescent="0.3">
      <c r="A330">
        <v>329</v>
      </c>
      <c r="B330" t="s">
        <v>9</v>
      </c>
      <c r="C330">
        <v>499999</v>
      </c>
      <c r="D330" t="s">
        <v>10</v>
      </c>
      <c r="E330" t="s">
        <v>16</v>
      </c>
      <c r="F330" t="s">
        <v>12</v>
      </c>
      <c r="G330" t="s">
        <v>13</v>
      </c>
      <c r="H330" t="s">
        <v>13</v>
      </c>
      <c r="I330">
        <v>31</v>
      </c>
    </row>
    <row r="331" spans="1:9" x14ac:dyDescent="0.3">
      <c r="A331">
        <v>330</v>
      </c>
      <c r="B331" t="s">
        <v>9</v>
      </c>
      <c r="C331">
        <v>1340908</v>
      </c>
      <c r="D331" t="s">
        <v>10</v>
      </c>
      <c r="E331" t="s">
        <v>11</v>
      </c>
      <c r="F331" t="s">
        <v>12</v>
      </c>
      <c r="G331" t="s">
        <v>13</v>
      </c>
      <c r="H331" t="s">
        <v>13</v>
      </c>
      <c r="I331">
        <v>54</v>
      </c>
    </row>
    <row r="332" spans="1:9" x14ac:dyDescent="0.3">
      <c r="A332">
        <v>331</v>
      </c>
      <c r="B332" t="s">
        <v>9</v>
      </c>
      <c r="C332">
        <v>300000</v>
      </c>
      <c r="D332" t="s">
        <v>10</v>
      </c>
      <c r="E332" t="s">
        <v>16</v>
      </c>
      <c r="F332" t="s">
        <v>12</v>
      </c>
      <c r="G332" t="s">
        <v>12</v>
      </c>
      <c r="H332" t="s">
        <v>13</v>
      </c>
      <c r="I332">
        <v>28</v>
      </c>
    </row>
    <row r="333" spans="1:9" x14ac:dyDescent="0.3">
      <c r="A333">
        <v>332</v>
      </c>
      <c r="B333" t="s">
        <v>15</v>
      </c>
      <c r="C333">
        <v>297046</v>
      </c>
      <c r="D333" t="s">
        <v>17</v>
      </c>
      <c r="E333" t="s">
        <v>16</v>
      </c>
      <c r="F333" t="s">
        <v>12</v>
      </c>
      <c r="G333" t="s">
        <v>12</v>
      </c>
      <c r="H333" t="s">
        <v>13</v>
      </c>
      <c r="I333">
        <v>27</v>
      </c>
    </row>
    <row r="334" spans="1:9" x14ac:dyDescent="0.3">
      <c r="A334">
        <v>333</v>
      </c>
      <c r="B334" t="s">
        <v>9</v>
      </c>
      <c r="C334">
        <v>304232.90000000002</v>
      </c>
      <c r="D334" t="s">
        <v>10</v>
      </c>
      <c r="E334" t="s">
        <v>16</v>
      </c>
      <c r="F334" t="s">
        <v>12</v>
      </c>
      <c r="G334" t="s">
        <v>12</v>
      </c>
      <c r="H334" t="s">
        <v>13</v>
      </c>
      <c r="I334">
        <v>24</v>
      </c>
    </row>
    <row r="335" spans="1:9" x14ac:dyDescent="0.3">
      <c r="A335">
        <v>334</v>
      </c>
      <c r="B335" t="s">
        <v>9</v>
      </c>
      <c r="C335">
        <v>509509</v>
      </c>
      <c r="D335" t="s">
        <v>18</v>
      </c>
      <c r="E335" t="s">
        <v>16</v>
      </c>
      <c r="F335" t="s">
        <v>12</v>
      </c>
      <c r="G335" t="s">
        <v>13</v>
      </c>
      <c r="H335" t="s">
        <v>12</v>
      </c>
      <c r="I335">
        <v>35</v>
      </c>
    </row>
    <row r="336" spans="1:9" x14ac:dyDescent="0.3">
      <c r="A336">
        <v>335</v>
      </c>
      <c r="B336" t="s">
        <v>9</v>
      </c>
      <c r="C336">
        <v>1202425</v>
      </c>
      <c r="D336" t="s">
        <v>10</v>
      </c>
      <c r="E336" t="s">
        <v>11</v>
      </c>
      <c r="F336" t="s">
        <v>12</v>
      </c>
      <c r="G336" t="s">
        <v>13</v>
      </c>
      <c r="H336" t="s">
        <v>13</v>
      </c>
      <c r="I336">
        <v>40</v>
      </c>
    </row>
    <row r="337" spans="1:9" x14ac:dyDescent="0.3">
      <c r="A337">
        <v>336</v>
      </c>
      <c r="B337" t="s">
        <v>9</v>
      </c>
      <c r="C337">
        <v>591445.27</v>
      </c>
      <c r="D337" t="s">
        <v>10</v>
      </c>
      <c r="E337" t="s">
        <v>16</v>
      </c>
      <c r="F337" t="s">
        <v>12</v>
      </c>
      <c r="G337" t="s">
        <v>13</v>
      </c>
      <c r="H337" t="s">
        <v>13</v>
      </c>
      <c r="I337">
        <v>30</v>
      </c>
    </row>
    <row r="338" spans="1:9" x14ac:dyDescent="0.3">
      <c r="A338">
        <v>337</v>
      </c>
      <c r="B338" t="s">
        <v>15</v>
      </c>
      <c r="C338">
        <v>1953183.27</v>
      </c>
      <c r="D338" t="s">
        <v>10</v>
      </c>
      <c r="E338" t="s">
        <v>16</v>
      </c>
      <c r="F338" t="s">
        <v>12</v>
      </c>
      <c r="G338" t="s">
        <v>13</v>
      </c>
      <c r="H338" t="s">
        <v>13</v>
      </c>
      <c r="I338">
        <v>36</v>
      </c>
    </row>
    <row r="339" spans="1:9" x14ac:dyDescent="0.3">
      <c r="A339">
        <v>338</v>
      </c>
      <c r="B339" t="s">
        <v>15</v>
      </c>
      <c r="C339">
        <v>570798.64</v>
      </c>
      <c r="D339" t="s">
        <v>10</v>
      </c>
      <c r="E339" t="s">
        <v>16</v>
      </c>
      <c r="F339" t="s">
        <v>12</v>
      </c>
      <c r="G339" t="s">
        <v>13</v>
      </c>
      <c r="H339" t="s">
        <v>13</v>
      </c>
      <c r="I339">
        <v>26</v>
      </c>
    </row>
    <row r="340" spans="1:9" x14ac:dyDescent="0.3">
      <c r="A340">
        <v>339</v>
      </c>
      <c r="B340" t="s">
        <v>15</v>
      </c>
      <c r="C340">
        <v>539203</v>
      </c>
      <c r="D340" t="s">
        <v>10</v>
      </c>
      <c r="E340" t="s">
        <v>16</v>
      </c>
      <c r="F340" t="s">
        <v>12</v>
      </c>
      <c r="G340" t="s">
        <v>13</v>
      </c>
      <c r="H340" t="s">
        <v>13</v>
      </c>
      <c r="I340">
        <v>29</v>
      </c>
    </row>
    <row r="341" spans="1:9" x14ac:dyDescent="0.3">
      <c r="A341">
        <v>340</v>
      </c>
      <c r="B341" t="s">
        <v>15</v>
      </c>
      <c r="C341">
        <v>359544.27</v>
      </c>
      <c r="D341" t="s">
        <v>21</v>
      </c>
      <c r="E341" t="s">
        <v>16</v>
      </c>
      <c r="F341" t="s">
        <v>12</v>
      </c>
      <c r="G341" t="s">
        <v>12</v>
      </c>
      <c r="H341" t="s">
        <v>13</v>
      </c>
      <c r="I341">
        <v>32</v>
      </c>
    </row>
    <row r="342" spans="1:9" x14ac:dyDescent="0.3">
      <c r="A342">
        <v>341</v>
      </c>
      <c r="B342" t="s">
        <v>15</v>
      </c>
      <c r="C342">
        <v>516446.5</v>
      </c>
      <c r="D342" t="s">
        <v>10</v>
      </c>
      <c r="E342" t="s">
        <v>11</v>
      </c>
      <c r="F342" t="s">
        <v>12</v>
      </c>
      <c r="G342" t="s">
        <v>13</v>
      </c>
      <c r="H342" t="s">
        <v>13</v>
      </c>
      <c r="I342">
        <v>33</v>
      </c>
    </row>
    <row r="343" spans="1:9" x14ac:dyDescent="0.3">
      <c r="A343">
        <v>342</v>
      </c>
      <c r="B343" t="s">
        <v>15</v>
      </c>
      <c r="C343">
        <v>378355</v>
      </c>
      <c r="D343" t="s">
        <v>10</v>
      </c>
      <c r="E343" t="s">
        <v>16</v>
      </c>
      <c r="F343" t="s">
        <v>12</v>
      </c>
      <c r="G343" t="s">
        <v>12</v>
      </c>
      <c r="H343" t="s">
        <v>13</v>
      </c>
      <c r="I343">
        <v>62</v>
      </c>
    </row>
    <row r="344" spans="1:9" x14ac:dyDescent="0.3">
      <c r="A344">
        <v>343</v>
      </c>
      <c r="B344" t="s">
        <v>9</v>
      </c>
      <c r="C344">
        <v>454558.2</v>
      </c>
      <c r="D344" t="s">
        <v>10</v>
      </c>
      <c r="E344" t="s">
        <v>11</v>
      </c>
      <c r="F344" t="s">
        <v>12</v>
      </c>
      <c r="G344" t="s">
        <v>13</v>
      </c>
      <c r="H344" t="s">
        <v>13</v>
      </c>
      <c r="I344">
        <v>34</v>
      </c>
    </row>
    <row r="345" spans="1:9" x14ac:dyDescent="0.3">
      <c r="A345">
        <v>344</v>
      </c>
      <c r="B345" t="s">
        <v>15</v>
      </c>
      <c r="C345">
        <v>403983</v>
      </c>
      <c r="D345" t="s">
        <v>18</v>
      </c>
      <c r="E345" t="s">
        <v>16</v>
      </c>
      <c r="F345" t="s">
        <v>12</v>
      </c>
      <c r="G345" t="s">
        <v>13</v>
      </c>
      <c r="H345" t="s">
        <v>12</v>
      </c>
      <c r="I345">
        <v>67</v>
      </c>
    </row>
    <row r="346" spans="1:9" x14ac:dyDescent="0.3">
      <c r="A346">
        <v>345</v>
      </c>
      <c r="B346" t="s">
        <v>15</v>
      </c>
      <c r="C346">
        <v>1544187.5</v>
      </c>
      <c r="D346" t="s">
        <v>10</v>
      </c>
      <c r="E346" t="s">
        <v>16</v>
      </c>
      <c r="F346" t="s">
        <v>12</v>
      </c>
      <c r="G346" t="s">
        <v>12</v>
      </c>
      <c r="H346" t="s">
        <v>13</v>
      </c>
      <c r="I346">
        <v>28</v>
      </c>
    </row>
    <row r="347" spans="1:9" x14ac:dyDescent="0.3">
      <c r="A347">
        <v>346</v>
      </c>
      <c r="B347" t="s">
        <v>9</v>
      </c>
      <c r="C347">
        <v>328196</v>
      </c>
      <c r="D347" t="s">
        <v>18</v>
      </c>
      <c r="E347" t="s">
        <v>16</v>
      </c>
      <c r="F347" t="s">
        <v>12</v>
      </c>
      <c r="G347" t="s">
        <v>12</v>
      </c>
      <c r="H347" t="s">
        <v>12</v>
      </c>
      <c r="I347">
        <v>27</v>
      </c>
    </row>
    <row r="348" spans="1:9" x14ac:dyDescent="0.3">
      <c r="A348">
        <v>347</v>
      </c>
      <c r="B348" t="s">
        <v>9</v>
      </c>
      <c r="C348">
        <v>574094.44999999995</v>
      </c>
      <c r="D348" t="s">
        <v>10</v>
      </c>
      <c r="E348" t="s">
        <v>16</v>
      </c>
      <c r="F348" t="s">
        <v>12</v>
      </c>
      <c r="G348" t="s">
        <v>13</v>
      </c>
      <c r="H348" t="s">
        <v>13</v>
      </c>
      <c r="I348">
        <v>57</v>
      </c>
    </row>
    <row r="349" spans="1:9" x14ac:dyDescent="0.3">
      <c r="A349">
        <v>348</v>
      </c>
      <c r="B349" t="s">
        <v>15</v>
      </c>
      <c r="C349">
        <v>1320518.73</v>
      </c>
      <c r="D349" t="s">
        <v>10</v>
      </c>
      <c r="E349" t="s">
        <v>11</v>
      </c>
      <c r="F349" t="s">
        <v>12</v>
      </c>
      <c r="G349" t="s">
        <v>13</v>
      </c>
      <c r="H349" t="s">
        <v>13</v>
      </c>
      <c r="I349">
        <v>34</v>
      </c>
    </row>
    <row r="350" spans="1:9" x14ac:dyDescent="0.3">
      <c r="A350">
        <v>349</v>
      </c>
      <c r="B350" t="s">
        <v>9</v>
      </c>
      <c r="C350">
        <v>356455</v>
      </c>
      <c r="D350" t="s">
        <v>18</v>
      </c>
      <c r="E350" t="s">
        <v>16</v>
      </c>
      <c r="F350" t="s">
        <v>12</v>
      </c>
      <c r="G350" t="s">
        <v>13</v>
      </c>
      <c r="H350" t="s">
        <v>12</v>
      </c>
      <c r="I350">
        <v>40</v>
      </c>
    </row>
    <row r="351" spans="1:9" x14ac:dyDescent="0.3">
      <c r="A351">
        <v>350</v>
      </c>
      <c r="B351" t="s">
        <v>9</v>
      </c>
      <c r="C351">
        <v>297046</v>
      </c>
      <c r="D351" t="s">
        <v>18</v>
      </c>
      <c r="E351" t="s">
        <v>16</v>
      </c>
      <c r="F351" t="s">
        <v>12</v>
      </c>
      <c r="G351" t="s">
        <v>13</v>
      </c>
      <c r="H351" t="s">
        <v>13</v>
      </c>
      <c r="I351">
        <v>42</v>
      </c>
    </row>
    <row r="352" spans="1:9" x14ac:dyDescent="0.3">
      <c r="A352">
        <v>351</v>
      </c>
      <c r="B352" t="s">
        <v>9</v>
      </c>
      <c r="C352">
        <v>505686.39</v>
      </c>
      <c r="D352" t="s">
        <v>10</v>
      </c>
      <c r="E352" t="s">
        <v>16</v>
      </c>
      <c r="F352" t="s">
        <v>12</v>
      </c>
      <c r="G352" t="s">
        <v>13</v>
      </c>
      <c r="H352" t="s">
        <v>13</v>
      </c>
      <c r="I352">
        <v>22</v>
      </c>
    </row>
    <row r="353" spans="1:9" x14ac:dyDescent="0.3">
      <c r="A353">
        <v>352</v>
      </c>
      <c r="B353" t="s">
        <v>15</v>
      </c>
      <c r="C353">
        <v>511789.2</v>
      </c>
      <c r="D353" t="s">
        <v>10</v>
      </c>
      <c r="E353" t="s">
        <v>16</v>
      </c>
      <c r="F353" t="s">
        <v>12</v>
      </c>
      <c r="G353" t="s">
        <v>13</v>
      </c>
      <c r="H353" t="s">
        <v>13</v>
      </c>
      <c r="I353">
        <v>29</v>
      </c>
    </row>
    <row r="354" spans="1:9" x14ac:dyDescent="0.3">
      <c r="A354">
        <v>353</v>
      </c>
      <c r="B354" t="s">
        <v>15</v>
      </c>
      <c r="C354">
        <v>333094.01</v>
      </c>
      <c r="D354" t="s">
        <v>10</v>
      </c>
      <c r="E354" t="s">
        <v>16</v>
      </c>
      <c r="F354" t="s">
        <v>12</v>
      </c>
      <c r="G354" t="s">
        <v>13</v>
      </c>
      <c r="H354" t="s">
        <v>13</v>
      </c>
      <c r="I354">
        <v>32</v>
      </c>
    </row>
    <row r="355" spans="1:9" x14ac:dyDescent="0.3">
      <c r="A355">
        <v>354</v>
      </c>
      <c r="B355" t="s">
        <v>15</v>
      </c>
      <c r="C355">
        <v>419608</v>
      </c>
      <c r="D355" t="s">
        <v>18</v>
      </c>
      <c r="E355" t="s">
        <v>16</v>
      </c>
      <c r="F355" t="s">
        <v>12</v>
      </c>
      <c r="G355" t="s">
        <v>13</v>
      </c>
      <c r="H355" t="s">
        <v>13</v>
      </c>
      <c r="I355">
        <v>43</v>
      </c>
    </row>
    <row r="356" spans="1:9" x14ac:dyDescent="0.3">
      <c r="A356">
        <v>355</v>
      </c>
      <c r="B356" t="s">
        <v>15</v>
      </c>
      <c r="C356">
        <v>297046</v>
      </c>
      <c r="D356" t="s">
        <v>18</v>
      </c>
      <c r="E356" t="s">
        <v>16</v>
      </c>
      <c r="F356" t="s">
        <v>12</v>
      </c>
      <c r="G356" t="s">
        <v>13</v>
      </c>
      <c r="H356" t="s">
        <v>12</v>
      </c>
      <c r="I356">
        <v>28</v>
      </c>
    </row>
    <row r="357" spans="1:9" x14ac:dyDescent="0.3">
      <c r="A357">
        <v>356</v>
      </c>
      <c r="B357" t="s">
        <v>9</v>
      </c>
      <c r="C357">
        <v>297046</v>
      </c>
      <c r="D357" t="s">
        <v>18</v>
      </c>
      <c r="E357" t="s">
        <v>16</v>
      </c>
      <c r="F357" t="s">
        <v>12</v>
      </c>
      <c r="G357" t="s">
        <v>13</v>
      </c>
      <c r="H357" t="s">
        <v>12</v>
      </c>
      <c r="I357">
        <v>39</v>
      </c>
    </row>
    <row r="358" spans="1:9" x14ac:dyDescent="0.3">
      <c r="A358">
        <v>357</v>
      </c>
      <c r="B358" t="s">
        <v>9</v>
      </c>
      <c r="C358">
        <v>1540950</v>
      </c>
      <c r="D358" t="s">
        <v>17</v>
      </c>
      <c r="E358" t="s">
        <v>16</v>
      </c>
      <c r="F358" t="s">
        <v>12</v>
      </c>
      <c r="G358" t="s">
        <v>12</v>
      </c>
      <c r="H358" t="s">
        <v>13</v>
      </c>
      <c r="I358">
        <v>63</v>
      </c>
    </row>
    <row r="359" spans="1:9" x14ac:dyDescent="0.3">
      <c r="A359">
        <v>358</v>
      </c>
      <c r="B359" t="s">
        <v>15</v>
      </c>
      <c r="C359">
        <v>416150</v>
      </c>
      <c r="D359" t="s">
        <v>10</v>
      </c>
      <c r="E359" t="s">
        <v>16</v>
      </c>
      <c r="F359" t="s">
        <v>12</v>
      </c>
      <c r="G359" t="s">
        <v>12</v>
      </c>
      <c r="H359" t="s">
        <v>13</v>
      </c>
      <c r="I359">
        <v>30</v>
      </c>
    </row>
    <row r="360" spans="1:9" x14ac:dyDescent="0.3">
      <c r="A360">
        <v>359</v>
      </c>
      <c r="B360" t="s">
        <v>9</v>
      </c>
      <c r="C360">
        <v>400353</v>
      </c>
      <c r="D360" t="s">
        <v>18</v>
      </c>
      <c r="E360" t="s">
        <v>16</v>
      </c>
      <c r="F360" t="s">
        <v>12</v>
      </c>
      <c r="G360" t="s">
        <v>13</v>
      </c>
      <c r="H360" t="s">
        <v>13</v>
      </c>
      <c r="I360">
        <v>30</v>
      </c>
    </row>
    <row r="361" spans="1:9" x14ac:dyDescent="0.3">
      <c r="A361">
        <v>360</v>
      </c>
      <c r="B361" t="s">
        <v>9</v>
      </c>
      <c r="C361">
        <v>323296</v>
      </c>
      <c r="D361" t="s">
        <v>18</v>
      </c>
      <c r="E361" t="s">
        <v>16</v>
      </c>
      <c r="F361" t="s">
        <v>12</v>
      </c>
      <c r="G361" t="s">
        <v>12</v>
      </c>
      <c r="H361" t="s">
        <v>12</v>
      </c>
      <c r="I361">
        <v>67</v>
      </c>
    </row>
    <row r="362" spans="1:9" x14ac:dyDescent="0.3">
      <c r="A362">
        <v>361</v>
      </c>
      <c r="B362" t="s">
        <v>15</v>
      </c>
      <c r="C362">
        <v>159000</v>
      </c>
      <c r="D362" t="s">
        <v>10</v>
      </c>
      <c r="E362" t="s">
        <v>16</v>
      </c>
      <c r="F362" t="s">
        <v>12</v>
      </c>
      <c r="G362" t="s">
        <v>13</v>
      </c>
      <c r="H362" t="s">
        <v>13</v>
      </c>
      <c r="I362">
        <v>49</v>
      </c>
    </row>
    <row r="363" spans="1:9" x14ac:dyDescent="0.3">
      <c r="A363">
        <v>362</v>
      </c>
      <c r="B363" t="s">
        <v>15</v>
      </c>
      <c r="C363">
        <v>172428.6</v>
      </c>
      <c r="D363" t="s">
        <v>10</v>
      </c>
      <c r="E363" t="s">
        <v>16</v>
      </c>
      <c r="F363" t="s">
        <v>12</v>
      </c>
      <c r="G363" t="s">
        <v>13</v>
      </c>
      <c r="H363" t="s">
        <v>13</v>
      </c>
      <c r="I363">
        <v>27</v>
      </c>
    </row>
    <row r="364" spans="1:9" x14ac:dyDescent="0.3">
      <c r="A364">
        <v>363</v>
      </c>
      <c r="B364" t="s">
        <v>15</v>
      </c>
      <c r="C364">
        <v>1331904</v>
      </c>
      <c r="D364" t="s">
        <v>10</v>
      </c>
      <c r="E364" t="s">
        <v>11</v>
      </c>
      <c r="F364" t="s">
        <v>12</v>
      </c>
      <c r="G364" t="s">
        <v>13</v>
      </c>
      <c r="H364" t="s">
        <v>13</v>
      </c>
      <c r="I364">
        <v>42</v>
      </c>
    </row>
    <row r="365" spans="1:9" x14ac:dyDescent="0.3">
      <c r="A365">
        <v>364</v>
      </c>
      <c r="B365" t="s">
        <v>9</v>
      </c>
      <c r="C365">
        <v>339750</v>
      </c>
      <c r="D365" t="s">
        <v>17</v>
      </c>
      <c r="E365" t="s">
        <v>16</v>
      </c>
      <c r="F365" t="s">
        <v>12</v>
      </c>
      <c r="G365" t="s">
        <v>12</v>
      </c>
      <c r="H365" t="s">
        <v>13</v>
      </c>
      <c r="I365">
        <v>30</v>
      </c>
    </row>
    <row r="366" spans="1:9" x14ac:dyDescent="0.3">
      <c r="A366">
        <v>365</v>
      </c>
      <c r="B366" t="s">
        <v>9</v>
      </c>
      <c r="C366">
        <v>445567</v>
      </c>
      <c r="D366" t="s">
        <v>18</v>
      </c>
      <c r="E366" t="s">
        <v>16</v>
      </c>
      <c r="F366" t="s">
        <v>12</v>
      </c>
      <c r="G366" t="s">
        <v>13</v>
      </c>
      <c r="H366" t="s">
        <v>12</v>
      </c>
      <c r="I366">
        <v>74</v>
      </c>
    </row>
    <row r="367" spans="1:9" x14ac:dyDescent="0.3">
      <c r="A367">
        <v>366</v>
      </c>
      <c r="B367" t="s">
        <v>9</v>
      </c>
      <c r="C367">
        <v>1076127.4099999999</v>
      </c>
      <c r="D367" t="s">
        <v>10</v>
      </c>
      <c r="E367" t="s">
        <v>16</v>
      </c>
      <c r="F367" t="s">
        <v>12</v>
      </c>
      <c r="G367" t="s">
        <v>13</v>
      </c>
      <c r="H367" t="s">
        <v>13</v>
      </c>
      <c r="I367">
        <v>48</v>
      </c>
    </row>
    <row r="368" spans="1:9" x14ac:dyDescent="0.3">
      <c r="A368">
        <v>367</v>
      </c>
      <c r="B368" t="s">
        <v>9</v>
      </c>
      <c r="C368">
        <v>597379.25</v>
      </c>
      <c r="D368" t="s">
        <v>10</v>
      </c>
      <c r="E368" t="s">
        <v>16</v>
      </c>
      <c r="F368" t="s">
        <v>12</v>
      </c>
      <c r="G368" t="s">
        <v>13</v>
      </c>
      <c r="H368" t="s">
        <v>13</v>
      </c>
      <c r="I368">
        <v>36</v>
      </c>
    </row>
    <row r="369" spans="1:9" x14ac:dyDescent="0.3">
      <c r="A369">
        <v>368</v>
      </c>
      <c r="B369" t="s">
        <v>9</v>
      </c>
      <c r="C369">
        <v>400000</v>
      </c>
      <c r="D369" t="s">
        <v>10</v>
      </c>
      <c r="E369" t="s">
        <v>16</v>
      </c>
      <c r="F369" t="s">
        <v>12</v>
      </c>
      <c r="G369" t="s">
        <v>12</v>
      </c>
      <c r="H369" t="s">
        <v>13</v>
      </c>
      <c r="I369">
        <v>34</v>
      </c>
    </row>
    <row r="370" spans="1:9" x14ac:dyDescent="0.3">
      <c r="A370">
        <v>369</v>
      </c>
      <c r="B370" t="s">
        <v>9</v>
      </c>
      <c r="C370">
        <v>10652</v>
      </c>
      <c r="D370" t="s">
        <v>10</v>
      </c>
      <c r="E370" t="s">
        <v>16</v>
      </c>
      <c r="F370" t="s">
        <v>12</v>
      </c>
      <c r="G370" t="s">
        <v>12</v>
      </c>
      <c r="H370" t="s">
        <v>13</v>
      </c>
      <c r="I370">
        <v>42</v>
      </c>
    </row>
    <row r="371" spans="1:9" x14ac:dyDescent="0.3">
      <c r="A371">
        <v>370</v>
      </c>
      <c r="B371" t="s">
        <v>15</v>
      </c>
      <c r="C371">
        <v>474509.98</v>
      </c>
      <c r="D371" t="s">
        <v>10</v>
      </c>
      <c r="E371" t="s">
        <v>16</v>
      </c>
      <c r="F371" t="s">
        <v>12</v>
      </c>
      <c r="G371" t="s">
        <v>13</v>
      </c>
      <c r="H371" t="s">
        <v>13</v>
      </c>
      <c r="I371">
        <v>28</v>
      </c>
    </row>
    <row r="372" spans="1:9" x14ac:dyDescent="0.3">
      <c r="A372">
        <v>371</v>
      </c>
      <c r="B372" t="s">
        <v>15</v>
      </c>
      <c r="C372">
        <v>3053247.24</v>
      </c>
      <c r="D372" t="s">
        <v>14</v>
      </c>
      <c r="E372" t="s">
        <v>11</v>
      </c>
      <c r="F372" t="s">
        <v>12</v>
      </c>
      <c r="G372" t="s">
        <v>13</v>
      </c>
      <c r="H372" t="s">
        <v>13</v>
      </c>
      <c r="I372">
        <v>99</v>
      </c>
    </row>
    <row r="373" spans="1:9" x14ac:dyDescent="0.3">
      <c r="A373">
        <v>372</v>
      </c>
      <c r="B373" t="s">
        <v>9</v>
      </c>
      <c r="C373">
        <v>1233060.23</v>
      </c>
      <c r="D373" t="s">
        <v>10</v>
      </c>
      <c r="E373" t="s">
        <v>16</v>
      </c>
      <c r="F373" t="s">
        <v>12</v>
      </c>
      <c r="G373" t="s">
        <v>13</v>
      </c>
      <c r="H373" t="s">
        <v>13</v>
      </c>
      <c r="I373">
        <v>30</v>
      </c>
    </row>
    <row r="374" spans="1:9" x14ac:dyDescent="0.3">
      <c r="A374">
        <v>373</v>
      </c>
      <c r="B374" t="s">
        <v>15</v>
      </c>
      <c r="C374">
        <v>529014.48</v>
      </c>
      <c r="D374" t="s">
        <v>10</v>
      </c>
      <c r="E374" t="s">
        <v>16</v>
      </c>
      <c r="F374" t="s">
        <v>12</v>
      </c>
      <c r="G374" t="s">
        <v>13</v>
      </c>
      <c r="H374" t="s">
        <v>13</v>
      </c>
      <c r="I374">
        <v>29</v>
      </c>
    </row>
    <row r="375" spans="1:9" x14ac:dyDescent="0.3">
      <c r="A375">
        <v>374</v>
      </c>
      <c r="B375" t="s">
        <v>9</v>
      </c>
      <c r="C375">
        <v>297000</v>
      </c>
      <c r="D375" t="s">
        <v>18</v>
      </c>
      <c r="E375" t="s">
        <v>16</v>
      </c>
      <c r="F375" t="s">
        <v>12</v>
      </c>
      <c r="G375" t="s">
        <v>13</v>
      </c>
      <c r="H375" t="s">
        <v>13</v>
      </c>
      <c r="I375">
        <v>21</v>
      </c>
    </row>
    <row r="376" spans="1:9" x14ac:dyDescent="0.3">
      <c r="A376">
        <v>375</v>
      </c>
      <c r="B376" t="s">
        <v>9</v>
      </c>
      <c r="C376">
        <v>711457.86</v>
      </c>
      <c r="D376" t="s">
        <v>10</v>
      </c>
      <c r="E376" t="s">
        <v>16</v>
      </c>
      <c r="F376" t="s">
        <v>12</v>
      </c>
      <c r="G376" t="s">
        <v>12</v>
      </c>
      <c r="H376" t="s">
        <v>13</v>
      </c>
      <c r="I376">
        <v>44</v>
      </c>
    </row>
    <row r="377" spans="1:9" x14ac:dyDescent="0.3">
      <c r="A377">
        <v>376</v>
      </c>
      <c r="B377" t="s">
        <v>9</v>
      </c>
      <c r="C377">
        <v>765532.1</v>
      </c>
      <c r="D377" t="s">
        <v>10</v>
      </c>
      <c r="E377" t="s">
        <v>16</v>
      </c>
      <c r="F377" t="s">
        <v>12</v>
      </c>
      <c r="G377" t="s">
        <v>12</v>
      </c>
      <c r="H377" t="s">
        <v>13</v>
      </c>
      <c r="I377">
        <v>43</v>
      </c>
    </row>
    <row r="378" spans="1:9" x14ac:dyDescent="0.3">
      <c r="A378">
        <v>377</v>
      </c>
      <c r="B378" t="s">
        <v>15</v>
      </c>
      <c r="C378">
        <v>300018</v>
      </c>
      <c r="D378" t="s">
        <v>18</v>
      </c>
      <c r="E378" t="s">
        <v>16</v>
      </c>
      <c r="F378" t="s">
        <v>12</v>
      </c>
      <c r="G378" t="s">
        <v>13</v>
      </c>
      <c r="H378" t="s">
        <v>13</v>
      </c>
      <c r="I378">
        <v>55</v>
      </c>
    </row>
    <row r="379" spans="1:9" x14ac:dyDescent="0.3">
      <c r="A379">
        <v>378</v>
      </c>
      <c r="B379" t="s">
        <v>9</v>
      </c>
      <c r="C379">
        <v>594092</v>
      </c>
      <c r="D379" t="s">
        <v>18</v>
      </c>
      <c r="E379" t="s">
        <v>16</v>
      </c>
      <c r="F379" t="s">
        <v>12</v>
      </c>
      <c r="G379" t="s">
        <v>13</v>
      </c>
      <c r="H379" t="s">
        <v>12</v>
      </c>
      <c r="I379">
        <v>53</v>
      </c>
    </row>
    <row r="380" spans="1:9" x14ac:dyDescent="0.3">
      <c r="A380">
        <v>379</v>
      </c>
      <c r="B380" t="s">
        <v>15</v>
      </c>
      <c r="C380">
        <v>943396.65</v>
      </c>
      <c r="D380" t="s">
        <v>10</v>
      </c>
      <c r="E380" t="s">
        <v>11</v>
      </c>
      <c r="F380" t="s">
        <v>12</v>
      </c>
      <c r="G380" t="s">
        <v>13</v>
      </c>
      <c r="H380" t="s">
        <v>13</v>
      </c>
      <c r="I380">
        <v>38</v>
      </c>
    </row>
    <row r="381" spans="1:9" x14ac:dyDescent="0.3">
      <c r="A381">
        <v>380</v>
      </c>
      <c r="B381" t="s">
        <v>9</v>
      </c>
      <c r="C381">
        <v>280000</v>
      </c>
      <c r="D381" t="s">
        <v>10</v>
      </c>
      <c r="E381" t="s">
        <v>16</v>
      </c>
      <c r="F381" t="s">
        <v>12</v>
      </c>
      <c r="G381" t="s">
        <v>13</v>
      </c>
      <c r="H381" t="s">
        <v>13</v>
      </c>
      <c r="I381">
        <v>33</v>
      </c>
    </row>
    <row r="382" spans="1:9" x14ac:dyDescent="0.3">
      <c r="A382">
        <v>381</v>
      </c>
      <c r="B382" t="s">
        <v>9</v>
      </c>
      <c r="C382">
        <v>1414130.5</v>
      </c>
      <c r="D382" t="s">
        <v>10</v>
      </c>
      <c r="E382" t="s">
        <v>11</v>
      </c>
      <c r="F382" t="s">
        <v>12</v>
      </c>
      <c r="G382" t="s">
        <v>13</v>
      </c>
      <c r="H382" t="s">
        <v>13</v>
      </c>
      <c r="I382">
        <v>34</v>
      </c>
    </row>
    <row r="383" spans="1:9" x14ac:dyDescent="0.3">
      <c r="A383">
        <v>382</v>
      </c>
      <c r="B383" t="s">
        <v>15</v>
      </c>
      <c r="C383">
        <v>300018</v>
      </c>
      <c r="D383" t="s">
        <v>18</v>
      </c>
      <c r="E383" t="s">
        <v>16</v>
      </c>
      <c r="F383" t="s">
        <v>12</v>
      </c>
      <c r="G383" t="s">
        <v>13</v>
      </c>
      <c r="H383" t="s">
        <v>12</v>
      </c>
      <c r="I383">
        <v>32</v>
      </c>
    </row>
    <row r="384" spans="1:9" x14ac:dyDescent="0.3">
      <c r="A384">
        <v>383</v>
      </c>
      <c r="B384" t="s">
        <v>9</v>
      </c>
      <c r="C384">
        <v>695508.19</v>
      </c>
      <c r="D384" t="s">
        <v>10</v>
      </c>
      <c r="E384" t="s">
        <v>16</v>
      </c>
      <c r="F384" t="s">
        <v>12</v>
      </c>
      <c r="G384" t="s">
        <v>13</v>
      </c>
      <c r="H384" t="s">
        <v>13</v>
      </c>
      <c r="I384">
        <v>36</v>
      </c>
    </row>
    <row r="385" spans="1:9" x14ac:dyDescent="0.3">
      <c r="A385">
        <v>384</v>
      </c>
      <c r="B385" t="s">
        <v>9</v>
      </c>
      <c r="C385">
        <v>343811</v>
      </c>
      <c r="D385" t="s">
        <v>18</v>
      </c>
      <c r="E385" t="s">
        <v>16</v>
      </c>
      <c r="F385" t="s">
        <v>12</v>
      </c>
      <c r="G385" t="s">
        <v>13</v>
      </c>
      <c r="H385" t="s">
        <v>13</v>
      </c>
      <c r="I385">
        <v>64</v>
      </c>
    </row>
    <row r="386" spans="1:9" x14ac:dyDescent="0.3">
      <c r="A386">
        <v>385</v>
      </c>
      <c r="B386" t="s">
        <v>9</v>
      </c>
      <c r="C386">
        <v>356858</v>
      </c>
      <c r="D386" t="s">
        <v>18</v>
      </c>
      <c r="E386" t="s">
        <v>16</v>
      </c>
      <c r="F386" t="s">
        <v>12</v>
      </c>
      <c r="G386" t="s">
        <v>13</v>
      </c>
      <c r="H386" t="s">
        <v>13</v>
      </c>
      <c r="I386">
        <v>57</v>
      </c>
    </row>
    <row r="387" spans="1:9" x14ac:dyDescent="0.3">
      <c r="A387">
        <v>386</v>
      </c>
      <c r="B387" t="s">
        <v>15</v>
      </c>
      <c r="C387">
        <v>1314924.8600000001</v>
      </c>
      <c r="D387" t="s">
        <v>10</v>
      </c>
      <c r="E387" t="s">
        <v>16</v>
      </c>
      <c r="F387" t="s">
        <v>12</v>
      </c>
      <c r="G387" t="s">
        <v>13</v>
      </c>
      <c r="H387" t="s">
        <v>13</v>
      </c>
      <c r="I387">
        <v>37</v>
      </c>
    </row>
    <row r="388" spans="1:9" x14ac:dyDescent="0.3">
      <c r="A388">
        <v>387</v>
      </c>
      <c r="B388" t="s">
        <v>9</v>
      </c>
      <c r="C388">
        <v>652872.57999999996</v>
      </c>
      <c r="D388" t="s">
        <v>10</v>
      </c>
      <c r="E388" t="s">
        <v>16</v>
      </c>
      <c r="F388" t="s">
        <v>12</v>
      </c>
      <c r="G388" t="s">
        <v>12</v>
      </c>
      <c r="H388" t="s">
        <v>13</v>
      </c>
      <c r="I388">
        <v>54</v>
      </c>
    </row>
    <row r="389" spans="1:9" x14ac:dyDescent="0.3">
      <c r="A389">
        <v>388</v>
      </c>
      <c r="B389" t="s">
        <v>9</v>
      </c>
      <c r="C389">
        <v>297045</v>
      </c>
      <c r="D389" t="s">
        <v>17</v>
      </c>
      <c r="E389" t="s">
        <v>16</v>
      </c>
      <c r="F389" t="s">
        <v>12</v>
      </c>
      <c r="G389" t="s">
        <v>13</v>
      </c>
      <c r="H389" t="s">
        <v>13</v>
      </c>
      <c r="I389">
        <v>44</v>
      </c>
    </row>
    <row r="390" spans="1:9" x14ac:dyDescent="0.3">
      <c r="A390">
        <v>389</v>
      </c>
      <c r="B390" t="s">
        <v>9</v>
      </c>
      <c r="C390">
        <v>463313.7</v>
      </c>
      <c r="D390" t="s">
        <v>10</v>
      </c>
      <c r="E390" t="s">
        <v>11</v>
      </c>
      <c r="F390" t="s">
        <v>12</v>
      </c>
      <c r="G390" t="s">
        <v>13</v>
      </c>
      <c r="H390" t="s">
        <v>13</v>
      </c>
      <c r="I390">
        <v>36</v>
      </c>
    </row>
    <row r="391" spans="1:9" x14ac:dyDescent="0.3">
      <c r="A391">
        <v>390</v>
      </c>
      <c r="B391" t="s">
        <v>15</v>
      </c>
      <c r="C391">
        <v>144000</v>
      </c>
      <c r="D391" t="s">
        <v>10</v>
      </c>
      <c r="E391" t="s">
        <v>16</v>
      </c>
      <c r="F391" t="s">
        <v>12</v>
      </c>
      <c r="G391" t="s">
        <v>13</v>
      </c>
      <c r="H391" t="s">
        <v>13</v>
      </c>
      <c r="I391">
        <v>20</v>
      </c>
    </row>
    <row r="392" spans="1:9" x14ac:dyDescent="0.3">
      <c r="A392">
        <v>391</v>
      </c>
      <c r="B392" t="s">
        <v>9</v>
      </c>
      <c r="C392">
        <v>610513</v>
      </c>
      <c r="D392" t="s">
        <v>18</v>
      </c>
      <c r="E392" t="s">
        <v>16</v>
      </c>
      <c r="F392" t="s">
        <v>12</v>
      </c>
      <c r="G392" t="s">
        <v>13</v>
      </c>
      <c r="H392" t="s">
        <v>12</v>
      </c>
      <c r="I392">
        <v>34</v>
      </c>
    </row>
    <row r="393" spans="1:9" x14ac:dyDescent="0.3">
      <c r="A393">
        <v>392</v>
      </c>
      <c r="B393" t="s">
        <v>15</v>
      </c>
      <c r="C393">
        <v>950292</v>
      </c>
      <c r="D393" t="s">
        <v>10</v>
      </c>
      <c r="E393" t="s">
        <v>16</v>
      </c>
      <c r="F393" t="s">
        <v>12</v>
      </c>
      <c r="G393" t="s">
        <v>13</v>
      </c>
      <c r="H393" t="s">
        <v>13</v>
      </c>
      <c r="I393">
        <v>38</v>
      </c>
    </row>
    <row r="394" spans="1:9" x14ac:dyDescent="0.3">
      <c r="A394">
        <v>393</v>
      </c>
      <c r="B394" t="s">
        <v>9</v>
      </c>
      <c r="C394">
        <v>798210</v>
      </c>
      <c r="D394" t="s">
        <v>10</v>
      </c>
      <c r="E394" t="s">
        <v>11</v>
      </c>
      <c r="F394" t="s">
        <v>12</v>
      </c>
      <c r="G394" t="s">
        <v>13</v>
      </c>
      <c r="H394" t="s">
        <v>13</v>
      </c>
      <c r="I394">
        <v>39</v>
      </c>
    </row>
    <row r="395" spans="1:9" x14ac:dyDescent="0.3">
      <c r="A395">
        <v>394</v>
      </c>
      <c r="B395" t="s">
        <v>9</v>
      </c>
      <c r="C395">
        <v>783125</v>
      </c>
      <c r="D395" t="s">
        <v>10</v>
      </c>
      <c r="E395" t="s">
        <v>16</v>
      </c>
      <c r="F395" t="s">
        <v>12</v>
      </c>
      <c r="G395" t="s">
        <v>13</v>
      </c>
      <c r="H395" t="s">
        <v>12</v>
      </c>
      <c r="I395">
        <v>32</v>
      </c>
    </row>
    <row r="396" spans="1:9" x14ac:dyDescent="0.3">
      <c r="A396">
        <v>395</v>
      </c>
      <c r="B396" t="s">
        <v>9</v>
      </c>
      <c r="C396">
        <v>466553.21</v>
      </c>
      <c r="D396" t="s">
        <v>10</v>
      </c>
      <c r="E396" t="s">
        <v>16</v>
      </c>
      <c r="F396" t="s">
        <v>12</v>
      </c>
      <c r="G396" t="s">
        <v>13</v>
      </c>
      <c r="H396" t="s">
        <v>13</v>
      </c>
      <c r="I396">
        <v>36</v>
      </c>
    </row>
    <row r="397" spans="1:9" x14ac:dyDescent="0.3">
      <c r="A397">
        <v>396</v>
      </c>
      <c r="B397" t="s">
        <v>9</v>
      </c>
      <c r="C397">
        <v>14290</v>
      </c>
      <c r="D397" t="s">
        <v>10</v>
      </c>
      <c r="E397" t="s">
        <v>16</v>
      </c>
      <c r="F397" t="s">
        <v>12</v>
      </c>
      <c r="G397" t="s">
        <v>13</v>
      </c>
      <c r="H397" t="s">
        <v>13</v>
      </c>
      <c r="I397">
        <v>57</v>
      </c>
    </row>
    <row r="398" spans="1:9" x14ac:dyDescent="0.3">
      <c r="A398">
        <v>397</v>
      </c>
      <c r="B398" t="s">
        <v>9</v>
      </c>
      <c r="C398">
        <v>289448</v>
      </c>
      <c r="D398" t="s">
        <v>18</v>
      </c>
      <c r="E398" t="s">
        <v>16</v>
      </c>
      <c r="F398" t="s">
        <v>12</v>
      </c>
      <c r="G398" t="s">
        <v>13</v>
      </c>
      <c r="H398" t="s">
        <v>13</v>
      </c>
      <c r="I398">
        <v>52</v>
      </c>
    </row>
    <row r="399" spans="1:9" x14ac:dyDescent="0.3">
      <c r="A399">
        <v>398</v>
      </c>
      <c r="B399" t="s">
        <v>9</v>
      </c>
      <c r="C399">
        <v>323432.7</v>
      </c>
      <c r="D399" t="s">
        <v>10</v>
      </c>
      <c r="E399" t="s">
        <v>16</v>
      </c>
      <c r="F399" t="s">
        <v>12</v>
      </c>
      <c r="G399" t="s">
        <v>12</v>
      </c>
      <c r="H399" t="s">
        <v>13</v>
      </c>
      <c r="I399">
        <v>50</v>
      </c>
    </row>
    <row r="400" spans="1:9" x14ac:dyDescent="0.3">
      <c r="A400">
        <v>399</v>
      </c>
      <c r="B400" t="s">
        <v>15</v>
      </c>
      <c r="C400">
        <v>577151</v>
      </c>
      <c r="D400" t="s">
        <v>10</v>
      </c>
      <c r="E400" t="s">
        <v>11</v>
      </c>
      <c r="F400" t="s">
        <v>12</v>
      </c>
      <c r="G400" t="s">
        <v>13</v>
      </c>
      <c r="H400" t="s">
        <v>13</v>
      </c>
      <c r="I400">
        <v>34</v>
      </c>
    </row>
    <row r="401" spans="1:9" x14ac:dyDescent="0.3">
      <c r="A401">
        <v>400</v>
      </c>
      <c r="B401" t="s">
        <v>9</v>
      </c>
      <c r="C401">
        <v>622335.6</v>
      </c>
      <c r="D401" t="s">
        <v>10</v>
      </c>
      <c r="E401" t="s">
        <v>16</v>
      </c>
      <c r="F401" t="s">
        <v>12</v>
      </c>
      <c r="G401" t="s">
        <v>13</v>
      </c>
      <c r="H401" t="s">
        <v>13</v>
      </c>
      <c r="I401">
        <v>50</v>
      </c>
    </row>
    <row r="402" spans="1:9" x14ac:dyDescent="0.3">
      <c r="A402">
        <v>401</v>
      </c>
      <c r="B402" t="s">
        <v>15</v>
      </c>
      <c r="C402">
        <v>205048</v>
      </c>
      <c r="D402" t="s">
        <v>10</v>
      </c>
      <c r="E402" t="s">
        <v>16</v>
      </c>
      <c r="F402" t="s">
        <v>12</v>
      </c>
      <c r="G402" t="s">
        <v>12</v>
      </c>
      <c r="H402" t="s">
        <v>13</v>
      </c>
      <c r="I402">
        <v>36</v>
      </c>
    </row>
    <row r="403" spans="1:9" x14ac:dyDescent="0.3">
      <c r="A403">
        <v>402</v>
      </c>
      <c r="B403" t="s">
        <v>9</v>
      </c>
      <c r="C403">
        <v>278030.99</v>
      </c>
      <c r="D403" t="s">
        <v>19</v>
      </c>
      <c r="E403" t="s">
        <v>16</v>
      </c>
      <c r="F403" t="s">
        <v>12</v>
      </c>
      <c r="G403" t="s">
        <v>13</v>
      </c>
      <c r="H403" t="s">
        <v>13</v>
      </c>
      <c r="I403">
        <v>52</v>
      </c>
    </row>
    <row r="404" spans="1:9" x14ac:dyDescent="0.3">
      <c r="A404">
        <v>403</v>
      </c>
      <c r="B404" t="s">
        <v>9</v>
      </c>
      <c r="C404">
        <v>425699.65</v>
      </c>
      <c r="D404" t="s">
        <v>10</v>
      </c>
      <c r="E404" t="s">
        <v>16</v>
      </c>
      <c r="F404" t="s">
        <v>12</v>
      </c>
      <c r="G404" t="s">
        <v>13</v>
      </c>
      <c r="H404" t="s">
        <v>13</v>
      </c>
      <c r="I404">
        <v>42</v>
      </c>
    </row>
    <row r="405" spans="1:9" x14ac:dyDescent="0.3">
      <c r="A405">
        <v>404</v>
      </c>
      <c r="B405" t="s">
        <v>9</v>
      </c>
      <c r="C405">
        <v>74118.77</v>
      </c>
      <c r="D405" t="s">
        <v>10</v>
      </c>
      <c r="E405" t="s">
        <v>11</v>
      </c>
      <c r="F405" t="s">
        <v>12</v>
      </c>
      <c r="G405" t="s">
        <v>13</v>
      </c>
      <c r="H405" t="s">
        <v>13</v>
      </c>
      <c r="I405">
        <v>22</v>
      </c>
    </row>
    <row r="406" spans="1:9" x14ac:dyDescent="0.3">
      <c r="A406">
        <v>405</v>
      </c>
      <c r="B406" t="s">
        <v>9</v>
      </c>
      <c r="C406">
        <v>1063180</v>
      </c>
      <c r="D406" t="s">
        <v>10</v>
      </c>
      <c r="E406" t="s">
        <v>16</v>
      </c>
      <c r="F406" t="s">
        <v>12</v>
      </c>
      <c r="G406" t="s">
        <v>13</v>
      </c>
      <c r="H406" t="s">
        <v>13</v>
      </c>
      <c r="I406">
        <v>55</v>
      </c>
    </row>
    <row r="407" spans="1:9" x14ac:dyDescent="0.3">
      <c r="A407">
        <v>406</v>
      </c>
      <c r="B407" t="s">
        <v>9</v>
      </c>
      <c r="C407">
        <v>614527</v>
      </c>
      <c r="D407" t="s">
        <v>10</v>
      </c>
      <c r="E407" t="s">
        <v>16</v>
      </c>
      <c r="F407" t="s">
        <v>12</v>
      </c>
      <c r="G407" t="s">
        <v>13</v>
      </c>
      <c r="H407" t="s">
        <v>13</v>
      </c>
      <c r="I407">
        <v>38</v>
      </c>
    </row>
    <row r="408" spans="1:9" x14ac:dyDescent="0.3">
      <c r="A408">
        <v>407</v>
      </c>
      <c r="B408" t="s">
        <v>9</v>
      </c>
      <c r="C408">
        <v>278030</v>
      </c>
      <c r="D408" t="s">
        <v>19</v>
      </c>
      <c r="E408" t="s">
        <v>16</v>
      </c>
      <c r="F408" t="s">
        <v>12</v>
      </c>
      <c r="G408" t="s">
        <v>13</v>
      </c>
      <c r="H408" t="s">
        <v>13</v>
      </c>
      <c r="I408">
        <v>42</v>
      </c>
    </row>
    <row r="409" spans="1:9" x14ac:dyDescent="0.3">
      <c r="A409">
        <v>408</v>
      </c>
      <c r="B409" t="s">
        <v>15</v>
      </c>
      <c r="C409">
        <v>398320</v>
      </c>
      <c r="D409" t="s">
        <v>10</v>
      </c>
      <c r="E409" t="s">
        <v>11</v>
      </c>
      <c r="F409" t="s">
        <v>12</v>
      </c>
      <c r="G409" t="s">
        <v>13</v>
      </c>
      <c r="H409" t="s">
        <v>12</v>
      </c>
      <c r="I409">
        <v>62</v>
      </c>
    </row>
    <row r="410" spans="1:9" x14ac:dyDescent="0.3">
      <c r="A410">
        <v>409</v>
      </c>
      <c r="B410" t="s">
        <v>9</v>
      </c>
      <c r="C410">
        <v>302188</v>
      </c>
      <c r="D410" t="s">
        <v>17</v>
      </c>
      <c r="E410" t="s">
        <v>16</v>
      </c>
      <c r="F410" t="s">
        <v>12</v>
      </c>
      <c r="G410" t="s">
        <v>13</v>
      </c>
      <c r="H410" t="s">
        <v>13</v>
      </c>
      <c r="I410">
        <v>36</v>
      </c>
    </row>
    <row r="411" spans="1:9" x14ac:dyDescent="0.3">
      <c r="A411">
        <v>410</v>
      </c>
      <c r="B411" t="s">
        <v>9</v>
      </c>
      <c r="C411">
        <v>500000</v>
      </c>
      <c r="D411" t="s">
        <v>10</v>
      </c>
      <c r="E411" t="s">
        <v>16</v>
      </c>
      <c r="F411" t="s">
        <v>12</v>
      </c>
      <c r="G411" t="s">
        <v>13</v>
      </c>
      <c r="H411" t="s">
        <v>13</v>
      </c>
      <c r="I411">
        <v>22</v>
      </c>
    </row>
    <row r="412" spans="1:9" x14ac:dyDescent="0.3">
      <c r="A412">
        <v>411</v>
      </c>
      <c r="B412" t="s">
        <v>15</v>
      </c>
      <c r="C412">
        <v>594092</v>
      </c>
      <c r="D412" t="s">
        <v>18</v>
      </c>
      <c r="E412" t="s">
        <v>16</v>
      </c>
      <c r="F412" t="s">
        <v>12</v>
      </c>
      <c r="G412" t="s">
        <v>13</v>
      </c>
      <c r="H412" t="s">
        <v>13</v>
      </c>
      <c r="I412">
        <v>55</v>
      </c>
    </row>
    <row r="413" spans="1:9" x14ac:dyDescent="0.3">
      <c r="A413">
        <v>412</v>
      </c>
      <c r="B413" t="s">
        <v>9</v>
      </c>
      <c r="C413">
        <v>639148</v>
      </c>
      <c r="D413" t="s">
        <v>18</v>
      </c>
      <c r="E413" t="s">
        <v>16</v>
      </c>
      <c r="F413" t="s">
        <v>12</v>
      </c>
      <c r="G413" t="s">
        <v>12</v>
      </c>
      <c r="H413" t="s">
        <v>12</v>
      </c>
      <c r="I413">
        <v>49</v>
      </c>
    </row>
    <row r="414" spans="1:9" x14ac:dyDescent="0.3">
      <c r="A414">
        <v>413</v>
      </c>
      <c r="B414" t="s">
        <v>9</v>
      </c>
      <c r="C414">
        <v>415861</v>
      </c>
      <c r="D414" t="s">
        <v>18</v>
      </c>
      <c r="E414" t="s">
        <v>16</v>
      </c>
      <c r="F414" t="s">
        <v>12</v>
      </c>
      <c r="G414" t="s">
        <v>12</v>
      </c>
      <c r="H414" t="s">
        <v>12</v>
      </c>
      <c r="I414">
        <v>45</v>
      </c>
    </row>
    <row r="415" spans="1:9" x14ac:dyDescent="0.3">
      <c r="A415">
        <v>414</v>
      </c>
      <c r="B415" t="s">
        <v>9</v>
      </c>
      <c r="C415">
        <v>854328.45</v>
      </c>
      <c r="D415" t="s">
        <v>10</v>
      </c>
      <c r="E415" t="s">
        <v>11</v>
      </c>
      <c r="F415" t="s">
        <v>12</v>
      </c>
      <c r="G415" t="s">
        <v>13</v>
      </c>
      <c r="H415" t="s">
        <v>13</v>
      </c>
      <c r="I415">
        <v>50</v>
      </c>
    </row>
    <row r="416" spans="1:9" x14ac:dyDescent="0.3">
      <c r="A416">
        <v>415</v>
      </c>
      <c r="B416" t="s">
        <v>9</v>
      </c>
      <c r="C416">
        <v>293000</v>
      </c>
      <c r="D416" t="s">
        <v>10</v>
      </c>
      <c r="E416" t="s">
        <v>16</v>
      </c>
      <c r="F416" t="s">
        <v>12</v>
      </c>
      <c r="G416" t="s">
        <v>13</v>
      </c>
      <c r="H416" t="s">
        <v>13</v>
      </c>
      <c r="I416">
        <v>38</v>
      </c>
    </row>
    <row r="417" spans="1:9" x14ac:dyDescent="0.3">
      <c r="A417">
        <v>416</v>
      </c>
      <c r="B417" t="s">
        <v>9</v>
      </c>
      <c r="C417">
        <v>213192</v>
      </c>
      <c r="D417" t="s">
        <v>10</v>
      </c>
      <c r="E417" t="s">
        <v>16</v>
      </c>
      <c r="F417" t="s">
        <v>12</v>
      </c>
      <c r="G417" t="s">
        <v>13</v>
      </c>
      <c r="H417" t="s">
        <v>13</v>
      </c>
      <c r="I417">
        <v>30</v>
      </c>
    </row>
    <row r="418" spans="1:9" x14ac:dyDescent="0.3">
      <c r="A418">
        <v>417</v>
      </c>
      <c r="B418" t="s">
        <v>15</v>
      </c>
      <c r="C418">
        <v>5063660</v>
      </c>
      <c r="D418" t="s">
        <v>10</v>
      </c>
      <c r="E418" t="s">
        <v>11</v>
      </c>
      <c r="F418" t="s">
        <v>12</v>
      </c>
      <c r="G418" t="s">
        <v>13</v>
      </c>
      <c r="H418" t="s">
        <v>12</v>
      </c>
      <c r="I418">
        <v>40</v>
      </c>
    </row>
    <row r="419" spans="1:9" x14ac:dyDescent="0.3">
      <c r="A419">
        <v>418</v>
      </c>
      <c r="B419" t="s">
        <v>15</v>
      </c>
      <c r="C419">
        <v>736280</v>
      </c>
      <c r="D419" t="s">
        <v>10</v>
      </c>
      <c r="E419" t="s">
        <v>16</v>
      </c>
      <c r="F419" t="s">
        <v>12</v>
      </c>
      <c r="G419" t="s">
        <v>13</v>
      </c>
      <c r="H419" t="s">
        <v>13</v>
      </c>
      <c r="I419">
        <v>33</v>
      </c>
    </row>
    <row r="420" spans="1:9" x14ac:dyDescent="0.3">
      <c r="A420">
        <v>419</v>
      </c>
      <c r="B420" t="s">
        <v>9</v>
      </c>
      <c r="C420">
        <v>200000</v>
      </c>
      <c r="D420" t="s">
        <v>10</v>
      </c>
      <c r="E420" t="s">
        <v>16</v>
      </c>
      <c r="F420" t="s">
        <v>12</v>
      </c>
      <c r="G420" t="s">
        <v>13</v>
      </c>
      <c r="H420" t="s">
        <v>13</v>
      </c>
      <c r="I420">
        <v>46</v>
      </c>
    </row>
    <row r="421" spans="1:9" x14ac:dyDescent="0.3">
      <c r="A421">
        <v>420</v>
      </c>
      <c r="B421" t="s">
        <v>9</v>
      </c>
      <c r="C421">
        <v>92670</v>
      </c>
      <c r="D421" t="s">
        <v>10</v>
      </c>
      <c r="E421" t="s">
        <v>16</v>
      </c>
      <c r="F421" t="s">
        <v>12</v>
      </c>
      <c r="G421" t="s">
        <v>13</v>
      </c>
      <c r="H421" t="s">
        <v>13</v>
      </c>
      <c r="I421">
        <v>22</v>
      </c>
    </row>
    <row r="422" spans="1:9" x14ac:dyDescent="0.3">
      <c r="A422">
        <v>421</v>
      </c>
      <c r="B422" t="s">
        <v>9</v>
      </c>
      <c r="C422">
        <v>492739.1</v>
      </c>
      <c r="D422" t="s">
        <v>10</v>
      </c>
      <c r="E422" t="s">
        <v>16</v>
      </c>
      <c r="F422" t="s">
        <v>12</v>
      </c>
      <c r="G422" t="s">
        <v>12</v>
      </c>
      <c r="H422" t="s">
        <v>13</v>
      </c>
      <c r="I422">
        <v>45</v>
      </c>
    </row>
    <row r="423" spans="1:9" x14ac:dyDescent="0.3">
      <c r="A423">
        <v>422</v>
      </c>
      <c r="B423" t="s">
        <v>9</v>
      </c>
      <c r="C423">
        <v>136224.42000000001</v>
      </c>
      <c r="D423" t="s">
        <v>10</v>
      </c>
      <c r="E423" t="s">
        <v>16</v>
      </c>
      <c r="F423" t="s">
        <v>12</v>
      </c>
      <c r="G423" t="s">
        <v>13</v>
      </c>
      <c r="H423" t="s">
        <v>13</v>
      </c>
      <c r="I423">
        <v>30</v>
      </c>
    </row>
    <row r="424" spans="1:9" x14ac:dyDescent="0.3">
      <c r="A424">
        <v>423</v>
      </c>
      <c r="B424" t="s">
        <v>9</v>
      </c>
      <c r="C424">
        <v>1189549</v>
      </c>
      <c r="D424" t="s">
        <v>18</v>
      </c>
      <c r="E424" t="s">
        <v>16</v>
      </c>
      <c r="F424" t="s">
        <v>12</v>
      </c>
      <c r="G424" t="s">
        <v>13</v>
      </c>
      <c r="H424" t="s">
        <v>13</v>
      </c>
      <c r="I424">
        <v>50</v>
      </c>
    </row>
    <row r="425" spans="1:9" x14ac:dyDescent="0.3">
      <c r="A425">
        <v>424</v>
      </c>
      <c r="B425" t="s">
        <v>15</v>
      </c>
      <c r="C425">
        <v>339035</v>
      </c>
      <c r="D425" t="s">
        <v>10</v>
      </c>
      <c r="E425" t="s">
        <v>16</v>
      </c>
      <c r="F425" t="s">
        <v>12</v>
      </c>
      <c r="G425" t="s">
        <v>13</v>
      </c>
      <c r="H425" t="s">
        <v>13</v>
      </c>
      <c r="I425">
        <v>40</v>
      </c>
    </row>
    <row r="426" spans="1:9" x14ac:dyDescent="0.3">
      <c r="A426">
        <v>425</v>
      </c>
      <c r="B426" t="s">
        <v>9</v>
      </c>
      <c r="C426">
        <v>581850</v>
      </c>
      <c r="D426" t="s">
        <v>10</v>
      </c>
      <c r="E426" t="s">
        <v>16</v>
      </c>
      <c r="F426" t="s">
        <v>12</v>
      </c>
      <c r="G426" t="s">
        <v>13</v>
      </c>
      <c r="H426" t="s">
        <v>13</v>
      </c>
      <c r="I426">
        <v>32</v>
      </c>
    </row>
    <row r="427" spans="1:9" x14ac:dyDescent="0.3">
      <c r="A427">
        <v>426</v>
      </c>
      <c r="B427" t="s">
        <v>9</v>
      </c>
      <c r="C427">
        <v>425737</v>
      </c>
      <c r="D427" t="s">
        <v>18</v>
      </c>
      <c r="E427" t="s">
        <v>16</v>
      </c>
      <c r="F427" t="s">
        <v>12</v>
      </c>
      <c r="G427" t="s">
        <v>13</v>
      </c>
      <c r="H427" t="s">
        <v>12</v>
      </c>
      <c r="I427">
        <v>52</v>
      </c>
    </row>
    <row r="428" spans="1:9" x14ac:dyDescent="0.3">
      <c r="A428">
        <v>427</v>
      </c>
      <c r="B428" t="s">
        <v>15</v>
      </c>
      <c r="C428">
        <v>622188</v>
      </c>
      <c r="D428" t="s">
        <v>10</v>
      </c>
      <c r="E428" t="s">
        <v>16</v>
      </c>
      <c r="F428" t="s">
        <v>12</v>
      </c>
      <c r="G428" t="s">
        <v>13</v>
      </c>
      <c r="H428" t="s">
        <v>13</v>
      </c>
      <c r="I428">
        <v>31</v>
      </c>
    </row>
    <row r="429" spans="1:9" x14ac:dyDescent="0.3">
      <c r="A429">
        <v>428</v>
      </c>
      <c r="B429" t="s">
        <v>15</v>
      </c>
      <c r="C429">
        <v>519825</v>
      </c>
      <c r="D429" t="s">
        <v>18</v>
      </c>
      <c r="E429" t="s">
        <v>16</v>
      </c>
      <c r="F429" t="s">
        <v>12</v>
      </c>
      <c r="G429" t="s">
        <v>13</v>
      </c>
      <c r="H429" t="s">
        <v>12</v>
      </c>
      <c r="I429">
        <v>52</v>
      </c>
    </row>
    <row r="430" spans="1:9" x14ac:dyDescent="0.3">
      <c r="A430">
        <v>429</v>
      </c>
      <c r="B430" t="s">
        <v>15</v>
      </c>
      <c r="C430">
        <v>651555</v>
      </c>
      <c r="D430" t="s">
        <v>10</v>
      </c>
      <c r="E430" t="s">
        <v>16</v>
      </c>
      <c r="F430" t="s">
        <v>12</v>
      </c>
      <c r="G430" t="s">
        <v>13</v>
      </c>
      <c r="H430" t="s">
        <v>13</v>
      </c>
      <c r="I430">
        <v>39</v>
      </c>
    </row>
    <row r="431" spans="1:9" x14ac:dyDescent="0.3">
      <c r="A431">
        <v>430</v>
      </c>
      <c r="B431" t="s">
        <v>9</v>
      </c>
      <c r="C431">
        <v>432667</v>
      </c>
      <c r="D431" t="s">
        <v>10</v>
      </c>
      <c r="E431" t="s">
        <v>16</v>
      </c>
      <c r="F431" t="s">
        <v>12</v>
      </c>
      <c r="G431" t="s">
        <v>13</v>
      </c>
      <c r="H431" t="s">
        <v>13</v>
      </c>
      <c r="I431">
        <v>23</v>
      </c>
    </row>
    <row r="432" spans="1:9" x14ac:dyDescent="0.3">
      <c r="A432">
        <v>431</v>
      </c>
      <c r="B432" t="s">
        <v>15</v>
      </c>
      <c r="C432">
        <v>575270</v>
      </c>
      <c r="D432" t="s">
        <v>10</v>
      </c>
      <c r="E432" t="s">
        <v>16</v>
      </c>
      <c r="F432" t="s">
        <v>12</v>
      </c>
      <c r="G432" t="s">
        <v>13</v>
      </c>
      <c r="H432" t="s">
        <v>13</v>
      </c>
      <c r="I432">
        <v>54</v>
      </c>
    </row>
    <row r="433" spans="1:9" x14ac:dyDescent="0.3">
      <c r="A433">
        <v>432</v>
      </c>
      <c r="B433" t="s">
        <v>15</v>
      </c>
      <c r="C433">
        <v>297046</v>
      </c>
      <c r="D433" t="s">
        <v>17</v>
      </c>
      <c r="E433" t="s">
        <v>16</v>
      </c>
      <c r="F433" t="s">
        <v>12</v>
      </c>
      <c r="G433" t="s">
        <v>13</v>
      </c>
      <c r="H433" t="s">
        <v>13</v>
      </c>
      <c r="I433">
        <v>54</v>
      </c>
    </row>
    <row r="434" spans="1:9" x14ac:dyDescent="0.3">
      <c r="A434">
        <v>433</v>
      </c>
      <c r="B434" t="s">
        <v>9</v>
      </c>
      <c r="C434">
        <v>107146.67</v>
      </c>
      <c r="D434" t="s">
        <v>10</v>
      </c>
      <c r="E434" t="s">
        <v>16</v>
      </c>
      <c r="F434" t="s">
        <v>12</v>
      </c>
      <c r="G434" t="s">
        <v>12</v>
      </c>
      <c r="H434" t="s">
        <v>13</v>
      </c>
      <c r="I434">
        <v>34</v>
      </c>
    </row>
    <row r="435" spans="1:9" x14ac:dyDescent="0.3">
      <c r="A435">
        <v>434</v>
      </c>
      <c r="B435" t="s">
        <v>15</v>
      </c>
      <c r="C435">
        <v>389357</v>
      </c>
      <c r="D435" t="s">
        <v>10</v>
      </c>
      <c r="E435" t="s">
        <v>16</v>
      </c>
      <c r="F435" t="s">
        <v>12</v>
      </c>
      <c r="G435" t="s">
        <v>13</v>
      </c>
      <c r="H435" t="s">
        <v>12</v>
      </c>
      <c r="I435">
        <v>51</v>
      </c>
    </row>
    <row r="436" spans="1:9" x14ac:dyDescent="0.3">
      <c r="A436">
        <v>435</v>
      </c>
      <c r="B436" t="s">
        <v>9</v>
      </c>
      <c r="C436">
        <v>408495</v>
      </c>
      <c r="D436" t="s">
        <v>10</v>
      </c>
      <c r="E436" t="s">
        <v>16</v>
      </c>
      <c r="F436" t="s">
        <v>12</v>
      </c>
      <c r="G436" t="s">
        <v>13</v>
      </c>
      <c r="H436" t="s">
        <v>13</v>
      </c>
      <c r="I436">
        <v>49</v>
      </c>
    </row>
    <row r="437" spans="1:9" x14ac:dyDescent="0.3">
      <c r="A437">
        <v>436</v>
      </c>
      <c r="B437" t="s">
        <v>9</v>
      </c>
      <c r="C437">
        <v>150222</v>
      </c>
      <c r="D437" t="s">
        <v>10</v>
      </c>
      <c r="E437" t="s">
        <v>16</v>
      </c>
      <c r="F437" t="s">
        <v>12</v>
      </c>
      <c r="G437" t="s">
        <v>13</v>
      </c>
      <c r="H437" t="s">
        <v>13</v>
      </c>
      <c r="I437">
        <v>56</v>
      </c>
    </row>
    <row r="438" spans="1:9" x14ac:dyDescent="0.3">
      <c r="A438">
        <v>437</v>
      </c>
      <c r="B438" t="s">
        <v>15</v>
      </c>
      <c r="C438">
        <v>297046</v>
      </c>
      <c r="D438" t="s">
        <v>17</v>
      </c>
      <c r="E438" t="s">
        <v>16</v>
      </c>
      <c r="F438" t="s">
        <v>12</v>
      </c>
      <c r="G438" t="s">
        <v>12</v>
      </c>
      <c r="H438" t="s">
        <v>13</v>
      </c>
      <c r="I438">
        <v>47</v>
      </c>
    </row>
    <row r="439" spans="1:9" x14ac:dyDescent="0.3">
      <c r="A439">
        <v>438</v>
      </c>
      <c r="B439" t="s">
        <v>9</v>
      </c>
      <c r="C439">
        <v>1042254.3</v>
      </c>
      <c r="D439" t="s">
        <v>10</v>
      </c>
      <c r="E439" t="s">
        <v>16</v>
      </c>
      <c r="F439" t="s">
        <v>12</v>
      </c>
      <c r="G439" t="s">
        <v>13</v>
      </c>
      <c r="H439" t="s">
        <v>13</v>
      </c>
      <c r="I439">
        <v>41</v>
      </c>
    </row>
    <row r="440" spans="1:9" x14ac:dyDescent="0.3">
      <c r="A440">
        <v>439</v>
      </c>
      <c r="B440" t="s">
        <v>9</v>
      </c>
      <c r="C440">
        <v>685221</v>
      </c>
      <c r="D440" t="s">
        <v>14</v>
      </c>
      <c r="E440" t="s">
        <v>11</v>
      </c>
      <c r="F440" t="s">
        <v>12</v>
      </c>
      <c r="G440" t="s">
        <v>13</v>
      </c>
      <c r="H440" t="s">
        <v>13</v>
      </c>
      <c r="I440">
        <v>81</v>
      </c>
    </row>
    <row r="441" spans="1:9" x14ac:dyDescent="0.3">
      <c r="A441">
        <v>440</v>
      </c>
      <c r="B441" t="s">
        <v>9</v>
      </c>
      <c r="C441">
        <v>806740.07</v>
      </c>
      <c r="D441" t="s">
        <v>10</v>
      </c>
      <c r="E441" t="s">
        <v>16</v>
      </c>
      <c r="F441" t="s">
        <v>12</v>
      </c>
      <c r="G441" t="s">
        <v>13</v>
      </c>
      <c r="H441" t="s">
        <v>13</v>
      </c>
      <c r="I441">
        <v>23</v>
      </c>
    </row>
    <row r="442" spans="1:9" x14ac:dyDescent="0.3">
      <c r="A442">
        <v>441</v>
      </c>
      <c r="B442" t="s">
        <v>15</v>
      </c>
      <c r="C442">
        <v>140000</v>
      </c>
      <c r="D442" t="s">
        <v>10</v>
      </c>
      <c r="E442" t="s">
        <v>16</v>
      </c>
      <c r="F442" t="s">
        <v>12</v>
      </c>
      <c r="G442" t="s">
        <v>12</v>
      </c>
      <c r="H442" t="s">
        <v>13</v>
      </c>
      <c r="I442">
        <v>39</v>
      </c>
    </row>
    <row r="443" spans="1:9" x14ac:dyDescent="0.3">
      <c r="A443">
        <v>442</v>
      </c>
      <c r="B443" t="s">
        <v>15</v>
      </c>
      <c r="C443">
        <v>567930</v>
      </c>
      <c r="D443" t="s">
        <v>18</v>
      </c>
      <c r="E443" t="s">
        <v>16</v>
      </c>
      <c r="F443" t="s">
        <v>12</v>
      </c>
      <c r="G443" t="s">
        <v>13</v>
      </c>
      <c r="H443" t="s">
        <v>12</v>
      </c>
      <c r="I443">
        <v>74</v>
      </c>
    </row>
    <row r="444" spans="1:9" x14ac:dyDescent="0.3">
      <c r="A444">
        <v>443</v>
      </c>
      <c r="B444" t="s">
        <v>9</v>
      </c>
      <c r="C444">
        <v>539324</v>
      </c>
      <c r="D444" t="s">
        <v>10</v>
      </c>
      <c r="E444" t="s">
        <v>11</v>
      </c>
      <c r="F444" t="s">
        <v>12</v>
      </c>
      <c r="G444" t="s">
        <v>13</v>
      </c>
      <c r="H444" t="s">
        <v>13</v>
      </c>
      <c r="I444">
        <v>38</v>
      </c>
    </row>
    <row r="445" spans="1:9" x14ac:dyDescent="0.3">
      <c r="A445">
        <v>444</v>
      </c>
      <c r="B445" t="s">
        <v>15</v>
      </c>
      <c r="C445">
        <v>105633.33</v>
      </c>
      <c r="D445" t="s">
        <v>10</v>
      </c>
      <c r="E445" t="s">
        <v>11</v>
      </c>
      <c r="F445" t="s">
        <v>12</v>
      </c>
      <c r="G445" t="s">
        <v>13</v>
      </c>
      <c r="H445" t="s">
        <v>13</v>
      </c>
      <c r="I445">
        <v>40</v>
      </c>
    </row>
    <row r="446" spans="1:9" x14ac:dyDescent="0.3">
      <c r="A446">
        <v>445</v>
      </c>
      <c r="B446" t="s">
        <v>9</v>
      </c>
      <c r="C446">
        <v>310544</v>
      </c>
      <c r="D446" t="s">
        <v>17</v>
      </c>
      <c r="E446" t="s">
        <v>16</v>
      </c>
      <c r="F446" t="s">
        <v>12</v>
      </c>
      <c r="G446" t="s">
        <v>13</v>
      </c>
      <c r="H446" t="s">
        <v>13</v>
      </c>
      <c r="I446">
        <v>58</v>
      </c>
    </row>
    <row r="447" spans="1:9" x14ac:dyDescent="0.3">
      <c r="A447">
        <v>446</v>
      </c>
      <c r="B447" t="s">
        <v>15</v>
      </c>
      <c r="C447">
        <v>375321.53</v>
      </c>
      <c r="D447" t="s">
        <v>10</v>
      </c>
      <c r="E447" t="s">
        <v>16</v>
      </c>
      <c r="F447" t="s">
        <v>12</v>
      </c>
      <c r="G447" t="s">
        <v>13</v>
      </c>
      <c r="H447" t="s">
        <v>12</v>
      </c>
      <c r="I447">
        <v>32</v>
      </c>
    </row>
    <row r="448" spans="1:9" x14ac:dyDescent="0.3">
      <c r="A448">
        <v>447</v>
      </c>
      <c r="B448" t="s">
        <v>9</v>
      </c>
      <c r="C448">
        <v>255660</v>
      </c>
      <c r="D448" t="s">
        <v>10</v>
      </c>
      <c r="E448" t="s">
        <v>16</v>
      </c>
      <c r="F448" t="s">
        <v>12</v>
      </c>
      <c r="G448" t="s">
        <v>12</v>
      </c>
      <c r="H448" t="s">
        <v>13</v>
      </c>
      <c r="I448">
        <v>22</v>
      </c>
    </row>
    <row r="449" spans="1:9" x14ac:dyDescent="0.3">
      <c r="A449">
        <v>448</v>
      </c>
      <c r="B449" t="s">
        <v>15</v>
      </c>
      <c r="C449">
        <v>213862.5</v>
      </c>
      <c r="D449" t="s">
        <v>10</v>
      </c>
      <c r="E449" t="s">
        <v>16</v>
      </c>
      <c r="F449" t="s">
        <v>12</v>
      </c>
      <c r="G449" t="s">
        <v>13</v>
      </c>
      <c r="H449" t="s">
        <v>13</v>
      </c>
      <c r="I449">
        <v>32</v>
      </c>
    </row>
    <row r="450" spans="1:9" x14ac:dyDescent="0.3">
      <c r="A450">
        <v>449</v>
      </c>
      <c r="B450" t="s">
        <v>15</v>
      </c>
      <c r="C450">
        <v>404463</v>
      </c>
      <c r="D450" t="s">
        <v>18</v>
      </c>
      <c r="E450" t="s">
        <v>16</v>
      </c>
      <c r="F450" t="s">
        <v>12</v>
      </c>
      <c r="G450" t="s">
        <v>13</v>
      </c>
      <c r="H450" t="s">
        <v>12</v>
      </c>
      <c r="I450">
        <v>38</v>
      </c>
    </row>
    <row r="451" spans="1:9" x14ac:dyDescent="0.3">
      <c r="A451">
        <v>450</v>
      </c>
      <c r="B451" t="s">
        <v>9</v>
      </c>
      <c r="C451">
        <v>5712732</v>
      </c>
      <c r="D451" t="s">
        <v>10</v>
      </c>
      <c r="E451" t="s">
        <v>16</v>
      </c>
      <c r="F451" t="s">
        <v>12</v>
      </c>
      <c r="G451" t="s">
        <v>13</v>
      </c>
      <c r="H451" t="s">
        <v>13</v>
      </c>
      <c r="I451">
        <v>37</v>
      </c>
    </row>
    <row r="452" spans="1:9" x14ac:dyDescent="0.3">
      <c r="A452">
        <v>451</v>
      </c>
      <c r="B452" t="s">
        <v>15</v>
      </c>
      <c r="C452">
        <v>1633023.24</v>
      </c>
      <c r="D452" t="s">
        <v>10</v>
      </c>
      <c r="E452" t="s">
        <v>11</v>
      </c>
      <c r="F452" t="s">
        <v>12</v>
      </c>
      <c r="G452" t="s">
        <v>13</v>
      </c>
      <c r="H452" t="s">
        <v>13</v>
      </c>
      <c r="I452">
        <v>31</v>
      </c>
    </row>
    <row r="453" spans="1:9" x14ac:dyDescent="0.3">
      <c r="A453">
        <v>452</v>
      </c>
      <c r="B453" t="s">
        <v>9</v>
      </c>
      <c r="C453">
        <v>269000</v>
      </c>
      <c r="D453" t="s">
        <v>10</v>
      </c>
      <c r="E453" t="s">
        <v>16</v>
      </c>
      <c r="F453" t="s">
        <v>12</v>
      </c>
      <c r="G453" t="s">
        <v>12</v>
      </c>
      <c r="H453" t="s">
        <v>13</v>
      </c>
      <c r="I453">
        <v>43</v>
      </c>
    </row>
    <row r="454" spans="1:9" x14ac:dyDescent="0.3">
      <c r="A454">
        <v>453</v>
      </c>
      <c r="B454" t="s">
        <v>9</v>
      </c>
      <c r="C454">
        <v>531666.67000000004</v>
      </c>
      <c r="D454" t="s">
        <v>10</v>
      </c>
      <c r="E454" t="s">
        <v>16</v>
      </c>
      <c r="F454" t="s">
        <v>12</v>
      </c>
      <c r="G454" t="s">
        <v>13</v>
      </c>
      <c r="H454" t="s">
        <v>13</v>
      </c>
      <c r="I454">
        <v>29</v>
      </c>
    </row>
    <row r="455" spans="1:9" x14ac:dyDescent="0.3">
      <c r="A455">
        <v>454</v>
      </c>
      <c r="B455" t="s">
        <v>15</v>
      </c>
      <c r="C455">
        <v>3263393.64</v>
      </c>
      <c r="D455" t="s">
        <v>10</v>
      </c>
      <c r="E455" t="s">
        <v>11</v>
      </c>
      <c r="F455" t="s">
        <v>12</v>
      </c>
      <c r="G455" t="s">
        <v>13</v>
      </c>
      <c r="H455" t="s">
        <v>13</v>
      </c>
      <c r="I455">
        <v>39</v>
      </c>
    </row>
    <row r="456" spans="1:9" x14ac:dyDescent="0.3">
      <c r="A456">
        <v>455</v>
      </c>
      <c r="B456" t="s">
        <v>9</v>
      </c>
      <c r="C456">
        <v>404950</v>
      </c>
      <c r="D456" t="s">
        <v>10</v>
      </c>
      <c r="E456" t="s">
        <v>16</v>
      </c>
      <c r="F456" t="s">
        <v>12</v>
      </c>
      <c r="G456" t="s">
        <v>12</v>
      </c>
      <c r="H456" t="s">
        <v>13</v>
      </c>
      <c r="I456">
        <v>36</v>
      </c>
    </row>
    <row r="457" spans="1:9" x14ac:dyDescent="0.3">
      <c r="A457">
        <v>456</v>
      </c>
      <c r="B457" t="s">
        <v>9</v>
      </c>
      <c r="C457">
        <v>1549936.32</v>
      </c>
      <c r="D457" t="s">
        <v>10</v>
      </c>
      <c r="E457" t="s">
        <v>16</v>
      </c>
      <c r="F457" t="s">
        <v>12</v>
      </c>
      <c r="G457" t="s">
        <v>13</v>
      </c>
      <c r="H457" t="s">
        <v>13</v>
      </c>
      <c r="I457">
        <v>39</v>
      </c>
    </row>
    <row r="458" spans="1:9" x14ac:dyDescent="0.3">
      <c r="A458">
        <v>457</v>
      </c>
      <c r="B458" t="s">
        <v>15</v>
      </c>
      <c r="C458">
        <v>300018</v>
      </c>
      <c r="D458" t="s">
        <v>18</v>
      </c>
      <c r="E458" t="s">
        <v>16</v>
      </c>
      <c r="F458" t="s">
        <v>12</v>
      </c>
      <c r="G458" t="s">
        <v>13</v>
      </c>
      <c r="H458" t="s">
        <v>13</v>
      </c>
      <c r="I458">
        <v>56</v>
      </c>
    </row>
    <row r="459" spans="1:9" x14ac:dyDescent="0.3">
      <c r="A459">
        <v>458</v>
      </c>
      <c r="B459" t="s">
        <v>15</v>
      </c>
      <c r="C459">
        <v>157790</v>
      </c>
      <c r="D459" t="s">
        <v>10</v>
      </c>
      <c r="E459" t="s">
        <v>16</v>
      </c>
      <c r="F459" t="s">
        <v>12</v>
      </c>
      <c r="G459" t="s">
        <v>13</v>
      </c>
      <c r="H459" t="s">
        <v>13</v>
      </c>
      <c r="I459">
        <v>24</v>
      </c>
    </row>
    <row r="460" spans="1:9" x14ac:dyDescent="0.3">
      <c r="A460">
        <v>459</v>
      </c>
      <c r="B460" t="s">
        <v>9</v>
      </c>
      <c r="C460">
        <v>1642037.78</v>
      </c>
      <c r="D460" t="s">
        <v>14</v>
      </c>
      <c r="E460" t="s">
        <v>11</v>
      </c>
      <c r="F460" t="s">
        <v>12</v>
      </c>
      <c r="G460" t="s">
        <v>13</v>
      </c>
      <c r="H460" t="s">
        <v>13</v>
      </c>
      <c r="I460">
        <v>80</v>
      </c>
    </row>
    <row r="461" spans="1:9" x14ac:dyDescent="0.3">
      <c r="A461">
        <v>460</v>
      </c>
      <c r="B461" t="s">
        <v>9</v>
      </c>
      <c r="C461">
        <v>335205.06</v>
      </c>
      <c r="D461" t="s">
        <v>10</v>
      </c>
      <c r="E461" t="s">
        <v>16</v>
      </c>
      <c r="F461" t="s">
        <v>12</v>
      </c>
      <c r="G461" t="s">
        <v>12</v>
      </c>
      <c r="H461" t="s">
        <v>13</v>
      </c>
      <c r="I461">
        <v>52</v>
      </c>
    </row>
    <row r="462" spans="1:9" x14ac:dyDescent="0.3">
      <c r="A462">
        <v>461</v>
      </c>
      <c r="B462" t="s">
        <v>15</v>
      </c>
      <c r="C462">
        <v>639148</v>
      </c>
      <c r="D462" t="s">
        <v>18</v>
      </c>
      <c r="E462" t="s">
        <v>16</v>
      </c>
      <c r="F462" t="s">
        <v>12</v>
      </c>
      <c r="G462" t="s">
        <v>12</v>
      </c>
      <c r="H462" t="s">
        <v>13</v>
      </c>
      <c r="I462">
        <v>44</v>
      </c>
    </row>
    <row r="463" spans="1:9" x14ac:dyDescent="0.3">
      <c r="A463">
        <v>462</v>
      </c>
      <c r="B463" t="s">
        <v>9</v>
      </c>
      <c r="C463">
        <v>316964.69</v>
      </c>
      <c r="D463" t="s">
        <v>10</v>
      </c>
      <c r="E463" t="s">
        <v>16</v>
      </c>
      <c r="F463" t="s">
        <v>12</v>
      </c>
      <c r="G463" t="s">
        <v>12</v>
      </c>
      <c r="H463" t="s">
        <v>13</v>
      </c>
      <c r="I463">
        <v>19</v>
      </c>
    </row>
    <row r="464" spans="1:9" x14ac:dyDescent="0.3">
      <c r="A464">
        <v>463</v>
      </c>
      <c r="B464" t="s">
        <v>15</v>
      </c>
      <c r="C464">
        <v>525373.54</v>
      </c>
      <c r="D464" t="s">
        <v>10</v>
      </c>
      <c r="E464" t="s">
        <v>16</v>
      </c>
      <c r="F464" t="s">
        <v>12</v>
      </c>
      <c r="G464" t="s">
        <v>13</v>
      </c>
      <c r="H464" t="s">
        <v>13</v>
      </c>
      <c r="I464">
        <v>27</v>
      </c>
    </row>
    <row r="465" spans="1:9" x14ac:dyDescent="0.3">
      <c r="A465">
        <v>464</v>
      </c>
      <c r="B465" t="s">
        <v>15</v>
      </c>
      <c r="C465">
        <v>150000</v>
      </c>
      <c r="D465" t="s">
        <v>10</v>
      </c>
      <c r="E465" t="s">
        <v>16</v>
      </c>
      <c r="F465" t="s">
        <v>12</v>
      </c>
      <c r="G465" t="s">
        <v>13</v>
      </c>
      <c r="H465" t="s">
        <v>13</v>
      </c>
      <c r="I465">
        <v>42</v>
      </c>
    </row>
    <row r="466" spans="1:9" x14ac:dyDescent="0.3">
      <c r="A466">
        <v>465</v>
      </c>
      <c r="B466" t="s">
        <v>15</v>
      </c>
      <c r="C466">
        <v>1346033</v>
      </c>
      <c r="D466" t="s">
        <v>14</v>
      </c>
      <c r="E466" t="s">
        <v>11</v>
      </c>
      <c r="F466" t="s">
        <v>12</v>
      </c>
      <c r="G466" t="s">
        <v>13</v>
      </c>
      <c r="H466" t="s">
        <v>13</v>
      </c>
      <c r="I466">
        <v>55</v>
      </c>
    </row>
    <row r="467" spans="1:9" x14ac:dyDescent="0.3">
      <c r="A467">
        <v>466</v>
      </c>
      <c r="B467" t="s">
        <v>15</v>
      </c>
      <c r="C467">
        <v>963278.53</v>
      </c>
      <c r="D467" t="s">
        <v>10</v>
      </c>
      <c r="E467" t="s">
        <v>11</v>
      </c>
      <c r="F467" t="s">
        <v>12</v>
      </c>
      <c r="G467" t="s">
        <v>13</v>
      </c>
      <c r="H467" t="s">
        <v>13</v>
      </c>
      <c r="I467">
        <v>57</v>
      </c>
    </row>
    <row r="468" spans="1:9" x14ac:dyDescent="0.3">
      <c r="A468">
        <v>467</v>
      </c>
      <c r="B468" t="s">
        <v>9</v>
      </c>
      <c r="C468">
        <v>2172786.41</v>
      </c>
      <c r="D468" t="s">
        <v>10</v>
      </c>
      <c r="E468" t="s">
        <v>11</v>
      </c>
      <c r="F468" t="s">
        <v>12</v>
      </c>
      <c r="G468" t="s">
        <v>13</v>
      </c>
      <c r="H468" t="s">
        <v>13</v>
      </c>
      <c r="I468">
        <v>34</v>
      </c>
    </row>
    <row r="469" spans="1:9" x14ac:dyDescent="0.3">
      <c r="A469">
        <v>468</v>
      </c>
      <c r="B469" t="s">
        <v>9</v>
      </c>
      <c r="C469">
        <v>400000</v>
      </c>
      <c r="D469" t="s">
        <v>10</v>
      </c>
      <c r="E469" t="s">
        <v>16</v>
      </c>
      <c r="F469" t="s">
        <v>12</v>
      </c>
      <c r="G469" t="s">
        <v>13</v>
      </c>
      <c r="H469" t="s">
        <v>13</v>
      </c>
      <c r="I469">
        <v>35</v>
      </c>
    </row>
    <row r="470" spans="1:9" x14ac:dyDescent="0.3">
      <c r="A470">
        <v>469</v>
      </c>
      <c r="B470" t="s">
        <v>15</v>
      </c>
      <c r="C470">
        <v>355252.75</v>
      </c>
      <c r="D470" t="s">
        <v>10</v>
      </c>
      <c r="E470" t="s">
        <v>16</v>
      </c>
      <c r="F470" t="s">
        <v>12</v>
      </c>
      <c r="G470" t="s">
        <v>13</v>
      </c>
      <c r="H470" t="s">
        <v>13</v>
      </c>
      <c r="I470">
        <v>47</v>
      </c>
    </row>
    <row r="471" spans="1:9" x14ac:dyDescent="0.3">
      <c r="A471">
        <v>470</v>
      </c>
      <c r="B471" t="s">
        <v>9</v>
      </c>
      <c r="C471">
        <v>451135</v>
      </c>
      <c r="D471" t="s">
        <v>10</v>
      </c>
      <c r="E471" t="s">
        <v>16</v>
      </c>
      <c r="F471" t="s">
        <v>12</v>
      </c>
      <c r="G471" t="s">
        <v>13</v>
      </c>
      <c r="H471" t="s">
        <v>13</v>
      </c>
      <c r="I471">
        <v>28</v>
      </c>
    </row>
    <row r="472" spans="1:9" x14ac:dyDescent="0.3">
      <c r="A472">
        <v>471</v>
      </c>
      <c r="B472" t="s">
        <v>15</v>
      </c>
      <c r="C472">
        <v>1554200</v>
      </c>
      <c r="D472" t="s">
        <v>10</v>
      </c>
      <c r="E472" t="s">
        <v>11</v>
      </c>
      <c r="F472" t="s">
        <v>12</v>
      </c>
      <c r="G472" t="s">
        <v>13</v>
      </c>
      <c r="H472" t="s">
        <v>12</v>
      </c>
      <c r="I472">
        <v>55</v>
      </c>
    </row>
    <row r="473" spans="1:9" x14ac:dyDescent="0.3">
      <c r="A473">
        <v>472</v>
      </c>
      <c r="B473" t="s">
        <v>15</v>
      </c>
      <c r="C473">
        <v>300000</v>
      </c>
      <c r="D473" t="s">
        <v>18</v>
      </c>
      <c r="E473" t="s">
        <v>16</v>
      </c>
      <c r="F473" t="s">
        <v>12</v>
      </c>
      <c r="G473" t="s">
        <v>13</v>
      </c>
      <c r="H473" t="s">
        <v>13</v>
      </c>
      <c r="I473">
        <v>41</v>
      </c>
    </row>
    <row r="474" spans="1:9" x14ac:dyDescent="0.3">
      <c r="A474">
        <v>473</v>
      </c>
      <c r="B474" t="s">
        <v>9</v>
      </c>
      <c r="C474">
        <v>229799.17</v>
      </c>
      <c r="D474" t="s">
        <v>10</v>
      </c>
      <c r="E474" t="s">
        <v>16</v>
      </c>
      <c r="F474" t="s">
        <v>12</v>
      </c>
      <c r="G474" t="s">
        <v>13</v>
      </c>
      <c r="H474" t="s">
        <v>13</v>
      </c>
      <c r="I474">
        <v>34</v>
      </c>
    </row>
    <row r="475" spans="1:9" x14ac:dyDescent="0.3">
      <c r="A475">
        <v>474</v>
      </c>
      <c r="B475" t="s">
        <v>9</v>
      </c>
      <c r="C475">
        <v>202270</v>
      </c>
      <c r="D475" t="s">
        <v>10</v>
      </c>
      <c r="E475" t="s">
        <v>16</v>
      </c>
      <c r="F475" t="s">
        <v>12</v>
      </c>
      <c r="G475" t="s">
        <v>13</v>
      </c>
      <c r="H475" t="s">
        <v>12</v>
      </c>
      <c r="I475">
        <v>27</v>
      </c>
    </row>
    <row r="476" spans="1:9" x14ac:dyDescent="0.3">
      <c r="A476">
        <v>475</v>
      </c>
      <c r="B476" t="s">
        <v>9</v>
      </c>
      <c r="C476">
        <v>278030</v>
      </c>
      <c r="D476" t="s">
        <v>19</v>
      </c>
      <c r="E476" t="s">
        <v>16</v>
      </c>
      <c r="F476" t="s">
        <v>12</v>
      </c>
      <c r="G476" t="s">
        <v>13</v>
      </c>
      <c r="H476" t="s">
        <v>13</v>
      </c>
      <c r="I476">
        <v>43</v>
      </c>
    </row>
    <row r="477" spans="1:9" x14ac:dyDescent="0.3">
      <c r="A477">
        <v>476</v>
      </c>
      <c r="B477" t="s">
        <v>9</v>
      </c>
      <c r="C477">
        <v>298195</v>
      </c>
      <c r="D477" t="s">
        <v>18</v>
      </c>
      <c r="E477" t="s">
        <v>16</v>
      </c>
      <c r="F477" t="s">
        <v>12</v>
      </c>
      <c r="G477" t="s">
        <v>13</v>
      </c>
      <c r="H477" t="s">
        <v>12</v>
      </c>
      <c r="I477">
        <v>40</v>
      </c>
    </row>
    <row r="478" spans="1:9" x14ac:dyDescent="0.3">
      <c r="A478">
        <v>477</v>
      </c>
      <c r="B478" t="s">
        <v>9</v>
      </c>
      <c r="C478">
        <v>297050</v>
      </c>
      <c r="D478" t="s">
        <v>17</v>
      </c>
      <c r="E478" t="s">
        <v>16</v>
      </c>
      <c r="F478" t="s">
        <v>12</v>
      </c>
      <c r="G478" t="s">
        <v>13</v>
      </c>
      <c r="H478" t="s">
        <v>13</v>
      </c>
      <c r="I478">
        <v>48</v>
      </c>
    </row>
    <row r="479" spans="1:9" x14ac:dyDescent="0.3">
      <c r="A479">
        <v>478</v>
      </c>
      <c r="B479" t="s">
        <v>9</v>
      </c>
      <c r="C479">
        <v>5189999.8</v>
      </c>
      <c r="D479" t="s">
        <v>10</v>
      </c>
      <c r="E479" t="s">
        <v>16</v>
      </c>
      <c r="F479" t="s">
        <v>12</v>
      </c>
      <c r="G479" t="s">
        <v>13</v>
      </c>
      <c r="H479" t="s">
        <v>13</v>
      </c>
      <c r="I479">
        <v>49</v>
      </c>
    </row>
    <row r="480" spans="1:9" x14ac:dyDescent="0.3">
      <c r="A480">
        <v>479</v>
      </c>
      <c r="B480" t="s">
        <v>9</v>
      </c>
      <c r="C480">
        <v>3309108</v>
      </c>
      <c r="D480" t="s">
        <v>10</v>
      </c>
      <c r="E480" t="s">
        <v>11</v>
      </c>
      <c r="F480" t="s">
        <v>12</v>
      </c>
      <c r="G480" t="s">
        <v>13</v>
      </c>
      <c r="H480" t="s">
        <v>13</v>
      </c>
      <c r="I480">
        <v>47</v>
      </c>
    </row>
    <row r="481" spans="1:9" x14ac:dyDescent="0.3">
      <c r="A481">
        <v>480</v>
      </c>
      <c r="B481" t="s">
        <v>9</v>
      </c>
      <c r="C481">
        <v>575846</v>
      </c>
      <c r="D481" t="s">
        <v>18</v>
      </c>
      <c r="E481" t="s">
        <v>16</v>
      </c>
      <c r="F481" t="s">
        <v>12</v>
      </c>
      <c r="G481" t="s">
        <v>12</v>
      </c>
      <c r="H481" t="s">
        <v>12</v>
      </c>
      <c r="I481">
        <v>46</v>
      </c>
    </row>
    <row r="482" spans="1:9" x14ac:dyDescent="0.3">
      <c r="A482">
        <v>481</v>
      </c>
      <c r="B482" t="s">
        <v>9</v>
      </c>
      <c r="C482">
        <v>458557</v>
      </c>
      <c r="D482" t="s">
        <v>18</v>
      </c>
      <c r="E482" t="s">
        <v>16</v>
      </c>
      <c r="F482" t="s">
        <v>12</v>
      </c>
      <c r="G482" t="s">
        <v>13</v>
      </c>
      <c r="H482" t="s">
        <v>12</v>
      </c>
      <c r="I482">
        <v>49</v>
      </c>
    </row>
    <row r="483" spans="1:9" x14ac:dyDescent="0.3">
      <c r="A483">
        <v>482</v>
      </c>
      <c r="B483" t="s">
        <v>9</v>
      </c>
      <c r="C483">
        <v>449214</v>
      </c>
      <c r="D483" t="s">
        <v>10</v>
      </c>
      <c r="E483" t="s">
        <v>16</v>
      </c>
      <c r="F483" t="s">
        <v>12</v>
      </c>
      <c r="G483" t="s">
        <v>12</v>
      </c>
      <c r="H483" t="s">
        <v>13</v>
      </c>
      <c r="I483">
        <v>47</v>
      </c>
    </row>
    <row r="484" spans="1:9" x14ac:dyDescent="0.3">
      <c r="A484">
        <v>483</v>
      </c>
      <c r="B484" t="s">
        <v>9</v>
      </c>
      <c r="C484">
        <v>957595</v>
      </c>
      <c r="D484" t="s">
        <v>10</v>
      </c>
      <c r="E484" t="s">
        <v>16</v>
      </c>
      <c r="F484" t="s">
        <v>12</v>
      </c>
      <c r="G484" t="s">
        <v>13</v>
      </c>
      <c r="H484" t="s">
        <v>13</v>
      </c>
      <c r="I484">
        <v>30</v>
      </c>
    </row>
    <row r="485" spans="1:9" x14ac:dyDescent="0.3">
      <c r="A485">
        <v>484</v>
      </c>
      <c r="B485" t="s">
        <v>9</v>
      </c>
      <c r="C485">
        <v>667314</v>
      </c>
      <c r="D485" t="s">
        <v>10</v>
      </c>
      <c r="E485" t="s">
        <v>11</v>
      </c>
      <c r="F485" t="s">
        <v>12</v>
      </c>
      <c r="G485" t="s">
        <v>13</v>
      </c>
      <c r="H485" t="s">
        <v>13</v>
      </c>
      <c r="I485">
        <v>40</v>
      </c>
    </row>
    <row r="486" spans="1:9" x14ac:dyDescent="0.3">
      <c r="A486">
        <v>485</v>
      </c>
      <c r="B486" t="s">
        <v>15</v>
      </c>
      <c r="C486">
        <v>297046</v>
      </c>
      <c r="D486" t="s">
        <v>17</v>
      </c>
      <c r="E486" t="s">
        <v>16</v>
      </c>
      <c r="F486" t="s">
        <v>12</v>
      </c>
      <c r="G486" t="s">
        <v>13</v>
      </c>
      <c r="H486" t="s">
        <v>13</v>
      </c>
      <c r="I486">
        <v>49</v>
      </c>
    </row>
    <row r="487" spans="1:9" x14ac:dyDescent="0.3">
      <c r="A487">
        <v>486</v>
      </c>
      <c r="B487" t="s">
        <v>15</v>
      </c>
      <c r="C487">
        <v>1476678</v>
      </c>
      <c r="D487" t="s">
        <v>10</v>
      </c>
      <c r="E487" t="s">
        <v>11</v>
      </c>
      <c r="F487" t="s">
        <v>12</v>
      </c>
      <c r="G487" t="s">
        <v>13</v>
      </c>
      <c r="H487" t="s">
        <v>12</v>
      </c>
      <c r="I487">
        <v>54</v>
      </c>
    </row>
    <row r="488" spans="1:9" x14ac:dyDescent="0.3">
      <c r="A488">
        <v>487</v>
      </c>
      <c r="B488" t="s">
        <v>9</v>
      </c>
      <c r="C488">
        <v>1708336.5</v>
      </c>
      <c r="D488" t="s">
        <v>10</v>
      </c>
      <c r="E488" t="s">
        <v>11</v>
      </c>
      <c r="F488" t="s">
        <v>12</v>
      </c>
      <c r="G488" t="s">
        <v>13</v>
      </c>
      <c r="H488" t="s">
        <v>13</v>
      </c>
      <c r="I488">
        <v>25</v>
      </c>
    </row>
    <row r="489" spans="1:9" x14ac:dyDescent="0.3">
      <c r="A489">
        <v>488</v>
      </c>
      <c r="B489" t="s">
        <v>9</v>
      </c>
      <c r="C489">
        <v>294619</v>
      </c>
      <c r="D489" t="s">
        <v>10</v>
      </c>
      <c r="E489" t="s">
        <v>16</v>
      </c>
      <c r="F489" t="s">
        <v>12</v>
      </c>
      <c r="G489" t="s">
        <v>13</v>
      </c>
      <c r="H489" t="s">
        <v>13</v>
      </c>
      <c r="I489">
        <v>46</v>
      </c>
    </row>
    <row r="490" spans="1:9" x14ac:dyDescent="0.3">
      <c r="A490">
        <v>489</v>
      </c>
      <c r="B490" t="s">
        <v>15</v>
      </c>
      <c r="C490">
        <v>480000</v>
      </c>
      <c r="D490" t="s">
        <v>10</v>
      </c>
      <c r="E490" t="s">
        <v>16</v>
      </c>
      <c r="F490" t="s">
        <v>12</v>
      </c>
      <c r="G490" t="s">
        <v>13</v>
      </c>
      <c r="H490" t="s">
        <v>13</v>
      </c>
      <c r="I490">
        <v>26</v>
      </c>
    </row>
    <row r="491" spans="1:9" x14ac:dyDescent="0.3">
      <c r="A491">
        <v>490</v>
      </c>
      <c r="B491" t="s">
        <v>9</v>
      </c>
      <c r="C491">
        <v>131000</v>
      </c>
      <c r="D491" t="s">
        <v>10</v>
      </c>
      <c r="E491" t="s">
        <v>16</v>
      </c>
      <c r="F491" t="s">
        <v>12</v>
      </c>
      <c r="G491" t="s">
        <v>13</v>
      </c>
      <c r="H491" t="s">
        <v>13</v>
      </c>
      <c r="I491">
        <v>53</v>
      </c>
    </row>
    <row r="492" spans="1:9" x14ac:dyDescent="0.3">
      <c r="A492">
        <v>491</v>
      </c>
      <c r="B492" t="s">
        <v>9</v>
      </c>
      <c r="C492">
        <v>2034486</v>
      </c>
      <c r="D492" t="s">
        <v>10</v>
      </c>
      <c r="E492" t="s">
        <v>16</v>
      </c>
      <c r="F492" t="s">
        <v>12</v>
      </c>
      <c r="G492" t="s">
        <v>13</v>
      </c>
      <c r="H492" t="s">
        <v>13</v>
      </c>
      <c r="I492">
        <v>36</v>
      </c>
    </row>
    <row r="493" spans="1:9" x14ac:dyDescent="0.3">
      <c r="A493">
        <v>492</v>
      </c>
      <c r="B493" t="s">
        <v>9</v>
      </c>
      <c r="C493">
        <v>450886</v>
      </c>
      <c r="D493" t="s">
        <v>18</v>
      </c>
      <c r="E493" t="s">
        <v>16</v>
      </c>
      <c r="F493" t="s">
        <v>12</v>
      </c>
      <c r="G493" t="s">
        <v>13</v>
      </c>
      <c r="H493" t="s">
        <v>13</v>
      </c>
      <c r="I493">
        <v>42</v>
      </c>
    </row>
    <row r="494" spans="1:9" x14ac:dyDescent="0.3">
      <c r="A494">
        <v>493</v>
      </c>
      <c r="B494" t="s">
        <v>9</v>
      </c>
      <c r="C494">
        <v>911309</v>
      </c>
      <c r="D494" t="s">
        <v>18</v>
      </c>
      <c r="E494" t="s">
        <v>16</v>
      </c>
      <c r="F494" t="s">
        <v>12</v>
      </c>
      <c r="G494" t="s">
        <v>13</v>
      </c>
      <c r="H494" t="s">
        <v>13</v>
      </c>
      <c r="I494">
        <v>51</v>
      </c>
    </row>
    <row r="495" spans="1:9" x14ac:dyDescent="0.3">
      <c r="A495">
        <v>494</v>
      </c>
      <c r="B495" t="s">
        <v>9</v>
      </c>
      <c r="C495">
        <v>297046</v>
      </c>
      <c r="D495" t="s">
        <v>17</v>
      </c>
      <c r="E495" t="s">
        <v>16</v>
      </c>
      <c r="F495" t="s">
        <v>12</v>
      </c>
      <c r="G495" t="s">
        <v>12</v>
      </c>
      <c r="H495" t="s">
        <v>13</v>
      </c>
      <c r="I495">
        <v>36</v>
      </c>
    </row>
    <row r="496" spans="1:9" x14ac:dyDescent="0.3">
      <c r="A496">
        <v>495</v>
      </c>
      <c r="B496" t="s">
        <v>15</v>
      </c>
      <c r="C496">
        <v>570322.28</v>
      </c>
      <c r="D496" t="s">
        <v>10</v>
      </c>
      <c r="E496" t="s">
        <v>16</v>
      </c>
      <c r="F496" t="s">
        <v>12</v>
      </c>
      <c r="G496" t="s">
        <v>12</v>
      </c>
      <c r="H496" t="s">
        <v>13</v>
      </c>
      <c r="I496">
        <v>43</v>
      </c>
    </row>
    <row r="497" spans="1:9" x14ac:dyDescent="0.3">
      <c r="A497">
        <v>496</v>
      </c>
      <c r="B497" t="s">
        <v>9</v>
      </c>
      <c r="C497">
        <v>398239.35</v>
      </c>
      <c r="D497" t="s">
        <v>10</v>
      </c>
      <c r="E497" t="s">
        <v>16</v>
      </c>
      <c r="F497" t="s">
        <v>12</v>
      </c>
      <c r="G497" t="s">
        <v>13</v>
      </c>
      <c r="H497" t="s">
        <v>13</v>
      </c>
      <c r="I497">
        <v>20</v>
      </c>
    </row>
    <row r="498" spans="1:9" x14ac:dyDescent="0.3">
      <c r="A498">
        <v>497</v>
      </c>
      <c r="B498" t="s">
        <v>9</v>
      </c>
      <c r="C498">
        <v>525200</v>
      </c>
      <c r="D498" t="s">
        <v>10</v>
      </c>
      <c r="E498" t="s">
        <v>16</v>
      </c>
      <c r="F498" t="s">
        <v>12</v>
      </c>
      <c r="G498" t="s">
        <v>13</v>
      </c>
      <c r="H498" t="s">
        <v>13</v>
      </c>
      <c r="I498">
        <v>32</v>
      </c>
    </row>
    <row r="499" spans="1:9" x14ac:dyDescent="0.3">
      <c r="A499">
        <v>498</v>
      </c>
      <c r="B499" t="s">
        <v>15</v>
      </c>
      <c r="C499">
        <v>278030</v>
      </c>
      <c r="D499" t="s">
        <v>19</v>
      </c>
      <c r="E499" t="s">
        <v>16</v>
      </c>
      <c r="F499" t="s">
        <v>12</v>
      </c>
      <c r="G499" t="s">
        <v>13</v>
      </c>
      <c r="H499" t="s">
        <v>13</v>
      </c>
      <c r="I499">
        <v>47</v>
      </c>
    </row>
    <row r="500" spans="1:9" x14ac:dyDescent="0.3">
      <c r="A500">
        <v>499</v>
      </c>
      <c r="B500" t="s">
        <v>9</v>
      </c>
      <c r="C500">
        <v>447826</v>
      </c>
      <c r="D500" t="s">
        <v>18</v>
      </c>
      <c r="E500" t="s">
        <v>16</v>
      </c>
      <c r="F500" t="s">
        <v>12</v>
      </c>
      <c r="G500" t="s">
        <v>13</v>
      </c>
      <c r="H500" t="s">
        <v>12</v>
      </c>
      <c r="I500">
        <v>56</v>
      </c>
    </row>
    <row r="501" spans="1:9" x14ac:dyDescent="0.3">
      <c r="A501">
        <v>500</v>
      </c>
      <c r="B501" t="s">
        <v>15</v>
      </c>
      <c r="C501">
        <v>600000</v>
      </c>
      <c r="D501" t="s">
        <v>10</v>
      </c>
      <c r="E501" t="s">
        <v>16</v>
      </c>
      <c r="F501" t="s">
        <v>12</v>
      </c>
      <c r="G501" t="s">
        <v>13</v>
      </c>
      <c r="H501" t="s">
        <v>13</v>
      </c>
      <c r="I501">
        <v>37</v>
      </c>
    </row>
    <row r="502" spans="1:9" x14ac:dyDescent="0.3">
      <c r="A502">
        <v>501</v>
      </c>
      <c r="B502" t="s">
        <v>9</v>
      </c>
      <c r="C502">
        <v>461711</v>
      </c>
      <c r="D502" t="s">
        <v>18</v>
      </c>
      <c r="E502" t="s">
        <v>16</v>
      </c>
      <c r="F502" t="s">
        <v>12</v>
      </c>
      <c r="G502" t="s">
        <v>12</v>
      </c>
      <c r="H502" t="s">
        <v>12</v>
      </c>
      <c r="I502">
        <v>40</v>
      </c>
    </row>
    <row r="503" spans="1:9" x14ac:dyDescent="0.3">
      <c r="A503">
        <v>502</v>
      </c>
      <c r="B503" t="s">
        <v>9</v>
      </c>
      <c r="C503">
        <v>482134</v>
      </c>
      <c r="D503" t="s">
        <v>18</v>
      </c>
      <c r="E503" t="s">
        <v>16</v>
      </c>
      <c r="F503" t="s">
        <v>12</v>
      </c>
      <c r="G503" t="s">
        <v>13</v>
      </c>
      <c r="H503" t="s">
        <v>13</v>
      </c>
      <c r="I503">
        <v>69</v>
      </c>
    </row>
    <row r="504" spans="1:9" x14ac:dyDescent="0.3">
      <c r="A504">
        <v>503</v>
      </c>
      <c r="B504" t="s">
        <v>15</v>
      </c>
      <c r="C504">
        <v>355157</v>
      </c>
      <c r="D504" t="s">
        <v>10</v>
      </c>
      <c r="E504" t="s">
        <v>16</v>
      </c>
      <c r="F504" t="s">
        <v>12</v>
      </c>
      <c r="G504" t="s">
        <v>13</v>
      </c>
      <c r="H504" t="s">
        <v>13</v>
      </c>
      <c r="I504">
        <v>40</v>
      </c>
    </row>
    <row r="505" spans="1:9" x14ac:dyDescent="0.3">
      <c r="A505">
        <v>504</v>
      </c>
      <c r="B505" t="s">
        <v>9</v>
      </c>
      <c r="C505">
        <v>2029285.16</v>
      </c>
      <c r="D505" t="s">
        <v>10</v>
      </c>
      <c r="E505" t="s">
        <v>16</v>
      </c>
      <c r="F505" t="s">
        <v>12</v>
      </c>
      <c r="G505" t="s">
        <v>13</v>
      </c>
      <c r="H505" t="s">
        <v>13</v>
      </c>
      <c r="I505">
        <v>38</v>
      </c>
    </row>
    <row r="506" spans="1:9" x14ac:dyDescent="0.3">
      <c r="A506">
        <v>505</v>
      </c>
      <c r="B506" t="s">
        <v>9</v>
      </c>
      <c r="C506">
        <v>278030</v>
      </c>
      <c r="D506" t="s">
        <v>19</v>
      </c>
      <c r="E506" t="s">
        <v>16</v>
      </c>
      <c r="F506" t="s">
        <v>12</v>
      </c>
      <c r="G506" t="s">
        <v>13</v>
      </c>
      <c r="H506" t="s">
        <v>13</v>
      </c>
      <c r="I506">
        <v>54</v>
      </c>
    </row>
    <row r="507" spans="1:9" x14ac:dyDescent="0.3">
      <c r="A507">
        <v>506</v>
      </c>
      <c r="B507" t="s">
        <v>9</v>
      </c>
      <c r="C507">
        <v>104180.5</v>
      </c>
      <c r="D507" t="s">
        <v>10</v>
      </c>
      <c r="E507" t="s">
        <v>16</v>
      </c>
      <c r="F507" t="s">
        <v>12</v>
      </c>
      <c r="G507" t="s">
        <v>13</v>
      </c>
      <c r="H507" t="s">
        <v>13</v>
      </c>
      <c r="I507">
        <v>28</v>
      </c>
    </row>
    <row r="508" spans="1:9" x14ac:dyDescent="0.3">
      <c r="A508">
        <v>507</v>
      </c>
      <c r="B508" t="s">
        <v>15</v>
      </c>
      <c r="C508">
        <v>450000</v>
      </c>
      <c r="D508" t="s">
        <v>10</v>
      </c>
      <c r="E508" t="s">
        <v>16</v>
      </c>
      <c r="F508" t="s">
        <v>12</v>
      </c>
      <c r="G508" t="s">
        <v>13</v>
      </c>
      <c r="H508" t="s">
        <v>13</v>
      </c>
      <c r="I508">
        <v>54</v>
      </c>
    </row>
    <row r="509" spans="1:9" x14ac:dyDescent="0.3">
      <c r="A509">
        <v>508</v>
      </c>
      <c r="B509" t="s">
        <v>15</v>
      </c>
      <c r="C509">
        <v>300018</v>
      </c>
      <c r="D509" t="s">
        <v>17</v>
      </c>
      <c r="E509" t="s">
        <v>16</v>
      </c>
      <c r="F509" t="s">
        <v>12</v>
      </c>
      <c r="G509" t="s">
        <v>13</v>
      </c>
      <c r="H509" t="s">
        <v>13</v>
      </c>
      <c r="I509">
        <v>55</v>
      </c>
    </row>
    <row r="510" spans="1:9" x14ac:dyDescent="0.3">
      <c r="A510">
        <v>509</v>
      </c>
      <c r="B510" t="s">
        <v>9</v>
      </c>
      <c r="C510">
        <v>562770.44999999995</v>
      </c>
      <c r="D510" t="s">
        <v>10</v>
      </c>
      <c r="E510" t="s">
        <v>16</v>
      </c>
      <c r="F510" t="s">
        <v>12</v>
      </c>
      <c r="G510" t="s">
        <v>13</v>
      </c>
      <c r="H510" t="s">
        <v>13</v>
      </c>
      <c r="I510">
        <v>36</v>
      </c>
    </row>
    <row r="511" spans="1:9" x14ac:dyDescent="0.3">
      <c r="A511">
        <v>510</v>
      </c>
      <c r="B511" t="s">
        <v>15</v>
      </c>
      <c r="C511">
        <v>571789</v>
      </c>
      <c r="D511" t="s">
        <v>18</v>
      </c>
      <c r="E511" t="s">
        <v>16</v>
      </c>
      <c r="F511" t="s">
        <v>12</v>
      </c>
      <c r="G511" t="s">
        <v>13</v>
      </c>
      <c r="H511" t="s">
        <v>13</v>
      </c>
      <c r="I511">
        <v>30</v>
      </c>
    </row>
    <row r="512" spans="1:9" x14ac:dyDescent="0.3">
      <c r="A512">
        <v>511</v>
      </c>
      <c r="B512" t="s">
        <v>9</v>
      </c>
      <c r="C512">
        <v>896977</v>
      </c>
      <c r="D512" t="s">
        <v>10</v>
      </c>
      <c r="E512" t="s">
        <v>16</v>
      </c>
      <c r="F512" t="s">
        <v>12</v>
      </c>
      <c r="G512" t="s">
        <v>13</v>
      </c>
      <c r="H512" t="s">
        <v>13</v>
      </c>
      <c r="I512">
        <v>53</v>
      </c>
    </row>
    <row r="513" spans="1:9" x14ac:dyDescent="0.3">
      <c r="A513">
        <v>512</v>
      </c>
      <c r="B513" t="s">
        <v>15</v>
      </c>
      <c r="C513">
        <v>220000</v>
      </c>
      <c r="D513" t="s">
        <v>10</v>
      </c>
      <c r="E513" t="s">
        <v>16</v>
      </c>
      <c r="F513" t="s">
        <v>12</v>
      </c>
      <c r="G513" t="s">
        <v>13</v>
      </c>
      <c r="H513" t="s">
        <v>13</v>
      </c>
      <c r="I513">
        <v>19</v>
      </c>
    </row>
    <row r="514" spans="1:9" x14ac:dyDescent="0.3">
      <c r="A514">
        <v>513</v>
      </c>
      <c r="B514" t="s">
        <v>9</v>
      </c>
      <c r="C514">
        <v>447772</v>
      </c>
      <c r="D514" t="s">
        <v>10</v>
      </c>
      <c r="E514" t="s">
        <v>11</v>
      </c>
      <c r="F514" t="s">
        <v>12</v>
      </c>
      <c r="G514" t="s">
        <v>13</v>
      </c>
      <c r="H514" t="s">
        <v>13</v>
      </c>
      <c r="I514">
        <v>41</v>
      </c>
    </row>
    <row r="515" spans="1:9" x14ac:dyDescent="0.3">
      <c r="A515">
        <v>514</v>
      </c>
      <c r="B515" t="s">
        <v>9</v>
      </c>
      <c r="C515">
        <v>297046</v>
      </c>
      <c r="D515" t="s">
        <v>17</v>
      </c>
      <c r="E515" t="s">
        <v>16</v>
      </c>
      <c r="F515" t="s">
        <v>12</v>
      </c>
      <c r="G515" t="s">
        <v>13</v>
      </c>
      <c r="H515" t="s">
        <v>13</v>
      </c>
      <c r="I515">
        <v>39</v>
      </c>
    </row>
    <row r="516" spans="1:9" x14ac:dyDescent="0.3">
      <c r="A516">
        <v>515</v>
      </c>
      <c r="B516" t="s">
        <v>9</v>
      </c>
      <c r="C516">
        <v>319574.40000000002</v>
      </c>
      <c r="D516" t="s">
        <v>10</v>
      </c>
      <c r="E516" t="s">
        <v>16</v>
      </c>
      <c r="F516" t="s">
        <v>12</v>
      </c>
      <c r="G516" t="s">
        <v>13</v>
      </c>
      <c r="H516" t="s">
        <v>12</v>
      </c>
      <c r="I516">
        <v>52</v>
      </c>
    </row>
    <row r="517" spans="1:9" x14ac:dyDescent="0.3">
      <c r="A517">
        <v>516</v>
      </c>
      <c r="B517" t="s">
        <v>9</v>
      </c>
      <c r="C517">
        <v>343390.86</v>
      </c>
      <c r="D517" t="s">
        <v>10</v>
      </c>
      <c r="E517" t="s">
        <v>16</v>
      </c>
      <c r="F517" t="s">
        <v>12</v>
      </c>
      <c r="G517" t="s">
        <v>12</v>
      </c>
      <c r="H517" t="s">
        <v>13</v>
      </c>
      <c r="I517">
        <v>64</v>
      </c>
    </row>
    <row r="518" spans="1:9" x14ac:dyDescent="0.3">
      <c r="A518">
        <v>517</v>
      </c>
      <c r="B518" t="s">
        <v>15</v>
      </c>
      <c r="C518">
        <v>184342.85</v>
      </c>
      <c r="D518" t="s">
        <v>10</v>
      </c>
      <c r="E518" t="s">
        <v>16</v>
      </c>
      <c r="F518" t="s">
        <v>12</v>
      </c>
      <c r="G518" t="s">
        <v>13</v>
      </c>
      <c r="H518" t="s">
        <v>13</v>
      </c>
      <c r="I518">
        <v>28</v>
      </c>
    </row>
    <row r="519" spans="1:9" x14ac:dyDescent="0.3">
      <c r="A519">
        <v>518</v>
      </c>
      <c r="B519" t="s">
        <v>9</v>
      </c>
      <c r="C519">
        <v>699800</v>
      </c>
      <c r="D519" t="s">
        <v>10</v>
      </c>
      <c r="E519" t="s">
        <v>16</v>
      </c>
      <c r="F519" t="s">
        <v>12</v>
      </c>
      <c r="G519" t="s">
        <v>13</v>
      </c>
      <c r="H519" t="s">
        <v>13</v>
      </c>
      <c r="I519">
        <v>26</v>
      </c>
    </row>
    <row r="520" spans="1:9" x14ac:dyDescent="0.3">
      <c r="A520">
        <v>519</v>
      </c>
      <c r="B520" t="s">
        <v>15</v>
      </c>
      <c r="C520">
        <v>177298.8</v>
      </c>
      <c r="D520" t="s">
        <v>10</v>
      </c>
      <c r="E520" t="s">
        <v>16</v>
      </c>
      <c r="F520" t="s">
        <v>12</v>
      </c>
      <c r="G520" t="s">
        <v>13</v>
      </c>
      <c r="H520" t="s">
        <v>13</v>
      </c>
      <c r="I520">
        <v>33</v>
      </c>
    </row>
    <row r="521" spans="1:9" x14ac:dyDescent="0.3">
      <c r="A521">
        <v>520</v>
      </c>
      <c r="B521" t="s">
        <v>9</v>
      </c>
      <c r="C521">
        <v>1599143.96</v>
      </c>
      <c r="D521" t="s">
        <v>10</v>
      </c>
      <c r="E521" t="s">
        <v>11</v>
      </c>
      <c r="F521" t="s">
        <v>12</v>
      </c>
      <c r="G521" t="s">
        <v>13</v>
      </c>
      <c r="H521" t="s">
        <v>13</v>
      </c>
      <c r="I521">
        <v>31</v>
      </c>
    </row>
    <row r="522" spans="1:9" x14ac:dyDescent="0.3">
      <c r="A522">
        <v>521</v>
      </c>
      <c r="B522" t="s">
        <v>9</v>
      </c>
      <c r="C522">
        <v>556296.12</v>
      </c>
      <c r="D522" t="s">
        <v>14</v>
      </c>
      <c r="E522" t="s">
        <v>11</v>
      </c>
      <c r="F522" t="s">
        <v>12</v>
      </c>
      <c r="G522" t="s">
        <v>13</v>
      </c>
      <c r="H522" t="s">
        <v>13</v>
      </c>
      <c r="I522">
        <v>63</v>
      </c>
    </row>
    <row r="523" spans="1:9" x14ac:dyDescent="0.3">
      <c r="A523">
        <v>522</v>
      </c>
      <c r="B523" t="s">
        <v>15</v>
      </c>
      <c r="C523">
        <v>206538</v>
      </c>
      <c r="D523" t="s">
        <v>10</v>
      </c>
      <c r="E523" t="s">
        <v>16</v>
      </c>
      <c r="F523" t="s">
        <v>12</v>
      </c>
      <c r="G523" t="s">
        <v>13</v>
      </c>
      <c r="H523" t="s">
        <v>12</v>
      </c>
      <c r="I523">
        <v>56</v>
      </c>
    </row>
    <row r="524" spans="1:9" x14ac:dyDescent="0.3">
      <c r="A524">
        <v>523</v>
      </c>
      <c r="B524" t="s">
        <v>9</v>
      </c>
      <c r="C524">
        <v>436481</v>
      </c>
      <c r="D524" t="s">
        <v>18</v>
      </c>
      <c r="E524" t="s">
        <v>16</v>
      </c>
      <c r="F524" t="s">
        <v>12</v>
      </c>
      <c r="G524" t="s">
        <v>13</v>
      </c>
      <c r="H524" t="s">
        <v>12</v>
      </c>
      <c r="I524">
        <v>51</v>
      </c>
    </row>
    <row r="525" spans="1:9" x14ac:dyDescent="0.3">
      <c r="A525">
        <v>524</v>
      </c>
      <c r="B525" t="s">
        <v>9</v>
      </c>
      <c r="C525">
        <v>318445</v>
      </c>
      <c r="D525" t="s">
        <v>18</v>
      </c>
      <c r="E525" t="s">
        <v>16</v>
      </c>
      <c r="F525" t="s">
        <v>12</v>
      </c>
      <c r="G525" t="s">
        <v>13</v>
      </c>
      <c r="H525" t="s">
        <v>13</v>
      </c>
      <c r="I525">
        <v>47</v>
      </c>
    </row>
    <row r="526" spans="1:9" x14ac:dyDescent="0.3">
      <c r="A526">
        <v>525</v>
      </c>
      <c r="B526" t="s">
        <v>15</v>
      </c>
      <c r="C526">
        <v>280000</v>
      </c>
      <c r="D526" t="s">
        <v>10</v>
      </c>
      <c r="E526" t="s">
        <v>16</v>
      </c>
      <c r="F526" t="s">
        <v>12</v>
      </c>
      <c r="G526" t="s">
        <v>13</v>
      </c>
      <c r="H526" t="s">
        <v>13</v>
      </c>
      <c r="I526">
        <v>27</v>
      </c>
    </row>
    <row r="527" spans="1:9" x14ac:dyDescent="0.3">
      <c r="A527">
        <v>526</v>
      </c>
      <c r="B527" t="s">
        <v>15</v>
      </c>
      <c r="C527">
        <v>250070.75</v>
      </c>
      <c r="D527" t="s">
        <v>10</v>
      </c>
      <c r="E527" t="s">
        <v>16</v>
      </c>
      <c r="F527" t="s">
        <v>12</v>
      </c>
      <c r="G527" t="s">
        <v>13</v>
      </c>
      <c r="H527" t="s">
        <v>13</v>
      </c>
      <c r="I527">
        <v>54</v>
      </c>
    </row>
    <row r="528" spans="1:9" x14ac:dyDescent="0.3">
      <c r="A528">
        <v>527</v>
      </c>
      <c r="B528" t="s">
        <v>9</v>
      </c>
      <c r="C528">
        <v>1214203</v>
      </c>
      <c r="D528" t="s">
        <v>10</v>
      </c>
      <c r="E528" t="s">
        <v>11</v>
      </c>
      <c r="F528" t="s">
        <v>12</v>
      </c>
      <c r="G528" t="s">
        <v>13</v>
      </c>
      <c r="H528" t="s">
        <v>13</v>
      </c>
      <c r="I528">
        <v>36</v>
      </c>
    </row>
    <row r="529" spans="1:9" x14ac:dyDescent="0.3">
      <c r="A529">
        <v>528</v>
      </c>
      <c r="B529" t="s">
        <v>9</v>
      </c>
      <c r="C529">
        <v>430371</v>
      </c>
      <c r="D529" t="s">
        <v>18</v>
      </c>
      <c r="E529" t="s">
        <v>16</v>
      </c>
      <c r="F529" t="s">
        <v>12</v>
      </c>
      <c r="G529" t="s">
        <v>13</v>
      </c>
      <c r="H529" t="s">
        <v>12</v>
      </c>
      <c r="I529">
        <v>34</v>
      </c>
    </row>
    <row r="530" spans="1:9" x14ac:dyDescent="0.3">
      <c r="A530">
        <v>529</v>
      </c>
      <c r="B530" t="s">
        <v>9</v>
      </c>
      <c r="C530">
        <v>558244.5</v>
      </c>
      <c r="D530" t="s">
        <v>10</v>
      </c>
      <c r="E530" t="s">
        <v>16</v>
      </c>
      <c r="F530" t="s">
        <v>12</v>
      </c>
      <c r="G530" t="s">
        <v>13</v>
      </c>
      <c r="H530" t="s">
        <v>13</v>
      </c>
      <c r="I530">
        <v>51</v>
      </c>
    </row>
    <row r="531" spans="1:9" x14ac:dyDescent="0.3">
      <c r="A531">
        <v>530</v>
      </c>
      <c r="B531" t="s">
        <v>15</v>
      </c>
      <c r="C531">
        <v>304913</v>
      </c>
      <c r="D531" t="s">
        <v>10</v>
      </c>
      <c r="E531" t="s">
        <v>11</v>
      </c>
      <c r="F531" t="s">
        <v>12</v>
      </c>
      <c r="G531" t="s">
        <v>13</v>
      </c>
      <c r="H531" t="s">
        <v>13</v>
      </c>
      <c r="I531">
        <v>45</v>
      </c>
    </row>
    <row r="532" spans="1:9" x14ac:dyDescent="0.3">
      <c r="A532">
        <v>531</v>
      </c>
      <c r="B532" t="s">
        <v>9</v>
      </c>
      <c r="C532">
        <v>1736277</v>
      </c>
      <c r="D532" t="s">
        <v>10</v>
      </c>
      <c r="E532" t="s">
        <v>11</v>
      </c>
      <c r="F532" t="s">
        <v>12</v>
      </c>
      <c r="G532" t="s">
        <v>13</v>
      </c>
      <c r="H532" t="s">
        <v>13</v>
      </c>
      <c r="I532">
        <v>42</v>
      </c>
    </row>
    <row r="533" spans="1:9" x14ac:dyDescent="0.3">
      <c r="A533">
        <v>532</v>
      </c>
      <c r="B533" t="s">
        <v>15</v>
      </c>
      <c r="C533">
        <v>934810.14</v>
      </c>
      <c r="D533" t="s">
        <v>10</v>
      </c>
      <c r="E533" t="s">
        <v>11</v>
      </c>
      <c r="F533" t="s">
        <v>12</v>
      </c>
      <c r="G533" t="s">
        <v>13</v>
      </c>
      <c r="H533" t="s">
        <v>13</v>
      </c>
      <c r="I533">
        <v>44</v>
      </c>
    </row>
    <row r="534" spans="1:9" x14ac:dyDescent="0.3">
      <c r="A534">
        <v>533</v>
      </c>
      <c r="B534" t="s">
        <v>15</v>
      </c>
      <c r="C534">
        <v>319303</v>
      </c>
      <c r="D534" t="s">
        <v>17</v>
      </c>
      <c r="E534" t="s">
        <v>16</v>
      </c>
      <c r="F534" t="s">
        <v>12</v>
      </c>
      <c r="G534" t="s">
        <v>12</v>
      </c>
      <c r="H534" t="s">
        <v>12</v>
      </c>
      <c r="I534">
        <v>42</v>
      </c>
    </row>
    <row r="535" spans="1:9" x14ac:dyDescent="0.3">
      <c r="A535">
        <v>534</v>
      </c>
      <c r="B535" t="s">
        <v>15</v>
      </c>
      <c r="C535">
        <v>629752</v>
      </c>
      <c r="D535" t="s">
        <v>10</v>
      </c>
      <c r="E535" t="s">
        <v>11</v>
      </c>
      <c r="F535" t="s">
        <v>12</v>
      </c>
      <c r="G535" t="s">
        <v>13</v>
      </c>
      <c r="H535" t="s">
        <v>13</v>
      </c>
      <c r="I535">
        <v>35</v>
      </c>
    </row>
    <row r="536" spans="1:9" x14ac:dyDescent="0.3">
      <c r="A536">
        <v>535</v>
      </c>
      <c r="B536" t="s">
        <v>9</v>
      </c>
      <c r="C536">
        <v>10700</v>
      </c>
      <c r="D536" t="s">
        <v>10</v>
      </c>
      <c r="E536" t="s">
        <v>16</v>
      </c>
      <c r="F536" t="s">
        <v>12</v>
      </c>
      <c r="G536" t="s">
        <v>13</v>
      </c>
      <c r="H536" t="s">
        <v>13</v>
      </c>
      <c r="I536">
        <v>22</v>
      </c>
    </row>
    <row r="537" spans="1:9" x14ac:dyDescent="0.3">
      <c r="A537">
        <v>536</v>
      </c>
      <c r="B537" t="s">
        <v>9</v>
      </c>
      <c r="C537">
        <v>278030</v>
      </c>
      <c r="D537" t="s">
        <v>19</v>
      </c>
      <c r="E537" t="s">
        <v>16</v>
      </c>
      <c r="F537" t="s">
        <v>12</v>
      </c>
      <c r="G537" t="s">
        <v>13</v>
      </c>
      <c r="H537" t="s">
        <v>13</v>
      </c>
      <c r="I537">
        <v>56</v>
      </c>
    </row>
    <row r="538" spans="1:9" x14ac:dyDescent="0.3">
      <c r="A538">
        <v>537</v>
      </c>
      <c r="B538" t="s">
        <v>9</v>
      </c>
      <c r="C538">
        <v>1555300.2</v>
      </c>
      <c r="D538" t="s">
        <v>10</v>
      </c>
      <c r="E538" t="s">
        <v>11</v>
      </c>
      <c r="F538" t="s">
        <v>12</v>
      </c>
      <c r="G538" t="s">
        <v>13</v>
      </c>
      <c r="H538" t="s">
        <v>13</v>
      </c>
      <c r="I538">
        <v>51</v>
      </c>
    </row>
    <row r="539" spans="1:9" x14ac:dyDescent="0.3">
      <c r="A539">
        <v>538</v>
      </c>
      <c r="B539" t="s">
        <v>9</v>
      </c>
      <c r="C539">
        <v>812000</v>
      </c>
      <c r="D539" t="s">
        <v>10</v>
      </c>
      <c r="E539" t="s">
        <v>16</v>
      </c>
      <c r="F539" t="s">
        <v>12</v>
      </c>
      <c r="G539" t="s">
        <v>13</v>
      </c>
      <c r="H539" t="s">
        <v>12</v>
      </c>
      <c r="I539">
        <v>30</v>
      </c>
    </row>
    <row r="540" spans="1:9" x14ac:dyDescent="0.3">
      <c r="A540">
        <v>539</v>
      </c>
      <c r="B540" t="s">
        <v>9</v>
      </c>
      <c r="C540">
        <v>563607</v>
      </c>
      <c r="D540" t="s">
        <v>18</v>
      </c>
      <c r="E540" t="s">
        <v>16</v>
      </c>
      <c r="F540" t="s">
        <v>12</v>
      </c>
      <c r="G540" t="s">
        <v>12</v>
      </c>
      <c r="H540" t="s">
        <v>12</v>
      </c>
      <c r="I540">
        <v>53</v>
      </c>
    </row>
    <row r="541" spans="1:9" x14ac:dyDescent="0.3">
      <c r="A541">
        <v>540</v>
      </c>
      <c r="B541" t="s">
        <v>9</v>
      </c>
      <c r="C541">
        <v>175000</v>
      </c>
      <c r="D541" t="s">
        <v>10</v>
      </c>
      <c r="E541" t="s">
        <v>16</v>
      </c>
      <c r="F541" t="s">
        <v>12</v>
      </c>
      <c r="G541" t="s">
        <v>13</v>
      </c>
      <c r="H541" t="s">
        <v>13</v>
      </c>
      <c r="I541">
        <v>29</v>
      </c>
    </row>
    <row r="542" spans="1:9" x14ac:dyDescent="0.3">
      <c r="A542">
        <v>541</v>
      </c>
      <c r="B542" t="s">
        <v>9</v>
      </c>
      <c r="C542">
        <v>403293</v>
      </c>
      <c r="D542" t="s">
        <v>17</v>
      </c>
      <c r="E542" t="s">
        <v>16</v>
      </c>
      <c r="F542" t="s">
        <v>12</v>
      </c>
      <c r="G542" t="s">
        <v>12</v>
      </c>
      <c r="H542" t="s">
        <v>13</v>
      </c>
      <c r="I542">
        <v>29</v>
      </c>
    </row>
    <row r="543" spans="1:9" x14ac:dyDescent="0.3">
      <c r="A543">
        <v>542</v>
      </c>
      <c r="B543" t="s">
        <v>9</v>
      </c>
      <c r="C543">
        <v>1523795.76</v>
      </c>
      <c r="D543" t="s">
        <v>10</v>
      </c>
      <c r="E543" t="s">
        <v>11</v>
      </c>
      <c r="F543" t="s">
        <v>12</v>
      </c>
      <c r="G543" t="s">
        <v>13</v>
      </c>
      <c r="H543" t="s">
        <v>13</v>
      </c>
      <c r="I543">
        <v>61</v>
      </c>
    </row>
    <row r="544" spans="1:9" x14ac:dyDescent="0.3">
      <c r="A544">
        <v>543</v>
      </c>
      <c r="B544" t="s">
        <v>9</v>
      </c>
      <c r="C544">
        <v>997036</v>
      </c>
      <c r="D544" t="s">
        <v>10</v>
      </c>
      <c r="E544" t="s">
        <v>11</v>
      </c>
      <c r="F544" t="s">
        <v>12</v>
      </c>
      <c r="G544" t="s">
        <v>13</v>
      </c>
      <c r="H544" t="s">
        <v>13</v>
      </c>
      <c r="I544">
        <v>63</v>
      </c>
    </row>
    <row r="545" spans="1:9" x14ac:dyDescent="0.3">
      <c r="A545">
        <v>544</v>
      </c>
      <c r="B545" t="s">
        <v>9</v>
      </c>
      <c r="C545">
        <v>532934.25</v>
      </c>
      <c r="D545" t="s">
        <v>10</v>
      </c>
      <c r="E545" t="s">
        <v>16</v>
      </c>
      <c r="F545" t="s">
        <v>12</v>
      </c>
      <c r="G545" t="s">
        <v>13</v>
      </c>
      <c r="H545" t="s">
        <v>13</v>
      </c>
      <c r="I545">
        <v>36</v>
      </c>
    </row>
    <row r="546" spans="1:9" x14ac:dyDescent="0.3">
      <c r="A546">
        <v>545</v>
      </c>
      <c r="B546" t="s">
        <v>9</v>
      </c>
      <c r="C546">
        <v>877312.5</v>
      </c>
      <c r="D546" t="s">
        <v>10</v>
      </c>
      <c r="E546" t="s">
        <v>16</v>
      </c>
      <c r="F546" t="s">
        <v>12</v>
      </c>
      <c r="G546" t="s">
        <v>13</v>
      </c>
      <c r="H546" t="s">
        <v>13</v>
      </c>
      <c r="I546">
        <v>29</v>
      </c>
    </row>
    <row r="547" spans="1:9" x14ac:dyDescent="0.3">
      <c r="A547">
        <v>546</v>
      </c>
      <c r="B547" t="s">
        <v>9</v>
      </c>
      <c r="C547">
        <v>1738706</v>
      </c>
      <c r="D547" t="s">
        <v>14</v>
      </c>
      <c r="E547" t="s">
        <v>11</v>
      </c>
      <c r="F547" t="s">
        <v>12</v>
      </c>
      <c r="G547" t="s">
        <v>13</v>
      </c>
      <c r="H547" t="s">
        <v>13</v>
      </c>
      <c r="I547">
        <v>50</v>
      </c>
    </row>
    <row r="548" spans="1:9" x14ac:dyDescent="0.3">
      <c r="A548">
        <v>547</v>
      </c>
      <c r="B548" t="s">
        <v>9</v>
      </c>
      <c r="C548">
        <v>487592.14</v>
      </c>
      <c r="D548" t="s">
        <v>14</v>
      </c>
      <c r="E548" t="s">
        <v>11</v>
      </c>
      <c r="F548" t="s">
        <v>12</v>
      </c>
      <c r="G548" t="s">
        <v>13</v>
      </c>
      <c r="H548" t="s">
        <v>13</v>
      </c>
      <c r="I548">
        <v>69</v>
      </c>
    </row>
    <row r="549" spans="1:9" x14ac:dyDescent="0.3">
      <c r="A549">
        <v>548</v>
      </c>
      <c r="B549" t="s">
        <v>15</v>
      </c>
      <c r="C549">
        <v>772981.75</v>
      </c>
      <c r="D549" t="s">
        <v>10</v>
      </c>
      <c r="E549" t="s">
        <v>16</v>
      </c>
      <c r="F549" t="s">
        <v>12</v>
      </c>
      <c r="G549" t="s">
        <v>13</v>
      </c>
      <c r="H549" t="s">
        <v>13</v>
      </c>
      <c r="I549">
        <v>37</v>
      </c>
    </row>
    <row r="550" spans="1:9" x14ac:dyDescent="0.3">
      <c r="A550">
        <v>549</v>
      </c>
      <c r="B550" t="s">
        <v>15</v>
      </c>
      <c r="C550">
        <v>297046</v>
      </c>
      <c r="D550" t="s">
        <v>17</v>
      </c>
      <c r="E550" t="s">
        <v>16</v>
      </c>
      <c r="F550" t="s">
        <v>12</v>
      </c>
      <c r="G550" t="s">
        <v>13</v>
      </c>
      <c r="H550" t="s">
        <v>13</v>
      </c>
      <c r="I550">
        <v>43</v>
      </c>
    </row>
    <row r="551" spans="1:9" x14ac:dyDescent="0.3">
      <c r="A551">
        <v>550</v>
      </c>
      <c r="B551" t="s">
        <v>9</v>
      </c>
      <c r="C551">
        <v>1769790</v>
      </c>
      <c r="D551" t="s">
        <v>10</v>
      </c>
      <c r="E551" t="s">
        <v>16</v>
      </c>
      <c r="F551" t="s">
        <v>12</v>
      </c>
      <c r="G551" t="s">
        <v>13</v>
      </c>
      <c r="H551" t="s">
        <v>13</v>
      </c>
      <c r="I551">
        <v>25</v>
      </c>
    </row>
    <row r="552" spans="1:9" x14ac:dyDescent="0.3">
      <c r="A552">
        <v>551</v>
      </c>
      <c r="B552" t="s">
        <v>15</v>
      </c>
      <c r="C552">
        <v>561272.5</v>
      </c>
      <c r="D552" t="s">
        <v>10</v>
      </c>
      <c r="E552" t="s">
        <v>11</v>
      </c>
      <c r="F552" t="s">
        <v>12</v>
      </c>
      <c r="G552" t="s">
        <v>13</v>
      </c>
      <c r="H552" t="s">
        <v>13</v>
      </c>
      <c r="I552">
        <v>52</v>
      </c>
    </row>
    <row r="553" spans="1:9" x14ac:dyDescent="0.3">
      <c r="A553">
        <v>552</v>
      </c>
      <c r="B553" t="s">
        <v>9</v>
      </c>
      <c r="C553">
        <v>1088603.02</v>
      </c>
      <c r="D553" t="s">
        <v>10</v>
      </c>
      <c r="E553" t="s">
        <v>16</v>
      </c>
      <c r="F553" t="s">
        <v>12</v>
      </c>
      <c r="G553" t="s">
        <v>13</v>
      </c>
      <c r="H553" t="s">
        <v>13</v>
      </c>
      <c r="I553">
        <v>38</v>
      </c>
    </row>
    <row r="554" spans="1:9" x14ac:dyDescent="0.3">
      <c r="A554">
        <v>553</v>
      </c>
      <c r="B554" t="s">
        <v>9</v>
      </c>
      <c r="C554">
        <v>1024300.76</v>
      </c>
      <c r="D554" t="s">
        <v>10</v>
      </c>
      <c r="E554" t="s">
        <v>16</v>
      </c>
      <c r="F554" t="s">
        <v>12</v>
      </c>
      <c r="G554" t="s">
        <v>13</v>
      </c>
      <c r="H554" t="s">
        <v>13</v>
      </c>
      <c r="I554">
        <v>38</v>
      </c>
    </row>
    <row r="555" spans="1:9" x14ac:dyDescent="0.3">
      <c r="A555">
        <v>554</v>
      </c>
      <c r="B555" t="s">
        <v>9</v>
      </c>
      <c r="C555">
        <v>278030</v>
      </c>
      <c r="D555" t="s">
        <v>19</v>
      </c>
      <c r="E555" t="s">
        <v>16</v>
      </c>
      <c r="F555" t="s">
        <v>12</v>
      </c>
      <c r="G555" t="s">
        <v>13</v>
      </c>
      <c r="H555" t="s">
        <v>13</v>
      </c>
      <c r="I555">
        <v>30</v>
      </c>
    </row>
    <row r="556" spans="1:9" x14ac:dyDescent="0.3">
      <c r="A556">
        <v>555</v>
      </c>
      <c r="B556" t="s">
        <v>15</v>
      </c>
      <c r="C556">
        <v>426667</v>
      </c>
      <c r="D556" t="s">
        <v>10</v>
      </c>
      <c r="E556" t="s">
        <v>16</v>
      </c>
      <c r="F556" t="s">
        <v>12</v>
      </c>
      <c r="G556" t="s">
        <v>13</v>
      </c>
      <c r="H556" t="s">
        <v>13</v>
      </c>
      <c r="I556">
        <v>25</v>
      </c>
    </row>
    <row r="557" spans="1:9" x14ac:dyDescent="0.3">
      <c r="A557">
        <v>556</v>
      </c>
      <c r="B557" t="s">
        <v>9</v>
      </c>
      <c r="C557">
        <v>523027</v>
      </c>
      <c r="D557" t="s">
        <v>18</v>
      </c>
      <c r="E557" t="s">
        <v>16</v>
      </c>
      <c r="F557" t="s">
        <v>12</v>
      </c>
      <c r="G557" t="s">
        <v>13</v>
      </c>
      <c r="H557" t="s">
        <v>12</v>
      </c>
      <c r="I557">
        <v>33</v>
      </c>
    </row>
    <row r="558" spans="1:9" x14ac:dyDescent="0.3">
      <c r="A558">
        <v>557</v>
      </c>
      <c r="B558" t="s">
        <v>9</v>
      </c>
      <c r="C558">
        <v>358433</v>
      </c>
      <c r="D558" t="s">
        <v>10</v>
      </c>
      <c r="E558" t="s">
        <v>16</v>
      </c>
      <c r="F558" t="s">
        <v>12</v>
      </c>
      <c r="G558" t="s">
        <v>13</v>
      </c>
      <c r="H558" t="s">
        <v>13</v>
      </c>
      <c r="I558">
        <v>42</v>
      </c>
    </row>
    <row r="559" spans="1:9" x14ac:dyDescent="0.3">
      <c r="A559">
        <v>558</v>
      </c>
      <c r="B559" t="s">
        <v>15</v>
      </c>
      <c r="C559">
        <v>290307.3</v>
      </c>
      <c r="D559" t="s">
        <v>10</v>
      </c>
      <c r="E559" t="s">
        <v>11</v>
      </c>
      <c r="F559" t="s">
        <v>12</v>
      </c>
      <c r="G559" t="s">
        <v>13</v>
      </c>
      <c r="H559" t="s">
        <v>13</v>
      </c>
      <c r="I559">
        <v>25</v>
      </c>
    </row>
    <row r="560" spans="1:9" x14ac:dyDescent="0.3">
      <c r="A560">
        <v>559</v>
      </c>
      <c r="B560" t="s">
        <v>9</v>
      </c>
      <c r="C560">
        <v>475208</v>
      </c>
      <c r="D560" t="s">
        <v>10</v>
      </c>
      <c r="E560" t="s">
        <v>11</v>
      </c>
      <c r="F560" t="s">
        <v>12</v>
      </c>
      <c r="G560" t="s">
        <v>13</v>
      </c>
      <c r="H560" t="s">
        <v>13</v>
      </c>
      <c r="I560">
        <v>41</v>
      </c>
    </row>
    <row r="561" spans="1:9" x14ac:dyDescent="0.3">
      <c r="A561">
        <v>560</v>
      </c>
      <c r="B561" t="s">
        <v>9</v>
      </c>
      <c r="C561">
        <v>385702</v>
      </c>
      <c r="D561" t="s">
        <v>17</v>
      </c>
      <c r="E561" t="s">
        <v>16</v>
      </c>
      <c r="F561" t="s">
        <v>12</v>
      </c>
      <c r="G561" t="s">
        <v>13</v>
      </c>
      <c r="H561" t="s">
        <v>13</v>
      </c>
      <c r="I561">
        <v>32</v>
      </c>
    </row>
    <row r="562" spans="1:9" x14ac:dyDescent="0.3">
      <c r="A562">
        <v>561</v>
      </c>
      <c r="B562" t="s">
        <v>9</v>
      </c>
      <c r="C562">
        <v>297046</v>
      </c>
      <c r="D562" t="s">
        <v>18</v>
      </c>
      <c r="E562" t="s">
        <v>16</v>
      </c>
      <c r="F562" t="s">
        <v>12</v>
      </c>
      <c r="G562" t="s">
        <v>13</v>
      </c>
      <c r="H562" t="s">
        <v>13</v>
      </c>
      <c r="I562">
        <v>61</v>
      </c>
    </row>
    <row r="563" spans="1:9" x14ac:dyDescent="0.3">
      <c r="A563">
        <v>562</v>
      </c>
      <c r="B563" t="s">
        <v>15</v>
      </c>
      <c r="C563">
        <v>344000</v>
      </c>
      <c r="D563" t="s">
        <v>10</v>
      </c>
      <c r="E563" t="s">
        <v>16</v>
      </c>
      <c r="F563" t="s">
        <v>12</v>
      </c>
      <c r="G563" t="s">
        <v>13</v>
      </c>
      <c r="H563" t="s">
        <v>13</v>
      </c>
      <c r="I563">
        <v>26</v>
      </c>
    </row>
    <row r="564" spans="1:9" x14ac:dyDescent="0.3">
      <c r="A564">
        <v>563</v>
      </c>
      <c r="B564" t="s">
        <v>15</v>
      </c>
      <c r="C564">
        <v>1302556.5</v>
      </c>
      <c r="D564" t="s">
        <v>10</v>
      </c>
      <c r="E564" t="s">
        <v>11</v>
      </c>
      <c r="F564" t="s">
        <v>12</v>
      </c>
      <c r="G564" t="s">
        <v>13</v>
      </c>
      <c r="H564" t="s">
        <v>13</v>
      </c>
      <c r="I564">
        <v>41</v>
      </c>
    </row>
    <row r="565" spans="1:9" x14ac:dyDescent="0.3">
      <c r="A565">
        <v>564</v>
      </c>
      <c r="B565" t="s">
        <v>15</v>
      </c>
      <c r="C565">
        <v>939461.54</v>
      </c>
      <c r="D565" t="s">
        <v>10</v>
      </c>
      <c r="E565" t="s">
        <v>16</v>
      </c>
      <c r="F565" t="s">
        <v>12</v>
      </c>
      <c r="G565" t="s">
        <v>13</v>
      </c>
      <c r="H565" t="s">
        <v>13</v>
      </c>
      <c r="I565">
        <v>25</v>
      </c>
    </row>
    <row r="566" spans="1:9" x14ac:dyDescent="0.3">
      <c r="A566">
        <v>565</v>
      </c>
      <c r="B566" t="s">
        <v>9</v>
      </c>
      <c r="C566">
        <v>402139.4</v>
      </c>
      <c r="D566" t="s">
        <v>10</v>
      </c>
      <c r="E566" t="s">
        <v>16</v>
      </c>
      <c r="F566" t="s">
        <v>12</v>
      </c>
      <c r="G566" t="s">
        <v>13</v>
      </c>
      <c r="H566" t="s">
        <v>13</v>
      </c>
      <c r="I566">
        <v>39</v>
      </c>
    </row>
    <row r="567" spans="1:9" x14ac:dyDescent="0.3">
      <c r="A567">
        <v>566</v>
      </c>
      <c r="B567" t="s">
        <v>9</v>
      </c>
      <c r="C567">
        <v>387763</v>
      </c>
      <c r="D567" t="s">
        <v>18</v>
      </c>
      <c r="E567" t="s">
        <v>16</v>
      </c>
      <c r="F567" t="s">
        <v>12</v>
      </c>
      <c r="G567" t="s">
        <v>13</v>
      </c>
      <c r="H567" t="s">
        <v>13</v>
      </c>
      <c r="I567">
        <v>53</v>
      </c>
    </row>
    <row r="568" spans="1:9" x14ac:dyDescent="0.3">
      <c r="A568">
        <v>567</v>
      </c>
      <c r="B568" t="s">
        <v>9</v>
      </c>
      <c r="C568">
        <v>370000</v>
      </c>
      <c r="D568" t="s">
        <v>10</v>
      </c>
      <c r="E568" t="s">
        <v>16</v>
      </c>
      <c r="F568" t="s">
        <v>12</v>
      </c>
      <c r="G568" t="s">
        <v>12</v>
      </c>
      <c r="H568" t="s">
        <v>13</v>
      </c>
      <c r="I568">
        <v>45</v>
      </c>
    </row>
    <row r="569" spans="1:9" x14ac:dyDescent="0.3">
      <c r="A569">
        <v>568</v>
      </c>
      <c r="B569" t="s">
        <v>15</v>
      </c>
      <c r="C569">
        <v>444333.33</v>
      </c>
      <c r="D569" t="s">
        <v>10</v>
      </c>
      <c r="E569" t="s">
        <v>16</v>
      </c>
      <c r="F569" t="s">
        <v>12</v>
      </c>
      <c r="G569" t="s">
        <v>13</v>
      </c>
      <c r="H569" t="s">
        <v>13</v>
      </c>
      <c r="I569">
        <v>23</v>
      </c>
    </row>
    <row r="570" spans="1:9" x14ac:dyDescent="0.3">
      <c r="A570">
        <v>569</v>
      </c>
      <c r="B570" t="s">
        <v>9</v>
      </c>
      <c r="C570">
        <v>179344</v>
      </c>
      <c r="D570" t="s">
        <v>10</v>
      </c>
      <c r="E570" t="s">
        <v>16</v>
      </c>
      <c r="F570" t="s">
        <v>12</v>
      </c>
      <c r="G570" t="s">
        <v>13</v>
      </c>
      <c r="H570" t="s">
        <v>13</v>
      </c>
      <c r="I570">
        <v>29</v>
      </c>
    </row>
    <row r="571" spans="1:9" x14ac:dyDescent="0.3">
      <c r="A571">
        <v>570</v>
      </c>
      <c r="B571" t="s">
        <v>15</v>
      </c>
      <c r="C571">
        <v>289448</v>
      </c>
      <c r="D571" t="s">
        <v>18</v>
      </c>
      <c r="E571" t="s">
        <v>16</v>
      </c>
      <c r="F571" t="s">
        <v>12</v>
      </c>
      <c r="G571" t="s">
        <v>13</v>
      </c>
      <c r="H571" t="s">
        <v>13</v>
      </c>
      <c r="I571">
        <v>52</v>
      </c>
    </row>
    <row r="572" spans="1:9" x14ac:dyDescent="0.3">
      <c r="A572">
        <v>571</v>
      </c>
      <c r="B572" t="s">
        <v>9</v>
      </c>
      <c r="C572">
        <v>588210</v>
      </c>
      <c r="D572" t="s">
        <v>10</v>
      </c>
      <c r="E572" t="s">
        <v>11</v>
      </c>
      <c r="F572" t="s">
        <v>12</v>
      </c>
      <c r="G572" t="s">
        <v>13</v>
      </c>
      <c r="H572" t="s">
        <v>12</v>
      </c>
      <c r="I572">
        <v>35</v>
      </c>
    </row>
    <row r="573" spans="1:9" x14ac:dyDescent="0.3">
      <c r="A573">
        <v>572</v>
      </c>
      <c r="B573" t="s">
        <v>9</v>
      </c>
      <c r="C573">
        <v>336000</v>
      </c>
      <c r="D573" t="s">
        <v>10</v>
      </c>
      <c r="E573" t="s">
        <v>16</v>
      </c>
      <c r="F573" t="s">
        <v>12</v>
      </c>
      <c r="G573" t="s">
        <v>13</v>
      </c>
      <c r="H573" t="s">
        <v>13</v>
      </c>
      <c r="I573">
        <v>53</v>
      </c>
    </row>
    <row r="574" spans="1:9" x14ac:dyDescent="0.3">
      <c r="A574">
        <v>573</v>
      </c>
      <c r="B574" t="s">
        <v>9</v>
      </c>
      <c r="C574">
        <v>452192.8</v>
      </c>
      <c r="D574" t="s">
        <v>10</v>
      </c>
      <c r="E574" t="s">
        <v>16</v>
      </c>
      <c r="F574" t="s">
        <v>12</v>
      </c>
      <c r="G574" t="s">
        <v>13</v>
      </c>
      <c r="H574" t="s">
        <v>13</v>
      </c>
      <c r="I574">
        <v>49</v>
      </c>
    </row>
    <row r="575" spans="1:9" x14ac:dyDescent="0.3">
      <c r="A575">
        <v>574</v>
      </c>
      <c r="B575" t="s">
        <v>9</v>
      </c>
      <c r="C575">
        <v>360000</v>
      </c>
      <c r="D575" t="s">
        <v>10</v>
      </c>
      <c r="E575" t="s">
        <v>16</v>
      </c>
      <c r="F575" t="s">
        <v>12</v>
      </c>
      <c r="G575" t="s">
        <v>13</v>
      </c>
      <c r="H575" t="s">
        <v>13</v>
      </c>
      <c r="I575">
        <v>36</v>
      </c>
    </row>
    <row r="576" spans="1:9" x14ac:dyDescent="0.3">
      <c r="A576">
        <v>575</v>
      </c>
      <c r="B576" t="s">
        <v>15</v>
      </c>
      <c r="C576">
        <v>3033354.29</v>
      </c>
      <c r="D576" t="s">
        <v>10</v>
      </c>
      <c r="E576" t="s">
        <v>11</v>
      </c>
      <c r="F576" t="s">
        <v>12</v>
      </c>
      <c r="G576" t="s">
        <v>13</v>
      </c>
      <c r="H576" t="s">
        <v>13</v>
      </c>
      <c r="I576">
        <v>27</v>
      </c>
    </row>
    <row r="577" spans="1:9" x14ac:dyDescent="0.3">
      <c r="A577">
        <v>576</v>
      </c>
      <c r="B577" t="s">
        <v>15</v>
      </c>
      <c r="C577">
        <v>1176797.18</v>
      </c>
      <c r="D577" t="s">
        <v>10</v>
      </c>
      <c r="E577" t="s">
        <v>16</v>
      </c>
      <c r="F577" t="s">
        <v>12</v>
      </c>
      <c r="G577" t="s">
        <v>13</v>
      </c>
      <c r="H577" t="s">
        <v>13</v>
      </c>
      <c r="I577">
        <v>60</v>
      </c>
    </row>
    <row r="578" spans="1:9" x14ac:dyDescent="0.3">
      <c r="A578">
        <v>577</v>
      </c>
      <c r="B578" t="s">
        <v>9</v>
      </c>
      <c r="C578">
        <v>293293</v>
      </c>
      <c r="D578" t="s">
        <v>10</v>
      </c>
      <c r="E578" t="s">
        <v>16</v>
      </c>
      <c r="F578" t="s">
        <v>12</v>
      </c>
      <c r="G578" t="s">
        <v>13</v>
      </c>
      <c r="H578" t="s">
        <v>13</v>
      </c>
      <c r="I578">
        <v>51</v>
      </c>
    </row>
    <row r="579" spans="1:9" x14ac:dyDescent="0.3">
      <c r="A579">
        <v>578</v>
      </c>
      <c r="B579" t="s">
        <v>9</v>
      </c>
      <c r="C579">
        <v>297046</v>
      </c>
      <c r="D579" t="s">
        <v>17</v>
      </c>
      <c r="E579" t="s">
        <v>16</v>
      </c>
      <c r="F579" t="s">
        <v>12</v>
      </c>
      <c r="G579" t="s">
        <v>13</v>
      </c>
      <c r="H579" t="s">
        <v>13</v>
      </c>
      <c r="I579">
        <v>30</v>
      </c>
    </row>
    <row r="580" spans="1:9" x14ac:dyDescent="0.3">
      <c r="A580">
        <v>579</v>
      </c>
      <c r="B580" t="s">
        <v>15</v>
      </c>
      <c r="C580">
        <v>962128.4</v>
      </c>
      <c r="D580" t="s">
        <v>10</v>
      </c>
      <c r="E580" t="s">
        <v>16</v>
      </c>
      <c r="F580" t="s">
        <v>12</v>
      </c>
      <c r="G580" t="s">
        <v>13</v>
      </c>
      <c r="H580" t="s">
        <v>13</v>
      </c>
      <c r="I580">
        <v>32</v>
      </c>
    </row>
    <row r="581" spans="1:9" x14ac:dyDescent="0.3">
      <c r="A581">
        <v>580</v>
      </c>
      <c r="B581" t="s">
        <v>9</v>
      </c>
      <c r="C581">
        <v>800945.46</v>
      </c>
      <c r="D581" t="s">
        <v>10</v>
      </c>
      <c r="E581" t="s">
        <v>16</v>
      </c>
      <c r="F581" t="s">
        <v>12</v>
      </c>
      <c r="G581" t="s">
        <v>13</v>
      </c>
      <c r="H581" t="s">
        <v>13</v>
      </c>
      <c r="I581">
        <v>46</v>
      </c>
    </row>
    <row r="582" spans="1:9" x14ac:dyDescent="0.3">
      <c r="A582">
        <v>581</v>
      </c>
      <c r="B582" t="s">
        <v>9</v>
      </c>
      <c r="C582">
        <v>445567</v>
      </c>
      <c r="D582" t="s">
        <v>18</v>
      </c>
      <c r="E582" t="s">
        <v>16</v>
      </c>
      <c r="F582" t="s">
        <v>12</v>
      </c>
      <c r="G582" t="s">
        <v>13</v>
      </c>
      <c r="H582" t="s">
        <v>12</v>
      </c>
      <c r="I582">
        <v>56</v>
      </c>
    </row>
    <row r="583" spans="1:9" x14ac:dyDescent="0.3">
      <c r="A583">
        <v>582</v>
      </c>
      <c r="B583" t="s">
        <v>9</v>
      </c>
      <c r="C583">
        <v>130000</v>
      </c>
      <c r="D583" t="s">
        <v>10</v>
      </c>
      <c r="E583" t="s">
        <v>16</v>
      </c>
      <c r="F583" t="s">
        <v>12</v>
      </c>
      <c r="G583" t="s">
        <v>13</v>
      </c>
      <c r="H583" t="s">
        <v>13</v>
      </c>
      <c r="I583">
        <v>26</v>
      </c>
    </row>
    <row r="584" spans="1:9" x14ac:dyDescent="0.3">
      <c r="A584">
        <v>583</v>
      </c>
      <c r="B584" t="s">
        <v>9</v>
      </c>
      <c r="C584">
        <v>753130.72</v>
      </c>
      <c r="D584" t="s">
        <v>10</v>
      </c>
      <c r="E584" t="s">
        <v>16</v>
      </c>
      <c r="F584" t="s">
        <v>12</v>
      </c>
      <c r="G584" t="s">
        <v>13</v>
      </c>
      <c r="H584" t="s">
        <v>13</v>
      </c>
      <c r="I584">
        <v>22</v>
      </c>
    </row>
    <row r="585" spans="1:9" x14ac:dyDescent="0.3">
      <c r="A585">
        <v>584</v>
      </c>
      <c r="B585" t="s">
        <v>9</v>
      </c>
      <c r="C585">
        <v>180000</v>
      </c>
      <c r="D585" t="s">
        <v>10</v>
      </c>
      <c r="E585" t="s">
        <v>16</v>
      </c>
      <c r="F585" t="s">
        <v>12</v>
      </c>
      <c r="G585" t="s">
        <v>13</v>
      </c>
      <c r="H585" t="s">
        <v>13</v>
      </c>
      <c r="I585">
        <v>28</v>
      </c>
    </row>
    <row r="586" spans="1:9" x14ac:dyDescent="0.3">
      <c r="A586">
        <v>585</v>
      </c>
      <c r="B586" t="s">
        <v>9</v>
      </c>
      <c r="C586">
        <v>377035</v>
      </c>
      <c r="D586" t="s">
        <v>18</v>
      </c>
      <c r="E586" t="s">
        <v>16</v>
      </c>
      <c r="F586" t="s">
        <v>12</v>
      </c>
      <c r="G586" t="s">
        <v>13</v>
      </c>
      <c r="H586" t="s">
        <v>12</v>
      </c>
      <c r="I586">
        <v>49</v>
      </c>
    </row>
    <row r="587" spans="1:9" x14ac:dyDescent="0.3">
      <c r="A587">
        <v>586</v>
      </c>
      <c r="B587" t="s">
        <v>15</v>
      </c>
      <c r="C587">
        <v>308874</v>
      </c>
      <c r="D587" t="s">
        <v>10</v>
      </c>
      <c r="E587" t="s">
        <v>11</v>
      </c>
      <c r="F587" t="s">
        <v>12</v>
      </c>
      <c r="G587" t="s">
        <v>13</v>
      </c>
      <c r="H587" t="s">
        <v>12</v>
      </c>
      <c r="I587">
        <v>57</v>
      </c>
    </row>
    <row r="588" spans="1:9" x14ac:dyDescent="0.3">
      <c r="A588">
        <v>587</v>
      </c>
      <c r="B588" t="s">
        <v>15</v>
      </c>
      <c r="C588">
        <v>1591051.5</v>
      </c>
      <c r="D588" t="s">
        <v>10</v>
      </c>
      <c r="E588" t="s">
        <v>11</v>
      </c>
      <c r="F588" t="s">
        <v>12</v>
      </c>
      <c r="G588" t="s">
        <v>13</v>
      </c>
      <c r="H588" t="s">
        <v>13</v>
      </c>
      <c r="I588">
        <v>62</v>
      </c>
    </row>
    <row r="589" spans="1:9" x14ac:dyDescent="0.3">
      <c r="A589">
        <v>588</v>
      </c>
      <c r="B589" t="s">
        <v>9</v>
      </c>
      <c r="C589">
        <v>415503</v>
      </c>
      <c r="D589" t="s">
        <v>10</v>
      </c>
      <c r="E589" t="s">
        <v>16</v>
      </c>
      <c r="F589" t="s">
        <v>12</v>
      </c>
      <c r="G589" t="s">
        <v>13</v>
      </c>
      <c r="H589" t="s">
        <v>13</v>
      </c>
      <c r="I589">
        <v>52</v>
      </c>
    </row>
    <row r="590" spans="1:9" x14ac:dyDescent="0.3">
      <c r="A590">
        <v>589</v>
      </c>
      <c r="B590" t="s">
        <v>15</v>
      </c>
      <c r="C590">
        <v>397559.9</v>
      </c>
      <c r="D590" t="s">
        <v>10</v>
      </c>
      <c r="E590" t="s">
        <v>16</v>
      </c>
      <c r="F590" t="s">
        <v>12</v>
      </c>
      <c r="G590" t="s">
        <v>13</v>
      </c>
      <c r="H590" t="s">
        <v>13</v>
      </c>
      <c r="I590">
        <v>21</v>
      </c>
    </row>
    <row r="591" spans="1:9" x14ac:dyDescent="0.3">
      <c r="A591">
        <v>590</v>
      </c>
      <c r="B591" t="s">
        <v>15</v>
      </c>
      <c r="C591">
        <v>1422244</v>
      </c>
      <c r="D591" t="s">
        <v>14</v>
      </c>
      <c r="E591" t="s">
        <v>11</v>
      </c>
      <c r="F591" t="s">
        <v>12</v>
      </c>
      <c r="G591" t="s">
        <v>13</v>
      </c>
      <c r="H591" t="s">
        <v>13</v>
      </c>
      <c r="I591">
        <v>77</v>
      </c>
    </row>
    <row r="592" spans="1:9" x14ac:dyDescent="0.3">
      <c r="A592">
        <v>591</v>
      </c>
      <c r="B592" t="s">
        <v>15</v>
      </c>
      <c r="C592">
        <v>297046</v>
      </c>
      <c r="D592" t="s">
        <v>17</v>
      </c>
      <c r="E592" t="s">
        <v>16</v>
      </c>
      <c r="F592" t="s">
        <v>12</v>
      </c>
      <c r="G592" t="s">
        <v>13</v>
      </c>
      <c r="H592" t="s">
        <v>13</v>
      </c>
      <c r="I592">
        <v>26</v>
      </c>
    </row>
    <row r="593" spans="1:9" x14ac:dyDescent="0.3">
      <c r="A593">
        <v>592</v>
      </c>
      <c r="B593" t="s">
        <v>15</v>
      </c>
      <c r="C593">
        <v>1039384</v>
      </c>
      <c r="D593" t="s">
        <v>10</v>
      </c>
      <c r="E593" t="s">
        <v>11</v>
      </c>
      <c r="F593" t="s">
        <v>12</v>
      </c>
      <c r="G593" t="s">
        <v>13</v>
      </c>
      <c r="H593" t="s">
        <v>12</v>
      </c>
      <c r="I593">
        <v>43</v>
      </c>
    </row>
    <row r="594" spans="1:9" x14ac:dyDescent="0.3">
      <c r="A594">
        <v>593</v>
      </c>
      <c r="B594" t="s">
        <v>9</v>
      </c>
      <c r="C594">
        <v>310363</v>
      </c>
      <c r="D594" t="s">
        <v>17</v>
      </c>
      <c r="E594" t="s">
        <v>16</v>
      </c>
      <c r="F594" t="s">
        <v>12</v>
      </c>
      <c r="G594" t="s">
        <v>13</v>
      </c>
      <c r="H594" t="s">
        <v>13</v>
      </c>
      <c r="I594">
        <v>60</v>
      </c>
    </row>
    <row r="595" spans="1:9" x14ac:dyDescent="0.3">
      <c r="A595">
        <v>594</v>
      </c>
      <c r="B595" t="s">
        <v>9</v>
      </c>
      <c r="C595">
        <v>1150000</v>
      </c>
      <c r="D595" t="s">
        <v>10</v>
      </c>
      <c r="E595" t="s">
        <v>16</v>
      </c>
      <c r="F595" t="s">
        <v>12</v>
      </c>
      <c r="G595" t="s">
        <v>13</v>
      </c>
      <c r="H595" t="s">
        <v>13</v>
      </c>
      <c r="I595">
        <v>37</v>
      </c>
    </row>
    <row r="596" spans="1:9" x14ac:dyDescent="0.3">
      <c r="A596">
        <v>595</v>
      </c>
      <c r="B596" t="s">
        <v>15</v>
      </c>
      <c r="C596">
        <v>360191</v>
      </c>
      <c r="D596" t="s">
        <v>10</v>
      </c>
      <c r="E596" t="s">
        <v>11</v>
      </c>
      <c r="F596" t="s">
        <v>12</v>
      </c>
      <c r="G596" t="s">
        <v>13</v>
      </c>
      <c r="H596" t="s">
        <v>12</v>
      </c>
      <c r="I596">
        <v>42</v>
      </c>
    </row>
    <row r="597" spans="1:9" x14ac:dyDescent="0.3">
      <c r="A597">
        <v>596</v>
      </c>
      <c r="B597" t="s">
        <v>9</v>
      </c>
      <c r="C597">
        <v>2183437.7799999998</v>
      </c>
      <c r="D597" t="s">
        <v>10</v>
      </c>
      <c r="E597" t="s">
        <v>11</v>
      </c>
      <c r="F597" t="s">
        <v>12</v>
      </c>
      <c r="G597" t="s">
        <v>13</v>
      </c>
      <c r="H597" t="s">
        <v>13</v>
      </c>
      <c r="I597">
        <v>43</v>
      </c>
    </row>
    <row r="598" spans="1:9" x14ac:dyDescent="0.3">
      <c r="A598">
        <v>597</v>
      </c>
      <c r="B598" t="s">
        <v>9</v>
      </c>
      <c r="C598">
        <v>278030</v>
      </c>
      <c r="D598" t="s">
        <v>19</v>
      </c>
      <c r="E598" t="s">
        <v>16</v>
      </c>
      <c r="F598" t="s">
        <v>12</v>
      </c>
      <c r="G598" t="s">
        <v>13</v>
      </c>
      <c r="H598" t="s">
        <v>13</v>
      </c>
      <c r="I598">
        <v>53</v>
      </c>
    </row>
    <row r="599" spans="1:9" x14ac:dyDescent="0.3">
      <c r="A599">
        <v>598</v>
      </c>
      <c r="B599" t="s">
        <v>15</v>
      </c>
      <c r="C599">
        <v>518073.51</v>
      </c>
      <c r="D599" t="s">
        <v>10</v>
      </c>
      <c r="E599" t="s">
        <v>16</v>
      </c>
      <c r="F599" t="s">
        <v>12</v>
      </c>
      <c r="G599" t="s">
        <v>13</v>
      </c>
      <c r="H599" t="s">
        <v>13</v>
      </c>
      <c r="I599">
        <v>46</v>
      </c>
    </row>
    <row r="600" spans="1:9" x14ac:dyDescent="0.3">
      <c r="A600">
        <v>599</v>
      </c>
      <c r="B600" t="s">
        <v>9</v>
      </c>
      <c r="C600">
        <v>390486.2</v>
      </c>
      <c r="D600" t="s">
        <v>10</v>
      </c>
      <c r="E600" t="s">
        <v>11</v>
      </c>
      <c r="F600" t="s">
        <v>12</v>
      </c>
      <c r="G600" t="s">
        <v>13</v>
      </c>
      <c r="H600" t="s">
        <v>13</v>
      </c>
      <c r="I600">
        <v>51</v>
      </c>
    </row>
    <row r="601" spans="1:9" x14ac:dyDescent="0.3">
      <c r="A601">
        <v>600</v>
      </c>
      <c r="B601" t="s">
        <v>9</v>
      </c>
      <c r="C601">
        <v>2170393.56</v>
      </c>
      <c r="D601" t="s">
        <v>10</v>
      </c>
      <c r="E601" t="s">
        <v>11</v>
      </c>
      <c r="F601" t="s">
        <v>12</v>
      </c>
      <c r="G601" t="s">
        <v>13</v>
      </c>
      <c r="H601" t="s">
        <v>13</v>
      </c>
      <c r="I601">
        <v>41</v>
      </c>
    </row>
    <row r="602" spans="1:9" x14ac:dyDescent="0.3">
      <c r="A602">
        <v>601</v>
      </c>
      <c r="B602" t="s">
        <v>9</v>
      </c>
      <c r="C602">
        <v>299825</v>
      </c>
      <c r="D602" t="s">
        <v>18</v>
      </c>
      <c r="E602" t="s">
        <v>16</v>
      </c>
      <c r="F602" t="s">
        <v>12</v>
      </c>
      <c r="G602" t="s">
        <v>12</v>
      </c>
      <c r="H602" t="s">
        <v>12</v>
      </c>
      <c r="I602">
        <v>36</v>
      </c>
    </row>
    <row r="603" spans="1:9" x14ac:dyDescent="0.3">
      <c r="A603">
        <v>602</v>
      </c>
      <c r="B603" t="s">
        <v>15</v>
      </c>
      <c r="C603">
        <v>273601</v>
      </c>
      <c r="D603" t="s">
        <v>10</v>
      </c>
      <c r="E603" t="s">
        <v>16</v>
      </c>
      <c r="F603" t="s">
        <v>12</v>
      </c>
      <c r="G603" t="s">
        <v>12</v>
      </c>
      <c r="H603" t="s">
        <v>13</v>
      </c>
      <c r="I603">
        <v>39</v>
      </c>
    </row>
    <row r="604" spans="1:9" x14ac:dyDescent="0.3">
      <c r="A604">
        <v>603</v>
      </c>
      <c r="B604" t="s">
        <v>9</v>
      </c>
      <c r="C604">
        <v>751546.8</v>
      </c>
      <c r="D604" t="s">
        <v>10</v>
      </c>
      <c r="E604" t="s">
        <v>16</v>
      </c>
      <c r="F604" t="s">
        <v>12</v>
      </c>
      <c r="G604" t="s">
        <v>13</v>
      </c>
      <c r="H604" t="s">
        <v>13</v>
      </c>
      <c r="I604">
        <v>29</v>
      </c>
    </row>
    <row r="605" spans="1:9" x14ac:dyDescent="0.3">
      <c r="A605">
        <v>604</v>
      </c>
      <c r="B605" t="s">
        <v>9</v>
      </c>
      <c r="C605">
        <v>839652</v>
      </c>
      <c r="D605" t="s">
        <v>18</v>
      </c>
      <c r="E605" t="s">
        <v>16</v>
      </c>
      <c r="F605" t="s">
        <v>12</v>
      </c>
      <c r="G605" t="s">
        <v>13</v>
      </c>
      <c r="H605" t="s">
        <v>12</v>
      </c>
      <c r="I605">
        <v>77</v>
      </c>
    </row>
    <row r="606" spans="1:9" x14ac:dyDescent="0.3">
      <c r="A606">
        <v>605</v>
      </c>
      <c r="B606" t="s">
        <v>15</v>
      </c>
      <c r="C606">
        <v>1742394.77</v>
      </c>
      <c r="D606" t="s">
        <v>10</v>
      </c>
      <c r="E606" t="s">
        <v>16</v>
      </c>
      <c r="F606" t="s">
        <v>12</v>
      </c>
      <c r="G606" t="s">
        <v>13</v>
      </c>
      <c r="H606" t="s">
        <v>13</v>
      </c>
      <c r="I606">
        <v>39</v>
      </c>
    </row>
    <row r="607" spans="1:9" x14ac:dyDescent="0.3">
      <c r="A607">
        <v>606</v>
      </c>
      <c r="B607" t="s">
        <v>9</v>
      </c>
      <c r="C607">
        <v>1008778</v>
      </c>
      <c r="D607" t="s">
        <v>14</v>
      </c>
      <c r="E607" t="s">
        <v>11</v>
      </c>
      <c r="F607" t="s">
        <v>12</v>
      </c>
      <c r="G607" t="s">
        <v>13</v>
      </c>
      <c r="H607" t="s">
        <v>13</v>
      </c>
      <c r="I607">
        <v>75</v>
      </c>
    </row>
    <row r="608" spans="1:9" x14ac:dyDescent="0.3">
      <c r="A608">
        <v>607</v>
      </c>
      <c r="B608" t="s">
        <v>9</v>
      </c>
      <c r="C608">
        <v>587551.63</v>
      </c>
      <c r="D608" t="s">
        <v>14</v>
      </c>
      <c r="E608" t="s">
        <v>11</v>
      </c>
      <c r="F608" t="s">
        <v>12</v>
      </c>
      <c r="G608" t="s">
        <v>13</v>
      </c>
      <c r="H608" t="s">
        <v>13</v>
      </c>
      <c r="I608">
        <v>68</v>
      </c>
    </row>
    <row r="609" spans="1:9" x14ac:dyDescent="0.3">
      <c r="A609">
        <v>608</v>
      </c>
      <c r="B609" t="s">
        <v>15</v>
      </c>
      <c r="C609">
        <v>112200</v>
      </c>
      <c r="D609" t="s">
        <v>10</v>
      </c>
      <c r="E609" t="s">
        <v>16</v>
      </c>
      <c r="F609" t="s">
        <v>12</v>
      </c>
      <c r="G609" t="s">
        <v>13</v>
      </c>
      <c r="H609" t="s">
        <v>13</v>
      </c>
      <c r="I609">
        <v>53</v>
      </c>
    </row>
    <row r="610" spans="1:9" x14ac:dyDescent="0.3">
      <c r="A610">
        <v>609</v>
      </c>
      <c r="B610" t="s">
        <v>15</v>
      </c>
      <c r="C610">
        <v>927718</v>
      </c>
      <c r="D610" t="s">
        <v>10</v>
      </c>
      <c r="E610" t="s">
        <v>11</v>
      </c>
      <c r="F610" t="s">
        <v>12</v>
      </c>
      <c r="G610" t="s">
        <v>13</v>
      </c>
      <c r="H610" t="s">
        <v>12</v>
      </c>
      <c r="I610">
        <v>29</v>
      </c>
    </row>
    <row r="611" spans="1:9" x14ac:dyDescent="0.3">
      <c r="A611">
        <v>610</v>
      </c>
      <c r="B611" t="s">
        <v>9</v>
      </c>
      <c r="C611">
        <v>400166.55</v>
      </c>
      <c r="D611" t="s">
        <v>10</v>
      </c>
      <c r="E611" t="s">
        <v>16</v>
      </c>
      <c r="F611" t="s">
        <v>12</v>
      </c>
      <c r="G611" t="s">
        <v>12</v>
      </c>
      <c r="H611" t="s">
        <v>13</v>
      </c>
      <c r="I611">
        <v>31</v>
      </c>
    </row>
    <row r="612" spans="1:9" x14ac:dyDescent="0.3">
      <c r="A612">
        <v>611</v>
      </c>
      <c r="B612" t="s">
        <v>15</v>
      </c>
      <c r="C612">
        <v>1173695</v>
      </c>
      <c r="D612" t="s">
        <v>14</v>
      </c>
      <c r="E612" t="s">
        <v>11</v>
      </c>
      <c r="F612" t="s">
        <v>12</v>
      </c>
      <c r="G612" t="s">
        <v>13</v>
      </c>
      <c r="H612" t="s">
        <v>13</v>
      </c>
      <c r="I612">
        <v>71</v>
      </c>
    </row>
    <row r="613" spans="1:9" x14ac:dyDescent="0.3">
      <c r="A613">
        <v>612</v>
      </c>
      <c r="B613" t="s">
        <v>15</v>
      </c>
      <c r="C613">
        <v>317000</v>
      </c>
      <c r="D613" t="s">
        <v>10</v>
      </c>
      <c r="E613" t="s">
        <v>16</v>
      </c>
      <c r="F613" t="s">
        <v>12</v>
      </c>
      <c r="G613" t="s">
        <v>13</v>
      </c>
      <c r="H613" t="s">
        <v>12</v>
      </c>
      <c r="I613">
        <v>39</v>
      </c>
    </row>
    <row r="614" spans="1:9" x14ac:dyDescent="0.3">
      <c r="A614">
        <v>613</v>
      </c>
      <c r="B614" t="s">
        <v>9</v>
      </c>
      <c r="C614">
        <v>369367.93</v>
      </c>
      <c r="D614" t="s">
        <v>10</v>
      </c>
      <c r="E614" t="s">
        <v>11</v>
      </c>
      <c r="F614" t="s">
        <v>12</v>
      </c>
      <c r="G614" t="s">
        <v>13</v>
      </c>
      <c r="H614" t="s">
        <v>13</v>
      </c>
      <c r="I614">
        <v>35</v>
      </c>
    </row>
    <row r="615" spans="1:9" x14ac:dyDescent="0.3">
      <c r="A615">
        <v>614</v>
      </c>
      <c r="B615" t="s">
        <v>15</v>
      </c>
      <c r="C615">
        <v>453746</v>
      </c>
      <c r="D615" t="s">
        <v>14</v>
      </c>
      <c r="E615" t="s">
        <v>11</v>
      </c>
      <c r="F615" t="s">
        <v>12</v>
      </c>
      <c r="G615" t="s">
        <v>13</v>
      </c>
      <c r="H615" t="s">
        <v>13</v>
      </c>
      <c r="I615">
        <v>81</v>
      </c>
    </row>
    <row r="616" spans="1:9" x14ac:dyDescent="0.3">
      <c r="A616">
        <v>615</v>
      </c>
      <c r="B616" t="s">
        <v>9</v>
      </c>
      <c r="C616">
        <v>319572</v>
      </c>
      <c r="D616" t="s">
        <v>10</v>
      </c>
      <c r="E616" t="s">
        <v>16</v>
      </c>
      <c r="F616" t="s">
        <v>12</v>
      </c>
      <c r="G616" t="s">
        <v>12</v>
      </c>
      <c r="H616" t="s">
        <v>13</v>
      </c>
      <c r="I616">
        <v>43</v>
      </c>
    </row>
    <row r="617" spans="1:9" x14ac:dyDescent="0.3">
      <c r="A617">
        <v>616</v>
      </c>
      <c r="B617" t="s">
        <v>9</v>
      </c>
      <c r="C617">
        <v>1486691</v>
      </c>
      <c r="D617" t="s">
        <v>10</v>
      </c>
      <c r="E617" t="s">
        <v>11</v>
      </c>
      <c r="F617" t="s">
        <v>12</v>
      </c>
      <c r="G617" t="s">
        <v>13</v>
      </c>
      <c r="H617" t="s">
        <v>12</v>
      </c>
      <c r="I617">
        <v>31</v>
      </c>
    </row>
    <row r="618" spans="1:9" x14ac:dyDescent="0.3">
      <c r="A618">
        <v>617</v>
      </c>
      <c r="B618" t="s">
        <v>9</v>
      </c>
      <c r="C618">
        <v>352881</v>
      </c>
      <c r="D618" t="s">
        <v>18</v>
      </c>
      <c r="E618" t="s">
        <v>16</v>
      </c>
      <c r="F618" t="s">
        <v>12</v>
      </c>
      <c r="G618" t="s">
        <v>13</v>
      </c>
      <c r="H618" t="s">
        <v>13</v>
      </c>
      <c r="I618">
        <v>53</v>
      </c>
    </row>
    <row r="619" spans="1:9" x14ac:dyDescent="0.3">
      <c r="A619">
        <v>618</v>
      </c>
      <c r="B619" t="s">
        <v>15</v>
      </c>
      <c r="C619">
        <v>352852</v>
      </c>
      <c r="D619" t="s">
        <v>10</v>
      </c>
      <c r="E619" t="s">
        <v>11</v>
      </c>
      <c r="F619" t="s">
        <v>12</v>
      </c>
      <c r="G619" t="s">
        <v>13</v>
      </c>
      <c r="H619" t="s">
        <v>13</v>
      </c>
      <c r="I619">
        <v>53</v>
      </c>
    </row>
    <row r="620" spans="1:9" x14ac:dyDescent="0.3">
      <c r="A620">
        <v>619</v>
      </c>
      <c r="B620" t="s">
        <v>9</v>
      </c>
      <c r="C620">
        <v>223463</v>
      </c>
      <c r="D620" t="s">
        <v>10</v>
      </c>
      <c r="E620" t="s">
        <v>16</v>
      </c>
      <c r="F620" t="s">
        <v>12</v>
      </c>
      <c r="G620" t="s">
        <v>12</v>
      </c>
      <c r="H620" t="s">
        <v>13</v>
      </c>
      <c r="I620">
        <v>20</v>
      </c>
    </row>
    <row r="621" spans="1:9" x14ac:dyDescent="0.3">
      <c r="A621">
        <v>620</v>
      </c>
      <c r="B621" t="s">
        <v>9</v>
      </c>
      <c r="C621">
        <v>573400</v>
      </c>
      <c r="D621" t="s">
        <v>10</v>
      </c>
      <c r="E621" t="s">
        <v>16</v>
      </c>
      <c r="F621" t="s">
        <v>12</v>
      </c>
      <c r="G621" t="s">
        <v>13</v>
      </c>
      <c r="H621" t="s">
        <v>13</v>
      </c>
      <c r="I621">
        <v>23</v>
      </c>
    </row>
    <row r="622" spans="1:9" x14ac:dyDescent="0.3">
      <c r="A622">
        <v>621</v>
      </c>
      <c r="B622" t="s">
        <v>9</v>
      </c>
      <c r="C622">
        <v>278030</v>
      </c>
      <c r="D622" t="s">
        <v>19</v>
      </c>
      <c r="E622" t="s">
        <v>16</v>
      </c>
      <c r="F622" t="s">
        <v>12</v>
      </c>
      <c r="G622" t="s">
        <v>13</v>
      </c>
      <c r="H622" t="s">
        <v>13</v>
      </c>
      <c r="I622">
        <v>78</v>
      </c>
    </row>
    <row r="623" spans="1:9" x14ac:dyDescent="0.3">
      <c r="A623">
        <v>622</v>
      </c>
      <c r="B623" t="s">
        <v>15</v>
      </c>
      <c r="C623">
        <v>502100</v>
      </c>
      <c r="D623" t="s">
        <v>18</v>
      </c>
      <c r="E623" t="s">
        <v>16</v>
      </c>
      <c r="F623" t="s">
        <v>12</v>
      </c>
      <c r="G623" t="s">
        <v>13</v>
      </c>
      <c r="H623" t="s">
        <v>13</v>
      </c>
      <c r="I623">
        <v>48</v>
      </c>
    </row>
    <row r="624" spans="1:9" x14ac:dyDescent="0.3">
      <c r="A624">
        <v>623</v>
      </c>
      <c r="B624" t="s">
        <v>9</v>
      </c>
      <c r="C624">
        <v>215000</v>
      </c>
      <c r="D624" t="s">
        <v>10</v>
      </c>
      <c r="E624" t="s">
        <v>16</v>
      </c>
      <c r="F624" t="s">
        <v>12</v>
      </c>
      <c r="G624" t="s">
        <v>13</v>
      </c>
      <c r="H624" t="s">
        <v>13</v>
      </c>
      <c r="I624">
        <v>60</v>
      </c>
    </row>
    <row r="625" spans="1:9" x14ac:dyDescent="0.3">
      <c r="A625">
        <v>624</v>
      </c>
      <c r="B625" t="s">
        <v>9</v>
      </c>
      <c r="C625">
        <v>367392</v>
      </c>
      <c r="D625" t="s">
        <v>10</v>
      </c>
      <c r="E625" t="s">
        <v>16</v>
      </c>
      <c r="F625" t="s">
        <v>12</v>
      </c>
      <c r="G625" t="s">
        <v>13</v>
      </c>
      <c r="H625" t="s">
        <v>13</v>
      </c>
      <c r="I625">
        <v>24</v>
      </c>
    </row>
    <row r="626" spans="1:9" x14ac:dyDescent="0.3">
      <c r="A626">
        <v>625</v>
      </c>
      <c r="B626" t="s">
        <v>15</v>
      </c>
      <c r="C626">
        <v>150000</v>
      </c>
      <c r="D626" t="s">
        <v>10</v>
      </c>
      <c r="E626" t="s">
        <v>16</v>
      </c>
      <c r="F626" t="s">
        <v>12</v>
      </c>
      <c r="G626" t="s">
        <v>13</v>
      </c>
      <c r="H626" t="s">
        <v>13</v>
      </c>
      <c r="I626">
        <v>44</v>
      </c>
    </row>
    <row r="627" spans="1:9" x14ac:dyDescent="0.3">
      <c r="A627">
        <v>626</v>
      </c>
      <c r="B627" t="s">
        <v>9</v>
      </c>
      <c r="C627">
        <v>679660.62</v>
      </c>
      <c r="D627" t="s">
        <v>10</v>
      </c>
      <c r="E627" t="s">
        <v>16</v>
      </c>
      <c r="F627" t="s">
        <v>12</v>
      </c>
      <c r="G627" t="s">
        <v>13</v>
      </c>
      <c r="H627" t="s">
        <v>13</v>
      </c>
      <c r="I627">
        <v>21</v>
      </c>
    </row>
    <row r="628" spans="1:9" x14ac:dyDescent="0.3">
      <c r="A628">
        <v>627</v>
      </c>
      <c r="B628" t="s">
        <v>9</v>
      </c>
      <c r="C628">
        <v>2796475</v>
      </c>
      <c r="D628" t="s">
        <v>10</v>
      </c>
      <c r="E628" t="s">
        <v>11</v>
      </c>
      <c r="F628" t="s">
        <v>12</v>
      </c>
      <c r="G628" t="s">
        <v>13</v>
      </c>
      <c r="H628" t="s">
        <v>12</v>
      </c>
      <c r="I628">
        <v>52</v>
      </c>
    </row>
    <row r="629" spans="1:9" x14ac:dyDescent="0.3">
      <c r="A629">
        <v>628</v>
      </c>
      <c r="B629" t="s">
        <v>15</v>
      </c>
      <c r="C629">
        <v>359544.27</v>
      </c>
      <c r="D629" t="s">
        <v>21</v>
      </c>
      <c r="E629" t="s">
        <v>16</v>
      </c>
      <c r="F629" t="s">
        <v>12</v>
      </c>
      <c r="G629" t="s">
        <v>12</v>
      </c>
      <c r="H629" t="s">
        <v>13</v>
      </c>
      <c r="I629">
        <v>46</v>
      </c>
    </row>
    <row r="630" spans="1:9" x14ac:dyDescent="0.3">
      <c r="A630">
        <v>629</v>
      </c>
      <c r="B630" t="s">
        <v>9</v>
      </c>
      <c r="C630">
        <v>298018</v>
      </c>
      <c r="D630" t="s">
        <v>17</v>
      </c>
      <c r="E630" t="s">
        <v>16</v>
      </c>
      <c r="F630" t="s">
        <v>12</v>
      </c>
      <c r="G630" t="s">
        <v>13</v>
      </c>
      <c r="H630" t="s">
        <v>13</v>
      </c>
      <c r="I630">
        <v>36</v>
      </c>
    </row>
    <row r="631" spans="1:9" x14ac:dyDescent="0.3">
      <c r="A631">
        <v>630</v>
      </c>
      <c r="B631" t="s">
        <v>15</v>
      </c>
      <c r="C631">
        <v>382136</v>
      </c>
      <c r="D631" t="s">
        <v>18</v>
      </c>
      <c r="E631" t="s">
        <v>16</v>
      </c>
      <c r="F631" t="s">
        <v>12</v>
      </c>
      <c r="G631" t="s">
        <v>13</v>
      </c>
      <c r="H631" t="s">
        <v>13</v>
      </c>
      <c r="I631">
        <v>53</v>
      </c>
    </row>
    <row r="632" spans="1:9" x14ac:dyDescent="0.3">
      <c r="A632">
        <v>631</v>
      </c>
      <c r="B632" t="s">
        <v>15</v>
      </c>
      <c r="C632">
        <v>297046</v>
      </c>
      <c r="D632" t="s">
        <v>17</v>
      </c>
      <c r="E632" t="s">
        <v>16</v>
      </c>
      <c r="F632" t="s">
        <v>12</v>
      </c>
      <c r="G632" t="s">
        <v>13</v>
      </c>
      <c r="H632" t="s">
        <v>12</v>
      </c>
      <c r="I632">
        <v>35</v>
      </c>
    </row>
    <row r="633" spans="1:9" x14ac:dyDescent="0.3">
      <c r="A633">
        <v>632</v>
      </c>
      <c r="B633" t="s">
        <v>9</v>
      </c>
      <c r="C633">
        <v>297046</v>
      </c>
      <c r="D633" t="s">
        <v>17</v>
      </c>
      <c r="E633" t="s">
        <v>16</v>
      </c>
      <c r="F633" t="s">
        <v>12</v>
      </c>
      <c r="G633" t="s">
        <v>13</v>
      </c>
      <c r="H633" t="s">
        <v>13</v>
      </c>
      <c r="I633">
        <v>39</v>
      </c>
    </row>
    <row r="634" spans="1:9" x14ac:dyDescent="0.3">
      <c r="A634">
        <v>633</v>
      </c>
      <c r="B634" t="s">
        <v>15</v>
      </c>
      <c r="C634">
        <v>347615</v>
      </c>
      <c r="D634" t="s">
        <v>18</v>
      </c>
      <c r="E634" t="s">
        <v>16</v>
      </c>
      <c r="F634" t="s">
        <v>12</v>
      </c>
      <c r="G634" t="s">
        <v>13</v>
      </c>
      <c r="H634" t="s">
        <v>13</v>
      </c>
      <c r="I634">
        <v>36</v>
      </c>
    </row>
    <row r="635" spans="1:9" x14ac:dyDescent="0.3">
      <c r="A635">
        <v>634</v>
      </c>
      <c r="B635" t="s">
        <v>15</v>
      </c>
      <c r="C635">
        <v>297044</v>
      </c>
      <c r="D635" t="s">
        <v>17</v>
      </c>
      <c r="E635" t="s">
        <v>16</v>
      </c>
      <c r="F635" t="s">
        <v>12</v>
      </c>
      <c r="G635" t="s">
        <v>13</v>
      </c>
      <c r="H635" t="s">
        <v>13</v>
      </c>
      <c r="I635">
        <v>19</v>
      </c>
    </row>
    <row r="636" spans="1:9" x14ac:dyDescent="0.3">
      <c r="A636">
        <v>635</v>
      </c>
      <c r="B636" t="s">
        <v>15</v>
      </c>
      <c r="C636">
        <v>297046</v>
      </c>
      <c r="D636" t="s">
        <v>17</v>
      </c>
      <c r="E636" t="s">
        <v>16</v>
      </c>
      <c r="F636" t="s">
        <v>12</v>
      </c>
      <c r="G636" t="s">
        <v>13</v>
      </c>
      <c r="H636" t="s">
        <v>13</v>
      </c>
      <c r="I636">
        <v>31</v>
      </c>
    </row>
    <row r="637" spans="1:9" x14ac:dyDescent="0.3">
      <c r="A637">
        <v>636</v>
      </c>
      <c r="B637" t="s">
        <v>9</v>
      </c>
      <c r="C637">
        <v>1169887</v>
      </c>
      <c r="D637" t="s">
        <v>10</v>
      </c>
      <c r="E637" t="s">
        <v>11</v>
      </c>
      <c r="F637" t="s">
        <v>12</v>
      </c>
      <c r="G637" t="s">
        <v>13</v>
      </c>
      <c r="H637" t="s">
        <v>13</v>
      </c>
      <c r="I637">
        <v>45</v>
      </c>
    </row>
    <row r="638" spans="1:9" x14ac:dyDescent="0.3">
      <c r="A638">
        <v>637</v>
      </c>
      <c r="B638" t="s">
        <v>9</v>
      </c>
      <c r="C638">
        <v>1253145.82</v>
      </c>
      <c r="D638" t="s">
        <v>10</v>
      </c>
      <c r="E638" t="s">
        <v>11</v>
      </c>
      <c r="F638" t="s">
        <v>12</v>
      </c>
      <c r="G638" t="s">
        <v>13</v>
      </c>
      <c r="H638" t="s">
        <v>13</v>
      </c>
      <c r="I638">
        <v>34</v>
      </c>
    </row>
    <row r="639" spans="1:9" x14ac:dyDescent="0.3">
      <c r="A639">
        <v>638</v>
      </c>
      <c r="B639" t="s">
        <v>9</v>
      </c>
      <c r="C639">
        <v>577032.5</v>
      </c>
      <c r="D639" t="s">
        <v>10</v>
      </c>
      <c r="E639" t="s">
        <v>16</v>
      </c>
      <c r="F639" t="s">
        <v>12</v>
      </c>
      <c r="G639" t="s">
        <v>13</v>
      </c>
      <c r="H639" t="s">
        <v>13</v>
      </c>
      <c r="I639">
        <v>53</v>
      </c>
    </row>
    <row r="640" spans="1:9" x14ac:dyDescent="0.3">
      <c r="A640">
        <v>639</v>
      </c>
      <c r="B640" t="s">
        <v>9</v>
      </c>
      <c r="C640">
        <v>305704</v>
      </c>
      <c r="D640" t="s">
        <v>18</v>
      </c>
      <c r="E640" t="s">
        <v>16</v>
      </c>
      <c r="F640" t="s">
        <v>12</v>
      </c>
      <c r="G640" t="s">
        <v>13</v>
      </c>
      <c r="H640" t="s">
        <v>13</v>
      </c>
      <c r="I640">
        <v>68</v>
      </c>
    </row>
    <row r="641" spans="1:9" x14ac:dyDescent="0.3">
      <c r="A641">
        <v>640</v>
      </c>
      <c r="B641" t="s">
        <v>15</v>
      </c>
      <c r="C641">
        <v>297045</v>
      </c>
      <c r="D641" t="s">
        <v>17</v>
      </c>
      <c r="E641" t="s">
        <v>16</v>
      </c>
      <c r="F641" t="s">
        <v>12</v>
      </c>
      <c r="G641" t="s">
        <v>13</v>
      </c>
      <c r="H641" t="s">
        <v>13</v>
      </c>
      <c r="I641">
        <v>30</v>
      </c>
    </row>
    <row r="642" spans="1:9" x14ac:dyDescent="0.3">
      <c r="A642">
        <v>641</v>
      </c>
      <c r="B642" t="s">
        <v>15</v>
      </c>
      <c r="C642">
        <v>697711</v>
      </c>
      <c r="D642" t="s">
        <v>14</v>
      </c>
      <c r="E642" t="s">
        <v>11</v>
      </c>
      <c r="F642" t="s">
        <v>12</v>
      </c>
      <c r="G642" t="s">
        <v>13</v>
      </c>
      <c r="H642" t="s">
        <v>13</v>
      </c>
      <c r="I642">
        <v>76</v>
      </c>
    </row>
    <row r="643" spans="1:9" x14ac:dyDescent="0.3">
      <c r="A643">
        <v>642</v>
      </c>
      <c r="B643" t="s">
        <v>9</v>
      </c>
      <c r="C643">
        <v>1611056.5</v>
      </c>
      <c r="D643" t="s">
        <v>10</v>
      </c>
      <c r="E643" t="s">
        <v>11</v>
      </c>
      <c r="F643" t="s">
        <v>12</v>
      </c>
      <c r="G643" t="s">
        <v>13</v>
      </c>
      <c r="H643" t="s">
        <v>13</v>
      </c>
      <c r="I643">
        <v>55</v>
      </c>
    </row>
    <row r="644" spans="1:9" x14ac:dyDescent="0.3">
      <c r="A644">
        <v>643</v>
      </c>
      <c r="B644" t="s">
        <v>9</v>
      </c>
      <c r="C644">
        <v>278030</v>
      </c>
      <c r="D644" t="s">
        <v>19</v>
      </c>
      <c r="E644" t="s">
        <v>16</v>
      </c>
      <c r="F644" t="s">
        <v>12</v>
      </c>
      <c r="G644" t="s">
        <v>13</v>
      </c>
      <c r="H644" t="s">
        <v>13</v>
      </c>
      <c r="I644">
        <v>26</v>
      </c>
    </row>
    <row r="645" spans="1:9" x14ac:dyDescent="0.3">
      <c r="A645">
        <v>644</v>
      </c>
      <c r="B645" t="s">
        <v>15</v>
      </c>
      <c r="C645">
        <v>970360</v>
      </c>
      <c r="D645" t="s">
        <v>10</v>
      </c>
      <c r="E645" t="s">
        <v>11</v>
      </c>
      <c r="F645" t="s">
        <v>12</v>
      </c>
      <c r="G645" t="s">
        <v>13</v>
      </c>
      <c r="H645" t="s">
        <v>13</v>
      </c>
      <c r="I645">
        <v>41</v>
      </c>
    </row>
    <row r="646" spans="1:9" x14ac:dyDescent="0.3">
      <c r="A646">
        <v>645</v>
      </c>
      <c r="B646" t="s">
        <v>15</v>
      </c>
      <c r="C646">
        <v>159787.23000000001</v>
      </c>
      <c r="D646" t="s">
        <v>10</v>
      </c>
      <c r="E646" t="s">
        <v>16</v>
      </c>
      <c r="F646" t="s">
        <v>12</v>
      </c>
      <c r="G646" t="s">
        <v>13</v>
      </c>
      <c r="H646" t="s">
        <v>13</v>
      </c>
      <c r="I646">
        <v>36</v>
      </c>
    </row>
    <row r="647" spans="1:9" x14ac:dyDescent="0.3">
      <c r="A647">
        <v>646</v>
      </c>
      <c r="B647" t="s">
        <v>9</v>
      </c>
      <c r="C647">
        <v>680400</v>
      </c>
      <c r="D647" t="s">
        <v>10</v>
      </c>
      <c r="E647" t="s">
        <v>16</v>
      </c>
      <c r="F647" t="s">
        <v>12</v>
      </c>
      <c r="G647" t="s">
        <v>13</v>
      </c>
      <c r="H647" t="s">
        <v>13</v>
      </c>
      <c r="I647">
        <v>63</v>
      </c>
    </row>
    <row r="648" spans="1:9" x14ac:dyDescent="0.3">
      <c r="A648">
        <v>647</v>
      </c>
      <c r="B648" t="s">
        <v>15</v>
      </c>
      <c r="C648">
        <v>1556653.39</v>
      </c>
      <c r="D648" t="s">
        <v>10</v>
      </c>
      <c r="E648" t="s">
        <v>16</v>
      </c>
      <c r="F648" t="s">
        <v>12</v>
      </c>
      <c r="G648" t="s">
        <v>13</v>
      </c>
      <c r="H648" t="s">
        <v>13</v>
      </c>
      <c r="I648">
        <v>44</v>
      </c>
    </row>
    <row r="649" spans="1:9" x14ac:dyDescent="0.3">
      <c r="A649">
        <v>648</v>
      </c>
      <c r="B649" t="s">
        <v>15</v>
      </c>
      <c r="C649">
        <v>280000</v>
      </c>
      <c r="D649" t="s">
        <v>10</v>
      </c>
      <c r="E649" t="s">
        <v>16</v>
      </c>
      <c r="F649" t="s">
        <v>12</v>
      </c>
      <c r="G649" t="s">
        <v>12</v>
      </c>
      <c r="H649" t="s">
        <v>13</v>
      </c>
      <c r="I649">
        <v>59</v>
      </c>
    </row>
    <row r="650" spans="1:9" x14ac:dyDescent="0.3">
      <c r="A650">
        <v>649</v>
      </c>
      <c r="B650" t="s">
        <v>9</v>
      </c>
      <c r="C650">
        <v>311895</v>
      </c>
      <c r="D650" t="s">
        <v>18</v>
      </c>
      <c r="E650" t="s">
        <v>16</v>
      </c>
      <c r="F650" t="s">
        <v>12</v>
      </c>
      <c r="G650" t="s">
        <v>13</v>
      </c>
      <c r="H650" t="s">
        <v>12</v>
      </c>
      <c r="I650">
        <v>41</v>
      </c>
    </row>
    <row r="651" spans="1:9" x14ac:dyDescent="0.3">
      <c r="A651">
        <v>650</v>
      </c>
      <c r="B651" t="s">
        <v>9</v>
      </c>
      <c r="C651">
        <v>297046</v>
      </c>
      <c r="D651" t="s">
        <v>17</v>
      </c>
      <c r="E651" t="s">
        <v>16</v>
      </c>
      <c r="F651" t="s">
        <v>13</v>
      </c>
      <c r="G651" t="s">
        <v>12</v>
      </c>
      <c r="H651" t="s">
        <v>13</v>
      </c>
      <c r="I651">
        <v>71</v>
      </c>
    </row>
    <row r="652" spans="1:9" x14ac:dyDescent="0.3">
      <c r="A652">
        <v>651</v>
      </c>
      <c r="B652" t="s">
        <v>15</v>
      </c>
      <c r="C652">
        <v>540000</v>
      </c>
      <c r="D652" t="s">
        <v>10</v>
      </c>
      <c r="E652" t="s">
        <v>16</v>
      </c>
      <c r="F652" t="s">
        <v>12</v>
      </c>
      <c r="G652" t="s">
        <v>13</v>
      </c>
      <c r="H652" t="s">
        <v>13</v>
      </c>
      <c r="I652">
        <v>26</v>
      </c>
    </row>
    <row r="653" spans="1:9" x14ac:dyDescent="0.3">
      <c r="A653">
        <v>652</v>
      </c>
      <c r="B653" t="s">
        <v>15</v>
      </c>
      <c r="C653">
        <v>312690</v>
      </c>
      <c r="D653" t="s">
        <v>10</v>
      </c>
      <c r="E653" t="s">
        <v>11</v>
      </c>
      <c r="F653" t="s">
        <v>12</v>
      </c>
      <c r="G653" t="s">
        <v>13</v>
      </c>
      <c r="H653" t="s">
        <v>13</v>
      </c>
      <c r="I653">
        <v>57</v>
      </c>
    </row>
    <row r="654" spans="1:9" x14ac:dyDescent="0.3">
      <c r="A654">
        <v>653</v>
      </c>
      <c r="B654" t="s">
        <v>9</v>
      </c>
      <c r="C654">
        <v>216975</v>
      </c>
      <c r="D654" t="s">
        <v>10</v>
      </c>
      <c r="E654" t="s">
        <v>16</v>
      </c>
      <c r="F654" t="s">
        <v>12</v>
      </c>
      <c r="G654" t="s">
        <v>13</v>
      </c>
      <c r="H654" t="s">
        <v>13</v>
      </c>
      <c r="I654">
        <v>32</v>
      </c>
    </row>
    <row r="655" spans="1:9" x14ac:dyDescent="0.3">
      <c r="A655">
        <v>654</v>
      </c>
      <c r="B655" t="s">
        <v>9</v>
      </c>
      <c r="C655">
        <v>254494.92</v>
      </c>
      <c r="D655" t="s">
        <v>10</v>
      </c>
      <c r="E655" t="s">
        <v>11</v>
      </c>
      <c r="F655" t="s">
        <v>12</v>
      </c>
      <c r="G655" t="s">
        <v>13</v>
      </c>
      <c r="H655" t="s">
        <v>13</v>
      </c>
      <c r="I655">
        <v>31</v>
      </c>
    </row>
    <row r="656" spans="1:9" x14ac:dyDescent="0.3">
      <c r="A656">
        <v>655</v>
      </c>
      <c r="B656" t="s">
        <v>9</v>
      </c>
      <c r="C656">
        <v>278030</v>
      </c>
      <c r="D656" t="s">
        <v>19</v>
      </c>
      <c r="E656" t="s">
        <v>16</v>
      </c>
      <c r="F656" t="s">
        <v>12</v>
      </c>
      <c r="G656" t="s">
        <v>12</v>
      </c>
      <c r="H656" t="s">
        <v>13</v>
      </c>
      <c r="I656">
        <v>38</v>
      </c>
    </row>
    <row r="657" spans="1:9" x14ac:dyDescent="0.3">
      <c r="A657">
        <v>656</v>
      </c>
      <c r="B657" t="s">
        <v>9</v>
      </c>
      <c r="C657">
        <v>291178.01</v>
      </c>
      <c r="D657" t="s">
        <v>10</v>
      </c>
      <c r="E657" t="s">
        <v>16</v>
      </c>
      <c r="F657" t="s">
        <v>12</v>
      </c>
      <c r="G657" t="s">
        <v>13</v>
      </c>
      <c r="H657" t="s">
        <v>13</v>
      </c>
      <c r="I657">
        <v>34</v>
      </c>
    </row>
    <row r="658" spans="1:9" x14ac:dyDescent="0.3">
      <c r="A658">
        <v>657</v>
      </c>
      <c r="B658" t="s">
        <v>9</v>
      </c>
      <c r="C658">
        <v>1181901</v>
      </c>
      <c r="D658" t="s">
        <v>10</v>
      </c>
      <c r="E658" t="s">
        <v>11</v>
      </c>
      <c r="F658" t="s">
        <v>12</v>
      </c>
      <c r="G658" t="s">
        <v>13</v>
      </c>
      <c r="H658" t="s">
        <v>13</v>
      </c>
      <c r="I658">
        <v>55</v>
      </c>
    </row>
    <row r="659" spans="1:9" x14ac:dyDescent="0.3">
      <c r="A659">
        <v>658</v>
      </c>
      <c r="B659" t="s">
        <v>9</v>
      </c>
      <c r="C659">
        <v>494539.06</v>
      </c>
      <c r="D659" t="s">
        <v>10</v>
      </c>
      <c r="E659" t="s">
        <v>16</v>
      </c>
      <c r="F659" t="s">
        <v>12</v>
      </c>
      <c r="G659" t="s">
        <v>12</v>
      </c>
      <c r="H659" t="s">
        <v>13</v>
      </c>
      <c r="I659">
        <v>39</v>
      </c>
    </row>
    <row r="660" spans="1:9" x14ac:dyDescent="0.3">
      <c r="A660">
        <v>659</v>
      </c>
      <c r="B660" t="s">
        <v>15</v>
      </c>
      <c r="C660">
        <v>299647</v>
      </c>
      <c r="D660" t="s">
        <v>17</v>
      </c>
      <c r="E660" t="s">
        <v>16</v>
      </c>
      <c r="F660" t="s">
        <v>12</v>
      </c>
      <c r="G660" t="s">
        <v>13</v>
      </c>
      <c r="H660" t="s">
        <v>13</v>
      </c>
      <c r="I660">
        <v>51</v>
      </c>
    </row>
    <row r="661" spans="1:9" x14ac:dyDescent="0.3">
      <c r="A661">
        <v>660</v>
      </c>
      <c r="B661" t="s">
        <v>9</v>
      </c>
      <c r="C661">
        <v>386161</v>
      </c>
      <c r="D661" t="s">
        <v>18</v>
      </c>
      <c r="E661" t="s">
        <v>16</v>
      </c>
      <c r="F661" t="s">
        <v>12</v>
      </c>
      <c r="G661" t="s">
        <v>13</v>
      </c>
      <c r="H661" t="s">
        <v>12</v>
      </c>
      <c r="I661">
        <v>49</v>
      </c>
    </row>
    <row r="662" spans="1:9" x14ac:dyDescent="0.3">
      <c r="A662">
        <v>661</v>
      </c>
      <c r="B662" t="s">
        <v>9</v>
      </c>
      <c r="C662">
        <v>300000</v>
      </c>
      <c r="D662" t="s">
        <v>18</v>
      </c>
      <c r="E662" t="s">
        <v>16</v>
      </c>
      <c r="F662" t="s">
        <v>12</v>
      </c>
      <c r="G662" t="s">
        <v>13</v>
      </c>
      <c r="H662" t="s">
        <v>13</v>
      </c>
      <c r="I662">
        <v>30</v>
      </c>
    </row>
    <row r="663" spans="1:9" x14ac:dyDescent="0.3">
      <c r="A663">
        <v>662</v>
      </c>
      <c r="B663" t="s">
        <v>9</v>
      </c>
      <c r="C663">
        <v>2425879.86</v>
      </c>
      <c r="D663" t="s">
        <v>10</v>
      </c>
      <c r="E663" t="s">
        <v>16</v>
      </c>
      <c r="F663" t="s">
        <v>12</v>
      </c>
      <c r="G663" t="s">
        <v>13</v>
      </c>
      <c r="H663" t="s">
        <v>13</v>
      </c>
      <c r="I663">
        <v>31</v>
      </c>
    </row>
    <row r="664" spans="1:9" x14ac:dyDescent="0.3">
      <c r="A664">
        <v>663</v>
      </c>
      <c r="B664" t="s">
        <v>9</v>
      </c>
      <c r="C664">
        <v>552616.01</v>
      </c>
      <c r="D664" t="s">
        <v>10</v>
      </c>
      <c r="E664" t="s">
        <v>16</v>
      </c>
      <c r="F664" t="s">
        <v>12</v>
      </c>
      <c r="G664" t="s">
        <v>13</v>
      </c>
      <c r="H664" t="s">
        <v>13</v>
      </c>
      <c r="I664">
        <v>30</v>
      </c>
    </row>
    <row r="665" spans="1:9" x14ac:dyDescent="0.3">
      <c r="A665">
        <v>664</v>
      </c>
      <c r="B665" t="s">
        <v>9</v>
      </c>
      <c r="C665">
        <v>454965.33</v>
      </c>
      <c r="D665" t="s">
        <v>10</v>
      </c>
      <c r="E665" t="s">
        <v>16</v>
      </c>
      <c r="F665" t="s">
        <v>12</v>
      </c>
      <c r="G665" t="s">
        <v>13</v>
      </c>
      <c r="H665" t="s">
        <v>12</v>
      </c>
      <c r="I665">
        <v>48</v>
      </c>
    </row>
    <row r="666" spans="1:9" x14ac:dyDescent="0.3">
      <c r="A666">
        <v>665</v>
      </c>
      <c r="B666" t="s">
        <v>15</v>
      </c>
      <c r="C666">
        <v>834260</v>
      </c>
      <c r="D666" t="s">
        <v>10</v>
      </c>
      <c r="E666" t="s">
        <v>11</v>
      </c>
      <c r="F666" t="s">
        <v>12</v>
      </c>
      <c r="G666" t="s">
        <v>13</v>
      </c>
      <c r="H666" t="s">
        <v>12</v>
      </c>
      <c r="I666">
        <v>42</v>
      </c>
    </row>
    <row r="667" spans="1:9" x14ac:dyDescent="0.3">
      <c r="A667">
        <v>666</v>
      </c>
      <c r="B667" t="s">
        <v>9</v>
      </c>
      <c r="C667">
        <v>329950</v>
      </c>
      <c r="D667" t="s">
        <v>18</v>
      </c>
      <c r="E667" t="s">
        <v>16</v>
      </c>
      <c r="F667" t="s">
        <v>12</v>
      </c>
      <c r="G667" t="s">
        <v>13</v>
      </c>
      <c r="H667" t="s">
        <v>12</v>
      </c>
      <c r="I667">
        <v>41</v>
      </c>
    </row>
    <row r="668" spans="1:9" x14ac:dyDescent="0.3">
      <c r="A668">
        <v>667</v>
      </c>
      <c r="B668" t="s">
        <v>9</v>
      </c>
      <c r="C668">
        <v>11.98</v>
      </c>
      <c r="D668" t="s">
        <v>10</v>
      </c>
      <c r="E668" t="s">
        <v>16</v>
      </c>
      <c r="F668" t="s">
        <v>12</v>
      </c>
      <c r="G668" t="s">
        <v>13</v>
      </c>
      <c r="H668" t="s">
        <v>13</v>
      </c>
      <c r="I668">
        <v>25</v>
      </c>
    </row>
    <row r="669" spans="1:9" x14ac:dyDescent="0.3">
      <c r="A669">
        <v>668</v>
      </c>
      <c r="B669" t="s">
        <v>15</v>
      </c>
      <c r="C669">
        <v>293333.33</v>
      </c>
      <c r="D669" t="s">
        <v>10</v>
      </c>
      <c r="E669" t="s">
        <v>16</v>
      </c>
      <c r="F669" t="s">
        <v>12</v>
      </c>
      <c r="G669" t="s">
        <v>13</v>
      </c>
      <c r="H669" t="s">
        <v>13</v>
      </c>
      <c r="I669">
        <v>24</v>
      </c>
    </row>
    <row r="670" spans="1:9" x14ac:dyDescent="0.3">
      <c r="A670">
        <v>669</v>
      </c>
      <c r="B670" t="s">
        <v>9</v>
      </c>
      <c r="C670">
        <v>580000</v>
      </c>
      <c r="D670" t="s">
        <v>10</v>
      </c>
      <c r="E670" t="s">
        <v>16</v>
      </c>
      <c r="F670" t="s">
        <v>12</v>
      </c>
      <c r="G670" t="s">
        <v>13</v>
      </c>
      <c r="H670" t="s">
        <v>13</v>
      </c>
      <c r="I670">
        <v>36</v>
      </c>
    </row>
    <row r="671" spans="1:9" x14ac:dyDescent="0.3">
      <c r="A671">
        <v>670</v>
      </c>
      <c r="B671" t="s">
        <v>15</v>
      </c>
      <c r="C671">
        <v>817600</v>
      </c>
      <c r="D671" t="s">
        <v>10</v>
      </c>
      <c r="E671" t="s">
        <v>16</v>
      </c>
      <c r="F671" t="s">
        <v>12</v>
      </c>
      <c r="G671" t="s">
        <v>13</v>
      </c>
      <c r="H671" t="s">
        <v>13</v>
      </c>
      <c r="I671">
        <v>38</v>
      </c>
    </row>
    <row r="672" spans="1:9" x14ac:dyDescent="0.3">
      <c r="A672">
        <v>671</v>
      </c>
      <c r="B672" t="s">
        <v>15</v>
      </c>
      <c r="C672">
        <v>380590.81</v>
      </c>
      <c r="D672" t="s">
        <v>10</v>
      </c>
      <c r="E672" t="s">
        <v>16</v>
      </c>
      <c r="F672" t="s">
        <v>12</v>
      </c>
      <c r="G672" t="s">
        <v>13</v>
      </c>
      <c r="H672" t="s">
        <v>13</v>
      </c>
      <c r="I672">
        <v>33</v>
      </c>
    </row>
    <row r="673" spans="1:9" x14ac:dyDescent="0.3">
      <c r="A673">
        <v>672</v>
      </c>
      <c r="B673" t="s">
        <v>15</v>
      </c>
      <c r="C673">
        <v>278868</v>
      </c>
      <c r="D673" t="s">
        <v>10</v>
      </c>
      <c r="E673" t="s">
        <v>16</v>
      </c>
      <c r="F673" t="s">
        <v>12</v>
      </c>
      <c r="G673" t="s">
        <v>13</v>
      </c>
      <c r="H673" t="s">
        <v>13</v>
      </c>
      <c r="I673">
        <v>22</v>
      </c>
    </row>
    <row r="674" spans="1:9" x14ac:dyDescent="0.3">
      <c r="A674">
        <v>673</v>
      </c>
      <c r="B674" t="s">
        <v>9</v>
      </c>
      <c r="C674">
        <v>600538.5</v>
      </c>
      <c r="D674" t="s">
        <v>10</v>
      </c>
      <c r="E674" t="s">
        <v>16</v>
      </c>
      <c r="F674" t="s">
        <v>12</v>
      </c>
      <c r="G674" t="s">
        <v>13</v>
      </c>
      <c r="H674" t="s">
        <v>13</v>
      </c>
      <c r="I674">
        <v>27</v>
      </c>
    </row>
    <row r="675" spans="1:9" x14ac:dyDescent="0.3">
      <c r="A675">
        <v>674</v>
      </c>
      <c r="B675" t="s">
        <v>9</v>
      </c>
      <c r="C675">
        <v>4764816.1399999997</v>
      </c>
      <c r="D675" t="s">
        <v>10</v>
      </c>
      <c r="E675" t="s">
        <v>16</v>
      </c>
      <c r="F675" t="s">
        <v>12</v>
      </c>
      <c r="G675" t="s">
        <v>12</v>
      </c>
      <c r="H675" t="s">
        <v>13</v>
      </c>
      <c r="I675">
        <v>53</v>
      </c>
    </row>
    <row r="676" spans="1:9" x14ac:dyDescent="0.3">
      <c r="A676">
        <v>675</v>
      </c>
      <c r="B676" t="s">
        <v>9</v>
      </c>
      <c r="C676">
        <v>278035</v>
      </c>
      <c r="D676" t="s">
        <v>17</v>
      </c>
      <c r="E676" t="s">
        <v>16</v>
      </c>
      <c r="F676" t="s">
        <v>12</v>
      </c>
      <c r="G676" t="s">
        <v>13</v>
      </c>
      <c r="H676" t="s">
        <v>12</v>
      </c>
      <c r="I676">
        <v>54</v>
      </c>
    </row>
    <row r="677" spans="1:9" x14ac:dyDescent="0.3">
      <c r="A677">
        <v>676</v>
      </c>
      <c r="B677" t="s">
        <v>15</v>
      </c>
      <c r="C677">
        <v>5215081</v>
      </c>
      <c r="D677" t="s">
        <v>10</v>
      </c>
      <c r="E677" t="s">
        <v>11</v>
      </c>
      <c r="F677" t="s">
        <v>12</v>
      </c>
      <c r="G677" t="s">
        <v>13</v>
      </c>
      <c r="H677" t="s">
        <v>13</v>
      </c>
      <c r="I677">
        <v>65</v>
      </c>
    </row>
    <row r="678" spans="1:9" x14ac:dyDescent="0.3">
      <c r="A678">
        <v>677</v>
      </c>
      <c r="B678" t="s">
        <v>9</v>
      </c>
      <c r="C678">
        <v>319600</v>
      </c>
      <c r="D678" t="s">
        <v>10</v>
      </c>
      <c r="E678" t="s">
        <v>16</v>
      </c>
      <c r="F678" t="s">
        <v>12</v>
      </c>
      <c r="G678" t="s">
        <v>13</v>
      </c>
      <c r="H678" t="s">
        <v>13</v>
      </c>
      <c r="I678">
        <v>61</v>
      </c>
    </row>
    <row r="679" spans="1:9" x14ac:dyDescent="0.3">
      <c r="A679">
        <v>678</v>
      </c>
      <c r="B679" t="s">
        <v>15</v>
      </c>
      <c r="C679">
        <v>152460</v>
      </c>
      <c r="D679" t="s">
        <v>10</v>
      </c>
      <c r="E679" t="s">
        <v>16</v>
      </c>
      <c r="F679" t="s">
        <v>12</v>
      </c>
      <c r="G679" t="s">
        <v>13</v>
      </c>
      <c r="H679" t="s">
        <v>13</v>
      </c>
      <c r="I679">
        <v>65</v>
      </c>
    </row>
    <row r="680" spans="1:9" x14ac:dyDescent="0.3">
      <c r="A680">
        <v>679</v>
      </c>
      <c r="B680" t="s">
        <v>9</v>
      </c>
      <c r="C680">
        <v>608941</v>
      </c>
      <c r="D680" t="s">
        <v>18</v>
      </c>
      <c r="E680" t="s">
        <v>16</v>
      </c>
      <c r="F680" t="s">
        <v>12</v>
      </c>
      <c r="G680" t="s">
        <v>13</v>
      </c>
      <c r="H680" t="s">
        <v>12</v>
      </c>
      <c r="I680">
        <v>45</v>
      </c>
    </row>
    <row r="681" spans="1:9" x14ac:dyDescent="0.3">
      <c r="A681">
        <v>680</v>
      </c>
      <c r="B681" t="s">
        <v>15</v>
      </c>
      <c r="C681">
        <v>454962.33</v>
      </c>
      <c r="D681" t="s">
        <v>10</v>
      </c>
      <c r="E681" t="s">
        <v>16</v>
      </c>
      <c r="F681" t="s">
        <v>12</v>
      </c>
      <c r="G681" t="s">
        <v>13</v>
      </c>
      <c r="H681" t="s">
        <v>13</v>
      </c>
      <c r="I681">
        <v>44</v>
      </c>
    </row>
    <row r="682" spans="1:9" x14ac:dyDescent="0.3">
      <c r="A682">
        <v>681</v>
      </c>
      <c r="B682" t="s">
        <v>9</v>
      </c>
      <c r="C682">
        <v>458557</v>
      </c>
      <c r="D682" t="s">
        <v>18</v>
      </c>
      <c r="E682" t="s">
        <v>16</v>
      </c>
      <c r="F682" t="s">
        <v>12</v>
      </c>
      <c r="G682" t="s">
        <v>13</v>
      </c>
      <c r="H682" t="s">
        <v>13</v>
      </c>
      <c r="I682">
        <v>54</v>
      </c>
    </row>
    <row r="683" spans="1:9" x14ac:dyDescent="0.3">
      <c r="A683">
        <v>682</v>
      </c>
      <c r="B683" t="s">
        <v>15</v>
      </c>
      <c r="C683">
        <v>791538.55</v>
      </c>
      <c r="D683" t="s">
        <v>10</v>
      </c>
      <c r="E683" t="s">
        <v>11</v>
      </c>
      <c r="F683" t="s">
        <v>12</v>
      </c>
      <c r="G683" t="s">
        <v>13</v>
      </c>
      <c r="H683" t="s">
        <v>13</v>
      </c>
      <c r="I683">
        <v>40</v>
      </c>
    </row>
    <row r="684" spans="1:9" x14ac:dyDescent="0.3">
      <c r="A684">
        <v>683</v>
      </c>
      <c r="B684" t="s">
        <v>9</v>
      </c>
      <c r="C684">
        <v>240000</v>
      </c>
      <c r="D684" t="s">
        <v>10</v>
      </c>
      <c r="E684" t="s">
        <v>16</v>
      </c>
      <c r="F684" t="s">
        <v>12</v>
      </c>
      <c r="G684" t="s">
        <v>13</v>
      </c>
      <c r="H684" t="s">
        <v>13</v>
      </c>
      <c r="I684">
        <v>18</v>
      </c>
    </row>
    <row r="685" spans="1:9" x14ac:dyDescent="0.3">
      <c r="A685">
        <v>684</v>
      </c>
      <c r="B685" t="s">
        <v>9</v>
      </c>
      <c r="C685">
        <v>278030</v>
      </c>
      <c r="D685" t="s">
        <v>19</v>
      </c>
      <c r="E685" t="s">
        <v>16</v>
      </c>
      <c r="F685" t="s">
        <v>12</v>
      </c>
      <c r="G685" t="s">
        <v>13</v>
      </c>
      <c r="H685" t="s">
        <v>13</v>
      </c>
      <c r="I685">
        <v>52</v>
      </c>
    </row>
    <row r="686" spans="1:9" x14ac:dyDescent="0.3">
      <c r="A686">
        <v>685</v>
      </c>
      <c r="B686" t="s">
        <v>15</v>
      </c>
      <c r="C686">
        <v>2115710.04</v>
      </c>
      <c r="D686" t="s">
        <v>10</v>
      </c>
      <c r="E686" t="s">
        <v>11</v>
      </c>
      <c r="F686" t="s">
        <v>12</v>
      </c>
      <c r="G686" t="s">
        <v>13</v>
      </c>
      <c r="H686" t="s">
        <v>13</v>
      </c>
      <c r="I686">
        <v>46</v>
      </c>
    </row>
    <row r="687" spans="1:9" x14ac:dyDescent="0.3">
      <c r="A687">
        <v>686</v>
      </c>
      <c r="B687" t="s">
        <v>15</v>
      </c>
      <c r="C687">
        <v>450000</v>
      </c>
      <c r="D687" t="s">
        <v>10</v>
      </c>
      <c r="E687" t="s">
        <v>16</v>
      </c>
      <c r="F687" t="s">
        <v>12</v>
      </c>
      <c r="G687" t="s">
        <v>13</v>
      </c>
      <c r="H687" t="s">
        <v>13</v>
      </c>
      <c r="I687">
        <v>21</v>
      </c>
    </row>
    <row r="688" spans="1:9" x14ac:dyDescent="0.3">
      <c r="A688">
        <v>687</v>
      </c>
      <c r="B688" t="s">
        <v>9</v>
      </c>
      <c r="C688">
        <v>594527</v>
      </c>
      <c r="D688" t="s">
        <v>18</v>
      </c>
      <c r="E688" t="s">
        <v>16</v>
      </c>
      <c r="F688" t="s">
        <v>12</v>
      </c>
      <c r="G688" t="s">
        <v>13</v>
      </c>
      <c r="H688" t="s">
        <v>12</v>
      </c>
      <c r="I688">
        <v>53</v>
      </c>
    </row>
    <row r="689" spans="1:9" x14ac:dyDescent="0.3">
      <c r="A689">
        <v>688</v>
      </c>
      <c r="B689" t="s">
        <v>9</v>
      </c>
      <c r="C689">
        <v>311895</v>
      </c>
      <c r="D689" t="s">
        <v>18</v>
      </c>
      <c r="E689" t="s">
        <v>16</v>
      </c>
      <c r="F689" t="s">
        <v>12</v>
      </c>
      <c r="G689" t="s">
        <v>13</v>
      </c>
      <c r="H689" t="s">
        <v>12</v>
      </c>
      <c r="I689">
        <v>37</v>
      </c>
    </row>
    <row r="690" spans="1:9" x14ac:dyDescent="0.3">
      <c r="A690">
        <v>689</v>
      </c>
      <c r="B690" t="s">
        <v>15</v>
      </c>
      <c r="C690">
        <v>360000</v>
      </c>
      <c r="D690" t="s">
        <v>10</v>
      </c>
      <c r="E690" t="s">
        <v>16</v>
      </c>
      <c r="F690" t="s">
        <v>12</v>
      </c>
      <c r="G690" t="s">
        <v>13</v>
      </c>
      <c r="H690" t="s">
        <v>13</v>
      </c>
      <c r="I690">
        <v>52</v>
      </c>
    </row>
    <row r="691" spans="1:9" x14ac:dyDescent="0.3">
      <c r="A691">
        <v>690</v>
      </c>
      <c r="B691" t="s">
        <v>15</v>
      </c>
      <c r="C691">
        <v>369131</v>
      </c>
      <c r="D691" t="s">
        <v>18</v>
      </c>
      <c r="E691" t="s">
        <v>16</v>
      </c>
      <c r="F691" t="s">
        <v>12</v>
      </c>
      <c r="G691" t="s">
        <v>13</v>
      </c>
      <c r="H691" t="s">
        <v>13</v>
      </c>
      <c r="I691">
        <v>47</v>
      </c>
    </row>
    <row r="692" spans="1:9" x14ac:dyDescent="0.3">
      <c r="A692">
        <v>691</v>
      </c>
      <c r="B692" t="s">
        <v>15</v>
      </c>
      <c r="C692">
        <v>1041736</v>
      </c>
      <c r="D692" t="s">
        <v>10</v>
      </c>
      <c r="E692" t="s">
        <v>16</v>
      </c>
      <c r="F692" t="s">
        <v>12</v>
      </c>
      <c r="G692" t="s">
        <v>13</v>
      </c>
      <c r="H692" t="s">
        <v>13</v>
      </c>
      <c r="I692">
        <v>24</v>
      </c>
    </row>
    <row r="693" spans="1:9" x14ac:dyDescent="0.3">
      <c r="A693">
        <v>692</v>
      </c>
      <c r="B693" t="s">
        <v>9</v>
      </c>
      <c r="C693">
        <v>311895</v>
      </c>
      <c r="D693" t="s">
        <v>18</v>
      </c>
      <c r="E693" t="s">
        <v>16</v>
      </c>
      <c r="F693" t="s">
        <v>12</v>
      </c>
      <c r="G693" t="s">
        <v>13</v>
      </c>
      <c r="H693" t="s">
        <v>13</v>
      </c>
      <c r="I693">
        <v>40</v>
      </c>
    </row>
    <row r="694" spans="1:9" x14ac:dyDescent="0.3">
      <c r="A694">
        <v>693</v>
      </c>
      <c r="B694" t="s">
        <v>9</v>
      </c>
      <c r="C694">
        <v>1256604.3</v>
      </c>
      <c r="D694" t="s">
        <v>10</v>
      </c>
      <c r="E694" t="s">
        <v>11</v>
      </c>
      <c r="F694" t="s">
        <v>12</v>
      </c>
      <c r="G694" t="s">
        <v>13</v>
      </c>
      <c r="H694" t="s">
        <v>13</v>
      </c>
      <c r="I694">
        <v>36</v>
      </c>
    </row>
    <row r="695" spans="1:9" x14ac:dyDescent="0.3">
      <c r="A695">
        <v>694</v>
      </c>
      <c r="B695" t="s">
        <v>9</v>
      </c>
      <c r="C695">
        <v>292181.09999999998</v>
      </c>
      <c r="D695" t="s">
        <v>10</v>
      </c>
      <c r="E695" t="s">
        <v>16</v>
      </c>
      <c r="F695" t="s">
        <v>12</v>
      </c>
      <c r="G695" t="s">
        <v>13</v>
      </c>
      <c r="H695" t="s">
        <v>13</v>
      </c>
      <c r="I695">
        <v>42</v>
      </c>
    </row>
    <row r="696" spans="1:9" x14ac:dyDescent="0.3">
      <c r="A696">
        <v>695</v>
      </c>
      <c r="B696" t="s">
        <v>9</v>
      </c>
      <c r="C696">
        <v>643426.84</v>
      </c>
      <c r="D696" t="s">
        <v>10</v>
      </c>
      <c r="E696" t="s">
        <v>11</v>
      </c>
      <c r="F696" t="s">
        <v>12</v>
      </c>
      <c r="G696" t="s">
        <v>13</v>
      </c>
      <c r="H696" t="s">
        <v>13</v>
      </c>
      <c r="I696">
        <v>34</v>
      </c>
    </row>
    <row r="697" spans="1:9" x14ac:dyDescent="0.3">
      <c r="A697">
        <v>696</v>
      </c>
      <c r="B697" t="s">
        <v>9</v>
      </c>
      <c r="C697">
        <v>377730.1</v>
      </c>
      <c r="D697" t="s">
        <v>10</v>
      </c>
      <c r="E697" t="s">
        <v>16</v>
      </c>
      <c r="F697" t="s">
        <v>12</v>
      </c>
      <c r="G697" t="s">
        <v>13</v>
      </c>
      <c r="H697" t="s">
        <v>13</v>
      </c>
      <c r="I697">
        <v>43</v>
      </c>
    </row>
    <row r="698" spans="1:9" x14ac:dyDescent="0.3">
      <c r="A698">
        <v>697</v>
      </c>
      <c r="B698" t="s">
        <v>9</v>
      </c>
      <c r="C698">
        <v>326653</v>
      </c>
      <c r="D698" t="s">
        <v>10</v>
      </c>
      <c r="E698" t="s">
        <v>16</v>
      </c>
      <c r="F698" t="s">
        <v>12</v>
      </c>
      <c r="G698" t="s">
        <v>13</v>
      </c>
      <c r="H698" t="s">
        <v>13</v>
      </c>
      <c r="I698">
        <v>53</v>
      </c>
    </row>
    <row r="699" spans="1:9" x14ac:dyDescent="0.3">
      <c r="A699">
        <v>698</v>
      </c>
      <c r="B699" t="s">
        <v>9</v>
      </c>
      <c r="C699">
        <v>814289.32</v>
      </c>
      <c r="D699" t="s">
        <v>10</v>
      </c>
      <c r="E699" t="s">
        <v>16</v>
      </c>
      <c r="F699" t="s">
        <v>12</v>
      </c>
      <c r="G699" t="s">
        <v>13</v>
      </c>
      <c r="H699" t="s">
        <v>13</v>
      </c>
      <c r="I699">
        <v>36</v>
      </c>
    </row>
    <row r="700" spans="1:9" x14ac:dyDescent="0.3">
      <c r="A700">
        <v>699</v>
      </c>
      <c r="B700" t="s">
        <v>9</v>
      </c>
      <c r="C700">
        <v>800000</v>
      </c>
      <c r="D700" t="s">
        <v>10</v>
      </c>
      <c r="E700" t="s">
        <v>16</v>
      </c>
      <c r="F700" t="s">
        <v>12</v>
      </c>
      <c r="G700" t="s">
        <v>13</v>
      </c>
      <c r="H700" t="s">
        <v>13</v>
      </c>
      <c r="I700">
        <v>25</v>
      </c>
    </row>
    <row r="701" spans="1:9" x14ac:dyDescent="0.3">
      <c r="A701">
        <v>700</v>
      </c>
      <c r="B701" t="s">
        <v>9</v>
      </c>
      <c r="C701">
        <v>127421.77</v>
      </c>
      <c r="D701" t="s">
        <v>10</v>
      </c>
      <c r="E701" t="s">
        <v>16</v>
      </c>
      <c r="F701" t="s">
        <v>12</v>
      </c>
      <c r="G701" t="s">
        <v>13</v>
      </c>
      <c r="H701" t="s">
        <v>13</v>
      </c>
      <c r="I701">
        <v>49</v>
      </c>
    </row>
    <row r="702" spans="1:9" x14ac:dyDescent="0.3">
      <c r="A702">
        <v>701</v>
      </c>
      <c r="B702" t="s">
        <v>9</v>
      </c>
      <c r="C702">
        <v>278030</v>
      </c>
      <c r="D702" t="s">
        <v>19</v>
      </c>
      <c r="E702" t="s">
        <v>16</v>
      </c>
      <c r="F702" t="s">
        <v>12</v>
      </c>
      <c r="G702" t="s">
        <v>13</v>
      </c>
      <c r="H702" t="s">
        <v>13</v>
      </c>
      <c r="I702">
        <v>40</v>
      </c>
    </row>
    <row r="703" spans="1:9" x14ac:dyDescent="0.3">
      <c r="A703">
        <v>702</v>
      </c>
      <c r="B703" t="s">
        <v>9</v>
      </c>
      <c r="C703">
        <v>1120849.99</v>
      </c>
      <c r="D703" t="s">
        <v>14</v>
      </c>
      <c r="E703" t="s">
        <v>11</v>
      </c>
      <c r="F703" t="s">
        <v>12</v>
      </c>
      <c r="G703" t="s">
        <v>13</v>
      </c>
      <c r="H703" t="s">
        <v>13</v>
      </c>
      <c r="I703">
        <v>63</v>
      </c>
    </row>
    <row r="704" spans="1:9" x14ac:dyDescent="0.3">
      <c r="A704">
        <v>703</v>
      </c>
      <c r="B704" t="s">
        <v>15</v>
      </c>
      <c r="C704">
        <v>297078</v>
      </c>
      <c r="D704" t="s">
        <v>10</v>
      </c>
      <c r="E704" t="s">
        <v>16</v>
      </c>
      <c r="F704" t="s">
        <v>12</v>
      </c>
      <c r="G704" t="s">
        <v>13</v>
      </c>
      <c r="H704" t="s">
        <v>13</v>
      </c>
      <c r="I704">
        <v>26</v>
      </c>
    </row>
    <row r="705" spans="1:9" x14ac:dyDescent="0.3">
      <c r="A705">
        <v>704</v>
      </c>
      <c r="B705" t="s">
        <v>15</v>
      </c>
      <c r="C705">
        <v>890323</v>
      </c>
      <c r="D705" t="s">
        <v>10</v>
      </c>
      <c r="E705" t="s">
        <v>11</v>
      </c>
      <c r="F705" t="s">
        <v>12</v>
      </c>
      <c r="G705" t="s">
        <v>13</v>
      </c>
      <c r="H705" t="s">
        <v>13</v>
      </c>
      <c r="I705">
        <v>39</v>
      </c>
    </row>
    <row r="706" spans="1:9" x14ac:dyDescent="0.3">
      <c r="A706">
        <v>705</v>
      </c>
      <c r="B706" t="s">
        <v>9</v>
      </c>
      <c r="C706">
        <v>387953</v>
      </c>
      <c r="D706" t="s">
        <v>18</v>
      </c>
      <c r="E706" t="s">
        <v>16</v>
      </c>
      <c r="F706" t="s">
        <v>12</v>
      </c>
      <c r="G706" t="s">
        <v>12</v>
      </c>
      <c r="H706" t="s">
        <v>12</v>
      </c>
      <c r="I706">
        <v>39</v>
      </c>
    </row>
    <row r="707" spans="1:9" x14ac:dyDescent="0.3">
      <c r="A707">
        <v>706</v>
      </c>
      <c r="B707" t="s">
        <v>9</v>
      </c>
      <c r="C707">
        <v>148360</v>
      </c>
      <c r="D707" t="s">
        <v>10</v>
      </c>
      <c r="E707" t="s">
        <v>16</v>
      </c>
      <c r="F707" t="s">
        <v>12</v>
      </c>
      <c r="G707" t="s">
        <v>13</v>
      </c>
      <c r="H707" t="s">
        <v>13</v>
      </c>
      <c r="I707">
        <v>58</v>
      </c>
    </row>
    <row r="708" spans="1:9" x14ac:dyDescent="0.3">
      <c r="A708">
        <v>707</v>
      </c>
      <c r="B708" t="s">
        <v>15</v>
      </c>
      <c r="C708">
        <v>337511.75</v>
      </c>
      <c r="D708" t="s">
        <v>10</v>
      </c>
      <c r="E708" t="s">
        <v>11</v>
      </c>
      <c r="F708" t="s">
        <v>12</v>
      </c>
      <c r="G708" t="s">
        <v>13</v>
      </c>
      <c r="H708" t="s">
        <v>13</v>
      </c>
      <c r="I708">
        <v>30</v>
      </c>
    </row>
    <row r="709" spans="1:9" x14ac:dyDescent="0.3">
      <c r="A709">
        <v>708</v>
      </c>
      <c r="B709" t="s">
        <v>15</v>
      </c>
      <c r="C709">
        <v>223874</v>
      </c>
      <c r="D709" t="s">
        <v>10</v>
      </c>
      <c r="E709" t="s">
        <v>16</v>
      </c>
      <c r="F709" t="s">
        <v>12</v>
      </c>
      <c r="G709" t="s">
        <v>13</v>
      </c>
      <c r="H709" t="s">
        <v>13</v>
      </c>
      <c r="I709">
        <v>58</v>
      </c>
    </row>
    <row r="710" spans="1:9" x14ac:dyDescent="0.3">
      <c r="A710">
        <v>709</v>
      </c>
      <c r="B710" t="s">
        <v>9</v>
      </c>
      <c r="C710">
        <v>351531.84</v>
      </c>
      <c r="D710" t="s">
        <v>10</v>
      </c>
      <c r="E710" t="s">
        <v>16</v>
      </c>
      <c r="F710" t="s">
        <v>12</v>
      </c>
      <c r="G710" t="s">
        <v>13</v>
      </c>
      <c r="H710" t="s">
        <v>13</v>
      </c>
      <c r="I710">
        <v>26</v>
      </c>
    </row>
    <row r="711" spans="1:9" x14ac:dyDescent="0.3">
      <c r="A711">
        <v>710</v>
      </c>
      <c r="B711" t="s">
        <v>15</v>
      </c>
      <c r="C711">
        <v>300018</v>
      </c>
      <c r="D711" t="s">
        <v>18</v>
      </c>
      <c r="E711" t="s">
        <v>16</v>
      </c>
      <c r="F711" t="s">
        <v>12</v>
      </c>
      <c r="G711" t="s">
        <v>12</v>
      </c>
      <c r="H711" t="s">
        <v>12</v>
      </c>
      <c r="I711">
        <v>38</v>
      </c>
    </row>
    <row r="712" spans="1:9" x14ac:dyDescent="0.3">
      <c r="A712">
        <v>711</v>
      </c>
      <c r="B712" t="s">
        <v>9</v>
      </c>
      <c r="C712">
        <v>8081401.7800000003</v>
      </c>
      <c r="D712" t="s">
        <v>10</v>
      </c>
      <c r="E712" t="s">
        <v>16</v>
      </c>
      <c r="F712" t="s">
        <v>12</v>
      </c>
      <c r="G712" t="s">
        <v>13</v>
      </c>
      <c r="H712" t="s">
        <v>13</v>
      </c>
      <c r="I712">
        <v>34</v>
      </c>
    </row>
    <row r="713" spans="1:9" x14ac:dyDescent="0.3">
      <c r="A713">
        <v>712</v>
      </c>
      <c r="B713" t="s">
        <v>15</v>
      </c>
      <c r="C713">
        <v>244860</v>
      </c>
      <c r="D713" t="s">
        <v>10</v>
      </c>
      <c r="E713" t="s">
        <v>16</v>
      </c>
      <c r="F713" t="s">
        <v>12</v>
      </c>
      <c r="G713" t="s">
        <v>13</v>
      </c>
      <c r="H713" t="s">
        <v>13</v>
      </c>
      <c r="I713">
        <v>56</v>
      </c>
    </row>
    <row r="714" spans="1:9" x14ac:dyDescent="0.3">
      <c r="A714">
        <v>713</v>
      </c>
      <c r="B714" t="s">
        <v>9</v>
      </c>
      <c r="C714">
        <v>278030.99</v>
      </c>
      <c r="D714" t="s">
        <v>19</v>
      </c>
      <c r="E714" t="s">
        <v>16</v>
      </c>
      <c r="F714" t="s">
        <v>12</v>
      </c>
      <c r="G714" t="s">
        <v>13</v>
      </c>
      <c r="H714" t="s">
        <v>13</v>
      </c>
      <c r="I714">
        <v>73</v>
      </c>
    </row>
    <row r="715" spans="1:9" x14ac:dyDescent="0.3">
      <c r="A715">
        <v>714</v>
      </c>
      <c r="B715" t="s">
        <v>15</v>
      </c>
      <c r="C715">
        <v>141509.48000000001</v>
      </c>
      <c r="D715" t="s">
        <v>14</v>
      </c>
      <c r="E715" t="s">
        <v>11</v>
      </c>
      <c r="F715" t="s">
        <v>12</v>
      </c>
      <c r="G715" t="s">
        <v>13</v>
      </c>
      <c r="H715" t="s">
        <v>13</v>
      </c>
      <c r="I715">
        <v>89</v>
      </c>
    </row>
    <row r="716" spans="1:9" x14ac:dyDescent="0.3">
      <c r="A716">
        <v>715</v>
      </c>
      <c r="B716" t="s">
        <v>9</v>
      </c>
      <c r="C716">
        <v>806281.31</v>
      </c>
      <c r="D716" t="s">
        <v>10</v>
      </c>
      <c r="E716" t="s">
        <v>16</v>
      </c>
      <c r="F716" t="s">
        <v>12</v>
      </c>
      <c r="G716" t="s">
        <v>13</v>
      </c>
      <c r="H716" t="s">
        <v>13</v>
      </c>
      <c r="I716">
        <v>41</v>
      </c>
    </row>
    <row r="717" spans="1:9" x14ac:dyDescent="0.3">
      <c r="A717">
        <v>716</v>
      </c>
      <c r="B717" t="s">
        <v>9</v>
      </c>
      <c r="C717">
        <v>360561</v>
      </c>
      <c r="D717" t="s">
        <v>10</v>
      </c>
      <c r="E717" t="s">
        <v>16</v>
      </c>
      <c r="F717" t="s">
        <v>12</v>
      </c>
      <c r="G717" t="s">
        <v>13</v>
      </c>
      <c r="H717" t="s">
        <v>13</v>
      </c>
      <c r="I717">
        <v>28</v>
      </c>
    </row>
    <row r="718" spans="1:9" x14ac:dyDescent="0.3">
      <c r="A718">
        <v>717</v>
      </c>
      <c r="B718" t="s">
        <v>15</v>
      </c>
      <c r="C718">
        <v>593749.30000000005</v>
      </c>
      <c r="D718" t="s">
        <v>10</v>
      </c>
      <c r="E718" t="s">
        <v>16</v>
      </c>
      <c r="F718" t="s">
        <v>12</v>
      </c>
      <c r="G718" t="s">
        <v>13</v>
      </c>
      <c r="H718" t="s">
        <v>13</v>
      </c>
      <c r="I718">
        <v>27</v>
      </c>
    </row>
    <row r="719" spans="1:9" x14ac:dyDescent="0.3">
      <c r="A719">
        <v>718</v>
      </c>
      <c r="B719" t="s">
        <v>15</v>
      </c>
      <c r="C719">
        <v>2992612.3</v>
      </c>
      <c r="D719" t="s">
        <v>10</v>
      </c>
      <c r="E719" t="s">
        <v>11</v>
      </c>
      <c r="F719" t="s">
        <v>12</v>
      </c>
      <c r="G719" t="s">
        <v>13</v>
      </c>
      <c r="H719" t="s">
        <v>13</v>
      </c>
      <c r="I719">
        <v>44</v>
      </c>
    </row>
    <row r="720" spans="1:9" x14ac:dyDescent="0.3">
      <c r="A720">
        <v>719</v>
      </c>
      <c r="B720" t="s">
        <v>9</v>
      </c>
      <c r="C720">
        <v>2269748.2000000002</v>
      </c>
      <c r="D720" t="s">
        <v>10</v>
      </c>
      <c r="E720" t="s">
        <v>16</v>
      </c>
      <c r="F720" t="s">
        <v>12</v>
      </c>
      <c r="G720" t="s">
        <v>13</v>
      </c>
      <c r="H720" t="s">
        <v>13</v>
      </c>
      <c r="I720">
        <v>31</v>
      </c>
    </row>
    <row r="721" spans="1:9" x14ac:dyDescent="0.3">
      <c r="A721">
        <v>720</v>
      </c>
      <c r="B721" t="s">
        <v>9</v>
      </c>
      <c r="C721">
        <v>380825</v>
      </c>
      <c r="D721" t="s">
        <v>14</v>
      </c>
      <c r="E721" t="s">
        <v>11</v>
      </c>
      <c r="F721" t="s">
        <v>12</v>
      </c>
      <c r="G721" t="s">
        <v>13</v>
      </c>
      <c r="H721" t="s">
        <v>13</v>
      </c>
      <c r="I721">
        <v>68</v>
      </c>
    </row>
    <row r="722" spans="1:9" x14ac:dyDescent="0.3">
      <c r="A722">
        <v>721</v>
      </c>
      <c r="B722" t="s">
        <v>9</v>
      </c>
      <c r="C722">
        <v>403092</v>
      </c>
      <c r="D722" t="s">
        <v>18</v>
      </c>
      <c r="E722" t="s">
        <v>16</v>
      </c>
      <c r="F722" t="s">
        <v>12</v>
      </c>
      <c r="G722" t="s">
        <v>13</v>
      </c>
      <c r="H722" t="s">
        <v>12</v>
      </c>
      <c r="I722">
        <v>55</v>
      </c>
    </row>
    <row r="723" spans="1:9" x14ac:dyDescent="0.3">
      <c r="A723">
        <v>722</v>
      </c>
      <c r="B723" t="s">
        <v>9</v>
      </c>
      <c r="C723">
        <v>408100</v>
      </c>
      <c r="D723" t="s">
        <v>10</v>
      </c>
      <c r="E723" t="s">
        <v>16</v>
      </c>
      <c r="F723" t="s">
        <v>12</v>
      </c>
      <c r="G723" t="s">
        <v>12</v>
      </c>
      <c r="H723" t="s">
        <v>13</v>
      </c>
      <c r="I723">
        <v>50</v>
      </c>
    </row>
    <row r="724" spans="1:9" x14ac:dyDescent="0.3">
      <c r="A724">
        <v>723</v>
      </c>
      <c r="B724" t="s">
        <v>9</v>
      </c>
      <c r="C724">
        <v>463260.61</v>
      </c>
      <c r="D724" t="s">
        <v>10</v>
      </c>
      <c r="E724" t="s">
        <v>16</v>
      </c>
      <c r="F724" t="s">
        <v>12</v>
      </c>
      <c r="G724" t="s">
        <v>13</v>
      </c>
      <c r="H724" t="s">
        <v>13</v>
      </c>
      <c r="I724">
        <v>21</v>
      </c>
    </row>
    <row r="725" spans="1:9" x14ac:dyDescent="0.3">
      <c r="A725">
        <v>724</v>
      </c>
      <c r="B725" t="s">
        <v>9</v>
      </c>
      <c r="C725">
        <v>377506.13</v>
      </c>
      <c r="D725" t="s">
        <v>10</v>
      </c>
      <c r="E725" t="s">
        <v>16</v>
      </c>
      <c r="F725" t="s">
        <v>12</v>
      </c>
      <c r="G725" t="s">
        <v>13</v>
      </c>
      <c r="H725" t="s">
        <v>12</v>
      </c>
      <c r="I725">
        <v>23</v>
      </c>
    </row>
    <row r="726" spans="1:9" x14ac:dyDescent="0.3">
      <c r="A726">
        <v>725</v>
      </c>
      <c r="B726" t="s">
        <v>15</v>
      </c>
      <c r="C726">
        <v>297045</v>
      </c>
      <c r="D726" t="s">
        <v>18</v>
      </c>
      <c r="E726" t="s">
        <v>16</v>
      </c>
      <c r="F726" t="s">
        <v>12</v>
      </c>
      <c r="G726" t="s">
        <v>12</v>
      </c>
      <c r="H726" t="s">
        <v>12</v>
      </c>
      <c r="I726">
        <v>43</v>
      </c>
    </row>
    <row r="727" spans="1:9" x14ac:dyDescent="0.3">
      <c r="A727">
        <v>726</v>
      </c>
      <c r="B727" t="s">
        <v>9</v>
      </c>
      <c r="C727">
        <v>48602</v>
      </c>
      <c r="D727" t="s">
        <v>10</v>
      </c>
      <c r="E727" t="s">
        <v>16</v>
      </c>
      <c r="F727" t="s">
        <v>12</v>
      </c>
      <c r="G727" t="s">
        <v>13</v>
      </c>
      <c r="H727" t="s">
        <v>13</v>
      </c>
      <c r="I727">
        <v>33</v>
      </c>
    </row>
    <row r="728" spans="1:9" x14ac:dyDescent="0.3">
      <c r="A728">
        <v>727</v>
      </c>
      <c r="B728" t="s">
        <v>15</v>
      </c>
      <c r="C728">
        <v>375000</v>
      </c>
      <c r="D728" t="s">
        <v>10</v>
      </c>
      <c r="E728" t="s">
        <v>16</v>
      </c>
      <c r="F728" t="s">
        <v>12</v>
      </c>
      <c r="G728" t="s">
        <v>13</v>
      </c>
      <c r="H728" t="s">
        <v>13</v>
      </c>
      <c r="I728">
        <v>36</v>
      </c>
    </row>
    <row r="729" spans="1:9" x14ac:dyDescent="0.3">
      <c r="A729">
        <v>728</v>
      </c>
      <c r="B729" t="s">
        <v>9</v>
      </c>
      <c r="C729">
        <v>630761.15</v>
      </c>
      <c r="D729" t="s">
        <v>10</v>
      </c>
      <c r="E729" t="s">
        <v>16</v>
      </c>
      <c r="F729" t="s">
        <v>12</v>
      </c>
      <c r="G729" t="s">
        <v>13</v>
      </c>
      <c r="H729" t="s">
        <v>13</v>
      </c>
      <c r="I729">
        <v>20</v>
      </c>
    </row>
    <row r="730" spans="1:9" x14ac:dyDescent="0.3">
      <c r="A730">
        <v>729</v>
      </c>
      <c r="B730" t="s">
        <v>15</v>
      </c>
      <c r="C730">
        <v>195874.42</v>
      </c>
      <c r="D730" t="s">
        <v>14</v>
      </c>
      <c r="E730" t="s">
        <v>11</v>
      </c>
      <c r="F730" t="s">
        <v>12</v>
      </c>
      <c r="G730" t="s">
        <v>13</v>
      </c>
      <c r="H730" t="s">
        <v>13</v>
      </c>
      <c r="I730">
        <v>67</v>
      </c>
    </row>
    <row r="731" spans="1:9" x14ac:dyDescent="0.3">
      <c r="A731">
        <v>730</v>
      </c>
      <c r="B731" t="s">
        <v>15</v>
      </c>
      <c r="C731">
        <v>650000</v>
      </c>
      <c r="D731" t="s">
        <v>10</v>
      </c>
      <c r="E731" t="s">
        <v>16</v>
      </c>
      <c r="F731" t="s">
        <v>12</v>
      </c>
      <c r="G731" t="s">
        <v>13</v>
      </c>
      <c r="H731" t="s">
        <v>13</v>
      </c>
      <c r="I731">
        <v>39</v>
      </c>
    </row>
    <row r="732" spans="1:9" x14ac:dyDescent="0.3">
      <c r="A732">
        <v>731</v>
      </c>
      <c r="B732" t="s">
        <v>9</v>
      </c>
      <c r="C732">
        <v>1005435.78</v>
      </c>
      <c r="D732" t="s">
        <v>14</v>
      </c>
      <c r="E732" t="s">
        <v>11</v>
      </c>
      <c r="F732" t="s">
        <v>12</v>
      </c>
      <c r="G732" t="s">
        <v>13</v>
      </c>
      <c r="H732" t="s">
        <v>13</v>
      </c>
      <c r="I732">
        <v>60</v>
      </c>
    </row>
    <row r="733" spans="1:9" x14ac:dyDescent="0.3">
      <c r="A733">
        <v>732</v>
      </c>
      <c r="B733" t="s">
        <v>15</v>
      </c>
      <c r="C733">
        <v>639148</v>
      </c>
      <c r="D733" t="s">
        <v>18</v>
      </c>
      <c r="E733" t="s">
        <v>16</v>
      </c>
      <c r="F733" t="s">
        <v>12</v>
      </c>
      <c r="G733" t="s">
        <v>12</v>
      </c>
      <c r="H733" t="s">
        <v>12</v>
      </c>
      <c r="I733">
        <v>49</v>
      </c>
    </row>
    <row r="734" spans="1:9" x14ac:dyDescent="0.3">
      <c r="A734">
        <v>733</v>
      </c>
      <c r="B734" t="s">
        <v>9</v>
      </c>
      <c r="C734">
        <v>1329203.8999999999</v>
      </c>
      <c r="D734" t="s">
        <v>10</v>
      </c>
      <c r="E734" t="s">
        <v>11</v>
      </c>
      <c r="F734" t="s">
        <v>12</v>
      </c>
      <c r="G734" t="s">
        <v>13</v>
      </c>
      <c r="H734" t="s">
        <v>13</v>
      </c>
      <c r="I734">
        <v>45</v>
      </c>
    </row>
    <row r="735" spans="1:9" x14ac:dyDescent="0.3">
      <c r="A735">
        <v>734</v>
      </c>
      <c r="B735" t="s">
        <v>15</v>
      </c>
      <c r="C735">
        <v>370861.03</v>
      </c>
      <c r="D735" t="s">
        <v>10</v>
      </c>
      <c r="E735" t="s">
        <v>16</v>
      </c>
      <c r="F735" t="s">
        <v>12</v>
      </c>
      <c r="G735" t="s">
        <v>13</v>
      </c>
      <c r="H735" t="s">
        <v>13</v>
      </c>
      <c r="I735">
        <v>48</v>
      </c>
    </row>
    <row r="736" spans="1:9" x14ac:dyDescent="0.3">
      <c r="A736">
        <v>735</v>
      </c>
      <c r="B736" t="s">
        <v>9</v>
      </c>
      <c r="C736">
        <v>266312</v>
      </c>
      <c r="D736" t="s">
        <v>10</v>
      </c>
      <c r="E736" t="s">
        <v>16</v>
      </c>
      <c r="F736" t="s">
        <v>12</v>
      </c>
      <c r="G736" t="s">
        <v>13</v>
      </c>
      <c r="H736" t="s">
        <v>13</v>
      </c>
      <c r="I736">
        <v>22</v>
      </c>
    </row>
    <row r="737" spans="1:9" x14ac:dyDescent="0.3">
      <c r="A737">
        <v>736</v>
      </c>
      <c r="B737" t="s">
        <v>15</v>
      </c>
      <c r="C737">
        <v>841070</v>
      </c>
      <c r="D737" t="s">
        <v>10</v>
      </c>
      <c r="E737" t="s">
        <v>16</v>
      </c>
      <c r="F737" t="s">
        <v>12</v>
      </c>
      <c r="G737" t="s">
        <v>13</v>
      </c>
      <c r="H737" t="s">
        <v>13</v>
      </c>
      <c r="I737">
        <v>25</v>
      </c>
    </row>
    <row r="738" spans="1:9" x14ac:dyDescent="0.3">
      <c r="A738">
        <v>737</v>
      </c>
      <c r="B738" t="s">
        <v>9</v>
      </c>
      <c r="C738">
        <v>278035</v>
      </c>
      <c r="D738" t="s">
        <v>18</v>
      </c>
      <c r="E738" t="s">
        <v>16</v>
      </c>
      <c r="F738" t="s">
        <v>12</v>
      </c>
      <c r="G738" t="s">
        <v>13</v>
      </c>
      <c r="H738" t="s">
        <v>13</v>
      </c>
      <c r="I738">
        <v>30</v>
      </c>
    </row>
    <row r="739" spans="1:9" x14ac:dyDescent="0.3">
      <c r="A739">
        <v>738</v>
      </c>
      <c r="B739" t="s">
        <v>15</v>
      </c>
      <c r="C739">
        <v>310124</v>
      </c>
      <c r="D739" t="s">
        <v>18</v>
      </c>
      <c r="E739" t="s">
        <v>16</v>
      </c>
      <c r="F739" t="s">
        <v>12</v>
      </c>
      <c r="G739" t="s">
        <v>13</v>
      </c>
      <c r="H739" t="s">
        <v>13</v>
      </c>
      <c r="I739">
        <v>44</v>
      </c>
    </row>
    <row r="740" spans="1:9" x14ac:dyDescent="0.3">
      <c r="A740">
        <v>739</v>
      </c>
      <c r="B740" t="s">
        <v>9</v>
      </c>
      <c r="C740">
        <v>299647</v>
      </c>
      <c r="D740" t="s">
        <v>17</v>
      </c>
      <c r="E740" t="s">
        <v>16</v>
      </c>
      <c r="F740" t="s">
        <v>12</v>
      </c>
      <c r="G740" t="s">
        <v>13</v>
      </c>
      <c r="H740" t="s">
        <v>13</v>
      </c>
      <c r="I740">
        <v>67</v>
      </c>
    </row>
    <row r="741" spans="1:9" x14ac:dyDescent="0.3">
      <c r="A741">
        <v>740</v>
      </c>
      <c r="B741" t="s">
        <v>15</v>
      </c>
      <c r="C741">
        <v>300018</v>
      </c>
      <c r="D741" t="s">
        <v>17</v>
      </c>
      <c r="E741" t="s">
        <v>16</v>
      </c>
      <c r="F741" t="s">
        <v>12</v>
      </c>
      <c r="G741" t="s">
        <v>13</v>
      </c>
      <c r="H741" t="s">
        <v>13</v>
      </c>
      <c r="I741">
        <v>61</v>
      </c>
    </row>
    <row r="742" spans="1:9" x14ac:dyDescent="0.3">
      <c r="A742">
        <v>741</v>
      </c>
      <c r="B742" t="s">
        <v>15</v>
      </c>
      <c r="C742">
        <v>278030</v>
      </c>
      <c r="D742" t="s">
        <v>19</v>
      </c>
      <c r="E742" t="s">
        <v>16</v>
      </c>
      <c r="F742" t="s">
        <v>12</v>
      </c>
      <c r="G742" t="s">
        <v>13</v>
      </c>
      <c r="H742" t="s">
        <v>13</v>
      </c>
      <c r="I742">
        <v>41</v>
      </c>
    </row>
    <row r="743" spans="1:9" x14ac:dyDescent="0.3">
      <c r="A743">
        <v>742</v>
      </c>
      <c r="B743" t="s">
        <v>15</v>
      </c>
      <c r="C743">
        <v>194000</v>
      </c>
      <c r="D743" t="s">
        <v>10</v>
      </c>
      <c r="E743" t="s">
        <v>16</v>
      </c>
      <c r="F743" t="s">
        <v>12</v>
      </c>
      <c r="G743" t="s">
        <v>12</v>
      </c>
      <c r="H743" t="s">
        <v>13</v>
      </c>
      <c r="I743">
        <v>33</v>
      </c>
    </row>
    <row r="744" spans="1:9" x14ac:dyDescent="0.3">
      <c r="A744">
        <v>743</v>
      </c>
      <c r="B744" t="s">
        <v>9</v>
      </c>
      <c r="C744">
        <v>639148</v>
      </c>
      <c r="D744" t="s">
        <v>18</v>
      </c>
      <c r="E744" t="s">
        <v>16</v>
      </c>
      <c r="F744" t="s">
        <v>12</v>
      </c>
      <c r="G744" t="s">
        <v>13</v>
      </c>
      <c r="H744" t="s">
        <v>12</v>
      </c>
      <c r="I744">
        <v>39</v>
      </c>
    </row>
    <row r="745" spans="1:9" x14ac:dyDescent="0.3">
      <c r="A745">
        <v>744</v>
      </c>
      <c r="B745" t="s">
        <v>15</v>
      </c>
      <c r="C745">
        <v>232016.33</v>
      </c>
      <c r="D745" t="s">
        <v>10</v>
      </c>
      <c r="E745" t="s">
        <v>16</v>
      </c>
      <c r="F745" t="s">
        <v>12</v>
      </c>
      <c r="G745" t="s">
        <v>12</v>
      </c>
      <c r="H745" t="s">
        <v>12</v>
      </c>
      <c r="I745">
        <v>47</v>
      </c>
    </row>
    <row r="746" spans="1:9" x14ac:dyDescent="0.3">
      <c r="A746">
        <v>745</v>
      </c>
      <c r="B746" t="s">
        <v>9</v>
      </c>
      <c r="C746">
        <v>255658.75</v>
      </c>
      <c r="D746" t="s">
        <v>10</v>
      </c>
      <c r="E746" t="s">
        <v>16</v>
      </c>
      <c r="F746" t="s">
        <v>12</v>
      </c>
      <c r="G746" t="s">
        <v>13</v>
      </c>
      <c r="H746" t="s">
        <v>13</v>
      </c>
      <c r="I746">
        <v>32</v>
      </c>
    </row>
    <row r="747" spans="1:9" x14ac:dyDescent="0.3">
      <c r="A747">
        <v>746</v>
      </c>
      <c r="B747" t="s">
        <v>9</v>
      </c>
      <c r="C747">
        <v>311586</v>
      </c>
      <c r="D747" t="s">
        <v>10</v>
      </c>
      <c r="E747" t="s">
        <v>16</v>
      </c>
      <c r="F747" t="s">
        <v>12</v>
      </c>
      <c r="G747" t="s">
        <v>13</v>
      </c>
      <c r="H747" t="s">
        <v>13</v>
      </c>
      <c r="I747">
        <v>51</v>
      </c>
    </row>
    <row r="748" spans="1:9" x14ac:dyDescent="0.3">
      <c r="A748">
        <v>747</v>
      </c>
      <c r="B748" t="s">
        <v>15</v>
      </c>
      <c r="C748">
        <v>933864.5</v>
      </c>
      <c r="D748" t="s">
        <v>10</v>
      </c>
      <c r="E748" t="s">
        <v>11</v>
      </c>
      <c r="F748" t="s">
        <v>12</v>
      </c>
      <c r="G748" t="s">
        <v>13</v>
      </c>
      <c r="H748" t="s">
        <v>13</v>
      </c>
      <c r="I748">
        <v>31</v>
      </c>
    </row>
    <row r="749" spans="1:9" x14ac:dyDescent="0.3">
      <c r="A749">
        <v>748</v>
      </c>
      <c r="B749" t="s">
        <v>9</v>
      </c>
      <c r="C749">
        <v>310124</v>
      </c>
      <c r="D749" t="s">
        <v>18</v>
      </c>
      <c r="E749" t="s">
        <v>16</v>
      </c>
      <c r="F749" t="s">
        <v>12</v>
      </c>
      <c r="G749" t="s">
        <v>13</v>
      </c>
      <c r="H749" t="s">
        <v>13</v>
      </c>
      <c r="I749">
        <v>45</v>
      </c>
    </row>
    <row r="750" spans="1:9" x14ac:dyDescent="0.3">
      <c r="A750">
        <v>749</v>
      </c>
      <c r="B750" t="s">
        <v>15</v>
      </c>
      <c r="C750">
        <v>359544.27</v>
      </c>
      <c r="D750" t="s">
        <v>10</v>
      </c>
      <c r="E750" t="s">
        <v>16</v>
      </c>
      <c r="F750" t="s">
        <v>12</v>
      </c>
      <c r="G750" t="s">
        <v>13</v>
      </c>
      <c r="H750" t="s">
        <v>13</v>
      </c>
      <c r="I750">
        <v>25</v>
      </c>
    </row>
    <row r="751" spans="1:9" x14ac:dyDescent="0.3">
      <c r="A751">
        <v>750</v>
      </c>
      <c r="B751" t="s">
        <v>9</v>
      </c>
      <c r="C751">
        <v>298000</v>
      </c>
      <c r="D751" t="s">
        <v>17</v>
      </c>
      <c r="E751" t="s">
        <v>16</v>
      </c>
      <c r="F751" t="s">
        <v>12</v>
      </c>
      <c r="G751" t="s">
        <v>13</v>
      </c>
      <c r="H751" t="s">
        <v>13</v>
      </c>
      <c r="I751">
        <v>63</v>
      </c>
    </row>
    <row r="752" spans="1:9" x14ac:dyDescent="0.3">
      <c r="A752">
        <v>751</v>
      </c>
      <c r="B752" t="s">
        <v>15</v>
      </c>
      <c r="C752">
        <v>990303</v>
      </c>
      <c r="D752" t="s">
        <v>14</v>
      </c>
      <c r="E752" t="s">
        <v>11</v>
      </c>
      <c r="F752" t="s">
        <v>12</v>
      </c>
      <c r="G752" t="s">
        <v>13</v>
      </c>
      <c r="H752" t="s">
        <v>13</v>
      </c>
      <c r="I752">
        <v>80</v>
      </c>
    </row>
    <row r="753" spans="1:9" x14ac:dyDescent="0.3">
      <c r="A753">
        <v>752</v>
      </c>
      <c r="B753" t="s">
        <v>15</v>
      </c>
      <c r="C753">
        <v>297046</v>
      </c>
      <c r="D753" t="s">
        <v>17</v>
      </c>
      <c r="E753" t="s">
        <v>16</v>
      </c>
      <c r="F753" t="s">
        <v>12</v>
      </c>
      <c r="G753" t="s">
        <v>13</v>
      </c>
      <c r="H753" t="s">
        <v>13</v>
      </c>
      <c r="I753">
        <v>39</v>
      </c>
    </row>
    <row r="754" spans="1:9" x14ac:dyDescent="0.3">
      <c r="A754">
        <v>753</v>
      </c>
      <c r="B754" t="s">
        <v>9</v>
      </c>
      <c r="C754">
        <v>2760356.1</v>
      </c>
      <c r="D754" t="s">
        <v>10</v>
      </c>
      <c r="E754" t="s">
        <v>11</v>
      </c>
      <c r="F754" t="s">
        <v>12</v>
      </c>
      <c r="G754" t="s">
        <v>13</v>
      </c>
      <c r="H754" t="s">
        <v>13</v>
      </c>
      <c r="I754">
        <v>28</v>
      </c>
    </row>
    <row r="755" spans="1:9" x14ac:dyDescent="0.3">
      <c r="A755">
        <v>754</v>
      </c>
      <c r="B755" t="s">
        <v>9</v>
      </c>
      <c r="C755">
        <v>2244669.12</v>
      </c>
      <c r="D755" t="s">
        <v>10</v>
      </c>
      <c r="E755" t="s">
        <v>16</v>
      </c>
      <c r="F755" t="s">
        <v>12</v>
      </c>
      <c r="G755" t="s">
        <v>13</v>
      </c>
      <c r="H755" t="s">
        <v>13</v>
      </c>
      <c r="I755">
        <v>37</v>
      </c>
    </row>
    <row r="756" spans="1:9" x14ac:dyDescent="0.3">
      <c r="A756">
        <v>755</v>
      </c>
      <c r="B756" t="s">
        <v>15</v>
      </c>
      <c r="C756">
        <v>297045</v>
      </c>
      <c r="D756" t="s">
        <v>18</v>
      </c>
      <c r="E756" t="s">
        <v>16</v>
      </c>
      <c r="F756" t="s">
        <v>12</v>
      </c>
      <c r="G756" t="s">
        <v>13</v>
      </c>
      <c r="H756" t="s">
        <v>12</v>
      </c>
      <c r="I756">
        <v>53</v>
      </c>
    </row>
    <row r="757" spans="1:9" x14ac:dyDescent="0.3">
      <c r="A757">
        <v>756</v>
      </c>
      <c r="B757" t="s">
        <v>9</v>
      </c>
      <c r="C757">
        <v>1271852.72</v>
      </c>
      <c r="D757" t="s">
        <v>10</v>
      </c>
      <c r="E757" t="s">
        <v>16</v>
      </c>
      <c r="F757" t="s">
        <v>12</v>
      </c>
      <c r="G757" t="s">
        <v>13</v>
      </c>
      <c r="H757" t="s">
        <v>13</v>
      </c>
      <c r="I757">
        <v>34</v>
      </c>
    </row>
    <row r="758" spans="1:9" x14ac:dyDescent="0.3">
      <c r="A758">
        <v>757</v>
      </c>
      <c r="B758" t="s">
        <v>15</v>
      </c>
      <c r="C758">
        <v>2058548.97</v>
      </c>
      <c r="D758" t="s">
        <v>10</v>
      </c>
      <c r="E758" t="s">
        <v>11</v>
      </c>
      <c r="F758" t="s">
        <v>12</v>
      </c>
      <c r="G758" t="s">
        <v>13</v>
      </c>
      <c r="H758" t="s">
        <v>13</v>
      </c>
      <c r="I758">
        <v>38</v>
      </c>
    </row>
    <row r="759" spans="1:9" x14ac:dyDescent="0.3">
      <c r="A759">
        <v>758</v>
      </c>
      <c r="B759" t="s">
        <v>15</v>
      </c>
      <c r="C759">
        <v>352379</v>
      </c>
      <c r="D759" t="s">
        <v>10</v>
      </c>
      <c r="E759" t="s">
        <v>16</v>
      </c>
      <c r="F759" t="s">
        <v>12</v>
      </c>
      <c r="G759" t="s">
        <v>13</v>
      </c>
      <c r="H759" t="s">
        <v>13</v>
      </c>
      <c r="I759">
        <v>39</v>
      </c>
    </row>
    <row r="760" spans="1:9" x14ac:dyDescent="0.3">
      <c r="A760">
        <v>759</v>
      </c>
      <c r="B760" t="s">
        <v>15</v>
      </c>
      <c r="C760">
        <v>2389951.08</v>
      </c>
      <c r="D760" t="s">
        <v>10</v>
      </c>
      <c r="E760" t="s">
        <v>11</v>
      </c>
      <c r="F760" t="s">
        <v>12</v>
      </c>
      <c r="G760" t="s">
        <v>13</v>
      </c>
      <c r="H760" t="s">
        <v>13</v>
      </c>
      <c r="I760">
        <v>61</v>
      </c>
    </row>
    <row r="761" spans="1:9" x14ac:dyDescent="0.3">
      <c r="A761">
        <v>760</v>
      </c>
      <c r="B761" t="s">
        <v>15</v>
      </c>
      <c r="C761">
        <v>450886</v>
      </c>
      <c r="D761" t="s">
        <v>18</v>
      </c>
      <c r="E761" t="s">
        <v>16</v>
      </c>
      <c r="F761" t="s">
        <v>12</v>
      </c>
      <c r="G761" t="s">
        <v>13</v>
      </c>
      <c r="H761" t="s">
        <v>12</v>
      </c>
      <c r="I761">
        <v>51</v>
      </c>
    </row>
    <row r="762" spans="1:9" x14ac:dyDescent="0.3">
      <c r="A762">
        <v>761</v>
      </c>
      <c r="B762" t="s">
        <v>9</v>
      </c>
      <c r="C762">
        <v>558635.76</v>
      </c>
      <c r="D762" t="s">
        <v>10</v>
      </c>
      <c r="E762" t="s">
        <v>16</v>
      </c>
      <c r="F762" t="s">
        <v>12</v>
      </c>
      <c r="G762" t="s">
        <v>13</v>
      </c>
      <c r="H762" t="s">
        <v>13</v>
      </c>
      <c r="I762">
        <v>34</v>
      </c>
    </row>
    <row r="763" spans="1:9" x14ac:dyDescent="0.3">
      <c r="A763">
        <v>762</v>
      </c>
      <c r="B763" t="s">
        <v>9</v>
      </c>
      <c r="C763">
        <v>489159</v>
      </c>
      <c r="D763" t="s">
        <v>10</v>
      </c>
      <c r="E763" t="s">
        <v>16</v>
      </c>
      <c r="F763" t="s">
        <v>12</v>
      </c>
      <c r="G763" t="s">
        <v>12</v>
      </c>
      <c r="H763" t="s">
        <v>13</v>
      </c>
      <c r="I763">
        <v>34</v>
      </c>
    </row>
    <row r="764" spans="1:9" x14ac:dyDescent="0.3">
      <c r="A764">
        <v>763</v>
      </c>
      <c r="B764" t="s">
        <v>15</v>
      </c>
      <c r="C764">
        <v>463300</v>
      </c>
      <c r="D764" t="s">
        <v>10</v>
      </c>
      <c r="E764" t="s">
        <v>16</v>
      </c>
      <c r="F764" t="s">
        <v>12</v>
      </c>
      <c r="G764" t="s">
        <v>13</v>
      </c>
      <c r="H764" t="s">
        <v>13</v>
      </c>
      <c r="I764">
        <v>40</v>
      </c>
    </row>
    <row r="765" spans="1:9" x14ac:dyDescent="0.3">
      <c r="A765">
        <v>764</v>
      </c>
      <c r="B765" t="s">
        <v>9</v>
      </c>
      <c r="C765">
        <v>360904.76</v>
      </c>
      <c r="D765" t="s">
        <v>10</v>
      </c>
      <c r="E765" t="s">
        <v>16</v>
      </c>
      <c r="F765" t="s">
        <v>12</v>
      </c>
      <c r="G765" t="s">
        <v>12</v>
      </c>
      <c r="H765" t="s">
        <v>13</v>
      </c>
      <c r="I765">
        <v>43</v>
      </c>
    </row>
    <row r="766" spans="1:9" x14ac:dyDescent="0.3">
      <c r="A766">
        <v>765</v>
      </c>
      <c r="B766" t="s">
        <v>15</v>
      </c>
      <c r="C766">
        <v>1156421</v>
      </c>
      <c r="D766" t="s">
        <v>10</v>
      </c>
      <c r="E766" t="s">
        <v>11</v>
      </c>
      <c r="F766" t="s">
        <v>12</v>
      </c>
      <c r="G766" t="s">
        <v>13</v>
      </c>
      <c r="H766" t="s">
        <v>12</v>
      </c>
      <c r="I766">
        <v>36</v>
      </c>
    </row>
    <row r="767" spans="1:9" x14ac:dyDescent="0.3">
      <c r="A767">
        <v>766</v>
      </c>
      <c r="B767" t="s">
        <v>9</v>
      </c>
      <c r="C767">
        <v>388293</v>
      </c>
      <c r="D767" t="s">
        <v>10</v>
      </c>
      <c r="E767" t="s">
        <v>16</v>
      </c>
      <c r="F767" t="s">
        <v>12</v>
      </c>
      <c r="G767" t="s">
        <v>13</v>
      </c>
      <c r="H767" t="s">
        <v>13</v>
      </c>
      <c r="I767">
        <v>53</v>
      </c>
    </row>
    <row r="768" spans="1:9" x14ac:dyDescent="0.3">
      <c r="A768">
        <v>767</v>
      </c>
      <c r="B768" t="s">
        <v>9</v>
      </c>
      <c r="C768">
        <v>1214906</v>
      </c>
      <c r="D768" t="s">
        <v>10</v>
      </c>
      <c r="E768" t="s">
        <v>11</v>
      </c>
      <c r="F768" t="s">
        <v>12</v>
      </c>
      <c r="G768" t="s">
        <v>13</v>
      </c>
      <c r="H768" t="s">
        <v>13</v>
      </c>
      <c r="I768">
        <v>29</v>
      </c>
    </row>
    <row r="769" spans="1:9" x14ac:dyDescent="0.3">
      <c r="A769">
        <v>768</v>
      </c>
      <c r="B769" t="s">
        <v>9</v>
      </c>
      <c r="C769">
        <v>795801</v>
      </c>
      <c r="D769" t="s">
        <v>10</v>
      </c>
      <c r="E769" t="s">
        <v>11</v>
      </c>
      <c r="F769" t="s">
        <v>12</v>
      </c>
      <c r="G769" t="s">
        <v>13</v>
      </c>
      <c r="H769" t="s">
        <v>13</v>
      </c>
      <c r="I769">
        <v>36</v>
      </c>
    </row>
    <row r="770" spans="1:9" x14ac:dyDescent="0.3">
      <c r="A770">
        <v>769</v>
      </c>
      <c r="B770" t="s">
        <v>15</v>
      </c>
      <c r="C770">
        <v>318619.2</v>
      </c>
      <c r="D770" t="s">
        <v>10</v>
      </c>
      <c r="E770" t="s">
        <v>16</v>
      </c>
      <c r="F770" t="s">
        <v>12</v>
      </c>
      <c r="G770" t="s">
        <v>12</v>
      </c>
      <c r="H770" t="s">
        <v>13</v>
      </c>
      <c r="I770">
        <v>42</v>
      </c>
    </row>
    <row r="771" spans="1:9" x14ac:dyDescent="0.3">
      <c r="A771">
        <v>770</v>
      </c>
      <c r="B771" t="s">
        <v>9</v>
      </c>
      <c r="C771">
        <v>650078.5</v>
      </c>
      <c r="D771" t="s">
        <v>10</v>
      </c>
      <c r="E771" t="s">
        <v>11</v>
      </c>
      <c r="F771" t="s">
        <v>12</v>
      </c>
      <c r="G771" t="s">
        <v>13</v>
      </c>
      <c r="H771" t="s">
        <v>13</v>
      </c>
      <c r="I771">
        <v>34</v>
      </c>
    </row>
    <row r="772" spans="1:9" x14ac:dyDescent="0.3">
      <c r="A772">
        <v>771</v>
      </c>
      <c r="B772" t="s">
        <v>9</v>
      </c>
      <c r="C772">
        <v>433085</v>
      </c>
      <c r="D772" t="s">
        <v>18</v>
      </c>
      <c r="E772" t="s">
        <v>16</v>
      </c>
      <c r="F772" t="s">
        <v>12</v>
      </c>
      <c r="G772" t="s">
        <v>12</v>
      </c>
      <c r="H772" t="s">
        <v>12</v>
      </c>
      <c r="I772">
        <v>53</v>
      </c>
    </row>
    <row r="773" spans="1:9" x14ac:dyDescent="0.3">
      <c r="A773">
        <v>772</v>
      </c>
      <c r="B773" t="s">
        <v>15</v>
      </c>
      <c r="C773">
        <v>294000</v>
      </c>
      <c r="D773" t="s">
        <v>10</v>
      </c>
      <c r="E773" t="s">
        <v>16</v>
      </c>
      <c r="F773" t="s">
        <v>12</v>
      </c>
      <c r="G773" t="s">
        <v>13</v>
      </c>
      <c r="H773" t="s">
        <v>13</v>
      </c>
      <c r="I773">
        <v>24</v>
      </c>
    </row>
    <row r="774" spans="1:9" x14ac:dyDescent="0.3">
      <c r="A774">
        <v>773</v>
      </c>
      <c r="B774" t="s">
        <v>9</v>
      </c>
      <c r="C774">
        <v>405063</v>
      </c>
      <c r="D774" t="s">
        <v>18</v>
      </c>
      <c r="E774" t="s">
        <v>16</v>
      </c>
      <c r="F774" t="s">
        <v>12</v>
      </c>
      <c r="G774" t="s">
        <v>13</v>
      </c>
      <c r="H774" t="s">
        <v>12</v>
      </c>
      <c r="I774">
        <v>72</v>
      </c>
    </row>
    <row r="775" spans="1:9" x14ac:dyDescent="0.3">
      <c r="A775">
        <v>774</v>
      </c>
      <c r="B775" t="s">
        <v>9</v>
      </c>
      <c r="C775">
        <v>299647</v>
      </c>
      <c r="D775" t="s">
        <v>17</v>
      </c>
      <c r="E775" t="s">
        <v>16</v>
      </c>
      <c r="F775" t="s">
        <v>12</v>
      </c>
      <c r="G775" t="s">
        <v>13</v>
      </c>
      <c r="H775" t="s">
        <v>13</v>
      </c>
      <c r="I775">
        <v>59</v>
      </c>
    </row>
    <row r="776" spans="1:9" x14ac:dyDescent="0.3">
      <c r="A776">
        <v>775</v>
      </c>
      <c r="B776" t="s">
        <v>9</v>
      </c>
      <c r="C776">
        <v>10000</v>
      </c>
      <c r="D776" t="s">
        <v>10</v>
      </c>
      <c r="E776" t="s">
        <v>16</v>
      </c>
      <c r="F776" t="s">
        <v>12</v>
      </c>
      <c r="G776" t="s">
        <v>12</v>
      </c>
      <c r="H776" t="s">
        <v>13</v>
      </c>
      <c r="I776">
        <v>51</v>
      </c>
    </row>
    <row r="777" spans="1:9" x14ac:dyDescent="0.3">
      <c r="A777">
        <v>776</v>
      </c>
      <c r="B777" t="s">
        <v>9</v>
      </c>
      <c r="C777">
        <v>364976.92</v>
      </c>
      <c r="D777" t="s">
        <v>10</v>
      </c>
      <c r="E777" t="s">
        <v>16</v>
      </c>
      <c r="F777" t="s">
        <v>12</v>
      </c>
      <c r="G777" t="s">
        <v>13</v>
      </c>
      <c r="H777" t="s">
        <v>12</v>
      </c>
      <c r="I777">
        <v>51</v>
      </c>
    </row>
    <row r="778" spans="1:9" x14ac:dyDescent="0.3">
      <c r="A778">
        <v>777</v>
      </c>
      <c r="B778" t="s">
        <v>15</v>
      </c>
      <c r="C778">
        <v>102524</v>
      </c>
      <c r="D778" t="s">
        <v>10</v>
      </c>
      <c r="E778" t="s">
        <v>16</v>
      </c>
      <c r="F778" t="s">
        <v>12</v>
      </c>
      <c r="G778" t="s">
        <v>13</v>
      </c>
      <c r="H778" t="s">
        <v>13</v>
      </c>
      <c r="I778">
        <v>47</v>
      </c>
    </row>
    <row r="779" spans="1:9" x14ac:dyDescent="0.3">
      <c r="A779">
        <v>778</v>
      </c>
      <c r="B779" t="s">
        <v>9</v>
      </c>
      <c r="C779">
        <v>636512.32999999996</v>
      </c>
      <c r="D779" t="s">
        <v>10</v>
      </c>
      <c r="E779" t="s">
        <v>16</v>
      </c>
      <c r="F779" t="s">
        <v>12</v>
      </c>
      <c r="G779" t="s">
        <v>13</v>
      </c>
      <c r="H779" t="s">
        <v>13</v>
      </c>
      <c r="I779">
        <v>22</v>
      </c>
    </row>
    <row r="780" spans="1:9" x14ac:dyDescent="0.3">
      <c r="A780">
        <v>779</v>
      </c>
      <c r="B780" t="s">
        <v>9</v>
      </c>
      <c r="C780">
        <v>278030</v>
      </c>
      <c r="D780" t="s">
        <v>19</v>
      </c>
      <c r="E780" t="s">
        <v>16</v>
      </c>
      <c r="F780" t="s">
        <v>12</v>
      </c>
      <c r="G780" t="s">
        <v>13</v>
      </c>
      <c r="H780" t="s">
        <v>13</v>
      </c>
      <c r="I780">
        <v>55</v>
      </c>
    </row>
    <row r="781" spans="1:9" x14ac:dyDescent="0.3">
      <c r="A781">
        <v>780</v>
      </c>
      <c r="B781" t="s">
        <v>9</v>
      </c>
      <c r="C781">
        <v>453693.52</v>
      </c>
      <c r="D781" t="s">
        <v>10</v>
      </c>
      <c r="E781" t="s">
        <v>16</v>
      </c>
      <c r="F781" t="s">
        <v>12</v>
      </c>
      <c r="G781" t="s">
        <v>12</v>
      </c>
      <c r="H781" t="s">
        <v>13</v>
      </c>
      <c r="I781">
        <v>49</v>
      </c>
    </row>
    <row r="782" spans="1:9" x14ac:dyDescent="0.3">
      <c r="A782">
        <v>781</v>
      </c>
      <c r="B782" t="s">
        <v>15</v>
      </c>
      <c r="C782">
        <v>1131487.6499999999</v>
      </c>
      <c r="D782" t="s">
        <v>14</v>
      </c>
      <c r="E782" t="s">
        <v>11</v>
      </c>
      <c r="F782" t="s">
        <v>12</v>
      </c>
      <c r="G782" t="s">
        <v>13</v>
      </c>
      <c r="H782" t="s">
        <v>13</v>
      </c>
      <c r="I782">
        <v>68</v>
      </c>
    </row>
    <row r="783" spans="1:9" x14ac:dyDescent="0.3">
      <c r="A783">
        <v>782</v>
      </c>
      <c r="B783" t="s">
        <v>9</v>
      </c>
      <c r="C783">
        <v>297045</v>
      </c>
      <c r="D783" t="s">
        <v>17</v>
      </c>
      <c r="E783" t="s">
        <v>16</v>
      </c>
      <c r="F783" t="s">
        <v>12</v>
      </c>
      <c r="G783" t="s">
        <v>12</v>
      </c>
      <c r="H783" t="s">
        <v>13</v>
      </c>
      <c r="I783">
        <v>66</v>
      </c>
    </row>
    <row r="784" spans="1:9" x14ac:dyDescent="0.3">
      <c r="A784">
        <v>783</v>
      </c>
      <c r="B784" t="s">
        <v>15</v>
      </c>
      <c r="C784">
        <v>629382</v>
      </c>
      <c r="D784" t="s">
        <v>10</v>
      </c>
      <c r="E784" t="s">
        <v>16</v>
      </c>
      <c r="F784" t="s">
        <v>12</v>
      </c>
      <c r="G784" t="s">
        <v>13</v>
      </c>
      <c r="H784" t="s">
        <v>13</v>
      </c>
      <c r="I784">
        <v>29</v>
      </c>
    </row>
    <row r="785" spans="1:9" x14ac:dyDescent="0.3">
      <c r="A785">
        <v>784</v>
      </c>
      <c r="B785" t="s">
        <v>9</v>
      </c>
      <c r="C785">
        <v>338166</v>
      </c>
      <c r="D785" t="s">
        <v>18</v>
      </c>
      <c r="E785" t="s">
        <v>16</v>
      </c>
      <c r="F785" t="s">
        <v>12</v>
      </c>
      <c r="G785" t="s">
        <v>13</v>
      </c>
      <c r="H785" t="s">
        <v>13</v>
      </c>
      <c r="I785">
        <v>36</v>
      </c>
    </row>
    <row r="786" spans="1:9" x14ac:dyDescent="0.3">
      <c r="A786">
        <v>785</v>
      </c>
      <c r="B786" t="s">
        <v>9</v>
      </c>
      <c r="C786">
        <v>350000</v>
      </c>
      <c r="D786" t="s">
        <v>10</v>
      </c>
      <c r="E786" t="s">
        <v>16</v>
      </c>
      <c r="F786" t="s">
        <v>12</v>
      </c>
      <c r="G786" t="s">
        <v>12</v>
      </c>
      <c r="H786" t="s">
        <v>13</v>
      </c>
      <c r="I786">
        <v>38</v>
      </c>
    </row>
    <row r="787" spans="1:9" x14ac:dyDescent="0.3">
      <c r="A787">
        <v>786</v>
      </c>
      <c r="B787" t="s">
        <v>9</v>
      </c>
      <c r="C787">
        <v>85000</v>
      </c>
      <c r="D787" t="s">
        <v>10</v>
      </c>
      <c r="E787" t="s">
        <v>16</v>
      </c>
      <c r="F787" t="s">
        <v>12</v>
      </c>
      <c r="G787" t="s">
        <v>12</v>
      </c>
      <c r="H787" t="s">
        <v>12</v>
      </c>
      <c r="I787">
        <v>38</v>
      </c>
    </row>
    <row r="788" spans="1:9" x14ac:dyDescent="0.3">
      <c r="A788">
        <v>787</v>
      </c>
      <c r="B788" t="s">
        <v>15</v>
      </c>
      <c r="C788">
        <v>675918.4</v>
      </c>
      <c r="D788" t="s">
        <v>10</v>
      </c>
      <c r="E788" t="s">
        <v>16</v>
      </c>
      <c r="F788" t="s">
        <v>12</v>
      </c>
      <c r="G788" t="s">
        <v>13</v>
      </c>
      <c r="H788" t="s">
        <v>13</v>
      </c>
      <c r="I788">
        <v>32</v>
      </c>
    </row>
    <row r="789" spans="1:9" x14ac:dyDescent="0.3">
      <c r="A789">
        <v>788</v>
      </c>
      <c r="B789" t="s">
        <v>15</v>
      </c>
      <c r="C789">
        <v>250000</v>
      </c>
      <c r="D789" t="s">
        <v>10</v>
      </c>
      <c r="E789" t="s">
        <v>16</v>
      </c>
      <c r="F789" t="s">
        <v>12</v>
      </c>
      <c r="G789" t="s">
        <v>13</v>
      </c>
      <c r="H789" t="s">
        <v>13</v>
      </c>
      <c r="I789">
        <v>37</v>
      </c>
    </row>
    <row r="790" spans="1:9" x14ac:dyDescent="0.3">
      <c r="A790">
        <v>789</v>
      </c>
      <c r="B790" t="s">
        <v>9</v>
      </c>
      <c r="C790">
        <v>1187649.48</v>
      </c>
      <c r="D790" t="s">
        <v>10</v>
      </c>
      <c r="E790" t="s">
        <v>11</v>
      </c>
      <c r="F790" t="s">
        <v>12</v>
      </c>
      <c r="G790" t="s">
        <v>13</v>
      </c>
      <c r="H790" t="s">
        <v>13</v>
      </c>
      <c r="I790">
        <v>51</v>
      </c>
    </row>
    <row r="791" spans="1:9" x14ac:dyDescent="0.3">
      <c r="A791">
        <v>790</v>
      </c>
      <c r="B791" t="s">
        <v>9</v>
      </c>
      <c r="C791">
        <v>337254.54</v>
      </c>
      <c r="D791" t="s">
        <v>10</v>
      </c>
      <c r="E791" t="s">
        <v>16</v>
      </c>
      <c r="F791" t="s">
        <v>12</v>
      </c>
      <c r="G791" t="s">
        <v>13</v>
      </c>
      <c r="H791" t="s">
        <v>13</v>
      </c>
      <c r="I791">
        <v>38</v>
      </c>
    </row>
    <row r="792" spans="1:9" x14ac:dyDescent="0.3">
      <c r="A792">
        <v>791</v>
      </c>
      <c r="B792" t="s">
        <v>15</v>
      </c>
      <c r="C792">
        <v>297046</v>
      </c>
      <c r="D792" t="s">
        <v>17</v>
      </c>
      <c r="E792" t="s">
        <v>16</v>
      </c>
      <c r="F792" t="s">
        <v>12</v>
      </c>
      <c r="G792" t="s">
        <v>13</v>
      </c>
      <c r="H792" t="s">
        <v>13</v>
      </c>
      <c r="I792">
        <v>52</v>
      </c>
    </row>
    <row r="793" spans="1:9" x14ac:dyDescent="0.3">
      <c r="A793">
        <v>792</v>
      </c>
      <c r="B793" t="s">
        <v>15</v>
      </c>
      <c r="C793">
        <v>297102</v>
      </c>
      <c r="D793" t="s">
        <v>17</v>
      </c>
      <c r="E793" t="s">
        <v>16</v>
      </c>
      <c r="F793" t="s">
        <v>12</v>
      </c>
      <c r="G793" t="s">
        <v>13</v>
      </c>
      <c r="H793" t="s">
        <v>13</v>
      </c>
      <c r="I793">
        <v>53</v>
      </c>
    </row>
    <row r="794" spans="1:9" x14ac:dyDescent="0.3">
      <c r="A794">
        <v>793</v>
      </c>
      <c r="B794" t="s">
        <v>9</v>
      </c>
      <c r="C794">
        <v>1998877</v>
      </c>
      <c r="D794" t="s">
        <v>10</v>
      </c>
      <c r="E794" t="s">
        <v>11</v>
      </c>
      <c r="F794" t="s">
        <v>12</v>
      </c>
      <c r="G794" t="s">
        <v>13</v>
      </c>
      <c r="H794" t="s">
        <v>12</v>
      </c>
      <c r="I794">
        <v>50</v>
      </c>
    </row>
    <row r="795" spans="1:9" x14ac:dyDescent="0.3">
      <c r="A795">
        <v>794</v>
      </c>
      <c r="B795" t="s">
        <v>9</v>
      </c>
      <c r="C795">
        <v>208000</v>
      </c>
      <c r="D795" t="s">
        <v>10</v>
      </c>
      <c r="E795" t="s">
        <v>16</v>
      </c>
      <c r="F795" t="s">
        <v>12</v>
      </c>
      <c r="G795" t="s">
        <v>13</v>
      </c>
      <c r="H795" t="s">
        <v>13</v>
      </c>
      <c r="I795">
        <v>29</v>
      </c>
    </row>
    <row r="796" spans="1:9" x14ac:dyDescent="0.3">
      <c r="A796">
        <v>795</v>
      </c>
      <c r="B796" t="s">
        <v>15</v>
      </c>
      <c r="C796">
        <v>479051.66</v>
      </c>
      <c r="D796" t="s">
        <v>10</v>
      </c>
      <c r="E796" t="s">
        <v>16</v>
      </c>
      <c r="F796" t="s">
        <v>12</v>
      </c>
      <c r="G796" t="s">
        <v>13</v>
      </c>
      <c r="H796" t="s">
        <v>13</v>
      </c>
      <c r="I796">
        <v>47</v>
      </c>
    </row>
    <row r="797" spans="1:9" x14ac:dyDescent="0.3">
      <c r="A797">
        <v>796</v>
      </c>
      <c r="B797" t="s">
        <v>9</v>
      </c>
      <c r="C797">
        <v>1146094.07</v>
      </c>
      <c r="D797" t="s">
        <v>10</v>
      </c>
      <c r="E797" t="s">
        <v>11</v>
      </c>
      <c r="F797" t="s">
        <v>12</v>
      </c>
      <c r="G797" t="s">
        <v>13</v>
      </c>
      <c r="H797" t="s">
        <v>13</v>
      </c>
      <c r="I797">
        <v>48</v>
      </c>
    </row>
    <row r="798" spans="1:9" x14ac:dyDescent="0.3">
      <c r="A798">
        <v>797</v>
      </c>
      <c r="B798" t="s">
        <v>15</v>
      </c>
      <c r="C798">
        <v>720000</v>
      </c>
      <c r="D798" t="s">
        <v>10</v>
      </c>
      <c r="E798" t="s">
        <v>16</v>
      </c>
      <c r="F798" t="s">
        <v>12</v>
      </c>
      <c r="G798" t="s">
        <v>12</v>
      </c>
      <c r="H798" t="s">
        <v>13</v>
      </c>
      <c r="I798">
        <v>34</v>
      </c>
    </row>
    <row r="799" spans="1:9" x14ac:dyDescent="0.3">
      <c r="A799">
        <v>798</v>
      </c>
      <c r="B799" t="s">
        <v>15</v>
      </c>
      <c r="C799">
        <v>451549.84</v>
      </c>
      <c r="D799" t="s">
        <v>10</v>
      </c>
      <c r="E799" t="s">
        <v>16</v>
      </c>
      <c r="F799" t="s">
        <v>12</v>
      </c>
      <c r="G799" t="s">
        <v>13</v>
      </c>
      <c r="H799" t="s">
        <v>13</v>
      </c>
      <c r="I799">
        <v>44</v>
      </c>
    </row>
    <row r="800" spans="1:9" x14ac:dyDescent="0.3">
      <c r="A800">
        <v>799</v>
      </c>
      <c r="B800" t="s">
        <v>15</v>
      </c>
      <c r="C800">
        <v>382136</v>
      </c>
      <c r="D800" t="s">
        <v>18</v>
      </c>
      <c r="E800" t="s">
        <v>16</v>
      </c>
      <c r="F800" t="s">
        <v>12</v>
      </c>
      <c r="G800" t="s">
        <v>13</v>
      </c>
      <c r="H800" t="s">
        <v>12</v>
      </c>
      <c r="I800">
        <v>35</v>
      </c>
    </row>
    <row r="801" spans="1:9" x14ac:dyDescent="0.3">
      <c r="A801">
        <v>800</v>
      </c>
      <c r="B801" t="s">
        <v>9</v>
      </c>
      <c r="C801">
        <v>200000</v>
      </c>
      <c r="D801" t="s">
        <v>10</v>
      </c>
      <c r="E801" t="s">
        <v>16</v>
      </c>
      <c r="F801" t="s">
        <v>12</v>
      </c>
      <c r="G801" t="s">
        <v>13</v>
      </c>
      <c r="H801" t="s">
        <v>13</v>
      </c>
      <c r="I801">
        <v>38</v>
      </c>
    </row>
    <row r="802" spans="1:9" x14ac:dyDescent="0.3">
      <c r="A802">
        <v>801</v>
      </c>
      <c r="B802" t="s">
        <v>9</v>
      </c>
      <c r="C802">
        <v>1017758</v>
      </c>
      <c r="D802" t="s">
        <v>18</v>
      </c>
      <c r="E802" t="s">
        <v>16</v>
      </c>
      <c r="F802" t="s">
        <v>12</v>
      </c>
      <c r="G802" t="s">
        <v>13</v>
      </c>
      <c r="H802" t="s">
        <v>13</v>
      </c>
      <c r="I802">
        <v>61</v>
      </c>
    </row>
    <row r="803" spans="1:9" x14ac:dyDescent="0.3">
      <c r="A803">
        <v>802</v>
      </c>
      <c r="B803" t="s">
        <v>15</v>
      </c>
      <c r="C803">
        <v>769515.15</v>
      </c>
      <c r="D803" t="s">
        <v>10</v>
      </c>
      <c r="E803" t="s">
        <v>11</v>
      </c>
      <c r="F803" t="s">
        <v>12</v>
      </c>
      <c r="G803" t="s">
        <v>13</v>
      </c>
      <c r="H803" t="s">
        <v>13</v>
      </c>
      <c r="I803">
        <v>42</v>
      </c>
    </row>
    <row r="804" spans="1:9" x14ac:dyDescent="0.3">
      <c r="A804">
        <v>803</v>
      </c>
      <c r="B804" t="s">
        <v>15</v>
      </c>
      <c r="C804">
        <v>938855</v>
      </c>
      <c r="D804" t="s">
        <v>14</v>
      </c>
      <c r="E804" t="s">
        <v>11</v>
      </c>
      <c r="F804" t="s">
        <v>12</v>
      </c>
      <c r="G804" t="s">
        <v>13</v>
      </c>
      <c r="H804" t="s">
        <v>13</v>
      </c>
      <c r="I804">
        <v>73</v>
      </c>
    </row>
    <row r="805" spans="1:9" x14ac:dyDescent="0.3">
      <c r="A805">
        <v>804</v>
      </c>
      <c r="B805" t="s">
        <v>9</v>
      </c>
      <c r="C805">
        <v>75000</v>
      </c>
      <c r="D805" t="s">
        <v>10</v>
      </c>
      <c r="E805" t="s">
        <v>16</v>
      </c>
      <c r="F805" t="s">
        <v>12</v>
      </c>
      <c r="G805" t="s">
        <v>13</v>
      </c>
      <c r="H805" t="s">
        <v>13</v>
      </c>
      <c r="I805">
        <v>26</v>
      </c>
    </row>
    <row r="806" spans="1:9" x14ac:dyDescent="0.3">
      <c r="A806">
        <v>805</v>
      </c>
      <c r="B806" t="s">
        <v>15</v>
      </c>
      <c r="C806">
        <v>430007.09</v>
      </c>
      <c r="D806" t="s">
        <v>10</v>
      </c>
      <c r="E806" t="s">
        <v>16</v>
      </c>
      <c r="F806" t="s">
        <v>12</v>
      </c>
      <c r="G806" t="s">
        <v>13</v>
      </c>
      <c r="H806" t="s">
        <v>13</v>
      </c>
      <c r="I806">
        <v>25</v>
      </c>
    </row>
    <row r="807" spans="1:9" x14ac:dyDescent="0.3">
      <c r="A807">
        <v>806</v>
      </c>
      <c r="B807" t="s">
        <v>9</v>
      </c>
      <c r="C807">
        <v>533558</v>
      </c>
      <c r="D807" t="s">
        <v>18</v>
      </c>
      <c r="E807" t="s">
        <v>16</v>
      </c>
      <c r="F807" t="s">
        <v>12</v>
      </c>
      <c r="G807" t="s">
        <v>12</v>
      </c>
      <c r="H807" t="s">
        <v>12</v>
      </c>
      <c r="I807">
        <v>41</v>
      </c>
    </row>
    <row r="808" spans="1:9" x14ac:dyDescent="0.3">
      <c r="A808">
        <v>807</v>
      </c>
      <c r="B808" t="s">
        <v>15</v>
      </c>
      <c r="C808">
        <v>347514</v>
      </c>
      <c r="D808" t="s">
        <v>10</v>
      </c>
      <c r="E808" t="s">
        <v>16</v>
      </c>
      <c r="F808" t="s">
        <v>12</v>
      </c>
      <c r="G808" t="s">
        <v>13</v>
      </c>
      <c r="H808" t="s">
        <v>13</v>
      </c>
      <c r="I808">
        <v>20</v>
      </c>
    </row>
    <row r="809" spans="1:9" x14ac:dyDescent="0.3">
      <c r="A809">
        <v>808</v>
      </c>
      <c r="B809" t="s">
        <v>9</v>
      </c>
      <c r="C809">
        <v>226500</v>
      </c>
      <c r="D809" t="s">
        <v>10</v>
      </c>
      <c r="E809" t="s">
        <v>16</v>
      </c>
      <c r="F809" t="s">
        <v>12</v>
      </c>
      <c r="G809" t="s">
        <v>13</v>
      </c>
      <c r="H809" t="s">
        <v>13</v>
      </c>
      <c r="I809">
        <v>35</v>
      </c>
    </row>
    <row r="810" spans="1:9" x14ac:dyDescent="0.3">
      <c r="A810">
        <v>809</v>
      </c>
      <c r="B810" t="s">
        <v>15</v>
      </c>
      <c r="C810">
        <v>545926</v>
      </c>
      <c r="D810" t="s">
        <v>18</v>
      </c>
      <c r="E810" t="s">
        <v>16</v>
      </c>
      <c r="F810" t="s">
        <v>12</v>
      </c>
      <c r="G810" t="s">
        <v>13</v>
      </c>
      <c r="H810" t="s">
        <v>13</v>
      </c>
      <c r="I810">
        <v>40</v>
      </c>
    </row>
    <row r="811" spans="1:9" x14ac:dyDescent="0.3">
      <c r="A811">
        <v>810</v>
      </c>
      <c r="B811" t="s">
        <v>9</v>
      </c>
      <c r="C811">
        <v>289717</v>
      </c>
      <c r="D811" t="s">
        <v>18</v>
      </c>
      <c r="E811" t="s">
        <v>16</v>
      </c>
      <c r="F811" t="s">
        <v>12</v>
      </c>
      <c r="G811" t="s">
        <v>13</v>
      </c>
      <c r="H811" t="s">
        <v>12</v>
      </c>
      <c r="I811">
        <v>30</v>
      </c>
    </row>
    <row r="812" spans="1:9" x14ac:dyDescent="0.3">
      <c r="A812">
        <v>811</v>
      </c>
      <c r="B812" t="s">
        <v>9</v>
      </c>
      <c r="C812">
        <v>1765910</v>
      </c>
      <c r="D812" t="s">
        <v>10</v>
      </c>
      <c r="E812" t="s">
        <v>16</v>
      </c>
      <c r="F812" t="s">
        <v>12</v>
      </c>
      <c r="G812" t="s">
        <v>13</v>
      </c>
      <c r="H812" t="s">
        <v>13</v>
      </c>
      <c r="I812">
        <v>56</v>
      </c>
    </row>
    <row r="813" spans="1:9" x14ac:dyDescent="0.3">
      <c r="A813">
        <v>812</v>
      </c>
      <c r="B813" t="s">
        <v>9</v>
      </c>
      <c r="C813">
        <v>353119.82</v>
      </c>
      <c r="D813" t="s">
        <v>10</v>
      </c>
      <c r="E813" t="s">
        <v>16</v>
      </c>
      <c r="F813" t="s">
        <v>12</v>
      </c>
      <c r="G813" t="s">
        <v>13</v>
      </c>
      <c r="H813" t="s">
        <v>13</v>
      </c>
      <c r="I813">
        <v>36</v>
      </c>
    </row>
    <row r="814" spans="1:9" x14ac:dyDescent="0.3">
      <c r="A814">
        <v>813</v>
      </c>
      <c r="B814" t="s">
        <v>15</v>
      </c>
      <c r="C814">
        <v>44230.75</v>
      </c>
      <c r="D814" t="s">
        <v>10</v>
      </c>
      <c r="E814" t="s">
        <v>16</v>
      </c>
      <c r="F814" t="s">
        <v>12</v>
      </c>
      <c r="G814" t="s">
        <v>13</v>
      </c>
      <c r="H814" t="s">
        <v>13</v>
      </c>
      <c r="I814">
        <v>32</v>
      </c>
    </row>
    <row r="815" spans="1:9" x14ac:dyDescent="0.3">
      <c r="A815">
        <v>814</v>
      </c>
      <c r="B815" t="s">
        <v>9</v>
      </c>
      <c r="C815">
        <v>382136</v>
      </c>
      <c r="D815" t="s">
        <v>18</v>
      </c>
      <c r="E815" t="s">
        <v>16</v>
      </c>
      <c r="F815" t="s">
        <v>12</v>
      </c>
      <c r="G815" t="s">
        <v>13</v>
      </c>
      <c r="H815" t="s">
        <v>12</v>
      </c>
      <c r="I815">
        <v>46</v>
      </c>
    </row>
    <row r="816" spans="1:9" x14ac:dyDescent="0.3">
      <c r="A816">
        <v>815</v>
      </c>
      <c r="B816" t="s">
        <v>15</v>
      </c>
      <c r="C816">
        <v>115500</v>
      </c>
      <c r="D816" t="s">
        <v>10</v>
      </c>
      <c r="E816" t="s">
        <v>16</v>
      </c>
      <c r="F816" t="s">
        <v>12</v>
      </c>
      <c r="G816" t="s">
        <v>13</v>
      </c>
      <c r="H816" t="s">
        <v>13</v>
      </c>
      <c r="I816">
        <v>51</v>
      </c>
    </row>
    <row r="817" spans="1:9" x14ac:dyDescent="0.3">
      <c r="A817">
        <v>816</v>
      </c>
      <c r="B817" t="s">
        <v>15</v>
      </c>
      <c r="C817">
        <v>3289892.56</v>
      </c>
      <c r="D817" t="s">
        <v>10</v>
      </c>
      <c r="E817" t="s">
        <v>11</v>
      </c>
      <c r="F817" t="s">
        <v>12</v>
      </c>
      <c r="G817" t="s">
        <v>13</v>
      </c>
      <c r="H817" t="s">
        <v>13</v>
      </c>
      <c r="I817">
        <v>43</v>
      </c>
    </row>
    <row r="818" spans="1:9" x14ac:dyDescent="0.3">
      <c r="A818">
        <v>817</v>
      </c>
      <c r="B818" t="s">
        <v>9</v>
      </c>
      <c r="C818">
        <v>892687.5</v>
      </c>
      <c r="D818" t="s">
        <v>10</v>
      </c>
      <c r="E818" t="s">
        <v>16</v>
      </c>
      <c r="F818" t="s">
        <v>12</v>
      </c>
      <c r="G818" t="s">
        <v>13</v>
      </c>
      <c r="H818" t="s">
        <v>13</v>
      </c>
      <c r="I818">
        <v>35</v>
      </c>
    </row>
    <row r="819" spans="1:9" x14ac:dyDescent="0.3">
      <c r="A819">
        <v>818</v>
      </c>
      <c r="B819" t="s">
        <v>15</v>
      </c>
      <c r="C819">
        <v>261476.98</v>
      </c>
      <c r="D819" t="s">
        <v>10</v>
      </c>
      <c r="E819" t="s">
        <v>11</v>
      </c>
      <c r="F819" t="s">
        <v>12</v>
      </c>
      <c r="G819" t="s">
        <v>13</v>
      </c>
      <c r="H819" t="s">
        <v>13</v>
      </c>
      <c r="I819">
        <v>33</v>
      </c>
    </row>
    <row r="820" spans="1:9" x14ac:dyDescent="0.3">
      <c r="A820">
        <v>819</v>
      </c>
      <c r="B820" t="s">
        <v>9</v>
      </c>
      <c r="C820">
        <v>229395.18</v>
      </c>
      <c r="D820" t="s">
        <v>10</v>
      </c>
      <c r="E820" t="s">
        <v>16</v>
      </c>
      <c r="F820" t="s">
        <v>12</v>
      </c>
      <c r="G820" t="s">
        <v>13</v>
      </c>
      <c r="H820" t="s">
        <v>13</v>
      </c>
      <c r="I820">
        <v>57</v>
      </c>
    </row>
    <row r="821" spans="1:9" x14ac:dyDescent="0.3">
      <c r="A821">
        <v>820</v>
      </c>
      <c r="B821" t="s">
        <v>15</v>
      </c>
      <c r="C821">
        <v>854646.84</v>
      </c>
      <c r="D821" t="s">
        <v>10</v>
      </c>
      <c r="E821" t="s">
        <v>11</v>
      </c>
      <c r="F821" t="s">
        <v>12</v>
      </c>
      <c r="G821" t="s">
        <v>13</v>
      </c>
      <c r="H821" t="s">
        <v>13</v>
      </c>
      <c r="I821">
        <v>24</v>
      </c>
    </row>
    <row r="822" spans="1:9" x14ac:dyDescent="0.3">
      <c r="A822">
        <v>821</v>
      </c>
      <c r="B822" t="s">
        <v>9</v>
      </c>
      <c r="C822">
        <v>438402.25</v>
      </c>
      <c r="D822" t="s">
        <v>10</v>
      </c>
      <c r="E822" t="s">
        <v>16</v>
      </c>
      <c r="F822" t="s">
        <v>12</v>
      </c>
      <c r="G822" t="s">
        <v>13</v>
      </c>
      <c r="H822" t="s">
        <v>13</v>
      </c>
      <c r="I822">
        <v>28</v>
      </c>
    </row>
    <row r="823" spans="1:9" x14ac:dyDescent="0.3">
      <c r="A823">
        <v>822</v>
      </c>
      <c r="B823" t="s">
        <v>9</v>
      </c>
      <c r="C823">
        <v>440612.25</v>
      </c>
      <c r="D823" t="s">
        <v>10</v>
      </c>
      <c r="E823" t="s">
        <v>16</v>
      </c>
      <c r="F823" t="s">
        <v>12</v>
      </c>
      <c r="G823" t="s">
        <v>13</v>
      </c>
      <c r="H823" t="s">
        <v>13</v>
      </c>
      <c r="I823">
        <v>24</v>
      </c>
    </row>
    <row r="824" spans="1:9" x14ac:dyDescent="0.3">
      <c r="A824">
        <v>823</v>
      </c>
      <c r="B824" t="s">
        <v>9</v>
      </c>
      <c r="C824">
        <v>299784</v>
      </c>
      <c r="D824" t="s">
        <v>17</v>
      </c>
      <c r="E824" t="s">
        <v>16</v>
      </c>
      <c r="F824" t="s">
        <v>12</v>
      </c>
      <c r="G824" t="s">
        <v>13</v>
      </c>
      <c r="H824" t="s">
        <v>13</v>
      </c>
      <c r="I824">
        <v>50</v>
      </c>
    </row>
    <row r="825" spans="1:9" x14ac:dyDescent="0.3">
      <c r="A825">
        <v>824</v>
      </c>
      <c r="B825" t="s">
        <v>9</v>
      </c>
      <c r="C825">
        <v>320283</v>
      </c>
      <c r="D825" t="s">
        <v>18</v>
      </c>
      <c r="E825" t="s">
        <v>16</v>
      </c>
      <c r="F825" t="s">
        <v>12</v>
      </c>
      <c r="G825" t="s">
        <v>13</v>
      </c>
      <c r="H825" t="s">
        <v>12</v>
      </c>
      <c r="I825">
        <v>36</v>
      </c>
    </row>
    <row r="826" spans="1:9" x14ac:dyDescent="0.3">
      <c r="A826">
        <v>825</v>
      </c>
      <c r="B826" t="s">
        <v>9</v>
      </c>
      <c r="C826">
        <v>255360</v>
      </c>
      <c r="D826" t="s">
        <v>10</v>
      </c>
      <c r="E826" t="s">
        <v>16</v>
      </c>
      <c r="F826" t="s">
        <v>12</v>
      </c>
      <c r="G826" t="s">
        <v>13</v>
      </c>
      <c r="H826" t="s">
        <v>13</v>
      </c>
      <c r="I826">
        <v>25</v>
      </c>
    </row>
    <row r="827" spans="1:9" x14ac:dyDescent="0.3">
      <c r="A827">
        <v>826</v>
      </c>
      <c r="B827" t="s">
        <v>15</v>
      </c>
      <c r="C827">
        <v>387500</v>
      </c>
      <c r="D827" t="s">
        <v>10</v>
      </c>
      <c r="E827" t="s">
        <v>16</v>
      </c>
      <c r="F827" t="s">
        <v>12</v>
      </c>
      <c r="G827" t="s">
        <v>13</v>
      </c>
      <c r="H827" t="s">
        <v>13</v>
      </c>
      <c r="I827">
        <v>38</v>
      </c>
    </row>
    <row r="828" spans="1:9" x14ac:dyDescent="0.3">
      <c r="A828">
        <v>827</v>
      </c>
      <c r="B828" t="s">
        <v>9</v>
      </c>
      <c r="C828">
        <v>310124</v>
      </c>
      <c r="D828" t="s">
        <v>18</v>
      </c>
      <c r="E828" t="s">
        <v>16</v>
      </c>
      <c r="F828" t="s">
        <v>12</v>
      </c>
      <c r="G828" t="s">
        <v>13</v>
      </c>
      <c r="H828" t="s">
        <v>13</v>
      </c>
      <c r="I828">
        <v>65</v>
      </c>
    </row>
    <row r="829" spans="1:9" x14ac:dyDescent="0.3">
      <c r="A829">
        <v>828</v>
      </c>
      <c r="B829" t="s">
        <v>15</v>
      </c>
      <c r="C829">
        <v>343390.86</v>
      </c>
      <c r="D829" t="s">
        <v>10</v>
      </c>
      <c r="E829" t="s">
        <v>16</v>
      </c>
      <c r="F829" t="s">
        <v>12</v>
      </c>
      <c r="G829" t="s">
        <v>13</v>
      </c>
      <c r="H829" t="s">
        <v>13</v>
      </c>
      <c r="I829">
        <v>28</v>
      </c>
    </row>
    <row r="830" spans="1:9" x14ac:dyDescent="0.3">
      <c r="A830">
        <v>829</v>
      </c>
      <c r="B830" t="s">
        <v>15</v>
      </c>
      <c r="C830">
        <v>391062</v>
      </c>
      <c r="D830" t="s">
        <v>10</v>
      </c>
      <c r="E830" t="s">
        <v>16</v>
      </c>
      <c r="F830" t="s">
        <v>12</v>
      </c>
      <c r="G830" t="s">
        <v>13</v>
      </c>
      <c r="H830" t="s">
        <v>13</v>
      </c>
      <c r="I830">
        <v>33</v>
      </c>
    </row>
    <row r="831" spans="1:9" x14ac:dyDescent="0.3">
      <c r="A831">
        <v>830</v>
      </c>
      <c r="B831" t="s">
        <v>9</v>
      </c>
      <c r="C831">
        <v>584267</v>
      </c>
      <c r="D831" t="s">
        <v>10</v>
      </c>
      <c r="E831" t="s">
        <v>11</v>
      </c>
      <c r="F831" t="s">
        <v>12</v>
      </c>
      <c r="G831" t="s">
        <v>13</v>
      </c>
      <c r="H831" t="s">
        <v>13</v>
      </c>
      <c r="I831">
        <v>29</v>
      </c>
    </row>
    <row r="832" spans="1:9" x14ac:dyDescent="0.3">
      <c r="A832">
        <v>831</v>
      </c>
      <c r="B832" t="s">
        <v>9</v>
      </c>
      <c r="C832">
        <v>1034936.1</v>
      </c>
      <c r="D832" t="s">
        <v>10</v>
      </c>
      <c r="E832" t="s">
        <v>11</v>
      </c>
      <c r="F832" t="s">
        <v>12</v>
      </c>
      <c r="G832" t="s">
        <v>13</v>
      </c>
      <c r="H832" t="s">
        <v>13</v>
      </c>
      <c r="I832">
        <v>49</v>
      </c>
    </row>
    <row r="833" spans="1:9" x14ac:dyDescent="0.3">
      <c r="A833">
        <v>832</v>
      </c>
      <c r="B833" t="s">
        <v>9</v>
      </c>
      <c r="C833">
        <v>410000</v>
      </c>
      <c r="D833" t="s">
        <v>10</v>
      </c>
      <c r="E833" t="s">
        <v>16</v>
      </c>
      <c r="F833" t="s">
        <v>12</v>
      </c>
      <c r="G833" t="s">
        <v>13</v>
      </c>
      <c r="H833" t="s">
        <v>13</v>
      </c>
      <c r="I833">
        <v>32</v>
      </c>
    </row>
    <row r="834" spans="1:9" x14ac:dyDescent="0.3">
      <c r="A834">
        <v>833</v>
      </c>
      <c r="B834" t="s">
        <v>9</v>
      </c>
      <c r="C834">
        <v>297046</v>
      </c>
      <c r="D834" t="s">
        <v>17</v>
      </c>
      <c r="E834" t="s">
        <v>16</v>
      </c>
      <c r="F834" t="s">
        <v>12</v>
      </c>
      <c r="G834" t="s">
        <v>13</v>
      </c>
      <c r="H834" t="s">
        <v>13</v>
      </c>
      <c r="I834">
        <v>53</v>
      </c>
    </row>
    <row r="835" spans="1:9" x14ac:dyDescent="0.3">
      <c r="A835">
        <v>834</v>
      </c>
      <c r="B835" t="s">
        <v>15</v>
      </c>
      <c r="C835">
        <v>622035.84</v>
      </c>
      <c r="D835" t="s">
        <v>10</v>
      </c>
      <c r="E835" t="s">
        <v>11</v>
      </c>
      <c r="F835" t="s">
        <v>12</v>
      </c>
      <c r="G835" t="s">
        <v>13</v>
      </c>
      <c r="H835" t="s">
        <v>13</v>
      </c>
      <c r="I835">
        <v>26</v>
      </c>
    </row>
    <row r="836" spans="1:9" x14ac:dyDescent="0.3">
      <c r="A836">
        <v>835</v>
      </c>
      <c r="B836" t="s">
        <v>15</v>
      </c>
      <c r="C836">
        <v>917703</v>
      </c>
      <c r="D836" t="s">
        <v>10</v>
      </c>
      <c r="E836" t="s">
        <v>11</v>
      </c>
      <c r="F836" t="s">
        <v>12</v>
      </c>
      <c r="G836" t="s">
        <v>13</v>
      </c>
      <c r="H836" t="s">
        <v>13</v>
      </c>
      <c r="I836">
        <v>44</v>
      </c>
    </row>
    <row r="837" spans="1:9" x14ac:dyDescent="0.3">
      <c r="A837">
        <v>836</v>
      </c>
      <c r="B837" t="s">
        <v>9</v>
      </c>
      <c r="C837">
        <v>241454.4</v>
      </c>
      <c r="D837" t="s">
        <v>10</v>
      </c>
      <c r="E837" t="s">
        <v>16</v>
      </c>
      <c r="F837" t="s">
        <v>12</v>
      </c>
      <c r="G837" t="s">
        <v>12</v>
      </c>
      <c r="H837" t="s">
        <v>13</v>
      </c>
      <c r="I837">
        <v>23</v>
      </c>
    </row>
    <row r="838" spans="1:9" x14ac:dyDescent="0.3">
      <c r="A838">
        <v>837</v>
      </c>
      <c r="B838" t="s">
        <v>15</v>
      </c>
      <c r="C838">
        <v>440000</v>
      </c>
      <c r="D838" t="s">
        <v>10</v>
      </c>
      <c r="E838" t="s">
        <v>16</v>
      </c>
      <c r="F838" t="s">
        <v>12</v>
      </c>
      <c r="G838" t="s">
        <v>12</v>
      </c>
      <c r="H838" t="s">
        <v>13</v>
      </c>
      <c r="I838">
        <v>39</v>
      </c>
    </row>
    <row r="839" spans="1:9" x14ac:dyDescent="0.3">
      <c r="A839">
        <v>838</v>
      </c>
      <c r="B839" t="s">
        <v>15</v>
      </c>
      <c r="C839">
        <v>623738</v>
      </c>
      <c r="D839" t="s">
        <v>10</v>
      </c>
      <c r="E839" t="s">
        <v>16</v>
      </c>
      <c r="F839" t="s">
        <v>12</v>
      </c>
      <c r="G839" t="s">
        <v>13</v>
      </c>
      <c r="H839" t="s">
        <v>13</v>
      </c>
      <c r="I839">
        <v>26</v>
      </c>
    </row>
    <row r="840" spans="1:9" x14ac:dyDescent="0.3">
      <c r="A840">
        <v>839</v>
      </c>
      <c r="B840" t="s">
        <v>9</v>
      </c>
      <c r="C840">
        <v>599294</v>
      </c>
      <c r="D840" t="s">
        <v>17</v>
      </c>
      <c r="E840" t="s">
        <v>16</v>
      </c>
      <c r="F840" t="s">
        <v>12</v>
      </c>
      <c r="G840" t="s">
        <v>13</v>
      </c>
      <c r="H840" t="s">
        <v>13</v>
      </c>
      <c r="I840">
        <v>54</v>
      </c>
    </row>
    <row r="841" spans="1:9" x14ac:dyDescent="0.3">
      <c r="A841">
        <v>840</v>
      </c>
      <c r="B841" t="s">
        <v>15</v>
      </c>
      <c r="C841">
        <v>555095.79</v>
      </c>
      <c r="D841" t="s">
        <v>10</v>
      </c>
      <c r="E841" t="s">
        <v>16</v>
      </c>
      <c r="F841" t="s">
        <v>12</v>
      </c>
      <c r="G841" t="s">
        <v>13</v>
      </c>
      <c r="H841" t="s">
        <v>13</v>
      </c>
      <c r="I841">
        <v>33</v>
      </c>
    </row>
    <row r="842" spans="1:9" x14ac:dyDescent="0.3">
      <c r="A842">
        <v>841</v>
      </c>
      <c r="B842" t="s">
        <v>15</v>
      </c>
      <c r="C842">
        <v>330550</v>
      </c>
      <c r="D842" t="s">
        <v>10</v>
      </c>
      <c r="E842" t="s">
        <v>16</v>
      </c>
      <c r="F842" t="s">
        <v>12</v>
      </c>
      <c r="G842" t="s">
        <v>13</v>
      </c>
      <c r="H842" t="s">
        <v>13</v>
      </c>
      <c r="I842">
        <v>59</v>
      </c>
    </row>
    <row r="843" spans="1:9" x14ac:dyDescent="0.3">
      <c r="A843">
        <v>842</v>
      </c>
      <c r="B843" t="s">
        <v>15</v>
      </c>
      <c r="C843">
        <v>291759.3</v>
      </c>
      <c r="D843" t="s">
        <v>10</v>
      </c>
      <c r="E843" t="s">
        <v>16</v>
      </c>
      <c r="F843" t="s">
        <v>12</v>
      </c>
      <c r="G843" t="s">
        <v>13</v>
      </c>
      <c r="H843" t="s">
        <v>12</v>
      </c>
      <c r="I843">
        <v>51</v>
      </c>
    </row>
    <row r="844" spans="1:9" x14ac:dyDescent="0.3">
      <c r="A844">
        <v>843</v>
      </c>
      <c r="B844" t="s">
        <v>15</v>
      </c>
      <c r="C844">
        <v>842365.76</v>
      </c>
      <c r="D844" t="s">
        <v>10</v>
      </c>
      <c r="E844" t="s">
        <v>16</v>
      </c>
      <c r="F844" t="s">
        <v>12</v>
      </c>
      <c r="G844" t="s">
        <v>13</v>
      </c>
      <c r="H844" t="s">
        <v>13</v>
      </c>
      <c r="I844">
        <v>29</v>
      </c>
    </row>
    <row r="845" spans="1:9" x14ac:dyDescent="0.3">
      <c r="A845">
        <v>844</v>
      </c>
      <c r="B845" t="s">
        <v>15</v>
      </c>
      <c r="C845">
        <v>432916.67</v>
      </c>
      <c r="D845" t="s">
        <v>10</v>
      </c>
      <c r="E845" t="s">
        <v>16</v>
      </c>
      <c r="F845" t="s">
        <v>12</v>
      </c>
      <c r="G845" t="s">
        <v>13</v>
      </c>
      <c r="H845" t="s">
        <v>13</v>
      </c>
      <c r="I845">
        <v>23</v>
      </c>
    </row>
    <row r="846" spans="1:9" x14ac:dyDescent="0.3">
      <c r="A846">
        <v>845</v>
      </c>
      <c r="B846" t="s">
        <v>9</v>
      </c>
      <c r="C846">
        <v>319224</v>
      </c>
      <c r="D846" t="s">
        <v>10</v>
      </c>
      <c r="E846" t="s">
        <v>16</v>
      </c>
      <c r="F846" t="s">
        <v>12</v>
      </c>
      <c r="G846" t="s">
        <v>13</v>
      </c>
      <c r="H846" t="s">
        <v>13</v>
      </c>
      <c r="I846">
        <v>27</v>
      </c>
    </row>
    <row r="847" spans="1:9" x14ac:dyDescent="0.3">
      <c r="A847">
        <v>846</v>
      </c>
      <c r="B847" t="s">
        <v>15</v>
      </c>
      <c r="C847">
        <v>3697124</v>
      </c>
      <c r="D847" t="s">
        <v>14</v>
      </c>
      <c r="E847" t="s">
        <v>11</v>
      </c>
      <c r="F847" t="s">
        <v>12</v>
      </c>
      <c r="G847" t="s">
        <v>13</v>
      </c>
      <c r="H847" t="s">
        <v>13</v>
      </c>
      <c r="I847">
        <v>73</v>
      </c>
    </row>
    <row r="848" spans="1:9" x14ac:dyDescent="0.3">
      <c r="A848">
        <v>847</v>
      </c>
      <c r="B848" t="s">
        <v>15</v>
      </c>
      <c r="C848">
        <v>278030</v>
      </c>
      <c r="D848" t="s">
        <v>17</v>
      </c>
      <c r="E848" t="s">
        <v>16</v>
      </c>
      <c r="F848" t="s">
        <v>12</v>
      </c>
      <c r="G848" t="s">
        <v>13</v>
      </c>
      <c r="H848" t="s">
        <v>12</v>
      </c>
      <c r="I848">
        <v>56</v>
      </c>
    </row>
    <row r="849" spans="1:9" x14ac:dyDescent="0.3">
      <c r="A849">
        <v>848</v>
      </c>
      <c r="B849" t="s">
        <v>15</v>
      </c>
      <c r="C849">
        <v>416328.46</v>
      </c>
      <c r="D849" t="s">
        <v>10</v>
      </c>
      <c r="E849" t="s">
        <v>11</v>
      </c>
      <c r="F849" t="s">
        <v>12</v>
      </c>
      <c r="G849" t="s">
        <v>13</v>
      </c>
      <c r="H849" t="s">
        <v>13</v>
      </c>
      <c r="I849">
        <v>55</v>
      </c>
    </row>
    <row r="850" spans="1:9" x14ac:dyDescent="0.3">
      <c r="A850">
        <v>849</v>
      </c>
      <c r="B850" t="s">
        <v>9</v>
      </c>
      <c r="C850">
        <v>1907539.5</v>
      </c>
      <c r="D850" t="s">
        <v>10</v>
      </c>
      <c r="E850" t="s">
        <v>11</v>
      </c>
      <c r="F850" t="s">
        <v>12</v>
      </c>
      <c r="G850" t="s">
        <v>13</v>
      </c>
      <c r="H850" t="s">
        <v>13</v>
      </c>
      <c r="I850">
        <v>56</v>
      </c>
    </row>
    <row r="851" spans="1:9" x14ac:dyDescent="0.3">
      <c r="A851">
        <v>850</v>
      </c>
      <c r="B851" t="s">
        <v>15</v>
      </c>
      <c r="C851">
        <v>350000</v>
      </c>
      <c r="D851" t="s">
        <v>10</v>
      </c>
      <c r="E851" t="s">
        <v>16</v>
      </c>
      <c r="F851" t="s">
        <v>12</v>
      </c>
      <c r="G851" t="s">
        <v>13</v>
      </c>
      <c r="H851" t="s">
        <v>13</v>
      </c>
      <c r="I851">
        <v>51</v>
      </c>
    </row>
    <row r="852" spans="1:9" x14ac:dyDescent="0.3">
      <c r="A852">
        <v>851</v>
      </c>
      <c r="B852" t="s">
        <v>9</v>
      </c>
      <c r="C852">
        <v>310124</v>
      </c>
      <c r="D852" t="s">
        <v>18</v>
      </c>
      <c r="E852" t="s">
        <v>16</v>
      </c>
      <c r="F852" t="s">
        <v>12</v>
      </c>
      <c r="G852" t="s">
        <v>12</v>
      </c>
      <c r="H852" t="s">
        <v>13</v>
      </c>
      <c r="I852">
        <v>41</v>
      </c>
    </row>
    <row r="853" spans="1:9" x14ac:dyDescent="0.3">
      <c r="A853">
        <v>852</v>
      </c>
      <c r="B853" t="s">
        <v>15</v>
      </c>
      <c r="C853">
        <v>400000</v>
      </c>
      <c r="D853" t="s">
        <v>10</v>
      </c>
      <c r="E853" t="s">
        <v>16</v>
      </c>
      <c r="F853" t="s">
        <v>12</v>
      </c>
      <c r="G853" t="s">
        <v>13</v>
      </c>
      <c r="H853" t="s">
        <v>13</v>
      </c>
      <c r="I853">
        <v>41</v>
      </c>
    </row>
    <row r="854" spans="1:9" x14ac:dyDescent="0.3">
      <c r="A854">
        <v>853</v>
      </c>
      <c r="B854" t="s">
        <v>9</v>
      </c>
      <c r="C854">
        <v>353469</v>
      </c>
      <c r="D854" t="s">
        <v>10</v>
      </c>
      <c r="E854" t="s">
        <v>16</v>
      </c>
      <c r="F854" t="s">
        <v>12</v>
      </c>
      <c r="G854" t="s">
        <v>13</v>
      </c>
      <c r="H854" t="s">
        <v>13</v>
      </c>
      <c r="I854">
        <v>44</v>
      </c>
    </row>
    <row r="855" spans="1:9" x14ac:dyDescent="0.3">
      <c r="A855">
        <v>854</v>
      </c>
      <c r="B855" t="s">
        <v>9</v>
      </c>
      <c r="C855">
        <v>362010</v>
      </c>
      <c r="D855" t="s">
        <v>10</v>
      </c>
      <c r="E855" t="s">
        <v>16</v>
      </c>
      <c r="F855" t="s">
        <v>12</v>
      </c>
      <c r="G855" t="s">
        <v>13</v>
      </c>
      <c r="H855" t="s">
        <v>12</v>
      </c>
      <c r="I855">
        <v>72</v>
      </c>
    </row>
    <row r="856" spans="1:9" x14ac:dyDescent="0.3">
      <c r="A856">
        <v>855</v>
      </c>
      <c r="B856" t="s">
        <v>9</v>
      </c>
      <c r="C856">
        <v>1547953.43</v>
      </c>
      <c r="D856" t="s">
        <v>10</v>
      </c>
      <c r="E856" t="s">
        <v>16</v>
      </c>
      <c r="F856" t="s">
        <v>12</v>
      </c>
      <c r="G856" t="s">
        <v>13</v>
      </c>
      <c r="H856" t="s">
        <v>13</v>
      </c>
      <c r="I856">
        <v>25</v>
      </c>
    </row>
    <row r="857" spans="1:9" x14ac:dyDescent="0.3">
      <c r="A857">
        <v>856</v>
      </c>
      <c r="B857" t="s">
        <v>15</v>
      </c>
      <c r="C857">
        <v>297046</v>
      </c>
      <c r="D857" t="s">
        <v>18</v>
      </c>
      <c r="E857" t="s">
        <v>16</v>
      </c>
      <c r="F857" t="s">
        <v>12</v>
      </c>
      <c r="G857" t="s">
        <v>13</v>
      </c>
      <c r="H857" t="s">
        <v>13</v>
      </c>
      <c r="I857">
        <v>34</v>
      </c>
    </row>
    <row r="858" spans="1:9" x14ac:dyDescent="0.3">
      <c r="A858">
        <v>857</v>
      </c>
      <c r="B858" t="s">
        <v>9</v>
      </c>
      <c r="C858">
        <v>653810.62</v>
      </c>
      <c r="D858" t="s">
        <v>10</v>
      </c>
      <c r="E858" t="s">
        <v>16</v>
      </c>
      <c r="F858" t="s">
        <v>12</v>
      </c>
      <c r="G858" t="s">
        <v>13</v>
      </c>
      <c r="H858" t="s">
        <v>13</v>
      </c>
      <c r="I858">
        <v>59</v>
      </c>
    </row>
    <row r="859" spans="1:9" x14ac:dyDescent="0.3">
      <c r="A859">
        <v>858</v>
      </c>
      <c r="B859" t="s">
        <v>15</v>
      </c>
      <c r="C859">
        <v>790070</v>
      </c>
      <c r="D859" t="s">
        <v>14</v>
      </c>
      <c r="E859" t="s">
        <v>11</v>
      </c>
      <c r="F859" t="s">
        <v>12</v>
      </c>
      <c r="G859" t="s">
        <v>13</v>
      </c>
      <c r="H859" t="s">
        <v>13</v>
      </c>
      <c r="I859">
        <v>69</v>
      </c>
    </row>
    <row r="860" spans="1:9" x14ac:dyDescent="0.3">
      <c r="A860">
        <v>859</v>
      </c>
      <c r="B860" t="s">
        <v>9</v>
      </c>
      <c r="C860">
        <v>546563</v>
      </c>
      <c r="D860" t="s">
        <v>18</v>
      </c>
      <c r="E860" t="s">
        <v>16</v>
      </c>
      <c r="F860" t="s">
        <v>12</v>
      </c>
      <c r="G860" t="s">
        <v>13</v>
      </c>
      <c r="H860" t="s">
        <v>12</v>
      </c>
      <c r="I860">
        <v>51</v>
      </c>
    </row>
    <row r="861" spans="1:9" x14ac:dyDescent="0.3">
      <c r="A861">
        <v>860</v>
      </c>
      <c r="B861" t="s">
        <v>15</v>
      </c>
      <c r="C861">
        <v>260000</v>
      </c>
      <c r="D861" t="s">
        <v>10</v>
      </c>
      <c r="E861" t="s">
        <v>16</v>
      </c>
      <c r="F861" t="s">
        <v>12</v>
      </c>
      <c r="G861" t="s">
        <v>13</v>
      </c>
      <c r="H861" t="s">
        <v>12</v>
      </c>
      <c r="I861">
        <v>37</v>
      </c>
    </row>
    <row r="862" spans="1:9" x14ac:dyDescent="0.3">
      <c r="A862">
        <v>861</v>
      </c>
      <c r="B862" t="s">
        <v>9</v>
      </c>
      <c r="C862">
        <v>343391</v>
      </c>
      <c r="D862" t="s">
        <v>10</v>
      </c>
      <c r="E862" t="s">
        <v>16</v>
      </c>
      <c r="F862" t="s">
        <v>12</v>
      </c>
      <c r="G862" t="s">
        <v>13</v>
      </c>
      <c r="H862" t="s">
        <v>13</v>
      </c>
      <c r="I862">
        <v>32</v>
      </c>
    </row>
    <row r="863" spans="1:9" x14ac:dyDescent="0.3">
      <c r="A863">
        <v>862</v>
      </c>
      <c r="B863" t="s">
        <v>15</v>
      </c>
      <c r="C863">
        <v>114247</v>
      </c>
      <c r="D863" t="s">
        <v>10</v>
      </c>
      <c r="E863" t="s">
        <v>11</v>
      </c>
      <c r="F863" t="s">
        <v>12</v>
      </c>
      <c r="G863" t="s">
        <v>13</v>
      </c>
      <c r="H863" t="s">
        <v>13</v>
      </c>
      <c r="I863">
        <v>29</v>
      </c>
    </row>
    <row r="864" spans="1:9" x14ac:dyDescent="0.3">
      <c r="A864">
        <v>863</v>
      </c>
      <c r="B864" t="s">
        <v>15</v>
      </c>
      <c r="C864">
        <v>100186</v>
      </c>
      <c r="D864" t="s">
        <v>10</v>
      </c>
      <c r="E864" t="s">
        <v>16</v>
      </c>
      <c r="F864" t="s">
        <v>12</v>
      </c>
      <c r="G864" t="s">
        <v>13</v>
      </c>
      <c r="H864" t="s">
        <v>13</v>
      </c>
      <c r="I864">
        <v>48</v>
      </c>
    </row>
    <row r="865" spans="1:9" x14ac:dyDescent="0.3">
      <c r="A865">
        <v>864</v>
      </c>
      <c r="B865" t="s">
        <v>9</v>
      </c>
      <c r="C865">
        <v>1500000</v>
      </c>
      <c r="D865" t="s">
        <v>10</v>
      </c>
      <c r="E865" t="s">
        <v>16</v>
      </c>
      <c r="F865" t="s">
        <v>12</v>
      </c>
      <c r="G865" t="s">
        <v>12</v>
      </c>
      <c r="H865" t="s">
        <v>13</v>
      </c>
      <c r="I865">
        <v>62</v>
      </c>
    </row>
    <row r="866" spans="1:9" x14ac:dyDescent="0.3">
      <c r="A866">
        <v>865</v>
      </c>
      <c r="B866" t="s">
        <v>15</v>
      </c>
      <c r="C866">
        <v>278030</v>
      </c>
      <c r="D866" t="s">
        <v>18</v>
      </c>
      <c r="E866" t="s">
        <v>16</v>
      </c>
      <c r="F866" t="s">
        <v>12</v>
      </c>
      <c r="G866" t="s">
        <v>12</v>
      </c>
      <c r="H866" t="s">
        <v>12</v>
      </c>
      <c r="I866">
        <v>40</v>
      </c>
    </row>
    <row r="867" spans="1:9" x14ac:dyDescent="0.3">
      <c r="A867">
        <v>866</v>
      </c>
      <c r="B867" t="s">
        <v>9</v>
      </c>
      <c r="C867">
        <v>445258.23999999999</v>
      </c>
      <c r="D867" t="s">
        <v>10</v>
      </c>
      <c r="E867" t="s">
        <v>16</v>
      </c>
      <c r="F867" t="s">
        <v>12</v>
      </c>
      <c r="G867" t="s">
        <v>13</v>
      </c>
      <c r="H867" t="s">
        <v>13</v>
      </c>
      <c r="I867">
        <v>45</v>
      </c>
    </row>
    <row r="868" spans="1:9" x14ac:dyDescent="0.3">
      <c r="A868">
        <v>867</v>
      </c>
      <c r="B868" t="s">
        <v>9</v>
      </c>
      <c r="C868">
        <v>257920</v>
      </c>
      <c r="D868" t="s">
        <v>10</v>
      </c>
      <c r="E868" t="s">
        <v>16</v>
      </c>
      <c r="F868" t="s">
        <v>12</v>
      </c>
      <c r="G868" t="s">
        <v>12</v>
      </c>
      <c r="H868" t="s">
        <v>13</v>
      </c>
      <c r="I868">
        <v>58</v>
      </c>
    </row>
    <row r="869" spans="1:9" x14ac:dyDescent="0.3">
      <c r="A869">
        <v>868</v>
      </c>
      <c r="B869" t="s">
        <v>9</v>
      </c>
      <c r="C869">
        <v>1776922.56</v>
      </c>
      <c r="D869" t="s">
        <v>10</v>
      </c>
      <c r="E869" t="s">
        <v>16</v>
      </c>
      <c r="F869" t="s">
        <v>12</v>
      </c>
      <c r="G869" t="s">
        <v>13</v>
      </c>
      <c r="H869" t="s">
        <v>13</v>
      </c>
      <c r="I869">
        <v>27</v>
      </c>
    </row>
    <row r="870" spans="1:9" x14ac:dyDescent="0.3">
      <c r="A870">
        <v>869</v>
      </c>
      <c r="B870" t="s">
        <v>9</v>
      </c>
      <c r="C870">
        <v>757568</v>
      </c>
      <c r="D870" t="s">
        <v>10</v>
      </c>
      <c r="E870" t="s">
        <v>11</v>
      </c>
      <c r="F870" t="s">
        <v>12</v>
      </c>
      <c r="G870" t="s">
        <v>13</v>
      </c>
      <c r="H870" t="s">
        <v>13</v>
      </c>
      <c r="I870">
        <v>47</v>
      </c>
    </row>
    <row r="871" spans="1:9" x14ac:dyDescent="0.3">
      <c r="A871">
        <v>870</v>
      </c>
      <c r="B871" t="s">
        <v>9</v>
      </c>
      <c r="C871">
        <v>509509</v>
      </c>
      <c r="D871" t="s">
        <v>18</v>
      </c>
      <c r="E871" t="s">
        <v>16</v>
      </c>
      <c r="F871" t="s">
        <v>12</v>
      </c>
      <c r="G871" t="s">
        <v>13</v>
      </c>
      <c r="H871" t="s">
        <v>12</v>
      </c>
      <c r="I871">
        <v>63</v>
      </c>
    </row>
    <row r="872" spans="1:9" x14ac:dyDescent="0.3">
      <c r="A872">
        <v>871</v>
      </c>
      <c r="B872" t="s">
        <v>9</v>
      </c>
      <c r="C872">
        <v>805518</v>
      </c>
      <c r="D872" t="s">
        <v>10</v>
      </c>
      <c r="E872" t="s">
        <v>16</v>
      </c>
      <c r="F872" t="s">
        <v>12</v>
      </c>
      <c r="G872" t="s">
        <v>13</v>
      </c>
      <c r="H872" t="s">
        <v>13</v>
      </c>
      <c r="I872">
        <v>61</v>
      </c>
    </row>
    <row r="873" spans="1:9" x14ac:dyDescent="0.3">
      <c r="A873">
        <v>872</v>
      </c>
      <c r="B873" t="s">
        <v>9</v>
      </c>
      <c r="C873">
        <v>255660</v>
      </c>
      <c r="D873" t="s">
        <v>10</v>
      </c>
      <c r="E873" t="s">
        <v>16</v>
      </c>
      <c r="F873" t="s">
        <v>12</v>
      </c>
      <c r="G873" t="s">
        <v>13</v>
      </c>
      <c r="H873" t="s">
        <v>13</v>
      </c>
      <c r="I873">
        <v>30</v>
      </c>
    </row>
    <row r="874" spans="1:9" x14ac:dyDescent="0.3">
      <c r="A874">
        <v>873</v>
      </c>
      <c r="B874" t="s">
        <v>15</v>
      </c>
      <c r="C874">
        <v>517272</v>
      </c>
      <c r="D874" t="s">
        <v>18</v>
      </c>
      <c r="E874" t="s">
        <v>16</v>
      </c>
      <c r="F874" t="s">
        <v>12</v>
      </c>
      <c r="G874" t="s">
        <v>13</v>
      </c>
      <c r="H874" t="s">
        <v>13</v>
      </c>
      <c r="I874">
        <v>60</v>
      </c>
    </row>
    <row r="875" spans="1:9" x14ac:dyDescent="0.3">
      <c r="A875">
        <v>874</v>
      </c>
      <c r="B875" t="s">
        <v>9</v>
      </c>
      <c r="C875">
        <v>297050</v>
      </c>
      <c r="D875" t="s">
        <v>17</v>
      </c>
      <c r="E875" t="s">
        <v>16</v>
      </c>
      <c r="F875" t="s">
        <v>12</v>
      </c>
      <c r="G875" t="s">
        <v>13</v>
      </c>
      <c r="H875" t="s">
        <v>12</v>
      </c>
      <c r="I875">
        <v>37</v>
      </c>
    </row>
    <row r="876" spans="1:9" x14ac:dyDescent="0.3">
      <c r="A876">
        <v>875</v>
      </c>
      <c r="B876" t="s">
        <v>9</v>
      </c>
      <c r="C876">
        <v>315687</v>
      </c>
      <c r="D876" t="s">
        <v>10</v>
      </c>
      <c r="E876" t="s">
        <v>16</v>
      </c>
      <c r="F876" t="s">
        <v>12</v>
      </c>
      <c r="G876" t="s">
        <v>12</v>
      </c>
      <c r="H876" t="s">
        <v>12</v>
      </c>
      <c r="I876">
        <v>45</v>
      </c>
    </row>
    <row r="877" spans="1:9" x14ac:dyDescent="0.3">
      <c r="A877">
        <v>876</v>
      </c>
      <c r="B877" t="s">
        <v>15</v>
      </c>
      <c r="C877">
        <v>372300</v>
      </c>
      <c r="D877" t="s">
        <v>10</v>
      </c>
      <c r="E877" t="s">
        <v>16</v>
      </c>
      <c r="F877" t="s">
        <v>12</v>
      </c>
      <c r="G877" t="s">
        <v>13</v>
      </c>
      <c r="H877" t="s">
        <v>12</v>
      </c>
      <c r="I877">
        <v>26</v>
      </c>
    </row>
    <row r="878" spans="1:9" x14ac:dyDescent="0.3">
      <c r="A878">
        <v>877</v>
      </c>
      <c r="B878" t="s">
        <v>9</v>
      </c>
      <c r="C878">
        <v>678734.05</v>
      </c>
      <c r="D878" t="s">
        <v>10</v>
      </c>
      <c r="E878" t="s">
        <v>16</v>
      </c>
      <c r="F878" t="s">
        <v>12</v>
      </c>
      <c r="G878" t="s">
        <v>13</v>
      </c>
      <c r="H878" t="s">
        <v>13</v>
      </c>
      <c r="I878">
        <v>33</v>
      </c>
    </row>
    <row r="879" spans="1:9" x14ac:dyDescent="0.3">
      <c r="A879">
        <v>878</v>
      </c>
      <c r="B879" t="s">
        <v>15</v>
      </c>
      <c r="C879">
        <v>315617</v>
      </c>
      <c r="D879" t="s">
        <v>17</v>
      </c>
      <c r="E879" t="s">
        <v>16</v>
      </c>
      <c r="F879" t="s">
        <v>12</v>
      </c>
      <c r="G879" t="s">
        <v>13</v>
      </c>
      <c r="H879" t="s">
        <v>13</v>
      </c>
      <c r="I879">
        <v>35</v>
      </c>
    </row>
    <row r="880" spans="1:9" x14ac:dyDescent="0.3">
      <c r="A880">
        <v>879</v>
      </c>
      <c r="B880" t="s">
        <v>9</v>
      </c>
      <c r="C880">
        <v>1455906.15</v>
      </c>
      <c r="D880" t="s">
        <v>19</v>
      </c>
      <c r="E880" t="s">
        <v>16</v>
      </c>
      <c r="F880" t="s">
        <v>12</v>
      </c>
      <c r="G880" t="s">
        <v>13</v>
      </c>
      <c r="H880" t="s">
        <v>13</v>
      </c>
      <c r="I880">
        <v>38</v>
      </c>
    </row>
    <row r="881" spans="1:9" x14ac:dyDescent="0.3">
      <c r="A881">
        <v>880</v>
      </c>
      <c r="B881" t="s">
        <v>15</v>
      </c>
      <c r="C881">
        <v>166295</v>
      </c>
      <c r="D881" t="s">
        <v>10</v>
      </c>
      <c r="E881" t="s">
        <v>16</v>
      </c>
      <c r="F881" t="s">
        <v>12</v>
      </c>
      <c r="G881" t="s">
        <v>13</v>
      </c>
      <c r="H881" t="s">
        <v>13</v>
      </c>
      <c r="I881">
        <v>50</v>
      </c>
    </row>
    <row r="882" spans="1:9" x14ac:dyDescent="0.3">
      <c r="A882">
        <v>881</v>
      </c>
      <c r="B882" t="s">
        <v>15</v>
      </c>
      <c r="C882">
        <v>5887012.5</v>
      </c>
      <c r="D882" t="s">
        <v>10</v>
      </c>
      <c r="E882" t="s">
        <v>16</v>
      </c>
      <c r="F882" t="s">
        <v>12</v>
      </c>
      <c r="G882" t="s">
        <v>13</v>
      </c>
      <c r="H882" t="s">
        <v>13</v>
      </c>
      <c r="I882">
        <v>27</v>
      </c>
    </row>
    <row r="883" spans="1:9" x14ac:dyDescent="0.3">
      <c r="A883">
        <v>882</v>
      </c>
      <c r="B883" t="s">
        <v>15</v>
      </c>
      <c r="C883">
        <v>297046</v>
      </c>
      <c r="D883" t="s">
        <v>17</v>
      </c>
      <c r="E883" t="s">
        <v>16</v>
      </c>
      <c r="F883" t="s">
        <v>12</v>
      </c>
      <c r="G883" t="s">
        <v>13</v>
      </c>
      <c r="H883" t="s">
        <v>13</v>
      </c>
      <c r="I883">
        <v>61</v>
      </c>
    </row>
    <row r="884" spans="1:9" x14ac:dyDescent="0.3">
      <c r="A884">
        <v>883</v>
      </c>
      <c r="B884" t="s">
        <v>9</v>
      </c>
      <c r="C884">
        <v>503465</v>
      </c>
      <c r="D884" t="s">
        <v>10</v>
      </c>
      <c r="E884" t="s">
        <v>11</v>
      </c>
      <c r="F884" t="s">
        <v>12</v>
      </c>
      <c r="G884" t="s">
        <v>13</v>
      </c>
      <c r="H884" t="s">
        <v>12</v>
      </c>
      <c r="I884">
        <v>56</v>
      </c>
    </row>
    <row r="885" spans="1:9" x14ac:dyDescent="0.3">
      <c r="A885">
        <v>884</v>
      </c>
      <c r="B885" t="s">
        <v>15</v>
      </c>
      <c r="C885">
        <v>534815.5</v>
      </c>
      <c r="D885" t="s">
        <v>10</v>
      </c>
      <c r="E885" t="s">
        <v>11</v>
      </c>
      <c r="F885" t="s">
        <v>12</v>
      </c>
      <c r="G885" t="s">
        <v>13</v>
      </c>
      <c r="H885" t="s">
        <v>13</v>
      </c>
      <c r="I885">
        <v>29</v>
      </c>
    </row>
    <row r="886" spans="1:9" x14ac:dyDescent="0.3">
      <c r="A886">
        <v>885</v>
      </c>
      <c r="B886" t="s">
        <v>15</v>
      </c>
      <c r="C886">
        <v>401010</v>
      </c>
      <c r="D886" t="s">
        <v>18</v>
      </c>
      <c r="E886" t="s">
        <v>16</v>
      </c>
      <c r="F886" t="s">
        <v>12</v>
      </c>
      <c r="G886" t="s">
        <v>13</v>
      </c>
      <c r="H886" t="s">
        <v>12</v>
      </c>
      <c r="I886">
        <v>50</v>
      </c>
    </row>
    <row r="887" spans="1:9" x14ac:dyDescent="0.3">
      <c r="A887">
        <v>886</v>
      </c>
      <c r="B887" t="s">
        <v>9</v>
      </c>
      <c r="C887">
        <v>325000</v>
      </c>
      <c r="D887" t="s">
        <v>10</v>
      </c>
      <c r="E887" t="s">
        <v>16</v>
      </c>
      <c r="F887" t="s">
        <v>12</v>
      </c>
      <c r="G887" t="s">
        <v>13</v>
      </c>
      <c r="H887" t="s">
        <v>13</v>
      </c>
      <c r="I887">
        <v>37</v>
      </c>
    </row>
    <row r="888" spans="1:9" x14ac:dyDescent="0.3">
      <c r="A888">
        <v>887</v>
      </c>
      <c r="B888" t="s">
        <v>9</v>
      </c>
      <c r="C888">
        <v>1142714</v>
      </c>
      <c r="D888" t="s">
        <v>10</v>
      </c>
      <c r="E888" t="s">
        <v>16</v>
      </c>
      <c r="F888" t="s">
        <v>12</v>
      </c>
      <c r="G888" t="s">
        <v>13</v>
      </c>
      <c r="H888" t="s">
        <v>13</v>
      </c>
      <c r="I888">
        <v>37</v>
      </c>
    </row>
    <row r="889" spans="1:9" x14ac:dyDescent="0.3">
      <c r="A889">
        <v>888</v>
      </c>
      <c r="B889" t="s">
        <v>9</v>
      </c>
      <c r="C889">
        <v>553642.06000000006</v>
      </c>
      <c r="D889" t="s">
        <v>10</v>
      </c>
      <c r="E889" t="s">
        <v>16</v>
      </c>
      <c r="F889" t="s">
        <v>12</v>
      </c>
      <c r="G889" t="s">
        <v>13</v>
      </c>
      <c r="H889" t="s">
        <v>13</v>
      </c>
      <c r="I889">
        <v>27</v>
      </c>
    </row>
    <row r="890" spans="1:9" x14ac:dyDescent="0.3">
      <c r="A890">
        <v>889</v>
      </c>
      <c r="B890" t="s">
        <v>9</v>
      </c>
      <c r="C890">
        <v>168300</v>
      </c>
      <c r="D890" t="s">
        <v>10</v>
      </c>
      <c r="E890" t="s">
        <v>16</v>
      </c>
      <c r="F890" t="s">
        <v>12</v>
      </c>
      <c r="G890" t="s">
        <v>12</v>
      </c>
      <c r="H890" t="s">
        <v>13</v>
      </c>
      <c r="I890">
        <v>23</v>
      </c>
    </row>
    <row r="891" spans="1:9" x14ac:dyDescent="0.3">
      <c r="A891">
        <v>890</v>
      </c>
      <c r="B891" t="s">
        <v>9</v>
      </c>
      <c r="C891">
        <v>290371</v>
      </c>
      <c r="D891" t="s">
        <v>18</v>
      </c>
      <c r="E891" t="s">
        <v>16</v>
      </c>
      <c r="F891" t="s">
        <v>12</v>
      </c>
      <c r="G891" t="s">
        <v>13</v>
      </c>
      <c r="H891" t="s">
        <v>13</v>
      </c>
      <c r="I891">
        <v>34</v>
      </c>
    </row>
    <row r="892" spans="1:9" x14ac:dyDescent="0.3">
      <c r="A892">
        <v>891</v>
      </c>
      <c r="B892" t="s">
        <v>9</v>
      </c>
      <c r="C892">
        <v>2687778.85</v>
      </c>
      <c r="D892" t="s">
        <v>10</v>
      </c>
      <c r="E892" t="s">
        <v>16</v>
      </c>
      <c r="F892" t="s">
        <v>12</v>
      </c>
      <c r="G892" t="s">
        <v>13</v>
      </c>
      <c r="H892" t="s">
        <v>13</v>
      </c>
      <c r="I892">
        <v>51</v>
      </c>
    </row>
    <row r="893" spans="1:9" x14ac:dyDescent="0.3">
      <c r="A893">
        <v>892</v>
      </c>
      <c r="B893" t="s">
        <v>9</v>
      </c>
      <c r="C893">
        <v>130000</v>
      </c>
      <c r="D893" t="s">
        <v>10</v>
      </c>
      <c r="E893" t="s">
        <v>16</v>
      </c>
      <c r="F893" t="s">
        <v>12</v>
      </c>
      <c r="G893" t="s">
        <v>12</v>
      </c>
      <c r="H893" t="s">
        <v>13</v>
      </c>
      <c r="I893">
        <v>22</v>
      </c>
    </row>
    <row r="894" spans="1:9" x14ac:dyDescent="0.3">
      <c r="A894">
        <v>893</v>
      </c>
      <c r="B894" t="s">
        <v>9</v>
      </c>
      <c r="C894">
        <v>575032.5</v>
      </c>
      <c r="D894" t="s">
        <v>10</v>
      </c>
      <c r="E894" t="s">
        <v>16</v>
      </c>
      <c r="F894" t="s">
        <v>12</v>
      </c>
      <c r="G894" t="s">
        <v>13</v>
      </c>
      <c r="H894" t="s">
        <v>13</v>
      </c>
      <c r="I894">
        <v>35</v>
      </c>
    </row>
    <row r="895" spans="1:9" x14ac:dyDescent="0.3">
      <c r="A895">
        <v>894</v>
      </c>
      <c r="B895" t="s">
        <v>9</v>
      </c>
      <c r="C895">
        <v>423268.13</v>
      </c>
      <c r="D895" t="s">
        <v>10</v>
      </c>
      <c r="E895" t="s">
        <v>16</v>
      </c>
      <c r="F895" t="s">
        <v>12</v>
      </c>
      <c r="G895" t="s">
        <v>13</v>
      </c>
      <c r="H895" t="s">
        <v>13</v>
      </c>
      <c r="I895">
        <v>59</v>
      </c>
    </row>
    <row r="896" spans="1:9" x14ac:dyDescent="0.3">
      <c r="A896">
        <v>895</v>
      </c>
      <c r="B896" t="s">
        <v>9</v>
      </c>
      <c r="C896">
        <v>447541.9</v>
      </c>
      <c r="D896" t="s">
        <v>10</v>
      </c>
      <c r="E896" t="s">
        <v>16</v>
      </c>
      <c r="F896" t="s">
        <v>12</v>
      </c>
      <c r="G896" t="s">
        <v>12</v>
      </c>
      <c r="H896" t="s">
        <v>13</v>
      </c>
      <c r="I896">
        <v>31</v>
      </c>
    </row>
    <row r="897" spans="1:9" x14ac:dyDescent="0.3">
      <c r="A897">
        <v>896</v>
      </c>
      <c r="B897" t="s">
        <v>9</v>
      </c>
      <c r="C897">
        <v>639148</v>
      </c>
      <c r="D897" t="s">
        <v>18</v>
      </c>
      <c r="E897" t="s">
        <v>16</v>
      </c>
      <c r="F897" t="s">
        <v>12</v>
      </c>
      <c r="G897" t="s">
        <v>12</v>
      </c>
      <c r="H897" t="s">
        <v>13</v>
      </c>
      <c r="I897">
        <v>70</v>
      </c>
    </row>
    <row r="898" spans="1:9" x14ac:dyDescent="0.3">
      <c r="A898">
        <v>897</v>
      </c>
      <c r="B898" t="s">
        <v>15</v>
      </c>
      <c r="C898">
        <v>406742.56</v>
      </c>
      <c r="D898" t="s">
        <v>10</v>
      </c>
      <c r="E898" t="s">
        <v>16</v>
      </c>
      <c r="F898" t="s">
        <v>12</v>
      </c>
      <c r="G898" t="s">
        <v>13</v>
      </c>
      <c r="H898" t="s">
        <v>13</v>
      </c>
      <c r="I898">
        <v>28</v>
      </c>
    </row>
    <row r="899" spans="1:9" x14ac:dyDescent="0.3">
      <c r="A899">
        <v>898</v>
      </c>
      <c r="B899" t="s">
        <v>9</v>
      </c>
      <c r="C899">
        <v>356653</v>
      </c>
      <c r="D899" t="s">
        <v>18</v>
      </c>
      <c r="E899" t="s">
        <v>16</v>
      </c>
      <c r="F899" t="s">
        <v>12</v>
      </c>
      <c r="G899" t="s">
        <v>13</v>
      </c>
      <c r="H899" t="s">
        <v>12</v>
      </c>
      <c r="I899">
        <v>47</v>
      </c>
    </row>
    <row r="900" spans="1:9" x14ac:dyDescent="0.3">
      <c r="A900">
        <v>899</v>
      </c>
      <c r="B900" t="s">
        <v>9</v>
      </c>
      <c r="C900">
        <v>550000</v>
      </c>
      <c r="D900" t="s">
        <v>10</v>
      </c>
      <c r="E900" t="s">
        <v>16</v>
      </c>
      <c r="F900" t="s">
        <v>12</v>
      </c>
      <c r="G900" t="s">
        <v>13</v>
      </c>
      <c r="H900" t="s">
        <v>12</v>
      </c>
      <c r="I900">
        <v>25</v>
      </c>
    </row>
    <row r="901" spans="1:9" x14ac:dyDescent="0.3">
      <c r="A901">
        <v>900</v>
      </c>
      <c r="B901" t="s">
        <v>9</v>
      </c>
      <c r="C901">
        <v>1813773.65</v>
      </c>
      <c r="D901" t="s">
        <v>10</v>
      </c>
      <c r="E901" t="s">
        <v>16</v>
      </c>
      <c r="F901" t="s">
        <v>12</v>
      </c>
      <c r="G901" t="s">
        <v>13</v>
      </c>
      <c r="H901" t="s">
        <v>13</v>
      </c>
      <c r="I901">
        <v>58</v>
      </c>
    </row>
    <row r="902" spans="1:9" x14ac:dyDescent="0.3">
      <c r="A902">
        <v>901</v>
      </c>
      <c r="B902" t="s">
        <v>15</v>
      </c>
      <c r="C902">
        <v>1807234</v>
      </c>
      <c r="D902" t="s">
        <v>10</v>
      </c>
      <c r="E902" t="s">
        <v>16</v>
      </c>
      <c r="F902" t="s">
        <v>12</v>
      </c>
      <c r="G902" t="s">
        <v>13</v>
      </c>
      <c r="H902" t="s">
        <v>13</v>
      </c>
      <c r="I902">
        <v>39</v>
      </c>
    </row>
    <row r="903" spans="1:9" x14ac:dyDescent="0.3">
      <c r="A903">
        <v>902</v>
      </c>
      <c r="B903" t="s">
        <v>9</v>
      </c>
      <c r="C903">
        <v>450000</v>
      </c>
      <c r="D903" t="s">
        <v>10</v>
      </c>
      <c r="E903" t="s">
        <v>16</v>
      </c>
      <c r="F903" t="s">
        <v>12</v>
      </c>
      <c r="G903" t="s">
        <v>13</v>
      </c>
      <c r="H903" t="s">
        <v>13</v>
      </c>
      <c r="I903">
        <v>58</v>
      </c>
    </row>
    <row r="904" spans="1:9" x14ac:dyDescent="0.3">
      <c r="A904">
        <v>903</v>
      </c>
      <c r="B904" t="s">
        <v>15</v>
      </c>
      <c r="C904">
        <v>297046</v>
      </c>
      <c r="D904" t="s">
        <v>18</v>
      </c>
      <c r="E904" t="s">
        <v>16</v>
      </c>
      <c r="F904" t="s">
        <v>12</v>
      </c>
      <c r="G904" t="s">
        <v>13</v>
      </c>
      <c r="H904" t="s">
        <v>13</v>
      </c>
      <c r="I904">
        <v>34</v>
      </c>
    </row>
    <row r="905" spans="1:9" x14ac:dyDescent="0.3">
      <c r="A905">
        <v>904</v>
      </c>
      <c r="B905" t="s">
        <v>9</v>
      </c>
      <c r="C905">
        <v>785016.42</v>
      </c>
      <c r="D905" t="s">
        <v>10</v>
      </c>
      <c r="E905" t="s">
        <v>16</v>
      </c>
      <c r="F905" t="s">
        <v>12</v>
      </c>
      <c r="G905" t="s">
        <v>13</v>
      </c>
      <c r="H905" t="s">
        <v>13</v>
      </c>
      <c r="I905">
        <v>22</v>
      </c>
    </row>
    <row r="906" spans="1:9" x14ac:dyDescent="0.3">
      <c r="A906">
        <v>905</v>
      </c>
      <c r="B906" t="s">
        <v>9</v>
      </c>
      <c r="C906">
        <v>299065</v>
      </c>
      <c r="D906" t="s">
        <v>10</v>
      </c>
      <c r="E906" t="s">
        <v>16</v>
      </c>
      <c r="F906" t="s">
        <v>12</v>
      </c>
      <c r="G906" t="s">
        <v>13</v>
      </c>
      <c r="H906" t="s">
        <v>13</v>
      </c>
      <c r="I906">
        <v>36</v>
      </c>
    </row>
    <row r="907" spans="1:9" x14ac:dyDescent="0.3">
      <c r="A907">
        <v>906</v>
      </c>
      <c r="B907" t="s">
        <v>15</v>
      </c>
      <c r="C907">
        <v>338166</v>
      </c>
      <c r="D907" t="s">
        <v>18</v>
      </c>
      <c r="E907" t="s">
        <v>16</v>
      </c>
      <c r="F907" t="s">
        <v>12</v>
      </c>
      <c r="G907" t="s">
        <v>13</v>
      </c>
      <c r="H907" t="s">
        <v>12</v>
      </c>
      <c r="I907">
        <v>29</v>
      </c>
    </row>
    <row r="908" spans="1:9" x14ac:dyDescent="0.3">
      <c r="A908">
        <v>907</v>
      </c>
      <c r="B908" t="s">
        <v>15</v>
      </c>
      <c r="C908">
        <v>2623756.52</v>
      </c>
      <c r="D908" t="s">
        <v>10</v>
      </c>
      <c r="E908" t="s">
        <v>11</v>
      </c>
      <c r="F908" t="s">
        <v>12</v>
      </c>
      <c r="G908" t="s">
        <v>13</v>
      </c>
      <c r="H908" t="s">
        <v>13</v>
      </c>
      <c r="I908">
        <v>42</v>
      </c>
    </row>
    <row r="909" spans="1:9" x14ac:dyDescent="0.3">
      <c r="A909">
        <v>908</v>
      </c>
      <c r="B909" t="s">
        <v>15</v>
      </c>
      <c r="C909">
        <v>2085526.5</v>
      </c>
      <c r="D909" t="s">
        <v>10</v>
      </c>
      <c r="E909" t="s">
        <v>11</v>
      </c>
      <c r="F909" t="s">
        <v>12</v>
      </c>
      <c r="G909" t="s">
        <v>13</v>
      </c>
      <c r="H909" t="s">
        <v>13</v>
      </c>
      <c r="I909">
        <v>56</v>
      </c>
    </row>
    <row r="910" spans="1:9" x14ac:dyDescent="0.3">
      <c r="A910">
        <v>909</v>
      </c>
      <c r="B910" t="s">
        <v>9</v>
      </c>
      <c r="C910">
        <v>930427.8</v>
      </c>
      <c r="D910" t="s">
        <v>10</v>
      </c>
      <c r="E910" t="s">
        <v>16</v>
      </c>
      <c r="F910" t="s">
        <v>12</v>
      </c>
      <c r="G910" t="s">
        <v>13</v>
      </c>
      <c r="H910" t="s">
        <v>13</v>
      </c>
      <c r="I910">
        <v>33</v>
      </c>
    </row>
    <row r="911" spans="1:9" x14ac:dyDescent="0.3">
      <c r="A911">
        <v>910</v>
      </c>
      <c r="B911" t="s">
        <v>9</v>
      </c>
      <c r="C911">
        <v>150000</v>
      </c>
      <c r="D911" t="s">
        <v>10</v>
      </c>
      <c r="E911" t="s">
        <v>16</v>
      </c>
      <c r="F911" t="s">
        <v>12</v>
      </c>
      <c r="G911" t="s">
        <v>13</v>
      </c>
      <c r="H911" t="s">
        <v>13</v>
      </c>
      <c r="I911">
        <v>43</v>
      </c>
    </row>
    <row r="912" spans="1:9" x14ac:dyDescent="0.3">
      <c r="A912">
        <v>911</v>
      </c>
      <c r="B912" t="s">
        <v>9</v>
      </c>
      <c r="C912">
        <v>299647</v>
      </c>
      <c r="D912" t="s">
        <v>17</v>
      </c>
      <c r="E912" t="s">
        <v>16</v>
      </c>
      <c r="F912" t="s">
        <v>12</v>
      </c>
      <c r="G912" t="s">
        <v>13</v>
      </c>
      <c r="H912" t="s">
        <v>13</v>
      </c>
      <c r="I912">
        <v>75</v>
      </c>
    </row>
    <row r="913" spans="1:9" x14ac:dyDescent="0.3">
      <c r="A913">
        <v>912</v>
      </c>
      <c r="B913" t="s">
        <v>9</v>
      </c>
      <c r="C913">
        <v>385548</v>
      </c>
      <c r="D913" t="s">
        <v>18</v>
      </c>
      <c r="E913" t="s">
        <v>16</v>
      </c>
      <c r="F913" t="s">
        <v>12</v>
      </c>
      <c r="G913" t="s">
        <v>13</v>
      </c>
      <c r="H913" t="s">
        <v>12</v>
      </c>
      <c r="I913">
        <v>66</v>
      </c>
    </row>
    <row r="914" spans="1:9" x14ac:dyDescent="0.3">
      <c r="A914">
        <v>913</v>
      </c>
      <c r="B914" t="s">
        <v>9</v>
      </c>
      <c r="C914">
        <v>2894048.26</v>
      </c>
      <c r="D914" t="s">
        <v>14</v>
      </c>
      <c r="E914" t="s">
        <v>11</v>
      </c>
      <c r="F914" t="s">
        <v>12</v>
      </c>
      <c r="G914" t="s">
        <v>13</v>
      </c>
      <c r="H914" t="s">
        <v>13</v>
      </c>
      <c r="I914">
        <v>63</v>
      </c>
    </row>
    <row r="915" spans="1:9" x14ac:dyDescent="0.3">
      <c r="A915">
        <v>914</v>
      </c>
      <c r="B915" t="s">
        <v>15</v>
      </c>
      <c r="C915">
        <v>297046</v>
      </c>
      <c r="D915" t="s">
        <v>17</v>
      </c>
      <c r="E915" t="s">
        <v>16</v>
      </c>
      <c r="F915" t="s">
        <v>12</v>
      </c>
      <c r="G915" t="s">
        <v>13</v>
      </c>
      <c r="H915" t="s">
        <v>12</v>
      </c>
      <c r="I915">
        <v>60</v>
      </c>
    </row>
    <row r="916" spans="1:9" x14ac:dyDescent="0.3">
      <c r="A916">
        <v>915</v>
      </c>
      <c r="B916" t="s">
        <v>15</v>
      </c>
      <c r="C916">
        <v>451350</v>
      </c>
      <c r="D916" t="s">
        <v>10</v>
      </c>
      <c r="E916" t="s">
        <v>16</v>
      </c>
      <c r="F916" t="s">
        <v>12</v>
      </c>
      <c r="G916" t="s">
        <v>13</v>
      </c>
      <c r="H916" t="s">
        <v>13</v>
      </c>
      <c r="I916">
        <v>25</v>
      </c>
    </row>
    <row r="917" spans="1:9" x14ac:dyDescent="0.3">
      <c r="A917">
        <v>916</v>
      </c>
      <c r="B917" t="s">
        <v>15</v>
      </c>
      <c r="C917">
        <v>639148</v>
      </c>
      <c r="D917" t="s">
        <v>18</v>
      </c>
      <c r="E917" t="s">
        <v>16</v>
      </c>
      <c r="F917" t="s">
        <v>12</v>
      </c>
      <c r="G917" t="s">
        <v>12</v>
      </c>
      <c r="H917" t="s">
        <v>13</v>
      </c>
      <c r="I917">
        <v>66</v>
      </c>
    </row>
    <row r="918" spans="1:9" x14ac:dyDescent="0.3">
      <c r="A918">
        <v>917</v>
      </c>
      <c r="B918" t="s">
        <v>9</v>
      </c>
      <c r="C918">
        <v>1529085.26</v>
      </c>
      <c r="D918" t="s">
        <v>10</v>
      </c>
      <c r="E918" t="s">
        <v>11</v>
      </c>
      <c r="F918" t="s">
        <v>12</v>
      </c>
      <c r="G918" t="s">
        <v>13</v>
      </c>
      <c r="H918" t="s">
        <v>13</v>
      </c>
      <c r="I918">
        <v>28</v>
      </c>
    </row>
    <row r="919" spans="1:9" x14ac:dyDescent="0.3">
      <c r="A919">
        <v>918</v>
      </c>
      <c r="B919" t="s">
        <v>9</v>
      </c>
      <c r="C919">
        <v>230212.72</v>
      </c>
      <c r="D919" t="s">
        <v>10</v>
      </c>
      <c r="E919" t="s">
        <v>16</v>
      </c>
      <c r="F919" t="s">
        <v>12</v>
      </c>
      <c r="G919" t="s">
        <v>13</v>
      </c>
      <c r="H919" t="s">
        <v>13</v>
      </c>
      <c r="I919">
        <v>20</v>
      </c>
    </row>
    <row r="920" spans="1:9" x14ac:dyDescent="0.3">
      <c r="A920">
        <v>919</v>
      </c>
      <c r="B920" t="s">
        <v>9</v>
      </c>
      <c r="C920">
        <v>620245</v>
      </c>
      <c r="D920" t="s">
        <v>18</v>
      </c>
      <c r="E920" t="s">
        <v>16</v>
      </c>
      <c r="F920" t="s">
        <v>12</v>
      </c>
      <c r="G920" t="s">
        <v>13</v>
      </c>
      <c r="H920" t="s">
        <v>12</v>
      </c>
      <c r="I920">
        <v>37</v>
      </c>
    </row>
    <row r="921" spans="1:9" x14ac:dyDescent="0.3">
      <c r="A921">
        <v>920</v>
      </c>
      <c r="B921" t="s">
        <v>9</v>
      </c>
      <c r="C921">
        <v>353240</v>
      </c>
      <c r="D921" t="s">
        <v>10</v>
      </c>
      <c r="E921" t="s">
        <v>11</v>
      </c>
      <c r="F921" t="s">
        <v>12</v>
      </c>
      <c r="G921" t="s">
        <v>13</v>
      </c>
      <c r="H921" t="s">
        <v>13</v>
      </c>
      <c r="I921">
        <v>35</v>
      </c>
    </row>
    <row r="922" spans="1:9" x14ac:dyDescent="0.3">
      <c r="A922">
        <v>921</v>
      </c>
      <c r="B922" t="s">
        <v>9</v>
      </c>
      <c r="C922">
        <v>523001.59999999998</v>
      </c>
      <c r="D922" t="s">
        <v>10</v>
      </c>
      <c r="E922" t="s">
        <v>16</v>
      </c>
      <c r="F922" t="s">
        <v>12</v>
      </c>
      <c r="G922" t="s">
        <v>13</v>
      </c>
      <c r="H922" t="s">
        <v>13</v>
      </c>
      <c r="I922">
        <v>38</v>
      </c>
    </row>
    <row r="923" spans="1:9" x14ac:dyDescent="0.3">
      <c r="A923">
        <v>922</v>
      </c>
      <c r="B923" t="s">
        <v>9</v>
      </c>
      <c r="C923">
        <v>477172.1</v>
      </c>
      <c r="D923" t="s">
        <v>10</v>
      </c>
      <c r="E923" t="s">
        <v>16</v>
      </c>
      <c r="F923" t="s">
        <v>12</v>
      </c>
      <c r="G923" t="s">
        <v>13</v>
      </c>
      <c r="H923" t="s">
        <v>13</v>
      </c>
      <c r="I923">
        <v>20</v>
      </c>
    </row>
    <row r="924" spans="1:9" x14ac:dyDescent="0.3">
      <c r="A924">
        <v>923</v>
      </c>
      <c r="B924" t="s">
        <v>9</v>
      </c>
      <c r="C924">
        <v>297046</v>
      </c>
      <c r="D924" t="s">
        <v>18</v>
      </c>
      <c r="E924" t="s">
        <v>16</v>
      </c>
      <c r="F924" t="s">
        <v>12</v>
      </c>
      <c r="G924" t="s">
        <v>13</v>
      </c>
      <c r="H924" t="s">
        <v>13</v>
      </c>
      <c r="I924">
        <v>35</v>
      </c>
    </row>
    <row r="925" spans="1:9" x14ac:dyDescent="0.3">
      <c r="A925">
        <v>924</v>
      </c>
      <c r="B925" t="s">
        <v>9</v>
      </c>
      <c r="C925">
        <v>458557</v>
      </c>
      <c r="D925" t="s">
        <v>18</v>
      </c>
      <c r="E925" t="s">
        <v>16</v>
      </c>
      <c r="F925" t="s">
        <v>12</v>
      </c>
      <c r="G925" t="s">
        <v>12</v>
      </c>
      <c r="H925" t="s">
        <v>12</v>
      </c>
      <c r="I925">
        <v>41</v>
      </c>
    </row>
    <row r="926" spans="1:9" x14ac:dyDescent="0.3">
      <c r="A926">
        <v>925</v>
      </c>
      <c r="B926" t="s">
        <v>9</v>
      </c>
      <c r="C926">
        <v>639148</v>
      </c>
      <c r="D926" t="s">
        <v>18</v>
      </c>
      <c r="E926" t="s">
        <v>16</v>
      </c>
      <c r="F926" t="s">
        <v>12</v>
      </c>
      <c r="G926" t="s">
        <v>13</v>
      </c>
      <c r="H926" t="s">
        <v>12</v>
      </c>
      <c r="I926">
        <v>50</v>
      </c>
    </row>
    <row r="927" spans="1:9" x14ac:dyDescent="0.3">
      <c r="A927">
        <v>926</v>
      </c>
      <c r="B927" t="s">
        <v>15</v>
      </c>
      <c r="C927">
        <v>299647</v>
      </c>
      <c r="D927" t="s">
        <v>17</v>
      </c>
      <c r="E927" t="s">
        <v>16</v>
      </c>
      <c r="F927" t="s">
        <v>12</v>
      </c>
      <c r="G927" t="s">
        <v>13</v>
      </c>
      <c r="H927" t="s">
        <v>13</v>
      </c>
      <c r="I927">
        <v>68</v>
      </c>
    </row>
    <row r="928" spans="1:9" x14ac:dyDescent="0.3">
      <c r="A928">
        <v>927</v>
      </c>
      <c r="B928" t="s">
        <v>15</v>
      </c>
      <c r="C928">
        <v>996543.9</v>
      </c>
      <c r="D928" t="s">
        <v>10</v>
      </c>
      <c r="E928" t="s">
        <v>11</v>
      </c>
      <c r="F928" t="s">
        <v>12</v>
      </c>
      <c r="G928" t="s">
        <v>13</v>
      </c>
      <c r="H928" t="s">
        <v>13</v>
      </c>
      <c r="I928">
        <v>54</v>
      </c>
    </row>
    <row r="929" spans="1:9" x14ac:dyDescent="0.3">
      <c r="A929">
        <v>928</v>
      </c>
      <c r="B929" t="s">
        <v>9</v>
      </c>
      <c r="C929">
        <v>355000</v>
      </c>
      <c r="D929" t="s">
        <v>10</v>
      </c>
      <c r="E929" t="s">
        <v>16</v>
      </c>
      <c r="F929" t="s">
        <v>12</v>
      </c>
      <c r="G929" t="s">
        <v>13</v>
      </c>
      <c r="H929" t="s">
        <v>13</v>
      </c>
      <c r="I929">
        <v>60</v>
      </c>
    </row>
    <row r="930" spans="1:9" x14ac:dyDescent="0.3">
      <c r="A930">
        <v>929</v>
      </c>
      <c r="B930" t="s">
        <v>15</v>
      </c>
      <c r="C930">
        <v>319590</v>
      </c>
      <c r="D930" t="s">
        <v>10</v>
      </c>
      <c r="E930" t="s">
        <v>16</v>
      </c>
      <c r="F930" t="s">
        <v>12</v>
      </c>
      <c r="G930" t="s">
        <v>13</v>
      </c>
      <c r="H930" t="s">
        <v>13</v>
      </c>
      <c r="I930">
        <v>35</v>
      </c>
    </row>
    <row r="931" spans="1:9" x14ac:dyDescent="0.3">
      <c r="A931">
        <v>930</v>
      </c>
      <c r="B931" t="s">
        <v>15</v>
      </c>
      <c r="C931">
        <v>74000</v>
      </c>
      <c r="D931" t="s">
        <v>10</v>
      </c>
      <c r="E931" t="s">
        <v>16</v>
      </c>
      <c r="F931" t="s">
        <v>12</v>
      </c>
      <c r="G931" t="s">
        <v>13</v>
      </c>
      <c r="H931" t="s">
        <v>13</v>
      </c>
      <c r="I931">
        <v>34</v>
      </c>
    </row>
    <row r="932" spans="1:9" x14ac:dyDescent="0.3">
      <c r="A932">
        <v>931</v>
      </c>
      <c r="B932" t="s">
        <v>9</v>
      </c>
      <c r="C932">
        <v>442546.73</v>
      </c>
      <c r="D932" t="s">
        <v>10</v>
      </c>
      <c r="E932" t="s">
        <v>16</v>
      </c>
      <c r="F932" t="s">
        <v>12</v>
      </c>
      <c r="G932" t="s">
        <v>13</v>
      </c>
      <c r="H932" t="s">
        <v>13</v>
      </c>
      <c r="I932">
        <v>40</v>
      </c>
    </row>
    <row r="933" spans="1:9" x14ac:dyDescent="0.3">
      <c r="A933">
        <v>932</v>
      </c>
      <c r="B933" t="s">
        <v>9</v>
      </c>
      <c r="C933">
        <v>1249086</v>
      </c>
      <c r="D933" t="s">
        <v>14</v>
      </c>
      <c r="E933" t="s">
        <v>11</v>
      </c>
      <c r="F933" t="s">
        <v>12</v>
      </c>
      <c r="G933" t="s">
        <v>13</v>
      </c>
      <c r="H933" t="s">
        <v>13</v>
      </c>
      <c r="I933">
        <v>73</v>
      </c>
    </row>
    <row r="934" spans="1:9" x14ac:dyDescent="0.3">
      <c r="A934">
        <v>933</v>
      </c>
      <c r="B934" t="s">
        <v>9</v>
      </c>
      <c r="C934">
        <v>505000</v>
      </c>
      <c r="D934" t="s">
        <v>10</v>
      </c>
      <c r="E934" t="s">
        <v>16</v>
      </c>
      <c r="F934" t="s">
        <v>12</v>
      </c>
      <c r="G934" t="s">
        <v>13</v>
      </c>
      <c r="H934" t="s">
        <v>13</v>
      </c>
      <c r="I934">
        <v>21</v>
      </c>
    </row>
    <row r="935" spans="1:9" x14ac:dyDescent="0.3">
      <c r="A935">
        <v>934</v>
      </c>
      <c r="B935" t="s">
        <v>9</v>
      </c>
      <c r="C935">
        <v>2471797</v>
      </c>
      <c r="D935" t="s">
        <v>14</v>
      </c>
      <c r="E935" t="s">
        <v>11</v>
      </c>
      <c r="F935" t="s">
        <v>12</v>
      </c>
      <c r="G935" t="s">
        <v>13</v>
      </c>
      <c r="H935" t="s">
        <v>13</v>
      </c>
      <c r="I935">
        <v>78</v>
      </c>
    </row>
    <row r="936" spans="1:9" x14ac:dyDescent="0.3">
      <c r="A936">
        <v>935</v>
      </c>
      <c r="B936" t="s">
        <v>15</v>
      </c>
      <c r="C936">
        <v>146600</v>
      </c>
      <c r="D936" t="s">
        <v>10</v>
      </c>
      <c r="E936" t="s">
        <v>16</v>
      </c>
      <c r="F936" t="s">
        <v>12</v>
      </c>
      <c r="G936" t="s">
        <v>13</v>
      </c>
      <c r="H936" t="s">
        <v>13</v>
      </c>
      <c r="I936">
        <v>36</v>
      </c>
    </row>
    <row r="937" spans="1:9" x14ac:dyDescent="0.3">
      <c r="A937">
        <v>936</v>
      </c>
      <c r="B937" t="s">
        <v>15</v>
      </c>
      <c r="C937">
        <v>300932.62</v>
      </c>
      <c r="D937" t="s">
        <v>10</v>
      </c>
      <c r="E937" t="s">
        <v>16</v>
      </c>
      <c r="F937" t="s">
        <v>12</v>
      </c>
      <c r="G937" t="s">
        <v>13</v>
      </c>
      <c r="H937" t="s">
        <v>13</v>
      </c>
      <c r="I937">
        <v>52</v>
      </c>
    </row>
    <row r="938" spans="1:9" x14ac:dyDescent="0.3">
      <c r="A938">
        <v>937</v>
      </c>
      <c r="B938" t="s">
        <v>9</v>
      </c>
      <c r="C938">
        <v>275000</v>
      </c>
      <c r="D938" t="s">
        <v>10</v>
      </c>
      <c r="E938" t="s">
        <v>16</v>
      </c>
      <c r="F938" t="s">
        <v>12</v>
      </c>
      <c r="G938" t="s">
        <v>13</v>
      </c>
      <c r="H938" t="s">
        <v>13</v>
      </c>
      <c r="I938">
        <v>42</v>
      </c>
    </row>
    <row r="939" spans="1:9" x14ac:dyDescent="0.3">
      <c r="A939">
        <v>938</v>
      </c>
      <c r="B939" t="s">
        <v>9</v>
      </c>
      <c r="C939">
        <v>515165</v>
      </c>
      <c r="D939" t="s">
        <v>10</v>
      </c>
      <c r="E939" t="s">
        <v>16</v>
      </c>
      <c r="F939" t="s">
        <v>12</v>
      </c>
      <c r="G939" t="s">
        <v>13</v>
      </c>
      <c r="H939" t="s">
        <v>13</v>
      </c>
      <c r="I939">
        <v>46</v>
      </c>
    </row>
    <row r="940" spans="1:9" x14ac:dyDescent="0.3">
      <c r="A940">
        <v>939</v>
      </c>
      <c r="B940" t="s">
        <v>15</v>
      </c>
      <c r="C940">
        <v>297046</v>
      </c>
      <c r="D940" t="s">
        <v>17</v>
      </c>
      <c r="E940" t="s">
        <v>16</v>
      </c>
      <c r="F940" t="s">
        <v>12</v>
      </c>
      <c r="G940" t="s">
        <v>13</v>
      </c>
      <c r="H940" t="s">
        <v>13</v>
      </c>
      <c r="I940">
        <v>56</v>
      </c>
    </row>
    <row r="941" spans="1:9" x14ac:dyDescent="0.3">
      <c r="A941">
        <v>940</v>
      </c>
      <c r="B941" t="s">
        <v>15</v>
      </c>
      <c r="C941">
        <v>1205262.5</v>
      </c>
      <c r="D941" t="s">
        <v>10</v>
      </c>
      <c r="E941" t="s">
        <v>11</v>
      </c>
      <c r="F941" t="s">
        <v>12</v>
      </c>
      <c r="G941" t="s">
        <v>13</v>
      </c>
      <c r="H941" t="s">
        <v>13</v>
      </c>
      <c r="I941">
        <v>31</v>
      </c>
    </row>
    <row r="942" spans="1:9" x14ac:dyDescent="0.3">
      <c r="A942">
        <v>941</v>
      </c>
      <c r="B942" t="s">
        <v>9</v>
      </c>
      <c r="C942">
        <v>1578046.6</v>
      </c>
      <c r="D942" t="s">
        <v>10</v>
      </c>
      <c r="E942" t="s">
        <v>16</v>
      </c>
      <c r="F942" t="s">
        <v>12</v>
      </c>
      <c r="G942" t="s">
        <v>13</v>
      </c>
      <c r="H942" t="s">
        <v>13</v>
      </c>
      <c r="I942">
        <v>35</v>
      </c>
    </row>
    <row r="943" spans="1:9" x14ac:dyDescent="0.3">
      <c r="A943">
        <v>942</v>
      </c>
      <c r="B943" t="s">
        <v>15</v>
      </c>
      <c r="C943">
        <v>271673.09000000003</v>
      </c>
      <c r="D943" t="s">
        <v>10</v>
      </c>
      <c r="E943" t="s">
        <v>16</v>
      </c>
      <c r="F943" t="s">
        <v>12</v>
      </c>
      <c r="G943" t="s">
        <v>13</v>
      </c>
      <c r="H943" t="s">
        <v>13</v>
      </c>
      <c r="I943">
        <v>24</v>
      </c>
    </row>
    <row r="944" spans="1:9" x14ac:dyDescent="0.3">
      <c r="A944">
        <v>943</v>
      </c>
      <c r="B944" t="s">
        <v>9</v>
      </c>
      <c r="C944">
        <v>297050</v>
      </c>
      <c r="D944" t="s">
        <v>17</v>
      </c>
      <c r="E944" t="s">
        <v>16</v>
      </c>
      <c r="F944" t="s">
        <v>12</v>
      </c>
      <c r="G944" t="s">
        <v>13</v>
      </c>
      <c r="H944" t="s">
        <v>13</v>
      </c>
      <c r="I944">
        <v>46</v>
      </c>
    </row>
    <row r="945" spans="1:9" x14ac:dyDescent="0.3">
      <c r="A945">
        <v>944</v>
      </c>
      <c r="B945" t="s">
        <v>15</v>
      </c>
      <c r="C945">
        <v>691550</v>
      </c>
      <c r="D945" t="s">
        <v>10</v>
      </c>
      <c r="E945" t="s">
        <v>16</v>
      </c>
      <c r="F945" t="s">
        <v>12</v>
      </c>
      <c r="G945" t="s">
        <v>13</v>
      </c>
      <c r="H945" t="s">
        <v>12</v>
      </c>
      <c r="I945">
        <v>43</v>
      </c>
    </row>
    <row r="946" spans="1:9" x14ac:dyDescent="0.3">
      <c r="A946">
        <v>945</v>
      </c>
      <c r="B946" t="s">
        <v>15</v>
      </c>
      <c r="C946">
        <v>322474</v>
      </c>
      <c r="D946" t="s">
        <v>17</v>
      </c>
      <c r="E946" t="s">
        <v>16</v>
      </c>
      <c r="F946" t="s">
        <v>12</v>
      </c>
      <c r="G946" t="s">
        <v>13</v>
      </c>
      <c r="H946" t="s">
        <v>13</v>
      </c>
      <c r="I946">
        <v>28</v>
      </c>
    </row>
    <row r="947" spans="1:9" x14ac:dyDescent="0.3">
      <c r="A947">
        <v>946</v>
      </c>
      <c r="B947" t="s">
        <v>9</v>
      </c>
      <c r="C947">
        <v>540083</v>
      </c>
      <c r="D947" t="s">
        <v>18</v>
      </c>
      <c r="E947" t="s">
        <v>16</v>
      </c>
      <c r="F947" t="s">
        <v>12</v>
      </c>
      <c r="G947" t="s">
        <v>13</v>
      </c>
      <c r="H947" t="s">
        <v>12</v>
      </c>
      <c r="I947">
        <v>60</v>
      </c>
    </row>
    <row r="948" spans="1:9" x14ac:dyDescent="0.3">
      <c r="A948">
        <v>947</v>
      </c>
      <c r="B948" t="s">
        <v>15</v>
      </c>
      <c r="C948">
        <v>291108</v>
      </c>
      <c r="D948" t="s">
        <v>10</v>
      </c>
      <c r="E948" t="s">
        <v>16</v>
      </c>
      <c r="F948" t="s">
        <v>12</v>
      </c>
      <c r="G948" t="s">
        <v>12</v>
      </c>
      <c r="H948" t="s">
        <v>13</v>
      </c>
      <c r="I948">
        <v>40</v>
      </c>
    </row>
    <row r="949" spans="1:9" x14ac:dyDescent="0.3">
      <c r="A949">
        <v>948</v>
      </c>
      <c r="B949" t="s">
        <v>15</v>
      </c>
      <c r="C949">
        <v>557449.5</v>
      </c>
      <c r="D949" t="s">
        <v>10</v>
      </c>
      <c r="E949" t="s">
        <v>11</v>
      </c>
      <c r="F949" t="s">
        <v>12</v>
      </c>
      <c r="G949" t="s">
        <v>13</v>
      </c>
      <c r="H949" t="s">
        <v>13</v>
      </c>
      <c r="I949">
        <v>36</v>
      </c>
    </row>
    <row r="950" spans="1:9" x14ac:dyDescent="0.3">
      <c r="A950">
        <v>949</v>
      </c>
      <c r="B950" t="s">
        <v>9</v>
      </c>
      <c r="C950">
        <v>682612</v>
      </c>
      <c r="D950" t="s">
        <v>10</v>
      </c>
      <c r="E950" t="s">
        <v>16</v>
      </c>
      <c r="F950" t="s">
        <v>12</v>
      </c>
      <c r="G950" t="s">
        <v>13</v>
      </c>
      <c r="H950" t="s">
        <v>13</v>
      </c>
      <c r="I950">
        <v>31</v>
      </c>
    </row>
    <row r="951" spans="1:9" x14ac:dyDescent="0.3">
      <c r="A951">
        <v>950</v>
      </c>
      <c r="B951" t="s">
        <v>15</v>
      </c>
      <c r="C951">
        <v>359550</v>
      </c>
      <c r="D951" t="s">
        <v>10</v>
      </c>
      <c r="E951" t="s">
        <v>16</v>
      </c>
      <c r="F951" t="s">
        <v>12</v>
      </c>
      <c r="G951" t="s">
        <v>13</v>
      </c>
      <c r="H951" t="s">
        <v>13</v>
      </c>
      <c r="I951">
        <v>54</v>
      </c>
    </row>
    <row r="952" spans="1:9" x14ac:dyDescent="0.3">
      <c r="A952">
        <v>951</v>
      </c>
      <c r="B952" t="s">
        <v>15</v>
      </c>
      <c r="C952">
        <v>444886.15</v>
      </c>
      <c r="D952" t="s">
        <v>10</v>
      </c>
      <c r="E952" t="s">
        <v>16</v>
      </c>
      <c r="F952" t="s">
        <v>12</v>
      </c>
      <c r="G952" t="s">
        <v>13</v>
      </c>
      <c r="H952" t="s">
        <v>13</v>
      </c>
      <c r="I952">
        <v>43</v>
      </c>
    </row>
    <row r="953" spans="1:9" x14ac:dyDescent="0.3">
      <c r="A953">
        <v>952</v>
      </c>
      <c r="B953" t="s">
        <v>9</v>
      </c>
      <c r="C953">
        <v>1027375.02</v>
      </c>
      <c r="D953" t="s">
        <v>14</v>
      </c>
      <c r="E953" t="s">
        <v>11</v>
      </c>
      <c r="F953" t="s">
        <v>12</v>
      </c>
      <c r="G953" t="s">
        <v>13</v>
      </c>
      <c r="H953" t="s">
        <v>13</v>
      </c>
      <c r="I953">
        <v>65</v>
      </c>
    </row>
    <row r="954" spans="1:9" x14ac:dyDescent="0.3">
      <c r="A954">
        <v>953</v>
      </c>
      <c r="B954" t="s">
        <v>9</v>
      </c>
      <c r="C954">
        <v>297046</v>
      </c>
      <c r="D954" t="s">
        <v>17</v>
      </c>
      <c r="E954" t="s">
        <v>16</v>
      </c>
      <c r="F954" t="s">
        <v>12</v>
      </c>
      <c r="G954" t="s">
        <v>13</v>
      </c>
      <c r="H954" t="s">
        <v>13</v>
      </c>
      <c r="I954">
        <v>24</v>
      </c>
    </row>
    <row r="955" spans="1:9" x14ac:dyDescent="0.3">
      <c r="A955">
        <v>954</v>
      </c>
      <c r="B955" t="s">
        <v>9</v>
      </c>
      <c r="C955">
        <v>266831.25</v>
      </c>
      <c r="D955" t="s">
        <v>10</v>
      </c>
      <c r="E955" t="s">
        <v>16</v>
      </c>
      <c r="F955" t="s">
        <v>12</v>
      </c>
      <c r="G955" t="s">
        <v>13</v>
      </c>
      <c r="H955" t="s">
        <v>13</v>
      </c>
      <c r="I955">
        <v>21</v>
      </c>
    </row>
    <row r="956" spans="1:9" x14ac:dyDescent="0.3">
      <c r="A956">
        <v>955</v>
      </c>
      <c r="B956" t="s">
        <v>9</v>
      </c>
      <c r="C956">
        <v>943684.2</v>
      </c>
      <c r="D956" t="s">
        <v>10</v>
      </c>
      <c r="E956" t="s">
        <v>11</v>
      </c>
      <c r="F956" t="s">
        <v>12</v>
      </c>
      <c r="G956" t="s">
        <v>13</v>
      </c>
      <c r="H956" t="s">
        <v>13</v>
      </c>
      <c r="I956">
        <v>39</v>
      </c>
    </row>
    <row r="957" spans="1:9" x14ac:dyDescent="0.3">
      <c r="A957">
        <v>956</v>
      </c>
      <c r="B957" t="s">
        <v>9</v>
      </c>
      <c r="C957">
        <v>814208</v>
      </c>
      <c r="D957" t="s">
        <v>18</v>
      </c>
      <c r="E957" t="s">
        <v>16</v>
      </c>
      <c r="F957" t="s">
        <v>12</v>
      </c>
      <c r="G957" t="s">
        <v>13</v>
      </c>
      <c r="H957" t="s">
        <v>13</v>
      </c>
      <c r="I957">
        <v>49</v>
      </c>
    </row>
    <row r="958" spans="1:9" x14ac:dyDescent="0.3">
      <c r="A958">
        <v>957</v>
      </c>
      <c r="B958" t="s">
        <v>9</v>
      </c>
      <c r="C958">
        <v>298155</v>
      </c>
      <c r="D958" t="s">
        <v>18</v>
      </c>
      <c r="E958" t="s">
        <v>16</v>
      </c>
      <c r="F958" t="s">
        <v>12</v>
      </c>
      <c r="G958" t="s">
        <v>13</v>
      </c>
      <c r="H958" t="s">
        <v>13</v>
      </c>
      <c r="I958">
        <v>63</v>
      </c>
    </row>
    <row r="959" spans="1:9" x14ac:dyDescent="0.3">
      <c r="A959">
        <v>958</v>
      </c>
      <c r="B959" t="s">
        <v>15</v>
      </c>
      <c r="C959">
        <v>1102583.95</v>
      </c>
      <c r="D959" t="s">
        <v>10</v>
      </c>
      <c r="E959" t="s">
        <v>16</v>
      </c>
      <c r="F959" t="s">
        <v>12</v>
      </c>
      <c r="G959" t="s">
        <v>13</v>
      </c>
      <c r="H959" t="s">
        <v>13</v>
      </c>
      <c r="I959">
        <v>36</v>
      </c>
    </row>
    <row r="960" spans="1:9" x14ac:dyDescent="0.3">
      <c r="A960">
        <v>959</v>
      </c>
      <c r="B960" t="s">
        <v>9</v>
      </c>
      <c r="C960">
        <v>326749</v>
      </c>
      <c r="D960" t="s">
        <v>17</v>
      </c>
      <c r="E960" t="s">
        <v>16</v>
      </c>
      <c r="F960" t="s">
        <v>12</v>
      </c>
      <c r="G960" t="s">
        <v>13</v>
      </c>
      <c r="H960" t="s">
        <v>13</v>
      </c>
      <c r="I960">
        <v>47</v>
      </c>
    </row>
    <row r="961" spans="1:9" x14ac:dyDescent="0.3">
      <c r="A961">
        <v>960</v>
      </c>
      <c r="B961" t="s">
        <v>9</v>
      </c>
      <c r="C961">
        <v>419576</v>
      </c>
      <c r="D961" t="s">
        <v>18</v>
      </c>
      <c r="E961" t="s">
        <v>16</v>
      </c>
      <c r="F961" t="s">
        <v>12</v>
      </c>
      <c r="G961" t="s">
        <v>13</v>
      </c>
      <c r="H961" t="s">
        <v>13</v>
      </c>
      <c r="I961">
        <v>59</v>
      </c>
    </row>
    <row r="962" spans="1:9" x14ac:dyDescent="0.3">
      <c r="A962">
        <v>961</v>
      </c>
      <c r="B962" t="s">
        <v>15</v>
      </c>
      <c r="C962">
        <v>1828056.75</v>
      </c>
      <c r="D962" t="s">
        <v>10</v>
      </c>
      <c r="E962" t="s">
        <v>16</v>
      </c>
      <c r="F962" t="s">
        <v>12</v>
      </c>
      <c r="G962" t="s">
        <v>13</v>
      </c>
      <c r="H962" t="s">
        <v>13</v>
      </c>
      <c r="I962">
        <v>40</v>
      </c>
    </row>
    <row r="963" spans="1:9" x14ac:dyDescent="0.3">
      <c r="A963">
        <v>962</v>
      </c>
      <c r="B963" t="s">
        <v>9</v>
      </c>
      <c r="C963">
        <v>1335784.1399999999</v>
      </c>
      <c r="D963" t="s">
        <v>10</v>
      </c>
      <c r="E963" t="s">
        <v>16</v>
      </c>
      <c r="F963" t="s">
        <v>12</v>
      </c>
      <c r="G963" t="s">
        <v>13</v>
      </c>
      <c r="H963" t="s">
        <v>13</v>
      </c>
      <c r="I963">
        <v>36</v>
      </c>
    </row>
    <row r="964" spans="1:9" x14ac:dyDescent="0.3">
      <c r="A964">
        <v>963</v>
      </c>
      <c r="B964" t="s">
        <v>9</v>
      </c>
      <c r="C964">
        <v>302470</v>
      </c>
      <c r="D964" t="s">
        <v>17</v>
      </c>
      <c r="E964" t="s">
        <v>16</v>
      </c>
      <c r="F964" t="s">
        <v>12</v>
      </c>
      <c r="G964" t="s">
        <v>13</v>
      </c>
      <c r="H964" t="s">
        <v>13</v>
      </c>
      <c r="I964">
        <v>43</v>
      </c>
    </row>
    <row r="965" spans="1:9" x14ac:dyDescent="0.3">
      <c r="A965">
        <v>964</v>
      </c>
      <c r="B965" t="s">
        <v>15</v>
      </c>
      <c r="C965">
        <v>538365</v>
      </c>
      <c r="D965" t="s">
        <v>14</v>
      </c>
      <c r="E965" t="s">
        <v>11</v>
      </c>
      <c r="F965" t="s">
        <v>12</v>
      </c>
      <c r="G965" t="s">
        <v>13</v>
      </c>
      <c r="H965" t="s">
        <v>13</v>
      </c>
      <c r="I965">
        <v>71</v>
      </c>
    </row>
    <row r="966" spans="1:9" x14ac:dyDescent="0.3">
      <c r="A966">
        <v>965</v>
      </c>
      <c r="B966" t="s">
        <v>15</v>
      </c>
      <c r="C966">
        <v>383420.24</v>
      </c>
      <c r="D966" t="s">
        <v>10</v>
      </c>
      <c r="E966" t="s">
        <v>16</v>
      </c>
      <c r="F966" t="s">
        <v>12</v>
      </c>
      <c r="G966" t="s">
        <v>13</v>
      </c>
      <c r="H966" t="s">
        <v>13</v>
      </c>
      <c r="I966">
        <v>23</v>
      </c>
    </row>
    <row r="967" spans="1:9" x14ac:dyDescent="0.3">
      <c r="A967">
        <v>966</v>
      </c>
      <c r="B967" t="s">
        <v>15</v>
      </c>
      <c r="C967">
        <v>2385230</v>
      </c>
      <c r="D967" t="s">
        <v>10</v>
      </c>
      <c r="E967" t="s">
        <v>16</v>
      </c>
      <c r="F967" t="s">
        <v>12</v>
      </c>
      <c r="G967" t="s">
        <v>13</v>
      </c>
      <c r="H967" t="s">
        <v>13</v>
      </c>
      <c r="I967">
        <v>61</v>
      </c>
    </row>
    <row r="968" spans="1:9" x14ac:dyDescent="0.3">
      <c r="A968">
        <v>967</v>
      </c>
      <c r="B968" t="s">
        <v>15</v>
      </c>
      <c r="C968">
        <v>300018</v>
      </c>
      <c r="D968" t="s">
        <v>17</v>
      </c>
      <c r="E968" t="s">
        <v>16</v>
      </c>
      <c r="F968" t="s">
        <v>12</v>
      </c>
      <c r="G968" t="s">
        <v>13</v>
      </c>
      <c r="H968" t="s">
        <v>13</v>
      </c>
      <c r="I968">
        <v>47</v>
      </c>
    </row>
    <row r="969" spans="1:9" x14ac:dyDescent="0.3">
      <c r="A969">
        <v>968</v>
      </c>
      <c r="B969" t="s">
        <v>15</v>
      </c>
      <c r="C969">
        <v>309100.09999999998</v>
      </c>
      <c r="D969" t="s">
        <v>10</v>
      </c>
      <c r="E969" t="s">
        <v>16</v>
      </c>
      <c r="F969" t="s">
        <v>12</v>
      </c>
      <c r="G969" t="s">
        <v>13</v>
      </c>
      <c r="H969" t="s">
        <v>13</v>
      </c>
      <c r="I969">
        <v>20</v>
      </c>
    </row>
    <row r="970" spans="1:9" x14ac:dyDescent="0.3">
      <c r="A970">
        <v>969</v>
      </c>
      <c r="B970" t="s">
        <v>9</v>
      </c>
      <c r="C970">
        <v>300000</v>
      </c>
      <c r="D970" t="s">
        <v>10</v>
      </c>
      <c r="E970" t="s">
        <v>16</v>
      </c>
      <c r="F970" t="s">
        <v>12</v>
      </c>
      <c r="G970" t="s">
        <v>13</v>
      </c>
      <c r="H970" t="s">
        <v>13</v>
      </c>
      <c r="I970">
        <v>60</v>
      </c>
    </row>
    <row r="971" spans="1:9" x14ac:dyDescent="0.3">
      <c r="A971">
        <v>970</v>
      </c>
      <c r="B971" t="s">
        <v>9</v>
      </c>
      <c r="C971">
        <v>420000</v>
      </c>
      <c r="D971" t="s">
        <v>10</v>
      </c>
      <c r="E971" t="s">
        <v>16</v>
      </c>
      <c r="F971" t="s">
        <v>12</v>
      </c>
      <c r="G971" t="s">
        <v>13</v>
      </c>
      <c r="H971" t="s">
        <v>13</v>
      </c>
      <c r="I971">
        <v>25</v>
      </c>
    </row>
    <row r="972" spans="1:9" x14ac:dyDescent="0.3">
      <c r="A972">
        <v>971</v>
      </c>
      <c r="B972" t="s">
        <v>9</v>
      </c>
      <c r="C972">
        <v>1326988.8</v>
      </c>
      <c r="D972" t="s">
        <v>10</v>
      </c>
      <c r="E972" t="s">
        <v>11</v>
      </c>
      <c r="F972" t="s">
        <v>12</v>
      </c>
      <c r="G972" t="s">
        <v>13</v>
      </c>
      <c r="H972" t="s">
        <v>13</v>
      </c>
      <c r="I972">
        <v>38</v>
      </c>
    </row>
    <row r="973" spans="1:9" x14ac:dyDescent="0.3">
      <c r="A973">
        <v>972</v>
      </c>
      <c r="B973" t="s">
        <v>9</v>
      </c>
      <c r="C973">
        <v>405798</v>
      </c>
      <c r="D973" t="s">
        <v>18</v>
      </c>
      <c r="E973" t="s">
        <v>16</v>
      </c>
      <c r="F973" t="s">
        <v>12</v>
      </c>
      <c r="G973" t="s">
        <v>13</v>
      </c>
      <c r="H973" t="s">
        <v>12</v>
      </c>
      <c r="I973">
        <v>60</v>
      </c>
    </row>
    <row r="974" spans="1:9" x14ac:dyDescent="0.3">
      <c r="A974">
        <v>973</v>
      </c>
      <c r="B974" t="s">
        <v>15</v>
      </c>
      <c r="C974">
        <v>299647</v>
      </c>
      <c r="D974" t="s">
        <v>17</v>
      </c>
      <c r="E974" t="s">
        <v>16</v>
      </c>
      <c r="F974" t="s">
        <v>12</v>
      </c>
      <c r="G974" t="s">
        <v>13</v>
      </c>
      <c r="H974" t="s">
        <v>13</v>
      </c>
      <c r="I974">
        <v>40</v>
      </c>
    </row>
    <row r="975" spans="1:9" x14ac:dyDescent="0.3">
      <c r="A975">
        <v>974</v>
      </c>
      <c r="B975" t="s">
        <v>15</v>
      </c>
      <c r="C975">
        <v>837414</v>
      </c>
      <c r="D975" t="s">
        <v>18</v>
      </c>
      <c r="E975" t="s">
        <v>16</v>
      </c>
      <c r="F975" t="s">
        <v>12</v>
      </c>
      <c r="G975" t="s">
        <v>13</v>
      </c>
      <c r="H975" t="s">
        <v>13</v>
      </c>
      <c r="I975">
        <v>65</v>
      </c>
    </row>
    <row r="976" spans="1:9" x14ac:dyDescent="0.3">
      <c r="A976">
        <v>975</v>
      </c>
      <c r="B976" t="s">
        <v>9</v>
      </c>
      <c r="C976">
        <v>329119.93</v>
      </c>
      <c r="D976" t="s">
        <v>10</v>
      </c>
      <c r="E976" t="s">
        <v>16</v>
      </c>
      <c r="F976" t="s">
        <v>12</v>
      </c>
      <c r="G976" t="s">
        <v>13</v>
      </c>
      <c r="H976" t="s">
        <v>13</v>
      </c>
      <c r="I976">
        <v>28</v>
      </c>
    </row>
    <row r="977" spans="1:9" x14ac:dyDescent="0.3">
      <c r="A977">
        <v>976</v>
      </c>
      <c r="B977" t="s">
        <v>9</v>
      </c>
      <c r="C977">
        <v>966467.2</v>
      </c>
      <c r="D977" t="s">
        <v>10</v>
      </c>
      <c r="E977" t="s">
        <v>16</v>
      </c>
      <c r="F977" t="s">
        <v>12</v>
      </c>
      <c r="G977" t="s">
        <v>12</v>
      </c>
      <c r="H977" t="s">
        <v>13</v>
      </c>
      <c r="I977">
        <v>29</v>
      </c>
    </row>
    <row r="978" spans="1:9" x14ac:dyDescent="0.3">
      <c r="A978">
        <v>977</v>
      </c>
      <c r="B978" t="s">
        <v>15</v>
      </c>
      <c r="C978">
        <v>424747.4</v>
      </c>
      <c r="D978" t="s">
        <v>10</v>
      </c>
      <c r="E978" t="s">
        <v>16</v>
      </c>
      <c r="F978" t="s">
        <v>12</v>
      </c>
      <c r="G978" t="s">
        <v>13</v>
      </c>
      <c r="H978" t="s">
        <v>13</v>
      </c>
      <c r="I978">
        <v>49</v>
      </c>
    </row>
    <row r="979" spans="1:9" x14ac:dyDescent="0.3">
      <c r="A979">
        <v>978</v>
      </c>
      <c r="B979" t="s">
        <v>15</v>
      </c>
      <c r="C979">
        <v>951165</v>
      </c>
      <c r="D979" t="s">
        <v>14</v>
      </c>
      <c r="E979" t="s">
        <v>11</v>
      </c>
      <c r="F979" t="s">
        <v>12</v>
      </c>
      <c r="G979" t="s">
        <v>13</v>
      </c>
      <c r="H979" t="s">
        <v>13</v>
      </c>
      <c r="I979">
        <v>69</v>
      </c>
    </row>
    <row r="980" spans="1:9" x14ac:dyDescent="0.3">
      <c r="A980">
        <v>979</v>
      </c>
      <c r="B980" t="s">
        <v>9</v>
      </c>
      <c r="C980">
        <v>480560.24</v>
      </c>
      <c r="D980" t="s">
        <v>10</v>
      </c>
      <c r="E980" t="s">
        <v>16</v>
      </c>
      <c r="F980" t="s">
        <v>12</v>
      </c>
      <c r="G980" t="s">
        <v>13</v>
      </c>
      <c r="H980" t="s">
        <v>13</v>
      </c>
      <c r="I980">
        <v>25</v>
      </c>
    </row>
    <row r="981" spans="1:9" x14ac:dyDescent="0.3">
      <c r="A981">
        <v>980</v>
      </c>
      <c r="B981" t="s">
        <v>15</v>
      </c>
      <c r="C981">
        <v>1713724</v>
      </c>
      <c r="D981" t="s">
        <v>14</v>
      </c>
      <c r="E981" t="s">
        <v>11</v>
      </c>
      <c r="F981" t="s">
        <v>12</v>
      </c>
      <c r="G981" t="s">
        <v>13</v>
      </c>
      <c r="H981" t="s">
        <v>13</v>
      </c>
      <c r="I981">
        <v>63</v>
      </c>
    </row>
    <row r="982" spans="1:9" x14ac:dyDescent="0.3">
      <c r="A982">
        <v>981</v>
      </c>
      <c r="B982" t="s">
        <v>9</v>
      </c>
      <c r="C982">
        <v>848691.7</v>
      </c>
      <c r="D982" t="s">
        <v>10</v>
      </c>
      <c r="E982" t="s">
        <v>16</v>
      </c>
      <c r="F982" t="s">
        <v>12</v>
      </c>
      <c r="G982" t="s">
        <v>13</v>
      </c>
      <c r="H982" t="s">
        <v>13</v>
      </c>
      <c r="I982">
        <v>49</v>
      </c>
    </row>
    <row r="983" spans="1:9" x14ac:dyDescent="0.3">
      <c r="A983">
        <v>982</v>
      </c>
      <c r="B983" t="s">
        <v>15</v>
      </c>
      <c r="C983">
        <v>297046</v>
      </c>
      <c r="D983" t="s">
        <v>17</v>
      </c>
      <c r="E983" t="s">
        <v>16</v>
      </c>
      <c r="F983" t="s">
        <v>12</v>
      </c>
      <c r="G983" t="s">
        <v>12</v>
      </c>
      <c r="H983" t="s">
        <v>13</v>
      </c>
      <c r="I983">
        <v>51</v>
      </c>
    </row>
    <row r="984" spans="1:9" x14ac:dyDescent="0.3">
      <c r="A984">
        <v>983</v>
      </c>
      <c r="B984" t="s">
        <v>9</v>
      </c>
      <c r="C984">
        <v>278030.99</v>
      </c>
      <c r="D984" t="s">
        <v>19</v>
      </c>
      <c r="E984" t="s">
        <v>16</v>
      </c>
      <c r="F984" t="s">
        <v>12</v>
      </c>
      <c r="G984" t="s">
        <v>13</v>
      </c>
      <c r="H984" t="s">
        <v>13</v>
      </c>
      <c r="I984">
        <v>30</v>
      </c>
    </row>
    <row r="985" spans="1:9" x14ac:dyDescent="0.3">
      <c r="A985">
        <v>984</v>
      </c>
      <c r="B985" t="s">
        <v>15</v>
      </c>
      <c r="C985">
        <v>297045</v>
      </c>
      <c r="D985" t="s">
        <v>17</v>
      </c>
      <c r="E985" t="s">
        <v>16</v>
      </c>
      <c r="F985" t="s">
        <v>12</v>
      </c>
      <c r="G985" t="s">
        <v>13</v>
      </c>
      <c r="H985" t="s">
        <v>13</v>
      </c>
      <c r="I985">
        <v>59</v>
      </c>
    </row>
    <row r="986" spans="1:9" x14ac:dyDescent="0.3">
      <c r="A986">
        <v>985</v>
      </c>
      <c r="B986" t="s">
        <v>15</v>
      </c>
      <c r="C986">
        <v>297973.5</v>
      </c>
      <c r="D986" t="s">
        <v>10</v>
      </c>
      <c r="E986" t="s">
        <v>11</v>
      </c>
      <c r="F986" t="s">
        <v>12</v>
      </c>
      <c r="G986" t="s">
        <v>13</v>
      </c>
      <c r="H986" t="s">
        <v>12</v>
      </c>
      <c r="I986">
        <v>42</v>
      </c>
    </row>
    <row r="987" spans="1:9" x14ac:dyDescent="0.3">
      <c r="A987">
        <v>986</v>
      </c>
      <c r="B987" t="s">
        <v>15</v>
      </c>
      <c r="C987">
        <v>1079349.94</v>
      </c>
      <c r="D987" t="s">
        <v>10</v>
      </c>
      <c r="E987" t="s">
        <v>16</v>
      </c>
      <c r="F987" t="s">
        <v>12</v>
      </c>
      <c r="G987" t="s">
        <v>13</v>
      </c>
      <c r="H987" t="s">
        <v>13</v>
      </c>
      <c r="I987">
        <v>37</v>
      </c>
    </row>
    <row r="988" spans="1:9" x14ac:dyDescent="0.3">
      <c r="A988">
        <v>987</v>
      </c>
      <c r="B988" t="s">
        <v>9</v>
      </c>
      <c r="C988">
        <v>326749</v>
      </c>
      <c r="D988" t="s">
        <v>17</v>
      </c>
      <c r="E988" t="s">
        <v>16</v>
      </c>
      <c r="F988" t="s">
        <v>12</v>
      </c>
      <c r="G988" t="s">
        <v>13</v>
      </c>
      <c r="H988" t="s">
        <v>13</v>
      </c>
      <c r="I988">
        <v>56</v>
      </c>
    </row>
    <row r="989" spans="1:9" x14ac:dyDescent="0.3">
      <c r="A989">
        <v>988</v>
      </c>
      <c r="B989" t="s">
        <v>9</v>
      </c>
      <c r="C989">
        <v>377926.85</v>
      </c>
      <c r="D989" t="s">
        <v>10</v>
      </c>
      <c r="E989" t="s">
        <v>16</v>
      </c>
      <c r="F989" t="s">
        <v>12</v>
      </c>
      <c r="G989" t="s">
        <v>13</v>
      </c>
      <c r="H989" t="s">
        <v>13</v>
      </c>
      <c r="I989">
        <v>22</v>
      </c>
    </row>
    <row r="990" spans="1:9" x14ac:dyDescent="0.3">
      <c r="A990">
        <v>989</v>
      </c>
      <c r="B990" t="s">
        <v>9</v>
      </c>
      <c r="C990">
        <v>324047</v>
      </c>
      <c r="D990" t="s">
        <v>18</v>
      </c>
      <c r="E990" t="s">
        <v>16</v>
      </c>
      <c r="F990" t="s">
        <v>12</v>
      </c>
      <c r="G990" t="s">
        <v>12</v>
      </c>
      <c r="H990" t="s">
        <v>12</v>
      </c>
      <c r="I990">
        <v>48</v>
      </c>
    </row>
    <row r="991" spans="1:9" x14ac:dyDescent="0.3">
      <c r="A991">
        <v>990</v>
      </c>
      <c r="B991" t="s">
        <v>15</v>
      </c>
      <c r="C991">
        <v>374301</v>
      </c>
      <c r="D991" t="s">
        <v>18</v>
      </c>
      <c r="E991" t="s">
        <v>16</v>
      </c>
      <c r="F991" t="s">
        <v>12</v>
      </c>
      <c r="G991" t="s">
        <v>13</v>
      </c>
      <c r="H991" t="s">
        <v>13</v>
      </c>
      <c r="I991">
        <v>33</v>
      </c>
    </row>
    <row r="992" spans="1:9" x14ac:dyDescent="0.3">
      <c r="A992">
        <v>991</v>
      </c>
      <c r="B992" t="s">
        <v>15</v>
      </c>
      <c r="C992">
        <v>297973.8</v>
      </c>
      <c r="D992" t="s">
        <v>10</v>
      </c>
      <c r="E992" t="s">
        <v>11</v>
      </c>
      <c r="F992" t="s">
        <v>12</v>
      </c>
      <c r="G992" t="s">
        <v>13</v>
      </c>
      <c r="H992" t="s">
        <v>13</v>
      </c>
      <c r="I992">
        <v>60</v>
      </c>
    </row>
    <row r="993" spans="1:9" x14ac:dyDescent="0.3">
      <c r="A993">
        <v>992</v>
      </c>
      <c r="B993" t="s">
        <v>15</v>
      </c>
      <c r="C993">
        <v>355060</v>
      </c>
      <c r="D993" t="s">
        <v>10</v>
      </c>
      <c r="E993" t="s">
        <v>16</v>
      </c>
      <c r="F993" t="s">
        <v>12</v>
      </c>
      <c r="G993" t="s">
        <v>12</v>
      </c>
      <c r="H993" t="s">
        <v>13</v>
      </c>
      <c r="I993">
        <v>56</v>
      </c>
    </row>
    <row r="994" spans="1:9" x14ac:dyDescent="0.3">
      <c r="A994">
        <v>993</v>
      </c>
      <c r="B994" t="s">
        <v>15</v>
      </c>
      <c r="C994">
        <v>297046</v>
      </c>
      <c r="D994" t="s">
        <v>17</v>
      </c>
      <c r="E994" t="s">
        <v>16</v>
      </c>
      <c r="F994" t="s">
        <v>12</v>
      </c>
      <c r="G994" t="s">
        <v>13</v>
      </c>
      <c r="H994" t="s">
        <v>13</v>
      </c>
      <c r="I994">
        <v>19</v>
      </c>
    </row>
    <row r="995" spans="1:9" x14ac:dyDescent="0.3">
      <c r="A995">
        <v>994</v>
      </c>
      <c r="B995" t="s">
        <v>9</v>
      </c>
      <c r="C995">
        <v>342028</v>
      </c>
      <c r="D995" t="s">
        <v>10</v>
      </c>
      <c r="E995" t="s">
        <v>16</v>
      </c>
      <c r="F995" t="s">
        <v>12</v>
      </c>
      <c r="G995" t="s">
        <v>13</v>
      </c>
      <c r="H995" t="s">
        <v>13</v>
      </c>
      <c r="I995">
        <v>35</v>
      </c>
    </row>
    <row r="996" spans="1:9" x14ac:dyDescent="0.3">
      <c r="A996">
        <v>995</v>
      </c>
      <c r="B996" t="s">
        <v>9</v>
      </c>
      <c r="C996">
        <v>343836</v>
      </c>
      <c r="D996" t="s">
        <v>18</v>
      </c>
      <c r="E996" t="s">
        <v>16</v>
      </c>
      <c r="F996" t="s">
        <v>12</v>
      </c>
      <c r="G996" t="s">
        <v>12</v>
      </c>
      <c r="H996" t="s">
        <v>12</v>
      </c>
      <c r="I996">
        <v>40</v>
      </c>
    </row>
    <row r="997" spans="1:9" x14ac:dyDescent="0.3">
      <c r="A997">
        <v>996</v>
      </c>
      <c r="B997" t="s">
        <v>9</v>
      </c>
      <c r="C997">
        <v>430591.65</v>
      </c>
      <c r="D997" t="s">
        <v>10</v>
      </c>
      <c r="E997" t="s">
        <v>16</v>
      </c>
      <c r="F997" t="s">
        <v>12</v>
      </c>
      <c r="G997" t="s">
        <v>13</v>
      </c>
      <c r="H997" t="s">
        <v>13</v>
      </c>
      <c r="I997">
        <v>23</v>
      </c>
    </row>
    <row r="998" spans="1:9" x14ac:dyDescent="0.3">
      <c r="A998">
        <v>997</v>
      </c>
      <c r="B998" t="s">
        <v>9</v>
      </c>
      <c r="C998">
        <v>979079.94</v>
      </c>
      <c r="D998" t="s">
        <v>10</v>
      </c>
      <c r="E998" t="s">
        <v>11</v>
      </c>
      <c r="F998" t="s">
        <v>12</v>
      </c>
      <c r="G998" t="s">
        <v>13</v>
      </c>
      <c r="H998" t="s">
        <v>13</v>
      </c>
      <c r="I998">
        <v>48</v>
      </c>
    </row>
    <row r="999" spans="1:9" x14ac:dyDescent="0.3">
      <c r="A999">
        <v>998</v>
      </c>
      <c r="B999" t="s">
        <v>15</v>
      </c>
      <c r="C999">
        <v>428662.7</v>
      </c>
      <c r="D999" t="s">
        <v>10</v>
      </c>
      <c r="E999" t="s">
        <v>16</v>
      </c>
      <c r="F999" t="s">
        <v>12</v>
      </c>
      <c r="G999" t="s">
        <v>12</v>
      </c>
      <c r="H999" t="s">
        <v>13</v>
      </c>
      <c r="I999">
        <v>45</v>
      </c>
    </row>
    <row r="1000" spans="1:9" x14ac:dyDescent="0.3">
      <c r="A1000">
        <v>999</v>
      </c>
      <c r="B1000" t="s">
        <v>9</v>
      </c>
      <c r="C1000">
        <v>278030</v>
      </c>
      <c r="D1000" t="s">
        <v>19</v>
      </c>
      <c r="E1000" t="s">
        <v>16</v>
      </c>
      <c r="F1000" t="s">
        <v>12</v>
      </c>
      <c r="G1000" t="s">
        <v>13</v>
      </c>
      <c r="H1000" t="s">
        <v>13</v>
      </c>
      <c r="I1000">
        <v>62</v>
      </c>
    </row>
    <row r="1001" spans="1:9" x14ac:dyDescent="0.3">
      <c r="A1001">
        <v>1000</v>
      </c>
      <c r="B1001" t="s">
        <v>9</v>
      </c>
      <c r="C1001">
        <v>324741.92</v>
      </c>
      <c r="D1001" t="s">
        <v>10</v>
      </c>
      <c r="E1001" t="s">
        <v>16</v>
      </c>
      <c r="F1001" t="s">
        <v>12</v>
      </c>
      <c r="G1001" t="s">
        <v>12</v>
      </c>
      <c r="H1001" t="s">
        <v>13</v>
      </c>
      <c r="I1001">
        <v>47</v>
      </c>
    </row>
    <row r="1002" spans="1:9" x14ac:dyDescent="0.3">
      <c r="A1002">
        <v>1001</v>
      </c>
      <c r="B1002" t="s">
        <v>9</v>
      </c>
      <c r="C1002">
        <v>390128.11</v>
      </c>
      <c r="D1002" t="s">
        <v>10</v>
      </c>
      <c r="E1002" t="s">
        <v>16</v>
      </c>
      <c r="F1002" t="s">
        <v>12</v>
      </c>
      <c r="G1002" t="s">
        <v>13</v>
      </c>
      <c r="H1002" t="s">
        <v>13</v>
      </c>
      <c r="I1002">
        <v>30</v>
      </c>
    </row>
    <row r="1003" spans="1:9" x14ac:dyDescent="0.3">
      <c r="A1003">
        <v>1002</v>
      </c>
      <c r="B1003" t="s">
        <v>9</v>
      </c>
      <c r="C1003">
        <v>713928</v>
      </c>
      <c r="D1003" t="s">
        <v>10</v>
      </c>
      <c r="E1003" t="s">
        <v>16</v>
      </c>
      <c r="F1003" t="s">
        <v>12</v>
      </c>
      <c r="G1003" t="s">
        <v>12</v>
      </c>
      <c r="H1003" t="s">
        <v>13</v>
      </c>
      <c r="I1003">
        <v>24</v>
      </c>
    </row>
    <row r="1004" spans="1:9" x14ac:dyDescent="0.3">
      <c r="A1004">
        <v>1003</v>
      </c>
      <c r="B1004" t="s">
        <v>9</v>
      </c>
      <c r="C1004">
        <v>1077120</v>
      </c>
      <c r="D1004" t="s">
        <v>10</v>
      </c>
      <c r="E1004" t="s">
        <v>16</v>
      </c>
      <c r="F1004" t="s">
        <v>12</v>
      </c>
      <c r="G1004" t="s">
        <v>13</v>
      </c>
      <c r="H1004" t="s">
        <v>13</v>
      </c>
      <c r="I1004">
        <v>44</v>
      </c>
    </row>
    <row r="1005" spans="1:9" x14ac:dyDescent="0.3">
      <c r="A1005">
        <v>1004</v>
      </c>
      <c r="B1005" t="s">
        <v>15</v>
      </c>
      <c r="C1005">
        <v>433738.95</v>
      </c>
      <c r="D1005" t="s">
        <v>10</v>
      </c>
      <c r="E1005" t="s">
        <v>16</v>
      </c>
      <c r="F1005" t="s">
        <v>12</v>
      </c>
      <c r="G1005" t="s">
        <v>13</v>
      </c>
      <c r="H1005" t="s">
        <v>13</v>
      </c>
      <c r="I1005">
        <v>45</v>
      </c>
    </row>
    <row r="1006" spans="1:9" x14ac:dyDescent="0.3">
      <c r="A1006">
        <v>1005</v>
      </c>
      <c r="B1006" t="s">
        <v>15</v>
      </c>
      <c r="C1006">
        <v>176387.09</v>
      </c>
      <c r="D1006" t="s">
        <v>14</v>
      </c>
      <c r="E1006" t="s">
        <v>11</v>
      </c>
      <c r="F1006" t="s">
        <v>12</v>
      </c>
      <c r="G1006" t="s">
        <v>13</v>
      </c>
      <c r="H1006" t="s">
        <v>13</v>
      </c>
      <c r="I1006">
        <v>88</v>
      </c>
    </row>
    <row r="1007" spans="1:9" x14ac:dyDescent="0.3">
      <c r="A1007">
        <v>1006</v>
      </c>
      <c r="B1007" t="s">
        <v>9</v>
      </c>
      <c r="C1007">
        <v>278030</v>
      </c>
      <c r="D1007" t="s">
        <v>19</v>
      </c>
      <c r="E1007" t="s">
        <v>16</v>
      </c>
      <c r="F1007" t="s">
        <v>12</v>
      </c>
      <c r="G1007" t="s">
        <v>13</v>
      </c>
      <c r="H1007" t="s">
        <v>13</v>
      </c>
      <c r="I1007">
        <v>50</v>
      </c>
    </row>
    <row r="1008" spans="1:9" x14ac:dyDescent="0.3">
      <c r="A1008">
        <v>1007</v>
      </c>
      <c r="B1008" t="s">
        <v>15</v>
      </c>
      <c r="C1008">
        <v>1407034.2</v>
      </c>
      <c r="D1008" t="s">
        <v>10</v>
      </c>
      <c r="E1008" t="s">
        <v>16</v>
      </c>
      <c r="F1008" t="s">
        <v>12</v>
      </c>
      <c r="G1008" t="s">
        <v>13</v>
      </c>
      <c r="H1008" t="s">
        <v>13</v>
      </c>
      <c r="I1008">
        <v>31</v>
      </c>
    </row>
    <row r="1009" spans="1:9" x14ac:dyDescent="0.3">
      <c r="A1009">
        <v>1008</v>
      </c>
      <c r="B1009" t="s">
        <v>9</v>
      </c>
      <c r="C1009">
        <v>1656666.67</v>
      </c>
      <c r="D1009" t="s">
        <v>10</v>
      </c>
      <c r="E1009" t="s">
        <v>16</v>
      </c>
      <c r="F1009" t="s">
        <v>12</v>
      </c>
      <c r="G1009" t="s">
        <v>13</v>
      </c>
      <c r="H1009" t="s">
        <v>13</v>
      </c>
      <c r="I1009">
        <v>37</v>
      </c>
    </row>
    <row r="1010" spans="1:9" x14ac:dyDescent="0.3">
      <c r="A1010">
        <v>1009</v>
      </c>
      <c r="B1010" t="s">
        <v>15</v>
      </c>
      <c r="C1010">
        <v>199161</v>
      </c>
      <c r="D1010" t="s">
        <v>10</v>
      </c>
      <c r="E1010" t="s">
        <v>16</v>
      </c>
      <c r="F1010" t="s">
        <v>12</v>
      </c>
      <c r="G1010" t="s">
        <v>12</v>
      </c>
      <c r="H1010" t="s">
        <v>12</v>
      </c>
      <c r="I1010">
        <v>54</v>
      </c>
    </row>
    <row r="1011" spans="1:9" x14ac:dyDescent="0.3">
      <c r="A1011">
        <v>1010</v>
      </c>
      <c r="B1011" t="s">
        <v>9</v>
      </c>
      <c r="C1011">
        <v>600473</v>
      </c>
      <c r="D1011" t="s">
        <v>10</v>
      </c>
      <c r="E1011" t="s">
        <v>11</v>
      </c>
      <c r="F1011" t="s">
        <v>12</v>
      </c>
      <c r="G1011" t="s">
        <v>13</v>
      </c>
      <c r="H1011" t="s">
        <v>13</v>
      </c>
      <c r="I1011">
        <v>32</v>
      </c>
    </row>
    <row r="1012" spans="1:9" x14ac:dyDescent="0.3">
      <c r="A1012">
        <v>1011</v>
      </c>
      <c r="B1012" t="s">
        <v>9</v>
      </c>
      <c r="C1012">
        <v>544648</v>
      </c>
      <c r="D1012" t="s">
        <v>18</v>
      </c>
      <c r="E1012" t="s">
        <v>16</v>
      </c>
      <c r="F1012" t="s">
        <v>12</v>
      </c>
      <c r="G1012" t="s">
        <v>13</v>
      </c>
      <c r="H1012" t="s">
        <v>13</v>
      </c>
      <c r="I1012">
        <v>39</v>
      </c>
    </row>
    <row r="1013" spans="1:9" x14ac:dyDescent="0.3">
      <c r="A1013">
        <v>1012</v>
      </c>
      <c r="B1013" t="s">
        <v>15</v>
      </c>
      <c r="C1013">
        <v>757952.07</v>
      </c>
      <c r="D1013" t="s">
        <v>10</v>
      </c>
      <c r="E1013" t="s">
        <v>11</v>
      </c>
      <c r="F1013" t="s">
        <v>12</v>
      </c>
      <c r="G1013" t="s">
        <v>13</v>
      </c>
      <c r="H1013" t="s">
        <v>13</v>
      </c>
      <c r="I1013">
        <v>34</v>
      </c>
    </row>
    <row r="1014" spans="1:9" x14ac:dyDescent="0.3">
      <c r="A1014">
        <v>1013</v>
      </c>
      <c r="B1014" t="s">
        <v>9</v>
      </c>
      <c r="C1014">
        <v>297045</v>
      </c>
      <c r="D1014" t="s">
        <v>17</v>
      </c>
      <c r="E1014" t="s">
        <v>16</v>
      </c>
      <c r="F1014" t="s">
        <v>12</v>
      </c>
      <c r="G1014" t="s">
        <v>13</v>
      </c>
      <c r="H1014" t="s">
        <v>13</v>
      </c>
      <c r="I1014">
        <v>60</v>
      </c>
    </row>
    <row r="1015" spans="1:9" x14ac:dyDescent="0.3">
      <c r="A1015">
        <v>1014</v>
      </c>
      <c r="B1015" t="s">
        <v>15</v>
      </c>
      <c r="C1015">
        <v>514678</v>
      </c>
      <c r="D1015" t="s">
        <v>14</v>
      </c>
      <c r="E1015" t="s">
        <v>11</v>
      </c>
      <c r="F1015" t="s">
        <v>12</v>
      </c>
      <c r="G1015" t="s">
        <v>13</v>
      </c>
      <c r="H1015" t="s">
        <v>13</v>
      </c>
      <c r="I1015">
        <v>73</v>
      </c>
    </row>
    <row r="1016" spans="1:9" x14ac:dyDescent="0.3">
      <c r="A1016">
        <v>1015</v>
      </c>
      <c r="B1016" t="s">
        <v>9</v>
      </c>
      <c r="C1016">
        <v>207840</v>
      </c>
      <c r="D1016" t="s">
        <v>10</v>
      </c>
      <c r="E1016" t="s">
        <v>16</v>
      </c>
      <c r="F1016" t="s">
        <v>12</v>
      </c>
      <c r="G1016" t="s">
        <v>12</v>
      </c>
      <c r="H1016" t="s">
        <v>13</v>
      </c>
      <c r="I1016">
        <v>41</v>
      </c>
    </row>
    <row r="1017" spans="1:9" x14ac:dyDescent="0.3">
      <c r="A1017">
        <v>1016</v>
      </c>
      <c r="B1017" t="s">
        <v>15</v>
      </c>
      <c r="C1017">
        <v>592970</v>
      </c>
      <c r="D1017" t="s">
        <v>10</v>
      </c>
      <c r="E1017" t="s">
        <v>11</v>
      </c>
      <c r="F1017" t="s">
        <v>12</v>
      </c>
      <c r="G1017" t="s">
        <v>13</v>
      </c>
      <c r="H1017" t="s">
        <v>12</v>
      </c>
      <c r="I1017">
        <v>37</v>
      </c>
    </row>
    <row r="1018" spans="1:9" x14ac:dyDescent="0.3">
      <c r="A1018">
        <v>1017</v>
      </c>
      <c r="B1018" t="s">
        <v>9</v>
      </c>
      <c r="C1018">
        <v>418054</v>
      </c>
      <c r="D1018" t="s">
        <v>18</v>
      </c>
      <c r="E1018" t="s">
        <v>16</v>
      </c>
      <c r="F1018" t="s">
        <v>12</v>
      </c>
      <c r="G1018" t="s">
        <v>13</v>
      </c>
      <c r="H1018" t="s">
        <v>12</v>
      </c>
      <c r="I1018">
        <v>48</v>
      </c>
    </row>
    <row r="1019" spans="1:9" x14ac:dyDescent="0.3">
      <c r="A1019">
        <v>1018</v>
      </c>
      <c r="B1019" t="s">
        <v>9</v>
      </c>
      <c r="C1019">
        <v>140375</v>
      </c>
      <c r="D1019" t="s">
        <v>10</v>
      </c>
      <c r="E1019" t="s">
        <v>16</v>
      </c>
      <c r="F1019" t="s">
        <v>12</v>
      </c>
      <c r="G1019" t="s">
        <v>13</v>
      </c>
      <c r="H1019" t="s">
        <v>13</v>
      </c>
      <c r="I1019">
        <v>54</v>
      </c>
    </row>
    <row r="1020" spans="1:9" x14ac:dyDescent="0.3">
      <c r="A1020">
        <v>1019</v>
      </c>
      <c r="B1020" t="s">
        <v>15</v>
      </c>
      <c r="C1020">
        <v>2152089.7000000002</v>
      </c>
      <c r="D1020" t="s">
        <v>10</v>
      </c>
      <c r="E1020" t="s">
        <v>11</v>
      </c>
      <c r="F1020" t="s">
        <v>12</v>
      </c>
      <c r="G1020" t="s">
        <v>13</v>
      </c>
      <c r="H1020" t="s">
        <v>13</v>
      </c>
      <c r="I1020">
        <v>42</v>
      </c>
    </row>
    <row r="1021" spans="1:9" x14ac:dyDescent="0.3">
      <c r="A1021">
        <v>1020</v>
      </c>
      <c r="B1021" t="s">
        <v>15</v>
      </c>
      <c r="C1021">
        <v>1444541</v>
      </c>
      <c r="D1021" t="s">
        <v>14</v>
      </c>
      <c r="E1021" t="s">
        <v>11</v>
      </c>
      <c r="F1021" t="s">
        <v>12</v>
      </c>
      <c r="G1021" t="s">
        <v>13</v>
      </c>
      <c r="H1021" t="s">
        <v>13</v>
      </c>
      <c r="I1021">
        <v>69</v>
      </c>
    </row>
    <row r="1022" spans="1:9" x14ac:dyDescent="0.3">
      <c r="A1022">
        <v>1021</v>
      </c>
      <c r="B1022" t="s">
        <v>9</v>
      </c>
      <c r="C1022">
        <v>326749</v>
      </c>
      <c r="D1022" t="s">
        <v>18</v>
      </c>
      <c r="E1022" t="s">
        <v>16</v>
      </c>
      <c r="F1022" t="s">
        <v>12</v>
      </c>
      <c r="G1022" t="s">
        <v>13</v>
      </c>
      <c r="H1022" t="s">
        <v>12</v>
      </c>
      <c r="I1022">
        <v>58</v>
      </c>
    </row>
    <row r="1023" spans="1:9" x14ac:dyDescent="0.3">
      <c r="A1023">
        <v>1022</v>
      </c>
      <c r="B1023" t="s">
        <v>9</v>
      </c>
      <c r="C1023">
        <v>4644820.8</v>
      </c>
      <c r="D1023" t="s">
        <v>10</v>
      </c>
      <c r="E1023" t="s">
        <v>11</v>
      </c>
      <c r="F1023" t="s">
        <v>12</v>
      </c>
      <c r="G1023" t="s">
        <v>13</v>
      </c>
      <c r="H1023" t="s">
        <v>13</v>
      </c>
      <c r="I1023">
        <v>37</v>
      </c>
    </row>
    <row r="1024" spans="1:9" x14ac:dyDescent="0.3">
      <c r="A1024">
        <v>1023</v>
      </c>
      <c r="B1024" t="s">
        <v>15</v>
      </c>
      <c r="C1024">
        <v>517053.85</v>
      </c>
      <c r="D1024" t="s">
        <v>10</v>
      </c>
      <c r="E1024" t="s">
        <v>16</v>
      </c>
      <c r="F1024" t="s">
        <v>12</v>
      </c>
      <c r="G1024" t="s">
        <v>13</v>
      </c>
      <c r="H1024" t="s">
        <v>12</v>
      </c>
      <c r="I1024">
        <v>28</v>
      </c>
    </row>
    <row r="1025" spans="1:9" x14ac:dyDescent="0.3">
      <c r="A1025">
        <v>1024</v>
      </c>
      <c r="B1025" t="s">
        <v>9</v>
      </c>
      <c r="C1025">
        <v>3692520</v>
      </c>
      <c r="D1025" t="s">
        <v>10</v>
      </c>
      <c r="E1025" t="s">
        <v>16</v>
      </c>
      <c r="F1025" t="s">
        <v>12</v>
      </c>
      <c r="G1025" t="s">
        <v>13</v>
      </c>
      <c r="H1025" t="s">
        <v>13</v>
      </c>
      <c r="I1025">
        <v>47</v>
      </c>
    </row>
    <row r="1026" spans="1:9" x14ac:dyDescent="0.3">
      <c r="A1026">
        <v>1025</v>
      </c>
      <c r="B1026" t="s">
        <v>9</v>
      </c>
      <c r="C1026">
        <v>333671</v>
      </c>
      <c r="D1026" t="s">
        <v>10</v>
      </c>
      <c r="E1026" t="s">
        <v>16</v>
      </c>
      <c r="F1026" t="s">
        <v>12</v>
      </c>
      <c r="G1026" t="s">
        <v>12</v>
      </c>
      <c r="H1026" t="s">
        <v>13</v>
      </c>
      <c r="I1026">
        <v>23</v>
      </c>
    </row>
    <row r="1027" spans="1:9" x14ac:dyDescent="0.3">
      <c r="A1027">
        <v>1026</v>
      </c>
      <c r="B1027" t="s">
        <v>15</v>
      </c>
      <c r="C1027">
        <v>504571.88</v>
      </c>
      <c r="D1027" t="s">
        <v>10</v>
      </c>
      <c r="E1027" t="s">
        <v>16</v>
      </c>
      <c r="F1027" t="s">
        <v>12</v>
      </c>
      <c r="G1027" t="s">
        <v>13</v>
      </c>
      <c r="H1027" t="s">
        <v>13</v>
      </c>
      <c r="I1027">
        <v>31</v>
      </c>
    </row>
    <row r="1028" spans="1:9" x14ac:dyDescent="0.3">
      <c r="A1028">
        <v>1027</v>
      </c>
      <c r="B1028" t="s">
        <v>15</v>
      </c>
      <c r="C1028">
        <v>264120</v>
      </c>
      <c r="D1028" t="s">
        <v>10</v>
      </c>
      <c r="E1028" t="s">
        <v>16</v>
      </c>
      <c r="F1028" t="s">
        <v>12</v>
      </c>
      <c r="G1028" t="s">
        <v>13</v>
      </c>
      <c r="H1028" t="s">
        <v>12</v>
      </c>
      <c r="I1028">
        <v>32</v>
      </c>
    </row>
    <row r="1029" spans="1:9" x14ac:dyDescent="0.3">
      <c r="A1029">
        <v>1028</v>
      </c>
      <c r="B1029" t="s">
        <v>15</v>
      </c>
      <c r="C1029">
        <v>766575.22</v>
      </c>
      <c r="D1029" t="s">
        <v>14</v>
      </c>
      <c r="E1029" t="s">
        <v>11</v>
      </c>
      <c r="F1029" t="s">
        <v>12</v>
      </c>
      <c r="G1029" t="s">
        <v>13</v>
      </c>
      <c r="H1029" t="s">
        <v>13</v>
      </c>
      <c r="I1029">
        <v>71</v>
      </c>
    </row>
    <row r="1030" spans="1:9" x14ac:dyDescent="0.3">
      <c r="A1030">
        <v>1029</v>
      </c>
      <c r="B1030" t="s">
        <v>9</v>
      </c>
      <c r="C1030">
        <v>1020006.8</v>
      </c>
      <c r="D1030" t="s">
        <v>10</v>
      </c>
      <c r="E1030" t="s">
        <v>16</v>
      </c>
      <c r="F1030" t="s">
        <v>12</v>
      </c>
      <c r="G1030" t="s">
        <v>13</v>
      </c>
      <c r="H1030" t="s">
        <v>13</v>
      </c>
      <c r="I1030">
        <v>30</v>
      </c>
    </row>
    <row r="1031" spans="1:9" x14ac:dyDescent="0.3">
      <c r="A1031">
        <v>1030</v>
      </c>
      <c r="B1031" t="s">
        <v>9</v>
      </c>
      <c r="C1031">
        <v>701742</v>
      </c>
      <c r="D1031" t="s">
        <v>10</v>
      </c>
      <c r="E1031" t="s">
        <v>11</v>
      </c>
      <c r="F1031" t="s">
        <v>12</v>
      </c>
      <c r="G1031" t="s">
        <v>13</v>
      </c>
      <c r="H1031" t="s">
        <v>13</v>
      </c>
      <c r="I1031">
        <v>30</v>
      </c>
    </row>
    <row r="1032" spans="1:9" x14ac:dyDescent="0.3">
      <c r="A1032">
        <v>1031</v>
      </c>
      <c r="B1032" t="s">
        <v>9</v>
      </c>
      <c r="C1032">
        <v>320000</v>
      </c>
      <c r="D1032" t="s">
        <v>10</v>
      </c>
      <c r="E1032" t="s">
        <v>16</v>
      </c>
      <c r="F1032" t="s">
        <v>12</v>
      </c>
      <c r="G1032" t="s">
        <v>12</v>
      </c>
      <c r="H1032" t="s">
        <v>13</v>
      </c>
      <c r="I1032">
        <v>41</v>
      </c>
    </row>
    <row r="1033" spans="1:9" x14ac:dyDescent="0.3">
      <c r="A1033">
        <v>1032</v>
      </c>
      <c r="B1033" t="s">
        <v>9</v>
      </c>
      <c r="C1033">
        <v>1340270.3400000001</v>
      </c>
      <c r="D1033" t="s">
        <v>10</v>
      </c>
      <c r="E1033" t="s">
        <v>16</v>
      </c>
      <c r="F1033" t="s">
        <v>12</v>
      </c>
      <c r="G1033" t="s">
        <v>13</v>
      </c>
      <c r="H1033" t="s">
        <v>13</v>
      </c>
      <c r="I1033">
        <v>32</v>
      </c>
    </row>
    <row r="1034" spans="1:9" x14ac:dyDescent="0.3">
      <c r="A1034">
        <v>1033</v>
      </c>
      <c r="B1034" t="s">
        <v>9</v>
      </c>
      <c r="C1034">
        <v>639148</v>
      </c>
      <c r="D1034" t="s">
        <v>18</v>
      </c>
      <c r="E1034" t="s">
        <v>16</v>
      </c>
      <c r="F1034" t="s">
        <v>12</v>
      </c>
      <c r="G1034" t="s">
        <v>13</v>
      </c>
      <c r="H1034" t="s">
        <v>12</v>
      </c>
      <c r="I1034">
        <v>73</v>
      </c>
    </row>
    <row r="1035" spans="1:9" x14ac:dyDescent="0.3">
      <c r="A1035">
        <v>1034</v>
      </c>
      <c r="B1035" t="s">
        <v>15</v>
      </c>
      <c r="C1035">
        <v>1790761</v>
      </c>
      <c r="D1035" t="s">
        <v>10</v>
      </c>
      <c r="E1035" t="s">
        <v>11</v>
      </c>
      <c r="F1035" t="s">
        <v>12</v>
      </c>
      <c r="G1035" t="s">
        <v>13</v>
      </c>
      <c r="H1035" t="s">
        <v>12</v>
      </c>
      <c r="I1035">
        <v>54</v>
      </c>
    </row>
    <row r="1036" spans="1:9" x14ac:dyDescent="0.3">
      <c r="A1036">
        <v>1035</v>
      </c>
      <c r="B1036" t="s">
        <v>9</v>
      </c>
      <c r="C1036">
        <v>1170360</v>
      </c>
      <c r="D1036" t="s">
        <v>19</v>
      </c>
      <c r="E1036" t="s">
        <v>16</v>
      </c>
      <c r="F1036" t="s">
        <v>12</v>
      </c>
      <c r="G1036" t="s">
        <v>13</v>
      </c>
      <c r="H1036" t="s">
        <v>13</v>
      </c>
      <c r="I1036">
        <v>61</v>
      </c>
    </row>
    <row r="1037" spans="1:9" x14ac:dyDescent="0.3">
      <c r="A1037">
        <v>1036</v>
      </c>
      <c r="B1037" t="s">
        <v>15</v>
      </c>
      <c r="C1037">
        <v>196106.25</v>
      </c>
      <c r="D1037" t="s">
        <v>10</v>
      </c>
      <c r="E1037" t="s">
        <v>11</v>
      </c>
      <c r="F1037" t="s">
        <v>12</v>
      </c>
      <c r="G1037" t="s">
        <v>13</v>
      </c>
      <c r="H1037" t="s">
        <v>13</v>
      </c>
      <c r="I1037">
        <v>38</v>
      </c>
    </row>
    <row r="1038" spans="1:9" x14ac:dyDescent="0.3">
      <c r="A1038">
        <v>1037</v>
      </c>
      <c r="B1038" t="s">
        <v>15</v>
      </c>
      <c r="C1038">
        <v>1510021</v>
      </c>
      <c r="D1038" t="s">
        <v>10</v>
      </c>
      <c r="E1038" t="s">
        <v>11</v>
      </c>
      <c r="F1038" t="s">
        <v>12</v>
      </c>
      <c r="G1038" t="s">
        <v>13</v>
      </c>
      <c r="H1038" t="s">
        <v>12</v>
      </c>
      <c r="I1038">
        <v>46</v>
      </c>
    </row>
    <row r="1039" spans="1:9" x14ac:dyDescent="0.3">
      <c r="A1039">
        <v>1038</v>
      </c>
      <c r="B1039" t="s">
        <v>9</v>
      </c>
      <c r="C1039">
        <v>297058</v>
      </c>
      <c r="D1039" t="s">
        <v>17</v>
      </c>
      <c r="E1039" t="s">
        <v>16</v>
      </c>
      <c r="F1039" t="s">
        <v>13</v>
      </c>
      <c r="G1039" t="s">
        <v>13</v>
      </c>
      <c r="H1039" t="s">
        <v>12</v>
      </c>
      <c r="I1039">
        <v>43</v>
      </c>
    </row>
    <row r="1040" spans="1:9" x14ac:dyDescent="0.3">
      <c r="A1040">
        <v>1039</v>
      </c>
      <c r="B1040" t="s">
        <v>15</v>
      </c>
      <c r="C1040">
        <v>465916</v>
      </c>
      <c r="D1040" t="s">
        <v>10</v>
      </c>
      <c r="E1040" t="s">
        <v>11</v>
      </c>
      <c r="F1040" t="s">
        <v>12</v>
      </c>
      <c r="G1040" t="s">
        <v>13</v>
      </c>
      <c r="H1040" t="s">
        <v>13</v>
      </c>
      <c r="I1040">
        <v>36</v>
      </c>
    </row>
    <row r="1041" spans="1:9" x14ac:dyDescent="0.3">
      <c r="A1041">
        <v>1040</v>
      </c>
      <c r="B1041" t="s">
        <v>15</v>
      </c>
      <c r="C1041">
        <v>632704.4</v>
      </c>
      <c r="D1041" t="s">
        <v>10</v>
      </c>
      <c r="E1041" t="s">
        <v>11</v>
      </c>
      <c r="F1041" t="s">
        <v>12</v>
      </c>
      <c r="G1041" t="s">
        <v>13</v>
      </c>
      <c r="H1041" t="s">
        <v>13</v>
      </c>
      <c r="I1041">
        <v>35</v>
      </c>
    </row>
    <row r="1042" spans="1:9" x14ac:dyDescent="0.3">
      <c r="A1042">
        <v>1041</v>
      </c>
      <c r="B1042" t="s">
        <v>15</v>
      </c>
      <c r="C1042">
        <v>952206</v>
      </c>
      <c r="D1042" t="s">
        <v>10</v>
      </c>
      <c r="E1042" t="s">
        <v>11</v>
      </c>
      <c r="F1042" t="s">
        <v>12</v>
      </c>
      <c r="G1042" t="s">
        <v>13</v>
      </c>
      <c r="H1042" t="s">
        <v>12</v>
      </c>
      <c r="I1042">
        <v>57</v>
      </c>
    </row>
    <row r="1043" spans="1:9" x14ac:dyDescent="0.3">
      <c r="A1043">
        <v>1042</v>
      </c>
      <c r="B1043" t="s">
        <v>9</v>
      </c>
      <c r="C1043">
        <v>1902994.84</v>
      </c>
      <c r="D1043" t="s">
        <v>10</v>
      </c>
      <c r="E1043" t="s">
        <v>11</v>
      </c>
      <c r="F1043" t="s">
        <v>12</v>
      </c>
      <c r="G1043" t="s">
        <v>13</v>
      </c>
      <c r="H1043" t="s">
        <v>13</v>
      </c>
      <c r="I1043">
        <v>40</v>
      </c>
    </row>
    <row r="1044" spans="1:9" x14ac:dyDescent="0.3">
      <c r="A1044">
        <v>1043</v>
      </c>
      <c r="B1044" t="s">
        <v>15</v>
      </c>
      <c r="C1044">
        <v>1215206.99</v>
      </c>
      <c r="D1044" t="s">
        <v>10</v>
      </c>
      <c r="E1044" t="s">
        <v>16</v>
      </c>
      <c r="F1044" t="s">
        <v>12</v>
      </c>
      <c r="G1044" t="s">
        <v>13</v>
      </c>
      <c r="H1044" t="s">
        <v>13</v>
      </c>
      <c r="I1044">
        <v>36</v>
      </c>
    </row>
    <row r="1045" spans="1:9" x14ac:dyDescent="0.3">
      <c r="A1045">
        <v>1044</v>
      </c>
      <c r="B1045" t="s">
        <v>15</v>
      </c>
      <c r="C1045">
        <v>518584.68</v>
      </c>
      <c r="D1045" t="s">
        <v>10</v>
      </c>
      <c r="E1045" t="s">
        <v>16</v>
      </c>
      <c r="F1045" t="s">
        <v>12</v>
      </c>
      <c r="G1045" t="s">
        <v>13</v>
      </c>
      <c r="H1045" t="s">
        <v>13</v>
      </c>
      <c r="I1045">
        <v>19</v>
      </c>
    </row>
    <row r="1046" spans="1:9" x14ac:dyDescent="0.3">
      <c r="A1046">
        <v>1045</v>
      </c>
      <c r="B1046" t="s">
        <v>15</v>
      </c>
      <c r="C1046">
        <v>426767.25</v>
      </c>
      <c r="D1046" t="s">
        <v>10</v>
      </c>
      <c r="E1046" t="s">
        <v>16</v>
      </c>
      <c r="F1046" t="s">
        <v>12</v>
      </c>
      <c r="G1046" t="s">
        <v>13</v>
      </c>
      <c r="H1046" t="s">
        <v>13</v>
      </c>
      <c r="I1046">
        <v>27</v>
      </c>
    </row>
    <row r="1047" spans="1:9" x14ac:dyDescent="0.3">
      <c r="A1047">
        <v>1046</v>
      </c>
      <c r="B1047" t="s">
        <v>9</v>
      </c>
      <c r="C1047">
        <v>325779.37</v>
      </c>
      <c r="D1047" t="s">
        <v>10</v>
      </c>
      <c r="E1047" t="s">
        <v>16</v>
      </c>
      <c r="F1047" t="s">
        <v>12</v>
      </c>
      <c r="G1047" t="s">
        <v>13</v>
      </c>
      <c r="H1047" t="s">
        <v>13</v>
      </c>
      <c r="I1047">
        <v>20</v>
      </c>
    </row>
    <row r="1048" spans="1:9" x14ac:dyDescent="0.3">
      <c r="A1048">
        <v>1047</v>
      </c>
      <c r="B1048" t="s">
        <v>9</v>
      </c>
      <c r="C1048">
        <v>355776</v>
      </c>
      <c r="D1048" t="s">
        <v>10</v>
      </c>
      <c r="E1048" t="s">
        <v>16</v>
      </c>
      <c r="F1048" t="s">
        <v>12</v>
      </c>
      <c r="G1048" t="s">
        <v>13</v>
      </c>
      <c r="H1048" t="s">
        <v>13</v>
      </c>
      <c r="I1048">
        <v>22</v>
      </c>
    </row>
    <row r="1049" spans="1:9" x14ac:dyDescent="0.3">
      <c r="A1049">
        <v>1048</v>
      </c>
      <c r="B1049" t="s">
        <v>9</v>
      </c>
      <c r="C1049">
        <v>150000</v>
      </c>
      <c r="D1049" t="s">
        <v>10</v>
      </c>
      <c r="E1049" t="s">
        <v>16</v>
      </c>
      <c r="F1049" t="s">
        <v>12</v>
      </c>
      <c r="G1049" t="s">
        <v>12</v>
      </c>
      <c r="H1049" t="s">
        <v>13</v>
      </c>
      <c r="I1049">
        <v>31</v>
      </c>
    </row>
    <row r="1050" spans="1:9" x14ac:dyDescent="0.3">
      <c r="A1050">
        <v>1049</v>
      </c>
      <c r="B1050" t="s">
        <v>9</v>
      </c>
      <c r="C1050">
        <v>297429</v>
      </c>
      <c r="D1050" t="s">
        <v>18</v>
      </c>
      <c r="E1050" t="s">
        <v>16</v>
      </c>
      <c r="F1050" t="s">
        <v>12</v>
      </c>
      <c r="G1050" t="s">
        <v>13</v>
      </c>
      <c r="H1050" t="s">
        <v>12</v>
      </c>
      <c r="I1050">
        <v>28</v>
      </c>
    </row>
    <row r="1051" spans="1:9" x14ac:dyDescent="0.3">
      <c r="A1051">
        <v>1050</v>
      </c>
      <c r="B1051" t="s">
        <v>9</v>
      </c>
      <c r="C1051">
        <v>327400</v>
      </c>
      <c r="D1051" t="s">
        <v>10</v>
      </c>
      <c r="E1051" t="s">
        <v>16</v>
      </c>
      <c r="F1051" t="s">
        <v>12</v>
      </c>
      <c r="G1051" t="s">
        <v>13</v>
      </c>
      <c r="H1051" t="s">
        <v>13</v>
      </c>
      <c r="I1051">
        <v>27</v>
      </c>
    </row>
    <row r="1052" spans="1:9" x14ac:dyDescent="0.3">
      <c r="A1052">
        <v>1051</v>
      </c>
      <c r="B1052" t="s">
        <v>9</v>
      </c>
      <c r="C1052">
        <v>4742229.6399999997</v>
      </c>
      <c r="D1052" t="s">
        <v>10</v>
      </c>
      <c r="E1052" t="s">
        <v>16</v>
      </c>
      <c r="F1052" t="s">
        <v>12</v>
      </c>
      <c r="G1052" t="s">
        <v>13</v>
      </c>
      <c r="H1052" t="s">
        <v>13</v>
      </c>
      <c r="I1052">
        <v>49</v>
      </c>
    </row>
    <row r="1053" spans="1:9" x14ac:dyDescent="0.3">
      <c r="A1053">
        <v>1052</v>
      </c>
      <c r="B1053" t="s">
        <v>15</v>
      </c>
      <c r="C1053">
        <v>396057</v>
      </c>
      <c r="D1053" t="s">
        <v>18</v>
      </c>
      <c r="E1053" t="s">
        <v>16</v>
      </c>
      <c r="F1053" t="s">
        <v>12</v>
      </c>
      <c r="G1053" t="s">
        <v>13</v>
      </c>
      <c r="H1053" t="s">
        <v>13</v>
      </c>
      <c r="I1053">
        <v>19</v>
      </c>
    </row>
    <row r="1054" spans="1:9" x14ac:dyDescent="0.3">
      <c r="A1054">
        <v>1053</v>
      </c>
      <c r="B1054" t="s">
        <v>9</v>
      </c>
      <c r="C1054">
        <v>1492126.5</v>
      </c>
      <c r="D1054" t="s">
        <v>10</v>
      </c>
      <c r="E1054" t="s">
        <v>11</v>
      </c>
      <c r="F1054" t="s">
        <v>12</v>
      </c>
      <c r="G1054" t="s">
        <v>13</v>
      </c>
      <c r="H1054" t="s">
        <v>13</v>
      </c>
      <c r="I1054">
        <v>41</v>
      </c>
    </row>
    <row r="1055" spans="1:9" x14ac:dyDescent="0.3">
      <c r="A1055">
        <v>1054</v>
      </c>
      <c r="B1055" t="s">
        <v>9</v>
      </c>
      <c r="C1055">
        <v>1301239</v>
      </c>
      <c r="D1055" t="s">
        <v>14</v>
      </c>
      <c r="E1055" t="s">
        <v>11</v>
      </c>
      <c r="F1055" t="s">
        <v>12</v>
      </c>
      <c r="G1055" t="s">
        <v>13</v>
      </c>
      <c r="H1055" t="s">
        <v>13</v>
      </c>
      <c r="I1055">
        <v>76</v>
      </c>
    </row>
    <row r="1056" spans="1:9" x14ac:dyDescent="0.3">
      <c r="A1056">
        <v>1055</v>
      </c>
      <c r="B1056" t="s">
        <v>15</v>
      </c>
      <c r="C1056">
        <v>359544.27</v>
      </c>
      <c r="D1056" t="s">
        <v>21</v>
      </c>
      <c r="E1056" t="s">
        <v>16</v>
      </c>
      <c r="F1056" t="s">
        <v>12</v>
      </c>
      <c r="G1056" t="s">
        <v>12</v>
      </c>
      <c r="H1056" t="s">
        <v>13</v>
      </c>
      <c r="I1056">
        <v>26</v>
      </c>
    </row>
    <row r="1057" spans="1:9" x14ac:dyDescent="0.3">
      <c r="A1057">
        <v>1056</v>
      </c>
      <c r="B1057" t="s">
        <v>15</v>
      </c>
      <c r="C1057">
        <v>297110</v>
      </c>
      <c r="D1057" t="s">
        <v>18</v>
      </c>
      <c r="E1057" t="s">
        <v>16</v>
      </c>
      <c r="F1057" t="s">
        <v>12</v>
      </c>
      <c r="G1057" t="s">
        <v>13</v>
      </c>
      <c r="H1057" t="s">
        <v>12</v>
      </c>
      <c r="I1057">
        <v>35</v>
      </c>
    </row>
    <row r="1058" spans="1:9" x14ac:dyDescent="0.3">
      <c r="A1058">
        <v>1057</v>
      </c>
      <c r="B1058" t="s">
        <v>15</v>
      </c>
      <c r="C1058">
        <v>467500.65</v>
      </c>
      <c r="D1058" t="s">
        <v>10</v>
      </c>
      <c r="E1058" t="s">
        <v>16</v>
      </c>
      <c r="F1058" t="s">
        <v>12</v>
      </c>
      <c r="G1058" t="s">
        <v>13</v>
      </c>
      <c r="H1058" t="s">
        <v>13</v>
      </c>
      <c r="I1058">
        <v>43</v>
      </c>
    </row>
    <row r="1059" spans="1:9" x14ac:dyDescent="0.3">
      <c r="A1059">
        <v>1058</v>
      </c>
      <c r="B1059" t="s">
        <v>15</v>
      </c>
      <c r="C1059">
        <v>297046</v>
      </c>
      <c r="D1059" t="s">
        <v>17</v>
      </c>
      <c r="E1059" t="s">
        <v>16</v>
      </c>
      <c r="F1059" t="s">
        <v>12</v>
      </c>
      <c r="G1059" t="s">
        <v>12</v>
      </c>
      <c r="H1059" t="s">
        <v>13</v>
      </c>
      <c r="I1059">
        <v>22</v>
      </c>
    </row>
    <row r="1060" spans="1:9" x14ac:dyDescent="0.3">
      <c r="A1060">
        <v>1059</v>
      </c>
      <c r="B1060" t="s">
        <v>9</v>
      </c>
      <c r="C1060">
        <v>276964.83</v>
      </c>
      <c r="D1060" t="s">
        <v>10</v>
      </c>
      <c r="E1060" t="s">
        <v>16</v>
      </c>
      <c r="F1060" t="s">
        <v>12</v>
      </c>
      <c r="G1060" t="s">
        <v>13</v>
      </c>
      <c r="H1060" t="s">
        <v>13</v>
      </c>
      <c r="I1060">
        <v>58</v>
      </c>
    </row>
    <row r="1061" spans="1:9" x14ac:dyDescent="0.3">
      <c r="A1061">
        <v>1060</v>
      </c>
      <c r="B1061" t="s">
        <v>9</v>
      </c>
      <c r="C1061">
        <v>360000</v>
      </c>
      <c r="D1061" t="s">
        <v>10</v>
      </c>
      <c r="E1061" t="s">
        <v>16</v>
      </c>
      <c r="F1061" t="s">
        <v>12</v>
      </c>
      <c r="G1061" t="s">
        <v>13</v>
      </c>
      <c r="H1061" t="s">
        <v>13</v>
      </c>
      <c r="I1061">
        <v>40</v>
      </c>
    </row>
    <row r="1062" spans="1:9" x14ac:dyDescent="0.3">
      <c r="A1062">
        <v>1061</v>
      </c>
      <c r="B1062" t="s">
        <v>9</v>
      </c>
      <c r="C1062">
        <v>491540.23</v>
      </c>
      <c r="D1062" t="s">
        <v>10</v>
      </c>
      <c r="E1062" t="s">
        <v>16</v>
      </c>
      <c r="F1062" t="s">
        <v>12</v>
      </c>
      <c r="G1062" t="s">
        <v>13</v>
      </c>
      <c r="H1062" t="s">
        <v>13</v>
      </c>
      <c r="I1062">
        <v>50</v>
      </c>
    </row>
    <row r="1063" spans="1:9" x14ac:dyDescent="0.3">
      <c r="A1063">
        <v>1062</v>
      </c>
      <c r="B1063" t="s">
        <v>15</v>
      </c>
      <c r="C1063">
        <v>307401</v>
      </c>
      <c r="D1063" t="s">
        <v>10</v>
      </c>
      <c r="E1063" t="s">
        <v>11</v>
      </c>
      <c r="F1063" t="s">
        <v>12</v>
      </c>
      <c r="G1063" t="s">
        <v>13</v>
      </c>
      <c r="H1063" t="s">
        <v>12</v>
      </c>
      <c r="I1063">
        <v>28</v>
      </c>
    </row>
    <row r="1064" spans="1:9" x14ac:dyDescent="0.3">
      <c r="A1064">
        <v>1063</v>
      </c>
      <c r="B1064" t="s">
        <v>9</v>
      </c>
      <c r="C1064">
        <v>141510.22</v>
      </c>
      <c r="D1064" t="s">
        <v>14</v>
      </c>
      <c r="E1064" t="s">
        <v>11</v>
      </c>
      <c r="F1064" t="s">
        <v>12</v>
      </c>
      <c r="G1064" t="s">
        <v>13</v>
      </c>
      <c r="H1064" t="s">
        <v>13</v>
      </c>
      <c r="I1064">
        <v>90</v>
      </c>
    </row>
    <row r="1065" spans="1:9" x14ac:dyDescent="0.3">
      <c r="A1065">
        <v>1064</v>
      </c>
      <c r="B1065" t="s">
        <v>15</v>
      </c>
      <c r="C1065">
        <v>721809</v>
      </c>
      <c r="D1065" t="s">
        <v>10</v>
      </c>
      <c r="E1065" t="s">
        <v>11</v>
      </c>
      <c r="F1065" t="s">
        <v>12</v>
      </c>
      <c r="G1065" t="s">
        <v>13</v>
      </c>
      <c r="H1065" t="s">
        <v>12</v>
      </c>
      <c r="I1065">
        <v>46</v>
      </c>
    </row>
    <row r="1066" spans="1:9" x14ac:dyDescent="0.3">
      <c r="A1066">
        <v>1065</v>
      </c>
      <c r="B1066" t="s">
        <v>9</v>
      </c>
      <c r="C1066">
        <v>363793</v>
      </c>
      <c r="D1066" t="s">
        <v>10</v>
      </c>
      <c r="E1066" t="s">
        <v>16</v>
      </c>
      <c r="F1066" t="s">
        <v>12</v>
      </c>
      <c r="G1066" t="s">
        <v>12</v>
      </c>
      <c r="H1066" t="s">
        <v>13</v>
      </c>
      <c r="I1066">
        <v>51</v>
      </c>
    </row>
    <row r="1067" spans="1:9" x14ac:dyDescent="0.3">
      <c r="A1067">
        <v>1066</v>
      </c>
      <c r="B1067" t="s">
        <v>9</v>
      </c>
      <c r="C1067">
        <v>592200</v>
      </c>
      <c r="D1067" t="s">
        <v>10</v>
      </c>
      <c r="E1067" t="s">
        <v>16</v>
      </c>
      <c r="F1067" t="s">
        <v>12</v>
      </c>
      <c r="G1067" t="s">
        <v>12</v>
      </c>
      <c r="H1067" t="s">
        <v>13</v>
      </c>
      <c r="I1067">
        <v>53</v>
      </c>
    </row>
    <row r="1068" spans="1:9" x14ac:dyDescent="0.3">
      <c r="A1068">
        <v>1067</v>
      </c>
      <c r="B1068" t="s">
        <v>15</v>
      </c>
      <c r="C1068">
        <v>2196851</v>
      </c>
      <c r="D1068" t="s">
        <v>10</v>
      </c>
      <c r="E1068" t="s">
        <v>16</v>
      </c>
      <c r="F1068" t="s">
        <v>12</v>
      </c>
      <c r="G1068" t="s">
        <v>13</v>
      </c>
      <c r="H1068" t="s">
        <v>13</v>
      </c>
      <c r="I1068">
        <v>41</v>
      </c>
    </row>
    <row r="1069" spans="1:9" x14ac:dyDescent="0.3">
      <c r="A1069">
        <v>1068</v>
      </c>
      <c r="B1069" t="s">
        <v>9</v>
      </c>
      <c r="C1069">
        <v>495108.62</v>
      </c>
      <c r="D1069" t="s">
        <v>10</v>
      </c>
      <c r="E1069" t="s">
        <v>11</v>
      </c>
      <c r="F1069" t="s">
        <v>12</v>
      </c>
      <c r="G1069" t="s">
        <v>13</v>
      </c>
      <c r="H1069" t="s">
        <v>13</v>
      </c>
      <c r="I1069">
        <v>25</v>
      </c>
    </row>
    <row r="1070" spans="1:9" x14ac:dyDescent="0.3">
      <c r="A1070">
        <v>1069</v>
      </c>
      <c r="B1070" t="s">
        <v>15</v>
      </c>
      <c r="C1070">
        <v>380000</v>
      </c>
      <c r="D1070" t="s">
        <v>10</v>
      </c>
      <c r="E1070" t="s">
        <v>16</v>
      </c>
      <c r="F1070" t="s">
        <v>12</v>
      </c>
      <c r="G1070" t="s">
        <v>13</v>
      </c>
      <c r="H1070" t="s">
        <v>13</v>
      </c>
      <c r="I1070">
        <v>57</v>
      </c>
    </row>
    <row r="1071" spans="1:9" x14ac:dyDescent="0.3">
      <c r="A1071">
        <v>1070</v>
      </c>
      <c r="B1071" t="s">
        <v>15</v>
      </c>
      <c r="C1071">
        <v>2183054.04</v>
      </c>
      <c r="D1071" t="s">
        <v>10</v>
      </c>
      <c r="E1071" t="s">
        <v>16</v>
      </c>
      <c r="F1071" t="s">
        <v>12</v>
      </c>
      <c r="G1071" t="s">
        <v>13</v>
      </c>
      <c r="H1071" t="s">
        <v>13</v>
      </c>
      <c r="I1071">
        <v>32</v>
      </c>
    </row>
    <row r="1072" spans="1:9" x14ac:dyDescent="0.3">
      <c r="A1072">
        <v>1071</v>
      </c>
      <c r="B1072" t="s">
        <v>9</v>
      </c>
      <c r="C1072">
        <v>651535</v>
      </c>
      <c r="D1072" t="s">
        <v>10</v>
      </c>
      <c r="E1072" t="s">
        <v>16</v>
      </c>
      <c r="F1072" t="s">
        <v>12</v>
      </c>
      <c r="G1072" t="s">
        <v>13</v>
      </c>
      <c r="H1072" t="s">
        <v>13</v>
      </c>
      <c r="I1072">
        <v>34</v>
      </c>
    </row>
    <row r="1073" spans="1:9" x14ac:dyDescent="0.3">
      <c r="A1073">
        <v>1072</v>
      </c>
      <c r="B1073" t="s">
        <v>15</v>
      </c>
      <c r="C1073">
        <v>278030</v>
      </c>
      <c r="D1073" t="s">
        <v>19</v>
      </c>
      <c r="E1073" t="s">
        <v>16</v>
      </c>
      <c r="F1073" t="s">
        <v>12</v>
      </c>
      <c r="G1073" t="s">
        <v>13</v>
      </c>
      <c r="H1073" t="s">
        <v>13</v>
      </c>
      <c r="I1073">
        <v>29</v>
      </c>
    </row>
    <row r="1074" spans="1:9" x14ac:dyDescent="0.3">
      <c r="A1074">
        <v>1073</v>
      </c>
      <c r="B1074" t="s">
        <v>9</v>
      </c>
      <c r="C1074">
        <v>299647</v>
      </c>
      <c r="D1074" t="s">
        <v>17</v>
      </c>
      <c r="E1074" t="s">
        <v>16</v>
      </c>
      <c r="F1074" t="s">
        <v>12</v>
      </c>
      <c r="G1074" t="s">
        <v>13</v>
      </c>
      <c r="H1074" t="s">
        <v>13</v>
      </c>
      <c r="I1074">
        <v>64</v>
      </c>
    </row>
    <row r="1075" spans="1:9" x14ac:dyDescent="0.3">
      <c r="A1075">
        <v>1074</v>
      </c>
      <c r="B1075" t="s">
        <v>15</v>
      </c>
      <c r="C1075">
        <v>347520</v>
      </c>
      <c r="D1075" t="s">
        <v>10</v>
      </c>
      <c r="E1075" t="s">
        <v>16</v>
      </c>
      <c r="F1075" t="s">
        <v>12</v>
      </c>
      <c r="G1075" t="s">
        <v>13</v>
      </c>
      <c r="H1075" t="s">
        <v>13</v>
      </c>
      <c r="I1075">
        <v>35</v>
      </c>
    </row>
    <row r="1076" spans="1:9" x14ac:dyDescent="0.3">
      <c r="A1076">
        <v>1075</v>
      </c>
      <c r="B1076" t="s">
        <v>9</v>
      </c>
      <c r="C1076">
        <v>594640</v>
      </c>
      <c r="D1076" t="s">
        <v>10</v>
      </c>
      <c r="E1076" t="s">
        <v>16</v>
      </c>
      <c r="F1076" t="s">
        <v>12</v>
      </c>
      <c r="G1076" t="s">
        <v>13</v>
      </c>
      <c r="H1076" t="s">
        <v>13</v>
      </c>
      <c r="I1076">
        <v>36</v>
      </c>
    </row>
    <row r="1077" spans="1:9" x14ac:dyDescent="0.3">
      <c r="A1077">
        <v>1076</v>
      </c>
      <c r="B1077" t="s">
        <v>9</v>
      </c>
      <c r="C1077">
        <v>207858</v>
      </c>
      <c r="D1077" t="s">
        <v>10</v>
      </c>
      <c r="E1077" t="s">
        <v>16</v>
      </c>
      <c r="F1077" t="s">
        <v>12</v>
      </c>
      <c r="G1077" t="s">
        <v>13</v>
      </c>
      <c r="H1077" t="s">
        <v>13</v>
      </c>
      <c r="I1077">
        <v>55</v>
      </c>
    </row>
    <row r="1078" spans="1:9" x14ac:dyDescent="0.3">
      <c r="A1078">
        <v>1077</v>
      </c>
      <c r="B1078" t="s">
        <v>9</v>
      </c>
      <c r="C1078">
        <v>3211392</v>
      </c>
      <c r="D1078" t="s">
        <v>10</v>
      </c>
      <c r="E1078" t="s">
        <v>11</v>
      </c>
      <c r="F1078" t="s">
        <v>12</v>
      </c>
      <c r="G1078" t="s">
        <v>13</v>
      </c>
      <c r="H1078" t="s">
        <v>13</v>
      </c>
      <c r="I1078">
        <v>60</v>
      </c>
    </row>
    <row r="1079" spans="1:9" x14ac:dyDescent="0.3">
      <c r="A1079">
        <v>1078</v>
      </c>
      <c r="B1079" t="s">
        <v>9</v>
      </c>
      <c r="C1079">
        <v>631550.63</v>
      </c>
      <c r="D1079" t="s">
        <v>10</v>
      </c>
      <c r="E1079" t="s">
        <v>16</v>
      </c>
      <c r="F1079" t="s">
        <v>12</v>
      </c>
      <c r="G1079" t="s">
        <v>13</v>
      </c>
      <c r="H1079" t="s">
        <v>13</v>
      </c>
      <c r="I1079">
        <v>38</v>
      </c>
    </row>
    <row r="1080" spans="1:9" x14ac:dyDescent="0.3">
      <c r="A1080">
        <v>1079</v>
      </c>
      <c r="B1080" t="s">
        <v>9</v>
      </c>
      <c r="C1080">
        <v>374222.12</v>
      </c>
      <c r="D1080" t="s">
        <v>10</v>
      </c>
      <c r="E1080" t="s">
        <v>16</v>
      </c>
      <c r="F1080" t="s">
        <v>12</v>
      </c>
      <c r="G1080" t="s">
        <v>13</v>
      </c>
      <c r="H1080" t="s">
        <v>13</v>
      </c>
      <c r="I1080">
        <v>31</v>
      </c>
    </row>
    <row r="1081" spans="1:9" x14ac:dyDescent="0.3">
      <c r="A1081">
        <v>1080</v>
      </c>
      <c r="B1081" t="s">
        <v>15</v>
      </c>
      <c r="C1081">
        <v>338166</v>
      </c>
      <c r="D1081" t="s">
        <v>17</v>
      </c>
      <c r="E1081" t="s">
        <v>16</v>
      </c>
      <c r="F1081" t="s">
        <v>12</v>
      </c>
      <c r="G1081" t="s">
        <v>13</v>
      </c>
      <c r="H1081" t="s">
        <v>13</v>
      </c>
      <c r="I1081">
        <v>63</v>
      </c>
    </row>
    <row r="1082" spans="1:9" x14ac:dyDescent="0.3">
      <c r="A1082">
        <v>1081</v>
      </c>
      <c r="B1082" t="s">
        <v>15</v>
      </c>
      <c r="C1082">
        <v>180000</v>
      </c>
      <c r="D1082" t="s">
        <v>10</v>
      </c>
      <c r="E1082" t="s">
        <v>16</v>
      </c>
      <c r="F1082" t="s">
        <v>12</v>
      </c>
      <c r="G1082" t="s">
        <v>12</v>
      </c>
      <c r="H1082" t="s">
        <v>13</v>
      </c>
      <c r="I1082">
        <v>78</v>
      </c>
    </row>
    <row r="1083" spans="1:9" x14ac:dyDescent="0.3">
      <c r="A1083">
        <v>1082</v>
      </c>
      <c r="B1083" t="s">
        <v>15</v>
      </c>
      <c r="C1083">
        <v>582638</v>
      </c>
      <c r="D1083" t="s">
        <v>18</v>
      </c>
      <c r="E1083" t="s">
        <v>16</v>
      </c>
      <c r="F1083" t="s">
        <v>12</v>
      </c>
      <c r="G1083" t="s">
        <v>12</v>
      </c>
      <c r="H1083" t="s">
        <v>12</v>
      </c>
      <c r="I1083">
        <v>60</v>
      </c>
    </row>
    <row r="1084" spans="1:9" x14ac:dyDescent="0.3">
      <c r="A1084">
        <v>1083</v>
      </c>
      <c r="B1084" t="s">
        <v>15</v>
      </c>
      <c r="C1084">
        <v>818240.4</v>
      </c>
      <c r="D1084" t="s">
        <v>10</v>
      </c>
      <c r="E1084" t="s">
        <v>16</v>
      </c>
      <c r="F1084" t="s">
        <v>12</v>
      </c>
      <c r="G1084" t="s">
        <v>13</v>
      </c>
      <c r="H1084" t="s">
        <v>13</v>
      </c>
      <c r="I1084">
        <v>26</v>
      </c>
    </row>
    <row r="1085" spans="1:9" x14ac:dyDescent="0.3">
      <c r="A1085">
        <v>1084</v>
      </c>
      <c r="B1085" t="s">
        <v>15</v>
      </c>
      <c r="C1085">
        <v>317915</v>
      </c>
      <c r="D1085" t="s">
        <v>10</v>
      </c>
      <c r="E1085" t="s">
        <v>16</v>
      </c>
      <c r="F1085" t="s">
        <v>12</v>
      </c>
      <c r="G1085" t="s">
        <v>13</v>
      </c>
      <c r="H1085" t="s">
        <v>13</v>
      </c>
      <c r="I1085">
        <v>41</v>
      </c>
    </row>
    <row r="1086" spans="1:9" x14ac:dyDescent="0.3">
      <c r="A1086">
        <v>1085</v>
      </c>
      <c r="B1086" t="s">
        <v>9</v>
      </c>
      <c r="C1086">
        <v>449694.75</v>
      </c>
      <c r="D1086" t="s">
        <v>10</v>
      </c>
      <c r="E1086" t="s">
        <v>16</v>
      </c>
      <c r="F1086" t="s">
        <v>12</v>
      </c>
      <c r="G1086" t="s">
        <v>13</v>
      </c>
      <c r="H1086" t="s">
        <v>13</v>
      </c>
      <c r="I1086">
        <v>21</v>
      </c>
    </row>
    <row r="1087" spans="1:9" x14ac:dyDescent="0.3">
      <c r="A1087">
        <v>1086</v>
      </c>
      <c r="B1087" t="s">
        <v>15</v>
      </c>
      <c r="C1087">
        <v>607000</v>
      </c>
      <c r="D1087" t="s">
        <v>10</v>
      </c>
      <c r="E1087" t="s">
        <v>16</v>
      </c>
      <c r="F1087" t="s">
        <v>12</v>
      </c>
      <c r="G1087" t="s">
        <v>13</v>
      </c>
      <c r="H1087" t="s">
        <v>13</v>
      </c>
      <c r="I1087">
        <v>41</v>
      </c>
    </row>
    <row r="1088" spans="1:9" x14ac:dyDescent="0.3">
      <c r="A1088">
        <v>1087</v>
      </c>
      <c r="B1088" t="s">
        <v>9</v>
      </c>
      <c r="C1088">
        <v>302470</v>
      </c>
      <c r="D1088" t="s">
        <v>18</v>
      </c>
      <c r="E1088" t="s">
        <v>16</v>
      </c>
      <c r="F1088" t="s">
        <v>12</v>
      </c>
      <c r="G1088" t="s">
        <v>13</v>
      </c>
      <c r="H1088" t="s">
        <v>12</v>
      </c>
      <c r="I1088">
        <v>31</v>
      </c>
    </row>
    <row r="1089" spans="1:9" x14ac:dyDescent="0.3">
      <c r="A1089">
        <v>1088</v>
      </c>
      <c r="B1089" t="s">
        <v>9</v>
      </c>
      <c r="C1089">
        <v>300000</v>
      </c>
      <c r="D1089" t="s">
        <v>10</v>
      </c>
      <c r="E1089" t="s">
        <v>16</v>
      </c>
      <c r="F1089" t="s">
        <v>12</v>
      </c>
      <c r="G1089" t="s">
        <v>13</v>
      </c>
      <c r="H1089" t="s">
        <v>13</v>
      </c>
      <c r="I1089">
        <v>58</v>
      </c>
    </row>
    <row r="1090" spans="1:9" x14ac:dyDescent="0.3">
      <c r="A1090">
        <v>1089</v>
      </c>
      <c r="B1090" t="s">
        <v>9</v>
      </c>
      <c r="C1090">
        <v>359543</v>
      </c>
      <c r="D1090" t="s">
        <v>10</v>
      </c>
      <c r="E1090" t="s">
        <v>16</v>
      </c>
      <c r="F1090" t="s">
        <v>12</v>
      </c>
      <c r="G1090" t="s">
        <v>13</v>
      </c>
      <c r="H1090" t="s">
        <v>13</v>
      </c>
      <c r="I1090">
        <v>20</v>
      </c>
    </row>
    <row r="1091" spans="1:9" x14ac:dyDescent="0.3">
      <c r="A1091">
        <v>1090</v>
      </c>
      <c r="B1091" t="s">
        <v>15</v>
      </c>
      <c r="C1091">
        <v>717302</v>
      </c>
      <c r="D1091" t="s">
        <v>10</v>
      </c>
      <c r="E1091" t="s">
        <v>16</v>
      </c>
      <c r="F1091" t="s">
        <v>12</v>
      </c>
      <c r="G1091" t="s">
        <v>13</v>
      </c>
      <c r="H1091" t="s">
        <v>13</v>
      </c>
      <c r="I1091">
        <v>42</v>
      </c>
    </row>
    <row r="1092" spans="1:9" x14ac:dyDescent="0.3">
      <c r="A1092">
        <v>1091</v>
      </c>
      <c r="B1092" t="s">
        <v>9</v>
      </c>
      <c r="C1092">
        <v>301597.40000000002</v>
      </c>
      <c r="D1092" t="s">
        <v>10</v>
      </c>
      <c r="E1092" t="s">
        <v>16</v>
      </c>
      <c r="F1092" t="s">
        <v>12</v>
      </c>
      <c r="G1092" t="s">
        <v>12</v>
      </c>
      <c r="H1092" t="s">
        <v>13</v>
      </c>
      <c r="I1092">
        <v>46</v>
      </c>
    </row>
    <row r="1093" spans="1:9" x14ac:dyDescent="0.3">
      <c r="A1093">
        <v>1092</v>
      </c>
      <c r="B1093" t="s">
        <v>15</v>
      </c>
      <c r="C1093">
        <v>297046</v>
      </c>
      <c r="D1093" t="s">
        <v>17</v>
      </c>
      <c r="E1093" t="s">
        <v>16</v>
      </c>
      <c r="F1093" t="s">
        <v>12</v>
      </c>
      <c r="G1093" t="s">
        <v>13</v>
      </c>
      <c r="H1093" t="s">
        <v>13</v>
      </c>
      <c r="I1093">
        <v>34</v>
      </c>
    </row>
    <row r="1094" spans="1:9" x14ac:dyDescent="0.3">
      <c r="A1094">
        <v>1093</v>
      </c>
      <c r="B1094" t="s">
        <v>9</v>
      </c>
      <c r="C1094">
        <v>700000</v>
      </c>
      <c r="D1094" t="s">
        <v>10</v>
      </c>
      <c r="E1094" t="s">
        <v>16</v>
      </c>
      <c r="F1094" t="s">
        <v>12</v>
      </c>
      <c r="G1094" t="s">
        <v>13</v>
      </c>
      <c r="H1094" t="s">
        <v>13</v>
      </c>
      <c r="I1094">
        <v>22</v>
      </c>
    </row>
    <row r="1095" spans="1:9" x14ac:dyDescent="0.3">
      <c r="A1095">
        <v>1094</v>
      </c>
      <c r="B1095" t="s">
        <v>15</v>
      </c>
      <c r="C1095">
        <v>384000</v>
      </c>
      <c r="D1095" t="s">
        <v>10</v>
      </c>
      <c r="E1095" t="s">
        <v>16</v>
      </c>
      <c r="F1095" t="s">
        <v>12</v>
      </c>
      <c r="G1095" t="s">
        <v>13</v>
      </c>
      <c r="H1095" t="s">
        <v>13</v>
      </c>
      <c r="I1095">
        <v>48</v>
      </c>
    </row>
    <row r="1096" spans="1:9" x14ac:dyDescent="0.3">
      <c r="A1096">
        <v>1095</v>
      </c>
      <c r="B1096" t="s">
        <v>9</v>
      </c>
      <c r="C1096">
        <v>783349.9</v>
      </c>
      <c r="D1096" t="s">
        <v>10</v>
      </c>
      <c r="E1096" t="s">
        <v>11</v>
      </c>
      <c r="F1096" t="s">
        <v>12</v>
      </c>
      <c r="G1096" t="s">
        <v>13</v>
      </c>
      <c r="H1096" t="s">
        <v>13</v>
      </c>
      <c r="I1096">
        <v>45</v>
      </c>
    </row>
    <row r="1097" spans="1:9" x14ac:dyDescent="0.3">
      <c r="A1097">
        <v>1096</v>
      </c>
      <c r="B1097" t="s">
        <v>9</v>
      </c>
      <c r="C1097">
        <v>1615550.07</v>
      </c>
      <c r="D1097" t="s">
        <v>10</v>
      </c>
      <c r="E1097" t="s">
        <v>16</v>
      </c>
      <c r="F1097" t="s">
        <v>12</v>
      </c>
      <c r="G1097" t="s">
        <v>13</v>
      </c>
      <c r="H1097" t="s">
        <v>12</v>
      </c>
      <c r="I1097">
        <v>37</v>
      </c>
    </row>
    <row r="1098" spans="1:9" x14ac:dyDescent="0.3">
      <c r="A1098">
        <v>1097</v>
      </c>
      <c r="B1098" t="s">
        <v>15</v>
      </c>
      <c r="C1098">
        <v>247663</v>
      </c>
      <c r="D1098" t="s">
        <v>10</v>
      </c>
      <c r="E1098" t="s">
        <v>16</v>
      </c>
      <c r="F1098" t="s">
        <v>12</v>
      </c>
      <c r="G1098" t="s">
        <v>13</v>
      </c>
      <c r="H1098" t="s">
        <v>13</v>
      </c>
      <c r="I1098">
        <v>19</v>
      </c>
    </row>
    <row r="1099" spans="1:9" x14ac:dyDescent="0.3">
      <c r="A1099">
        <v>1098</v>
      </c>
      <c r="B1099" t="s">
        <v>15</v>
      </c>
      <c r="C1099">
        <v>1267616.3899999999</v>
      </c>
      <c r="D1099" t="s">
        <v>10</v>
      </c>
      <c r="E1099" t="s">
        <v>16</v>
      </c>
      <c r="F1099" t="s">
        <v>12</v>
      </c>
      <c r="G1099" t="s">
        <v>13</v>
      </c>
      <c r="H1099" t="s">
        <v>13</v>
      </c>
      <c r="I1099">
        <v>35</v>
      </c>
    </row>
    <row r="1100" spans="1:9" x14ac:dyDescent="0.3">
      <c r="A1100">
        <v>1099</v>
      </c>
      <c r="B1100" t="s">
        <v>9</v>
      </c>
      <c r="C1100">
        <v>377999</v>
      </c>
      <c r="D1100" t="s">
        <v>18</v>
      </c>
      <c r="E1100" t="s">
        <v>16</v>
      </c>
      <c r="F1100" t="s">
        <v>12</v>
      </c>
      <c r="G1100" t="s">
        <v>13</v>
      </c>
      <c r="H1100" t="s">
        <v>12</v>
      </c>
      <c r="I1100">
        <v>37</v>
      </c>
    </row>
    <row r="1101" spans="1:9" x14ac:dyDescent="0.3">
      <c r="A1101">
        <v>1100</v>
      </c>
      <c r="B1101" t="s">
        <v>15</v>
      </c>
      <c r="C1101">
        <v>297044</v>
      </c>
      <c r="D1101" t="s">
        <v>17</v>
      </c>
      <c r="E1101" t="s">
        <v>16</v>
      </c>
      <c r="F1101" t="s">
        <v>12</v>
      </c>
      <c r="G1101" t="s">
        <v>13</v>
      </c>
      <c r="H1101" t="s">
        <v>13</v>
      </c>
      <c r="I1101">
        <v>53</v>
      </c>
    </row>
    <row r="1102" spans="1:9" x14ac:dyDescent="0.3">
      <c r="A1102">
        <v>1101</v>
      </c>
      <c r="B1102" t="s">
        <v>9</v>
      </c>
      <c r="C1102">
        <v>278030</v>
      </c>
      <c r="D1102" t="s">
        <v>19</v>
      </c>
      <c r="E1102" t="s">
        <v>16</v>
      </c>
      <c r="F1102" t="s">
        <v>12</v>
      </c>
      <c r="G1102" t="s">
        <v>13</v>
      </c>
      <c r="H1102" t="s">
        <v>13</v>
      </c>
      <c r="I1102">
        <v>24</v>
      </c>
    </row>
    <row r="1103" spans="1:9" x14ac:dyDescent="0.3">
      <c r="A1103">
        <v>1102</v>
      </c>
      <c r="B1103" t="s">
        <v>9</v>
      </c>
      <c r="C1103">
        <v>297045</v>
      </c>
      <c r="D1103" t="s">
        <v>18</v>
      </c>
      <c r="E1103" t="s">
        <v>16</v>
      </c>
      <c r="F1103" t="s">
        <v>12</v>
      </c>
      <c r="G1103" t="s">
        <v>13</v>
      </c>
      <c r="H1103" t="s">
        <v>12</v>
      </c>
      <c r="I1103">
        <v>33</v>
      </c>
    </row>
    <row r="1104" spans="1:9" x14ac:dyDescent="0.3">
      <c r="A1104">
        <v>1103</v>
      </c>
      <c r="B1104" t="s">
        <v>9</v>
      </c>
      <c r="C1104">
        <v>239460</v>
      </c>
      <c r="D1104" t="s">
        <v>10</v>
      </c>
      <c r="E1104" t="s">
        <v>16</v>
      </c>
      <c r="F1104" t="s">
        <v>12</v>
      </c>
      <c r="G1104" t="s">
        <v>13</v>
      </c>
      <c r="H1104" t="s">
        <v>13</v>
      </c>
      <c r="I1104">
        <v>26</v>
      </c>
    </row>
    <row r="1105" spans="1:9" x14ac:dyDescent="0.3">
      <c r="A1105">
        <v>1104</v>
      </c>
      <c r="B1105" t="s">
        <v>9</v>
      </c>
      <c r="C1105">
        <v>331181</v>
      </c>
      <c r="D1105" t="s">
        <v>18</v>
      </c>
      <c r="E1105" t="s">
        <v>16</v>
      </c>
      <c r="F1105" t="s">
        <v>12</v>
      </c>
      <c r="G1105" t="s">
        <v>12</v>
      </c>
      <c r="H1105" t="s">
        <v>12</v>
      </c>
      <c r="I1105">
        <v>30</v>
      </c>
    </row>
    <row r="1106" spans="1:9" x14ac:dyDescent="0.3">
      <c r="A1106">
        <v>1105</v>
      </c>
      <c r="B1106" t="s">
        <v>9</v>
      </c>
      <c r="C1106">
        <v>580840.93999999994</v>
      </c>
      <c r="D1106" t="s">
        <v>10</v>
      </c>
      <c r="E1106" t="s">
        <v>16</v>
      </c>
      <c r="F1106" t="s">
        <v>12</v>
      </c>
      <c r="G1106" t="s">
        <v>13</v>
      </c>
      <c r="H1106" t="s">
        <v>13</v>
      </c>
      <c r="I1106">
        <v>37</v>
      </c>
    </row>
    <row r="1107" spans="1:9" x14ac:dyDescent="0.3">
      <c r="A1107">
        <v>1106</v>
      </c>
      <c r="B1107" t="s">
        <v>15</v>
      </c>
      <c r="C1107">
        <v>850000</v>
      </c>
      <c r="D1107" t="s">
        <v>10</v>
      </c>
      <c r="E1107" t="s">
        <v>16</v>
      </c>
      <c r="F1107" t="s">
        <v>12</v>
      </c>
      <c r="G1107" t="s">
        <v>13</v>
      </c>
      <c r="H1107" t="s">
        <v>13</v>
      </c>
      <c r="I1107">
        <v>38</v>
      </c>
    </row>
    <row r="1108" spans="1:9" x14ac:dyDescent="0.3">
      <c r="A1108">
        <v>1107</v>
      </c>
      <c r="B1108" t="s">
        <v>9</v>
      </c>
      <c r="C1108">
        <v>367500</v>
      </c>
      <c r="D1108" t="s">
        <v>10</v>
      </c>
      <c r="E1108" t="s">
        <v>16</v>
      </c>
      <c r="F1108" t="s">
        <v>12</v>
      </c>
      <c r="G1108" t="s">
        <v>13</v>
      </c>
      <c r="H1108" t="s">
        <v>13</v>
      </c>
      <c r="I1108">
        <v>32</v>
      </c>
    </row>
    <row r="1109" spans="1:9" x14ac:dyDescent="0.3">
      <c r="A1109">
        <v>1108</v>
      </c>
      <c r="B1109" t="s">
        <v>9</v>
      </c>
      <c r="C1109">
        <v>594092</v>
      </c>
      <c r="D1109" t="s">
        <v>18</v>
      </c>
      <c r="E1109" t="s">
        <v>16</v>
      </c>
      <c r="F1109" t="s">
        <v>12</v>
      </c>
      <c r="G1109" t="s">
        <v>13</v>
      </c>
      <c r="H1109" t="s">
        <v>13</v>
      </c>
      <c r="I1109">
        <v>62</v>
      </c>
    </row>
    <row r="1110" spans="1:9" x14ac:dyDescent="0.3">
      <c r="A1110">
        <v>1109</v>
      </c>
      <c r="B1110" t="s">
        <v>15</v>
      </c>
      <c r="C1110">
        <v>297046</v>
      </c>
      <c r="D1110" t="s">
        <v>18</v>
      </c>
      <c r="E1110" t="s">
        <v>16</v>
      </c>
      <c r="F1110" t="s">
        <v>12</v>
      </c>
      <c r="G1110" t="s">
        <v>13</v>
      </c>
      <c r="H1110" t="s">
        <v>13</v>
      </c>
      <c r="I1110">
        <v>33</v>
      </c>
    </row>
    <row r="1111" spans="1:9" x14ac:dyDescent="0.3">
      <c r="A1111">
        <v>1110</v>
      </c>
      <c r="B1111" t="s">
        <v>9</v>
      </c>
      <c r="C1111">
        <v>429000</v>
      </c>
      <c r="D1111" t="s">
        <v>10</v>
      </c>
      <c r="E1111" t="s">
        <v>16</v>
      </c>
      <c r="F1111" t="s">
        <v>12</v>
      </c>
      <c r="G1111" t="s">
        <v>12</v>
      </c>
      <c r="H1111" t="s">
        <v>13</v>
      </c>
      <c r="I1111">
        <v>53</v>
      </c>
    </row>
    <row r="1112" spans="1:9" x14ac:dyDescent="0.3">
      <c r="A1112">
        <v>1111</v>
      </c>
      <c r="B1112" t="s">
        <v>9</v>
      </c>
      <c r="C1112">
        <v>460742.68</v>
      </c>
      <c r="D1112" t="s">
        <v>10</v>
      </c>
      <c r="E1112" t="s">
        <v>16</v>
      </c>
      <c r="F1112" t="s">
        <v>12</v>
      </c>
      <c r="G1112" t="s">
        <v>13</v>
      </c>
      <c r="H1112" t="s">
        <v>13</v>
      </c>
      <c r="I1112">
        <v>34</v>
      </c>
    </row>
    <row r="1113" spans="1:9" x14ac:dyDescent="0.3">
      <c r="A1113">
        <v>1112</v>
      </c>
      <c r="B1113" t="s">
        <v>15</v>
      </c>
      <c r="C1113">
        <v>469397.06</v>
      </c>
      <c r="D1113" t="s">
        <v>10</v>
      </c>
      <c r="E1113" t="s">
        <v>16</v>
      </c>
      <c r="F1113" t="s">
        <v>12</v>
      </c>
      <c r="G1113" t="s">
        <v>13</v>
      </c>
      <c r="H1113" t="s">
        <v>13</v>
      </c>
      <c r="I1113">
        <v>21</v>
      </c>
    </row>
    <row r="1114" spans="1:9" x14ac:dyDescent="0.3">
      <c r="A1114">
        <v>1113</v>
      </c>
      <c r="B1114" t="s">
        <v>9</v>
      </c>
      <c r="C1114">
        <v>509509</v>
      </c>
      <c r="D1114" t="s">
        <v>18</v>
      </c>
      <c r="E1114" t="s">
        <v>16</v>
      </c>
      <c r="F1114" t="s">
        <v>12</v>
      </c>
      <c r="G1114" t="s">
        <v>13</v>
      </c>
      <c r="H1114" t="s">
        <v>12</v>
      </c>
      <c r="I1114">
        <v>48</v>
      </c>
    </row>
    <row r="1115" spans="1:9" x14ac:dyDescent="0.3">
      <c r="A1115">
        <v>1114</v>
      </c>
      <c r="B1115" t="s">
        <v>15</v>
      </c>
      <c r="C1115">
        <v>297046</v>
      </c>
      <c r="D1115" t="s">
        <v>17</v>
      </c>
      <c r="E1115" t="s">
        <v>16</v>
      </c>
      <c r="F1115" t="s">
        <v>12</v>
      </c>
      <c r="G1115" t="s">
        <v>13</v>
      </c>
      <c r="H1115" t="s">
        <v>13</v>
      </c>
      <c r="I1115">
        <v>43</v>
      </c>
    </row>
    <row r="1116" spans="1:9" x14ac:dyDescent="0.3">
      <c r="A1116">
        <v>1115</v>
      </c>
      <c r="B1116" t="s">
        <v>15</v>
      </c>
      <c r="C1116">
        <v>326036</v>
      </c>
      <c r="D1116" t="s">
        <v>10</v>
      </c>
      <c r="E1116" t="s">
        <v>16</v>
      </c>
      <c r="F1116" t="s">
        <v>12</v>
      </c>
      <c r="G1116" t="s">
        <v>13</v>
      </c>
      <c r="H1116" t="s">
        <v>12</v>
      </c>
      <c r="I1116">
        <v>54</v>
      </c>
    </row>
    <row r="1117" spans="1:9" x14ac:dyDescent="0.3">
      <c r="A1117">
        <v>1116</v>
      </c>
      <c r="B1117" t="s">
        <v>9</v>
      </c>
      <c r="C1117">
        <v>297046</v>
      </c>
      <c r="D1117" t="s">
        <v>18</v>
      </c>
      <c r="E1117" t="s">
        <v>16</v>
      </c>
      <c r="F1117" t="s">
        <v>12</v>
      </c>
      <c r="G1117" t="s">
        <v>13</v>
      </c>
      <c r="H1117" t="s">
        <v>13</v>
      </c>
      <c r="I1117">
        <v>53</v>
      </c>
    </row>
    <row r="1118" spans="1:9" x14ac:dyDescent="0.3">
      <c r="A1118">
        <v>1117</v>
      </c>
      <c r="B1118" t="s">
        <v>9</v>
      </c>
      <c r="C1118">
        <v>425000</v>
      </c>
      <c r="D1118" t="s">
        <v>10</v>
      </c>
      <c r="E1118" t="s">
        <v>16</v>
      </c>
      <c r="F1118" t="s">
        <v>12</v>
      </c>
      <c r="G1118" t="s">
        <v>13</v>
      </c>
      <c r="H1118" t="s">
        <v>13</v>
      </c>
      <c r="I1118">
        <v>20</v>
      </c>
    </row>
    <row r="1119" spans="1:9" x14ac:dyDescent="0.3">
      <c r="A1119">
        <v>1118</v>
      </c>
      <c r="B1119" t="s">
        <v>9</v>
      </c>
      <c r="C1119">
        <v>1427100.52</v>
      </c>
      <c r="D1119" t="s">
        <v>10</v>
      </c>
      <c r="E1119" t="s">
        <v>11</v>
      </c>
      <c r="F1119" t="s">
        <v>12</v>
      </c>
      <c r="G1119" t="s">
        <v>13</v>
      </c>
      <c r="H1119" t="s">
        <v>13</v>
      </c>
      <c r="I1119">
        <v>44</v>
      </c>
    </row>
    <row r="1120" spans="1:9" x14ac:dyDescent="0.3">
      <c r="A1120">
        <v>1119</v>
      </c>
      <c r="B1120" t="s">
        <v>9</v>
      </c>
      <c r="C1120">
        <v>321287</v>
      </c>
      <c r="D1120" t="s">
        <v>17</v>
      </c>
      <c r="E1120" t="s">
        <v>16</v>
      </c>
      <c r="F1120" t="s">
        <v>12</v>
      </c>
      <c r="G1120" t="s">
        <v>13</v>
      </c>
      <c r="H1120" t="s">
        <v>13</v>
      </c>
      <c r="I1120">
        <v>54</v>
      </c>
    </row>
    <row r="1121" spans="1:9" x14ac:dyDescent="0.3">
      <c r="A1121">
        <v>1120</v>
      </c>
      <c r="B1121" t="s">
        <v>9</v>
      </c>
      <c r="C1121">
        <v>610142</v>
      </c>
      <c r="D1121" t="s">
        <v>18</v>
      </c>
      <c r="E1121" t="s">
        <v>16</v>
      </c>
      <c r="F1121" t="s">
        <v>12</v>
      </c>
      <c r="G1121" t="s">
        <v>13</v>
      </c>
      <c r="H1121" t="s">
        <v>13</v>
      </c>
      <c r="I1121">
        <v>61</v>
      </c>
    </row>
    <row r="1122" spans="1:9" x14ac:dyDescent="0.3">
      <c r="A1122">
        <v>1121</v>
      </c>
      <c r="B1122" t="s">
        <v>9</v>
      </c>
      <c r="C1122">
        <v>1602501</v>
      </c>
      <c r="D1122" t="s">
        <v>14</v>
      </c>
      <c r="E1122" t="s">
        <v>11</v>
      </c>
      <c r="F1122" t="s">
        <v>12</v>
      </c>
      <c r="G1122" t="s">
        <v>13</v>
      </c>
      <c r="H1122" t="s">
        <v>13</v>
      </c>
      <c r="I1122">
        <v>60</v>
      </c>
    </row>
    <row r="1123" spans="1:9" x14ac:dyDescent="0.3">
      <c r="A1123">
        <v>1122</v>
      </c>
      <c r="B1123" t="s">
        <v>9</v>
      </c>
      <c r="C1123">
        <v>440086.31</v>
      </c>
      <c r="D1123" t="s">
        <v>10</v>
      </c>
      <c r="E1123" t="s">
        <v>16</v>
      </c>
      <c r="F1123" t="s">
        <v>12</v>
      </c>
      <c r="G1123" t="s">
        <v>13</v>
      </c>
      <c r="H1123" t="s">
        <v>13</v>
      </c>
      <c r="I1123">
        <v>53</v>
      </c>
    </row>
    <row r="1124" spans="1:9" x14ac:dyDescent="0.3">
      <c r="A1124">
        <v>1123</v>
      </c>
      <c r="B1124" t="s">
        <v>9</v>
      </c>
      <c r="C1124">
        <v>812849</v>
      </c>
      <c r="D1124" t="s">
        <v>17</v>
      </c>
      <c r="E1124" t="s">
        <v>16</v>
      </c>
      <c r="F1124" t="s">
        <v>12</v>
      </c>
      <c r="G1124" t="s">
        <v>12</v>
      </c>
      <c r="H1124" t="s">
        <v>13</v>
      </c>
      <c r="I1124">
        <v>74</v>
      </c>
    </row>
    <row r="1125" spans="1:9" x14ac:dyDescent="0.3">
      <c r="A1125">
        <v>1124</v>
      </c>
      <c r="B1125" t="s">
        <v>9</v>
      </c>
      <c r="C1125">
        <v>449060</v>
      </c>
      <c r="D1125" t="s">
        <v>10</v>
      </c>
      <c r="E1125" t="s">
        <v>11</v>
      </c>
      <c r="F1125" t="s">
        <v>12</v>
      </c>
      <c r="G1125" t="s">
        <v>13</v>
      </c>
      <c r="H1125" t="s">
        <v>12</v>
      </c>
      <c r="I1125">
        <v>58</v>
      </c>
    </row>
    <row r="1126" spans="1:9" x14ac:dyDescent="0.3">
      <c r="A1126">
        <v>1125</v>
      </c>
      <c r="B1126" t="s">
        <v>9</v>
      </c>
      <c r="C1126">
        <v>326753</v>
      </c>
      <c r="D1126" t="s">
        <v>17</v>
      </c>
      <c r="E1126" t="s">
        <v>16</v>
      </c>
      <c r="F1126" t="s">
        <v>12</v>
      </c>
      <c r="G1126" t="s">
        <v>13</v>
      </c>
      <c r="H1126" t="s">
        <v>13</v>
      </c>
      <c r="I1126">
        <v>42</v>
      </c>
    </row>
    <row r="1127" spans="1:9" x14ac:dyDescent="0.3">
      <c r="A1127">
        <v>1126</v>
      </c>
      <c r="B1127" t="s">
        <v>9</v>
      </c>
      <c r="C1127">
        <v>364062.51</v>
      </c>
      <c r="D1127" t="s">
        <v>10</v>
      </c>
      <c r="E1127" t="s">
        <v>16</v>
      </c>
      <c r="F1127" t="s">
        <v>12</v>
      </c>
      <c r="G1127" t="s">
        <v>13</v>
      </c>
      <c r="H1127" t="s">
        <v>13</v>
      </c>
      <c r="I1127">
        <v>27</v>
      </c>
    </row>
    <row r="1128" spans="1:9" x14ac:dyDescent="0.3">
      <c r="A1128">
        <v>1127</v>
      </c>
      <c r="B1128" t="s">
        <v>9</v>
      </c>
      <c r="C1128">
        <v>278030.99</v>
      </c>
      <c r="D1128" t="s">
        <v>19</v>
      </c>
      <c r="E1128" t="s">
        <v>16</v>
      </c>
      <c r="F1128" t="s">
        <v>12</v>
      </c>
      <c r="G1128" t="s">
        <v>13</v>
      </c>
      <c r="H1128" t="s">
        <v>13</v>
      </c>
      <c r="I1128">
        <v>31</v>
      </c>
    </row>
    <row r="1129" spans="1:9" x14ac:dyDescent="0.3">
      <c r="A1129">
        <v>1128</v>
      </c>
      <c r="B1129" t="s">
        <v>9</v>
      </c>
      <c r="C1129">
        <v>876640.38</v>
      </c>
      <c r="D1129" t="s">
        <v>10</v>
      </c>
      <c r="E1129" t="s">
        <v>16</v>
      </c>
      <c r="F1129" t="s">
        <v>12</v>
      </c>
      <c r="G1129" t="s">
        <v>13</v>
      </c>
      <c r="H1129" t="s">
        <v>13</v>
      </c>
      <c r="I1129">
        <v>49</v>
      </c>
    </row>
    <row r="1130" spans="1:9" x14ac:dyDescent="0.3">
      <c r="A1130">
        <v>1129</v>
      </c>
      <c r="B1130" t="s">
        <v>9</v>
      </c>
      <c r="C1130">
        <v>288203</v>
      </c>
      <c r="D1130" t="s">
        <v>10</v>
      </c>
      <c r="E1130" t="s">
        <v>11</v>
      </c>
      <c r="F1130" t="s">
        <v>12</v>
      </c>
      <c r="G1130" t="s">
        <v>13</v>
      </c>
      <c r="H1130" t="s">
        <v>12</v>
      </c>
      <c r="I1130">
        <v>26</v>
      </c>
    </row>
    <row r="1131" spans="1:9" x14ac:dyDescent="0.3">
      <c r="A1131">
        <v>1130</v>
      </c>
      <c r="B1131" t="s">
        <v>9</v>
      </c>
      <c r="C1131">
        <v>51450.83</v>
      </c>
      <c r="D1131" t="s">
        <v>10</v>
      </c>
      <c r="E1131" t="s">
        <v>16</v>
      </c>
      <c r="F1131" t="s">
        <v>12</v>
      </c>
      <c r="G1131" t="s">
        <v>12</v>
      </c>
      <c r="H1131" t="s">
        <v>13</v>
      </c>
      <c r="I1131">
        <v>50</v>
      </c>
    </row>
    <row r="1132" spans="1:9" x14ac:dyDescent="0.3">
      <c r="A1132">
        <v>1131</v>
      </c>
      <c r="B1132" t="s">
        <v>9</v>
      </c>
      <c r="C1132">
        <v>538446.65</v>
      </c>
      <c r="D1132" t="s">
        <v>10</v>
      </c>
      <c r="E1132" t="s">
        <v>16</v>
      </c>
      <c r="F1132" t="s">
        <v>12</v>
      </c>
      <c r="G1132" t="s">
        <v>13</v>
      </c>
      <c r="H1132" t="s">
        <v>13</v>
      </c>
      <c r="I1132">
        <v>28</v>
      </c>
    </row>
    <row r="1133" spans="1:9" x14ac:dyDescent="0.3">
      <c r="A1133">
        <v>1132</v>
      </c>
      <c r="B1133" t="s">
        <v>15</v>
      </c>
      <c r="C1133">
        <v>198257.15</v>
      </c>
      <c r="D1133" t="s">
        <v>14</v>
      </c>
      <c r="E1133" t="s">
        <v>11</v>
      </c>
      <c r="F1133" t="s">
        <v>12</v>
      </c>
      <c r="G1133" t="s">
        <v>13</v>
      </c>
      <c r="H1133" t="s">
        <v>13</v>
      </c>
      <c r="I1133">
        <v>97</v>
      </c>
    </row>
    <row r="1134" spans="1:9" x14ac:dyDescent="0.3">
      <c r="A1134">
        <v>1133</v>
      </c>
      <c r="B1134" t="s">
        <v>9</v>
      </c>
      <c r="C1134">
        <v>278030</v>
      </c>
      <c r="D1134" t="s">
        <v>19</v>
      </c>
      <c r="E1134" t="s">
        <v>16</v>
      </c>
      <c r="F1134" t="s">
        <v>12</v>
      </c>
      <c r="G1134" t="s">
        <v>12</v>
      </c>
      <c r="H1134" t="s">
        <v>13</v>
      </c>
      <c r="I1134">
        <v>39</v>
      </c>
    </row>
    <row r="1135" spans="1:9" x14ac:dyDescent="0.3">
      <c r="A1135">
        <v>1134</v>
      </c>
      <c r="B1135" t="s">
        <v>9</v>
      </c>
      <c r="C1135">
        <v>636889</v>
      </c>
      <c r="D1135" t="s">
        <v>18</v>
      </c>
      <c r="E1135" t="s">
        <v>16</v>
      </c>
      <c r="F1135" t="s">
        <v>12</v>
      </c>
      <c r="G1135" t="s">
        <v>13</v>
      </c>
      <c r="H1135" t="s">
        <v>12</v>
      </c>
      <c r="I1135">
        <v>49</v>
      </c>
    </row>
    <row r="1136" spans="1:9" x14ac:dyDescent="0.3">
      <c r="A1136">
        <v>1135</v>
      </c>
      <c r="B1136" t="s">
        <v>9</v>
      </c>
      <c r="C1136">
        <v>600000</v>
      </c>
      <c r="D1136" t="s">
        <v>10</v>
      </c>
      <c r="E1136" t="s">
        <v>16</v>
      </c>
      <c r="F1136" t="s">
        <v>12</v>
      </c>
      <c r="G1136" t="s">
        <v>12</v>
      </c>
      <c r="H1136" t="s">
        <v>12</v>
      </c>
      <c r="I1136">
        <v>58</v>
      </c>
    </row>
    <row r="1137" spans="1:9" x14ac:dyDescent="0.3">
      <c r="A1137">
        <v>1136</v>
      </c>
      <c r="B1137" t="s">
        <v>15</v>
      </c>
      <c r="C1137">
        <v>297139</v>
      </c>
      <c r="D1137" t="s">
        <v>17</v>
      </c>
      <c r="E1137" t="s">
        <v>16</v>
      </c>
      <c r="F1137" t="s">
        <v>13</v>
      </c>
      <c r="G1137" t="s">
        <v>13</v>
      </c>
      <c r="H1137" t="s">
        <v>12</v>
      </c>
      <c r="I1137">
        <v>41</v>
      </c>
    </row>
    <row r="1138" spans="1:9" x14ac:dyDescent="0.3">
      <c r="A1138">
        <v>1137</v>
      </c>
      <c r="B1138" t="s">
        <v>15</v>
      </c>
      <c r="C1138">
        <v>277000</v>
      </c>
      <c r="D1138" t="s">
        <v>10</v>
      </c>
      <c r="E1138" t="s">
        <v>16</v>
      </c>
      <c r="F1138" t="s">
        <v>12</v>
      </c>
      <c r="G1138" t="s">
        <v>13</v>
      </c>
      <c r="H1138" t="s">
        <v>13</v>
      </c>
      <c r="I1138">
        <v>46</v>
      </c>
    </row>
    <row r="1139" spans="1:9" x14ac:dyDescent="0.3">
      <c r="A1139">
        <v>1138</v>
      </c>
      <c r="B1139" t="s">
        <v>9</v>
      </c>
      <c r="C1139">
        <v>635014</v>
      </c>
      <c r="D1139" t="s">
        <v>18</v>
      </c>
      <c r="E1139" t="s">
        <v>16</v>
      </c>
      <c r="F1139" t="s">
        <v>12</v>
      </c>
      <c r="G1139" t="s">
        <v>13</v>
      </c>
      <c r="H1139" t="s">
        <v>13</v>
      </c>
      <c r="I1139">
        <v>51</v>
      </c>
    </row>
    <row r="1140" spans="1:9" x14ac:dyDescent="0.3">
      <c r="A1140">
        <v>1139</v>
      </c>
      <c r="B1140" t="s">
        <v>9</v>
      </c>
      <c r="C1140">
        <v>79912</v>
      </c>
      <c r="D1140" t="s">
        <v>10</v>
      </c>
      <c r="E1140" t="s">
        <v>16</v>
      </c>
      <c r="F1140" t="s">
        <v>12</v>
      </c>
      <c r="G1140" t="s">
        <v>13</v>
      </c>
      <c r="H1140" t="s">
        <v>13</v>
      </c>
      <c r="I1140">
        <v>19</v>
      </c>
    </row>
    <row r="1141" spans="1:9" x14ac:dyDescent="0.3">
      <c r="A1141">
        <v>1140</v>
      </c>
      <c r="B1141" t="s">
        <v>9</v>
      </c>
      <c r="C1141">
        <v>393512.27</v>
      </c>
      <c r="D1141" t="s">
        <v>10</v>
      </c>
      <c r="E1141" t="s">
        <v>16</v>
      </c>
      <c r="F1141" t="s">
        <v>12</v>
      </c>
      <c r="G1141" t="s">
        <v>13</v>
      </c>
      <c r="H1141" t="s">
        <v>13</v>
      </c>
      <c r="I1141">
        <v>44</v>
      </c>
    </row>
    <row r="1142" spans="1:9" x14ac:dyDescent="0.3">
      <c r="A1142">
        <v>1141</v>
      </c>
      <c r="B1142" t="s">
        <v>15</v>
      </c>
      <c r="C1142">
        <v>297046</v>
      </c>
      <c r="D1142" t="s">
        <v>17</v>
      </c>
      <c r="E1142" t="s">
        <v>16</v>
      </c>
      <c r="F1142" t="s">
        <v>12</v>
      </c>
      <c r="G1142" t="s">
        <v>13</v>
      </c>
      <c r="H1142" t="s">
        <v>12</v>
      </c>
      <c r="I1142">
        <v>21</v>
      </c>
    </row>
    <row r="1143" spans="1:9" x14ac:dyDescent="0.3">
      <c r="A1143">
        <v>1142</v>
      </c>
      <c r="B1143" t="s">
        <v>15</v>
      </c>
      <c r="C1143">
        <v>125736.88</v>
      </c>
      <c r="D1143" t="s">
        <v>10</v>
      </c>
      <c r="E1143" t="s">
        <v>11</v>
      </c>
      <c r="F1143" t="s">
        <v>12</v>
      </c>
      <c r="G1143" t="s">
        <v>13</v>
      </c>
      <c r="H1143" t="s">
        <v>13</v>
      </c>
      <c r="I1143">
        <v>34</v>
      </c>
    </row>
    <row r="1144" spans="1:9" x14ac:dyDescent="0.3">
      <c r="A1144">
        <v>1143</v>
      </c>
      <c r="B1144" t="s">
        <v>9</v>
      </c>
      <c r="C1144">
        <v>1279854.5</v>
      </c>
      <c r="D1144" t="s">
        <v>10</v>
      </c>
      <c r="E1144" t="s">
        <v>11</v>
      </c>
      <c r="F1144" t="s">
        <v>12</v>
      </c>
      <c r="G1144" t="s">
        <v>13</v>
      </c>
      <c r="H1144" t="s">
        <v>13</v>
      </c>
      <c r="I1144">
        <v>39</v>
      </c>
    </row>
    <row r="1145" spans="1:9" x14ac:dyDescent="0.3">
      <c r="A1145">
        <v>1144</v>
      </c>
      <c r="B1145" t="s">
        <v>15</v>
      </c>
      <c r="C1145">
        <v>385000</v>
      </c>
      <c r="D1145" t="s">
        <v>10</v>
      </c>
      <c r="E1145" t="s">
        <v>16</v>
      </c>
      <c r="F1145" t="s">
        <v>12</v>
      </c>
      <c r="G1145" t="s">
        <v>13</v>
      </c>
      <c r="H1145" t="s">
        <v>13</v>
      </c>
      <c r="I1145">
        <v>25</v>
      </c>
    </row>
    <row r="1146" spans="1:9" x14ac:dyDescent="0.3">
      <c r="A1146">
        <v>1145</v>
      </c>
      <c r="B1146" t="s">
        <v>9</v>
      </c>
      <c r="C1146">
        <v>555522</v>
      </c>
      <c r="D1146" t="s">
        <v>10</v>
      </c>
      <c r="E1146" t="s">
        <v>16</v>
      </c>
      <c r="F1146" t="s">
        <v>12</v>
      </c>
      <c r="G1146" t="s">
        <v>13</v>
      </c>
      <c r="H1146" t="s">
        <v>13</v>
      </c>
      <c r="I1146">
        <v>53</v>
      </c>
    </row>
    <row r="1147" spans="1:9" x14ac:dyDescent="0.3">
      <c r="A1147">
        <v>1146</v>
      </c>
      <c r="B1147" t="s">
        <v>9</v>
      </c>
      <c r="C1147">
        <v>1190185.8999999999</v>
      </c>
      <c r="D1147" t="s">
        <v>10</v>
      </c>
      <c r="E1147" t="s">
        <v>11</v>
      </c>
      <c r="F1147" t="s">
        <v>12</v>
      </c>
      <c r="G1147" t="s">
        <v>13</v>
      </c>
      <c r="H1147" t="s">
        <v>13</v>
      </c>
      <c r="I1147">
        <v>44</v>
      </c>
    </row>
    <row r="1148" spans="1:9" x14ac:dyDescent="0.3">
      <c r="A1148">
        <v>1147</v>
      </c>
      <c r="B1148" t="s">
        <v>15</v>
      </c>
      <c r="C1148">
        <v>550590.5</v>
      </c>
      <c r="D1148" t="s">
        <v>10</v>
      </c>
      <c r="E1148" t="s">
        <v>11</v>
      </c>
      <c r="F1148" t="s">
        <v>12</v>
      </c>
      <c r="G1148" t="s">
        <v>13</v>
      </c>
      <c r="H1148" t="s">
        <v>13</v>
      </c>
      <c r="I1148">
        <v>26</v>
      </c>
    </row>
    <row r="1149" spans="1:9" x14ac:dyDescent="0.3">
      <c r="A1149">
        <v>1148</v>
      </c>
      <c r="B1149" t="s">
        <v>9</v>
      </c>
      <c r="C1149">
        <v>297046</v>
      </c>
      <c r="D1149" t="s">
        <v>18</v>
      </c>
      <c r="E1149" t="s">
        <v>16</v>
      </c>
      <c r="F1149" t="s">
        <v>12</v>
      </c>
      <c r="G1149" t="s">
        <v>13</v>
      </c>
      <c r="H1149" t="s">
        <v>13</v>
      </c>
      <c r="I1149">
        <v>50</v>
      </c>
    </row>
    <row r="1150" spans="1:9" x14ac:dyDescent="0.3">
      <c r="A1150">
        <v>1149</v>
      </c>
      <c r="B1150" t="s">
        <v>15</v>
      </c>
      <c r="C1150">
        <v>475006</v>
      </c>
      <c r="D1150" t="s">
        <v>10</v>
      </c>
      <c r="E1150" t="s">
        <v>16</v>
      </c>
      <c r="F1150" t="s">
        <v>12</v>
      </c>
      <c r="G1150" t="s">
        <v>13</v>
      </c>
      <c r="H1150" t="s">
        <v>13</v>
      </c>
      <c r="I1150">
        <v>24</v>
      </c>
    </row>
    <row r="1151" spans="1:9" x14ac:dyDescent="0.3">
      <c r="A1151">
        <v>1150</v>
      </c>
      <c r="B1151" t="s">
        <v>15</v>
      </c>
      <c r="C1151">
        <v>356649</v>
      </c>
      <c r="D1151" t="s">
        <v>18</v>
      </c>
      <c r="E1151" t="s">
        <v>16</v>
      </c>
      <c r="F1151" t="s">
        <v>12</v>
      </c>
      <c r="G1151" t="s">
        <v>13</v>
      </c>
      <c r="H1151" t="s">
        <v>12</v>
      </c>
      <c r="I1151">
        <v>48</v>
      </c>
    </row>
    <row r="1152" spans="1:9" x14ac:dyDescent="0.3">
      <c r="A1152">
        <v>1151</v>
      </c>
      <c r="B1152" t="s">
        <v>9</v>
      </c>
      <c r="C1152">
        <v>278030</v>
      </c>
      <c r="D1152" t="s">
        <v>19</v>
      </c>
      <c r="E1152" t="s">
        <v>16</v>
      </c>
      <c r="F1152" t="s">
        <v>12</v>
      </c>
      <c r="G1152" t="s">
        <v>13</v>
      </c>
      <c r="H1152" t="s">
        <v>13</v>
      </c>
      <c r="I1152">
        <v>38</v>
      </c>
    </row>
    <row r="1153" spans="1:9" x14ac:dyDescent="0.3">
      <c r="A1153">
        <v>1152</v>
      </c>
      <c r="B1153" t="s">
        <v>15</v>
      </c>
      <c r="C1153">
        <v>290000</v>
      </c>
      <c r="D1153" t="s">
        <v>10</v>
      </c>
      <c r="E1153" t="s">
        <v>16</v>
      </c>
      <c r="F1153" t="s">
        <v>12</v>
      </c>
      <c r="G1153" t="s">
        <v>13</v>
      </c>
      <c r="H1153" t="s">
        <v>13</v>
      </c>
      <c r="I1153">
        <v>57</v>
      </c>
    </row>
    <row r="1154" spans="1:9" x14ac:dyDescent="0.3">
      <c r="A1154">
        <v>1153</v>
      </c>
      <c r="B1154" t="s">
        <v>15</v>
      </c>
      <c r="C1154">
        <v>1122731</v>
      </c>
      <c r="D1154" t="s">
        <v>14</v>
      </c>
      <c r="E1154" t="s">
        <v>11</v>
      </c>
      <c r="F1154" t="s">
        <v>12</v>
      </c>
      <c r="G1154" t="s">
        <v>13</v>
      </c>
      <c r="H1154" t="s">
        <v>13</v>
      </c>
      <c r="I1154">
        <v>63</v>
      </c>
    </row>
    <row r="1155" spans="1:9" x14ac:dyDescent="0.3">
      <c r="A1155">
        <v>1154</v>
      </c>
      <c r="B1155" t="s">
        <v>15</v>
      </c>
      <c r="C1155">
        <v>1551166.5</v>
      </c>
      <c r="D1155" t="s">
        <v>10</v>
      </c>
      <c r="E1155" t="s">
        <v>11</v>
      </c>
      <c r="F1155" t="s">
        <v>12</v>
      </c>
      <c r="G1155" t="s">
        <v>13</v>
      </c>
      <c r="H1155" t="s">
        <v>13</v>
      </c>
      <c r="I1155">
        <v>31</v>
      </c>
    </row>
    <row r="1156" spans="1:9" x14ac:dyDescent="0.3">
      <c r="A1156">
        <v>1155</v>
      </c>
      <c r="B1156" t="s">
        <v>15</v>
      </c>
      <c r="C1156">
        <v>479260</v>
      </c>
      <c r="D1156" t="s">
        <v>10</v>
      </c>
      <c r="E1156" t="s">
        <v>16</v>
      </c>
      <c r="F1156" t="s">
        <v>12</v>
      </c>
      <c r="G1156" t="s">
        <v>13</v>
      </c>
      <c r="H1156" t="s">
        <v>13</v>
      </c>
      <c r="I1156">
        <v>28</v>
      </c>
    </row>
    <row r="1157" spans="1:9" x14ac:dyDescent="0.3">
      <c r="A1157">
        <v>1156</v>
      </c>
      <c r="B1157" t="s">
        <v>15</v>
      </c>
      <c r="C1157">
        <v>1235915</v>
      </c>
      <c r="D1157" t="s">
        <v>14</v>
      </c>
      <c r="E1157" t="s">
        <v>11</v>
      </c>
      <c r="F1157" t="s">
        <v>12</v>
      </c>
      <c r="G1157" t="s">
        <v>13</v>
      </c>
      <c r="H1157" t="s">
        <v>13</v>
      </c>
      <c r="I1157">
        <v>64</v>
      </c>
    </row>
    <row r="1158" spans="1:9" x14ac:dyDescent="0.3">
      <c r="A1158">
        <v>1157</v>
      </c>
      <c r="B1158" t="s">
        <v>9</v>
      </c>
      <c r="C1158">
        <v>454230.29</v>
      </c>
      <c r="D1158" t="s">
        <v>10</v>
      </c>
      <c r="E1158" t="s">
        <v>11</v>
      </c>
      <c r="F1158" t="s">
        <v>12</v>
      </c>
      <c r="G1158" t="s">
        <v>13</v>
      </c>
      <c r="H1158" t="s">
        <v>13</v>
      </c>
      <c r="I1158">
        <v>42</v>
      </c>
    </row>
    <row r="1159" spans="1:9" x14ac:dyDescent="0.3">
      <c r="A1159">
        <v>1158</v>
      </c>
      <c r="B1159" t="s">
        <v>9</v>
      </c>
      <c r="C1159">
        <v>767326.7</v>
      </c>
      <c r="D1159" t="s">
        <v>10</v>
      </c>
      <c r="E1159" t="s">
        <v>11</v>
      </c>
      <c r="F1159" t="s">
        <v>12</v>
      </c>
      <c r="G1159" t="s">
        <v>13</v>
      </c>
      <c r="H1159" t="s">
        <v>13</v>
      </c>
      <c r="I1159">
        <v>37</v>
      </c>
    </row>
    <row r="1160" spans="1:9" x14ac:dyDescent="0.3">
      <c r="A1160">
        <v>1159</v>
      </c>
      <c r="B1160" t="s">
        <v>9</v>
      </c>
      <c r="C1160">
        <v>322474</v>
      </c>
      <c r="D1160" t="s">
        <v>18</v>
      </c>
      <c r="E1160" t="s">
        <v>16</v>
      </c>
      <c r="F1160" t="s">
        <v>12</v>
      </c>
      <c r="G1160" t="s">
        <v>13</v>
      </c>
      <c r="H1160" t="s">
        <v>12</v>
      </c>
      <c r="I1160">
        <v>28</v>
      </c>
    </row>
    <row r="1161" spans="1:9" x14ac:dyDescent="0.3">
      <c r="A1161">
        <v>1160</v>
      </c>
      <c r="B1161" t="s">
        <v>15</v>
      </c>
      <c r="C1161">
        <v>400000</v>
      </c>
      <c r="D1161" t="s">
        <v>10</v>
      </c>
      <c r="E1161" t="s">
        <v>16</v>
      </c>
      <c r="F1161" t="s">
        <v>12</v>
      </c>
      <c r="G1161" t="s">
        <v>13</v>
      </c>
      <c r="H1161" t="s">
        <v>12</v>
      </c>
      <c r="I1161">
        <v>37</v>
      </c>
    </row>
    <row r="1162" spans="1:9" x14ac:dyDescent="0.3">
      <c r="A1162">
        <v>1161</v>
      </c>
      <c r="B1162" t="s">
        <v>9</v>
      </c>
      <c r="C1162">
        <v>445799.84</v>
      </c>
      <c r="D1162" t="s">
        <v>10</v>
      </c>
      <c r="E1162" t="s">
        <v>16</v>
      </c>
      <c r="F1162" t="s">
        <v>12</v>
      </c>
      <c r="G1162" t="s">
        <v>12</v>
      </c>
      <c r="H1162" t="s">
        <v>13</v>
      </c>
      <c r="I1162">
        <v>34</v>
      </c>
    </row>
    <row r="1163" spans="1:9" x14ac:dyDescent="0.3">
      <c r="A1163">
        <v>1162</v>
      </c>
      <c r="B1163" t="s">
        <v>9</v>
      </c>
      <c r="C1163">
        <v>297046</v>
      </c>
      <c r="D1163" t="s">
        <v>17</v>
      </c>
      <c r="E1163" t="s">
        <v>16</v>
      </c>
      <c r="F1163" t="s">
        <v>12</v>
      </c>
      <c r="G1163" t="s">
        <v>13</v>
      </c>
      <c r="H1163" t="s">
        <v>13</v>
      </c>
      <c r="I1163">
        <v>48</v>
      </c>
    </row>
    <row r="1164" spans="1:9" x14ac:dyDescent="0.3">
      <c r="A1164">
        <v>1163</v>
      </c>
      <c r="B1164" t="s">
        <v>15</v>
      </c>
      <c r="C1164">
        <v>627720.31000000006</v>
      </c>
      <c r="D1164" t="s">
        <v>10</v>
      </c>
      <c r="E1164" t="s">
        <v>16</v>
      </c>
      <c r="F1164" t="s">
        <v>12</v>
      </c>
      <c r="G1164" t="s">
        <v>13</v>
      </c>
      <c r="H1164" t="s">
        <v>13</v>
      </c>
      <c r="I1164">
        <v>20</v>
      </c>
    </row>
    <row r="1165" spans="1:9" x14ac:dyDescent="0.3">
      <c r="A1165">
        <v>1164</v>
      </c>
      <c r="B1165" t="s">
        <v>9</v>
      </c>
      <c r="C1165">
        <v>540000</v>
      </c>
      <c r="D1165" t="s">
        <v>10</v>
      </c>
      <c r="E1165" t="s">
        <v>16</v>
      </c>
      <c r="F1165" t="s">
        <v>12</v>
      </c>
      <c r="G1165" t="s">
        <v>13</v>
      </c>
      <c r="H1165" t="s">
        <v>13</v>
      </c>
      <c r="I1165">
        <v>28</v>
      </c>
    </row>
    <row r="1166" spans="1:9" x14ac:dyDescent="0.3">
      <c r="A1166">
        <v>1165</v>
      </c>
      <c r="B1166" t="s">
        <v>15</v>
      </c>
      <c r="C1166">
        <v>475832.5</v>
      </c>
      <c r="D1166" t="s">
        <v>10</v>
      </c>
      <c r="E1166" t="s">
        <v>16</v>
      </c>
      <c r="F1166" t="s">
        <v>12</v>
      </c>
      <c r="G1166" t="s">
        <v>13</v>
      </c>
      <c r="H1166" t="s">
        <v>13</v>
      </c>
      <c r="I1166">
        <v>26</v>
      </c>
    </row>
    <row r="1167" spans="1:9" x14ac:dyDescent="0.3">
      <c r="A1167">
        <v>1166</v>
      </c>
      <c r="B1167" t="s">
        <v>9</v>
      </c>
      <c r="C1167">
        <v>324516.38</v>
      </c>
      <c r="D1167" t="s">
        <v>10</v>
      </c>
      <c r="E1167" t="s">
        <v>11</v>
      </c>
      <c r="F1167" t="s">
        <v>12</v>
      </c>
      <c r="G1167" t="s">
        <v>13</v>
      </c>
      <c r="H1167" t="s">
        <v>13</v>
      </c>
      <c r="I1167">
        <v>54</v>
      </c>
    </row>
    <row r="1168" spans="1:9" x14ac:dyDescent="0.3">
      <c r="A1168">
        <v>1167</v>
      </c>
      <c r="B1168" t="s">
        <v>15</v>
      </c>
      <c r="C1168">
        <v>3300500</v>
      </c>
      <c r="D1168" t="s">
        <v>10</v>
      </c>
      <c r="E1168" t="s">
        <v>16</v>
      </c>
      <c r="F1168" t="s">
        <v>12</v>
      </c>
      <c r="G1168" t="s">
        <v>13</v>
      </c>
      <c r="H1168" t="s">
        <v>13</v>
      </c>
      <c r="I1168">
        <v>48</v>
      </c>
    </row>
    <row r="1169" spans="1:9" x14ac:dyDescent="0.3">
      <c r="A1169">
        <v>1168</v>
      </c>
      <c r="B1169" t="s">
        <v>9</v>
      </c>
      <c r="C1169">
        <v>387626</v>
      </c>
      <c r="D1169" t="s">
        <v>18</v>
      </c>
      <c r="E1169" t="s">
        <v>16</v>
      </c>
      <c r="F1169" t="s">
        <v>12</v>
      </c>
      <c r="G1169" t="s">
        <v>13</v>
      </c>
      <c r="H1169" t="s">
        <v>12</v>
      </c>
      <c r="I1169">
        <v>32</v>
      </c>
    </row>
    <row r="1170" spans="1:9" x14ac:dyDescent="0.3">
      <c r="A1170">
        <v>1169</v>
      </c>
      <c r="B1170" t="s">
        <v>9</v>
      </c>
      <c r="C1170">
        <v>802029</v>
      </c>
      <c r="D1170" t="s">
        <v>18</v>
      </c>
      <c r="E1170" t="s">
        <v>16</v>
      </c>
      <c r="F1170" t="s">
        <v>12</v>
      </c>
      <c r="G1170" t="s">
        <v>13</v>
      </c>
      <c r="H1170" t="s">
        <v>13</v>
      </c>
      <c r="I1170">
        <v>60</v>
      </c>
    </row>
    <row r="1171" spans="1:9" x14ac:dyDescent="0.3">
      <c r="A1171">
        <v>1170</v>
      </c>
      <c r="B1171" t="s">
        <v>9</v>
      </c>
      <c r="C1171">
        <v>331171</v>
      </c>
      <c r="D1171" t="s">
        <v>10</v>
      </c>
      <c r="E1171" t="s">
        <v>16</v>
      </c>
      <c r="F1171" t="s">
        <v>12</v>
      </c>
      <c r="G1171" t="s">
        <v>13</v>
      </c>
      <c r="H1171" t="s">
        <v>13</v>
      </c>
      <c r="I1171">
        <v>47</v>
      </c>
    </row>
    <row r="1172" spans="1:9" x14ac:dyDescent="0.3">
      <c r="A1172">
        <v>1171</v>
      </c>
      <c r="B1172" t="s">
        <v>9</v>
      </c>
      <c r="C1172">
        <v>3652052.72</v>
      </c>
      <c r="D1172" t="s">
        <v>14</v>
      </c>
      <c r="E1172" t="s">
        <v>11</v>
      </c>
      <c r="F1172" t="s">
        <v>12</v>
      </c>
      <c r="G1172" t="s">
        <v>13</v>
      </c>
      <c r="H1172" t="s">
        <v>13</v>
      </c>
      <c r="I1172">
        <v>67</v>
      </c>
    </row>
    <row r="1173" spans="1:9" x14ac:dyDescent="0.3">
      <c r="A1173">
        <v>1172</v>
      </c>
      <c r="B1173" t="s">
        <v>9</v>
      </c>
      <c r="C1173">
        <v>2036980.28</v>
      </c>
      <c r="D1173" t="s">
        <v>10</v>
      </c>
      <c r="E1173" t="s">
        <v>16</v>
      </c>
      <c r="F1173" t="s">
        <v>12</v>
      </c>
      <c r="G1173" t="s">
        <v>13</v>
      </c>
      <c r="H1173" t="s">
        <v>13</v>
      </c>
      <c r="I1173">
        <v>36</v>
      </c>
    </row>
    <row r="1174" spans="1:9" x14ac:dyDescent="0.3">
      <c r="A1174">
        <v>1173</v>
      </c>
      <c r="B1174" t="s">
        <v>9</v>
      </c>
      <c r="C1174">
        <v>279463.71999999997</v>
      </c>
      <c r="D1174" t="s">
        <v>14</v>
      </c>
      <c r="E1174" t="s">
        <v>11</v>
      </c>
      <c r="F1174" t="s">
        <v>12</v>
      </c>
      <c r="G1174" t="s">
        <v>13</v>
      </c>
      <c r="H1174" t="s">
        <v>13</v>
      </c>
      <c r="I1174">
        <v>72</v>
      </c>
    </row>
    <row r="1175" spans="1:9" x14ac:dyDescent="0.3">
      <c r="A1175">
        <v>1174</v>
      </c>
      <c r="B1175" t="s">
        <v>9</v>
      </c>
      <c r="C1175">
        <v>170013.99</v>
      </c>
      <c r="D1175" t="s">
        <v>10</v>
      </c>
      <c r="E1175" t="s">
        <v>16</v>
      </c>
      <c r="F1175" t="s">
        <v>12</v>
      </c>
      <c r="G1175" t="s">
        <v>13</v>
      </c>
      <c r="H1175" t="s">
        <v>13</v>
      </c>
      <c r="I1175">
        <v>40</v>
      </c>
    </row>
    <row r="1176" spans="1:9" x14ac:dyDescent="0.3">
      <c r="A1176">
        <v>1175</v>
      </c>
      <c r="B1176" t="s">
        <v>15</v>
      </c>
      <c r="C1176">
        <v>307580</v>
      </c>
      <c r="D1176" t="s">
        <v>10</v>
      </c>
      <c r="E1176" t="s">
        <v>16</v>
      </c>
      <c r="F1176" t="s">
        <v>12</v>
      </c>
      <c r="G1176" t="s">
        <v>13</v>
      </c>
      <c r="H1176" t="s">
        <v>13</v>
      </c>
      <c r="I1176">
        <v>19</v>
      </c>
    </row>
    <row r="1177" spans="1:9" x14ac:dyDescent="0.3">
      <c r="A1177">
        <v>1176</v>
      </c>
      <c r="B1177" t="s">
        <v>9</v>
      </c>
      <c r="C1177">
        <v>729689.4</v>
      </c>
      <c r="D1177" t="s">
        <v>10</v>
      </c>
      <c r="E1177" t="s">
        <v>16</v>
      </c>
      <c r="F1177" t="s">
        <v>12</v>
      </c>
      <c r="G1177" t="s">
        <v>12</v>
      </c>
      <c r="H1177" t="s">
        <v>13</v>
      </c>
      <c r="I1177">
        <v>38</v>
      </c>
    </row>
    <row r="1178" spans="1:9" x14ac:dyDescent="0.3">
      <c r="A1178">
        <v>1177</v>
      </c>
      <c r="B1178" t="s">
        <v>15</v>
      </c>
      <c r="C1178">
        <v>287862.75</v>
      </c>
      <c r="D1178" t="s">
        <v>10</v>
      </c>
      <c r="E1178" t="s">
        <v>11</v>
      </c>
      <c r="F1178" t="s">
        <v>12</v>
      </c>
      <c r="G1178" t="s">
        <v>13</v>
      </c>
      <c r="H1178" t="s">
        <v>13</v>
      </c>
      <c r="I1178">
        <v>56</v>
      </c>
    </row>
    <row r="1179" spans="1:9" x14ac:dyDescent="0.3">
      <c r="A1179">
        <v>1178</v>
      </c>
      <c r="B1179" t="s">
        <v>9</v>
      </c>
      <c r="C1179">
        <v>420583.35</v>
      </c>
      <c r="D1179" t="s">
        <v>10</v>
      </c>
      <c r="E1179" t="s">
        <v>16</v>
      </c>
      <c r="F1179" t="s">
        <v>12</v>
      </c>
      <c r="G1179" t="s">
        <v>13</v>
      </c>
      <c r="H1179" t="s">
        <v>13</v>
      </c>
      <c r="I1179">
        <v>42</v>
      </c>
    </row>
    <row r="1180" spans="1:9" x14ac:dyDescent="0.3">
      <c r="A1180">
        <v>1179</v>
      </c>
      <c r="B1180" t="s">
        <v>15</v>
      </c>
      <c r="C1180">
        <v>716640</v>
      </c>
      <c r="D1180" t="s">
        <v>10</v>
      </c>
      <c r="E1180" t="s">
        <v>16</v>
      </c>
      <c r="F1180" t="s">
        <v>12</v>
      </c>
      <c r="G1180" t="s">
        <v>13</v>
      </c>
      <c r="H1180" t="s">
        <v>13</v>
      </c>
      <c r="I1180">
        <v>31</v>
      </c>
    </row>
    <row r="1181" spans="1:9" x14ac:dyDescent="0.3">
      <c r="A1181">
        <v>1180</v>
      </c>
      <c r="B1181" t="s">
        <v>9</v>
      </c>
      <c r="C1181">
        <v>330000</v>
      </c>
      <c r="D1181" t="s">
        <v>10</v>
      </c>
      <c r="E1181" t="s">
        <v>16</v>
      </c>
      <c r="F1181" t="s">
        <v>12</v>
      </c>
      <c r="G1181" t="s">
        <v>12</v>
      </c>
      <c r="H1181" t="s">
        <v>12</v>
      </c>
      <c r="I1181">
        <v>56</v>
      </c>
    </row>
    <row r="1182" spans="1:9" x14ac:dyDescent="0.3">
      <c r="A1182">
        <v>1181</v>
      </c>
      <c r="B1182" t="s">
        <v>9</v>
      </c>
      <c r="C1182">
        <v>389716.32</v>
      </c>
      <c r="D1182" t="s">
        <v>10</v>
      </c>
      <c r="E1182" t="s">
        <v>16</v>
      </c>
      <c r="F1182" t="s">
        <v>12</v>
      </c>
      <c r="G1182" t="s">
        <v>13</v>
      </c>
      <c r="H1182" t="s">
        <v>13</v>
      </c>
      <c r="I1182">
        <v>50</v>
      </c>
    </row>
    <row r="1183" spans="1:9" x14ac:dyDescent="0.3">
      <c r="A1183">
        <v>1182</v>
      </c>
      <c r="B1183" t="s">
        <v>15</v>
      </c>
      <c r="C1183">
        <v>297046</v>
      </c>
      <c r="D1183" t="s">
        <v>17</v>
      </c>
      <c r="E1183" t="s">
        <v>16</v>
      </c>
      <c r="F1183" t="s">
        <v>12</v>
      </c>
      <c r="G1183" t="s">
        <v>13</v>
      </c>
      <c r="H1183" t="s">
        <v>13</v>
      </c>
      <c r="I1183">
        <v>42</v>
      </c>
    </row>
    <row r="1184" spans="1:9" x14ac:dyDescent="0.3">
      <c r="A1184">
        <v>1183</v>
      </c>
      <c r="B1184" t="s">
        <v>15</v>
      </c>
      <c r="C1184">
        <v>299647</v>
      </c>
      <c r="D1184" t="s">
        <v>17</v>
      </c>
      <c r="E1184" t="s">
        <v>16</v>
      </c>
      <c r="F1184" t="s">
        <v>12</v>
      </c>
      <c r="G1184" t="s">
        <v>13</v>
      </c>
      <c r="H1184" t="s">
        <v>13</v>
      </c>
      <c r="I1184">
        <v>83</v>
      </c>
    </row>
    <row r="1185" spans="1:9" x14ac:dyDescent="0.3">
      <c r="A1185">
        <v>1184</v>
      </c>
      <c r="B1185" t="s">
        <v>15</v>
      </c>
      <c r="C1185">
        <v>530654.96</v>
      </c>
      <c r="D1185" t="s">
        <v>10</v>
      </c>
      <c r="E1185" t="s">
        <v>16</v>
      </c>
      <c r="F1185" t="s">
        <v>12</v>
      </c>
      <c r="G1185" t="s">
        <v>13</v>
      </c>
      <c r="H1185" t="s">
        <v>13</v>
      </c>
      <c r="I1185">
        <v>26</v>
      </c>
    </row>
    <row r="1186" spans="1:9" x14ac:dyDescent="0.3">
      <c r="A1186">
        <v>1185</v>
      </c>
      <c r="B1186" t="s">
        <v>15</v>
      </c>
      <c r="C1186">
        <v>580000</v>
      </c>
      <c r="D1186" t="s">
        <v>10</v>
      </c>
      <c r="E1186" t="s">
        <v>16</v>
      </c>
      <c r="F1186" t="s">
        <v>12</v>
      </c>
      <c r="G1186" t="s">
        <v>13</v>
      </c>
      <c r="H1186" t="s">
        <v>13</v>
      </c>
      <c r="I1186">
        <v>29</v>
      </c>
    </row>
    <row r="1187" spans="1:9" x14ac:dyDescent="0.3">
      <c r="A1187">
        <v>1186</v>
      </c>
      <c r="B1187" t="s">
        <v>15</v>
      </c>
      <c r="C1187">
        <v>590156.81999999995</v>
      </c>
      <c r="D1187" t="s">
        <v>10</v>
      </c>
      <c r="E1187" t="s">
        <v>16</v>
      </c>
      <c r="F1187" t="s">
        <v>12</v>
      </c>
      <c r="G1187" t="s">
        <v>13</v>
      </c>
      <c r="H1187" t="s">
        <v>13</v>
      </c>
      <c r="I1187">
        <v>27</v>
      </c>
    </row>
    <row r="1188" spans="1:9" x14ac:dyDescent="0.3">
      <c r="A1188">
        <v>1187</v>
      </c>
      <c r="B1188" t="s">
        <v>15</v>
      </c>
      <c r="C1188">
        <v>1136716.6599999999</v>
      </c>
      <c r="D1188" t="s">
        <v>10</v>
      </c>
      <c r="E1188" t="s">
        <v>16</v>
      </c>
      <c r="F1188" t="s">
        <v>12</v>
      </c>
      <c r="G1188" t="s">
        <v>13</v>
      </c>
      <c r="H1188" t="s">
        <v>13</v>
      </c>
      <c r="I1188">
        <v>27</v>
      </c>
    </row>
    <row r="1189" spans="1:9" x14ac:dyDescent="0.3">
      <c r="A1189">
        <v>1188</v>
      </c>
      <c r="B1189" t="s">
        <v>9</v>
      </c>
      <c r="C1189">
        <v>458557</v>
      </c>
      <c r="D1189" t="s">
        <v>18</v>
      </c>
      <c r="E1189" t="s">
        <v>16</v>
      </c>
      <c r="F1189" t="s">
        <v>12</v>
      </c>
      <c r="G1189" t="s">
        <v>13</v>
      </c>
      <c r="H1189" t="s">
        <v>13</v>
      </c>
      <c r="I1189">
        <v>42</v>
      </c>
    </row>
    <row r="1190" spans="1:9" x14ac:dyDescent="0.3">
      <c r="A1190">
        <v>1189</v>
      </c>
      <c r="B1190" t="s">
        <v>9</v>
      </c>
      <c r="C1190">
        <v>1273490.6299999999</v>
      </c>
      <c r="D1190" t="s">
        <v>10</v>
      </c>
      <c r="E1190" t="s">
        <v>16</v>
      </c>
      <c r="F1190" t="s">
        <v>12</v>
      </c>
      <c r="G1190" t="s">
        <v>13</v>
      </c>
      <c r="H1190" t="s">
        <v>13</v>
      </c>
      <c r="I1190">
        <v>27</v>
      </c>
    </row>
    <row r="1191" spans="1:9" x14ac:dyDescent="0.3">
      <c r="A1191">
        <v>1190</v>
      </c>
      <c r="B1191" t="s">
        <v>9</v>
      </c>
      <c r="C1191">
        <v>403983</v>
      </c>
      <c r="D1191" t="s">
        <v>18</v>
      </c>
      <c r="E1191" t="s">
        <v>16</v>
      </c>
      <c r="F1191" t="s">
        <v>12</v>
      </c>
      <c r="G1191" t="s">
        <v>13</v>
      </c>
      <c r="H1191" t="s">
        <v>12</v>
      </c>
      <c r="I1191">
        <v>43</v>
      </c>
    </row>
    <row r="1192" spans="1:9" x14ac:dyDescent="0.3">
      <c r="A1192">
        <v>1191</v>
      </c>
      <c r="B1192" t="s">
        <v>9</v>
      </c>
      <c r="C1192">
        <v>1646695</v>
      </c>
      <c r="D1192" t="s">
        <v>10</v>
      </c>
      <c r="E1192" t="s">
        <v>11</v>
      </c>
      <c r="F1192" t="s">
        <v>12</v>
      </c>
      <c r="G1192" t="s">
        <v>13</v>
      </c>
      <c r="H1192" t="s">
        <v>12</v>
      </c>
      <c r="I1192">
        <v>54</v>
      </c>
    </row>
    <row r="1193" spans="1:9" x14ac:dyDescent="0.3">
      <c r="A1193">
        <v>1192</v>
      </c>
      <c r="B1193" t="s">
        <v>15</v>
      </c>
      <c r="C1193">
        <v>634764</v>
      </c>
      <c r="D1193" t="s">
        <v>14</v>
      </c>
      <c r="E1193" t="s">
        <v>11</v>
      </c>
      <c r="F1193" t="s">
        <v>12</v>
      </c>
      <c r="G1193" t="s">
        <v>13</v>
      </c>
      <c r="H1193" t="s">
        <v>13</v>
      </c>
      <c r="I1193">
        <v>69</v>
      </c>
    </row>
    <row r="1194" spans="1:9" x14ac:dyDescent="0.3">
      <c r="A1194">
        <v>1193</v>
      </c>
      <c r="B1194" t="s">
        <v>9</v>
      </c>
      <c r="C1194">
        <v>303131</v>
      </c>
      <c r="D1194" t="s">
        <v>14</v>
      </c>
      <c r="E1194" t="s">
        <v>11</v>
      </c>
      <c r="F1194" t="s">
        <v>12</v>
      </c>
      <c r="G1194" t="s">
        <v>13</v>
      </c>
      <c r="H1194" t="s">
        <v>13</v>
      </c>
      <c r="I1194">
        <v>88</v>
      </c>
    </row>
    <row r="1195" spans="1:9" x14ac:dyDescent="0.3">
      <c r="A1195">
        <v>1194</v>
      </c>
      <c r="B1195" t="s">
        <v>15</v>
      </c>
      <c r="C1195">
        <v>298751</v>
      </c>
      <c r="D1195" t="s">
        <v>18</v>
      </c>
      <c r="E1195" t="s">
        <v>16</v>
      </c>
      <c r="F1195" t="s">
        <v>12</v>
      </c>
      <c r="G1195" t="s">
        <v>13</v>
      </c>
      <c r="H1195" t="s">
        <v>12</v>
      </c>
      <c r="I1195">
        <v>36</v>
      </c>
    </row>
    <row r="1196" spans="1:9" x14ac:dyDescent="0.3">
      <c r="A1196">
        <v>1195</v>
      </c>
      <c r="B1196" t="s">
        <v>15</v>
      </c>
      <c r="C1196">
        <v>220000</v>
      </c>
      <c r="D1196" t="s">
        <v>10</v>
      </c>
      <c r="E1196" t="s">
        <v>16</v>
      </c>
      <c r="F1196" t="s">
        <v>12</v>
      </c>
      <c r="G1196" t="s">
        <v>13</v>
      </c>
      <c r="H1196" t="s">
        <v>13</v>
      </c>
      <c r="I1196">
        <v>25</v>
      </c>
    </row>
    <row r="1197" spans="1:9" x14ac:dyDescent="0.3">
      <c r="A1197">
        <v>1196</v>
      </c>
      <c r="B1197" t="s">
        <v>9</v>
      </c>
      <c r="C1197">
        <v>446228</v>
      </c>
      <c r="D1197" t="s">
        <v>10</v>
      </c>
      <c r="E1197" t="s">
        <v>16</v>
      </c>
      <c r="F1197" t="s">
        <v>12</v>
      </c>
      <c r="G1197" t="s">
        <v>13</v>
      </c>
      <c r="H1197" t="s">
        <v>13</v>
      </c>
      <c r="I1197">
        <v>30</v>
      </c>
    </row>
    <row r="1198" spans="1:9" x14ac:dyDescent="0.3">
      <c r="A1198">
        <v>1197</v>
      </c>
      <c r="B1198" t="s">
        <v>9</v>
      </c>
      <c r="C1198">
        <v>24000</v>
      </c>
      <c r="D1198" t="s">
        <v>10</v>
      </c>
      <c r="E1198" t="s">
        <v>16</v>
      </c>
      <c r="F1198" t="s">
        <v>12</v>
      </c>
      <c r="G1198" t="s">
        <v>12</v>
      </c>
      <c r="H1198" t="s">
        <v>13</v>
      </c>
      <c r="I1198">
        <v>35</v>
      </c>
    </row>
    <row r="1199" spans="1:9" x14ac:dyDescent="0.3">
      <c r="A1199">
        <v>1198</v>
      </c>
      <c r="B1199" t="s">
        <v>9</v>
      </c>
      <c r="C1199">
        <v>120159.3</v>
      </c>
      <c r="D1199" t="s">
        <v>10</v>
      </c>
      <c r="E1199" t="s">
        <v>16</v>
      </c>
      <c r="F1199" t="s">
        <v>12</v>
      </c>
      <c r="G1199" t="s">
        <v>13</v>
      </c>
      <c r="H1199" t="s">
        <v>13</v>
      </c>
      <c r="I1199">
        <v>66</v>
      </c>
    </row>
    <row r="1200" spans="1:9" x14ac:dyDescent="0.3">
      <c r="A1200">
        <v>1199</v>
      </c>
      <c r="B1200" t="s">
        <v>9</v>
      </c>
      <c r="C1200">
        <v>296822.51</v>
      </c>
      <c r="D1200" t="s">
        <v>10</v>
      </c>
      <c r="E1200" t="s">
        <v>16</v>
      </c>
      <c r="F1200" t="s">
        <v>12</v>
      </c>
      <c r="G1200" t="s">
        <v>12</v>
      </c>
      <c r="H1200" t="s">
        <v>13</v>
      </c>
      <c r="I1200">
        <v>27</v>
      </c>
    </row>
    <row r="1201" spans="1:9" x14ac:dyDescent="0.3">
      <c r="A1201">
        <v>1200</v>
      </c>
      <c r="B1201" t="s">
        <v>15</v>
      </c>
      <c r="C1201">
        <v>278031</v>
      </c>
      <c r="D1201" t="s">
        <v>17</v>
      </c>
      <c r="E1201" t="s">
        <v>16</v>
      </c>
      <c r="F1201" t="s">
        <v>12</v>
      </c>
      <c r="G1201" t="s">
        <v>13</v>
      </c>
      <c r="H1201" t="s">
        <v>12</v>
      </c>
      <c r="I1201">
        <v>46</v>
      </c>
    </row>
    <row r="1202" spans="1:9" x14ac:dyDescent="0.3">
      <c r="A1202">
        <v>1201</v>
      </c>
      <c r="B1202" t="s">
        <v>9</v>
      </c>
      <c r="C1202">
        <v>305704</v>
      </c>
      <c r="D1202" t="s">
        <v>18</v>
      </c>
      <c r="E1202" t="s">
        <v>16</v>
      </c>
      <c r="F1202" t="s">
        <v>12</v>
      </c>
      <c r="G1202" t="s">
        <v>13</v>
      </c>
      <c r="H1202" t="s">
        <v>12</v>
      </c>
      <c r="I1202">
        <v>62</v>
      </c>
    </row>
    <row r="1203" spans="1:9" x14ac:dyDescent="0.3">
      <c r="A1203">
        <v>1202</v>
      </c>
      <c r="B1203" t="s">
        <v>15</v>
      </c>
      <c r="C1203">
        <v>164917</v>
      </c>
      <c r="D1203" t="s">
        <v>10</v>
      </c>
      <c r="E1203" t="s">
        <v>11</v>
      </c>
      <c r="F1203" t="s">
        <v>12</v>
      </c>
      <c r="G1203" t="s">
        <v>13</v>
      </c>
      <c r="H1203" t="s">
        <v>13</v>
      </c>
      <c r="I1203">
        <v>42</v>
      </c>
    </row>
    <row r="1204" spans="1:9" x14ac:dyDescent="0.3">
      <c r="A1204">
        <v>1203</v>
      </c>
      <c r="B1204" t="s">
        <v>9</v>
      </c>
      <c r="C1204">
        <v>278030</v>
      </c>
      <c r="D1204" t="s">
        <v>19</v>
      </c>
      <c r="E1204" t="s">
        <v>16</v>
      </c>
      <c r="F1204" t="s">
        <v>12</v>
      </c>
      <c r="G1204" t="s">
        <v>13</v>
      </c>
      <c r="H1204" t="s">
        <v>12</v>
      </c>
      <c r="I1204">
        <v>68</v>
      </c>
    </row>
    <row r="1205" spans="1:9" x14ac:dyDescent="0.3">
      <c r="A1205">
        <v>1204</v>
      </c>
      <c r="B1205" t="s">
        <v>9</v>
      </c>
      <c r="C1205">
        <v>297046</v>
      </c>
      <c r="D1205" t="s">
        <v>18</v>
      </c>
      <c r="E1205" t="s">
        <v>16</v>
      </c>
      <c r="F1205" t="s">
        <v>12</v>
      </c>
      <c r="G1205" t="s">
        <v>12</v>
      </c>
      <c r="H1205" t="s">
        <v>12</v>
      </c>
      <c r="I1205">
        <v>51</v>
      </c>
    </row>
    <row r="1206" spans="1:9" x14ac:dyDescent="0.3">
      <c r="A1206">
        <v>1205</v>
      </c>
      <c r="B1206" t="s">
        <v>9</v>
      </c>
      <c r="C1206">
        <v>1489400.5</v>
      </c>
      <c r="D1206" t="s">
        <v>10</v>
      </c>
      <c r="E1206" t="s">
        <v>11</v>
      </c>
      <c r="F1206" t="s">
        <v>12</v>
      </c>
      <c r="G1206" t="s">
        <v>13</v>
      </c>
      <c r="H1206" t="s">
        <v>13</v>
      </c>
      <c r="I1206">
        <v>33</v>
      </c>
    </row>
    <row r="1207" spans="1:9" x14ac:dyDescent="0.3">
      <c r="A1207">
        <v>1206</v>
      </c>
      <c r="B1207" t="s">
        <v>9</v>
      </c>
      <c r="C1207">
        <v>355741</v>
      </c>
      <c r="D1207" t="s">
        <v>18</v>
      </c>
      <c r="E1207" t="s">
        <v>16</v>
      </c>
      <c r="F1207" t="s">
        <v>12</v>
      </c>
      <c r="G1207" t="s">
        <v>13</v>
      </c>
      <c r="H1207" t="s">
        <v>12</v>
      </c>
      <c r="I1207">
        <v>66</v>
      </c>
    </row>
    <row r="1208" spans="1:9" x14ac:dyDescent="0.3">
      <c r="A1208">
        <v>1207</v>
      </c>
      <c r="B1208" t="s">
        <v>15</v>
      </c>
      <c r="C1208">
        <v>314828.5</v>
      </c>
      <c r="D1208" t="s">
        <v>10</v>
      </c>
      <c r="E1208" t="s">
        <v>16</v>
      </c>
      <c r="F1208" t="s">
        <v>12</v>
      </c>
      <c r="G1208" t="s">
        <v>12</v>
      </c>
      <c r="H1208" t="s">
        <v>13</v>
      </c>
      <c r="I1208">
        <v>22</v>
      </c>
    </row>
    <row r="1209" spans="1:9" x14ac:dyDescent="0.3">
      <c r="A1209">
        <v>1208</v>
      </c>
      <c r="B1209" t="s">
        <v>15</v>
      </c>
      <c r="C1209">
        <v>297045</v>
      </c>
      <c r="D1209" t="s">
        <v>17</v>
      </c>
      <c r="E1209" t="s">
        <v>16</v>
      </c>
      <c r="F1209" t="s">
        <v>12</v>
      </c>
      <c r="G1209" t="s">
        <v>13</v>
      </c>
      <c r="H1209" t="s">
        <v>13</v>
      </c>
      <c r="I1209">
        <v>49</v>
      </c>
    </row>
    <row r="1210" spans="1:9" x14ac:dyDescent="0.3">
      <c r="A1210">
        <v>1209</v>
      </c>
      <c r="B1210" t="s">
        <v>9</v>
      </c>
      <c r="C1210">
        <v>3355438.16</v>
      </c>
      <c r="D1210" t="s">
        <v>10</v>
      </c>
      <c r="E1210" t="s">
        <v>11</v>
      </c>
      <c r="F1210" t="s">
        <v>12</v>
      </c>
      <c r="G1210" t="s">
        <v>13</v>
      </c>
      <c r="H1210" t="s">
        <v>13</v>
      </c>
      <c r="I1210">
        <v>34</v>
      </c>
    </row>
    <row r="1211" spans="1:9" x14ac:dyDescent="0.3">
      <c r="A1211">
        <v>1210</v>
      </c>
      <c r="B1211" t="s">
        <v>9</v>
      </c>
      <c r="C1211">
        <v>278030</v>
      </c>
      <c r="D1211" t="s">
        <v>19</v>
      </c>
      <c r="E1211" t="s">
        <v>16</v>
      </c>
      <c r="F1211" t="s">
        <v>12</v>
      </c>
      <c r="G1211" t="s">
        <v>13</v>
      </c>
      <c r="H1211" t="s">
        <v>13</v>
      </c>
      <c r="I1211">
        <v>42</v>
      </c>
    </row>
    <row r="1212" spans="1:9" x14ac:dyDescent="0.3">
      <c r="A1212">
        <v>1211</v>
      </c>
      <c r="B1212" t="s">
        <v>9</v>
      </c>
      <c r="C1212">
        <v>1177801</v>
      </c>
      <c r="D1212" t="s">
        <v>14</v>
      </c>
      <c r="E1212" t="s">
        <v>11</v>
      </c>
      <c r="F1212" t="s">
        <v>12</v>
      </c>
      <c r="G1212" t="s">
        <v>13</v>
      </c>
      <c r="H1212" t="s">
        <v>13</v>
      </c>
      <c r="I1212">
        <v>82</v>
      </c>
    </row>
    <row r="1213" spans="1:9" x14ac:dyDescent="0.3">
      <c r="A1213">
        <v>1212</v>
      </c>
      <c r="B1213" t="s">
        <v>9</v>
      </c>
      <c r="C1213">
        <v>297046</v>
      </c>
      <c r="D1213" t="s">
        <v>18</v>
      </c>
      <c r="E1213" t="s">
        <v>16</v>
      </c>
      <c r="F1213" t="s">
        <v>12</v>
      </c>
      <c r="G1213" t="s">
        <v>13</v>
      </c>
      <c r="H1213" t="s">
        <v>13</v>
      </c>
      <c r="I1213">
        <v>38</v>
      </c>
    </row>
    <row r="1214" spans="1:9" x14ac:dyDescent="0.3">
      <c r="A1214">
        <v>1213</v>
      </c>
      <c r="B1214" t="s">
        <v>9</v>
      </c>
      <c r="C1214">
        <v>278030</v>
      </c>
      <c r="D1214" t="s">
        <v>19</v>
      </c>
      <c r="E1214" t="s">
        <v>16</v>
      </c>
      <c r="F1214" t="s">
        <v>12</v>
      </c>
      <c r="G1214" t="s">
        <v>13</v>
      </c>
      <c r="H1214" t="s">
        <v>13</v>
      </c>
      <c r="I1214">
        <v>64</v>
      </c>
    </row>
    <row r="1215" spans="1:9" x14ac:dyDescent="0.3">
      <c r="A1215">
        <v>1214</v>
      </c>
      <c r="B1215" t="s">
        <v>9</v>
      </c>
      <c r="C1215">
        <v>3580557</v>
      </c>
      <c r="D1215" t="s">
        <v>14</v>
      </c>
      <c r="E1215" t="s">
        <v>11</v>
      </c>
      <c r="F1215" t="s">
        <v>12</v>
      </c>
      <c r="G1215" t="s">
        <v>13</v>
      </c>
      <c r="H1215" t="s">
        <v>13</v>
      </c>
      <c r="I1215">
        <v>82</v>
      </c>
    </row>
    <row r="1216" spans="1:9" x14ac:dyDescent="0.3">
      <c r="A1216">
        <v>1215</v>
      </c>
      <c r="B1216" t="s">
        <v>9</v>
      </c>
      <c r="C1216">
        <v>159780</v>
      </c>
      <c r="D1216" t="s">
        <v>10</v>
      </c>
      <c r="E1216" t="s">
        <v>16</v>
      </c>
      <c r="F1216" t="s">
        <v>12</v>
      </c>
      <c r="G1216" t="s">
        <v>12</v>
      </c>
      <c r="H1216" t="s">
        <v>12</v>
      </c>
      <c r="I1216">
        <v>37</v>
      </c>
    </row>
    <row r="1217" spans="1:9" x14ac:dyDescent="0.3">
      <c r="A1217">
        <v>1216</v>
      </c>
      <c r="B1217" t="s">
        <v>9</v>
      </c>
      <c r="C1217">
        <v>592110</v>
      </c>
      <c r="D1217" t="s">
        <v>10</v>
      </c>
      <c r="E1217" t="s">
        <v>16</v>
      </c>
      <c r="F1217" t="s">
        <v>12</v>
      </c>
      <c r="G1217" t="s">
        <v>13</v>
      </c>
      <c r="H1217" t="s">
        <v>13</v>
      </c>
      <c r="I1217">
        <v>21</v>
      </c>
    </row>
    <row r="1218" spans="1:9" x14ac:dyDescent="0.3">
      <c r="A1218">
        <v>1217</v>
      </c>
      <c r="B1218" t="s">
        <v>9</v>
      </c>
      <c r="C1218">
        <v>640705.61</v>
      </c>
      <c r="D1218" t="s">
        <v>10</v>
      </c>
      <c r="E1218" t="s">
        <v>16</v>
      </c>
      <c r="F1218" t="s">
        <v>12</v>
      </c>
      <c r="G1218" t="s">
        <v>12</v>
      </c>
      <c r="H1218" t="s">
        <v>13</v>
      </c>
      <c r="I1218">
        <v>25</v>
      </c>
    </row>
    <row r="1219" spans="1:9" x14ac:dyDescent="0.3">
      <c r="A1219">
        <v>1218</v>
      </c>
      <c r="B1219" t="s">
        <v>9</v>
      </c>
      <c r="C1219">
        <v>3000000</v>
      </c>
      <c r="D1219" t="s">
        <v>10</v>
      </c>
      <c r="E1219" t="s">
        <v>16</v>
      </c>
      <c r="F1219" t="s">
        <v>12</v>
      </c>
      <c r="G1219" t="s">
        <v>13</v>
      </c>
      <c r="H1219" t="s">
        <v>13</v>
      </c>
      <c r="I1219">
        <v>53</v>
      </c>
    </row>
    <row r="1220" spans="1:9" x14ac:dyDescent="0.3">
      <c r="A1220">
        <v>1219</v>
      </c>
      <c r="B1220" t="s">
        <v>9</v>
      </c>
      <c r="C1220">
        <v>286990.48</v>
      </c>
      <c r="D1220" t="s">
        <v>10</v>
      </c>
      <c r="E1220" t="s">
        <v>16</v>
      </c>
      <c r="F1220" t="s">
        <v>12</v>
      </c>
      <c r="G1220" t="s">
        <v>13</v>
      </c>
      <c r="H1220" t="s">
        <v>13</v>
      </c>
      <c r="I1220">
        <v>20</v>
      </c>
    </row>
    <row r="1221" spans="1:9" x14ac:dyDescent="0.3">
      <c r="A1221">
        <v>1220</v>
      </c>
      <c r="B1221" t="s">
        <v>15</v>
      </c>
      <c r="C1221">
        <v>297046</v>
      </c>
      <c r="D1221" t="s">
        <v>17</v>
      </c>
      <c r="E1221" t="s">
        <v>16</v>
      </c>
      <c r="F1221" t="s">
        <v>12</v>
      </c>
      <c r="G1221" t="s">
        <v>12</v>
      </c>
      <c r="H1221" t="s">
        <v>13</v>
      </c>
      <c r="I1221">
        <v>19</v>
      </c>
    </row>
    <row r="1222" spans="1:9" x14ac:dyDescent="0.3">
      <c r="A1222">
        <v>1221</v>
      </c>
      <c r="B1222" t="s">
        <v>15</v>
      </c>
      <c r="C1222">
        <v>486139.05</v>
      </c>
      <c r="D1222" t="s">
        <v>10</v>
      </c>
      <c r="E1222" t="s">
        <v>16</v>
      </c>
      <c r="F1222" t="s">
        <v>12</v>
      </c>
      <c r="G1222" t="s">
        <v>13</v>
      </c>
      <c r="H1222" t="s">
        <v>13</v>
      </c>
      <c r="I1222">
        <v>48</v>
      </c>
    </row>
    <row r="1223" spans="1:9" x14ac:dyDescent="0.3">
      <c r="A1223">
        <v>1222</v>
      </c>
      <c r="B1223" t="s">
        <v>9</v>
      </c>
      <c r="C1223">
        <v>404181.98</v>
      </c>
      <c r="D1223" t="s">
        <v>10</v>
      </c>
      <c r="E1223" t="s">
        <v>16</v>
      </c>
      <c r="F1223" t="s">
        <v>12</v>
      </c>
      <c r="G1223" t="s">
        <v>12</v>
      </c>
      <c r="H1223" t="s">
        <v>13</v>
      </c>
      <c r="I1223">
        <v>57</v>
      </c>
    </row>
    <row r="1224" spans="1:9" x14ac:dyDescent="0.3">
      <c r="A1224">
        <v>1223</v>
      </c>
      <c r="B1224" t="s">
        <v>9</v>
      </c>
      <c r="C1224">
        <v>297046</v>
      </c>
      <c r="D1224" t="s">
        <v>17</v>
      </c>
      <c r="E1224" t="s">
        <v>16</v>
      </c>
      <c r="F1224" t="s">
        <v>12</v>
      </c>
      <c r="G1224" t="s">
        <v>13</v>
      </c>
      <c r="H1224" t="s">
        <v>13</v>
      </c>
      <c r="I1224">
        <v>31</v>
      </c>
    </row>
    <row r="1225" spans="1:9" x14ac:dyDescent="0.3">
      <c r="A1225">
        <v>1224</v>
      </c>
      <c r="B1225" t="s">
        <v>15</v>
      </c>
      <c r="C1225">
        <v>227097.48</v>
      </c>
      <c r="D1225" t="s">
        <v>10</v>
      </c>
      <c r="E1225" t="s">
        <v>16</v>
      </c>
      <c r="F1225" t="s">
        <v>12</v>
      </c>
      <c r="G1225" t="s">
        <v>13</v>
      </c>
      <c r="H1225" t="s">
        <v>13</v>
      </c>
      <c r="I1225">
        <v>36</v>
      </c>
    </row>
    <row r="1226" spans="1:9" x14ac:dyDescent="0.3">
      <c r="A1226">
        <v>1225</v>
      </c>
      <c r="B1226" t="s">
        <v>9</v>
      </c>
      <c r="C1226">
        <v>415869</v>
      </c>
      <c r="D1226" t="s">
        <v>18</v>
      </c>
      <c r="E1226" t="s">
        <v>16</v>
      </c>
      <c r="F1226" t="s">
        <v>12</v>
      </c>
      <c r="G1226" t="s">
        <v>12</v>
      </c>
      <c r="H1226" t="s">
        <v>12</v>
      </c>
      <c r="I1226">
        <v>61</v>
      </c>
    </row>
    <row r="1227" spans="1:9" x14ac:dyDescent="0.3">
      <c r="A1227">
        <v>1226</v>
      </c>
      <c r="B1227" t="s">
        <v>15</v>
      </c>
      <c r="C1227">
        <v>418017</v>
      </c>
      <c r="D1227" t="s">
        <v>10</v>
      </c>
      <c r="E1227" t="s">
        <v>16</v>
      </c>
      <c r="F1227" t="s">
        <v>12</v>
      </c>
      <c r="G1227" t="s">
        <v>13</v>
      </c>
      <c r="H1227" t="s">
        <v>13</v>
      </c>
      <c r="I1227">
        <v>33</v>
      </c>
    </row>
    <row r="1228" spans="1:9" x14ac:dyDescent="0.3">
      <c r="A1228">
        <v>1227</v>
      </c>
      <c r="B1228" t="s">
        <v>9</v>
      </c>
      <c r="C1228">
        <v>403320.12</v>
      </c>
      <c r="D1228" t="s">
        <v>10</v>
      </c>
      <c r="E1228" t="s">
        <v>16</v>
      </c>
      <c r="F1228" t="s">
        <v>12</v>
      </c>
      <c r="G1228" t="s">
        <v>13</v>
      </c>
      <c r="H1228" t="s">
        <v>13</v>
      </c>
      <c r="I1228">
        <v>40</v>
      </c>
    </row>
    <row r="1229" spans="1:9" x14ac:dyDescent="0.3">
      <c r="A1229">
        <v>1228</v>
      </c>
      <c r="B1229" t="s">
        <v>15</v>
      </c>
      <c r="C1229">
        <v>293611</v>
      </c>
      <c r="D1229" t="s">
        <v>18</v>
      </c>
      <c r="E1229" t="s">
        <v>16</v>
      </c>
      <c r="F1229" t="s">
        <v>12</v>
      </c>
      <c r="G1229" t="s">
        <v>13</v>
      </c>
      <c r="H1229" t="s">
        <v>13</v>
      </c>
      <c r="I1229">
        <v>29</v>
      </c>
    </row>
    <row r="1230" spans="1:9" x14ac:dyDescent="0.3">
      <c r="A1230">
        <v>1229</v>
      </c>
      <c r="B1230" t="s">
        <v>9</v>
      </c>
      <c r="C1230">
        <v>404463</v>
      </c>
      <c r="D1230" t="s">
        <v>18</v>
      </c>
      <c r="E1230" t="s">
        <v>16</v>
      </c>
      <c r="F1230" t="s">
        <v>12</v>
      </c>
      <c r="G1230" t="s">
        <v>13</v>
      </c>
      <c r="H1230" t="s">
        <v>12</v>
      </c>
      <c r="I1230">
        <v>57</v>
      </c>
    </row>
    <row r="1231" spans="1:9" x14ac:dyDescent="0.3">
      <c r="A1231">
        <v>1230</v>
      </c>
      <c r="B1231" t="s">
        <v>9</v>
      </c>
      <c r="C1231">
        <v>790612.8</v>
      </c>
      <c r="D1231" t="s">
        <v>10</v>
      </c>
      <c r="E1231" t="s">
        <v>16</v>
      </c>
      <c r="F1231" t="s">
        <v>12</v>
      </c>
      <c r="G1231" t="s">
        <v>13</v>
      </c>
      <c r="H1231" t="s">
        <v>13</v>
      </c>
      <c r="I1231">
        <v>45</v>
      </c>
    </row>
    <row r="1232" spans="1:9" x14ac:dyDescent="0.3">
      <c r="A1232">
        <v>1231</v>
      </c>
      <c r="B1232" t="s">
        <v>15</v>
      </c>
      <c r="C1232">
        <v>351475.79</v>
      </c>
      <c r="D1232" t="s">
        <v>10</v>
      </c>
      <c r="E1232" t="s">
        <v>16</v>
      </c>
      <c r="F1232" t="s">
        <v>12</v>
      </c>
      <c r="G1232" t="s">
        <v>13</v>
      </c>
      <c r="H1232" t="s">
        <v>13</v>
      </c>
      <c r="I1232">
        <v>33</v>
      </c>
    </row>
    <row r="1233" spans="1:9" x14ac:dyDescent="0.3">
      <c r="A1233">
        <v>1232</v>
      </c>
      <c r="B1233" t="s">
        <v>9</v>
      </c>
      <c r="C1233">
        <v>140000</v>
      </c>
      <c r="D1233" t="s">
        <v>10</v>
      </c>
      <c r="E1233" t="s">
        <v>16</v>
      </c>
      <c r="F1233" t="s">
        <v>12</v>
      </c>
      <c r="G1233" t="s">
        <v>13</v>
      </c>
      <c r="H1233" t="s">
        <v>13</v>
      </c>
      <c r="I1233">
        <v>24</v>
      </c>
    </row>
    <row r="1234" spans="1:9" x14ac:dyDescent="0.3">
      <c r="A1234">
        <v>1233</v>
      </c>
      <c r="B1234" t="s">
        <v>9</v>
      </c>
      <c r="C1234">
        <v>367656</v>
      </c>
      <c r="D1234" t="s">
        <v>10</v>
      </c>
      <c r="E1234" t="s">
        <v>16</v>
      </c>
      <c r="F1234" t="s">
        <v>12</v>
      </c>
      <c r="G1234" t="s">
        <v>13</v>
      </c>
      <c r="H1234" t="s">
        <v>13</v>
      </c>
      <c r="I1234">
        <v>46</v>
      </c>
    </row>
    <row r="1235" spans="1:9" x14ac:dyDescent="0.3">
      <c r="A1235">
        <v>1234</v>
      </c>
      <c r="B1235" t="s">
        <v>9</v>
      </c>
      <c r="C1235">
        <v>437356.05</v>
      </c>
      <c r="D1235" t="s">
        <v>10</v>
      </c>
      <c r="E1235" t="s">
        <v>16</v>
      </c>
      <c r="F1235" t="s">
        <v>12</v>
      </c>
      <c r="G1235" t="s">
        <v>12</v>
      </c>
      <c r="H1235" t="s">
        <v>13</v>
      </c>
      <c r="I1235">
        <v>29</v>
      </c>
    </row>
    <row r="1236" spans="1:9" x14ac:dyDescent="0.3">
      <c r="A1236">
        <v>1235</v>
      </c>
      <c r="B1236" t="s">
        <v>15</v>
      </c>
      <c r="C1236">
        <v>650000</v>
      </c>
      <c r="D1236" t="s">
        <v>10</v>
      </c>
      <c r="E1236" t="s">
        <v>16</v>
      </c>
      <c r="F1236" t="s">
        <v>12</v>
      </c>
      <c r="G1236" t="s">
        <v>13</v>
      </c>
      <c r="H1236" t="s">
        <v>13</v>
      </c>
      <c r="I1236">
        <v>39</v>
      </c>
    </row>
    <row r="1237" spans="1:9" x14ac:dyDescent="0.3">
      <c r="A1237">
        <v>1236</v>
      </c>
      <c r="B1237" t="s">
        <v>9</v>
      </c>
      <c r="C1237">
        <v>297046</v>
      </c>
      <c r="D1237" t="s">
        <v>18</v>
      </c>
      <c r="E1237" t="s">
        <v>16</v>
      </c>
      <c r="F1237" t="s">
        <v>12</v>
      </c>
      <c r="G1237" t="s">
        <v>13</v>
      </c>
      <c r="H1237" t="s">
        <v>12</v>
      </c>
      <c r="I1237">
        <v>30</v>
      </c>
    </row>
    <row r="1238" spans="1:9" x14ac:dyDescent="0.3">
      <c r="A1238">
        <v>1237</v>
      </c>
      <c r="B1238" t="s">
        <v>15</v>
      </c>
      <c r="C1238">
        <v>694194</v>
      </c>
      <c r="D1238" t="s">
        <v>10</v>
      </c>
      <c r="E1238" t="s">
        <v>11</v>
      </c>
      <c r="F1238" t="s">
        <v>12</v>
      </c>
      <c r="G1238" t="s">
        <v>13</v>
      </c>
      <c r="H1238" t="s">
        <v>13</v>
      </c>
      <c r="I1238">
        <v>33</v>
      </c>
    </row>
    <row r="1239" spans="1:9" x14ac:dyDescent="0.3">
      <c r="A1239">
        <v>1238</v>
      </c>
      <c r="B1239" t="s">
        <v>9</v>
      </c>
      <c r="C1239">
        <v>297046</v>
      </c>
      <c r="D1239" t="s">
        <v>17</v>
      </c>
      <c r="E1239" t="s">
        <v>16</v>
      </c>
      <c r="F1239" t="s">
        <v>12</v>
      </c>
      <c r="G1239" t="s">
        <v>12</v>
      </c>
      <c r="H1239" t="s">
        <v>13</v>
      </c>
      <c r="I1239">
        <v>26</v>
      </c>
    </row>
    <row r="1240" spans="1:9" x14ac:dyDescent="0.3">
      <c r="A1240">
        <v>1239</v>
      </c>
      <c r="B1240" t="s">
        <v>15</v>
      </c>
      <c r="C1240">
        <v>1990669.08</v>
      </c>
      <c r="D1240" t="s">
        <v>10</v>
      </c>
      <c r="E1240" t="s">
        <v>11</v>
      </c>
      <c r="F1240" t="s">
        <v>12</v>
      </c>
      <c r="G1240" t="s">
        <v>13</v>
      </c>
      <c r="H1240" t="s">
        <v>13</v>
      </c>
      <c r="I1240">
        <v>38</v>
      </c>
    </row>
    <row r="1241" spans="1:9" x14ac:dyDescent="0.3">
      <c r="A1241">
        <v>1240</v>
      </c>
      <c r="B1241" t="s">
        <v>9</v>
      </c>
      <c r="C1241">
        <v>716480.5</v>
      </c>
      <c r="D1241" t="s">
        <v>10</v>
      </c>
      <c r="E1241" t="s">
        <v>11</v>
      </c>
      <c r="F1241" t="s">
        <v>12</v>
      </c>
      <c r="G1241" t="s">
        <v>13</v>
      </c>
      <c r="H1241" t="s">
        <v>13</v>
      </c>
      <c r="I1241">
        <v>59</v>
      </c>
    </row>
    <row r="1242" spans="1:9" x14ac:dyDescent="0.3">
      <c r="A1242">
        <v>1241</v>
      </c>
      <c r="B1242" t="s">
        <v>9</v>
      </c>
      <c r="C1242">
        <v>629602.69999999995</v>
      </c>
      <c r="D1242" t="s">
        <v>10</v>
      </c>
      <c r="E1242" t="s">
        <v>16</v>
      </c>
      <c r="F1242" t="s">
        <v>12</v>
      </c>
      <c r="G1242" t="s">
        <v>13</v>
      </c>
      <c r="H1242" t="s">
        <v>13</v>
      </c>
      <c r="I1242">
        <v>36</v>
      </c>
    </row>
    <row r="1243" spans="1:9" x14ac:dyDescent="0.3">
      <c r="A1243">
        <v>1242</v>
      </c>
      <c r="B1243" t="s">
        <v>15</v>
      </c>
      <c r="C1243">
        <v>139857.5</v>
      </c>
      <c r="D1243" t="s">
        <v>10</v>
      </c>
      <c r="E1243" t="s">
        <v>16</v>
      </c>
      <c r="F1243" t="s">
        <v>12</v>
      </c>
      <c r="G1243" t="s">
        <v>13</v>
      </c>
      <c r="H1243" t="s">
        <v>13</v>
      </c>
      <c r="I1243">
        <v>33</v>
      </c>
    </row>
    <row r="1244" spans="1:9" x14ac:dyDescent="0.3">
      <c r="A1244">
        <v>1243</v>
      </c>
      <c r="B1244" t="s">
        <v>15</v>
      </c>
      <c r="C1244">
        <v>627456</v>
      </c>
      <c r="D1244" t="s">
        <v>10</v>
      </c>
      <c r="E1244" t="s">
        <v>16</v>
      </c>
      <c r="F1244" t="s">
        <v>12</v>
      </c>
      <c r="G1244" t="s">
        <v>13</v>
      </c>
      <c r="H1244" t="s">
        <v>13</v>
      </c>
      <c r="I1244">
        <v>50</v>
      </c>
    </row>
    <row r="1245" spans="1:9" x14ac:dyDescent="0.3">
      <c r="A1245">
        <v>1244</v>
      </c>
      <c r="B1245" t="s">
        <v>9</v>
      </c>
      <c r="C1245">
        <v>387148.05</v>
      </c>
      <c r="D1245" t="s">
        <v>10</v>
      </c>
      <c r="E1245" t="s">
        <v>16</v>
      </c>
      <c r="F1245" t="s">
        <v>12</v>
      </c>
      <c r="G1245" t="s">
        <v>13</v>
      </c>
      <c r="H1245" t="s">
        <v>13</v>
      </c>
      <c r="I1245">
        <v>61</v>
      </c>
    </row>
    <row r="1246" spans="1:9" x14ac:dyDescent="0.3">
      <c r="A1246">
        <v>1245</v>
      </c>
      <c r="B1246" t="s">
        <v>9</v>
      </c>
      <c r="C1246">
        <v>1021093.09</v>
      </c>
      <c r="D1246" t="s">
        <v>10</v>
      </c>
      <c r="E1246" t="s">
        <v>16</v>
      </c>
      <c r="F1246" t="s">
        <v>12</v>
      </c>
      <c r="G1246" t="s">
        <v>13</v>
      </c>
      <c r="H1246" t="s">
        <v>13</v>
      </c>
      <c r="I1246">
        <v>61</v>
      </c>
    </row>
    <row r="1247" spans="1:9" x14ac:dyDescent="0.3">
      <c r="A1247">
        <v>1246</v>
      </c>
      <c r="B1247" t="s">
        <v>9</v>
      </c>
      <c r="C1247">
        <v>350000</v>
      </c>
      <c r="D1247" t="s">
        <v>10</v>
      </c>
      <c r="E1247" t="s">
        <v>16</v>
      </c>
      <c r="F1247" t="s">
        <v>12</v>
      </c>
      <c r="G1247" t="s">
        <v>13</v>
      </c>
      <c r="H1247" t="s">
        <v>13</v>
      </c>
      <c r="I1247">
        <v>38</v>
      </c>
    </row>
    <row r="1248" spans="1:9" x14ac:dyDescent="0.3">
      <c r="A1248">
        <v>1247</v>
      </c>
      <c r="B1248" t="s">
        <v>9</v>
      </c>
      <c r="C1248">
        <v>260000</v>
      </c>
      <c r="D1248" t="s">
        <v>10</v>
      </c>
      <c r="E1248" t="s">
        <v>16</v>
      </c>
      <c r="F1248" t="s">
        <v>12</v>
      </c>
      <c r="G1248" t="s">
        <v>13</v>
      </c>
      <c r="H1248" t="s">
        <v>12</v>
      </c>
      <c r="I1248">
        <v>40</v>
      </c>
    </row>
    <row r="1249" spans="1:9" x14ac:dyDescent="0.3">
      <c r="A1249">
        <v>1248</v>
      </c>
      <c r="B1249" t="s">
        <v>9</v>
      </c>
      <c r="C1249">
        <v>2276454.04</v>
      </c>
      <c r="D1249" t="s">
        <v>10</v>
      </c>
      <c r="E1249" t="s">
        <v>16</v>
      </c>
      <c r="F1249" t="s">
        <v>12</v>
      </c>
      <c r="G1249" t="s">
        <v>13</v>
      </c>
      <c r="H1249" t="s">
        <v>13</v>
      </c>
      <c r="I1249">
        <v>49</v>
      </c>
    </row>
    <row r="1250" spans="1:9" x14ac:dyDescent="0.3">
      <c r="A1250">
        <v>1249</v>
      </c>
      <c r="B1250" t="s">
        <v>15</v>
      </c>
      <c r="C1250">
        <v>278030</v>
      </c>
      <c r="D1250" t="s">
        <v>17</v>
      </c>
      <c r="E1250" t="s">
        <v>16</v>
      </c>
      <c r="F1250" t="s">
        <v>12</v>
      </c>
      <c r="G1250" t="s">
        <v>12</v>
      </c>
      <c r="H1250" t="s">
        <v>13</v>
      </c>
      <c r="I1250">
        <v>67</v>
      </c>
    </row>
    <row r="1251" spans="1:9" x14ac:dyDescent="0.3">
      <c r="A1251">
        <v>1250</v>
      </c>
      <c r="B1251" t="s">
        <v>15</v>
      </c>
      <c r="C1251">
        <v>346913</v>
      </c>
      <c r="D1251" t="s">
        <v>10</v>
      </c>
      <c r="E1251" t="s">
        <v>16</v>
      </c>
      <c r="F1251" t="s">
        <v>12</v>
      </c>
      <c r="G1251" t="s">
        <v>13</v>
      </c>
      <c r="H1251" t="s">
        <v>13</v>
      </c>
      <c r="I1251">
        <v>52</v>
      </c>
    </row>
    <row r="1252" spans="1:9" x14ac:dyDescent="0.3">
      <c r="A1252">
        <v>1251</v>
      </c>
      <c r="B1252" t="s">
        <v>9</v>
      </c>
      <c r="C1252">
        <v>426096.65</v>
      </c>
      <c r="D1252" t="s">
        <v>10</v>
      </c>
      <c r="E1252" t="s">
        <v>16</v>
      </c>
      <c r="F1252" t="s">
        <v>12</v>
      </c>
      <c r="G1252" t="s">
        <v>13</v>
      </c>
      <c r="H1252" t="s">
        <v>13</v>
      </c>
      <c r="I1252">
        <v>63</v>
      </c>
    </row>
    <row r="1253" spans="1:9" x14ac:dyDescent="0.3">
      <c r="A1253">
        <v>1252</v>
      </c>
      <c r="B1253" t="s">
        <v>15</v>
      </c>
      <c r="C1253">
        <v>251072.18</v>
      </c>
      <c r="D1253" t="s">
        <v>14</v>
      </c>
      <c r="E1253" t="s">
        <v>11</v>
      </c>
      <c r="F1253" t="s">
        <v>12</v>
      </c>
      <c r="G1253" t="s">
        <v>13</v>
      </c>
      <c r="H1253" t="s">
        <v>13</v>
      </c>
      <c r="I1253">
        <v>14</v>
      </c>
    </row>
    <row r="1254" spans="1:9" x14ac:dyDescent="0.3">
      <c r="A1254">
        <v>1253</v>
      </c>
      <c r="B1254" t="s">
        <v>15</v>
      </c>
      <c r="C1254">
        <v>747594</v>
      </c>
      <c r="D1254" t="s">
        <v>10</v>
      </c>
      <c r="E1254" t="s">
        <v>11</v>
      </c>
      <c r="F1254" t="s">
        <v>12</v>
      </c>
      <c r="G1254" t="s">
        <v>13</v>
      </c>
      <c r="H1254" t="s">
        <v>13</v>
      </c>
      <c r="I1254">
        <v>31</v>
      </c>
    </row>
    <row r="1255" spans="1:9" x14ac:dyDescent="0.3">
      <c r="A1255">
        <v>1254</v>
      </c>
      <c r="B1255" t="s">
        <v>9</v>
      </c>
      <c r="C1255">
        <v>593740.05000000005</v>
      </c>
      <c r="D1255" t="s">
        <v>10</v>
      </c>
      <c r="E1255" t="s">
        <v>16</v>
      </c>
      <c r="F1255" t="s">
        <v>12</v>
      </c>
      <c r="G1255" t="s">
        <v>13</v>
      </c>
      <c r="H1255" t="s">
        <v>13</v>
      </c>
      <c r="I1255">
        <v>26</v>
      </c>
    </row>
    <row r="1256" spans="1:9" x14ac:dyDescent="0.3">
      <c r="A1256">
        <v>1255</v>
      </c>
      <c r="B1256" t="s">
        <v>9</v>
      </c>
      <c r="C1256">
        <v>714425</v>
      </c>
      <c r="D1256" t="s">
        <v>10</v>
      </c>
      <c r="E1256" t="s">
        <v>16</v>
      </c>
      <c r="F1256" t="s">
        <v>12</v>
      </c>
      <c r="G1256" t="s">
        <v>13</v>
      </c>
      <c r="H1256" t="s">
        <v>13</v>
      </c>
      <c r="I1256">
        <v>33</v>
      </c>
    </row>
    <row r="1257" spans="1:9" x14ac:dyDescent="0.3">
      <c r="A1257">
        <v>1256</v>
      </c>
      <c r="B1257" t="s">
        <v>9</v>
      </c>
      <c r="C1257">
        <v>1176482.04</v>
      </c>
      <c r="D1257" t="s">
        <v>10</v>
      </c>
      <c r="E1257" t="s">
        <v>16</v>
      </c>
      <c r="F1257" t="s">
        <v>12</v>
      </c>
      <c r="G1257" t="s">
        <v>13</v>
      </c>
      <c r="H1257" t="s">
        <v>13</v>
      </c>
      <c r="I1257">
        <v>52</v>
      </c>
    </row>
    <row r="1258" spans="1:9" x14ac:dyDescent="0.3">
      <c r="A1258">
        <v>1257</v>
      </c>
      <c r="B1258" t="s">
        <v>9</v>
      </c>
      <c r="C1258">
        <v>1006388.25</v>
      </c>
      <c r="D1258" t="s">
        <v>10</v>
      </c>
      <c r="E1258" t="s">
        <v>16</v>
      </c>
      <c r="F1258" t="s">
        <v>12</v>
      </c>
      <c r="G1258" t="s">
        <v>13</v>
      </c>
      <c r="H1258" t="s">
        <v>13</v>
      </c>
      <c r="I1258">
        <v>52</v>
      </c>
    </row>
    <row r="1259" spans="1:9" x14ac:dyDescent="0.3">
      <c r="A1259">
        <v>1258</v>
      </c>
      <c r="B1259" t="s">
        <v>9</v>
      </c>
      <c r="C1259">
        <v>278035</v>
      </c>
      <c r="D1259" t="s">
        <v>18</v>
      </c>
      <c r="E1259" t="s">
        <v>16</v>
      </c>
      <c r="F1259" t="s">
        <v>12</v>
      </c>
      <c r="G1259" t="s">
        <v>13</v>
      </c>
      <c r="H1259" t="s">
        <v>13</v>
      </c>
      <c r="I1259">
        <v>32</v>
      </c>
    </row>
    <row r="1260" spans="1:9" x14ac:dyDescent="0.3">
      <c r="A1260">
        <v>1259</v>
      </c>
      <c r="B1260" t="s">
        <v>15</v>
      </c>
      <c r="C1260">
        <v>353398.58</v>
      </c>
      <c r="D1260" t="s">
        <v>10</v>
      </c>
      <c r="E1260" t="s">
        <v>16</v>
      </c>
      <c r="F1260" t="s">
        <v>12</v>
      </c>
      <c r="G1260" t="s">
        <v>13</v>
      </c>
      <c r="H1260" t="s">
        <v>13</v>
      </c>
      <c r="I1260">
        <v>27</v>
      </c>
    </row>
    <row r="1261" spans="1:9" x14ac:dyDescent="0.3">
      <c r="A1261">
        <v>1260</v>
      </c>
      <c r="B1261" t="s">
        <v>9</v>
      </c>
      <c r="C1261">
        <v>278030</v>
      </c>
      <c r="D1261" t="s">
        <v>19</v>
      </c>
      <c r="E1261" t="s">
        <v>16</v>
      </c>
      <c r="F1261" t="s">
        <v>12</v>
      </c>
      <c r="G1261" t="s">
        <v>13</v>
      </c>
      <c r="H1261" t="s">
        <v>13</v>
      </c>
      <c r="I1261">
        <v>68</v>
      </c>
    </row>
    <row r="1262" spans="1:9" x14ac:dyDescent="0.3">
      <c r="A1262">
        <v>1261</v>
      </c>
      <c r="B1262" t="s">
        <v>9</v>
      </c>
      <c r="C1262">
        <v>531911.06000000006</v>
      </c>
      <c r="D1262" t="s">
        <v>10</v>
      </c>
      <c r="E1262" t="s">
        <v>16</v>
      </c>
      <c r="F1262" t="s">
        <v>12</v>
      </c>
      <c r="G1262" t="s">
        <v>13</v>
      </c>
      <c r="H1262" t="s">
        <v>13</v>
      </c>
      <c r="I1262">
        <v>27</v>
      </c>
    </row>
    <row r="1263" spans="1:9" x14ac:dyDescent="0.3">
      <c r="A1263">
        <v>1262</v>
      </c>
      <c r="B1263" t="s">
        <v>15</v>
      </c>
      <c r="C1263">
        <v>273622</v>
      </c>
      <c r="D1263" t="s">
        <v>10</v>
      </c>
      <c r="E1263" t="s">
        <v>16</v>
      </c>
      <c r="F1263" t="s">
        <v>12</v>
      </c>
      <c r="G1263" t="s">
        <v>13</v>
      </c>
      <c r="H1263" t="s">
        <v>13</v>
      </c>
      <c r="I1263">
        <v>47</v>
      </c>
    </row>
    <row r="1264" spans="1:9" x14ac:dyDescent="0.3">
      <c r="A1264">
        <v>1263</v>
      </c>
      <c r="B1264" t="s">
        <v>9</v>
      </c>
      <c r="C1264">
        <v>347320</v>
      </c>
      <c r="D1264" t="s">
        <v>10</v>
      </c>
      <c r="E1264" t="s">
        <v>16</v>
      </c>
      <c r="F1264" t="s">
        <v>12</v>
      </c>
      <c r="G1264" t="s">
        <v>12</v>
      </c>
      <c r="H1264" t="s">
        <v>13</v>
      </c>
      <c r="I1264">
        <v>42</v>
      </c>
    </row>
    <row r="1265" spans="1:9" x14ac:dyDescent="0.3">
      <c r="A1265">
        <v>1264</v>
      </c>
      <c r="B1265" t="s">
        <v>15</v>
      </c>
      <c r="C1265">
        <v>1124791.5</v>
      </c>
      <c r="D1265" t="s">
        <v>10</v>
      </c>
      <c r="E1265" t="s">
        <v>16</v>
      </c>
      <c r="F1265" t="s">
        <v>12</v>
      </c>
      <c r="G1265" t="s">
        <v>13</v>
      </c>
      <c r="H1265" t="s">
        <v>13</v>
      </c>
      <c r="I1265">
        <v>28</v>
      </c>
    </row>
    <row r="1266" spans="1:9" x14ac:dyDescent="0.3">
      <c r="A1266">
        <v>1265</v>
      </c>
      <c r="B1266" t="s">
        <v>15</v>
      </c>
      <c r="C1266">
        <v>205000</v>
      </c>
      <c r="D1266" t="s">
        <v>10</v>
      </c>
      <c r="E1266" t="s">
        <v>16</v>
      </c>
      <c r="F1266" t="s">
        <v>12</v>
      </c>
      <c r="G1266" t="s">
        <v>13</v>
      </c>
      <c r="H1266" t="s">
        <v>13</v>
      </c>
      <c r="I1266">
        <v>45</v>
      </c>
    </row>
    <row r="1267" spans="1:9" x14ac:dyDescent="0.3">
      <c r="A1267">
        <v>1266</v>
      </c>
      <c r="B1267" t="s">
        <v>15</v>
      </c>
      <c r="C1267">
        <v>630000</v>
      </c>
      <c r="D1267" t="s">
        <v>10</v>
      </c>
      <c r="E1267" t="s">
        <v>16</v>
      </c>
      <c r="F1267" t="s">
        <v>12</v>
      </c>
      <c r="G1267" t="s">
        <v>13</v>
      </c>
      <c r="H1267" t="s">
        <v>13</v>
      </c>
      <c r="I1267">
        <v>64</v>
      </c>
    </row>
    <row r="1268" spans="1:9" x14ac:dyDescent="0.3">
      <c r="A1268">
        <v>1267</v>
      </c>
      <c r="B1268" t="s">
        <v>9</v>
      </c>
      <c r="C1268">
        <v>920750</v>
      </c>
      <c r="D1268" t="s">
        <v>10</v>
      </c>
      <c r="E1268" t="s">
        <v>16</v>
      </c>
      <c r="F1268" t="s">
        <v>12</v>
      </c>
      <c r="G1268" t="s">
        <v>13</v>
      </c>
      <c r="H1268" t="s">
        <v>12</v>
      </c>
      <c r="I1268">
        <v>46</v>
      </c>
    </row>
    <row r="1269" spans="1:9" x14ac:dyDescent="0.3">
      <c r="A1269">
        <v>1268</v>
      </c>
      <c r="B1269" t="s">
        <v>9</v>
      </c>
      <c r="C1269">
        <v>703681</v>
      </c>
      <c r="D1269" t="s">
        <v>10</v>
      </c>
      <c r="E1269" t="s">
        <v>16</v>
      </c>
      <c r="F1269" t="s">
        <v>12</v>
      </c>
      <c r="G1269" t="s">
        <v>13</v>
      </c>
      <c r="H1269" t="s">
        <v>13</v>
      </c>
      <c r="I1269">
        <v>32</v>
      </c>
    </row>
    <row r="1270" spans="1:9" x14ac:dyDescent="0.3">
      <c r="A1270">
        <v>1269</v>
      </c>
      <c r="B1270" t="s">
        <v>15</v>
      </c>
      <c r="C1270">
        <v>365528</v>
      </c>
      <c r="D1270" t="s">
        <v>10</v>
      </c>
      <c r="E1270" t="s">
        <v>11</v>
      </c>
      <c r="F1270" t="s">
        <v>12</v>
      </c>
      <c r="G1270" t="s">
        <v>13</v>
      </c>
      <c r="H1270" t="s">
        <v>13</v>
      </c>
      <c r="I1270">
        <v>34</v>
      </c>
    </row>
    <row r="1271" spans="1:9" x14ac:dyDescent="0.3">
      <c r="A1271">
        <v>1270</v>
      </c>
      <c r="B1271" t="s">
        <v>9</v>
      </c>
      <c r="C1271">
        <v>305704</v>
      </c>
      <c r="D1271" t="s">
        <v>18</v>
      </c>
      <c r="E1271" t="s">
        <v>16</v>
      </c>
      <c r="F1271" t="s">
        <v>12</v>
      </c>
      <c r="G1271" t="s">
        <v>13</v>
      </c>
      <c r="H1271" t="s">
        <v>13</v>
      </c>
      <c r="I1271">
        <v>57</v>
      </c>
    </row>
    <row r="1272" spans="1:9" x14ac:dyDescent="0.3">
      <c r="A1272">
        <v>1271</v>
      </c>
      <c r="B1272" t="s">
        <v>9</v>
      </c>
      <c r="C1272">
        <v>179401.84</v>
      </c>
      <c r="D1272" t="s">
        <v>10</v>
      </c>
      <c r="E1272" t="s">
        <v>16</v>
      </c>
      <c r="F1272" t="s">
        <v>12</v>
      </c>
      <c r="G1272" t="s">
        <v>13</v>
      </c>
      <c r="H1272" t="s">
        <v>13</v>
      </c>
      <c r="I1272">
        <v>24</v>
      </c>
    </row>
    <row r="1273" spans="1:9" x14ac:dyDescent="0.3">
      <c r="A1273">
        <v>1272</v>
      </c>
      <c r="B1273" t="s">
        <v>9</v>
      </c>
      <c r="C1273">
        <v>308333</v>
      </c>
      <c r="D1273" t="s">
        <v>10</v>
      </c>
      <c r="E1273" t="s">
        <v>16</v>
      </c>
      <c r="F1273" t="s">
        <v>12</v>
      </c>
      <c r="G1273" t="s">
        <v>13</v>
      </c>
      <c r="H1273" t="s">
        <v>13</v>
      </c>
      <c r="I1273">
        <v>25</v>
      </c>
    </row>
    <row r="1274" spans="1:9" x14ac:dyDescent="0.3">
      <c r="A1274">
        <v>1273</v>
      </c>
      <c r="B1274" t="s">
        <v>9</v>
      </c>
      <c r="C1274">
        <v>2334718.75</v>
      </c>
      <c r="D1274" t="s">
        <v>10</v>
      </c>
      <c r="E1274" t="s">
        <v>16</v>
      </c>
      <c r="F1274" t="s">
        <v>12</v>
      </c>
      <c r="G1274" t="s">
        <v>13</v>
      </c>
      <c r="H1274" t="s">
        <v>13</v>
      </c>
      <c r="I1274">
        <v>33</v>
      </c>
    </row>
    <row r="1275" spans="1:9" x14ac:dyDescent="0.3">
      <c r="A1275">
        <v>1274</v>
      </c>
      <c r="B1275" t="s">
        <v>15</v>
      </c>
      <c r="C1275">
        <v>1720445.3</v>
      </c>
      <c r="D1275" t="s">
        <v>10</v>
      </c>
      <c r="E1275" t="s">
        <v>11</v>
      </c>
      <c r="F1275" t="s">
        <v>12</v>
      </c>
      <c r="G1275" t="s">
        <v>13</v>
      </c>
      <c r="H1275" t="s">
        <v>13</v>
      </c>
      <c r="I1275">
        <v>43</v>
      </c>
    </row>
    <row r="1276" spans="1:9" x14ac:dyDescent="0.3">
      <c r="A1276">
        <v>1275</v>
      </c>
      <c r="B1276" t="s">
        <v>15</v>
      </c>
      <c r="C1276">
        <v>542281.48</v>
      </c>
      <c r="D1276" t="s">
        <v>10</v>
      </c>
      <c r="E1276" t="s">
        <v>16</v>
      </c>
      <c r="F1276" t="s">
        <v>12</v>
      </c>
      <c r="G1276" t="s">
        <v>13</v>
      </c>
      <c r="H1276" t="s">
        <v>13</v>
      </c>
      <c r="I1276">
        <v>36</v>
      </c>
    </row>
    <row r="1277" spans="1:9" x14ac:dyDescent="0.3">
      <c r="A1277">
        <v>1276</v>
      </c>
      <c r="B1277" t="s">
        <v>9</v>
      </c>
      <c r="C1277">
        <v>486470.39</v>
      </c>
      <c r="D1277" t="s">
        <v>10</v>
      </c>
      <c r="E1277" t="s">
        <v>16</v>
      </c>
      <c r="F1277" t="s">
        <v>12</v>
      </c>
      <c r="G1277" t="s">
        <v>13</v>
      </c>
      <c r="H1277" t="s">
        <v>13</v>
      </c>
      <c r="I1277">
        <v>69</v>
      </c>
    </row>
    <row r="1278" spans="1:9" x14ac:dyDescent="0.3">
      <c r="A1278">
        <v>1277</v>
      </c>
      <c r="B1278" t="s">
        <v>9</v>
      </c>
      <c r="C1278">
        <v>170502</v>
      </c>
      <c r="D1278" t="s">
        <v>10</v>
      </c>
      <c r="E1278" t="s">
        <v>16</v>
      </c>
      <c r="F1278" t="s">
        <v>12</v>
      </c>
      <c r="G1278" t="s">
        <v>12</v>
      </c>
      <c r="H1278" t="s">
        <v>12</v>
      </c>
      <c r="I1278">
        <v>52</v>
      </c>
    </row>
    <row r="1279" spans="1:9" x14ac:dyDescent="0.3">
      <c r="A1279">
        <v>1278</v>
      </c>
      <c r="B1279" t="s">
        <v>9</v>
      </c>
      <c r="C1279">
        <v>762500</v>
      </c>
      <c r="D1279" t="s">
        <v>10</v>
      </c>
      <c r="E1279" t="s">
        <v>16</v>
      </c>
      <c r="F1279" t="s">
        <v>12</v>
      </c>
      <c r="G1279" t="s">
        <v>13</v>
      </c>
      <c r="H1279" t="s">
        <v>13</v>
      </c>
      <c r="I1279">
        <v>38</v>
      </c>
    </row>
    <row r="1280" spans="1:9" x14ac:dyDescent="0.3">
      <c r="A1280">
        <v>1279</v>
      </c>
      <c r="B1280" t="s">
        <v>9</v>
      </c>
      <c r="C1280">
        <v>282305</v>
      </c>
      <c r="D1280" t="s">
        <v>17</v>
      </c>
      <c r="E1280" t="s">
        <v>16</v>
      </c>
      <c r="F1280" t="s">
        <v>12</v>
      </c>
      <c r="G1280" t="s">
        <v>12</v>
      </c>
      <c r="H1280" t="s">
        <v>13</v>
      </c>
      <c r="I1280">
        <v>45</v>
      </c>
    </row>
    <row r="1281" spans="1:9" x14ac:dyDescent="0.3">
      <c r="A1281">
        <v>1280</v>
      </c>
      <c r="B1281" t="s">
        <v>9</v>
      </c>
      <c r="C1281">
        <v>297045</v>
      </c>
      <c r="D1281" t="s">
        <v>17</v>
      </c>
      <c r="E1281" t="s">
        <v>16</v>
      </c>
      <c r="F1281" t="s">
        <v>12</v>
      </c>
      <c r="G1281" t="s">
        <v>13</v>
      </c>
      <c r="H1281" t="s">
        <v>13</v>
      </c>
      <c r="I1281">
        <v>42</v>
      </c>
    </row>
    <row r="1282" spans="1:9" x14ac:dyDescent="0.3">
      <c r="A1282">
        <v>1281</v>
      </c>
      <c r="B1282" t="s">
        <v>15</v>
      </c>
      <c r="C1282">
        <v>400228.96</v>
      </c>
      <c r="D1282" t="s">
        <v>10</v>
      </c>
      <c r="E1282" t="s">
        <v>16</v>
      </c>
      <c r="F1282" t="s">
        <v>12</v>
      </c>
      <c r="G1282" t="s">
        <v>13</v>
      </c>
      <c r="H1282" t="s">
        <v>13</v>
      </c>
      <c r="I1282">
        <v>44</v>
      </c>
    </row>
    <row r="1283" spans="1:9" x14ac:dyDescent="0.3">
      <c r="A1283">
        <v>1282</v>
      </c>
      <c r="B1283" t="s">
        <v>9</v>
      </c>
      <c r="C1283">
        <v>490013.49</v>
      </c>
      <c r="D1283" t="s">
        <v>10</v>
      </c>
      <c r="E1283" t="s">
        <v>16</v>
      </c>
      <c r="F1283" t="s">
        <v>12</v>
      </c>
      <c r="G1283" t="s">
        <v>12</v>
      </c>
      <c r="H1283" t="s">
        <v>13</v>
      </c>
      <c r="I1283">
        <v>40</v>
      </c>
    </row>
    <row r="1284" spans="1:9" x14ac:dyDescent="0.3">
      <c r="A1284">
        <v>1283</v>
      </c>
      <c r="B1284" t="s">
        <v>9</v>
      </c>
      <c r="C1284">
        <v>343391.57</v>
      </c>
      <c r="D1284" t="s">
        <v>10</v>
      </c>
      <c r="E1284" t="s">
        <v>16</v>
      </c>
      <c r="F1284" t="s">
        <v>12</v>
      </c>
      <c r="G1284" t="s">
        <v>13</v>
      </c>
      <c r="H1284" t="s">
        <v>13</v>
      </c>
      <c r="I1284">
        <v>36</v>
      </c>
    </row>
    <row r="1285" spans="1:9" x14ac:dyDescent="0.3">
      <c r="A1285">
        <v>1284</v>
      </c>
      <c r="B1285" t="s">
        <v>15</v>
      </c>
      <c r="C1285">
        <v>332161</v>
      </c>
      <c r="D1285" t="s">
        <v>17</v>
      </c>
      <c r="E1285" t="s">
        <v>16</v>
      </c>
      <c r="F1285" t="s">
        <v>12</v>
      </c>
      <c r="G1285" t="s">
        <v>12</v>
      </c>
      <c r="H1285" t="s">
        <v>13</v>
      </c>
      <c r="I1285">
        <v>40</v>
      </c>
    </row>
    <row r="1286" spans="1:9" x14ac:dyDescent="0.3">
      <c r="A1286">
        <v>1285</v>
      </c>
      <c r="B1286" t="s">
        <v>9</v>
      </c>
      <c r="C1286">
        <v>1083336.99</v>
      </c>
      <c r="D1286" t="s">
        <v>10</v>
      </c>
      <c r="E1286" t="s">
        <v>16</v>
      </c>
      <c r="F1286" t="s">
        <v>12</v>
      </c>
      <c r="G1286" t="s">
        <v>12</v>
      </c>
      <c r="H1286" t="s">
        <v>13</v>
      </c>
      <c r="I1286">
        <v>48</v>
      </c>
    </row>
    <row r="1287" spans="1:9" x14ac:dyDescent="0.3">
      <c r="A1287">
        <v>1286</v>
      </c>
      <c r="B1287" t="s">
        <v>9</v>
      </c>
      <c r="C1287">
        <v>289083.33</v>
      </c>
      <c r="D1287" t="s">
        <v>10</v>
      </c>
      <c r="E1287" t="s">
        <v>16</v>
      </c>
      <c r="F1287" t="s">
        <v>12</v>
      </c>
      <c r="G1287" t="s">
        <v>13</v>
      </c>
      <c r="H1287" t="s">
        <v>13</v>
      </c>
      <c r="I1287">
        <v>26</v>
      </c>
    </row>
    <row r="1288" spans="1:9" x14ac:dyDescent="0.3">
      <c r="A1288">
        <v>1287</v>
      </c>
      <c r="B1288" t="s">
        <v>15</v>
      </c>
      <c r="C1288">
        <v>377634.82</v>
      </c>
      <c r="D1288" t="s">
        <v>10</v>
      </c>
      <c r="E1288" t="s">
        <v>16</v>
      </c>
      <c r="F1288" t="s">
        <v>12</v>
      </c>
      <c r="G1288" t="s">
        <v>13</v>
      </c>
      <c r="H1288" t="s">
        <v>13</v>
      </c>
      <c r="I1288">
        <v>23</v>
      </c>
    </row>
    <row r="1289" spans="1:9" x14ac:dyDescent="0.3">
      <c r="A1289">
        <v>1288</v>
      </c>
      <c r="B1289" t="s">
        <v>9</v>
      </c>
      <c r="C1289">
        <v>278030</v>
      </c>
      <c r="D1289" t="s">
        <v>19</v>
      </c>
      <c r="E1289" t="s">
        <v>16</v>
      </c>
      <c r="F1289" t="s">
        <v>12</v>
      </c>
      <c r="G1289" t="s">
        <v>13</v>
      </c>
      <c r="H1289" t="s">
        <v>13</v>
      </c>
      <c r="I1289">
        <v>56</v>
      </c>
    </row>
    <row r="1290" spans="1:9" x14ac:dyDescent="0.3">
      <c r="A1290">
        <v>1289</v>
      </c>
      <c r="B1290" t="s">
        <v>15</v>
      </c>
      <c r="C1290">
        <v>297046</v>
      </c>
      <c r="D1290" t="s">
        <v>18</v>
      </c>
      <c r="E1290" t="s">
        <v>16</v>
      </c>
      <c r="F1290" t="s">
        <v>12</v>
      </c>
      <c r="G1290" t="s">
        <v>13</v>
      </c>
      <c r="H1290" t="s">
        <v>13</v>
      </c>
      <c r="I1290">
        <v>40</v>
      </c>
    </row>
    <row r="1291" spans="1:9" x14ac:dyDescent="0.3">
      <c r="A1291">
        <v>1290</v>
      </c>
      <c r="B1291" t="s">
        <v>9</v>
      </c>
      <c r="C1291">
        <v>382136</v>
      </c>
      <c r="D1291" t="s">
        <v>18</v>
      </c>
      <c r="E1291" t="s">
        <v>16</v>
      </c>
      <c r="F1291" t="s">
        <v>12</v>
      </c>
      <c r="G1291" t="s">
        <v>12</v>
      </c>
      <c r="H1291" t="s">
        <v>12</v>
      </c>
      <c r="I1291">
        <v>55</v>
      </c>
    </row>
    <row r="1292" spans="1:9" x14ac:dyDescent="0.3">
      <c r="A1292">
        <v>1291</v>
      </c>
      <c r="B1292" t="s">
        <v>9</v>
      </c>
      <c r="C1292">
        <v>609030</v>
      </c>
      <c r="D1292" t="s">
        <v>18</v>
      </c>
      <c r="E1292" t="s">
        <v>16</v>
      </c>
      <c r="F1292" t="s">
        <v>12</v>
      </c>
      <c r="G1292" t="s">
        <v>13</v>
      </c>
      <c r="H1292" t="s">
        <v>12</v>
      </c>
      <c r="I1292">
        <v>57</v>
      </c>
    </row>
    <row r="1293" spans="1:9" x14ac:dyDescent="0.3">
      <c r="A1293">
        <v>1292</v>
      </c>
      <c r="B1293" t="s">
        <v>9</v>
      </c>
      <c r="C1293">
        <v>465239</v>
      </c>
      <c r="D1293" t="s">
        <v>18</v>
      </c>
      <c r="E1293" t="s">
        <v>16</v>
      </c>
      <c r="F1293" t="s">
        <v>12</v>
      </c>
      <c r="G1293" t="s">
        <v>13</v>
      </c>
      <c r="H1293" t="s">
        <v>12</v>
      </c>
      <c r="I1293">
        <v>36</v>
      </c>
    </row>
    <row r="1294" spans="1:9" x14ac:dyDescent="0.3">
      <c r="A1294">
        <v>1293</v>
      </c>
      <c r="B1294" t="s">
        <v>9</v>
      </c>
      <c r="C1294">
        <v>449243.84</v>
      </c>
      <c r="D1294" t="s">
        <v>10</v>
      </c>
      <c r="E1294" t="s">
        <v>16</v>
      </c>
      <c r="F1294" t="s">
        <v>12</v>
      </c>
      <c r="G1294" t="s">
        <v>13</v>
      </c>
      <c r="H1294" t="s">
        <v>13</v>
      </c>
      <c r="I1294">
        <v>34</v>
      </c>
    </row>
    <row r="1295" spans="1:9" x14ac:dyDescent="0.3">
      <c r="A1295">
        <v>1294</v>
      </c>
      <c r="B1295" t="s">
        <v>9</v>
      </c>
      <c r="C1295">
        <v>60000</v>
      </c>
      <c r="D1295" t="s">
        <v>10</v>
      </c>
      <c r="E1295" t="s">
        <v>16</v>
      </c>
      <c r="F1295" t="s">
        <v>12</v>
      </c>
      <c r="G1295" t="s">
        <v>13</v>
      </c>
      <c r="H1295" t="s">
        <v>12</v>
      </c>
      <c r="I1295">
        <v>18</v>
      </c>
    </row>
    <row r="1296" spans="1:9" x14ac:dyDescent="0.3">
      <c r="A1296">
        <v>1295</v>
      </c>
      <c r="B1296" t="s">
        <v>9</v>
      </c>
      <c r="C1296">
        <v>395499</v>
      </c>
      <c r="D1296" t="s">
        <v>10</v>
      </c>
      <c r="E1296" t="s">
        <v>16</v>
      </c>
      <c r="F1296" t="s">
        <v>12</v>
      </c>
      <c r="G1296" t="s">
        <v>13</v>
      </c>
      <c r="H1296" t="s">
        <v>13</v>
      </c>
      <c r="I1296">
        <v>27</v>
      </c>
    </row>
    <row r="1297" spans="1:9" x14ac:dyDescent="0.3">
      <c r="A1297">
        <v>1296</v>
      </c>
      <c r="B1297" t="s">
        <v>15</v>
      </c>
      <c r="C1297">
        <v>382136</v>
      </c>
      <c r="D1297" t="s">
        <v>18</v>
      </c>
      <c r="E1297" t="s">
        <v>16</v>
      </c>
      <c r="F1297" t="s">
        <v>12</v>
      </c>
      <c r="G1297" t="s">
        <v>13</v>
      </c>
      <c r="H1297" t="s">
        <v>12</v>
      </c>
      <c r="I1297">
        <v>62</v>
      </c>
    </row>
    <row r="1298" spans="1:9" x14ac:dyDescent="0.3">
      <c r="A1298">
        <v>1297</v>
      </c>
      <c r="B1298" t="s">
        <v>15</v>
      </c>
      <c r="C1298">
        <v>558849</v>
      </c>
      <c r="D1298" t="s">
        <v>10</v>
      </c>
      <c r="E1298" t="s">
        <v>11</v>
      </c>
      <c r="F1298" t="s">
        <v>12</v>
      </c>
      <c r="G1298" t="s">
        <v>13</v>
      </c>
      <c r="H1298" t="s">
        <v>13</v>
      </c>
      <c r="I1298">
        <v>33</v>
      </c>
    </row>
    <row r="1299" spans="1:9" x14ac:dyDescent="0.3">
      <c r="A1299">
        <v>1298</v>
      </c>
      <c r="B1299" t="s">
        <v>9</v>
      </c>
      <c r="C1299">
        <v>300000</v>
      </c>
      <c r="D1299" t="s">
        <v>10</v>
      </c>
      <c r="E1299" t="s">
        <v>16</v>
      </c>
      <c r="F1299" t="s">
        <v>12</v>
      </c>
      <c r="G1299" t="s">
        <v>12</v>
      </c>
      <c r="H1299" t="s">
        <v>13</v>
      </c>
      <c r="I1299">
        <v>36</v>
      </c>
    </row>
    <row r="1300" spans="1:9" x14ac:dyDescent="0.3">
      <c r="A1300">
        <v>1299</v>
      </c>
      <c r="B1300" t="s">
        <v>15</v>
      </c>
      <c r="C1300">
        <v>280000</v>
      </c>
      <c r="D1300" t="s">
        <v>10</v>
      </c>
      <c r="E1300" t="s">
        <v>16</v>
      </c>
      <c r="F1300" t="s">
        <v>12</v>
      </c>
      <c r="G1300" t="s">
        <v>13</v>
      </c>
      <c r="H1300" t="s">
        <v>13</v>
      </c>
      <c r="I1300">
        <v>33</v>
      </c>
    </row>
    <row r="1301" spans="1:9" x14ac:dyDescent="0.3">
      <c r="A1301">
        <v>1300</v>
      </c>
      <c r="B1301" t="s">
        <v>15</v>
      </c>
      <c r="C1301">
        <v>448387.72</v>
      </c>
      <c r="D1301" t="s">
        <v>10</v>
      </c>
      <c r="E1301" t="s">
        <v>16</v>
      </c>
      <c r="F1301" t="s">
        <v>12</v>
      </c>
      <c r="G1301" t="s">
        <v>13</v>
      </c>
      <c r="H1301" t="s">
        <v>13</v>
      </c>
      <c r="I1301">
        <v>49</v>
      </c>
    </row>
    <row r="1302" spans="1:9" x14ac:dyDescent="0.3">
      <c r="A1302">
        <v>1301</v>
      </c>
      <c r="B1302" t="s">
        <v>15</v>
      </c>
      <c r="C1302">
        <v>302470</v>
      </c>
      <c r="D1302" t="s">
        <v>17</v>
      </c>
      <c r="E1302" t="s">
        <v>16</v>
      </c>
      <c r="F1302" t="s">
        <v>12</v>
      </c>
      <c r="G1302" t="s">
        <v>12</v>
      </c>
      <c r="H1302" t="s">
        <v>13</v>
      </c>
      <c r="I1302">
        <v>29</v>
      </c>
    </row>
    <row r="1303" spans="1:9" x14ac:dyDescent="0.3">
      <c r="A1303">
        <v>1302</v>
      </c>
      <c r="B1303" t="s">
        <v>15</v>
      </c>
      <c r="C1303">
        <v>195143</v>
      </c>
      <c r="D1303" t="s">
        <v>10</v>
      </c>
      <c r="E1303" t="s">
        <v>11</v>
      </c>
      <c r="F1303" t="s">
        <v>12</v>
      </c>
      <c r="G1303" t="s">
        <v>13</v>
      </c>
      <c r="H1303" t="s">
        <v>13</v>
      </c>
      <c r="I1303">
        <v>39</v>
      </c>
    </row>
    <row r="1304" spans="1:9" x14ac:dyDescent="0.3">
      <c r="A1304">
        <v>1303</v>
      </c>
      <c r="B1304" t="s">
        <v>9</v>
      </c>
      <c r="C1304">
        <v>513383.02</v>
      </c>
      <c r="D1304" t="s">
        <v>10</v>
      </c>
      <c r="E1304" t="s">
        <v>16</v>
      </c>
      <c r="F1304" t="s">
        <v>12</v>
      </c>
      <c r="G1304" t="s">
        <v>13</v>
      </c>
      <c r="H1304" t="s">
        <v>13</v>
      </c>
      <c r="I1304">
        <v>42</v>
      </c>
    </row>
    <row r="1305" spans="1:9" x14ac:dyDescent="0.3">
      <c r="A1305">
        <v>1304</v>
      </c>
      <c r="B1305" t="s">
        <v>9</v>
      </c>
      <c r="C1305">
        <v>278030</v>
      </c>
      <c r="D1305" t="s">
        <v>19</v>
      </c>
      <c r="E1305" t="s">
        <v>16</v>
      </c>
      <c r="F1305" t="s">
        <v>12</v>
      </c>
      <c r="G1305" t="s">
        <v>13</v>
      </c>
      <c r="H1305" t="s">
        <v>13</v>
      </c>
      <c r="I1305">
        <v>61</v>
      </c>
    </row>
    <row r="1306" spans="1:9" x14ac:dyDescent="0.3">
      <c r="A1306">
        <v>1305</v>
      </c>
      <c r="B1306" t="s">
        <v>9</v>
      </c>
      <c r="C1306">
        <v>343390</v>
      </c>
      <c r="D1306" t="s">
        <v>10</v>
      </c>
      <c r="E1306" t="s">
        <v>16</v>
      </c>
      <c r="F1306" t="s">
        <v>12</v>
      </c>
      <c r="G1306" t="s">
        <v>13</v>
      </c>
      <c r="H1306" t="s">
        <v>13</v>
      </c>
      <c r="I1306">
        <v>28</v>
      </c>
    </row>
    <row r="1307" spans="1:9" x14ac:dyDescent="0.3">
      <c r="A1307">
        <v>1306</v>
      </c>
      <c r="B1307" t="s">
        <v>15</v>
      </c>
      <c r="C1307">
        <v>1204805.5900000001</v>
      </c>
      <c r="D1307" t="s">
        <v>10</v>
      </c>
      <c r="E1307" t="s">
        <v>16</v>
      </c>
      <c r="F1307" t="s">
        <v>12</v>
      </c>
      <c r="G1307" t="s">
        <v>13</v>
      </c>
      <c r="H1307" t="s">
        <v>13</v>
      </c>
      <c r="I1307">
        <v>41</v>
      </c>
    </row>
    <row r="1308" spans="1:9" x14ac:dyDescent="0.3">
      <c r="A1308">
        <v>1307</v>
      </c>
      <c r="B1308" t="s">
        <v>9</v>
      </c>
      <c r="C1308">
        <v>1611500</v>
      </c>
      <c r="D1308" t="s">
        <v>10</v>
      </c>
      <c r="E1308" t="s">
        <v>16</v>
      </c>
      <c r="F1308" t="s">
        <v>12</v>
      </c>
      <c r="G1308" t="s">
        <v>13</v>
      </c>
      <c r="H1308" t="s">
        <v>13</v>
      </c>
      <c r="I1308">
        <v>26</v>
      </c>
    </row>
    <row r="1309" spans="1:9" x14ac:dyDescent="0.3">
      <c r="A1309">
        <v>1308</v>
      </c>
      <c r="B1309" t="s">
        <v>15</v>
      </c>
      <c r="C1309">
        <v>1047569</v>
      </c>
      <c r="D1309" t="s">
        <v>10</v>
      </c>
      <c r="E1309" t="s">
        <v>11</v>
      </c>
      <c r="F1309" t="s">
        <v>12</v>
      </c>
      <c r="G1309" t="s">
        <v>13</v>
      </c>
      <c r="H1309" t="s">
        <v>13</v>
      </c>
      <c r="I1309">
        <v>47</v>
      </c>
    </row>
    <row r="1310" spans="1:9" x14ac:dyDescent="0.3">
      <c r="A1310">
        <v>1309</v>
      </c>
      <c r="B1310" t="s">
        <v>9</v>
      </c>
      <c r="C1310">
        <v>526800</v>
      </c>
      <c r="D1310" t="s">
        <v>10</v>
      </c>
      <c r="E1310" t="s">
        <v>16</v>
      </c>
      <c r="F1310" t="s">
        <v>12</v>
      </c>
      <c r="G1310" t="s">
        <v>13</v>
      </c>
      <c r="H1310" t="s">
        <v>13</v>
      </c>
      <c r="I1310">
        <v>44</v>
      </c>
    </row>
    <row r="1311" spans="1:9" x14ac:dyDescent="0.3">
      <c r="A1311">
        <v>1310</v>
      </c>
      <c r="B1311" t="s">
        <v>9</v>
      </c>
      <c r="C1311">
        <v>580021.27</v>
      </c>
      <c r="D1311" t="s">
        <v>10</v>
      </c>
      <c r="E1311" t="s">
        <v>11</v>
      </c>
      <c r="F1311" t="s">
        <v>12</v>
      </c>
      <c r="G1311" t="s">
        <v>13</v>
      </c>
      <c r="H1311" t="s">
        <v>13</v>
      </c>
      <c r="I1311">
        <v>29</v>
      </c>
    </row>
    <row r="1312" spans="1:9" x14ac:dyDescent="0.3">
      <c r="A1312">
        <v>1311</v>
      </c>
      <c r="B1312" t="s">
        <v>9</v>
      </c>
      <c r="C1312">
        <v>526083.62</v>
      </c>
      <c r="D1312" t="s">
        <v>10</v>
      </c>
      <c r="E1312" t="s">
        <v>16</v>
      </c>
      <c r="F1312" t="s">
        <v>12</v>
      </c>
      <c r="G1312" t="s">
        <v>13</v>
      </c>
      <c r="H1312" t="s">
        <v>13</v>
      </c>
      <c r="I1312">
        <v>24</v>
      </c>
    </row>
    <row r="1313" spans="1:9" x14ac:dyDescent="0.3">
      <c r="A1313">
        <v>1312</v>
      </c>
      <c r="B1313" t="s">
        <v>15</v>
      </c>
      <c r="C1313">
        <v>910693.65</v>
      </c>
      <c r="D1313" t="s">
        <v>10</v>
      </c>
      <c r="E1313" t="s">
        <v>11</v>
      </c>
      <c r="F1313" t="s">
        <v>12</v>
      </c>
      <c r="G1313" t="s">
        <v>13</v>
      </c>
      <c r="H1313" t="s">
        <v>13</v>
      </c>
      <c r="I1313">
        <v>40</v>
      </c>
    </row>
    <row r="1314" spans="1:9" x14ac:dyDescent="0.3">
      <c r="A1314">
        <v>1313</v>
      </c>
      <c r="B1314" t="s">
        <v>9</v>
      </c>
      <c r="C1314">
        <v>493046.78</v>
      </c>
      <c r="D1314" t="s">
        <v>10</v>
      </c>
      <c r="E1314" t="s">
        <v>16</v>
      </c>
      <c r="F1314" t="s">
        <v>12</v>
      </c>
      <c r="G1314" t="s">
        <v>13</v>
      </c>
      <c r="H1314" t="s">
        <v>13</v>
      </c>
      <c r="I1314">
        <v>22</v>
      </c>
    </row>
    <row r="1315" spans="1:9" x14ac:dyDescent="0.3">
      <c r="A1315">
        <v>1314</v>
      </c>
      <c r="B1315" t="s">
        <v>9</v>
      </c>
      <c r="C1315">
        <v>330798</v>
      </c>
      <c r="D1315" t="s">
        <v>18</v>
      </c>
      <c r="E1315" t="s">
        <v>16</v>
      </c>
      <c r="F1315" t="s">
        <v>12</v>
      </c>
      <c r="G1315" t="s">
        <v>13</v>
      </c>
      <c r="H1315" t="s">
        <v>13</v>
      </c>
      <c r="I1315">
        <v>33</v>
      </c>
    </row>
    <row r="1316" spans="1:9" x14ac:dyDescent="0.3">
      <c r="A1316">
        <v>1315</v>
      </c>
      <c r="B1316" t="s">
        <v>9</v>
      </c>
      <c r="C1316">
        <v>2520949.98</v>
      </c>
      <c r="D1316" t="s">
        <v>14</v>
      </c>
      <c r="E1316" t="s">
        <v>11</v>
      </c>
      <c r="F1316" t="s">
        <v>12</v>
      </c>
      <c r="G1316" t="s">
        <v>13</v>
      </c>
      <c r="H1316" t="s">
        <v>13</v>
      </c>
      <c r="I1316">
        <v>67</v>
      </c>
    </row>
    <row r="1317" spans="1:9" x14ac:dyDescent="0.3">
      <c r="A1317">
        <v>1316</v>
      </c>
      <c r="B1317" t="s">
        <v>15</v>
      </c>
      <c r="C1317">
        <v>297045</v>
      </c>
      <c r="D1317" t="s">
        <v>17</v>
      </c>
      <c r="E1317" t="s">
        <v>16</v>
      </c>
      <c r="F1317" t="s">
        <v>12</v>
      </c>
      <c r="G1317" t="s">
        <v>13</v>
      </c>
      <c r="H1317" t="s">
        <v>13</v>
      </c>
      <c r="I1317">
        <v>28</v>
      </c>
    </row>
    <row r="1318" spans="1:9" x14ac:dyDescent="0.3">
      <c r="A1318">
        <v>1317</v>
      </c>
      <c r="B1318" t="s">
        <v>9</v>
      </c>
      <c r="C1318">
        <v>306723.3</v>
      </c>
      <c r="D1318" t="s">
        <v>10</v>
      </c>
      <c r="E1318" t="s">
        <v>16</v>
      </c>
      <c r="F1318" t="s">
        <v>12</v>
      </c>
      <c r="G1318" t="s">
        <v>12</v>
      </c>
      <c r="H1318" t="s">
        <v>13</v>
      </c>
      <c r="I1318">
        <v>41</v>
      </c>
    </row>
    <row r="1319" spans="1:9" x14ac:dyDescent="0.3">
      <c r="A1319">
        <v>1318</v>
      </c>
      <c r="B1319" t="s">
        <v>15</v>
      </c>
      <c r="C1319">
        <v>300000</v>
      </c>
      <c r="D1319" t="s">
        <v>10</v>
      </c>
      <c r="E1319" t="s">
        <v>16</v>
      </c>
      <c r="F1319" t="s">
        <v>12</v>
      </c>
      <c r="G1319" t="s">
        <v>12</v>
      </c>
      <c r="H1319" t="s">
        <v>13</v>
      </c>
      <c r="I1319">
        <v>37</v>
      </c>
    </row>
    <row r="1320" spans="1:9" x14ac:dyDescent="0.3">
      <c r="A1320">
        <v>1319</v>
      </c>
      <c r="B1320" t="s">
        <v>9</v>
      </c>
      <c r="C1320">
        <v>666854.69999999995</v>
      </c>
      <c r="D1320" t="s">
        <v>10</v>
      </c>
      <c r="E1320" t="s">
        <v>16</v>
      </c>
      <c r="F1320" t="s">
        <v>12</v>
      </c>
      <c r="G1320" t="s">
        <v>13</v>
      </c>
      <c r="H1320" t="s">
        <v>13</v>
      </c>
      <c r="I1320">
        <v>23</v>
      </c>
    </row>
    <row r="1321" spans="1:9" x14ac:dyDescent="0.3">
      <c r="A1321">
        <v>1320</v>
      </c>
      <c r="B1321" t="s">
        <v>15</v>
      </c>
      <c r="C1321">
        <v>397927</v>
      </c>
      <c r="D1321" t="s">
        <v>10</v>
      </c>
      <c r="E1321" t="s">
        <v>16</v>
      </c>
      <c r="F1321" t="s">
        <v>12</v>
      </c>
      <c r="G1321" t="s">
        <v>13</v>
      </c>
      <c r="H1321" t="s">
        <v>13</v>
      </c>
      <c r="I1321">
        <v>27</v>
      </c>
    </row>
    <row r="1322" spans="1:9" x14ac:dyDescent="0.3">
      <c r="A1322">
        <v>1321</v>
      </c>
      <c r="B1322" t="s">
        <v>9</v>
      </c>
      <c r="C1322">
        <v>1214487</v>
      </c>
      <c r="D1322" t="s">
        <v>10</v>
      </c>
      <c r="E1322" t="s">
        <v>11</v>
      </c>
      <c r="F1322" t="s">
        <v>12</v>
      </c>
      <c r="G1322" t="s">
        <v>13</v>
      </c>
      <c r="H1322" t="s">
        <v>13</v>
      </c>
      <c r="I1322">
        <v>47</v>
      </c>
    </row>
    <row r="1323" spans="1:9" x14ac:dyDescent="0.3">
      <c r="A1323">
        <v>1322</v>
      </c>
      <c r="B1323" t="s">
        <v>15</v>
      </c>
      <c r="C1323">
        <v>778239</v>
      </c>
      <c r="D1323" t="s">
        <v>10</v>
      </c>
      <c r="E1323" t="s">
        <v>11</v>
      </c>
      <c r="F1323" t="s">
        <v>12</v>
      </c>
      <c r="G1323" t="s">
        <v>13</v>
      </c>
      <c r="H1323" t="s">
        <v>13</v>
      </c>
      <c r="I1323">
        <v>33</v>
      </c>
    </row>
    <row r="1324" spans="1:9" x14ac:dyDescent="0.3">
      <c r="A1324">
        <v>1323</v>
      </c>
      <c r="B1324" t="s">
        <v>9</v>
      </c>
      <c r="C1324">
        <v>870468.31</v>
      </c>
      <c r="D1324" t="s">
        <v>10</v>
      </c>
      <c r="E1324" t="s">
        <v>16</v>
      </c>
      <c r="F1324" t="s">
        <v>12</v>
      </c>
      <c r="G1324" t="s">
        <v>13</v>
      </c>
      <c r="H1324" t="s">
        <v>13</v>
      </c>
      <c r="I1324">
        <v>45</v>
      </c>
    </row>
    <row r="1325" spans="1:9" x14ac:dyDescent="0.3">
      <c r="A1325">
        <v>1324</v>
      </c>
      <c r="B1325" t="s">
        <v>9</v>
      </c>
      <c r="C1325">
        <v>370000</v>
      </c>
      <c r="D1325" t="s">
        <v>10</v>
      </c>
      <c r="E1325" t="s">
        <v>16</v>
      </c>
      <c r="F1325" t="s">
        <v>12</v>
      </c>
      <c r="G1325" t="s">
        <v>13</v>
      </c>
      <c r="H1325" t="s">
        <v>12</v>
      </c>
      <c r="I1325">
        <v>41</v>
      </c>
    </row>
    <row r="1326" spans="1:9" x14ac:dyDescent="0.3">
      <c r="A1326">
        <v>1325</v>
      </c>
      <c r="B1326" t="s">
        <v>15</v>
      </c>
      <c r="C1326">
        <v>289546.95</v>
      </c>
      <c r="D1326" t="s">
        <v>10</v>
      </c>
      <c r="E1326" t="s">
        <v>16</v>
      </c>
      <c r="F1326" t="s">
        <v>12</v>
      </c>
      <c r="G1326" t="s">
        <v>13</v>
      </c>
      <c r="H1326" t="s">
        <v>12</v>
      </c>
      <c r="I1326">
        <v>22</v>
      </c>
    </row>
    <row r="1327" spans="1:9" x14ac:dyDescent="0.3">
      <c r="A1327">
        <v>1326</v>
      </c>
      <c r="B1327" t="s">
        <v>9</v>
      </c>
      <c r="C1327">
        <v>278030</v>
      </c>
      <c r="D1327" t="s">
        <v>19</v>
      </c>
      <c r="E1327" t="s">
        <v>16</v>
      </c>
      <c r="F1327" t="s">
        <v>12</v>
      </c>
      <c r="G1327" t="s">
        <v>13</v>
      </c>
      <c r="H1327" t="s">
        <v>13</v>
      </c>
      <c r="I1327">
        <v>36</v>
      </c>
    </row>
    <row r="1328" spans="1:9" x14ac:dyDescent="0.3">
      <c r="A1328">
        <v>1327</v>
      </c>
      <c r="B1328" t="s">
        <v>15</v>
      </c>
      <c r="C1328">
        <v>190000</v>
      </c>
      <c r="D1328" t="s">
        <v>10</v>
      </c>
      <c r="E1328" t="s">
        <v>16</v>
      </c>
      <c r="F1328" t="s">
        <v>12</v>
      </c>
      <c r="G1328" t="s">
        <v>12</v>
      </c>
      <c r="H1328" t="s">
        <v>13</v>
      </c>
      <c r="I1328">
        <v>45</v>
      </c>
    </row>
    <row r="1329" spans="1:9" x14ac:dyDescent="0.3">
      <c r="A1329">
        <v>1328</v>
      </c>
      <c r="B1329" t="s">
        <v>9</v>
      </c>
      <c r="C1329">
        <v>385702</v>
      </c>
      <c r="D1329" t="s">
        <v>18</v>
      </c>
      <c r="E1329" t="s">
        <v>16</v>
      </c>
      <c r="F1329" t="s">
        <v>12</v>
      </c>
      <c r="G1329" t="s">
        <v>13</v>
      </c>
      <c r="H1329" t="s">
        <v>12</v>
      </c>
      <c r="I1329">
        <v>60</v>
      </c>
    </row>
    <row r="1330" spans="1:9" x14ac:dyDescent="0.3">
      <c r="A1330">
        <v>1329</v>
      </c>
      <c r="B1330" t="s">
        <v>9</v>
      </c>
      <c r="C1330">
        <v>278030</v>
      </c>
      <c r="D1330" t="s">
        <v>19</v>
      </c>
      <c r="E1330" t="s">
        <v>16</v>
      </c>
      <c r="F1330" t="s">
        <v>12</v>
      </c>
      <c r="G1330" t="s">
        <v>12</v>
      </c>
      <c r="H1330" t="s">
        <v>13</v>
      </c>
      <c r="I1330">
        <v>37</v>
      </c>
    </row>
    <row r="1331" spans="1:9" x14ac:dyDescent="0.3">
      <c r="A1331">
        <v>1330</v>
      </c>
      <c r="B1331" t="s">
        <v>9</v>
      </c>
      <c r="C1331">
        <v>324390</v>
      </c>
      <c r="D1331" t="s">
        <v>10</v>
      </c>
      <c r="E1331" t="s">
        <v>16</v>
      </c>
      <c r="F1331" t="s">
        <v>12</v>
      </c>
      <c r="G1331" t="s">
        <v>13</v>
      </c>
      <c r="H1331" t="s">
        <v>13</v>
      </c>
      <c r="I1331">
        <v>24</v>
      </c>
    </row>
    <row r="1332" spans="1:9" x14ac:dyDescent="0.3">
      <c r="A1332">
        <v>1331</v>
      </c>
      <c r="B1332" t="s">
        <v>15</v>
      </c>
      <c r="C1332">
        <v>2187872</v>
      </c>
      <c r="D1332" t="s">
        <v>14</v>
      </c>
      <c r="E1332" t="s">
        <v>11</v>
      </c>
      <c r="F1332" t="s">
        <v>12</v>
      </c>
      <c r="G1332" t="s">
        <v>13</v>
      </c>
      <c r="H1332" t="s">
        <v>13</v>
      </c>
      <c r="I1332">
        <v>68</v>
      </c>
    </row>
    <row r="1333" spans="1:9" x14ac:dyDescent="0.3">
      <c r="A1333">
        <v>1332</v>
      </c>
      <c r="B1333" t="s">
        <v>9</v>
      </c>
      <c r="C1333">
        <v>305704</v>
      </c>
      <c r="D1333" t="s">
        <v>17</v>
      </c>
      <c r="E1333" t="s">
        <v>16</v>
      </c>
      <c r="F1333" t="s">
        <v>12</v>
      </c>
      <c r="G1333" t="s">
        <v>12</v>
      </c>
      <c r="H1333" t="s">
        <v>13</v>
      </c>
      <c r="I1333">
        <v>87</v>
      </c>
    </row>
    <row r="1334" spans="1:9" x14ac:dyDescent="0.3">
      <c r="A1334">
        <v>1333</v>
      </c>
      <c r="B1334" t="s">
        <v>15</v>
      </c>
      <c r="C1334">
        <v>389481.25</v>
      </c>
      <c r="D1334" t="s">
        <v>10</v>
      </c>
      <c r="E1334" t="s">
        <v>16</v>
      </c>
      <c r="F1334" t="s">
        <v>12</v>
      </c>
      <c r="G1334" t="s">
        <v>12</v>
      </c>
      <c r="H1334" t="s">
        <v>13</v>
      </c>
      <c r="I1334">
        <v>45</v>
      </c>
    </row>
    <row r="1335" spans="1:9" x14ac:dyDescent="0.3">
      <c r="A1335">
        <v>1334</v>
      </c>
      <c r="B1335" t="s">
        <v>9</v>
      </c>
      <c r="C1335">
        <v>450000</v>
      </c>
      <c r="D1335" t="s">
        <v>10</v>
      </c>
      <c r="E1335" t="s">
        <v>16</v>
      </c>
      <c r="F1335" t="s">
        <v>12</v>
      </c>
      <c r="G1335" t="s">
        <v>13</v>
      </c>
      <c r="H1335" t="s">
        <v>13</v>
      </c>
      <c r="I1335">
        <v>23</v>
      </c>
    </row>
    <row r="1336" spans="1:9" x14ac:dyDescent="0.3">
      <c r="A1336">
        <v>1335</v>
      </c>
      <c r="B1336" t="s">
        <v>15</v>
      </c>
      <c r="C1336">
        <v>48989.7</v>
      </c>
      <c r="D1336" t="s">
        <v>10</v>
      </c>
      <c r="E1336" t="s">
        <v>16</v>
      </c>
      <c r="F1336" t="s">
        <v>12</v>
      </c>
      <c r="G1336" t="s">
        <v>13</v>
      </c>
      <c r="H1336" t="s">
        <v>13</v>
      </c>
      <c r="I1336">
        <v>21</v>
      </c>
    </row>
    <row r="1337" spans="1:9" x14ac:dyDescent="0.3">
      <c r="A1337">
        <v>1336</v>
      </c>
      <c r="B1337" t="s">
        <v>9</v>
      </c>
      <c r="C1337">
        <v>977750</v>
      </c>
      <c r="D1337" t="s">
        <v>10</v>
      </c>
      <c r="E1337" t="s">
        <v>16</v>
      </c>
      <c r="F1337" t="s">
        <v>12</v>
      </c>
      <c r="G1337" t="s">
        <v>13</v>
      </c>
      <c r="H1337" t="s">
        <v>13</v>
      </c>
      <c r="I1337">
        <v>31</v>
      </c>
    </row>
    <row r="1338" spans="1:9" x14ac:dyDescent="0.3">
      <c r="A1338">
        <v>1337</v>
      </c>
      <c r="B1338" t="s">
        <v>9</v>
      </c>
      <c r="C1338">
        <v>305000</v>
      </c>
      <c r="D1338" t="s">
        <v>10</v>
      </c>
      <c r="E1338" t="s">
        <v>16</v>
      </c>
      <c r="F1338" t="s">
        <v>12</v>
      </c>
      <c r="G1338" t="s">
        <v>12</v>
      </c>
      <c r="H1338" t="s">
        <v>13</v>
      </c>
      <c r="I1338">
        <v>37</v>
      </c>
    </row>
    <row r="1339" spans="1:9" x14ac:dyDescent="0.3">
      <c r="A1339">
        <v>1338</v>
      </c>
      <c r="B1339" t="s">
        <v>15</v>
      </c>
      <c r="C1339">
        <v>297046</v>
      </c>
      <c r="D1339" t="s">
        <v>17</v>
      </c>
      <c r="E1339" t="s">
        <v>16</v>
      </c>
      <c r="F1339" t="s">
        <v>12</v>
      </c>
      <c r="G1339" t="s">
        <v>13</v>
      </c>
      <c r="H1339" t="s">
        <v>13</v>
      </c>
      <c r="I1339">
        <v>31</v>
      </c>
    </row>
    <row r="1340" spans="1:9" x14ac:dyDescent="0.3">
      <c r="A1340">
        <v>1339</v>
      </c>
      <c r="B1340" t="s">
        <v>9</v>
      </c>
      <c r="C1340">
        <v>65249.56</v>
      </c>
      <c r="D1340" t="s">
        <v>10</v>
      </c>
      <c r="E1340" t="s">
        <v>16</v>
      </c>
      <c r="F1340" t="s">
        <v>12</v>
      </c>
      <c r="G1340" t="s">
        <v>12</v>
      </c>
      <c r="H1340" t="s">
        <v>13</v>
      </c>
      <c r="I1340">
        <v>26</v>
      </c>
    </row>
    <row r="1341" spans="1:9" x14ac:dyDescent="0.3">
      <c r="A1341">
        <v>1340</v>
      </c>
      <c r="B1341" t="s">
        <v>15</v>
      </c>
      <c r="C1341">
        <v>659264</v>
      </c>
      <c r="D1341" t="s">
        <v>10</v>
      </c>
      <c r="E1341" t="s">
        <v>11</v>
      </c>
      <c r="F1341" t="s">
        <v>12</v>
      </c>
      <c r="G1341" t="s">
        <v>13</v>
      </c>
      <c r="H1341" t="s">
        <v>13</v>
      </c>
      <c r="I1341">
        <v>40</v>
      </c>
    </row>
    <row r="1342" spans="1:9" x14ac:dyDescent="0.3">
      <c r="A1342">
        <v>1341</v>
      </c>
      <c r="B1342" t="s">
        <v>15</v>
      </c>
      <c r="C1342">
        <v>896802.93</v>
      </c>
      <c r="D1342" t="s">
        <v>10</v>
      </c>
      <c r="E1342" t="s">
        <v>11</v>
      </c>
      <c r="F1342" t="s">
        <v>12</v>
      </c>
      <c r="G1342" t="s">
        <v>13</v>
      </c>
      <c r="H1342" t="s">
        <v>13</v>
      </c>
      <c r="I1342">
        <v>38</v>
      </c>
    </row>
    <row r="1343" spans="1:9" x14ac:dyDescent="0.3">
      <c r="A1343">
        <v>1342</v>
      </c>
      <c r="B1343" t="s">
        <v>9</v>
      </c>
      <c r="C1343">
        <v>319572</v>
      </c>
      <c r="D1343" t="s">
        <v>10</v>
      </c>
      <c r="E1343" t="s">
        <v>16</v>
      </c>
      <c r="F1343" t="s">
        <v>12</v>
      </c>
      <c r="G1343" t="s">
        <v>13</v>
      </c>
      <c r="H1343" t="s">
        <v>12</v>
      </c>
      <c r="I1343">
        <v>38</v>
      </c>
    </row>
    <row r="1344" spans="1:9" x14ac:dyDescent="0.3">
      <c r="A1344">
        <v>1343</v>
      </c>
      <c r="B1344" t="s">
        <v>9</v>
      </c>
      <c r="C1344">
        <v>629292.61</v>
      </c>
      <c r="D1344" t="s">
        <v>10</v>
      </c>
      <c r="E1344" t="s">
        <v>16</v>
      </c>
      <c r="F1344" t="s">
        <v>12</v>
      </c>
      <c r="G1344" t="s">
        <v>13</v>
      </c>
      <c r="H1344" t="s">
        <v>13</v>
      </c>
      <c r="I1344">
        <v>42</v>
      </c>
    </row>
    <row r="1345" spans="1:9" x14ac:dyDescent="0.3">
      <c r="A1345">
        <v>1344</v>
      </c>
      <c r="B1345" t="s">
        <v>15</v>
      </c>
      <c r="C1345">
        <v>1408126</v>
      </c>
      <c r="D1345" t="s">
        <v>10</v>
      </c>
      <c r="E1345" t="s">
        <v>11</v>
      </c>
      <c r="F1345" t="s">
        <v>12</v>
      </c>
      <c r="G1345" t="s">
        <v>13</v>
      </c>
      <c r="H1345" t="s">
        <v>13</v>
      </c>
      <c r="I1345">
        <v>37</v>
      </c>
    </row>
    <row r="1346" spans="1:9" x14ac:dyDescent="0.3">
      <c r="A1346">
        <v>1345</v>
      </c>
      <c r="B1346" t="s">
        <v>9</v>
      </c>
      <c r="C1346">
        <v>1575682</v>
      </c>
      <c r="D1346" t="s">
        <v>10</v>
      </c>
      <c r="E1346" t="s">
        <v>11</v>
      </c>
      <c r="F1346" t="s">
        <v>12</v>
      </c>
      <c r="G1346" t="s">
        <v>13</v>
      </c>
      <c r="H1346" t="s">
        <v>13</v>
      </c>
      <c r="I1346">
        <v>38</v>
      </c>
    </row>
    <row r="1347" spans="1:9" x14ac:dyDescent="0.3">
      <c r="A1347">
        <v>1346</v>
      </c>
      <c r="B1347" t="s">
        <v>15</v>
      </c>
      <c r="C1347">
        <v>268333.33</v>
      </c>
      <c r="D1347" t="s">
        <v>10</v>
      </c>
      <c r="E1347" t="s">
        <v>16</v>
      </c>
      <c r="F1347" t="s">
        <v>12</v>
      </c>
      <c r="G1347" t="s">
        <v>13</v>
      </c>
      <c r="H1347" t="s">
        <v>13</v>
      </c>
      <c r="I1347">
        <v>29</v>
      </c>
    </row>
    <row r="1348" spans="1:9" x14ac:dyDescent="0.3">
      <c r="A1348">
        <v>1347</v>
      </c>
      <c r="B1348" t="s">
        <v>15</v>
      </c>
      <c r="C1348">
        <v>308000</v>
      </c>
      <c r="D1348" t="s">
        <v>10</v>
      </c>
      <c r="E1348" t="s">
        <v>16</v>
      </c>
      <c r="F1348" t="s">
        <v>12</v>
      </c>
      <c r="G1348" t="s">
        <v>13</v>
      </c>
      <c r="H1348" t="s">
        <v>13</v>
      </c>
      <c r="I1348">
        <v>57</v>
      </c>
    </row>
    <row r="1349" spans="1:9" x14ac:dyDescent="0.3">
      <c r="A1349">
        <v>1348</v>
      </c>
      <c r="B1349" t="s">
        <v>9</v>
      </c>
      <c r="C1349">
        <v>350000</v>
      </c>
      <c r="D1349" t="s">
        <v>10</v>
      </c>
      <c r="E1349" t="s">
        <v>16</v>
      </c>
      <c r="F1349" t="s">
        <v>12</v>
      </c>
      <c r="G1349" t="s">
        <v>13</v>
      </c>
      <c r="H1349" t="s">
        <v>12</v>
      </c>
      <c r="I1349">
        <v>31</v>
      </c>
    </row>
    <row r="1350" spans="1:9" x14ac:dyDescent="0.3">
      <c r="A1350">
        <v>1349</v>
      </c>
      <c r="B1350" t="s">
        <v>15</v>
      </c>
      <c r="C1350">
        <v>590706.5</v>
      </c>
      <c r="D1350" t="s">
        <v>10</v>
      </c>
      <c r="E1350" t="s">
        <v>11</v>
      </c>
      <c r="F1350" t="s">
        <v>12</v>
      </c>
      <c r="G1350" t="s">
        <v>13</v>
      </c>
      <c r="H1350" t="s">
        <v>13</v>
      </c>
      <c r="I1350">
        <v>32</v>
      </c>
    </row>
    <row r="1351" spans="1:9" x14ac:dyDescent="0.3">
      <c r="A1351">
        <v>1350</v>
      </c>
      <c r="B1351" t="s">
        <v>15</v>
      </c>
      <c r="C1351">
        <v>759928</v>
      </c>
      <c r="D1351" t="s">
        <v>14</v>
      </c>
      <c r="E1351" t="s">
        <v>11</v>
      </c>
      <c r="F1351" t="s">
        <v>12</v>
      </c>
      <c r="G1351" t="s">
        <v>13</v>
      </c>
      <c r="H1351" t="s">
        <v>13</v>
      </c>
      <c r="I1351">
        <v>78</v>
      </c>
    </row>
    <row r="1352" spans="1:9" x14ac:dyDescent="0.3">
      <c r="A1352">
        <v>1351</v>
      </c>
      <c r="B1352" t="s">
        <v>9</v>
      </c>
      <c r="C1352">
        <v>182669.09</v>
      </c>
      <c r="D1352" t="s">
        <v>10</v>
      </c>
      <c r="E1352" t="s">
        <v>11</v>
      </c>
      <c r="F1352" t="s">
        <v>12</v>
      </c>
      <c r="G1352" t="s">
        <v>13</v>
      </c>
      <c r="H1352" t="s">
        <v>13</v>
      </c>
      <c r="I1352">
        <v>37</v>
      </c>
    </row>
    <row r="1353" spans="1:9" x14ac:dyDescent="0.3">
      <c r="A1353">
        <v>1352</v>
      </c>
      <c r="B1353" t="s">
        <v>9</v>
      </c>
      <c r="C1353">
        <v>1954127</v>
      </c>
      <c r="D1353" t="s">
        <v>10</v>
      </c>
      <c r="E1353" t="s">
        <v>11</v>
      </c>
      <c r="F1353" t="s">
        <v>12</v>
      </c>
      <c r="G1353" t="s">
        <v>13</v>
      </c>
      <c r="H1353" t="s">
        <v>13</v>
      </c>
      <c r="I1353">
        <v>63</v>
      </c>
    </row>
    <row r="1354" spans="1:9" x14ac:dyDescent="0.3">
      <c r="A1354">
        <v>1353</v>
      </c>
      <c r="B1354" t="s">
        <v>15</v>
      </c>
      <c r="C1354">
        <v>727896.34</v>
      </c>
      <c r="D1354" t="s">
        <v>10</v>
      </c>
      <c r="E1354" t="s">
        <v>11</v>
      </c>
      <c r="F1354" t="s">
        <v>12</v>
      </c>
      <c r="G1354" t="s">
        <v>13</v>
      </c>
      <c r="H1354" t="s">
        <v>13</v>
      </c>
      <c r="I1354">
        <v>28</v>
      </c>
    </row>
    <row r="1355" spans="1:9" x14ac:dyDescent="0.3">
      <c r="A1355">
        <v>1354</v>
      </c>
      <c r="B1355" t="s">
        <v>9</v>
      </c>
      <c r="C1355">
        <v>300018</v>
      </c>
      <c r="D1355" t="s">
        <v>18</v>
      </c>
      <c r="E1355" t="s">
        <v>16</v>
      </c>
      <c r="F1355" t="s">
        <v>12</v>
      </c>
      <c r="G1355" t="s">
        <v>13</v>
      </c>
      <c r="H1355" t="s">
        <v>12</v>
      </c>
      <c r="I1355">
        <v>53</v>
      </c>
    </row>
    <row r="1356" spans="1:9" x14ac:dyDescent="0.3">
      <c r="A1356">
        <v>1355</v>
      </c>
      <c r="B1356" t="s">
        <v>9</v>
      </c>
      <c r="C1356">
        <v>428100</v>
      </c>
      <c r="D1356" t="s">
        <v>10</v>
      </c>
      <c r="E1356" t="s">
        <v>11</v>
      </c>
      <c r="F1356" t="s">
        <v>12</v>
      </c>
      <c r="G1356" t="s">
        <v>13</v>
      </c>
      <c r="H1356" t="s">
        <v>13</v>
      </c>
      <c r="I1356">
        <v>22</v>
      </c>
    </row>
    <row r="1357" spans="1:9" x14ac:dyDescent="0.3">
      <c r="A1357">
        <v>1356</v>
      </c>
      <c r="B1357" t="s">
        <v>15</v>
      </c>
      <c r="C1357">
        <v>359544.27</v>
      </c>
      <c r="D1357" t="s">
        <v>21</v>
      </c>
      <c r="E1357" t="s">
        <v>16</v>
      </c>
      <c r="F1357" t="s">
        <v>12</v>
      </c>
      <c r="G1357" t="s">
        <v>12</v>
      </c>
      <c r="H1357" t="s">
        <v>13</v>
      </c>
      <c r="I1357">
        <v>35</v>
      </c>
    </row>
    <row r="1358" spans="1:9" x14ac:dyDescent="0.3">
      <c r="A1358">
        <v>1357</v>
      </c>
      <c r="B1358" t="s">
        <v>15</v>
      </c>
      <c r="C1358">
        <v>297046</v>
      </c>
      <c r="D1358" t="s">
        <v>17</v>
      </c>
      <c r="E1358" t="s">
        <v>16</v>
      </c>
      <c r="F1358" t="s">
        <v>12</v>
      </c>
      <c r="G1358" t="s">
        <v>13</v>
      </c>
      <c r="H1358" t="s">
        <v>13</v>
      </c>
      <c r="I1358">
        <v>40</v>
      </c>
    </row>
    <row r="1359" spans="1:9" x14ac:dyDescent="0.3">
      <c r="A1359">
        <v>1358</v>
      </c>
      <c r="B1359" t="s">
        <v>9</v>
      </c>
      <c r="C1359">
        <v>589282.56000000006</v>
      </c>
      <c r="D1359" t="s">
        <v>10</v>
      </c>
      <c r="E1359" t="s">
        <v>11</v>
      </c>
      <c r="F1359" t="s">
        <v>12</v>
      </c>
      <c r="G1359" t="s">
        <v>13</v>
      </c>
      <c r="H1359" t="s">
        <v>13</v>
      </c>
      <c r="I1359">
        <v>30</v>
      </c>
    </row>
    <row r="1360" spans="1:9" x14ac:dyDescent="0.3">
      <c r="A1360">
        <v>1359</v>
      </c>
      <c r="B1360" t="s">
        <v>9</v>
      </c>
      <c r="C1360">
        <v>129988</v>
      </c>
      <c r="D1360" t="s">
        <v>10</v>
      </c>
      <c r="E1360" t="s">
        <v>11</v>
      </c>
      <c r="F1360" t="s">
        <v>12</v>
      </c>
      <c r="G1360" t="s">
        <v>13</v>
      </c>
      <c r="H1360" t="s">
        <v>12</v>
      </c>
      <c r="I1360">
        <v>32</v>
      </c>
    </row>
    <row r="1361" spans="1:9" x14ac:dyDescent="0.3">
      <c r="A1361">
        <v>1360</v>
      </c>
      <c r="B1361" t="s">
        <v>9</v>
      </c>
      <c r="C1361">
        <v>417954.15</v>
      </c>
      <c r="D1361" t="s">
        <v>10</v>
      </c>
      <c r="E1361" t="s">
        <v>16</v>
      </c>
      <c r="F1361" t="s">
        <v>12</v>
      </c>
      <c r="G1361" t="s">
        <v>13</v>
      </c>
      <c r="H1361" t="s">
        <v>12</v>
      </c>
      <c r="I1361">
        <v>31</v>
      </c>
    </row>
    <row r="1362" spans="1:9" x14ac:dyDescent="0.3">
      <c r="A1362">
        <v>1361</v>
      </c>
      <c r="B1362" t="s">
        <v>9</v>
      </c>
      <c r="C1362">
        <v>807282.52</v>
      </c>
      <c r="D1362" t="s">
        <v>10</v>
      </c>
      <c r="E1362" t="s">
        <v>16</v>
      </c>
      <c r="F1362" t="s">
        <v>12</v>
      </c>
      <c r="G1362" t="s">
        <v>13</v>
      </c>
      <c r="H1362" t="s">
        <v>13</v>
      </c>
      <c r="I1362">
        <v>24</v>
      </c>
    </row>
    <row r="1363" spans="1:9" x14ac:dyDescent="0.3">
      <c r="A1363">
        <v>1362</v>
      </c>
      <c r="B1363" t="s">
        <v>15</v>
      </c>
      <c r="C1363">
        <v>801760</v>
      </c>
      <c r="D1363" t="s">
        <v>10</v>
      </c>
      <c r="E1363" t="s">
        <v>16</v>
      </c>
      <c r="F1363" t="s">
        <v>12</v>
      </c>
      <c r="G1363" t="s">
        <v>13</v>
      </c>
      <c r="H1363" t="s">
        <v>12</v>
      </c>
      <c r="I1363">
        <v>45</v>
      </c>
    </row>
    <row r="1364" spans="1:9" x14ac:dyDescent="0.3">
      <c r="A1364">
        <v>1363</v>
      </c>
      <c r="B1364" t="s">
        <v>9</v>
      </c>
      <c r="C1364">
        <v>145670.5</v>
      </c>
      <c r="D1364" t="s">
        <v>10</v>
      </c>
      <c r="E1364" t="s">
        <v>16</v>
      </c>
      <c r="F1364" t="s">
        <v>12</v>
      </c>
      <c r="G1364" t="s">
        <v>13</v>
      </c>
      <c r="H1364" t="s">
        <v>13</v>
      </c>
      <c r="I1364">
        <v>51</v>
      </c>
    </row>
    <row r="1365" spans="1:9" x14ac:dyDescent="0.3">
      <c r="A1365">
        <v>1364</v>
      </c>
      <c r="B1365" t="s">
        <v>15</v>
      </c>
      <c r="C1365">
        <v>337920</v>
      </c>
      <c r="D1365" t="s">
        <v>10</v>
      </c>
      <c r="E1365" t="s">
        <v>16</v>
      </c>
      <c r="F1365" t="s">
        <v>12</v>
      </c>
      <c r="G1365" t="s">
        <v>13</v>
      </c>
      <c r="H1365" t="s">
        <v>12</v>
      </c>
      <c r="I1365">
        <v>27</v>
      </c>
    </row>
    <row r="1366" spans="1:9" x14ac:dyDescent="0.3">
      <c r="A1366">
        <v>1365</v>
      </c>
      <c r="B1366" t="s">
        <v>15</v>
      </c>
      <c r="C1366">
        <v>387279.29</v>
      </c>
      <c r="D1366" t="s">
        <v>10</v>
      </c>
      <c r="E1366" t="s">
        <v>16</v>
      </c>
      <c r="F1366" t="s">
        <v>12</v>
      </c>
      <c r="G1366" t="s">
        <v>13</v>
      </c>
      <c r="H1366" t="s">
        <v>13</v>
      </c>
      <c r="I1366">
        <v>35</v>
      </c>
    </row>
    <row r="1367" spans="1:9" x14ac:dyDescent="0.3">
      <c r="A1367">
        <v>1366</v>
      </c>
      <c r="B1367" t="s">
        <v>9</v>
      </c>
      <c r="C1367">
        <v>351604</v>
      </c>
      <c r="D1367" t="s">
        <v>10</v>
      </c>
      <c r="E1367" t="s">
        <v>16</v>
      </c>
      <c r="F1367" t="s">
        <v>12</v>
      </c>
      <c r="G1367" t="s">
        <v>13</v>
      </c>
      <c r="H1367" t="s">
        <v>13</v>
      </c>
      <c r="I1367">
        <v>22</v>
      </c>
    </row>
    <row r="1368" spans="1:9" x14ac:dyDescent="0.3">
      <c r="A1368">
        <v>1367</v>
      </c>
      <c r="B1368" t="s">
        <v>15</v>
      </c>
      <c r="C1368">
        <v>300018</v>
      </c>
      <c r="D1368" t="s">
        <v>17</v>
      </c>
      <c r="E1368" t="s">
        <v>16</v>
      </c>
      <c r="F1368" t="s">
        <v>12</v>
      </c>
      <c r="G1368" t="s">
        <v>12</v>
      </c>
      <c r="H1368" t="s">
        <v>13</v>
      </c>
      <c r="I1368">
        <v>45</v>
      </c>
    </row>
    <row r="1369" spans="1:9" x14ac:dyDescent="0.3">
      <c r="A1369">
        <v>1368</v>
      </c>
      <c r="B1369" t="s">
        <v>9</v>
      </c>
      <c r="C1369">
        <v>232960</v>
      </c>
      <c r="D1369" t="s">
        <v>10</v>
      </c>
      <c r="E1369" t="s">
        <v>16</v>
      </c>
      <c r="F1369" t="s">
        <v>12</v>
      </c>
      <c r="G1369" t="s">
        <v>13</v>
      </c>
      <c r="H1369" t="s">
        <v>13</v>
      </c>
      <c r="I1369">
        <v>60</v>
      </c>
    </row>
    <row r="1370" spans="1:9" x14ac:dyDescent="0.3">
      <c r="A1370">
        <v>1369</v>
      </c>
      <c r="B1370" t="s">
        <v>15</v>
      </c>
      <c r="C1370">
        <v>297046</v>
      </c>
      <c r="D1370" t="s">
        <v>17</v>
      </c>
      <c r="E1370" t="s">
        <v>16</v>
      </c>
      <c r="F1370" t="s">
        <v>12</v>
      </c>
      <c r="G1370" t="s">
        <v>13</v>
      </c>
      <c r="H1370" t="s">
        <v>13</v>
      </c>
      <c r="I1370">
        <v>56</v>
      </c>
    </row>
    <row r="1371" spans="1:9" x14ac:dyDescent="0.3">
      <c r="A1371">
        <v>1370</v>
      </c>
      <c r="B1371" t="s">
        <v>9</v>
      </c>
      <c r="C1371">
        <v>683000</v>
      </c>
      <c r="D1371" t="s">
        <v>10</v>
      </c>
      <c r="E1371" t="s">
        <v>16</v>
      </c>
      <c r="F1371" t="s">
        <v>12</v>
      </c>
      <c r="G1371" t="s">
        <v>13</v>
      </c>
      <c r="H1371" t="s">
        <v>13</v>
      </c>
      <c r="I1371">
        <v>38</v>
      </c>
    </row>
    <row r="1372" spans="1:9" x14ac:dyDescent="0.3">
      <c r="A1372">
        <v>1371</v>
      </c>
      <c r="B1372" t="s">
        <v>15</v>
      </c>
      <c r="C1372">
        <v>876520</v>
      </c>
      <c r="D1372" t="s">
        <v>10</v>
      </c>
      <c r="E1372" t="s">
        <v>16</v>
      </c>
      <c r="F1372" t="s">
        <v>12</v>
      </c>
      <c r="G1372" t="s">
        <v>13</v>
      </c>
      <c r="H1372" t="s">
        <v>13</v>
      </c>
      <c r="I1372">
        <v>32</v>
      </c>
    </row>
    <row r="1373" spans="1:9" x14ac:dyDescent="0.3">
      <c r="A1373">
        <v>1372</v>
      </c>
      <c r="B1373" t="s">
        <v>9</v>
      </c>
      <c r="C1373">
        <v>409455</v>
      </c>
      <c r="D1373" t="s">
        <v>10</v>
      </c>
      <c r="E1373" t="s">
        <v>16</v>
      </c>
      <c r="F1373" t="s">
        <v>12</v>
      </c>
      <c r="G1373" t="s">
        <v>13</v>
      </c>
      <c r="H1373" t="s">
        <v>13</v>
      </c>
      <c r="I1373">
        <v>25</v>
      </c>
    </row>
    <row r="1374" spans="1:9" x14ac:dyDescent="0.3">
      <c r="A1374">
        <v>1373</v>
      </c>
      <c r="B1374" t="s">
        <v>9</v>
      </c>
      <c r="C1374">
        <v>3654908.92</v>
      </c>
      <c r="D1374" t="s">
        <v>14</v>
      </c>
      <c r="E1374" t="s">
        <v>11</v>
      </c>
      <c r="F1374" t="s">
        <v>12</v>
      </c>
      <c r="G1374" t="s">
        <v>13</v>
      </c>
      <c r="H1374" t="s">
        <v>13</v>
      </c>
      <c r="I1374">
        <v>62</v>
      </c>
    </row>
    <row r="1375" spans="1:9" x14ac:dyDescent="0.3">
      <c r="A1375">
        <v>1374</v>
      </c>
      <c r="B1375" t="s">
        <v>9</v>
      </c>
      <c r="C1375">
        <v>1202466.6200000001</v>
      </c>
      <c r="D1375" t="s">
        <v>10</v>
      </c>
      <c r="E1375" t="s">
        <v>16</v>
      </c>
      <c r="F1375" t="s">
        <v>12</v>
      </c>
      <c r="G1375" t="s">
        <v>13</v>
      </c>
      <c r="H1375" t="s">
        <v>13</v>
      </c>
      <c r="I1375">
        <v>39</v>
      </c>
    </row>
    <row r="1376" spans="1:9" x14ac:dyDescent="0.3">
      <c r="A1376">
        <v>1375</v>
      </c>
      <c r="B1376" t="s">
        <v>15</v>
      </c>
      <c r="C1376">
        <v>297082.46999999997</v>
      </c>
      <c r="D1376" t="s">
        <v>10</v>
      </c>
      <c r="E1376" t="s">
        <v>11</v>
      </c>
      <c r="F1376" t="s">
        <v>12</v>
      </c>
      <c r="G1376" t="s">
        <v>13</v>
      </c>
      <c r="H1376" t="s">
        <v>13</v>
      </c>
      <c r="I1376">
        <v>41</v>
      </c>
    </row>
    <row r="1377" spans="1:9" x14ac:dyDescent="0.3">
      <c r="A1377">
        <v>1376</v>
      </c>
      <c r="B1377" t="s">
        <v>9</v>
      </c>
      <c r="C1377">
        <v>350000</v>
      </c>
      <c r="D1377" t="s">
        <v>10</v>
      </c>
      <c r="E1377" t="s">
        <v>16</v>
      </c>
      <c r="F1377" t="s">
        <v>12</v>
      </c>
      <c r="G1377" t="s">
        <v>13</v>
      </c>
      <c r="H1377" t="s">
        <v>13</v>
      </c>
      <c r="I1377">
        <v>53</v>
      </c>
    </row>
    <row r="1378" spans="1:9" x14ac:dyDescent="0.3">
      <c r="A1378">
        <v>1377</v>
      </c>
      <c r="B1378" t="s">
        <v>15</v>
      </c>
      <c r="C1378">
        <v>243000</v>
      </c>
      <c r="D1378" t="s">
        <v>10</v>
      </c>
      <c r="E1378" t="s">
        <v>16</v>
      </c>
      <c r="F1378" t="s">
        <v>12</v>
      </c>
      <c r="G1378" t="s">
        <v>13</v>
      </c>
      <c r="H1378" t="s">
        <v>13</v>
      </c>
      <c r="I1378">
        <v>46</v>
      </c>
    </row>
    <row r="1379" spans="1:9" x14ac:dyDescent="0.3">
      <c r="A1379">
        <v>1378</v>
      </c>
      <c r="B1379" t="s">
        <v>15</v>
      </c>
      <c r="C1379">
        <v>210000</v>
      </c>
      <c r="D1379" t="s">
        <v>10</v>
      </c>
      <c r="E1379" t="s">
        <v>16</v>
      </c>
      <c r="F1379" t="s">
        <v>12</v>
      </c>
      <c r="G1379" t="s">
        <v>12</v>
      </c>
      <c r="H1379" t="s">
        <v>13</v>
      </c>
      <c r="I1379">
        <v>38</v>
      </c>
    </row>
    <row r="1380" spans="1:9" x14ac:dyDescent="0.3">
      <c r="A1380">
        <v>1379</v>
      </c>
      <c r="B1380" t="s">
        <v>15</v>
      </c>
      <c r="C1380">
        <v>1154739.48</v>
      </c>
      <c r="D1380" t="s">
        <v>10</v>
      </c>
      <c r="E1380" t="s">
        <v>11</v>
      </c>
      <c r="F1380" t="s">
        <v>12</v>
      </c>
      <c r="G1380" t="s">
        <v>13</v>
      </c>
      <c r="H1380" t="s">
        <v>13</v>
      </c>
      <c r="I1380">
        <v>30</v>
      </c>
    </row>
    <row r="1381" spans="1:9" x14ac:dyDescent="0.3">
      <c r="A1381">
        <v>1380</v>
      </c>
      <c r="B1381" t="s">
        <v>9</v>
      </c>
      <c r="C1381">
        <v>305704</v>
      </c>
      <c r="D1381" t="s">
        <v>18</v>
      </c>
      <c r="E1381" t="s">
        <v>16</v>
      </c>
      <c r="F1381" t="s">
        <v>12</v>
      </c>
      <c r="G1381" t="s">
        <v>13</v>
      </c>
      <c r="H1381" t="s">
        <v>12</v>
      </c>
      <c r="I1381">
        <v>41</v>
      </c>
    </row>
    <row r="1382" spans="1:9" x14ac:dyDescent="0.3">
      <c r="A1382">
        <v>1381</v>
      </c>
      <c r="B1382" t="s">
        <v>9</v>
      </c>
      <c r="C1382">
        <v>2438887.83</v>
      </c>
      <c r="D1382" t="s">
        <v>10</v>
      </c>
      <c r="E1382" t="s">
        <v>16</v>
      </c>
      <c r="F1382" t="s">
        <v>12</v>
      </c>
      <c r="G1382" t="s">
        <v>13</v>
      </c>
      <c r="H1382" t="s">
        <v>13</v>
      </c>
      <c r="I1382">
        <v>32</v>
      </c>
    </row>
    <row r="1383" spans="1:9" x14ac:dyDescent="0.3">
      <c r="A1383">
        <v>1382</v>
      </c>
      <c r="B1383" t="s">
        <v>15</v>
      </c>
      <c r="C1383">
        <v>285127</v>
      </c>
      <c r="D1383" t="s">
        <v>10</v>
      </c>
      <c r="E1383" t="s">
        <v>11</v>
      </c>
      <c r="F1383" t="s">
        <v>12</v>
      </c>
      <c r="G1383" t="s">
        <v>13</v>
      </c>
      <c r="H1383" t="s">
        <v>13</v>
      </c>
      <c r="I1383">
        <v>59</v>
      </c>
    </row>
    <row r="1384" spans="1:9" x14ac:dyDescent="0.3">
      <c r="A1384">
        <v>1383</v>
      </c>
      <c r="B1384" t="s">
        <v>9</v>
      </c>
      <c r="C1384">
        <v>278030.99</v>
      </c>
      <c r="D1384" t="s">
        <v>19</v>
      </c>
      <c r="E1384" t="s">
        <v>16</v>
      </c>
      <c r="F1384" t="s">
        <v>12</v>
      </c>
      <c r="G1384" t="s">
        <v>13</v>
      </c>
      <c r="H1384" t="s">
        <v>13</v>
      </c>
      <c r="I1384">
        <v>52</v>
      </c>
    </row>
    <row r="1385" spans="1:9" x14ac:dyDescent="0.3">
      <c r="A1385">
        <v>1384</v>
      </c>
      <c r="B1385" t="s">
        <v>9</v>
      </c>
      <c r="C1385">
        <v>1580792</v>
      </c>
      <c r="D1385" t="s">
        <v>10</v>
      </c>
      <c r="E1385" t="s">
        <v>16</v>
      </c>
      <c r="F1385" t="s">
        <v>12</v>
      </c>
      <c r="G1385" t="s">
        <v>13</v>
      </c>
      <c r="H1385" t="s">
        <v>13</v>
      </c>
      <c r="I1385">
        <v>28</v>
      </c>
    </row>
    <row r="1386" spans="1:9" x14ac:dyDescent="0.3">
      <c r="A1386">
        <v>1385</v>
      </c>
      <c r="B1386" t="s">
        <v>15</v>
      </c>
      <c r="C1386">
        <v>297139</v>
      </c>
      <c r="D1386" t="s">
        <v>17</v>
      </c>
      <c r="E1386" t="s">
        <v>16</v>
      </c>
      <c r="F1386" t="s">
        <v>12</v>
      </c>
      <c r="G1386" t="s">
        <v>12</v>
      </c>
      <c r="H1386" t="s">
        <v>13</v>
      </c>
      <c r="I1386">
        <v>43</v>
      </c>
    </row>
    <row r="1387" spans="1:9" x14ac:dyDescent="0.3">
      <c r="A1387">
        <v>1386</v>
      </c>
      <c r="B1387" t="s">
        <v>15</v>
      </c>
      <c r="C1387">
        <v>297046</v>
      </c>
      <c r="D1387" t="s">
        <v>17</v>
      </c>
      <c r="E1387" t="s">
        <v>16</v>
      </c>
      <c r="F1387" t="s">
        <v>12</v>
      </c>
      <c r="G1387" t="s">
        <v>13</v>
      </c>
      <c r="H1387" t="s">
        <v>13</v>
      </c>
      <c r="I1387">
        <v>64</v>
      </c>
    </row>
    <row r="1388" spans="1:9" x14ac:dyDescent="0.3">
      <c r="A1388">
        <v>1387</v>
      </c>
      <c r="B1388" t="s">
        <v>9</v>
      </c>
      <c r="C1388">
        <v>278030</v>
      </c>
      <c r="D1388" t="s">
        <v>19</v>
      </c>
      <c r="E1388" t="s">
        <v>16</v>
      </c>
      <c r="F1388" t="s">
        <v>12</v>
      </c>
      <c r="G1388" t="s">
        <v>13</v>
      </c>
      <c r="H1388" t="s">
        <v>13</v>
      </c>
      <c r="I1388">
        <v>32</v>
      </c>
    </row>
    <row r="1389" spans="1:9" x14ac:dyDescent="0.3">
      <c r="A1389">
        <v>1388</v>
      </c>
      <c r="B1389" t="s">
        <v>9</v>
      </c>
      <c r="C1389">
        <v>580000</v>
      </c>
      <c r="D1389" t="s">
        <v>10</v>
      </c>
      <c r="E1389" t="s">
        <v>16</v>
      </c>
      <c r="F1389" t="s">
        <v>12</v>
      </c>
      <c r="G1389" t="s">
        <v>13</v>
      </c>
      <c r="H1389" t="s">
        <v>13</v>
      </c>
      <c r="I1389">
        <v>24</v>
      </c>
    </row>
    <row r="1390" spans="1:9" x14ac:dyDescent="0.3">
      <c r="A1390">
        <v>1389</v>
      </c>
      <c r="B1390" t="s">
        <v>15</v>
      </c>
      <c r="C1390">
        <v>504976</v>
      </c>
      <c r="D1390" t="s">
        <v>18</v>
      </c>
      <c r="E1390" t="s">
        <v>16</v>
      </c>
      <c r="F1390" t="s">
        <v>12</v>
      </c>
      <c r="G1390" t="s">
        <v>13</v>
      </c>
      <c r="H1390" t="s">
        <v>13</v>
      </c>
      <c r="I1390">
        <v>36</v>
      </c>
    </row>
    <row r="1391" spans="1:9" x14ac:dyDescent="0.3">
      <c r="A1391">
        <v>1390</v>
      </c>
      <c r="B1391" t="s">
        <v>9</v>
      </c>
      <c r="C1391">
        <v>482000</v>
      </c>
      <c r="D1391" t="s">
        <v>10</v>
      </c>
      <c r="E1391" t="s">
        <v>16</v>
      </c>
      <c r="F1391" t="s">
        <v>12</v>
      </c>
      <c r="G1391" t="s">
        <v>13</v>
      </c>
      <c r="H1391" t="s">
        <v>12</v>
      </c>
      <c r="I1391">
        <v>36</v>
      </c>
    </row>
    <row r="1392" spans="1:9" x14ac:dyDescent="0.3">
      <c r="A1392">
        <v>1391</v>
      </c>
      <c r="B1392" t="s">
        <v>9</v>
      </c>
      <c r="C1392">
        <v>639148</v>
      </c>
      <c r="D1392" t="s">
        <v>17</v>
      </c>
      <c r="E1392" t="s">
        <v>16</v>
      </c>
      <c r="F1392" t="s">
        <v>12</v>
      </c>
      <c r="G1392" t="s">
        <v>13</v>
      </c>
      <c r="H1392" t="s">
        <v>13</v>
      </c>
      <c r="I1392">
        <v>79</v>
      </c>
    </row>
    <row r="1393" spans="1:9" x14ac:dyDescent="0.3">
      <c r="A1393">
        <v>1392</v>
      </c>
      <c r="B1393" t="s">
        <v>9</v>
      </c>
      <c r="C1393">
        <v>263640</v>
      </c>
      <c r="D1393" t="s">
        <v>10</v>
      </c>
      <c r="E1393" t="s">
        <v>16</v>
      </c>
      <c r="F1393" t="s">
        <v>12</v>
      </c>
      <c r="G1393" t="s">
        <v>13</v>
      </c>
      <c r="H1393" t="s">
        <v>13</v>
      </c>
      <c r="I1393">
        <v>31</v>
      </c>
    </row>
    <row r="1394" spans="1:9" x14ac:dyDescent="0.3">
      <c r="A1394">
        <v>1393</v>
      </c>
      <c r="B1394" t="s">
        <v>15</v>
      </c>
      <c r="C1394">
        <v>846529</v>
      </c>
      <c r="D1394" t="s">
        <v>10</v>
      </c>
      <c r="E1394" t="s">
        <v>11</v>
      </c>
      <c r="F1394" t="s">
        <v>12</v>
      </c>
      <c r="G1394" t="s">
        <v>13</v>
      </c>
      <c r="H1394" t="s">
        <v>13</v>
      </c>
      <c r="I1394">
        <v>28</v>
      </c>
    </row>
    <row r="1395" spans="1:9" x14ac:dyDescent="0.3">
      <c r="A1395">
        <v>1394</v>
      </c>
      <c r="B1395" t="s">
        <v>15</v>
      </c>
      <c r="C1395">
        <v>240890.9</v>
      </c>
      <c r="D1395" t="s">
        <v>14</v>
      </c>
      <c r="E1395" t="s">
        <v>11</v>
      </c>
      <c r="F1395" t="s">
        <v>12</v>
      </c>
      <c r="G1395" t="s">
        <v>13</v>
      </c>
      <c r="H1395" t="s">
        <v>13</v>
      </c>
      <c r="I1395">
        <v>83</v>
      </c>
    </row>
    <row r="1396" spans="1:9" x14ac:dyDescent="0.3">
      <c r="A1396">
        <v>1395</v>
      </c>
      <c r="B1396" t="s">
        <v>9</v>
      </c>
      <c r="C1396">
        <v>924156</v>
      </c>
      <c r="D1396" t="s">
        <v>10</v>
      </c>
      <c r="E1396" t="s">
        <v>16</v>
      </c>
      <c r="F1396" t="s">
        <v>12</v>
      </c>
      <c r="G1396" t="s">
        <v>13</v>
      </c>
      <c r="H1396" t="s">
        <v>13</v>
      </c>
      <c r="I1396">
        <v>28</v>
      </c>
    </row>
    <row r="1397" spans="1:9" x14ac:dyDescent="0.3">
      <c r="A1397">
        <v>1396</v>
      </c>
      <c r="B1397" t="s">
        <v>15</v>
      </c>
      <c r="C1397">
        <v>1815071.5</v>
      </c>
      <c r="D1397" t="s">
        <v>10</v>
      </c>
      <c r="E1397" t="s">
        <v>11</v>
      </c>
      <c r="F1397" t="s">
        <v>12</v>
      </c>
      <c r="G1397" t="s">
        <v>13</v>
      </c>
      <c r="H1397" t="s">
        <v>13</v>
      </c>
      <c r="I1397">
        <v>35</v>
      </c>
    </row>
    <row r="1398" spans="1:9" x14ac:dyDescent="0.3">
      <c r="A1398">
        <v>1397</v>
      </c>
      <c r="B1398" t="s">
        <v>9</v>
      </c>
      <c r="C1398">
        <v>585937</v>
      </c>
      <c r="D1398" t="s">
        <v>18</v>
      </c>
      <c r="E1398" t="s">
        <v>16</v>
      </c>
      <c r="F1398" t="s">
        <v>12</v>
      </c>
      <c r="G1398" t="s">
        <v>13</v>
      </c>
      <c r="H1398" t="s">
        <v>12</v>
      </c>
      <c r="I1398">
        <v>57</v>
      </c>
    </row>
    <row r="1399" spans="1:9" x14ac:dyDescent="0.3">
      <c r="A1399">
        <v>1398</v>
      </c>
      <c r="B1399" t="s">
        <v>9</v>
      </c>
      <c r="C1399">
        <v>223702.12</v>
      </c>
      <c r="D1399" t="s">
        <v>10</v>
      </c>
      <c r="E1399" t="s">
        <v>16</v>
      </c>
      <c r="F1399" t="s">
        <v>12</v>
      </c>
      <c r="G1399" t="s">
        <v>13</v>
      </c>
      <c r="H1399" t="s">
        <v>13</v>
      </c>
      <c r="I1399">
        <v>53</v>
      </c>
    </row>
    <row r="1400" spans="1:9" x14ac:dyDescent="0.3">
      <c r="A1400">
        <v>1399</v>
      </c>
      <c r="B1400" t="s">
        <v>9</v>
      </c>
      <c r="C1400">
        <v>155807.99</v>
      </c>
      <c r="D1400" t="s">
        <v>10</v>
      </c>
      <c r="E1400" t="s">
        <v>16</v>
      </c>
      <c r="F1400" t="s">
        <v>12</v>
      </c>
      <c r="G1400" t="s">
        <v>13</v>
      </c>
      <c r="H1400" t="s">
        <v>13</v>
      </c>
      <c r="I1400">
        <v>42</v>
      </c>
    </row>
    <row r="1401" spans="1:9" x14ac:dyDescent="0.3">
      <c r="A1401">
        <v>1400</v>
      </c>
      <c r="B1401" t="s">
        <v>9</v>
      </c>
      <c r="C1401">
        <v>361976.88</v>
      </c>
      <c r="D1401" t="s">
        <v>10</v>
      </c>
      <c r="E1401" t="s">
        <v>16</v>
      </c>
      <c r="F1401" t="s">
        <v>12</v>
      </c>
      <c r="G1401" t="s">
        <v>13</v>
      </c>
      <c r="H1401" t="s">
        <v>13</v>
      </c>
      <c r="I1401">
        <v>48</v>
      </c>
    </row>
    <row r="1402" spans="1:9" x14ac:dyDescent="0.3">
      <c r="A1402">
        <v>1401</v>
      </c>
      <c r="B1402" t="s">
        <v>9</v>
      </c>
      <c r="C1402">
        <v>573500</v>
      </c>
      <c r="D1402" t="s">
        <v>10</v>
      </c>
      <c r="E1402" t="s">
        <v>16</v>
      </c>
      <c r="F1402" t="s">
        <v>12</v>
      </c>
      <c r="G1402" t="s">
        <v>13</v>
      </c>
      <c r="H1402" t="s">
        <v>13</v>
      </c>
      <c r="I1402">
        <v>26</v>
      </c>
    </row>
    <row r="1403" spans="1:9" x14ac:dyDescent="0.3">
      <c r="A1403">
        <v>1402</v>
      </c>
      <c r="B1403" t="s">
        <v>9</v>
      </c>
      <c r="C1403">
        <v>180000</v>
      </c>
      <c r="D1403" t="s">
        <v>10</v>
      </c>
      <c r="E1403" t="s">
        <v>16</v>
      </c>
      <c r="F1403" t="s">
        <v>12</v>
      </c>
      <c r="G1403" t="s">
        <v>13</v>
      </c>
      <c r="H1403" t="s">
        <v>12</v>
      </c>
      <c r="I1403">
        <v>47</v>
      </c>
    </row>
    <row r="1404" spans="1:9" x14ac:dyDescent="0.3">
      <c r="A1404">
        <v>1403</v>
      </c>
      <c r="B1404" t="s">
        <v>9</v>
      </c>
      <c r="C1404">
        <v>811540</v>
      </c>
      <c r="D1404" t="s">
        <v>10</v>
      </c>
      <c r="E1404" t="s">
        <v>16</v>
      </c>
      <c r="F1404" t="s">
        <v>12</v>
      </c>
      <c r="G1404" t="s">
        <v>13</v>
      </c>
      <c r="H1404" t="s">
        <v>13</v>
      </c>
      <c r="I1404">
        <v>21</v>
      </c>
    </row>
    <row r="1405" spans="1:9" x14ac:dyDescent="0.3">
      <c r="A1405">
        <v>1404</v>
      </c>
      <c r="B1405" t="s">
        <v>15</v>
      </c>
      <c r="C1405">
        <v>760842</v>
      </c>
      <c r="D1405" t="s">
        <v>14</v>
      </c>
      <c r="E1405" t="s">
        <v>11</v>
      </c>
      <c r="F1405" t="s">
        <v>12</v>
      </c>
      <c r="G1405" t="s">
        <v>13</v>
      </c>
      <c r="H1405" t="s">
        <v>13</v>
      </c>
      <c r="I1405">
        <v>75</v>
      </c>
    </row>
    <row r="1406" spans="1:9" x14ac:dyDescent="0.3">
      <c r="A1406">
        <v>1405</v>
      </c>
      <c r="B1406" t="s">
        <v>9</v>
      </c>
      <c r="C1406">
        <v>1255736.08</v>
      </c>
      <c r="D1406" t="s">
        <v>10</v>
      </c>
      <c r="E1406" t="s">
        <v>16</v>
      </c>
      <c r="F1406" t="s">
        <v>12</v>
      </c>
      <c r="G1406" t="s">
        <v>13</v>
      </c>
      <c r="H1406" t="s">
        <v>13</v>
      </c>
      <c r="I1406">
        <v>41</v>
      </c>
    </row>
    <row r="1407" spans="1:9" x14ac:dyDescent="0.3">
      <c r="A1407">
        <v>1406</v>
      </c>
      <c r="B1407" t="s">
        <v>9</v>
      </c>
      <c r="C1407">
        <v>1146611.22</v>
      </c>
      <c r="D1407" t="s">
        <v>10</v>
      </c>
      <c r="E1407" t="s">
        <v>11</v>
      </c>
      <c r="F1407" t="s">
        <v>12</v>
      </c>
      <c r="G1407" t="s">
        <v>13</v>
      </c>
      <c r="H1407" t="s">
        <v>13</v>
      </c>
      <c r="I1407">
        <v>27</v>
      </c>
    </row>
    <row r="1408" spans="1:9" x14ac:dyDescent="0.3">
      <c r="A1408">
        <v>1407</v>
      </c>
      <c r="B1408" t="s">
        <v>9</v>
      </c>
      <c r="C1408">
        <v>1497172.49</v>
      </c>
      <c r="D1408" t="s">
        <v>10</v>
      </c>
      <c r="E1408" t="s">
        <v>11</v>
      </c>
      <c r="F1408" t="s">
        <v>12</v>
      </c>
      <c r="G1408" t="s">
        <v>13</v>
      </c>
      <c r="H1408" t="s">
        <v>13</v>
      </c>
      <c r="I1408">
        <v>47</v>
      </c>
    </row>
    <row r="1409" spans="1:9" x14ac:dyDescent="0.3">
      <c r="A1409">
        <v>1408</v>
      </c>
      <c r="B1409" t="s">
        <v>9</v>
      </c>
      <c r="C1409">
        <v>1372847.55</v>
      </c>
      <c r="D1409" t="s">
        <v>10</v>
      </c>
      <c r="E1409" t="s">
        <v>11</v>
      </c>
      <c r="F1409" t="s">
        <v>12</v>
      </c>
      <c r="G1409" t="s">
        <v>13</v>
      </c>
      <c r="H1409" t="s">
        <v>13</v>
      </c>
      <c r="I1409">
        <v>56</v>
      </c>
    </row>
    <row r="1410" spans="1:9" x14ac:dyDescent="0.3">
      <c r="A1410">
        <v>1409</v>
      </c>
      <c r="B1410" t="s">
        <v>15</v>
      </c>
      <c r="C1410">
        <v>830543</v>
      </c>
      <c r="D1410" t="s">
        <v>10</v>
      </c>
      <c r="E1410" t="s">
        <v>11</v>
      </c>
      <c r="F1410" t="s">
        <v>12</v>
      </c>
      <c r="G1410" t="s">
        <v>13</v>
      </c>
      <c r="H1410" t="s">
        <v>12</v>
      </c>
      <c r="I1410">
        <v>39</v>
      </c>
    </row>
    <row r="1411" spans="1:9" x14ac:dyDescent="0.3">
      <c r="A1411">
        <v>1410</v>
      </c>
      <c r="B1411" t="s">
        <v>9</v>
      </c>
      <c r="C1411">
        <v>650897.42000000004</v>
      </c>
      <c r="D1411" t="s">
        <v>10</v>
      </c>
      <c r="E1411" t="s">
        <v>16</v>
      </c>
      <c r="F1411" t="s">
        <v>12</v>
      </c>
      <c r="G1411" t="s">
        <v>13</v>
      </c>
      <c r="H1411" t="s">
        <v>13</v>
      </c>
      <c r="I1411">
        <v>38</v>
      </c>
    </row>
    <row r="1412" spans="1:9" x14ac:dyDescent="0.3">
      <c r="A1412">
        <v>1411</v>
      </c>
      <c r="B1412" t="s">
        <v>9</v>
      </c>
      <c r="C1412">
        <v>463597.72</v>
      </c>
      <c r="D1412" t="s">
        <v>10</v>
      </c>
      <c r="E1412" t="s">
        <v>16</v>
      </c>
      <c r="F1412" t="s">
        <v>12</v>
      </c>
      <c r="G1412" t="s">
        <v>12</v>
      </c>
      <c r="H1412" t="s">
        <v>13</v>
      </c>
      <c r="I1412">
        <v>47</v>
      </c>
    </row>
    <row r="1413" spans="1:9" x14ac:dyDescent="0.3">
      <c r="A1413">
        <v>1412</v>
      </c>
      <c r="B1413" t="s">
        <v>15</v>
      </c>
      <c r="C1413">
        <v>297050</v>
      </c>
      <c r="D1413" t="s">
        <v>17</v>
      </c>
      <c r="E1413" t="s">
        <v>16</v>
      </c>
      <c r="F1413" t="s">
        <v>12</v>
      </c>
      <c r="G1413" t="s">
        <v>13</v>
      </c>
      <c r="H1413" t="s">
        <v>13</v>
      </c>
      <c r="I1413">
        <v>31</v>
      </c>
    </row>
    <row r="1414" spans="1:9" x14ac:dyDescent="0.3">
      <c r="A1414">
        <v>1413</v>
      </c>
      <c r="B1414" t="s">
        <v>9</v>
      </c>
      <c r="C1414">
        <v>297110</v>
      </c>
      <c r="D1414" t="s">
        <v>17</v>
      </c>
      <c r="E1414" t="s">
        <v>16</v>
      </c>
      <c r="F1414" t="s">
        <v>12</v>
      </c>
      <c r="G1414" t="s">
        <v>13</v>
      </c>
      <c r="H1414" t="s">
        <v>13</v>
      </c>
      <c r="I1414">
        <v>36</v>
      </c>
    </row>
    <row r="1415" spans="1:9" x14ac:dyDescent="0.3">
      <c r="A1415">
        <v>1414</v>
      </c>
      <c r="B1415" t="s">
        <v>15</v>
      </c>
      <c r="C1415">
        <v>297045</v>
      </c>
      <c r="D1415" t="s">
        <v>17</v>
      </c>
      <c r="E1415" t="s">
        <v>16</v>
      </c>
      <c r="F1415" t="s">
        <v>12</v>
      </c>
      <c r="G1415" t="s">
        <v>13</v>
      </c>
      <c r="H1415" t="s">
        <v>13</v>
      </c>
      <c r="I1415">
        <v>33</v>
      </c>
    </row>
    <row r="1416" spans="1:9" x14ac:dyDescent="0.3">
      <c r="A1416">
        <v>1415</v>
      </c>
      <c r="B1416" t="s">
        <v>15</v>
      </c>
      <c r="C1416">
        <v>278030</v>
      </c>
      <c r="D1416" t="s">
        <v>19</v>
      </c>
      <c r="E1416" t="s">
        <v>16</v>
      </c>
      <c r="F1416" t="s">
        <v>12</v>
      </c>
      <c r="G1416" t="s">
        <v>13</v>
      </c>
      <c r="H1416" t="s">
        <v>13</v>
      </c>
      <c r="I1416">
        <v>35</v>
      </c>
    </row>
    <row r="1417" spans="1:9" x14ac:dyDescent="0.3">
      <c r="A1417">
        <v>1416</v>
      </c>
      <c r="B1417" t="s">
        <v>15</v>
      </c>
      <c r="C1417">
        <v>11580185.98</v>
      </c>
      <c r="D1417" t="s">
        <v>10</v>
      </c>
      <c r="E1417" t="s">
        <v>16</v>
      </c>
      <c r="F1417" t="s">
        <v>12</v>
      </c>
      <c r="G1417" t="s">
        <v>13</v>
      </c>
      <c r="H1417" t="s">
        <v>13</v>
      </c>
      <c r="I1417">
        <v>46</v>
      </c>
    </row>
    <row r="1418" spans="1:9" x14ac:dyDescent="0.3">
      <c r="A1418">
        <v>1417</v>
      </c>
      <c r="B1418" t="s">
        <v>9</v>
      </c>
      <c r="C1418">
        <v>2007029.76</v>
      </c>
      <c r="D1418" t="s">
        <v>10</v>
      </c>
      <c r="E1418" t="s">
        <v>11</v>
      </c>
      <c r="F1418" t="s">
        <v>12</v>
      </c>
      <c r="G1418" t="s">
        <v>13</v>
      </c>
      <c r="H1418" t="s">
        <v>13</v>
      </c>
      <c r="I1418">
        <v>54</v>
      </c>
    </row>
    <row r="1419" spans="1:9" x14ac:dyDescent="0.3">
      <c r="A1419">
        <v>1418</v>
      </c>
      <c r="B1419" t="s">
        <v>9</v>
      </c>
      <c r="C1419">
        <v>740237.33</v>
      </c>
      <c r="D1419" t="s">
        <v>10</v>
      </c>
      <c r="E1419" t="s">
        <v>11</v>
      </c>
      <c r="F1419" t="s">
        <v>12</v>
      </c>
      <c r="G1419" t="s">
        <v>13</v>
      </c>
      <c r="H1419" t="s">
        <v>13</v>
      </c>
      <c r="I1419">
        <v>52</v>
      </c>
    </row>
    <row r="1420" spans="1:9" x14ac:dyDescent="0.3">
      <c r="A1420">
        <v>1419</v>
      </c>
      <c r="B1420" t="s">
        <v>9</v>
      </c>
      <c r="C1420">
        <v>140000</v>
      </c>
      <c r="D1420" t="s">
        <v>10</v>
      </c>
      <c r="E1420" t="s">
        <v>16</v>
      </c>
      <c r="F1420" t="s">
        <v>12</v>
      </c>
      <c r="G1420" t="s">
        <v>13</v>
      </c>
      <c r="H1420" t="s">
        <v>13</v>
      </c>
      <c r="I1420">
        <v>42</v>
      </c>
    </row>
    <row r="1421" spans="1:9" x14ac:dyDescent="0.3">
      <c r="A1421">
        <v>1420</v>
      </c>
      <c r="B1421" t="s">
        <v>15</v>
      </c>
      <c r="C1421">
        <v>300018</v>
      </c>
      <c r="D1421" t="s">
        <v>18</v>
      </c>
      <c r="E1421" t="s">
        <v>16</v>
      </c>
      <c r="F1421" t="s">
        <v>12</v>
      </c>
      <c r="G1421" t="s">
        <v>13</v>
      </c>
      <c r="H1421" t="s">
        <v>12</v>
      </c>
      <c r="I1421">
        <v>58</v>
      </c>
    </row>
    <row r="1422" spans="1:9" x14ac:dyDescent="0.3">
      <c r="A1422">
        <v>1421</v>
      </c>
      <c r="B1422" t="s">
        <v>15</v>
      </c>
      <c r="C1422">
        <v>297045</v>
      </c>
      <c r="D1422" t="s">
        <v>17</v>
      </c>
      <c r="E1422" t="s">
        <v>16</v>
      </c>
      <c r="F1422" t="s">
        <v>12</v>
      </c>
      <c r="G1422" t="s">
        <v>13</v>
      </c>
      <c r="H1422" t="s">
        <v>12</v>
      </c>
      <c r="I1422">
        <v>27</v>
      </c>
    </row>
    <row r="1423" spans="1:9" x14ac:dyDescent="0.3">
      <c r="A1423">
        <v>1422</v>
      </c>
      <c r="B1423" t="s">
        <v>9</v>
      </c>
      <c r="C1423">
        <v>266625</v>
      </c>
      <c r="D1423" t="s">
        <v>10</v>
      </c>
      <c r="E1423" t="s">
        <v>16</v>
      </c>
      <c r="F1423" t="s">
        <v>12</v>
      </c>
      <c r="G1423" t="s">
        <v>13</v>
      </c>
      <c r="H1423" t="s">
        <v>13</v>
      </c>
      <c r="I1423">
        <v>50</v>
      </c>
    </row>
    <row r="1424" spans="1:9" x14ac:dyDescent="0.3">
      <c r="A1424">
        <v>1423</v>
      </c>
      <c r="B1424" t="s">
        <v>9</v>
      </c>
      <c r="C1424">
        <v>282305</v>
      </c>
      <c r="D1424" t="s">
        <v>18</v>
      </c>
      <c r="E1424" t="s">
        <v>16</v>
      </c>
      <c r="F1424" t="s">
        <v>12</v>
      </c>
      <c r="G1424" t="s">
        <v>13</v>
      </c>
      <c r="H1424" t="s">
        <v>12</v>
      </c>
      <c r="I1424">
        <v>34</v>
      </c>
    </row>
    <row r="1425" spans="1:9" x14ac:dyDescent="0.3">
      <c r="A1425">
        <v>1424</v>
      </c>
      <c r="B1425" t="s">
        <v>9</v>
      </c>
      <c r="C1425">
        <v>574141.48</v>
      </c>
      <c r="D1425" t="s">
        <v>10</v>
      </c>
      <c r="E1425" t="s">
        <v>16</v>
      </c>
      <c r="F1425" t="s">
        <v>12</v>
      </c>
      <c r="G1425" t="s">
        <v>13</v>
      </c>
      <c r="H1425" t="s">
        <v>13</v>
      </c>
      <c r="I1425">
        <v>22</v>
      </c>
    </row>
    <row r="1426" spans="1:9" x14ac:dyDescent="0.3">
      <c r="A1426">
        <v>1425</v>
      </c>
      <c r="B1426" t="s">
        <v>15</v>
      </c>
      <c r="C1426">
        <v>2072167</v>
      </c>
      <c r="D1426" t="s">
        <v>14</v>
      </c>
      <c r="E1426" t="s">
        <v>11</v>
      </c>
      <c r="F1426" t="s">
        <v>12</v>
      </c>
      <c r="G1426" t="s">
        <v>13</v>
      </c>
      <c r="H1426" t="s">
        <v>13</v>
      </c>
      <c r="I1426">
        <v>67</v>
      </c>
    </row>
    <row r="1427" spans="1:9" x14ac:dyDescent="0.3">
      <c r="A1427">
        <v>1426</v>
      </c>
      <c r="B1427" t="s">
        <v>9</v>
      </c>
      <c r="C1427">
        <v>278030</v>
      </c>
      <c r="D1427" t="s">
        <v>19</v>
      </c>
      <c r="E1427" t="s">
        <v>16</v>
      </c>
      <c r="F1427" t="s">
        <v>12</v>
      </c>
      <c r="G1427" t="s">
        <v>13</v>
      </c>
      <c r="H1427" t="s">
        <v>13</v>
      </c>
      <c r="I1427">
        <v>56</v>
      </c>
    </row>
    <row r="1428" spans="1:9" x14ac:dyDescent="0.3">
      <c r="A1428">
        <v>1427</v>
      </c>
      <c r="B1428" t="s">
        <v>15</v>
      </c>
      <c r="C1428">
        <v>2166746.5</v>
      </c>
      <c r="D1428" t="s">
        <v>10</v>
      </c>
      <c r="E1428" t="s">
        <v>11</v>
      </c>
      <c r="F1428" t="s">
        <v>12</v>
      </c>
      <c r="G1428" t="s">
        <v>13</v>
      </c>
      <c r="H1428" t="s">
        <v>13</v>
      </c>
      <c r="I1428">
        <v>32</v>
      </c>
    </row>
    <row r="1429" spans="1:9" x14ac:dyDescent="0.3">
      <c r="A1429">
        <v>1428</v>
      </c>
      <c r="B1429" t="s">
        <v>15</v>
      </c>
      <c r="C1429">
        <v>532257.68999999994</v>
      </c>
      <c r="D1429" t="s">
        <v>10</v>
      </c>
      <c r="E1429" t="s">
        <v>16</v>
      </c>
      <c r="F1429" t="s">
        <v>12</v>
      </c>
      <c r="G1429" t="s">
        <v>13</v>
      </c>
      <c r="H1429" t="s">
        <v>13</v>
      </c>
      <c r="I1429">
        <v>42</v>
      </c>
    </row>
    <row r="1430" spans="1:9" x14ac:dyDescent="0.3">
      <c r="A1430">
        <v>1429</v>
      </c>
      <c r="B1430" t="s">
        <v>9</v>
      </c>
      <c r="C1430">
        <v>2762536.65</v>
      </c>
      <c r="D1430" t="s">
        <v>10</v>
      </c>
      <c r="E1430" t="s">
        <v>16</v>
      </c>
      <c r="F1430" t="s">
        <v>12</v>
      </c>
      <c r="G1430" t="s">
        <v>12</v>
      </c>
      <c r="H1430" t="s">
        <v>13</v>
      </c>
      <c r="I1430">
        <v>42</v>
      </c>
    </row>
    <row r="1431" spans="1:9" x14ac:dyDescent="0.3">
      <c r="A1431">
        <v>1430</v>
      </c>
      <c r="B1431" t="s">
        <v>15</v>
      </c>
      <c r="C1431">
        <v>278030</v>
      </c>
      <c r="D1431" t="s">
        <v>19</v>
      </c>
      <c r="E1431" t="s">
        <v>16</v>
      </c>
      <c r="F1431" t="s">
        <v>12</v>
      </c>
      <c r="G1431" t="s">
        <v>13</v>
      </c>
      <c r="H1431" t="s">
        <v>13</v>
      </c>
      <c r="I1431">
        <v>60</v>
      </c>
    </row>
    <row r="1432" spans="1:9" x14ac:dyDescent="0.3">
      <c r="A1432">
        <v>1431</v>
      </c>
      <c r="B1432" t="s">
        <v>9</v>
      </c>
      <c r="C1432">
        <v>437183.54</v>
      </c>
      <c r="D1432" t="s">
        <v>10</v>
      </c>
      <c r="E1432" t="s">
        <v>16</v>
      </c>
      <c r="F1432" t="s">
        <v>12</v>
      </c>
      <c r="G1432" t="s">
        <v>13</v>
      </c>
      <c r="H1432" t="s">
        <v>13</v>
      </c>
      <c r="I1432">
        <v>46</v>
      </c>
    </row>
    <row r="1433" spans="1:9" x14ac:dyDescent="0.3">
      <c r="A1433">
        <v>1432</v>
      </c>
      <c r="B1433" t="s">
        <v>9</v>
      </c>
      <c r="C1433">
        <v>417623.03</v>
      </c>
      <c r="D1433" t="s">
        <v>10</v>
      </c>
      <c r="E1433" t="s">
        <v>16</v>
      </c>
      <c r="F1433" t="s">
        <v>12</v>
      </c>
      <c r="G1433" t="s">
        <v>13</v>
      </c>
      <c r="H1433" t="s">
        <v>13</v>
      </c>
      <c r="I1433">
        <v>27</v>
      </c>
    </row>
    <row r="1434" spans="1:9" x14ac:dyDescent="0.3">
      <c r="A1434">
        <v>1433</v>
      </c>
      <c r="B1434" t="s">
        <v>15</v>
      </c>
      <c r="C1434">
        <v>170502</v>
      </c>
      <c r="D1434" t="s">
        <v>10</v>
      </c>
      <c r="E1434" t="s">
        <v>16</v>
      </c>
      <c r="F1434" t="s">
        <v>12</v>
      </c>
      <c r="G1434" t="s">
        <v>13</v>
      </c>
      <c r="H1434" t="s">
        <v>13</v>
      </c>
      <c r="I1434">
        <v>47</v>
      </c>
    </row>
    <row r="1435" spans="1:9" x14ac:dyDescent="0.3">
      <c r="A1435">
        <v>1434</v>
      </c>
      <c r="B1435" t="s">
        <v>9</v>
      </c>
      <c r="C1435">
        <v>573826</v>
      </c>
      <c r="D1435" t="s">
        <v>18</v>
      </c>
      <c r="E1435" t="s">
        <v>16</v>
      </c>
      <c r="F1435" t="s">
        <v>12</v>
      </c>
      <c r="G1435" t="s">
        <v>13</v>
      </c>
      <c r="H1435" t="s">
        <v>12</v>
      </c>
      <c r="I1435">
        <v>61</v>
      </c>
    </row>
    <row r="1436" spans="1:9" x14ac:dyDescent="0.3">
      <c r="A1436">
        <v>1435</v>
      </c>
      <c r="B1436" t="s">
        <v>15</v>
      </c>
      <c r="C1436">
        <v>297045</v>
      </c>
      <c r="D1436" t="s">
        <v>17</v>
      </c>
      <c r="E1436" t="s">
        <v>16</v>
      </c>
      <c r="F1436" t="s">
        <v>12</v>
      </c>
      <c r="G1436" t="s">
        <v>13</v>
      </c>
      <c r="H1436" t="s">
        <v>12</v>
      </c>
      <c r="I1436">
        <v>23</v>
      </c>
    </row>
    <row r="1437" spans="1:9" x14ac:dyDescent="0.3">
      <c r="A1437">
        <v>1436</v>
      </c>
      <c r="B1437" t="s">
        <v>9</v>
      </c>
      <c r="C1437">
        <v>406190.91</v>
      </c>
      <c r="D1437" t="s">
        <v>10</v>
      </c>
      <c r="E1437" t="s">
        <v>11</v>
      </c>
      <c r="F1437" t="s">
        <v>12</v>
      </c>
      <c r="G1437" t="s">
        <v>12</v>
      </c>
      <c r="H1437" t="s">
        <v>13</v>
      </c>
      <c r="I1437">
        <v>22</v>
      </c>
    </row>
    <row r="1438" spans="1:9" x14ac:dyDescent="0.3">
      <c r="A1438">
        <v>1437</v>
      </c>
      <c r="B1438" t="s">
        <v>9</v>
      </c>
      <c r="C1438">
        <v>297046</v>
      </c>
      <c r="D1438" t="s">
        <v>17</v>
      </c>
      <c r="E1438" t="s">
        <v>16</v>
      </c>
      <c r="F1438" t="s">
        <v>12</v>
      </c>
      <c r="G1438" t="s">
        <v>12</v>
      </c>
      <c r="H1438" t="s">
        <v>13</v>
      </c>
      <c r="I1438">
        <v>44</v>
      </c>
    </row>
    <row r="1439" spans="1:9" x14ac:dyDescent="0.3">
      <c r="A1439">
        <v>1438</v>
      </c>
      <c r="B1439" t="s">
        <v>15</v>
      </c>
      <c r="C1439">
        <v>313897</v>
      </c>
      <c r="D1439" t="s">
        <v>10</v>
      </c>
      <c r="E1439" t="s">
        <v>11</v>
      </c>
      <c r="F1439" t="s">
        <v>12</v>
      </c>
      <c r="G1439" t="s">
        <v>13</v>
      </c>
      <c r="H1439" t="s">
        <v>12</v>
      </c>
      <c r="I1439">
        <v>31</v>
      </c>
    </row>
    <row r="1440" spans="1:9" x14ac:dyDescent="0.3">
      <c r="A1440">
        <v>1439</v>
      </c>
      <c r="B1440" t="s">
        <v>15</v>
      </c>
      <c r="C1440">
        <v>496170</v>
      </c>
      <c r="D1440" t="s">
        <v>10</v>
      </c>
      <c r="E1440" t="s">
        <v>16</v>
      </c>
      <c r="F1440" t="s">
        <v>12</v>
      </c>
      <c r="G1440" t="s">
        <v>12</v>
      </c>
      <c r="H1440" t="s">
        <v>13</v>
      </c>
      <c r="I1440">
        <v>28</v>
      </c>
    </row>
    <row r="1441" spans="1:9" x14ac:dyDescent="0.3">
      <c r="A1441">
        <v>1440</v>
      </c>
      <c r="B1441" t="s">
        <v>9</v>
      </c>
      <c r="C1441">
        <v>952596</v>
      </c>
      <c r="D1441" t="s">
        <v>10</v>
      </c>
      <c r="E1441" t="s">
        <v>16</v>
      </c>
      <c r="F1441" t="s">
        <v>12</v>
      </c>
      <c r="G1441" t="s">
        <v>13</v>
      </c>
      <c r="H1441" t="s">
        <v>13</v>
      </c>
      <c r="I1441">
        <v>61</v>
      </c>
    </row>
    <row r="1442" spans="1:9" x14ac:dyDescent="0.3">
      <c r="A1442">
        <v>1441</v>
      </c>
      <c r="B1442" t="s">
        <v>15</v>
      </c>
      <c r="C1442">
        <v>644244</v>
      </c>
      <c r="D1442" t="s">
        <v>10</v>
      </c>
      <c r="E1442" t="s">
        <v>16</v>
      </c>
      <c r="F1442" t="s">
        <v>12</v>
      </c>
      <c r="G1442" t="s">
        <v>13</v>
      </c>
      <c r="H1442" t="s">
        <v>13</v>
      </c>
      <c r="I1442">
        <v>25</v>
      </c>
    </row>
    <row r="1443" spans="1:9" x14ac:dyDescent="0.3">
      <c r="A1443">
        <v>1442</v>
      </c>
      <c r="B1443" t="s">
        <v>9</v>
      </c>
      <c r="C1443">
        <v>297045</v>
      </c>
      <c r="D1443" t="s">
        <v>17</v>
      </c>
      <c r="E1443" t="s">
        <v>16</v>
      </c>
      <c r="F1443" t="s">
        <v>12</v>
      </c>
      <c r="G1443" t="s">
        <v>13</v>
      </c>
      <c r="H1443" t="s">
        <v>13</v>
      </c>
      <c r="I1443">
        <v>36</v>
      </c>
    </row>
    <row r="1444" spans="1:9" x14ac:dyDescent="0.3">
      <c r="A1444">
        <v>1443</v>
      </c>
      <c r="B1444" t="s">
        <v>15</v>
      </c>
      <c r="C1444">
        <v>297044.99</v>
      </c>
      <c r="D1444" t="s">
        <v>19</v>
      </c>
      <c r="E1444" t="s">
        <v>16</v>
      </c>
      <c r="F1444" t="s">
        <v>12</v>
      </c>
      <c r="G1444" t="s">
        <v>12</v>
      </c>
      <c r="H1444" t="s">
        <v>13</v>
      </c>
      <c r="I1444">
        <v>56</v>
      </c>
    </row>
    <row r="1445" spans="1:9" x14ac:dyDescent="0.3">
      <c r="A1445">
        <v>1444</v>
      </c>
      <c r="B1445" t="s">
        <v>15</v>
      </c>
      <c r="C1445">
        <v>1591132.4</v>
      </c>
      <c r="D1445" t="s">
        <v>10</v>
      </c>
      <c r="E1445" t="s">
        <v>11</v>
      </c>
      <c r="F1445" t="s">
        <v>12</v>
      </c>
      <c r="G1445" t="s">
        <v>13</v>
      </c>
      <c r="H1445" t="s">
        <v>13</v>
      </c>
      <c r="I1445">
        <v>51</v>
      </c>
    </row>
    <row r="1446" spans="1:9" x14ac:dyDescent="0.3">
      <c r="A1446">
        <v>1445</v>
      </c>
      <c r="B1446" t="s">
        <v>9</v>
      </c>
      <c r="C1446">
        <v>130000</v>
      </c>
      <c r="D1446" t="s">
        <v>10</v>
      </c>
      <c r="E1446" t="s">
        <v>16</v>
      </c>
      <c r="F1446" t="s">
        <v>12</v>
      </c>
      <c r="G1446" t="s">
        <v>12</v>
      </c>
      <c r="H1446" t="s">
        <v>13</v>
      </c>
      <c r="I1446">
        <v>40</v>
      </c>
    </row>
    <row r="1447" spans="1:9" x14ac:dyDescent="0.3">
      <c r="A1447">
        <v>1446</v>
      </c>
      <c r="B1447" t="s">
        <v>9</v>
      </c>
      <c r="C1447">
        <v>868191.39</v>
      </c>
      <c r="D1447" t="s">
        <v>10</v>
      </c>
      <c r="E1447" t="s">
        <v>16</v>
      </c>
      <c r="F1447" t="s">
        <v>12</v>
      </c>
      <c r="G1447" t="s">
        <v>13</v>
      </c>
      <c r="H1447" t="s">
        <v>13</v>
      </c>
      <c r="I1447">
        <v>30</v>
      </c>
    </row>
    <row r="1448" spans="1:9" x14ac:dyDescent="0.3">
      <c r="A1448">
        <v>1447</v>
      </c>
      <c r="B1448" t="s">
        <v>15</v>
      </c>
      <c r="C1448">
        <v>122313.33</v>
      </c>
      <c r="D1448" t="s">
        <v>10</v>
      </c>
      <c r="E1448" t="s">
        <v>16</v>
      </c>
      <c r="F1448" t="s">
        <v>12</v>
      </c>
      <c r="G1448" t="s">
        <v>13</v>
      </c>
      <c r="H1448" t="s">
        <v>13</v>
      </c>
      <c r="I1448">
        <v>42</v>
      </c>
    </row>
    <row r="1449" spans="1:9" x14ac:dyDescent="0.3">
      <c r="A1449">
        <v>1448</v>
      </c>
      <c r="B1449" t="s">
        <v>9</v>
      </c>
      <c r="C1449">
        <v>337000</v>
      </c>
      <c r="D1449" t="s">
        <v>10</v>
      </c>
      <c r="E1449" t="s">
        <v>16</v>
      </c>
      <c r="F1449" t="s">
        <v>12</v>
      </c>
      <c r="G1449" t="s">
        <v>12</v>
      </c>
      <c r="H1449" t="s">
        <v>13</v>
      </c>
      <c r="I1449">
        <v>42</v>
      </c>
    </row>
    <row r="1450" spans="1:9" x14ac:dyDescent="0.3">
      <c r="A1450">
        <v>1449</v>
      </c>
      <c r="B1450" t="s">
        <v>15</v>
      </c>
      <c r="C1450">
        <v>1448116.5</v>
      </c>
      <c r="D1450" t="s">
        <v>10</v>
      </c>
      <c r="E1450" t="s">
        <v>11</v>
      </c>
      <c r="F1450" t="s">
        <v>12</v>
      </c>
      <c r="G1450" t="s">
        <v>13</v>
      </c>
      <c r="H1450" t="s">
        <v>13</v>
      </c>
      <c r="I1450">
        <v>42</v>
      </c>
    </row>
    <row r="1451" spans="1:9" x14ac:dyDescent="0.3">
      <c r="A1451">
        <v>1450</v>
      </c>
      <c r="B1451" t="s">
        <v>15</v>
      </c>
      <c r="C1451">
        <v>327716</v>
      </c>
      <c r="D1451" t="s">
        <v>17</v>
      </c>
      <c r="E1451" t="s">
        <v>16</v>
      </c>
      <c r="F1451" t="s">
        <v>12</v>
      </c>
      <c r="G1451" t="s">
        <v>13</v>
      </c>
      <c r="H1451" t="s">
        <v>13</v>
      </c>
      <c r="I1451">
        <v>40</v>
      </c>
    </row>
    <row r="1452" spans="1:9" x14ac:dyDescent="0.3">
      <c r="A1452">
        <v>1451</v>
      </c>
      <c r="B1452" t="s">
        <v>15</v>
      </c>
      <c r="C1452">
        <v>297044</v>
      </c>
      <c r="D1452" t="s">
        <v>21</v>
      </c>
      <c r="E1452" t="s">
        <v>16</v>
      </c>
      <c r="F1452" t="s">
        <v>12</v>
      </c>
      <c r="G1452" t="s">
        <v>13</v>
      </c>
      <c r="H1452" t="s">
        <v>13</v>
      </c>
      <c r="I1452">
        <v>27</v>
      </c>
    </row>
    <row r="1453" spans="1:9" x14ac:dyDescent="0.3">
      <c r="A1453">
        <v>1452</v>
      </c>
      <c r="B1453" t="s">
        <v>9</v>
      </c>
      <c r="C1453">
        <v>278030</v>
      </c>
      <c r="D1453" t="s">
        <v>19</v>
      </c>
      <c r="E1453" t="s">
        <v>16</v>
      </c>
      <c r="F1453" t="s">
        <v>12</v>
      </c>
      <c r="G1453" t="s">
        <v>13</v>
      </c>
      <c r="H1453" t="s">
        <v>13</v>
      </c>
      <c r="I1453">
        <v>48</v>
      </c>
    </row>
    <row r="1454" spans="1:9" x14ac:dyDescent="0.3">
      <c r="A1454">
        <v>1453</v>
      </c>
      <c r="B1454" t="s">
        <v>9</v>
      </c>
      <c r="C1454">
        <v>477915</v>
      </c>
      <c r="D1454" t="s">
        <v>10</v>
      </c>
      <c r="E1454" t="s">
        <v>11</v>
      </c>
      <c r="F1454" t="s">
        <v>12</v>
      </c>
      <c r="G1454" t="s">
        <v>13</v>
      </c>
      <c r="H1454" t="s">
        <v>13</v>
      </c>
      <c r="I1454">
        <v>21</v>
      </c>
    </row>
    <row r="1455" spans="1:9" x14ac:dyDescent="0.3">
      <c r="A1455">
        <v>1454</v>
      </c>
      <c r="B1455" t="s">
        <v>9</v>
      </c>
      <c r="C1455">
        <v>5472090.3399999999</v>
      </c>
      <c r="D1455" t="s">
        <v>10</v>
      </c>
      <c r="E1455" t="s">
        <v>11</v>
      </c>
      <c r="F1455" t="s">
        <v>12</v>
      </c>
      <c r="G1455" t="s">
        <v>13</v>
      </c>
      <c r="H1455" t="s">
        <v>13</v>
      </c>
      <c r="I1455">
        <v>42</v>
      </c>
    </row>
    <row r="1456" spans="1:9" x14ac:dyDescent="0.3">
      <c r="A1456">
        <v>1455</v>
      </c>
      <c r="B1456" t="s">
        <v>15</v>
      </c>
      <c r="C1456">
        <v>196822.39</v>
      </c>
      <c r="D1456" t="s">
        <v>14</v>
      </c>
      <c r="E1456" t="s">
        <v>11</v>
      </c>
      <c r="F1456" t="s">
        <v>12</v>
      </c>
      <c r="G1456" t="s">
        <v>13</v>
      </c>
      <c r="H1456" t="s">
        <v>13</v>
      </c>
      <c r="I1456">
        <v>94</v>
      </c>
    </row>
    <row r="1457" spans="1:9" x14ac:dyDescent="0.3">
      <c r="A1457">
        <v>1456</v>
      </c>
      <c r="B1457" t="s">
        <v>15</v>
      </c>
      <c r="C1457">
        <v>575000</v>
      </c>
      <c r="D1457" t="s">
        <v>10</v>
      </c>
      <c r="E1457" t="s">
        <v>16</v>
      </c>
      <c r="F1457" t="s">
        <v>12</v>
      </c>
      <c r="G1457" t="s">
        <v>13</v>
      </c>
      <c r="H1457" t="s">
        <v>12</v>
      </c>
      <c r="I1457">
        <v>32</v>
      </c>
    </row>
    <row r="1458" spans="1:9" x14ac:dyDescent="0.3">
      <c r="A1458">
        <v>1457</v>
      </c>
      <c r="B1458" t="s">
        <v>15</v>
      </c>
      <c r="C1458">
        <v>298957</v>
      </c>
      <c r="D1458" t="s">
        <v>17</v>
      </c>
      <c r="E1458" t="s">
        <v>16</v>
      </c>
      <c r="F1458" t="s">
        <v>12</v>
      </c>
      <c r="G1458" t="s">
        <v>13</v>
      </c>
      <c r="H1458" t="s">
        <v>13</v>
      </c>
      <c r="I1458">
        <v>32</v>
      </c>
    </row>
    <row r="1459" spans="1:9" x14ac:dyDescent="0.3">
      <c r="A1459">
        <v>1458</v>
      </c>
      <c r="B1459" t="s">
        <v>15</v>
      </c>
      <c r="C1459">
        <v>75294.7</v>
      </c>
      <c r="D1459" t="s">
        <v>10</v>
      </c>
      <c r="E1459" t="s">
        <v>16</v>
      </c>
      <c r="F1459" t="s">
        <v>12</v>
      </c>
      <c r="G1459" t="s">
        <v>13</v>
      </c>
      <c r="H1459" t="s">
        <v>13</v>
      </c>
      <c r="I1459">
        <v>25</v>
      </c>
    </row>
    <row r="1460" spans="1:9" x14ac:dyDescent="0.3">
      <c r="A1460">
        <v>1459</v>
      </c>
      <c r="B1460" t="s">
        <v>9</v>
      </c>
      <c r="C1460">
        <v>278030</v>
      </c>
      <c r="D1460" t="s">
        <v>19</v>
      </c>
      <c r="E1460" t="s">
        <v>16</v>
      </c>
      <c r="F1460" t="s">
        <v>12</v>
      </c>
      <c r="G1460" t="s">
        <v>13</v>
      </c>
      <c r="H1460" t="s">
        <v>13</v>
      </c>
      <c r="I1460">
        <v>61</v>
      </c>
    </row>
    <row r="1461" spans="1:9" x14ac:dyDescent="0.3">
      <c r="A1461">
        <v>1460</v>
      </c>
      <c r="B1461" t="s">
        <v>15</v>
      </c>
      <c r="C1461">
        <v>278030.99</v>
      </c>
      <c r="D1461" t="s">
        <v>19</v>
      </c>
      <c r="E1461" t="s">
        <v>16</v>
      </c>
      <c r="F1461" t="s">
        <v>12</v>
      </c>
      <c r="G1461" t="s">
        <v>13</v>
      </c>
      <c r="H1461" t="s">
        <v>13</v>
      </c>
      <c r="I1461">
        <v>34</v>
      </c>
    </row>
    <row r="1462" spans="1:9" x14ac:dyDescent="0.3">
      <c r="A1462">
        <v>1461</v>
      </c>
      <c r="B1462" t="s">
        <v>15</v>
      </c>
      <c r="C1462">
        <v>791499.02</v>
      </c>
      <c r="D1462" t="s">
        <v>10</v>
      </c>
      <c r="E1462" t="s">
        <v>16</v>
      </c>
      <c r="F1462" t="s">
        <v>12</v>
      </c>
      <c r="G1462" t="s">
        <v>13</v>
      </c>
      <c r="H1462" t="s">
        <v>13</v>
      </c>
      <c r="I1462">
        <v>29</v>
      </c>
    </row>
    <row r="1463" spans="1:9" x14ac:dyDescent="0.3">
      <c r="A1463">
        <v>1462</v>
      </c>
      <c r="B1463" t="s">
        <v>9</v>
      </c>
      <c r="C1463">
        <v>371304</v>
      </c>
      <c r="D1463" t="s">
        <v>18</v>
      </c>
      <c r="E1463" t="s">
        <v>16</v>
      </c>
      <c r="F1463" t="s">
        <v>12</v>
      </c>
      <c r="G1463" t="s">
        <v>13</v>
      </c>
      <c r="H1463" t="s">
        <v>12</v>
      </c>
      <c r="I1463">
        <v>37</v>
      </c>
    </row>
    <row r="1464" spans="1:9" x14ac:dyDescent="0.3">
      <c r="A1464">
        <v>1463</v>
      </c>
      <c r="B1464" t="s">
        <v>15</v>
      </c>
      <c r="C1464">
        <v>1611870.5</v>
      </c>
      <c r="D1464" t="s">
        <v>10</v>
      </c>
      <c r="E1464" t="s">
        <v>11</v>
      </c>
      <c r="F1464" t="s">
        <v>12</v>
      </c>
      <c r="G1464" t="s">
        <v>13</v>
      </c>
      <c r="H1464" t="s">
        <v>13</v>
      </c>
      <c r="I1464">
        <v>33</v>
      </c>
    </row>
    <row r="1465" spans="1:9" x14ac:dyDescent="0.3">
      <c r="A1465">
        <v>1464</v>
      </c>
      <c r="B1465" t="s">
        <v>9</v>
      </c>
      <c r="C1465">
        <v>771947.42</v>
      </c>
      <c r="D1465" t="s">
        <v>10</v>
      </c>
      <c r="E1465" t="s">
        <v>16</v>
      </c>
      <c r="F1465" t="s">
        <v>12</v>
      </c>
      <c r="G1465" t="s">
        <v>13</v>
      </c>
      <c r="H1465" t="s">
        <v>13</v>
      </c>
      <c r="I1465">
        <v>40</v>
      </c>
    </row>
    <row r="1466" spans="1:9" x14ac:dyDescent="0.3">
      <c r="A1466">
        <v>1465</v>
      </c>
      <c r="B1466" t="s">
        <v>9</v>
      </c>
      <c r="C1466">
        <v>278030</v>
      </c>
      <c r="D1466" t="s">
        <v>19</v>
      </c>
      <c r="E1466" t="s">
        <v>16</v>
      </c>
      <c r="F1466" t="s">
        <v>12</v>
      </c>
      <c r="G1466" t="s">
        <v>13</v>
      </c>
      <c r="H1466" t="s">
        <v>13</v>
      </c>
      <c r="I1466">
        <v>53</v>
      </c>
    </row>
    <row r="1467" spans="1:9" x14ac:dyDescent="0.3">
      <c r="A1467">
        <v>1466</v>
      </c>
      <c r="B1467" t="s">
        <v>15</v>
      </c>
      <c r="C1467">
        <v>1358025.5</v>
      </c>
      <c r="D1467" t="s">
        <v>10</v>
      </c>
      <c r="E1467" t="s">
        <v>11</v>
      </c>
      <c r="F1467" t="s">
        <v>12</v>
      </c>
      <c r="G1467" t="s">
        <v>13</v>
      </c>
      <c r="H1467" t="s">
        <v>13</v>
      </c>
      <c r="I1467">
        <v>32</v>
      </c>
    </row>
    <row r="1468" spans="1:9" x14ac:dyDescent="0.3">
      <c r="A1468">
        <v>1467</v>
      </c>
      <c r="B1468" t="s">
        <v>9</v>
      </c>
      <c r="C1468">
        <v>1049700.32</v>
      </c>
      <c r="D1468" t="s">
        <v>10</v>
      </c>
      <c r="E1468" t="s">
        <v>16</v>
      </c>
      <c r="F1468" t="s">
        <v>12</v>
      </c>
      <c r="G1468" t="s">
        <v>13</v>
      </c>
      <c r="H1468" t="s">
        <v>13</v>
      </c>
      <c r="I1468">
        <v>37</v>
      </c>
    </row>
    <row r="1469" spans="1:9" x14ac:dyDescent="0.3">
      <c r="A1469">
        <v>1468</v>
      </c>
      <c r="B1469" t="s">
        <v>9</v>
      </c>
      <c r="C1469">
        <v>311173</v>
      </c>
      <c r="D1469" t="s">
        <v>18</v>
      </c>
      <c r="E1469" t="s">
        <v>16</v>
      </c>
      <c r="F1469" t="s">
        <v>12</v>
      </c>
      <c r="G1469" t="s">
        <v>13</v>
      </c>
      <c r="H1469" t="s">
        <v>12</v>
      </c>
      <c r="I1469">
        <v>33</v>
      </c>
    </row>
    <row r="1470" spans="1:9" x14ac:dyDescent="0.3">
      <c r="A1470">
        <v>1469</v>
      </c>
      <c r="B1470" t="s">
        <v>9</v>
      </c>
      <c r="C1470">
        <v>266800</v>
      </c>
      <c r="D1470" t="s">
        <v>10</v>
      </c>
      <c r="E1470" t="s">
        <v>16</v>
      </c>
      <c r="F1470" t="s">
        <v>12</v>
      </c>
      <c r="G1470" t="s">
        <v>13</v>
      </c>
      <c r="H1470" t="s">
        <v>13</v>
      </c>
      <c r="I1470">
        <v>44</v>
      </c>
    </row>
    <row r="1471" spans="1:9" x14ac:dyDescent="0.3">
      <c r="A1471">
        <v>1470</v>
      </c>
      <c r="B1471" t="s">
        <v>9</v>
      </c>
      <c r="C1471">
        <v>196925</v>
      </c>
      <c r="D1471" t="s">
        <v>10</v>
      </c>
      <c r="E1471" t="s">
        <v>16</v>
      </c>
      <c r="F1471" t="s">
        <v>12</v>
      </c>
      <c r="G1471" t="s">
        <v>13</v>
      </c>
      <c r="H1471" t="s">
        <v>12</v>
      </c>
      <c r="I1471">
        <v>22</v>
      </c>
    </row>
    <row r="1472" spans="1:9" x14ac:dyDescent="0.3">
      <c r="A1472">
        <v>1471</v>
      </c>
      <c r="B1472" t="s">
        <v>9</v>
      </c>
      <c r="C1472">
        <v>342027</v>
      </c>
      <c r="D1472" t="s">
        <v>10</v>
      </c>
      <c r="E1472" t="s">
        <v>16</v>
      </c>
      <c r="F1472" t="s">
        <v>12</v>
      </c>
      <c r="G1472" t="s">
        <v>12</v>
      </c>
      <c r="H1472" t="s">
        <v>13</v>
      </c>
      <c r="I1472">
        <v>61</v>
      </c>
    </row>
    <row r="1473" spans="1:9" x14ac:dyDescent="0.3">
      <c r="A1473">
        <v>1472</v>
      </c>
      <c r="B1473" t="s">
        <v>15</v>
      </c>
      <c r="C1473">
        <v>1104062</v>
      </c>
      <c r="D1473" t="s">
        <v>14</v>
      </c>
      <c r="E1473" t="s">
        <v>11</v>
      </c>
      <c r="F1473" t="s">
        <v>12</v>
      </c>
      <c r="G1473" t="s">
        <v>13</v>
      </c>
      <c r="H1473" t="s">
        <v>13</v>
      </c>
      <c r="I1473">
        <v>91</v>
      </c>
    </row>
    <row r="1474" spans="1:9" x14ac:dyDescent="0.3">
      <c r="A1474">
        <v>1473</v>
      </c>
      <c r="B1474" t="s">
        <v>9</v>
      </c>
      <c r="C1474">
        <v>155880</v>
      </c>
      <c r="D1474" t="s">
        <v>10</v>
      </c>
      <c r="E1474" t="s">
        <v>16</v>
      </c>
      <c r="F1474" t="s">
        <v>12</v>
      </c>
      <c r="G1474" t="s">
        <v>13</v>
      </c>
      <c r="H1474" t="s">
        <v>13</v>
      </c>
      <c r="I1474">
        <v>36</v>
      </c>
    </row>
    <row r="1475" spans="1:9" x14ac:dyDescent="0.3">
      <c r="A1475">
        <v>1474</v>
      </c>
      <c r="B1475" t="s">
        <v>9</v>
      </c>
      <c r="C1475">
        <v>297046</v>
      </c>
      <c r="D1475" t="s">
        <v>17</v>
      </c>
      <c r="E1475" t="s">
        <v>16</v>
      </c>
      <c r="F1475" t="s">
        <v>12</v>
      </c>
      <c r="G1475" t="s">
        <v>13</v>
      </c>
      <c r="H1475" t="s">
        <v>13</v>
      </c>
      <c r="I1475">
        <v>51</v>
      </c>
    </row>
    <row r="1476" spans="1:9" x14ac:dyDescent="0.3">
      <c r="A1476">
        <v>1475</v>
      </c>
      <c r="B1476" t="s">
        <v>9</v>
      </c>
      <c r="C1476">
        <v>338166</v>
      </c>
      <c r="D1476" t="s">
        <v>18</v>
      </c>
      <c r="E1476" t="s">
        <v>16</v>
      </c>
      <c r="F1476" t="s">
        <v>12</v>
      </c>
      <c r="G1476" t="s">
        <v>13</v>
      </c>
      <c r="H1476" t="s">
        <v>13</v>
      </c>
      <c r="I1476">
        <v>56</v>
      </c>
    </row>
    <row r="1477" spans="1:9" x14ac:dyDescent="0.3">
      <c r="A1477">
        <v>1476</v>
      </c>
      <c r="B1477" t="s">
        <v>9</v>
      </c>
      <c r="C1477">
        <v>650000</v>
      </c>
      <c r="D1477" t="s">
        <v>10</v>
      </c>
      <c r="E1477" t="s">
        <v>16</v>
      </c>
      <c r="F1477" t="s">
        <v>12</v>
      </c>
      <c r="G1477" t="s">
        <v>13</v>
      </c>
      <c r="H1477" t="s">
        <v>12</v>
      </c>
      <c r="I1477">
        <v>31</v>
      </c>
    </row>
    <row r="1478" spans="1:9" x14ac:dyDescent="0.3">
      <c r="A1478">
        <v>1477</v>
      </c>
      <c r="B1478" t="s">
        <v>9</v>
      </c>
      <c r="C1478">
        <v>490638.83</v>
      </c>
      <c r="D1478" t="s">
        <v>10</v>
      </c>
      <c r="E1478" t="s">
        <v>11</v>
      </c>
      <c r="F1478" t="s">
        <v>12</v>
      </c>
      <c r="G1478" t="s">
        <v>13</v>
      </c>
      <c r="H1478" t="s">
        <v>13</v>
      </c>
      <c r="I1478">
        <v>55</v>
      </c>
    </row>
    <row r="1479" spans="1:9" x14ac:dyDescent="0.3">
      <c r="A1479">
        <v>1478</v>
      </c>
      <c r="B1479" t="s">
        <v>15</v>
      </c>
      <c r="C1479">
        <v>432363</v>
      </c>
      <c r="D1479" t="s">
        <v>14</v>
      </c>
      <c r="E1479" t="s">
        <v>11</v>
      </c>
      <c r="F1479" t="s">
        <v>12</v>
      </c>
      <c r="G1479" t="s">
        <v>13</v>
      </c>
      <c r="H1479" t="s">
        <v>13</v>
      </c>
      <c r="I1479">
        <v>80</v>
      </c>
    </row>
    <row r="1480" spans="1:9" x14ac:dyDescent="0.3">
      <c r="A1480">
        <v>1479</v>
      </c>
      <c r="B1480" t="s">
        <v>9</v>
      </c>
      <c r="C1480">
        <v>360420</v>
      </c>
      <c r="D1480" t="s">
        <v>18</v>
      </c>
      <c r="E1480" t="s">
        <v>16</v>
      </c>
      <c r="F1480" t="s">
        <v>12</v>
      </c>
      <c r="G1480" t="s">
        <v>13</v>
      </c>
      <c r="H1480" t="s">
        <v>12</v>
      </c>
      <c r="I1480">
        <v>32</v>
      </c>
    </row>
    <row r="1481" spans="1:9" x14ac:dyDescent="0.3">
      <c r="A1481">
        <v>1480</v>
      </c>
      <c r="B1481" t="s">
        <v>9</v>
      </c>
      <c r="C1481">
        <v>351670.01</v>
      </c>
      <c r="D1481" t="s">
        <v>10</v>
      </c>
      <c r="E1481" t="s">
        <v>16</v>
      </c>
      <c r="F1481" t="s">
        <v>12</v>
      </c>
      <c r="G1481" t="s">
        <v>13</v>
      </c>
      <c r="H1481" t="s">
        <v>13</v>
      </c>
      <c r="I1481">
        <v>21</v>
      </c>
    </row>
    <row r="1482" spans="1:9" x14ac:dyDescent="0.3">
      <c r="A1482">
        <v>1481</v>
      </c>
      <c r="B1482" t="s">
        <v>15</v>
      </c>
      <c r="C1482">
        <v>528606.29</v>
      </c>
      <c r="D1482" t="s">
        <v>10</v>
      </c>
      <c r="E1482" t="s">
        <v>11</v>
      </c>
      <c r="F1482" t="s">
        <v>12</v>
      </c>
      <c r="G1482" t="s">
        <v>13</v>
      </c>
      <c r="H1482" t="s">
        <v>13</v>
      </c>
      <c r="I1482">
        <v>29</v>
      </c>
    </row>
    <row r="1483" spans="1:9" x14ac:dyDescent="0.3">
      <c r="A1483">
        <v>1482</v>
      </c>
      <c r="B1483" t="s">
        <v>15</v>
      </c>
      <c r="C1483">
        <v>2398731.5</v>
      </c>
      <c r="D1483" t="s">
        <v>10</v>
      </c>
      <c r="E1483" t="s">
        <v>11</v>
      </c>
      <c r="F1483" t="s">
        <v>12</v>
      </c>
      <c r="G1483" t="s">
        <v>13</v>
      </c>
      <c r="H1483" t="s">
        <v>13</v>
      </c>
      <c r="I1483">
        <v>29</v>
      </c>
    </row>
    <row r="1484" spans="1:9" x14ac:dyDescent="0.3">
      <c r="A1484">
        <v>1483</v>
      </c>
      <c r="B1484" t="s">
        <v>9</v>
      </c>
      <c r="C1484">
        <v>327400</v>
      </c>
      <c r="D1484" t="s">
        <v>10</v>
      </c>
      <c r="E1484" t="s">
        <v>16</v>
      </c>
      <c r="F1484" t="s">
        <v>12</v>
      </c>
      <c r="G1484" t="s">
        <v>13</v>
      </c>
      <c r="H1484" t="s">
        <v>13</v>
      </c>
      <c r="I1484">
        <v>21</v>
      </c>
    </row>
    <row r="1485" spans="1:9" x14ac:dyDescent="0.3">
      <c r="A1485">
        <v>1484</v>
      </c>
      <c r="B1485" t="s">
        <v>15</v>
      </c>
      <c r="C1485">
        <v>228749</v>
      </c>
      <c r="D1485" t="s">
        <v>10</v>
      </c>
      <c r="E1485" t="s">
        <v>11</v>
      </c>
      <c r="F1485" t="s">
        <v>12</v>
      </c>
      <c r="G1485" t="s">
        <v>13</v>
      </c>
      <c r="H1485" t="s">
        <v>12</v>
      </c>
      <c r="I1485">
        <v>56</v>
      </c>
    </row>
    <row r="1486" spans="1:9" x14ac:dyDescent="0.3">
      <c r="A1486">
        <v>1485</v>
      </c>
      <c r="B1486" t="s">
        <v>15</v>
      </c>
      <c r="C1486">
        <v>1139623</v>
      </c>
      <c r="D1486" t="s">
        <v>14</v>
      </c>
      <c r="E1486" t="s">
        <v>11</v>
      </c>
      <c r="F1486" t="s">
        <v>12</v>
      </c>
      <c r="G1486" t="s">
        <v>13</v>
      </c>
      <c r="H1486" t="s">
        <v>13</v>
      </c>
      <c r="I1486">
        <v>78</v>
      </c>
    </row>
    <row r="1487" spans="1:9" x14ac:dyDescent="0.3">
      <c r="A1487">
        <v>1486</v>
      </c>
      <c r="B1487" t="s">
        <v>9</v>
      </c>
      <c r="C1487">
        <v>286145.68</v>
      </c>
      <c r="D1487" t="s">
        <v>10</v>
      </c>
      <c r="E1487" t="s">
        <v>16</v>
      </c>
      <c r="F1487" t="s">
        <v>12</v>
      </c>
      <c r="G1487" t="s">
        <v>13</v>
      </c>
      <c r="H1487" t="s">
        <v>13</v>
      </c>
      <c r="I1487">
        <v>51</v>
      </c>
    </row>
    <row r="1488" spans="1:9" x14ac:dyDescent="0.3">
      <c r="A1488">
        <v>1487</v>
      </c>
      <c r="B1488" t="s">
        <v>9</v>
      </c>
      <c r="C1488">
        <v>297045</v>
      </c>
      <c r="D1488" t="s">
        <v>17</v>
      </c>
      <c r="E1488" t="s">
        <v>16</v>
      </c>
      <c r="F1488" t="s">
        <v>12</v>
      </c>
      <c r="G1488" t="s">
        <v>13</v>
      </c>
      <c r="H1488" t="s">
        <v>13</v>
      </c>
      <c r="I1488">
        <v>25</v>
      </c>
    </row>
    <row r="1489" spans="1:9" x14ac:dyDescent="0.3">
      <c r="A1489">
        <v>1488</v>
      </c>
      <c r="B1489" t="s">
        <v>9</v>
      </c>
      <c r="C1489">
        <v>734252.96</v>
      </c>
      <c r="D1489" t="s">
        <v>10</v>
      </c>
      <c r="E1489" t="s">
        <v>16</v>
      </c>
      <c r="F1489" t="s">
        <v>12</v>
      </c>
      <c r="G1489" t="s">
        <v>13</v>
      </c>
      <c r="H1489" t="s">
        <v>13</v>
      </c>
      <c r="I1489">
        <v>60</v>
      </c>
    </row>
    <row r="1490" spans="1:9" x14ac:dyDescent="0.3">
      <c r="A1490">
        <v>1489</v>
      </c>
      <c r="B1490" t="s">
        <v>9</v>
      </c>
      <c r="C1490">
        <v>592772.23</v>
      </c>
      <c r="D1490" t="s">
        <v>10</v>
      </c>
      <c r="E1490" t="s">
        <v>11</v>
      </c>
      <c r="F1490" t="s">
        <v>12</v>
      </c>
      <c r="G1490" t="s">
        <v>13</v>
      </c>
      <c r="H1490" t="s">
        <v>13</v>
      </c>
      <c r="I1490">
        <v>25</v>
      </c>
    </row>
    <row r="1491" spans="1:9" x14ac:dyDescent="0.3">
      <c r="A1491">
        <v>1490</v>
      </c>
      <c r="B1491" t="s">
        <v>9</v>
      </c>
      <c r="C1491">
        <v>303333</v>
      </c>
      <c r="D1491" t="s">
        <v>10</v>
      </c>
      <c r="E1491" t="s">
        <v>16</v>
      </c>
      <c r="F1491" t="s">
        <v>12</v>
      </c>
      <c r="G1491" t="s">
        <v>12</v>
      </c>
      <c r="H1491" t="s">
        <v>13</v>
      </c>
      <c r="I1491">
        <v>38</v>
      </c>
    </row>
    <row r="1492" spans="1:9" x14ac:dyDescent="0.3">
      <c r="A1492">
        <v>1491</v>
      </c>
      <c r="B1492" t="s">
        <v>9</v>
      </c>
      <c r="C1492">
        <v>347135</v>
      </c>
      <c r="D1492" t="s">
        <v>17</v>
      </c>
      <c r="E1492" t="s">
        <v>16</v>
      </c>
      <c r="F1492" t="s">
        <v>12</v>
      </c>
      <c r="G1492" t="s">
        <v>13</v>
      </c>
      <c r="H1492" t="s">
        <v>13</v>
      </c>
      <c r="I1492">
        <v>54</v>
      </c>
    </row>
    <row r="1493" spans="1:9" x14ac:dyDescent="0.3">
      <c r="A1493">
        <v>1492</v>
      </c>
      <c r="B1493" t="s">
        <v>9</v>
      </c>
      <c r="C1493">
        <v>639148</v>
      </c>
      <c r="D1493" t="s">
        <v>18</v>
      </c>
      <c r="E1493" t="s">
        <v>16</v>
      </c>
      <c r="F1493" t="s">
        <v>12</v>
      </c>
      <c r="G1493" t="s">
        <v>13</v>
      </c>
      <c r="H1493" t="s">
        <v>13</v>
      </c>
      <c r="I1493">
        <v>63</v>
      </c>
    </row>
    <row r="1494" spans="1:9" x14ac:dyDescent="0.3">
      <c r="A1494">
        <v>1493</v>
      </c>
      <c r="B1494" t="s">
        <v>9</v>
      </c>
      <c r="C1494">
        <v>435801</v>
      </c>
      <c r="D1494" t="s">
        <v>10</v>
      </c>
      <c r="E1494" t="s">
        <v>16</v>
      </c>
      <c r="F1494" t="s">
        <v>12</v>
      </c>
      <c r="G1494" t="s">
        <v>12</v>
      </c>
      <c r="H1494" t="s">
        <v>13</v>
      </c>
      <c r="I1494">
        <v>47</v>
      </c>
    </row>
    <row r="1495" spans="1:9" x14ac:dyDescent="0.3">
      <c r="A1495">
        <v>1494</v>
      </c>
      <c r="B1495" t="s">
        <v>9</v>
      </c>
      <c r="C1495">
        <v>484829.52</v>
      </c>
      <c r="D1495" t="s">
        <v>10</v>
      </c>
      <c r="E1495" t="s">
        <v>16</v>
      </c>
      <c r="F1495" t="s">
        <v>12</v>
      </c>
      <c r="G1495" t="s">
        <v>13</v>
      </c>
      <c r="H1495" t="s">
        <v>13</v>
      </c>
      <c r="I1495">
        <v>25</v>
      </c>
    </row>
    <row r="1496" spans="1:9" x14ac:dyDescent="0.3">
      <c r="A1496">
        <v>1495</v>
      </c>
      <c r="B1496" t="s">
        <v>15</v>
      </c>
      <c r="C1496">
        <v>92366.25</v>
      </c>
      <c r="D1496" t="s">
        <v>10</v>
      </c>
      <c r="E1496" t="s">
        <v>11</v>
      </c>
      <c r="F1496" t="s">
        <v>12</v>
      </c>
      <c r="G1496" t="s">
        <v>13</v>
      </c>
      <c r="H1496" t="s">
        <v>13</v>
      </c>
      <c r="I1496">
        <v>23</v>
      </c>
    </row>
    <row r="1497" spans="1:9" x14ac:dyDescent="0.3">
      <c r="A1497">
        <v>1496</v>
      </c>
      <c r="B1497" t="s">
        <v>15</v>
      </c>
      <c r="C1497">
        <v>863546</v>
      </c>
      <c r="D1497" t="s">
        <v>10</v>
      </c>
      <c r="E1497" t="s">
        <v>11</v>
      </c>
      <c r="F1497" t="s">
        <v>12</v>
      </c>
      <c r="G1497" t="s">
        <v>13</v>
      </c>
      <c r="H1497" t="s">
        <v>12</v>
      </c>
      <c r="I1497">
        <v>31</v>
      </c>
    </row>
    <row r="1498" spans="1:9" x14ac:dyDescent="0.3">
      <c r="A1498">
        <v>1497</v>
      </c>
      <c r="B1498" t="s">
        <v>15</v>
      </c>
      <c r="C1498">
        <v>399659</v>
      </c>
      <c r="D1498" t="s">
        <v>18</v>
      </c>
      <c r="E1498" t="s">
        <v>16</v>
      </c>
      <c r="F1498" t="s">
        <v>12</v>
      </c>
      <c r="G1498" t="s">
        <v>12</v>
      </c>
      <c r="H1498" t="s">
        <v>12</v>
      </c>
      <c r="I1498">
        <v>46</v>
      </c>
    </row>
    <row r="1499" spans="1:9" x14ac:dyDescent="0.3">
      <c r="A1499">
        <v>1498</v>
      </c>
      <c r="B1499" t="s">
        <v>15</v>
      </c>
      <c r="C1499">
        <v>1940476.41</v>
      </c>
      <c r="D1499" t="s">
        <v>10</v>
      </c>
      <c r="E1499" t="s">
        <v>16</v>
      </c>
      <c r="F1499" t="s">
        <v>12</v>
      </c>
      <c r="G1499" t="s">
        <v>13</v>
      </c>
      <c r="H1499" t="s">
        <v>13</v>
      </c>
      <c r="I1499">
        <v>34</v>
      </c>
    </row>
    <row r="1500" spans="1:9" x14ac:dyDescent="0.3">
      <c r="A1500">
        <v>1499</v>
      </c>
      <c r="B1500" t="s">
        <v>15</v>
      </c>
      <c r="C1500">
        <v>571508</v>
      </c>
      <c r="D1500" t="s">
        <v>10</v>
      </c>
      <c r="E1500" t="s">
        <v>11</v>
      </c>
      <c r="F1500" t="s">
        <v>12</v>
      </c>
      <c r="G1500" t="s">
        <v>13</v>
      </c>
      <c r="H1500" t="s">
        <v>13</v>
      </c>
      <c r="I1500">
        <v>29</v>
      </c>
    </row>
    <row r="1501" spans="1:9" x14ac:dyDescent="0.3">
      <c r="A1501">
        <v>1500</v>
      </c>
      <c r="B1501" t="s">
        <v>9</v>
      </c>
      <c r="C1501">
        <v>932109.37</v>
      </c>
      <c r="D1501" t="s">
        <v>10</v>
      </c>
      <c r="E1501" t="s">
        <v>16</v>
      </c>
      <c r="F1501" t="s">
        <v>12</v>
      </c>
      <c r="G1501" t="s">
        <v>13</v>
      </c>
      <c r="H1501" t="s">
        <v>13</v>
      </c>
      <c r="I1501">
        <v>41</v>
      </c>
    </row>
    <row r="1502" spans="1:9" x14ac:dyDescent="0.3">
      <c r="A1502">
        <v>1501</v>
      </c>
      <c r="B1502" t="s">
        <v>9</v>
      </c>
      <c r="C1502">
        <v>155000</v>
      </c>
      <c r="D1502" t="s">
        <v>10</v>
      </c>
      <c r="E1502" t="s">
        <v>16</v>
      </c>
      <c r="F1502" t="s">
        <v>12</v>
      </c>
      <c r="G1502" t="s">
        <v>13</v>
      </c>
      <c r="H1502" t="s">
        <v>12</v>
      </c>
      <c r="I1502">
        <v>53</v>
      </c>
    </row>
    <row r="1503" spans="1:9" x14ac:dyDescent="0.3">
      <c r="A1503">
        <v>1502</v>
      </c>
      <c r="B1503" t="s">
        <v>15</v>
      </c>
      <c r="C1503">
        <v>859613</v>
      </c>
      <c r="D1503" t="s">
        <v>10</v>
      </c>
      <c r="E1503" t="s">
        <v>16</v>
      </c>
      <c r="F1503" t="s">
        <v>12</v>
      </c>
      <c r="G1503" t="s">
        <v>13</v>
      </c>
      <c r="H1503" t="s">
        <v>13</v>
      </c>
      <c r="I1503">
        <v>22</v>
      </c>
    </row>
    <row r="1504" spans="1:9" x14ac:dyDescent="0.3">
      <c r="A1504">
        <v>1503</v>
      </c>
      <c r="B1504" t="s">
        <v>15</v>
      </c>
      <c r="C1504">
        <v>159000</v>
      </c>
      <c r="D1504" t="s">
        <v>10</v>
      </c>
      <c r="E1504" t="s">
        <v>16</v>
      </c>
      <c r="F1504" t="s">
        <v>12</v>
      </c>
      <c r="G1504" t="s">
        <v>12</v>
      </c>
      <c r="H1504" t="s">
        <v>12</v>
      </c>
      <c r="I1504">
        <v>49</v>
      </c>
    </row>
    <row r="1505" spans="1:9" x14ac:dyDescent="0.3">
      <c r="A1505">
        <v>1504</v>
      </c>
      <c r="B1505" t="s">
        <v>9</v>
      </c>
      <c r="C1505">
        <v>540083</v>
      </c>
      <c r="D1505" t="s">
        <v>18</v>
      </c>
      <c r="E1505" t="s">
        <v>16</v>
      </c>
      <c r="F1505" t="s">
        <v>12</v>
      </c>
      <c r="G1505" t="s">
        <v>13</v>
      </c>
      <c r="H1505" t="s">
        <v>12</v>
      </c>
      <c r="I1505">
        <v>60</v>
      </c>
    </row>
    <row r="1506" spans="1:9" x14ac:dyDescent="0.3">
      <c r="A1506">
        <v>1505</v>
      </c>
      <c r="B1506" t="s">
        <v>9</v>
      </c>
      <c r="C1506">
        <v>2817770</v>
      </c>
      <c r="D1506" t="s">
        <v>10</v>
      </c>
      <c r="E1506" t="s">
        <v>11</v>
      </c>
      <c r="F1506" t="s">
        <v>12</v>
      </c>
      <c r="G1506" t="s">
        <v>13</v>
      </c>
      <c r="H1506" t="s">
        <v>13</v>
      </c>
      <c r="I1506">
        <v>59</v>
      </c>
    </row>
    <row r="1507" spans="1:9" x14ac:dyDescent="0.3">
      <c r="A1507">
        <v>1506</v>
      </c>
      <c r="B1507" t="s">
        <v>15</v>
      </c>
      <c r="C1507">
        <v>688069.8</v>
      </c>
      <c r="D1507" t="s">
        <v>10</v>
      </c>
      <c r="E1507" t="s">
        <v>16</v>
      </c>
      <c r="F1507" t="s">
        <v>12</v>
      </c>
      <c r="G1507" t="s">
        <v>12</v>
      </c>
      <c r="H1507" t="s">
        <v>13</v>
      </c>
      <c r="I1507">
        <v>25</v>
      </c>
    </row>
    <row r="1508" spans="1:9" x14ac:dyDescent="0.3">
      <c r="A1508">
        <v>1507</v>
      </c>
      <c r="B1508" t="s">
        <v>15</v>
      </c>
      <c r="C1508">
        <v>361500</v>
      </c>
      <c r="D1508" t="s">
        <v>10</v>
      </c>
      <c r="E1508" t="s">
        <v>16</v>
      </c>
      <c r="F1508" t="s">
        <v>12</v>
      </c>
      <c r="G1508" t="s">
        <v>13</v>
      </c>
      <c r="H1508" t="s">
        <v>12</v>
      </c>
      <c r="I1508">
        <v>49</v>
      </c>
    </row>
    <row r="1509" spans="1:9" x14ac:dyDescent="0.3">
      <c r="A1509">
        <v>1508</v>
      </c>
      <c r="B1509" t="s">
        <v>15</v>
      </c>
      <c r="C1509">
        <v>937245</v>
      </c>
      <c r="D1509" t="s">
        <v>18</v>
      </c>
      <c r="E1509" t="s">
        <v>16</v>
      </c>
      <c r="F1509" t="s">
        <v>12</v>
      </c>
      <c r="G1509" t="s">
        <v>13</v>
      </c>
      <c r="H1509" t="s">
        <v>12</v>
      </c>
      <c r="I1509">
        <v>61</v>
      </c>
    </row>
    <row r="1510" spans="1:9" x14ac:dyDescent="0.3">
      <c r="A1510">
        <v>1509</v>
      </c>
      <c r="B1510" t="s">
        <v>9</v>
      </c>
      <c r="C1510">
        <v>1858320</v>
      </c>
      <c r="D1510" t="s">
        <v>10</v>
      </c>
      <c r="E1510" t="s">
        <v>16</v>
      </c>
      <c r="F1510" t="s">
        <v>12</v>
      </c>
      <c r="G1510" t="s">
        <v>13</v>
      </c>
      <c r="H1510" t="s">
        <v>13</v>
      </c>
      <c r="I1510">
        <v>36</v>
      </c>
    </row>
    <row r="1511" spans="1:9" x14ac:dyDescent="0.3">
      <c r="A1511">
        <v>1510</v>
      </c>
      <c r="B1511" t="s">
        <v>9</v>
      </c>
      <c r="C1511">
        <v>297046</v>
      </c>
      <c r="D1511" t="s">
        <v>18</v>
      </c>
      <c r="E1511" t="s">
        <v>16</v>
      </c>
      <c r="F1511" t="s">
        <v>12</v>
      </c>
      <c r="G1511" t="s">
        <v>12</v>
      </c>
      <c r="H1511" t="s">
        <v>12</v>
      </c>
      <c r="I1511">
        <v>29</v>
      </c>
    </row>
    <row r="1512" spans="1:9" x14ac:dyDescent="0.3">
      <c r="A1512">
        <v>1511</v>
      </c>
      <c r="B1512" t="s">
        <v>9</v>
      </c>
      <c r="C1512">
        <v>546457.48</v>
      </c>
      <c r="D1512" t="s">
        <v>10</v>
      </c>
      <c r="E1512" t="s">
        <v>16</v>
      </c>
      <c r="F1512" t="s">
        <v>12</v>
      </c>
      <c r="G1512" t="s">
        <v>13</v>
      </c>
      <c r="H1512" t="s">
        <v>13</v>
      </c>
      <c r="I1512">
        <v>33</v>
      </c>
    </row>
    <row r="1513" spans="1:9" x14ac:dyDescent="0.3">
      <c r="A1513">
        <v>1512</v>
      </c>
      <c r="B1513" t="s">
        <v>9</v>
      </c>
      <c r="C1513">
        <v>297044</v>
      </c>
      <c r="D1513" t="s">
        <v>19</v>
      </c>
      <c r="E1513" t="s">
        <v>16</v>
      </c>
      <c r="F1513" t="s">
        <v>12</v>
      </c>
      <c r="G1513" t="s">
        <v>13</v>
      </c>
      <c r="H1513" t="s">
        <v>13</v>
      </c>
      <c r="I1513">
        <v>61</v>
      </c>
    </row>
    <row r="1514" spans="1:9" x14ac:dyDescent="0.3">
      <c r="A1514">
        <v>1513</v>
      </c>
      <c r="B1514" t="s">
        <v>15</v>
      </c>
      <c r="C1514">
        <v>120000</v>
      </c>
      <c r="D1514" t="s">
        <v>10</v>
      </c>
      <c r="E1514" t="s">
        <v>16</v>
      </c>
      <c r="F1514" t="s">
        <v>12</v>
      </c>
      <c r="G1514" t="s">
        <v>13</v>
      </c>
      <c r="H1514" t="s">
        <v>13</v>
      </c>
      <c r="I1514">
        <v>42</v>
      </c>
    </row>
    <row r="1515" spans="1:9" x14ac:dyDescent="0.3">
      <c r="A1515">
        <v>1514</v>
      </c>
      <c r="B1515" t="s">
        <v>15</v>
      </c>
      <c r="C1515">
        <v>1296001.6000000001</v>
      </c>
      <c r="D1515" t="s">
        <v>10</v>
      </c>
      <c r="E1515" t="s">
        <v>11</v>
      </c>
      <c r="F1515" t="s">
        <v>12</v>
      </c>
      <c r="G1515" t="s">
        <v>13</v>
      </c>
      <c r="H1515" t="s">
        <v>13</v>
      </c>
      <c r="I1515">
        <v>47</v>
      </c>
    </row>
    <row r="1516" spans="1:9" x14ac:dyDescent="0.3">
      <c r="A1516">
        <v>1515</v>
      </c>
      <c r="B1516" t="s">
        <v>9</v>
      </c>
      <c r="C1516">
        <v>1346350</v>
      </c>
      <c r="D1516" t="s">
        <v>10</v>
      </c>
      <c r="E1516" t="s">
        <v>16</v>
      </c>
      <c r="F1516" t="s">
        <v>12</v>
      </c>
      <c r="G1516" t="s">
        <v>13</v>
      </c>
      <c r="H1516" t="s">
        <v>13</v>
      </c>
      <c r="I1516">
        <v>47</v>
      </c>
    </row>
    <row r="1517" spans="1:9" x14ac:dyDescent="0.3">
      <c r="A1517">
        <v>1516</v>
      </c>
      <c r="B1517" t="s">
        <v>15</v>
      </c>
      <c r="C1517">
        <v>1089100</v>
      </c>
      <c r="D1517" t="s">
        <v>10</v>
      </c>
      <c r="E1517" t="s">
        <v>16</v>
      </c>
      <c r="F1517" t="s">
        <v>12</v>
      </c>
      <c r="G1517" t="s">
        <v>13</v>
      </c>
      <c r="H1517" t="s">
        <v>13</v>
      </c>
      <c r="I1517">
        <v>35</v>
      </c>
    </row>
    <row r="1518" spans="1:9" x14ac:dyDescent="0.3">
      <c r="A1518">
        <v>1517</v>
      </c>
      <c r="B1518" t="s">
        <v>9</v>
      </c>
      <c r="C1518">
        <v>766610</v>
      </c>
      <c r="D1518" t="s">
        <v>10</v>
      </c>
      <c r="E1518" t="s">
        <v>11</v>
      </c>
      <c r="F1518" t="s">
        <v>12</v>
      </c>
      <c r="G1518" t="s">
        <v>13</v>
      </c>
      <c r="H1518" t="s">
        <v>13</v>
      </c>
      <c r="I1518">
        <v>53</v>
      </c>
    </row>
    <row r="1519" spans="1:9" x14ac:dyDescent="0.3">
      <c r="A1519">
        <v>1518</v>
      </c>
      <c r="B1519" t="s">
        <v>15</v>
      </c>
      <c r="C1519">
        <v>727896.34</v>
      </c>
      <c r="D1519" t="s">
        <v>10</v>
      </c>
      <c r="E1519" t="s">
        <v>11</v>
      </c>
      <c r="F1519" t="s">
        <v>12</v>
      </c>
      <c r="G1519" t="s">
        <v>13</v>
      </c>
      <c r="H1519" t="s">
        <v>13</v>
      </c>
      <c r="I1519">
        <v>34</v>
      </c>
    </row>
    <row r="1520" spans="1:9" x14ac:dyDescent="0.3">
      <c r="A1520">
        <v>1519</v>
      </c>
      <c r="B1520" t="s">
        <v>9</v>
      </c>
      <c r="C1520">
        <v>2577656.4700000002</v>
      </c>
      <c r="D1520" t="s">
        <v>10</v>
      </c>
      <c r="E1520" t="s">
        <v>11</v>
      </c>
      <c r="F1520" t="s">
        <v>12</v>
      </c>
      <c r="G1520" t="s">
        <v>13</v>
      </c>
      <c r="H1520" t="s">
        <v>13</v>
      </c>
      <c r="I1520">
        <v>37</v>
      </c>
    </row>
    <row r="1521" spans="1:9" x14ac:dyDescent="0.3">
      <c r="A1521">
        <v>1520</v>
      </c>
      <c r="B1521" t="s">
        <v>15</v>
      </c>
      <c r="C1521">
        <v>2694159.76</v>
      </c>
      <c r="D1521" t="s">
        <v>10</v>
      </c>
      <c r="E1521" t="s">
        <v>16</v>
      </c>
      <c r="F1521" t="s">
        <v>12</v>
      </c>
      <c r="G1521" t="s">
        <v>13</v>
      </c>
      <c r="H1521" t="s">
        <v>13</v>
      </c>
      <c r="I1521">
        <v>28</v>
      </c>
    </row>
    <row r="1522" spans="1:9" x14ac:dyDescent="0.3">
      <c r="A1522">
        <v>1521</v>
      </c>
      <c r="B1522" t="s">
        <v>15</v>
      </c>
      <c r="C1522">
        <v>36204.74</v>
      </c>
      <c r="D1522" t="s">
        <v>10</v>
      </c>
      <c r="E1522" t="s">
        <v>11</v>
      </c>
      <c r="F1522" t="s">
        <v>12</v>
      </c>
      <c r="G1522" t="s">
        <v>13</v>
      </c>
      <c r="H1522" t="s">
        <v>13</v>
      </c>
      <c r="I1522">
        <v>32</v>
      </c>
    </row>
    <row r="1523" spans="1:9" x14ac:dyDescent="0.3">
      <c r="A1523">
        <v>1522</v>
      </c>
      <c r="B1523" t="s">
        <v>15</v>
      </c>
      <c r="C1523">
        <v>300018</v>
      </c>
      <c r="D1523" t="s">
        <v>18</v>
      </c>
      <c r="E1523" t="s">
        <v>16</v>
      </c>
      <c r="F1523" t="s">
        <v>12</v>
      </c>
      <c r="G1523" t="s">
        <v>13</v>
      </c>
      <c r="H1523" t="s">
        <v>13</v>
      </c>
      <c r="I1523">
        <v>47</v>
      </c>
    </row>
    <row r="1524" spans="1:9" x14ac:dyDescent="0.3">
      <c r="A1524">
        <v>1523</v>
      </c>
      <c r="B1524" t="s">
        <v>15</v>
      </c>
      <c r="C1524">
        <v>382325</v>
      </c>
      <c r="D1524" t="s">
        <v>10</v>
      </c>
      <c r="E1524" t="s">
        <v>16</v>
      </c>
      <c r="F1524" t="s">
        <v>12</v>
      </c>
      <c r="G1524" t="s">
        <v>12</v>
      </c>
      <c r="H1524" t="s">
        <v>13</v>
      </c>
      <c r="I1524">
        <v>33</v>
      </c>
    </row>
    <row r="1525" spans="1:9" x14ac:dyDescent="0.3">
      <c r="A1525">
        <v>1524</v>
      </c>
      <c r="B1525" t="s">
        <v>15</v>
      </c>
      <c r="C1525">
        <v>326749</v>
      </c>
      <c r="D1525" t="s">
        <v>18</v>
      </c>
      <c r="E1525" t="s">
        <v>16</v>
      </c>
      <c r="F1525" t="s">
        <v>12</v>
      </c>
      <c r="G1525" t="s">
        <v>13</v>
      </c>
      <c r="H1525" t="s">
        <v>13</v>
      </c>
      <c r="I1525">
        <v>56</v>
      </c>
    </row>
    <row r="1526" spans="1:9" x14ac:dyDescent="0.3">
      <c r="A1526">
        <v>1525</v>
      </c>
      <c r="B1526" t="s">
        <v>9</v>
      </c>
      <c r="C1526">
        <v>611036.43999999994</v>
      </c>
      <c r="D1526" t="s">
        <v>14</v>
      </c>
      <c r="E1526" t="s">
        <v>11</v>
      </c>
      <c r="F1526" t="s">
        <v>12</v>
      </c>
      <c r="G1526" t="s">
        <v>13</v>
      </c>
      <c r="H1526" t="s">
        <v>13</v>
      </c>
      <c r="I1526">
        <v>93</v>
      </c>
    </row>
    <row r="1527" spans="1:9" x14ac:dyDescent="0.3">
      <c r="A1527">
        <v>1526</v>
      </c>
      <c r="B1527" t="s">
        <v>15</v>
      </c>
      <c r="C1527">
        <v>278031</v>
      </c>
      <c r="D1527" t="s">
        <v>17</v>
      </c>
      <c r="E1527" t="s">
        <v>16</v>
      </c>
      <c r="F1527" t="s">
        <v>12</v>
      </c>
      <c r="G1527" t="s">
        <v>13</v>
      </c>
      <c r="H1527" t="s">
        <v>12</v>
      </c>
      <c r="I1527">
        <v>43</v>
      </c>
    </row>
    <row r="1528" spans="1:9" x14ac:dyDescent="0.3">
      <c r="A1528">
        <v>1527</v>
      </c>
      <c r="B1528" t="s">
        <v>9</v>
      </c>
      <c r="C1528">
        <v>275191.65000000002</v>
      </c>
      <c r="D1528" t="s">
        <v>10</v>
      </c>
      <c r="E1528" t="s">
        <v>16</v>
      </c>
      <c r="F1528" t="s">
        <v>12</v>
      </c>
      <c r="G1528" t="s">
        <v>13</v>
      </c>
      <c r="H1528" t="s">
        <v>13</v>
      </c>
      <c r="I1528">
        <v>22</v>
      </c>
    </row>
    <row r="1529" spans="1:9" x14ac:dyDescent="0.3">
      <c r="A1529">
        <v>1528</v>
      </c>
      <c r="B1529" t="s">
        <v>9</v>
      </c>
      <c r="C1529">
        <v>273980</v>
      </c>
      <c r="D1529" t="s">
        <v>10</v>
      </c>
      <c r="E1529" t="s">
        <v>16</v>
      </c>
      <c r="F1529" t="s">
        <v>12</v>
      </c>
      <c r="G1529" t="s">
        <v>13</v>
      </c>
      <c r="H1529" t="s">
        <v>13</v>
      </c>
      <c r="I1529">
        <v>23</v>
      </c>
    </row>
    <row r="1530" spans="1:9" x14ac:dyDescent="0.3">
      <c r="A1530">
        <v>1529</v>
      </c>
      <c r="B1530" t="s">
        <v>15</v>
      </c>
      <c r="C1530">
        <v>1664567.5</v>
      </c>
      <c r="D1530" t="s">
        <v>10</v>
      </c>
      <c r="E1530" t="s">
        <v>11</v>
      </c>
      <c r="F1530" t="s">
        <v>12</v>
      </c>
      <c r="G1530" t="s">
        <v>13</v>
      </c>
      <c r="H1530" t="s">
        <v>13</v>
      </c>
      <c r="I1530">
        <v>45</v>
      </c>
    </row>
    <row r="1531" spans="1:9" x14ac:dyDescent="0.3">
      <c r="A1531">
        <v>1530</v>
      </c>
      <c r="B1531" t="s">
        <v>9</v>
      </c>
      <c r="C1531">
        <v>185046.87</v>
      </c>
      <c r="D1531" t="s">
        <v>10</v>
      </c>
      <c r="E1531" t="s">
        <v>11</v>
      </c>
      <c r="F1531" t="s">
        <v>12</v>
      </c>
      <c r="G1531" t="s">
        <v>13</v>
      </c>
      <c r="H1531" t="s">
        <v>13</v>
      </c>
      <c r="I1531">
        <v>25</v>
      </c>
    </row>
    <row r="1532" spans="1:9" x14ac:dyDescent="0.3">
      <c r="A1532">
        <v>1531</v>
      </c>
      <c r="B1532" t="s">
        <v>9</v>
      </c>
      <c r="C1532">
        <v>634576.92000000004</v>
      </c>
      <c r="D1532" t="s">
        <v>10</v>
      </c>
      <c r="E1532" t="s">
        <v>16</v>
      </c>
      <c r="F1532" t="s">
        <v>12</v>
      </c>
      <c r="G1532" t="s">
        <v>13</v>
      </c>
      <c r="H1532" t="s">
        <v>13</v>
      </c>
      <c r="I1532">
        <v>44</v>
      </c>
    </row>
    <row r="1533" spans="1:9" x14ac:dyDescent="0.3">
      <c r="A1533">
        <v>1532</v>
      </c>
      <c r="B1533" t="s">
        <v>9</v>
      </c>
      <c r="C1533">
        <v>513543</v>
      </c>
      <c r="D1533" t="s">
        <v>10</v>
      </c>
      <c r="E1533" t="s">
        <v>11</v>
      </c>
      <c r="F1533" t="s">
        <v>12</v>
      </c>
      <c r="G1533" t="s">
        <v>13</v>
      </c>
      <c r="H1533" t="s">
        <v>13</v>
      </c>
      <c r="I1533">
        <v>32</v>
      </c>
    </row>
    <row r="1534" spans="1:9" x14ac:dyDescent="0.3">
      <c r="A1534">
        <v>1533</v>
      </c>
      <c r="B1534" t="s">
        <v>15</v>
      </c>
      <c r="C1534">
        <v>383318.62</v>
      </c>
      <c r="D1534" t="s">
        <v>10</v>
      </c>
      <c r="E1534" t="s">
        <v>16</v>
      </c>
      <c r="F1534" t="s">
        <v>12</v>
      </c>
      <c r="G1534" t="s">
        <v>13</v>
      </c>
      <c r="H1534" t="s">
        <v>13</v>
      </c>
      <c r="I1534">
        <v>25</v>
      </c>
    </row>
    <row r="1535" spans="1:9" x14ac:dyDescent="0.3">
      <c r="A1535">
        <v>1534</v>
      </c>
      <c r="B1535" t="s">
        <v>15</v>
      </c>
      <c r="C1535">
        <v>1161325</v>
      </c>
      <c r="D1535" t="s">
        <v>10</v>
      </c>
      <c r="E1535" t="s">
        <v>16</v>
      </c>
      <c r="F1535" t="s">
        <v>12</v>
      </c>
      <c r="G1535" t="s">
        <v>13</v>
      </c>
      <c r="H1535" t="s">
        <v>13</v>
      </c>
      <c r="I1535">
        <v>35</v>
      </c>
    </row>
    <row r="1536" spans="1:9" x14ac:dyDescent="0.3">
      <c r="A1536">
        <v>1535</v>
      </c>
      <c r="B1536" t="s">
        <v>15</v>
      </c>
      <c r="C1536">
        <v>297139</v>
      </c>
      <c r="D1536" t="s">
        <v>17</v>
      </c>
      <c r="E1536" t="s">
        <v>16</v>
      </c>
      <c r="F1536" t="s">
        <v>12</v>
      </c>
      <c r="G1536" t="s">
        <v>13</v>
      </c>
      <c r="H1536" t="s">
        <v>13</v>
      </c>
      <c r="I1536">
        <v>25</v>
      </c>
    </row>
    <row r="1537" spans="1:9" x14ac:dyDescent="0.3">
      <c r="A1537">
        <v>1536</v>
      </c>
      <c r="B1537" t="s">
        <v>9</v>
      </c>
      <c r="C1537">
        <v>278030</v>
      </c>
      <c r="D1537" t="s">
        <v>19</v>
      </c>
      <c r="E1537" t="s">
        <v>16</v>
      </c>
      <c r="F1537" t="s">
        <v>12</v>
      </c>
      <c r="G1537" t="s">
        <v>13</v>
      </c>
      <c r="H1537" t="s">
        <v>13</v>
      </c>
      <c r="I1537">
        <v>25</v>
      </c>
    </row>
    <row r="1538" spans="1:9" x14ac:dyDescent="0.3">
      <c r="A1538">
        <v>1537</v>
      </c>
      <c r="B1538" t="s">
        <v>15</v>
      </c>
      <c r="C1538">
        <v>101340</v>
      </c>
      <c r="D1538" t="s">
        <v>10</v>
      </c>
      <c r="E1538" t="s">
        <v>16</v>
      </c>
      <c r="F1538" t="s">
        <v>12</v>
      </c>
      <c r="G1538" t="s">
        <v>13</v>
      </c>
      <c r="H1538" t="s">
        <v>13</v>
      </c>
      <c r="I1538">
        <v>20</v>
      </c>
    </row>
    <row r="1539" spans="1:9" x14ac:dyDescent="0.3">
      <c r="A1539">
        <v>1538</v>
      </c>
      <c r="B1539" t="s">
        <v>15</v>
      </c>
      <c r="C1539">
        <v>397630.9</v>
      </c>
      <c r="D1539" t="s">
        <v>10</v>
      </c>
      <c r="E1539" t="s">
        <v>16</v>
      </c>
      <c r="F1539" t="s">
        <v>12</v>
      </c>
      <c r="G1539" t="s">
        <v>13</v>
      </c>
      <c r="H1539" t="s">
        <v>13</v>
      </c>
      <c r="I1539">
        <v>32</v>
      </c>
    </row>
    <row r="1540" spans="1:9" x14ac:dyDescent="0.3">
      <c r="A1540">
        <v>1539</v>
      </c>
      <c r="B1540" t="s">
        <v>9</v>
      </c>
      <c r="C1540">
        <v>500060</v>
      </c>
      <c r="D1540" t="s">
        <v>10</v>
      </c>
      <c r="E1540" t="s">
        <v>16</v>
      </c>
      <c r="F1540" t="s">
        <v>12</v>
      </c>
      <c r="G1540" t="s">
        <v>12</v>
      </c>
      <c r="H1540" t="s">
        <v>12</v>
      </c>
      <c r="I1540">
        <v>49</v>
      </c>
    </row>
    <row r="1541" spans="1:9" x14ac:dyDescent="0.3">
      <c r="A1541">
        <v>1540</v>
      </c>
      <c r="B1541" t="s">
        <v>15</v>
      </c>
      <c r="C1541">
        <v>1000000</v>
      </c>
      <c r="D1541" t="s">
        <v>10</v>
      </c>
      <c r="E1541" t="s">
        <v>16</v>
      </c>
      <c r="F1541" t="s">
        <v>12</v>
      </c>
      <c r="G1541" t="s">
        <v>13</v>
      </c>
      <c r="H1541" t="s">
        <v>13</v>
      </c>
      <c r="I1541">
        <v>22</v>
      </c>
    </row>
    <row r="1542" spans="1:9" x14ac:dyDescent="0.3">
      <c r="A1542">
        <v>1541</v>
      </c>
      <c r="B1542" t="s">
        <v>15</v>
      </c>
      <c r="C1542">
        <v>308568</v>
      </c>
      <c r="D1542" t="s">
        <v>17</v>
      </c>
      <c r="E1542" t="s">
        <v>16</v>
      </c>
      <c r="F1542" t="s">
        <v>12</v>
      </c>
      <c r="G1542" t="s">
        <v>13</v>
      </c>
      <c r="H1542" t="s">
        <v>13</v>
      </c>
      <c r="I1542">
        <v>48</v>
      </c>
    </row>
    <row r="1543" spans="1:9" x14ac:dyDescent="0.3">
      <c r="A1543">
        <v>1542</v>
      </c>
      <c r="B1543" t="s">
        <v>9</v>
      </c>
      <c r="C1543">
        <v>297046</v>
      </c>
      <c r="D1543" t="s">
        <v>18</v>
      </c>
      <c r="E1543" t="s">
        <v>16</v>
      </c>
      <c r="F1543" t="s">
        <v>12</v>
      </c>
      <c r="G1543" t="s">
        <v>12</v>
      </c>
      <c r="H1543" t="s">
        <v>13</v>
      </c>
      <c r="I1543">
        <v>35</v>
      </c>
    </row>
    <row r="1544" spans="1:9" x14ac:dyDescent="0.3">
      <c r="A1544">
        <v>1543</v>
      </c>
      <c r="B1544" t="s">
        <v>9</v>
      </c>
      <c r="C1544">
        <v>297046</v>
      </c>
      <c r="D1544" t="s">
        <v>18</v>
      </c>
      <c r="E1544" t="s">
        <v>16</v>
      </c>
      <c r="F1544" t="s">
        <v>12</v>
      </c>
      <c r="G1544" t="s">
        <v>12</v>
      </c>
      <c r="H1544" t="s">
        <v>13</v>
      </c>
      <c r="I1544">
        <v>32</v>
      </c>
    </row>
    <row r="1545" spans="1:9" x14ac:dyDescent="0.3">
      <c r="A1545">
        <v>1544</v>
      </c>
      <c r="B1545" t="s">
        <v>15</v>
      </c>
      <c r="C1545">
        <v>704142.51</v>
      </c>
      <c r="D1545" t="s">
        <v>10</v>
      </c>
      <c r="E1545" t="s">
        <v>16</v>
      </c>
      <c r="F1545" t="s">
        <v>12</v>
      </c>
      <c r="G1545" t="s">
        <v>13</v>
      </c>
      <c r="H1545" t="s">
        <v>13</v>
      </c>
      <c r="I1545">
        <v>41</v>
      </c>
    </row>
    <row r="1546" spans="1:9" x14ac:dyDescent="0.3">
      <c r="A1546">
        <v>1545</v>
      </c>
      <c r="B1546" t="s">
        <v>9</v>
      </c>
      <c r="C1546">
        <v>306667</v>
      </c>
      <c r="D1546" t="s">
        <v>10</v>
      </c>
      <c r="E1546" t="s">
        <v>16</v>
      </c>
      <c r="F1546" t="s">
        <v>12</v>
      </c>
      <c r="G1546" t="s">
        <v>12</v>
      </c>
      <c r="H1546" t="s">
        <v>13</v>
      </c>
      <c r="I1546">
        <v>27</v>
      </c>
    </row>
    <row r="1547" spans="1:9" x14ac:dyDescent="0.3">
      <c r="A1547">
        <v>1546</v>
      </c>
      <c r="B1547" t="s">
        <v>15</v>
      </c>
      <c r="C1547">
        <v>639148</v>
      </c>
      <c r="D1547" t="s">
        <v>18</v>
      </c>
      <c r="E1547" t="s">
        <v>16</v>
      </c>
      <c r="F1547" t="s">
        <v>12</v>
      </c>
      <c r="G1547" t="s">
        <v>13</v>
      </c>
      <c r="H1547" t="s">
        <v>13</v>
      </c>
      <c r="I1547">
        <v>68</v>
      </c>
    </row>
    <row r="1548" spans="1:9" x14ac:dyDescent="0.3">
      <c r="A1548">
        <v>1547</v>
      </c>
      <c r="B1548" t="s">
        <v>9</v>
      </c>
      <c r="C1548">
        <v>439063.24</v>
      </c>
      <c r="D1548" t="s">
        <v>10</v>
      </c>
      <c r="E1548" t="s">
        <v>16</v>
      </c>
      <c r="F1548" t="s">
        <v>12</v>
      </c>
      <c r="G1548" t="s">
        <v>13</v>
      </c>
      <c r="H1548" t="s">
        <v>13</v>
      </c>
      <c r="I1548">
        <v>41</v>
      </c>
    </row>
    <row r="1549" spans="1:9" x14ac:dyDescent="0.3">
      <c r="A1549">
        <v>1548</v>
      </c>
      <c r="B1549" t="s">
        <v>15</v>
      </c>
      <c r="C1549">
        <v>359544.27</v>
      </c>
      <c r="D1549" t="s">
        <v>21</v>
      </c>
      <c r="E1549" t="s">
        <v>16</v>
      </c>
      <c r="F1549" t="s">
        <v>12</v>
      </c>
      <c r="G1549" t="s">
        <v>12</v>
      </c>
      <c r="H1549" t="s">
        <v>13</v>
      </c>
      <c r="I1549">
        <v>59</v>
      </c>
    </row>
    <row r="1550" spans="1:9" x14ac:dyDescent="0.3">
      <c r="A1550">
        <v>1549</v>
      </c>
      <c r="B1550" t="s">
        <v>15</v>
      </c>
      <c r="C1550">
        <v>313256</v>
      </c>
      <c r="D1550" t="s">
        <v>10</v>
      </c>
      <c r="E1550" t="s">
        <v>16</v>
      </c>
      <c r="F1550" t="s">
        <v>12</v>
      </c>
      <c r="G1550" t="s">
        <v>12</v>
      </c>
      <c r="H1550" t="s">
        <v>13</v>
      </c>
      <c r="I1550">
        <v>34</v>
      </c>
    </row>
    <row r="1551" spans="1:9" x14ac:dyDescent="0.3">
      <c r="A1551">
        <v>1550</v>
      </c>
      <c r="B1551" t="s">
        <v>15</v>
      </c>
      <c r="C1551">
        <v>299152</v>
      </c>
      <c r="D1551" t="s">
        <v>10</v>
      </c>
      <c r="E1551" t="s">
        <v>11</v>
      </c>
      <c r="F1551" t="s">
        <v>12</v>
      </c>
      <c r="G1551" t="s">
        <v>13</v>
      </c>
      <c r="H1551" t="s">
        <v>13</v>
      </c>
      <c r="I1551">
        <v>38</v>
      </c>
    </row>
    <row r="1552" spans="1:9" x14ac:dyDescent="0.3">
      <c r="A1552">
        <v>1551</v>
      </c>
      <c r="B1552" t="s">
        <v>15</v>
      </c>
      <c r="C1552">
        <v>1397631</v>
      </c>
      <c r="D1552" t="s">
        <v>10</v>
      </c>
      <c r="E1552" t="s">
        <v>11</v>
      </c>
      <c r="F1552" t="s">
        <v>12</v>
      </c>
      <c r="G1552" t="s">
        <v>13</v>
      </c>
      <c r="H1552" t="s">
        <v>12</v>
      </c>
      <c r="I1552">
        <v>48</v>
      </c>
    </row>
    <row r="1553" spans="1:9" x14ac:dyDescent="0.3">
      <c r="A1553">
        <v>1552</v>
      </c>
      <c r="B1553" t="s">
        <v>15</v>
      </c>
      <c r="C1553">
        <v>571830.07999999996</v>
      </c>
      <c r="D1553" t="s">
        <v>10</v>
      </c>
      <c r="E1553" t="s">
        <v>16</v>
      </c>
      <c r="F1553" t="s">
        <v>12</v>
      </c>
      <c r="G1553" t="s">
        <v>12</v>
      </c>
      <c r="H1553" t="s">
        <v>13</v>
      </c>
      <c r="I1553">
        <v>33</v>
      </c>
    </row>
    <row r="1554" spans="1:9" x14ac:dyDescent="0.3">
      <c r="A1554">
        <v>1553</v>
      </c>
      <c r="B1554" t="s">
        <v>9</v>
      </c>
      <c r="C1554">
        <v>297046</v>
      </c>
      <c r="D1554" t="s">
        <v>17</v>
      </c>
      <c r="E1554" t="s">
        <v>16</v>
      </c>
      <c r="F1554" t="s">
        <v>12</v>
      </c>
      <c r="G1554" t="s">
        <v>13</v>
      </c>
      <c r="H1554" t="s">
        <v>13</v>
      </c>
      <c r="I1554">
        <v>49</v>
      </c>
    </row>
    <row r="1555" spans="1:9" x14ac:dyDescent="0.3">
      <c r="A1555">
        <v>1554</v>
      </c>
      <c r="B1555" t="s">
        <v>15</v>
      </c>
      <c r="C1555">
        <v>2401743.04</v>
      </c>
      <c r="D1555" t="s">
        <v>10</v>
      </c>
      <c r="E1555" t="s">
        <v>16</v>
      </c>
      <c r="F1555" t="s">
        <v>12</v>
      </c>
      <c r="G1555" t="s">
        <v>13</v>
      </c>
      <c r="H1555" t="s">
        <v>13</v>
      </c>
      <c r="I1555">
        <v>45</v>
      </c>
    </row>
    <row r="1556" spans="1:9" x14ac:dyDescent="0.3">
      <c r="A1556">
        <v>1555</v>
      </c>
      <c r="B1556" t="s">
        <v>15</v>
      </c>
      <c r="C1556">
        <v>263473.09000000003</v>
      </c>
      <c r="D1556" t="s">
        <v>14</v>
      </c>
      <c r="E1556" t="s">
        <v>11</v>
      </c>
      <c r="F1556" t="s">
        <v>12</v>
      </c>
      <c r="G1556" t="s">
        <v>13</v>
      </c>
      <c r="H1556" t="s">
        <v>13</v>
      </c>
      <c r="I1556">
        <v>73</v>
      </c>
    </row>
    <row r="1557" spans="1:9" x14ac:dyDescent="0.3">
      <c r="A1557">
        <v>1556</v>
      </c>
      <c r="B1557" t="s">
        <v>9</v>
      </c>
      <c r="C1557">
        <v>764250.3</v>
      </c>
      <c r="D1557" t="s">
        <v>10</v>
      </c>
      <c r="E1557" t="s">
        <v>11</v>
      </c>
      <c r="F1557" t="s">
        <v>12</v>
      </c>
      <c r="G1557" t="s">
        <v>13</v>
      </c>
      <c r="H1557" t="s">
        <v>13</v>
      </c>
      <c r="I1557">
        <v>45</v>
      </c>
    </row>
    <row r="1558" spans="1:9" x14ac:dyDescent="0.3">
      <c r="A1558">
        <v>1557</v>
      </c>
      <c r="B1558" t="s">
        <v>15</v>
      </c>
      <c r="C1558">
        <v>310124</v>
      </c>
      <c r="D1558" t="s">
        <v>18</v>
      </c>
      <c r="E1558" t="s">
        <v>16</v>
      </c>
      <c r="F1558" t="s">
        <v>13</v>
      </c>
      <c r="G1558" t="s">
        <v>13</v>
      </c>
      <c r="H1558" t="s">
        <v>13</v>
      </c>
      <c r="I1558">
        <v>36</v>
      </c>
    </row>
    <row r="1559" spans="1:9" x14ac:dyDescent="0.3">
      <c r="A1559">
        <v>1558</v>
      </c>
      <c r="B1559" t="s">
        <v>15</v>
      </c>
      <c r="C1559">
        <v>412923.5</v>
      </c>
      <c r="D1559" t="s">
        <v>10</v>
      </c>
      <c r="E1559" t="s">
        <v>11</v>
      </c>
      <c r="F1559" t="s">
        <v>12</v>
      </c>
      <c r="G1559" t="s">
        <v>13</v>
      </c>
      <c r="H1559" t="s">
        <v>13</v>
      </c>
      <c r="I1559">
        <v>30</v>
      </c>
    </row>
    <row r="1560" spans="1:9" x14ac:dyDescent="0.3">
      <c r="A1560">
        <v>1559</v>
      </c>
      <c r="B1560" t="s">
        <v>9</v>
      </c>
      <c r="C1560">
        <v>639148</v>
      </c>
      <c r="D1560" t="s">
        <v>18</v>
      </c>
      <c r="E1560" t="s">
        <v>16</v>
      </c>
      <c r="F1560" t="s">
        <v>12</v>
      </c>
      <c r="G1560" t="s">
        <v>12</v>
      </c>
      <c r="H1560" t="s">
        <v>12</v>
      </c>
      <c r="I1560">
        <v>47</v>
      </c>
    </row>
    <row r="1561" spans="1:9" x14ac:dyDescent="0.3">
      <c r="A1561">
        <v>1560</v>
      </c>
      <c r="B1561" t="s">
        <v>15</v>
      </c>
      <c r="C1561">
        <v>787019</v>
      </c>
      <c r="D1561" t="s">
        <v>10</v>
      </c>
      <c r="E1561" t="s">
        <v>16</v>
      </c>
      <c r="F1561" t="s">
        <v>12</v>
      </c>
      <c r="G1561" t="s">
        <v>13</v>
      </c>
      <c r="H1561" t="s">
        <v>13</v>
      </c>
      <c r="I1561">
        <v>45</v>
      </c>
    </row>
    <row r="1562" spans="1:9" x14ac:dyDescent="0.3">
      <c r="A1562">
        <v>1561</v>
      </c>
      <c r="B1562" t="s">
        <v>15</v>
      </c>
      <c r="C1562">
        <v>355312</v>
      </c>
      <c r="D1562" t="s">
        <v>10</v>
      </c>
      <c r="E1562" t="s">
        <v>16</v>
      </c>
      <c r="F1562" t="s">
        <v>12</v>
      </c>
      <c r="G1562" t="s">
        <v>13</v>
      </c>
      <c r="H1562" t="s">
        <v>13</v>
      </c>
      <c r="I1562">
        <v>44</v>
      </c>
    </row>
    <row r="1563" spans="1:9" x14ac:dyDescent="0.3">
      <c r="A1563">
        <v>1562</v>
      </c>
      <c r="B1563" t="s">
        <v>9</v>
      </c>
      <c r="C1563">
        <v>399910</v>
      </c>
      <c r="D1563" t="s">
        <v>17</v>
      </c>
      <c r="E1563" t="s">
        <v>16</v>
      </c>
      <c r="F1563" t="s">
        <v>12</v>
      </c>
      <c r="G1563" t="s">
        <v>12</v>
      </c>
      <c r="H1563" t="s">
        <v>13</v>
      </c>
      <c r="I1563">
        <v>46</v>
      </c>
    </row>
    <row r="1564" spans="1:9" x14ac:dyDescent="0.3">
      <c r="A1564">
        <v>1563</v>
      </c>
      <c r="B1564" t="s">
        <v>15</v>
      </c>
      <c r="C1564">
        <v>500383</v>
      </c>
      <c r="D1564" t="s">
        <v>10</v>
      </c>
      <c r="E1564" t="s">
        <v>16</v>
      </c>
      <c r="F1564" t="s">
        <v>12</v>
      </c>
      <c r="G1564" t="s">
        <v>13</v>
      </c>
      <c r="H1564" t="s">
        <v>13</v>
      </c>
      <c r="I1564">
        <v>36</v>
      </c>
    </row>
    <row r="1565" spans="1:9" x14ac:dyDescent="0.3">
      <c r="A1565">
        <v>1564</v>
      </c>
      <c r="B1565" t="s">
        <v>9</v>
      </c>
      <c r="C1565">
        <v>1069544.74</v>
      </c>
      <c r="D1565" t="s">
        <v>10</v>
      </c>
      <c r="E1565" t="s">
        <v>16</v>
      </c>
      <c r="F1565" t="s">
        <v>12</v>
      </c>
      <c r="G1565" t="s">
        <v>13</v>
      </c>
      <c r="H1565" t="s">
        <v>13</v>
      </c>
      <c r="I1565">
        <v>46</v>
      </c>
    </row>
    <row r="1566" spans="1:9" x14ac:dyDescent="0.3">
      <c r="A1566">
        <v>1565</v>
      </c>
      <c r="B1566" t="s">
        <v>15</v>
      </c>
      <c r="C1566">
        <v>284512</v>
      </c>
      <c r="D1566" t="s">
        <v>10</v>
      </c>
      <c r="E1566" t="s">
        <v>16</v>
      </c>
      <c r="F1566" t="s">
        <v>12</v>
      </c>
      <c r="G1566" t="s">
        <v>13</v>
      </c>
      <c r="H1566" t="s">
        <v>13</v>
      </c>
      <c r="I1566">
        <v>29</v>
      </c>
    </row>
    <row r="1567" spans="1:9" x14ac:dyDescent="0.3">
      <c r="A1567">
        <v>1566</v>
      </c>
      <c r="B1567" t="s">
        <v>9</v>
      </c>
      <c r="C1567">
        <v>2900000</v>
      </c>
      <c r="D1567" t="s">
        <v>10</v>
      </c>
      <c r="E1567" t="s">
        <v>16</v>
      </c>
      <c r="F1567" t="s">
        <v>12</v>
      </c>
      <c r="G1567" t="s">
        <v>13</v>
      </c>
      <c r="H1567" t="s">
        <v>13</v>
      </c>
      <c r="I1567">
        <v>35</v>
      </c>
    </row>
    <row r="1568" spans="1:9" x14ac:dyDescent="0.3">
      <c r="A1568">
        <v>1567</v>
      </c>
      <c r="B1568" t="s">
        <v>9</v>
      </c>
      <c r="C1568">
        <v>398327.08</v>
      </c>
      <c r="D1568" t="s">
        <v>10</v>
      </c>
      <c r="E1568" t="s">
        <v>16</v>
      </c>
      <c r="F1568" t="s">
        <v>12</v>
      </c>
      <c r="G1568" t="s">
        <v>13</v>
      </c>
      <c r="H1568" t="s">
        <v>13</v>
      </c>
      <c r="I1568">
        <v>38</v>
      </c>
    </row>
    <row r="1569" spans="1:9" x14ac:dyDescent="0.3">
      <c r="A1569">
        <v>1568</v>
      </c>
      <c r="B1569" t="s">
        <v>9</v>
      </c>
      <c r="C1569">
        <v>642418.54</v>
      </c>
      <c r="D1569" t="s">
        <v>10</v>
      </c>
      <c r="E1569" t="s">
        <v>16</v>
      </c>
      <c r="F1569" t="s">
        <v>12</v>
      </c>
      <c r="G1569" t="s">
        <v>13</v>
      </c>
      <c r="H1569" t="s">
        <v>13</v>
      </c>
      <c r="I1569">
        <v>53</v>
      </c>
    </row>
    <row r="1570" spans="1:9" x14ac:dyDescent="0.3">
      <c r="A1570">
        <v>1569</v>
      </c>
      <c r="B1570" t="s">
        <v>9</v>
      </c>
      <c r="C1570">
        <v>509509</v>
      </c>
      <c r="D1570" t="s">
        <v>18</v>
      </c>
      <c r="E1570" t="s">
        <v>16</v>
      </c>
      <c r="F1570" t="s">
        <v>12</v>
      </c>
      <c r="G1570" t="s">
        <v>13</v>
      </c>
      <c r="H1570" t="s">
        <v>13</v>
      </c>
      <c r="I1570">
        <v>56</v>
      </c>
    </row>
    <row r="1571" spans="1:9" x14ac:dyDescent="0.3">
      <c r="A1571">
        <v>1570</v>
      </c>
      <c r="B1571" t="s">
        <v>9</v>
      </c>
      <c r="C1571">
        <v>608941</v>
      </c>
      <c r="D1571" t="s">
        <v>18</v>
      </c>
      <c r="E1571" t="s">
        <v>16</v>
      </c>
      <c r="F1571" t="s">
        <v>12</v>
      </c>
      <c r="G1571" t="s">
        <v>13</v>
      </c>
      <c r="H1571" t="s">
        <v>12</v>
      </c>
      <c r="I1571">
        <v>57</v>
      </c>
    </row>
    <row r="1572" spans="1:9" x14ac:dyDescent="0.3">
      <c r="A1572">
        <v>1571</v>
      </c>
      <c r="B1572" t="s">
        <v>9</v>
      </c>
      <c r="C1572">
        <v>537156.98</v>
      </c>
      <c r="D1572" t="s">
        <v>10</v>
      </c>
      <c r="E1572" t="s">
        <v>16</v>
      </c>
      <c r="F1572" t="s">
        <v>12</v>
      </c>
      <c r="G1572" t="s">
        <v>13</v>
      </c>
      <c r="H1572" t="s">
        <v>13</v>
      </c>
      <c r="I1572">
        <v>21</v>
      </c>
    </row>
    <row r="1573" spans="1:9" x14ac:dyDescent="0.3">
      <c r="A1573">
        <v>1572</v>
      </c>
      <c r="B1573" t="s">
        <v>15</v>
      </c>
      <c r="C1573">
        <v>1545800</v>
      </c>
      <c r="D1573" t="s">
        <v>10</v>
      </c>
      <c r="E1573" t="s">
        <v>11</v>
      </c>
      <c r="F1573" t="s">
        <v>12</v>
      </c>
      <c r="G1573" t="s">
        <v>13</v>
      </c>
      <c r="H1573" t="s">
        <v>13</v>
      </c>
      <c r="I1573">
        <v>55</v>
      </c>
    </row>
    <row r="1574" spans="1:9" x14ac:dyDescent="0.3">
      <c r="A1574">
        <v>1573</v>
      </c>
      <c r="B1574" t="s">
        <v>15</v>
      </c>
      <c r="C1574">
        <v>1070405</v>
      </c>
      <c r="D1574" t="s">
        <v>10</v>
      </c>
      <c r="E1574" t="s">
        <v>11</v>
      </c>
      <c r="F1574" t="s">
        <v>12</v>
      </c>
      <c r="G1574" t="s">
        <v>13</v>
      </c>
      <c r="H1574" t="s">
        <v>13</v>
      </c>
      <c r="I1574">
        <v>30</v>
      </c>
    </row>
    <row r="1575" spans="1:9" x14ac:dyDescent="0.3">
      <c r="A1575">
        <v>1574</v>
      </c>
      <c r="B1575" t="s">
        <v>9</v>
      </c>
      <c r="C1575">
        <v>625396</v>
      </c>
      <c r="D1575" t="s">
        <v>18</v>
      </c>
      <c r="E1575" t="s">
        <v>16</v>
      </c>
      <c r="F1575" t="s">
        <v>12</v>
      </c>
      <c r="G1575" t="s">
        <v>13</v>
      </c>
      <c r="H1575" t="s">
        <v>13</v>
      </c>
      <c r="I1575">
        <v>44</v>
      </c>
    </row>
    <row r="1576" spans="1:9" x14ac:dyDescent="0.3">
      <c r="A1576">
        <v>1575</v>
      </c>
      <c r="B1576" t="s">
        <v>15</v>
      </c>
      <c r="C1576">
        <v>925000</v>
      </c>
      <c r="D1576" t="s">
        <v>10</v>
      </c>
      <c r="E1576" t="s">
        <v>16</v>
      </c>
      <c r="F1576" t="s">
        <v>12</v>
      </c>
      <c r="G1576" t="s">
        <v>13</v>
      </c>
      <c r="H1576" t="s">
        <v>13</v>
      </c>
      <c r="I1576">
        <v>49</v>
      </c>
    </row>
    <row r="1577" spans="1:9" x14ac:dyDescent="0.3">
      <c r="A1577">
        <v>1576</v>
      </c>
      <c r="B1577" t="s">
        <v>9</v>
      </c>
      <c r="C1577">
        <v>261897.3</v>
      </c>
      <c r="D1577" t="s">
        <v>10</v>
      </c>
      <c r="E1577" t="s">
        <v>16</v>
      </c>
      <c r="F1577" t="s">
        <v>12</v>
      </c>
      <c r="G1577" t="s">
        <v>12</v>
      </c>
      <c r="H1577" t="s">
        <v>13</v>
      </c>
      <c r="I1577">
        <v>57</v>
      </c>
    </row>
    <row r="1578" spans="1:9" x14ac:dyDescent="0.3">
      <c r="A1578">
        <v>1577</v>
      </c>
      <c r="B1578" t="s">
        <v>15</v>
      </c>
      <c r="C1578">
        <v>297046</v>
      </c>
      <c r="D1578" t="s">
        <v>17</v>
      </c>
      <c r="E1578" t="s">
        <v>16</v>
      </c>
      <c r="F1578" t="s">
        <v>12</v>
      </c>
      <c r="G1578" t="s">
        <v>12</v>
      </c>
      <c r="H1578" t="s">
        <v>12</v>
      </c>
      <c r="I1578">
        <v>43</v>
      </c>
    </row>
    <row r="1579" spans="1:9" x14ac:dyDescent="0.3">
      <c r="A1579">
        <v>1578</v>
      </c>
      <c r="B1579" t="s">
        <v>15</v>
      </c>
      <c r="C1579">
        <v>582705.18000000005</v>
      </c>
      <c r="D1579" t="s">
        <v>10</v>
      </c>
      <c r="E1579" t="s">
        <v>16</v>
      </c>
      <c r="F1579" t="s">
        <v>12</v>
      </c>
      <c r="G1579" t="s">
        <v>13</v>
      </c>
      <c r="H1579" t="s">
        <v>13</v>
      </c>
      <c r="I1579">
        <v>30</v>
      </c>
    </row>
    <row r="1580" spans="1:9" x14ac:dyDescent="0.3">
      <c r="A1580">
        <v>1579</v>
      </c>
      <c r="B1580" t="s">
        <v>9</v>
      </c>
      <c r="C1580">
        <v>49684.32</v>
      </c>
      <c r="D1580" t="s">
        <v>10</v>
      </c>
      <c r="E1580" t="s">
        <v>16</v>
      </c>
      <c r="F1580" t="s">
        <v>12</v>
      </c>
      <c r="G1580" t="s">
        <v>13</v>
      </c>
      <c r="H1580" t="s">
        <v>13</v>
      </c>
      <c r="I1580">
        <v>42</v>
      </c>
    </row>
    <row r="1581" spans="1:9" x14ac:dyDescent="0.3">
      <c r="A1581">
        <v>1580</v>
      </c>
      <c r="B1581" t="s">
        <v>9</v>
      </c>
      <c r="C1581">
        <v>427025</v>
      </c>
      <c r="D1581" t="s">
        <v>10</v>
      </c>
      <c r="E1581" t="s">
        <v>16</v>
      </c>
      <c r="F1581" t="s">
        <v>12</v>
      </c>
      <c r="G1581" t="s">
        <v>13</v>
      </c>
      <c r="H1581" t="s">
        <v>13</v>
      </c>
      <c r="I1581">
        <v>32</v>
      </c>
    </row>
    <row r="1582" spans="1:9" x14ac:dyDescent="0.3">
      <c r="A1582">
        <v>1581</v>
      </c>
      <c r="B1582" t="s">
        <v>15</v>
      </c>
      <c r="C1582">
        <v>188362.97</v>
      </c>
      <c r="D1582" t="s">
        <v>10</v>
      </c>
      <c r="E1582" t="s">
        <v>16</v>
      </c>
      <c r="F1582" t="s">
        <v>12</v>
      </c>
      <c r="G1582" t="s">
        <v>13</v>
      </c>
      <c r="H1582" t="s">
        <v>13</v>
      </c>
      <c r="I1582">
        <v>34</v>
      </c>
    </row>
    <row r="1583" spans="1:9" x14ac:dyDescent="0.3">
      <c r="A1583">
        <v>1582</v>
      </c>
      <c r="B1583" t="s">
        <v>9</v>
      </c>
      <c r="C1583">
        <v>527956.5</v>
      </c>
      <c r="D1583" t="s">
        <v>10</v>
      </c>
      <c r="E1583" t="s">
        <v>11</v>
      </c>
      <c r="F1583" t="s">
        <v>12</v>
      </c>
      <c r="G1583" t="s">
        <v>13</v>
      </c>
      <c r="H1583" t="s">
        <v>13</v>
      </c>
      <c r="I1583">
        <v>23</v>
      </c>
    </row>
    <row r="1584" spans="1:9" x14ac:dyDescent="0.3">
      <c r="A1584">
        <v>1583</v>
      </c>
      <c r="B1584" t="s">
        <v>9</v>
      </c>
      <c r="C1584">
        <v>811305.9</v>
      </c>
      <c r="D1584" t="s">
        <v>14</v>
      </c>
      <c r="E1584" t="s">
        <v>11</v>
      </c>
      <c r="F1584" t="s">
        <v>12</v>
      </c>
      <c r="G1584" t="s">
        <v>13</v>
      </c>
      <c r="H1584" t="s">
        <v>13</v>
      </c>
      <c r="I1584">
        <v>83</v>
      </c>
    </row>
    <row r="1585" spans="1:9" x14ac:dyDescent="0.3">
      <c r="A1585">
        <v>1584</v>
      </c>
      <c r="B1585" t="s">
        <v>15</v>
      </c>
      <c r="C1585">
        <v>165972.39000000001</v>
      </c>
      <c r="D1585" t="s">
        <v>10</v>
      </c>
      <c r="E1585" t="s">
        <v>16</v>
      </c>
      <c r="F1585" t="s">
        <v>12</v>
      </c>
      <c r="G1585" t="s">
        <v>12</v>
      </c>
      <c r="H1585" t="s">
        <v>13</v>
      </c>
      <c r="I1585">
        <v>28</v>
      </c>
    </row>
    <row r="1586" spans="1:9" x14ac:dyDescent="0.3">
      <c r="A1586">
        <v>1585</v>
      </c>
      <c r="B1586" t="s">
        <v>9</v>
      </c>
      <c r="C1586">
        <v>749651.26</v>
      </c>
      <c r="D1586" t="s">
        <v>10</v>
      </c>
      <c r="E1586" t="s">
        <v>16</v>
      </c>
      <c r="F1586" t="s">
        <v>12</v>
      </c>
      <c r="G1586" t="s">
        <v>13</v>
      </c>
      <c r="H1586" t="s">
        <v>13</v>
      </c>
      <c r="I1586">
        <v>32</v>
      </c>
    </row>
    <row r="1587" spans="1:9" x14ac:dyDescent="0.3">
      <c r="A1587">
        <v>1586</v>
      </c>
      <c r="B1587" t="s">
        <v>15</v>
      </c>
      <c r="C1587">
        <v>6120159.5</v>
      </c>
      <c r="D1587" t="s">
        <v>10</v>
      </c>
      <c r="E1587" t="s">
        <v>16</v>
      </c>
      <c r="F1587" t="s">
        <v>12</v>
      </c>
      <c r="G1587" t="s">
        <v>13</v>
      </c>
      <c r="H1587" t="s">
        <v>13</v>
      </c>
      <c r="I1587">
        <v>42</v>
      </c>
    </row>
    <row r="1588" spans="1:9" x14ac:dyDescent="0.3">
      <c r="A1588">
        <v>1587</v>
      </c>
      <c r="B1588" t="s">
        <v>9</v>
      </c>
      <c r="C1588">
        <v>825000</v>
      </c>
      <c r="D1588" t="s">
        <v>10</v>
      </c>
      <c r="E1588" t="s">
        <v>16</v>
      </c>
      <c r="F1588" t="s">
        <v>12</v>
      </c>
      <c r="G1588" t="s">
        <v>13</v>
      </c>
      <c r="H1588" t="s">
        <v>13</v>
      </c>
      <c r="I1588">
        <v>50</v>
      </c>
    </row>
    <row r="1589" spans="1:9" x14ac:dyDescent="0.3">
      <c r="A1589">
        <v>1588</v>
      </c>
      <c r="B1589" t="s">
        <v>15</v>
      </c>
      <c r="C1589">
        <v>190076.47</v>
      </c>
      <c r="D1589" t="s">
        <v>10</v>
      </c>
      <c r="E1589" t="s">
        <v>16</v>
      </c>
      <c r="F1589" t="s">
        <v>12</v>
      </c>
      <c r="G1589" t="s">
        <v>13</v>
      </c>
      <c r="H1589" t="s">
        <v>13</v>
      </c>
      <c r="I1589">
        <v>26</v>
      </c>
    </row>
    <row r="1590" spans="1:9" x14ac:dyDescent="0.3">
      <c r="A1590">
        <v>1589</v>
      </c>
      <c r="B1590" t="s">
        <v>15</v>
      </c>
      <c r="C1590">
        <v>300018</v>
      </c>
      <c r="D1590" t="s">
        <v>17</v>
      </c>
      <c r="E1590" t="s">
        <v>16</v>
      </c>
      <c r="F1590" t="s">
        <v>12</v>
      </c>
      <c r="G1590" t="s">
        <v>13</v>
      </c>
      <c r="H1590" t="s">
        <v>13</v>
      </c>
      <c r="I1590">
        <v>47</v>
      </c>
    </row>
    <row r="1591" spans="1:9" x14ac:dyDescent="0.3">
      <c r="A1591">
        <v>1590</v>
      </c>
      <c r="B1591" t="s">
        <v>15</v>
      </c>
      <c r="C1591">
        <v>657366.39</v>
      </c>
      <c r="D1591" t="s">
        <v>10</v>
      </c>
      <c r="E1591" t="s">
        <v>11</v>
      </c>
      <c r="F1591" t="s">
        <v>12</v>
      </c>
      <c r="G1591" t="s">
        <v>13</v>
      </c>
      <c r="H1591" t="s">
        <v>13</v>
      </c>
      <c r="I1591">
        <v>40</v>
      </c>
    </row>
    <row r="1592" spans="1:9" x14ac:dyDescent="0.3">
      <c r="A1592">
        <v>1591</v>
      </c>
      <c r="B1592" t="s">
        <v>9</v>
      </c>
      <c r="C1592">
        <v>4107395</v>
      </c>
      <c r="D1592" t="s">
        <v>14</v>
      </c>
      <c r="E1592" t="s">
        <v>11</v>
      </c>
      <c r="F1592" t="s">
        <v>12</v>
      </c>
      <c r="G1592" t="s">
        <v>13</v>
      </c>
      <c r="H1592" t="s">
        <v>13</v>
      </c>
      <c r="I1592">
        <v>80</v>
      </c>
    </row>
    <row r="1593" spans="1:9" x14ac:dyDescent="0.3">
      <c r="A1593">
        <v>1592</v>
      </c>
      <c r="B1593" t="s">
        <v>9</v>
      </c>
      <c r="C1593">
        <v>534683</v>
      </c>
      <c r="D1593" t="s">
        <v>18</v>
      </c>
      <c r="E1593" t="s">
        <v>16</v>
      </c>
      <c r="F1593" t="s">
        <v>12</v>
      </c>
      <c r="G1593" t="s">
        <v>13</v>
      </c>
      <c r="H1593" t="s">
        <v>13</v>
      </c>
      <c r="I1593">
        <v>48</v>
      </c>
    </row>
    <row r="1594" spans="1:9" x14ac:dyDescent="0.3">
      <c r="A1594">
        <v>1593</v>
      </c>
      <c r="B1594" t="s">
        <v>9</v>
      </c>
      <c r="C1594">
        <v>1316155</v>
      </c>
      <c r="D1594" t="s">
        <v>10</v>
      </c>
      <c r="E1594" t="s">
        <v>16</v>
      </c>
      <c r="F1594" t="s">
        <v>12</v>
      </c>
      <c r="G1594" t="s">
        <v>12</v>
      </c>
      <c r="H1594" t="s">
        <v>13</v>
      </c>
      <c r="I1594">
        <v>39</v>
      </c>
    </row>
    <row r="1595" spans="1:9" x14ac:dyDescent="0.3">
      <c r="A1595">
        <v>1594</v>
      </c>
      <c r="B1595" t="s">
        <v>15</v>
      </c>
      <c r="C1595">
        <v>300000</v>
      </c>
      <c r="D1595" t="s">
        <v>17</v>
      </c>
      <c r="E1595" t="s">
        <v>16</v>
      </c>
      <c r="F1595" t="s">
        <v>12</v>
      </c>
      <c r="G1595" t="s">
        <v>13</v>
      </c>
      <c r="H1595" t="s">
        <v>13</v>
      </c>
      <c r="I1595">
        <v>21</v>
      </c>
    </row>
    <row r="1596" spans="1:9" x14ac:dyDescent="0.3">
      <c r="A1596">
        <v>1595</v>
      </c>
      <c r="B1596" t="s">
        <v>9</v>
      </c>
      <c r="C1596">
        <v>1400000</v>
      </c>
      <c r="D1596" t="s">
        <v>10</v>
      </c>
      <c r="E1596" t="s">
        <v>16</v>
      </c>
      <c r="F1596" t="s">
        <v>12</v>
      </c>
      <c r="G1596" t="s">
        <v>13</v>
      </c>
      <c r="H1596" t="s">
        <v>13</v>
      </c>
      <c r="I1596">
        <v>34</v>
      </c>
    </row>
    <row r="1597" spans="1:9" x14ac:dyDescent="0.3">
      <c r="A1597">
        <v>1596</v>
      </c>
      <c r="B1597" t="s">
        <v>9</v>
      </c>
      <c r="C1597">
        <v>200000</v>
      </c>
      <c r="D1597" t="s">
        <v>10</v>
      </c>
      <c r="E1597" t="s">
        <v>16</v>
      </c>
      <c r="F1597" t="s">
        <v>12</v>
      </c>
      <c r="G1597" t="s">
        <v>13</v>
      </c>
      <c r="H1597" t="s">
        <v>13</v>
      </c>
      <c r="I1597">
        <v>32</v>
      </c>
    </row>
    <row r="1598" spans="1:9" x14ac:dyDescent="0.3">
      <c r="A1598">
        <v>1597</v>
      </c>
      <c r="B1598" t="s">
        <v>15</v>
      </c>
      <c r="C1598">
        <v>216423.45</v>
      </c>
      <c r="D1598" t="s">
        <v>10</v>
      </c>
      <c r="E1598" t="s">
        <v>16</v>
      </c>
      <c r="F1598" t="s">
        <v>12</v>
      </c>
      <c r="G1598" t="s">
        <v>13</v>
      </c>
      <c r="H1598" t="s">
        <v>13</v>
      </c>
      <c r="I1598">
        <v>28</v>
      </c>
    </row>
    <row r="1599" spans="1:9" x14ac:dyDescent="0.3">
      <c r="A1599">
        <v>1598</v>
      </c>
      <c r="B1599" t="s">
        <v>9</v>
      </c>
      <c r="C1599">
        <v>829250</v>
      </c>
      <c r="D1599" t="s">
        <v>10</v>
      </c>
      <c r="E1599" t="s">
        <v>11</v>
      </c>
      <c r="F1599" t="s">
        <v>12</v>
      </c>
      <c r="G1599" t="s">
        <v>13</v>
      </c>
      <c r="H1599" t="s">
        <v>13</v>
      </c>
      <c r="I1599">
        <v>47</v>
      </c>
    </row>
    <row r="1600" spans="1:9" x14ac:dyDescent="0.3">
      <c r="A1600">
        <v>1599</v>
      </c>
      <c r="B1600" t="s">
        <v>9</v>
      </c>
      <c r="C1600">
        <v>370090</v>
      </c>
      <c r="D1600" t="s">
        <v>18</v>
      </c>
      <c r="E1600" t="s">
        <v>16</v>
      </c>
      <c r="F1600" t="s">
        <v>12</v>
      </c>
      <c r="G1600" t="s">
        <v>13</v>
      </c>
      <c r="H1600" t="s">
        <v>12</v>
      </c>
      <c r="I1600">
        <v>40</v>
      </c>
    </row>
    <row r="1601" spans="1:9" x14ac:dyDescent="0.3">
      <c r="A1601">
        <v>1600</v>
      </c>
      <c r="B1601" t="s">
        <v>15</v>
      </c>
      <c r="C1601">
        <v>328127.06</v>
      </c>
      <c r="D1601" t="s">
        <v>10</v>
      </c>
      <c r="E1601" t="s">
        <v>16</v>
      </c>
      <c r="F1601" t="s">
        <v>12</v>
      </c>
      <c r="G1601" t="s">
        <v>13</v>
      </c>
      <c r="H1601" t="s">
        <v>13</v>
      </c>
      <c r="I1601">
        <v>45</v>
      </c>
    </row>
    <row r="1602" spans="1:9" x14ac:dyDescent="0.3">
      <c r="A1602">
        <v>1601</v>
      </c>
      <c r="B1602" t="s">
        <v>9</v>
      </c>
      <c r="C1602">
        <v>1414186</v>
      </c>
      <c r="D1602" t="s">
        <v>10</v>
      </c>
      <c r="E1602" t="s">
        <v>11</v>
      </c>
      <c r="F1602" t="s">
        <v>12</v>
      </c>
      <c r="G1602" t="s">
        <v>13</v>
      </c>
      <c r="H1602" t="s">
        <v>12</v>
      </c>
      <c r="I1602">
        <v>50</v>
      </c>
    </row>
    <row r="1603" spans="1:9" x14ac:dyDescent="0.3">
      <c r="A1603">
        <v>1602</v>
      </c>
      <c r="B1603" t="s">
        <v>9</v>
      </c>
      <c r="C1603">
        <v>1183623.3999999999</v>
      </c>
      <c r="D1603" t="s">
        <v>10</v>
      </c>
      <c r="E1603" t="s">
        <v>11</v>
      </c>
      <c r="F1603" t="s">
        <v>12</v>
      </c>
      <c r="G1603" t="s">
        <v>13</v>
      </c>
      <c r="H1603" t="s">
        <v>13</v>
      </c>
      <c r="I1603">
        <v>41</v>
      </c>
    </row>
    <row r="1604" spans="1:9" x14ac:dyDescent="0.3">
      <c r="A1604">
        <v>1603</v>
      </c>
      <c r="B1604" t="s">
        <v>15</v>
      </c>
      <c r="C1604">
        <v>43350</v>
      </c>
      <c r="D1604" t="s">
        <v>10</v>
      </c>
      <c r="E1604" t="s">
        <v>16</v>
      </c>
      <c r="F1604" t="s">
        <v>12</v>
      </c>
      <c r="G1604" t="s">
        <v>13</v>
      </c>
      <c r="H1604" t="s">
        <v>13</v>
      </c>
      <c r="I1604">
        <v>51</v>
      </c>
    </row>
    <row r="1605" spans="1:9" x14ac:dyDescent="0.3">
      <c r="A1605">
        <v>1604</v>
      </c>
      <c r="B1605" t="s">
        <v>15</v>
      </c>
      <c r="C1605">
        <v>1063647.5</v>
      </c>
      <c r="D1605" t="s">
        <v>10</v>
      </c>
      <c r="E1605" t="s">
        <v>11</v>
      </c>
      <c r="F1605" t="s">
        <v>12</v>
      </c>
      <c r="G1605" t="s">
        <v>13</v>
      </c>
      <c r="H1605" t="s">
        <v>13</v>
      </c>
      <c r="I1605">
        <v>56</v>
      </c>
    </row>
    <row r="1606" spans="1:9" x14ac:dyDescent="0.3">
      <c r="A1606">
        <v>1605</v>
      </c>
      <c r="B1606" t="s">
        <v>15</v>
      </c>
      <c r="C1606">
        <v>297046</v>
      </c>
      <c r="D1606" t="s">
        <v>18</v>
      </c>
      <c r="E1606" t="s">
        <v>16</v>
      </c>
      <c r="F1606" t="s">
        <v>12</v>
      </c>
      <c r="G1606" t="s">
        <v>13</v>
      </c>
      <c r="H1606" t="s">
        <v>12</v>
      </c>
      <c r="I1606">
        <v>42</v>
      </c>
    </row>
    <row r="1607" spans="1:9" x14ac:dyDescent="0.3">
      <c r="A1607">
        <v>1606</v>
      </c>
      <c r="B1607" t="s">
        <v>15</v>
      </c>
      <c r="C1607">
        <v>659230</v>
      </c>
      <c r="D1607" t="s">
        <v>10</v>
      </c>
      <c r="E1607" t="s">
        <v>16</v>
      </c>
      <c r="F1607" t="s">
        <v>12</v>
      </c>
      <c r="G1607" t="s">
        <v>13</v>
      </c>
      <c r="H1607" t="s">
        <v>13</v>
      </c>
      <c r="I1607">
        <v>21</v>
      </c>
    </row>
    <row r="1608" spans="1:9" x14ac:dyDescent="0.3">
      <c r="A1608">
        <v>1607</v>
      </c>
      <c r="B1608" t="s">
        <v>9</v>
      </c>
      <c r="C1608">
        <v>386699.62</v>
      </c>
      <c r="D1608" t="s">
        <v>10</v>
      </c>
      <c r="E1608" t="s">
        <v>16</v>
      </c>
      <c r="F1608" t="s">
        <v>12</v>
      </c>
      <c r="G1608" t="s">
        <v>13</v>
      </c>
      <c r="H1608" t="s">
        <v>13</v>
      </c>
      <c r="I1608">
        <v>58</v>
      </c>
    </row>
    <row r="1609" spans="1:9" x14ac:dyDescent="0.3">
      <c r="A1609">
        <v>1608</v>
      </c>
      <c r="B1609" t="s">
        <v>15</v>
      </c>
      <c r="C1609">
        <v>400000</v>
      </c>
      <c r="D1609" t="s">
        <v>10</v>
      </c>
      <c r="E1609" t="s">
        <v>16</v>
      </c>
      <c r="F1609" t="s">
        <v>12</v>
      </c>
      <c r="G1609" t="s">
        <v>13</v>
      </c>
      <c r="H1609" t="s">
        <v>13</v>
      </c>
      <c r="I1609">
        <v>20</v>
      </c>
    </row>
    <row r="1610" spans="1:9" x14ac:dyDescent="0.3">
      <c r="A1610">
        <v>1609</v>
      </c>
      <c r="B1610" t="s">
        <v>9</v>
      </c>
      <c r="C1610">
        <v>933004.5</v>
      </c>
      <c r="D1610" t="s">
        <v>10</v>
      </c>
      <c r="E1610" t="s">
        <v>11</v>
      </c>
      <c r="F1610" t="s">
        <v>12</v>
      </c>
      <c r="G1610" t="s">
        <v>13</v>
      </c>
      <c r="H1610" t="s">
        <v>13</v>
      </c>
      <c r="I1610">
        <v>38</v>
      </c>
    </row>
    <row r="1611" spans="1:9" x14ac:dyDescent="0.3">
      <c r="A1611">
        <v>1610</v>
      </c>
      <c r="B1611" t="s">
        <v>9</v>
      </c>
      <c r="C1611">
        <v>1552521</v>
      </c>
      <c r="D1611" t="s">
        <v>10</v>
      </c>
      <c r="E1611" t="s">
        <v>11</v>
      </c>
      <c r="F1611" t="s">
        <v>12</v>
      </c>
      <c r="G1611" t="s">
        <v>13</v>
      </c>
      <c r="H1611" t="s">
        <v>12</v>
      </c>
      <c r="I1611">
        <v>38</v>
      </c>
    </row>
    <row r="1612" spans="1:9" x14ac:dyDescent="0.3">
      <c r="A1612">
        <v>1611</v>
      </c>
      <c r="B1612" t="s">
        <v>15</v>
      </c>
      <c r="C1612">
        <v>695944.8</v>
      </c>
      <c r="D1612" t="s">
        <v>10</v>
      </c>
      <c r="E1612" t="s">
        <v>11</v>
      </c>
      <c r="F1612" t="s">
        <v>12</v>
      </c>
      <c r="G1612" t="s">
        <v>13</v>
      </c>
      <c r="H1612" t="s">
        <v>13</v>
      </c>
      <c r="I1612">
        <v>54</v>
      </c>
    </row>
    <row r="1613" spans="1:9" x14ac:dyDescent="0.3">
      <c r="A1613">
        <v>1612</v>
      </c>
      <c r="B1613" t="s">
        <v>9</v>
      </c>
      <c r="C1613">
        <v>636889</v>
      </c>
      <c r="D1613" t="s">
        <v>18</v>
      </c>
      <c r="E1613" t="s">
        <v>16</v>
      </c>
      <c r="F1613" t="s">
        <v>12</v>
      </c>
      <c r="G1613" t="s">
        <v>12</v>
      </c>
      <c r="H1613" t="s">
        <v>12</v>
      </c>
      <c r="I1613">
        <v>59</v>
      </c>
    </row>
    <row r="1614" spans="1:9" x14ac:dyDescent="0.3">
      <c r="A1614">
        <v>1613</v>
      </c>
      <c r="B1614" t="s">
        <v>15</v>
      </c>
      <c r="C1614">
        <v>374751</v>
      </c>
      <c r="D1614" t="s">
        <v>10</v>
      </c>
      <c r="E1614" t="s">
        <v>11</v>
      </c>
      <c r="F1614" t="s">
        <v>12</v>
      </c>
      <c r="G1614" t="s">
        <v>13</v>
      </c>
      <c r="H1614" t="s">
        <v>13</v>
      </c>
      <c r="I1614">
        <v>58</v>
      </c>
    </row>
    <row r="1615" spans="1:9" x14ac:dyDescent="0.3">
      <c r="A1615">
        <v>1614</v>
      </c>
      <c r="B1615" t="s">
        <v>9</v>
      </c>
      <c r="C1615">
        <v>299644.2</v>
      </c>
      <c r="D1615" t="s">
        <v>10</v>
      </c>
      <c r="E1615" t="s">
        <v>16</v>
      </c>
      <c r="F1615" t="s">
        <v>12</v>
      </c>
      <c r="G1615" t="s">
        <v>13</v>
      </c>
      <c r="H1615" t="s">
        <v>13</v>
      </c>
      <c r="I1615">
        <v>43</v>
      </c>
    </row>
    <row r="1616" spans="1:9" x14ac:dyDescent="0.3">
      <c r="A1616">
        <v>1615</v>
      </c>
      <c r="B1616" t="s">
        <v>15</v>
      </c>
      <c r="C1616">
        <v>462759.86</v>
      </c>
      <c r="D1616" t="s">
        <v>10</v>
      </c>
      <c r="E1616" t="s">
        <v>16</v>
      </c>
      <c r="F1616" t="s">
        <v>12</v>
      </c>
      <c r="G1616" t="s">
        <v>13</v>
      </c>
      <c r="H1616" t="s">
        <v>13</v>
      </c>
      <c r="I1616">
        <v>57</v>
      </c>
    </row>
    <row r="1617" spans="1:9" x14ac:dyDescent="0.3">
      <c r="A1617">
        <v>1616</v>
      </c>
      <c r="B1617" t="s">
        <v>9</v>
      </c>
      <c r="C1617">
        <v>516873</v>
      </c>
      <c r="D1617" t="s">
        <v>18</v>
      </c>
      <c r="E1617" t="s">
        <v>16</v>
      </c>
      <c r="F1617" t="s">
        <v>12</v>
      </c>
      <c r="G1617" t="s">
        <v>13</v>
      </c>
      <c r="H1617" t="s">
        <v>13</v>
      </c>
      <c r="I1617">
        <v>45</v>
      </c>
    </row>
    <row r="1618" spans="1:9" x14ac:dyDescent="0.3">
      <c r="A1618">
        <v>1617</v>
      </c>
      <c r="B1618" t="s">
        <v>15</v>
      </c>
      <c r="C1618">
        <v>732301.32</v>
      </c>
      <c r="D1618" t="s">
        <v>10</v>
      </c>
      <c r="E1618" t="s">
        <v>16</v>
      </c>
      <c r="F1618" t="s">
        <v>12</v>
      </c>
      <c r="G1618" t="s">
        <v>13</v>
      </c>
      <c r="H1618" t="s">
        <v>13</v>
      </c>
      <c r="I1618">
        <v>44</v>
      </c>
    </row>
    <row r="1619" spans="1:9" x14ac:dyDescent="0.3">
      <c r="A1619">
        <v>1618</v>
      </c>
      <c r="B1619" t="s">
        <v>9</v>
      </c>
      <c r="C1619">
        <v>298018</v>
      </c>
      <c r="D1619" t="s">
        <v>18</v>
      </c>
      <c r="E1619" t="s">
        <v>16</v>
      </c>
      <c r="F1619" t="s">
        <v>12</v>
      </c>
      <c r="G1619" t="s">
        <v>13</v>
      </c>
      <c r="H1619" t="s">
        <v>12</v>
      </c>
      <c r="I1619">
        <v>26</v>
      </c>
    </row>
    <row r="1620" spans="1:9" x14ac:dyDescent="0.3">
      <c r="A1620">
        <v>1619</v>
      </c>
      <c r="B1620" t="s">
        <v>15</v>
      </c>
      <c r="C1620">
        <v>297046</v>
      </c>
      <c r="D1620" t="s">
        <v>17</v>
      </c>
      <c r="E1620" t="s">
        <v>16</v>
      </c>
      <c r="F1620" t="s">
        <v>12</v>
      </c>
      <c r="G1620" t="s">
        <v>13</v>
      </c>
      <c r="H1620" t="s">
        <v>13</v>
      </c>
      <c r="I1620">
        <v>58</v>
      </c>
    </row>
    <row r="1621" spans="1:9" x14ac:dyDescent="0.3">
      <c r="A1621">
        <v>1620</v>
      </c>
      <c r="B1621" t="s">
        <v>15</v>
      </c>
      <c r="C1621">
        <v>282216</v>
      </c>
      <c r="D1621" t="s">
        <v>10</v>
      </c>
      <c r="E1621" t="s">
        <v>16</v>
      </c>
      <c r="F1621" t="s">
        <v>12</v>
      </c>
      <c r="G1621" t="s">
        <v>12</v>
      </c>
      <c r="H1621" t="s">
        <v>13</v>
      </c>
      <c r="I1621">
        <v>22</v>
      </c>
    </row>
    <row r="1622" spans="1:9" x14ac:dyDescent="0.3">
      <c r="A1622">
        <v>1621</v>
      </c>
      <c r="B1622" t="s">
        <v>9</v>
      </c>
      <c r="C1622">
        <v>838586.07</v>
      </c>
      <c r="D1622" t="s">
        <v>10</v>
      </c>
      <c r="E1622" t="s">
        <v>11</v>
      </c>
      <c r="F1622" t="s">
        <v>12</v>
      </c>
      <c r="G1622" t="s">
        <v>13</v>
      </c>
      <c r="H1622" t="s">
        <v>13</v>
      </c>
      <c r="I1622">
        <v>31</v>
      </c>
    </row>
    <row r="1623" spans="1:9" x14ac:dyDescent="0.3">
      <c r="A1623">
        <v>1622</v>
      </c>
      <c r="B1623" t="s">
        <v>9</v>
      </c>
      <c r="C1623">
        <v>774142.69</v>
      </c>
      <c r="D1623" t="s">
        <v>10</v>
      </c>
      <c r="E1623" t="s">
        <v>16</v>
      </c>
      <c r="F1623" t="s">
        <v>12</v>
      </c>
      <c r="G1623" t="s">
        <v>13</v>
      </c>
      <c r="H1623" t="s">
        <v>13</v>
      </c>
      <c r="I1623">
        <v>41</v>
      </c>
    </row>
    <row r="1624" spans="1:9" x14ac:dyDescent="0.3">
      <c r="A1624">
        <v>1623</v>
      </c>
      <c r="B1624" t="s">
        <v>9</v>
      </c>
      <c r="C1624">
        <v>297429</v>
      </c>
      <c r="D1624" t="s">
        <v>18</v>
      </c>
      <c r="E1624" t="s">
        <v>16</v>
      </c>
      <c r="F1624" t="s">
        <v>12</v>
      </c>
      <c r="G1624" t="s">
        <v>13</v>
      </c>
      <c r="H1624" t="s">
        <v>12</v>
      </c>
      <c r="I1624">
        <v>52</v>
      </c>
    </row>
    <row r="1625" spans="1:9" x14ac:dyDescent="0.3">
      <c r="A1625">
        <v>1624</v>
      </c>
      <c r="B1625" t="s">
        <v>15</v>
      </c>
      <c r="C1625">
        <v>283588.21999999997</v>
      </c>
      <c r="D1625" t="s">
        <v>10</v>
      </c>
      <c r="E1625" t="s">
        <v>16</v>
      </c>
      <c r="F1625" t="s">
        <v>12</v>
      </c>
      <c r="G1625" t="s">
        <v>13</v>
      </c>
      <c r="H1625" t="s">
        <v>13</v>
      </c>
      <c r="I1625">
        <v>29</v>
      </c>
    </row>
    <row r="1626" spans="1:9" x14ac:dyDescent="0.3">
      <c r="A1626">
        <v>1625</v>
      </c>
      <c r="B1626" t="s">
        <v>9</v>
      </c>
      <c r="C1626">
        <v>1357187.5</v>
      </c>
      <c r="D1626" t="s">
        <v>10</v>
      </c>
      <c r="E1626" t="s">
        <v>16</v>
      </c>
      <c r="F1626" t="s">
        <v>12</v>
      </c>
      <c r="G1626" t="s">
        <v>13</v>
      </c>
      <c r="H1626" t="s">
        <v>13</v>
      </c>
      <c r="I1626">
        <v>36</v>
      </c>
    </row>
    <row r="1627" spans="1:9" x14ac:dyDescent="0.3">
      <c r="A1627">
        <v>1626</v>
      </c>
      <c r="B1627" t="s">
        <v>15</v>
      </c>
      <c r="C1627">
        <v>546794.78</v>
      </c>
      <c r="D1627" t="s">
        <v>10</v>
      </c>
      <c r="E1627" t="s">
        <v>16</v>
      </c>
      <c r="F1627" t="s">
        <v>12</v>
      </c>
      <c r="G1627" t="s">
        <v>13</v>
      </c>
      <c r="H1627" t="s">
        <v>13</v>
      </c>
      <c r="I1627">
        <v>41</v>
      </c>
    </row>
    <row r="1628" spans="1:9" x14ac:dyDescent="0.3">
      <c r="A1628">
        <v>1627</v>
      </c>
      <c r="B1628" t="s">
        <v>15</v>
      </c>
      <c r="C1628">
        <v>442840</v>
      </c>
      <c r="D1628" t="s">
        <v>10</v>
      </c>
      <c r="E1628" t="s">
        <v>11</v>
      </c>
      <c r="F1628" t="s">
        <v>12</v>
      </c>
      <c r="G1628" t="s">
        <v>13</v>
      </c>
      <c r="H1628" t="s">
        <v>12</v>
      </c>
      <c r="I1628">
        <v>46</v>
      </c>
    </row>
    <row r="1629" spans="1:9" x14ac:dyDescent="0.3">
      <c r="A1629">
        <v>1628</v>
      </c>
      <c r="B1629" t="s">
        <v>15</v>
      </c>
      <c r="C1629">
        <v>299441</v>
      </c>
      <c r="D1629" t="s">
        <v>18</v>
      </c>
      <c r="E1629" t="s">
        <v>16</v>
      </c>
      <c r="F1629" t="s">
        <v>12</v>
      </c>
      <c r="G1629" t="s">
        <v>13</v>
      </c>
      <c r="H1629" t="s">
        <v>13</v>
      </c>
      <c r="I1629">
        <v>45</v>
      </c>
    </row>
    <row r="1630" spans="1:9" x14ac:dyDescent="0.3">
      <c r="A1630">
        <v>1629</v>
      </c>
      <c r="B1630" t="s">
        <v>9</v>
      </c>
      <c r="C1630">
        <v>297045</v>
      </c>
      <c r="D1630" t="s">
        <v>17</v>
      </c>
      <c r="E1630" t="s">
        <v>16</v>
      </c>
      <c r="F1630" t="s">
        <v>13</v>
      </c>
      <c r="G1630" t="s">
        <v>13</v>
      </c>
      <c r="H1630" t="s">
        <v>12</v>
      </c>
      <c r="I1630">
        <v>70</v>
      </c>
    </row>
    <row r="1631" spans="1:9" x14ac:dyDescent="0.3">
      <c r="A1631">
        <v>1630</v>
      </c>
      <c r="B1631" t="s">
        <v>9</v>
      </c>
      <c r="C1631">
        <v>299647</v>
      </c>
      <c r="D1631" t="s">
        <v>17</v>
      </c>
      <c r="E1631" t="s">
        <v>16</v>
      </c>
      <c r="F1631" t="s">
        <v>12</v>
      </c>
      <c r="G1631" t="s">
        <v>13</v>
      </c>
      <c r="H1631" t="s">
        <v>13</v>
      </c>
      <c r="I1631">
        <v>78</v>
      </c>
    </row>
    <row r="1632" spans="1:9" x14ac:dyDescent="0.3">
      <c r="A1632">
        <v>1631</v>
      </c>
      <c r="B1632" t="s">
        <v>15</v>
      </c>
      <c r="C1632">
        <v>581394</v>
      </c>
      <c r="D1632" t="s">
        <v>10</v>
      </c>
      <c r="E1632" t="s">
        <v>11</v>
      </c>
      <c r="F1632" t="s">
        <v>12</v>
      </c>
      <c r="G1632" t="s">
        <v>13</v>
      </c>
      <c r="H1632" t="s">
        <v>12</v>
      </c>
      <c r="I1632">
        <v>30</v>
      </c>
    </row>
    <row r="1633" spans="1:9" x14ac:dyDescent="0.3">
      <c r="A1633">
        <v>1632</v>
      </c>
      <c r="B1633" t="s">
        <v>9</v>
      </c>
      <c r="C1633">
        <v>335195.53000000003</v>
      </c>
      <c r="D1633" t="s">
        <v>10</v>
      </c>
      <c r="E1633" t="s">
        <v>16</v>
      </c>
      <c r="F1633" t="s">
        <v>12</v>
      </c>
      <c r="G1633" t="s">
        <v>13</v>
      </c>
      <c r="H1633" t="s">
        <v>12</v>
      </c>
      <c r="I1633">
        <v>47</v>
      </c>
    </row>
    <row r="1634" spans="1:9" x14ac:dyDescent="0.3">
      <c r="A1634">
        <v>1633</v>
      </c>
      <c r="B1634" t="s">
        <v>9</v>
      </c>
      <c r="C1634">
        <v>412441</v>
      </c>
      <c r="D1634" t="s">
        <v>10</v>
      </c>
      <c r="E1634" t="s">
        <v>16</v>
      </c>
      <c r="F1634" t="s">
        <v>12</v>
      </c>
      <c r="G1634" t="s">
        <v>13</v>
      </c>
      <c r="H1634" t="s">
        <v>13</v>
      </c>
      <c r="I1634">
        <v>57</v>
      </c>
    </row>
    <row r="1635" spans="1:9" x14ac:dyDescent="0.3">
      <c r="A1635">
        <v>1634</v>
      </c>
      <c r="B1635" t="s">
        <v>15</v>
      </c>
      <c r="C1635">
        <v>297044</v>
      </c>
      <c r="D1635" t="s">
        <v>10</v>
      </c>
      <c r="E1635" t="s">
        <v>16</v>
      </c>
      <c r="F1635" t="s">
        <v>12</v>
      </c>
      <c r="G1635" t="s">
        <v>13</v>
      </c>
      <c r="H1635" t="s">
        <v>13</v>
      </c>
      <c r="I1635">
        <v>32</v>
      </c>
    </row>
    <row r="1636" spans="1:9" x14ac:dyDescent="0.3">
      <c r="A1636">
        <v>1635</v>
      </c>
      <c r="B1636" t="s">
        <v>15</v>
      </c>
      <c r="C1636">
        <v>400000</v>
      </c>
      <c r="D1636" t="s">
        <v>10</v>
      </c>
      <c r="E1636" t="s">
        <v>16</v>
      </c>
      <c r="F1636" t="s">
        <v>12</v>
      </c>
      <c r="G1636" t="s">
        <v>13</v>
      </c>
      <c r="H1636" t="s">
        <v>13</v>
      </c>
      <c r="I1636">
        <v>36</v>
      </c>
    </row>
    <row r="1637" spans="1:9" x14ac:dyDescent="0.3">
      <c r="A1637">
        <v>1636</v>
      </c>
      <c r="B1637" t="s">
        <v>9</v>
      </c>
      <c r="C1637">
        <v>676443.1</v>
      </c>
      <c r="D1637" t="s">
        <v>10</v>
      </c>
      <c r="E1637" t="s">
        <v>16</v>
      </c>
      <c r="F1637" t="s">
        <v>12</v>
      </c>
      <c r="G1637" t="s">
        <v>13</v>
      </c>
      <c r="H1637" t="s">
        <v>13</v>
      </c>
      <c r="I1637">
        <v>38</v>
      </c>
    </row>
    <row r="1638" spans="1:9" x14ac:dyDescent="0.3">
      <c r="A1638">
        <v>1637</v>
      </c>
      <c r="B1638" t="s">
        <v>9</v>
      </c>
      <c r="C1638">
        <v>12160184</v>
      </c>
      <c r="D1638" t="s">
        <v>10</v>
      </c>
      <c r="E1638" t="s">
        <v>16</v>
      </c>
      <c r="F1638" t="s">
        <v>12</v>
      </c>
      <c r="G1638" t="s">
        <v>13</v>
      </c>
      <c r="H1638" t="s">
        <v>13</v>
      </c>
      <c r="I1638">
        <v>52</v>
      </c>
    </row>
    <row r="1639" spans="1:9" x14ac:dyDescent="0.3">
      <c r="A1639">
        <v>1638</v>
      </c>
      <c r="B1639" t="s">
        <v>9</v>
      </c>
      <c r="C1639">
        <v>509509</v>
      </c>
      <c r="D1639" t="s">
        <v>18</v>
      </c>
      <c r="E1639" t="s">
        <v>16</v>
      </c>
      <c r="F1639" t="s">
        <v>12</v>
      </c>
      <c r="G1639" t="s">
        <v>12</v>
      </c>
      <c r="H1639" t="s">
        <v>12</v>
      </c>
      <c r="I1639">
        <v>38</v>
      </c>
    </row>
    <row r="1640" spans="1:9" x14ac:dyDescent="0.3">
      <c r="A1640">
        <v>1639</v>
      </c>
      <c r="B1640" t="s">
        <v>9</v>
      </c>
      <c r="C1640">
        <v>356653</v>
      </c>
      <c r="D1640" t="s">
        <v>18</v>
      </c>
      <c r="E1640" t="s">
        <v>16</v>
      </c>
      <c r="F1640" t="s">
        <v>12</v>
      </c>
      <c r="G1640" t="s">
        <v>12</v>
      </c>
      <c r="H1640" t="s">
        <v>12</v>
      </c>
      <c r="I1640">
        <v>51</v>
      </c>
    </row>
    <row r="1641" spans="1:9" x14ac:dyDescent="0.3">
      <c r="A1641">
        <v>1640</v>
      </c>
      <c r="B1641" t="s">
        <v>15</v>
      </c>
      <c r="C1641">
        <v>219280</v>
      </c>
      <c r="D1641" t="s">
        <v>10</v>
      </c>
      <c r="E1641" t="s">
        <v>11</v>
      </c>
      <c r="F1641" t="s">
        <v>12</v>
      </c>
      <c r="G1641" t="s">
        <v>13</v>
      </c>
      <c r="H1641" t="s">
        <v>13</v>
      </c>
      <c r="I1641">
        <v>26</v>
      </c>
    </row>
    <row r="1642" spans="1:9" x14ac:dyDescent="0.3">
      <c r="A1642">
        <v>1641</v>
      </c>
      <c r="B1642" t="s">
        <v>9</v>
      </c>
      <c r="C1642">
        <v>245006.35</v>
      </c>
      <c r="D1642" t="s">
        <v>10</v>
      </c>
      <c r="E1642" t="s">
        <v>16</v>
      </c>
      <c r="F1642" t="s">
        <v>12</v>
      </c>
      <c r="G1642" t="s">
        <v>13</v>
      </c>
      <c r="H1642" t="s">
        <v>13</v>
      </c>
      <c r="I1642">
        <v>61</v>
      </c>
    </row>
    <row r="1643" spans="1:9" x14ac:dyDescent="0.3">
      <c r="A1643">
        <v>1642</v>
      </c>
      <c r="B1643" t="s">
        <v>9</v>
      </c>
      <c r="C1643">
        <v>359544.27</v>
      </c>
      <c r="D1643" t="s">
        <v>18</v>
      </c>
      <c r="E1643" t="s">
        <v>16</v>
      </c>
      <c r="F1643" t="s">
        <v>12</v>
      </c>
      <c r="G1643" t="s">
        <v>13</v>
      </c>
      <c r="H1643" t="s">
        <v>13</v>
      </c>
      <c r="I1643">
        <v>29</v>
      </c>
    </row>
    <row r="1644" spans="1:9" x14ac:dyDescent="0.3">
      <c r="A1644">
        <v>1643</v>
      </c>
      <c r="B1644" t="s">
        <v>15</v>
      </c>
      <c r="C1644">
        <v>88243.75</v>
      </c>
      <c r="D1644" t="s">
        <v>14</v>
      </c>
      <c r="E1644" t="s">
        <v>11</v>
      </c>
      <c r="F1644" t="s">
        <v>12</v>
      </c>
      <c r="G1644" t="s">
        <v>13</v>
      </c>
      <c r="H1644" t="s">
        <v>13</v>
      </c>
      <c r="I1644">
        <v>92</v>
      </c>
    </row>
    <row r="1645" spans="1:9" x14ac:dyDescent="0.3">
      <c r="A1645">
        <v>1644</v>
      </c>
      <c r="B1645" t="s">
        <v>9</v>
      </c>
      <c r="C1645">
        <v>297045</v>
      </c>
      <c r="D1645" t="s">
        <v>17</v>
      </c>
      <c r="E1645" t="s">
        <v>16</v>
      </c>
      <c r="F1645" t="s">
        <v>12</v>
      </c>
      <c r="G1645" t="s">
        <v>13</v>
      </c>
      <c r="H1645" t="s">
        <v>13</v>
      </c>
      <c r="I1645">
        <v>35</v>
      </c>
    </row>
    <row r="1646" spans="1:9" x14ac:dyDescent="0.3">
      <c r="A1646">
        <v>1645</v>
      </c>
      <c r="B1646" t="s">
        <v>9</v>
      </c>
      <c r="C1646">
        <v>852982.67</v>
      </c>
      <c r="D1646" t="s">
        <v>10</v>
      </c>
      <c r="E1646" t="s">
        <v>16</v>
      </c>
      <c r="F1646" t="s">
        <v>12</v>
      </c>
      <c r="G1646" t="s">
        <v>13</v>
      </c>
      <c r="H1646" t="s">
        <v>13</v>
      </c>
      <c r="I1646">
        <v>31</v>
      </c>
    </row>
    <row r="1647" spans="1:9" x14ac:dyDescent="0.3">
      <c r="A1647">
        <v>1646</v>
      </c>
      <c r="B1647" t="s">
        <v>9</v>
      </c>
      <c r="C1647">
        <v>251559</v>
      </c>
      <c r="D1647" t="s">
        <v>10</v>
      </c>
      <c r="E1647" t="s">
        <v>16</v>
      </c>
      <c r="F1647" t="s">
        <v>12</v>
      </c>
      <c r="G1647" t="s">
        <v>12</v>
      </c>
      <c r="H1647" t="s">
        <v>13</v>
      </c>
      <c r="I1647">
        <v>20</v>
      </c>
    </row>
    <row r="1648" spans="1:9" x14ac:dyDescent="0.3">
      <c r="A1648">
        <v>1647</v>
      </c>
      <c r="B1648" t="s">
        <v>9</v>
      </c>
      <c r="C1648">
        <v>3255213.87</v>
      </c>
      <c r="D1648" t="s">
        <v>21</v>
      </c>
      <c r="E1648" t="s">
        <v>16</v>
      </c>
      <c r="F1648" t="s">
        <v>12</v>
      </c>
      <c r="G1648" t="s">
        <v>13</v>
      </c>
      <c r="H1648" t="s">
        <v>13</v>
      </c>
      <c r="I1648">
        <v>58</v>
      </c>
    </row>
    <row r="1649" spans="1:9" x14ac:dyDescent="0.3">
      <c r="A1649">
        <v>1648</v>
      </c>
      <c r="B1649" t="s">
        <v>15</v>
      </c>
      <c r="C1649">
        <v>790843.09</v>
      </c>
      <c r="D1649" t="s">
        <v>10</v>
      </c>
      <c r="E1649" t="s">
        <v>16</v>
      </c>
      <c r="F1649" t="s">
        <v>12</v>
      </c>
      <c r="G1649" t="s">
        <v>13</v>
      </c>
      <c r="H1649" t="s">
        <v>13</v>
      </c>
      <c r="I1649">
        <v>37</v>
      </c>
    </row>
    <row r="1650" spans="1:9" x14ac:dyDescent="0.3">
      <c r="A1650">
        <v>1649</v>
      </c>
      <c r="B1650" t="s">
        <v>9</v>
      </c>
      <c r="C1650">
        <v>1129271</v>
      </c>
      <c r="D1650" t="s">
        <v>10</v>
      </c>
      <c r="E1650" t="s">
        <v>11</v>
      </c>
      <c r="F1650" t="s">
        <v>12</v>
      </c>
      <c r="G1650" t="s">
        <v>13</v>
      </c>
      <c r="H1650" t="s">
        <v>13</v>
      </c>
      <c r="I1650">
        <v>32</v>
      </c>
    </row>
    <row r="1651" spans="1:9" x14ac:dyDescent="0.3">
      <c r="A1651">
        <v>1650</v>
      </c>
      <c r="B1651" t="s">
        <v>9</v>
      </c>
      <c r="C1651">
        <v>87500</v>
      </c>
      <c r="D1651" t="s">
        <v>10</v>
      </c>
      <c r="E1651" t="s">
        <v>16</v>
      </c>
      <c r="F1651" t="s">
        <v>12</v>
      </c>
      <c r="G1651" t="s">
        <v>13</v>
      </c>
      <c r="H1651" t="s">
        <v>13</v>
      </c>
      <c r="I1651">
        <v>25</v>
      </c>
    </row>
    <row r="1652" spans="1:9" x14ac:dyDescent="0.3">
      <c r="A1652">
        <v>1651</v>
      </c>
      <c r="B1652" t="s">
        <v>15</v>
      </c>
      <c r="C1652">
        <v>480000</v>
      </c>
      <c r="D1652" t="s">
        <v>10</v>
      </c>
      <c r="E1652" t="s">
        <v>16</v>
      </c>
      <c r="F1652" t="s">
        <v>12</v>
      </c>
      <c r="G1652" t="s">
        <v>13</v>
      </c>
      <c r="H1652" t="s">
        <v>13</v>
      </c>
      <c r="I1652">
        <v>24</v>
      </c>
    </row>
    <row r="1653" spans="1:9" x14ac:dyDescent="0.3">
      <c r="A1653">
        <v>1652</v>
      </c>
      <c r="B1653" t="s">
        <v>15</v>
      </c>
      <c r="C1653">
        <v>299647</v>
      </c>
      <c r="D1653" t="s">
        <v>17</v>
      </c>
      <c r="E1653" t="s">
        <v>16</v>
      </c>
      <c r="F1653" t="s">
        <v>12</v>
      </c>
      <c r="G1653" t="s">
        <v>13</v>
      </c>
      <c r="H1653" t="s">
        <v>13</v>
      </c>
      <c r="I1653">
        <v>60</v>
      </c>
    </row>
    <row r="1654" spans="1:9" x14ac:dyDescent="0.3">
      <c r="A1654">
        <v>1653</v>
      </c>
      <c r="B1654" t="s">
        <v>9</v>
      </c>
      <c r="C1654">
        <v>278030.99</v>
      </c>
      <c r="D1654" t="s">
        <v>19</v>
      </c>
      <c r="E1654" t="s">
        <v>16</v>
      </c>
      <c r="F1654" t="s">
        <v>12</v>
      </c>
      <c r="G1654" t="s">
        <v>13</v>
      </c>
      <c r="H1654" t="s">
        <v>13</v>
      </c>
      <c r="I1654">
        <v>27</v>
      </c>
    </row>
    <row r="1655" spans="1:9" x14ac:dyDescent="0.3">
      <c r="A1655">
        <v>1654</v>
      </c>
      <c r="B1655" t="s">
        <v>9</v>
      </c>
      <c r="C1655">
        <v>3350588.86</v>
      </c>
      <c r="D1655" t="s">
        <v>10</v>
      </c>
      <c r="E1655" t="s">
        <v>16</v>
      </c>
      <c r="F1655" t="s">
        <v>12</v>
      </c>
      <c r="G1655" t="s">
        <v>13</v>
      </c>
      <c r="H1655" t="s">
        <v>13</v>
      </c>
      <c r="I1655">
        <v>38</v>
      </c>
    </row>
    <row r="1656" spans="1:9" x14ac:dyDescent="0.3">
      <c r="A1656">
        <v>1655</v>
      </c>
      <c r="B1656" t="s">
        <v>9</v>
      </c>
      <c r="C1656">
        <v>2349011</v>
      </c>
      <c r="D1656" t="s">
        <v>10</v>
      </c>
      <c r="E1656" t="s">
        <v>16</v>
      </c>
      <c r="F1656" t="s">
        <v>12</v>
      </c>
      <c r="G1656" t="s">
        <v>13</v>
      </c>
      <c r="H1656" t="s">
        <v>13</v>
      </c>
      <c r="I1656">
        <v>36</v>
      </c>
    </row>
    <row r="1657" spans="1:9" x14ac:dyDescent="0.3">
      <c r="A1657">
        <v>1656</v>
      </c>
      <c r="B1657" t="s">
        <v>9</v>
      </c>
      <c r="C1657">
        <v>1108537.5</v>
      </c>
      <c r="D1657" t="s">
        <v>10</v>
      </c>
      <c r="E1657" t="s">
        <v>16</v>
      </c>
      <c r="F1657" t="s">
        <v>12</v>
      </c>
      <c r="G1657" t="s">
        <v>13</v>
      </c>
      <c r="H1657" t="s">
        <v>13</v>
      </c>
      <c r="I1657">
        <v>45</v>
      </c>
    </row>
    <row r="1658" spans="1:9" x14ac:dyDescent="0.3">
      <c r="A1658">
        <v>1657</v>
      </c>
      <c r="B1658" t="s">
        <v>15</v>
      </c>
      <c r="C1658">
        <v>600414.9</v>
      </c>
      <c r="D1658" t="s">
        <v>10</v>
      </c>
      <c r="E1658" t="s">
        <v>16</v>
      </c>
      <c r="F1658" t="s">
        <v>12</v>
      </c>
      <c r="G1658" t="s">
        <v>13</v>
      </c>
      <c r="H1658" t="s">
        <v>12</v>
      </c>
      <c r="I1658">
        <v>21</v>
      </c>
    </row>
    <row r="1659" spans="1:9" x14ac:dyDescent="0.3">
      <c r="A1659">
        <v>1658</v>
      </c>
      <c r="B1659" t="s">
        <v>9</v>
      </c>
      <c r="C1659">
        <v>418000</v>
      </c>
      <c r="D1659" t="s">
        <v>10</v>
      </c>
      <c r="E1659" t="s">
        <v>16</v>
      </c>
      <c r="F1659" t="s">
        <v>12</v>
      </c>
      <c r="G1659" t="s">
        <v>13</v>
      </c>
      <c r="H1659" t="s">
        <v>13</v>
      </c>
      <c r="I1659">
        <v>51</v>
      </c>
    </row>
    <row r="1660" spans="1:9" x14ac:dyDescent="0.3">
      <c r="A1660">
        <v>1659</v>
      </c>
      <c r="B1660" t="s">
        <v>9</v>
      </c>
      <c r="C1660">
        <v>287787</v>
      </c>
      <c r="D1660" t="s">
        <v>10</v>
      </c>
      <c r="E1660" t="s">
        <v>16</v>
      </c>
      <c r="F1660" t="s">
        <v>12</v>
      </c>
      <c r="G1660" t="s">
        <v>13</v>
      </c>
      <c r="H1660" t="s">
        <v>13</v>
      </c>
      <c r="I1660">
        <v>19</v>
      </c>
    </row>
    <row r="1661" spans="1:9" x14ac:dyDescent="0.3">
      <c r="A1661">
        <v>1660</v>
      </c>
      <c r="B1661" t="s">
        <v>15</v>
      </c>
      <c r="C1661">
        <v>538738.04</v>
      </c>
      <c r="D1661" t="s">
        <v>10</v>
      </c>
      <c r="E1661" t="s">
        <v>16</v>
      </c>
      <c r="F1661" t="s">
        <v>12</v>
      </c>
      <c r="G1661" t="s">
        <v>13</v>
      </c>
      <c r="H1661" t="s">
        <v>13</v>
      </c>
      <c r="I1661">
        <v>36</v>
      </c>
    </row>
    <row r="1662" spans="1:9" x14ac:dyDescent="0.3">
      <c r="A1662">
        <v>1661</v>
      </c>
      <c r="B1662" t="s">
        <v>9</v>
      </c>
      <c r="C1662">
        <v>597533.32999999996</v>
      </c>
      <c r="D1662" t="s">
        <v>10</v>
      </c>
      <c r="E1662" t="s">
        <v>16</v>
      </c>
      <c r="F1662" t="s">
        <v>12</v>
      </c>
      <c r="G1662" t="s">
        <v>12</v>
      </c>
      <c r="H1662" t="s">
        <v>13</v>
      </c>
      <c r="I1662">
        <v>30</v>
      </c>
    </row>
    <row r="1663" spans="1:9" x14ac:dyDescent="0.3">
      <c r="A1663">
        <v>1662</v>
      </c>
      <c r="B1663" t="s">
        <v>15</v>
      </c>
      <c r="C1663">
        <v>619489</v>
      </c>
      <c r="D1663" t="s">
        <v>10</v>
      </c>
      <c r="E1663" t="s">
        <v>11</v>
      </c>
      <c r="F1663" t="s">
        <v>12</v>
      </c>
      <c r="G1663" t="s">
        <v>13</v>
      </c>
      <c r="H1663" t="s">
        <v>13</v>
      </c>
      <c r="I1663">
        <v>37</v>
      </c>
    </row>
    <row r="1664" spans="1:9" x14ac:dyDescent="0.3">
      <c r="A1664">
        <v>1663</v>
      </c>
      <c r="B1664" t="s">
        <v>15</v>
      </c>
      <c r="C1664">
        <v>278032</v>
      </c>
      <c r="D1664" t="s">
        <v>17</v>
      </c>
      <c r="E1664" t="s">
        <v>16</v>
      </c>
      <c r="F1664" t="s">
        <v>12</v>
      </c>
      <c r="G1664" t="s">
        <v>13</v>
      </c>
      <c r="H1664" t="s">
        <v>13</v>
      </c>
      <c r="I1664">
        <v>45</v>
      </c>
    </row>
    <row r="1665" spans="1:9" x14ac:dyDescent="0.3">
      <c r="A1665">
        <v>1664</v>
      </c>
      <c r="B1665" t="s">
        <v>15</v>
      </c>
      <c r="C1665">
        <v>297650</v>
      </c>
      <c r="D1665" t="s">
        <v>10</v>
      </c>
      <c r="E1665" t="s">
        <v>16</v>
      </c>
      <c r="F1665" t="s">
        <v>12</v>
      </c>
      <c r="G1665" t="s">
        <v>12</v>
      </c>
      <c r="H1665" t="s">
        <v>12</v>
      </c>
      <c r="I1665">
        <v>39</v>
      </c>
    </row>
    <row r="1666" spans="1:9" x14ac:dyDescent="0.3">
      <c r="A1666">
        <v>1665</v>
      </c>
      <c r="B1666" t="s">
        <v>9</v>
      </c>
      <c r="C1666">
        <v>266312</v>
      </c>
      <c r="D1666" t="s">
        <v>10</v>
      </c>
      <c r="E1666" t="s">
        <v>16</v>
      </c>
      <c r="F1666" t="s">
        <v>12</v>
      </c>
      <c r="G1666" t="s">
        <v>13</v>
      </c>
      <c r="H1666" t="s">
        <v>13</v>
      </c>
      <c r="I1666">
        <v>29</v>
      </c>
    </row>
    <row r="1667" spans="1:9" x14ac:dyDescent="0.3">
      <c r="A1667">
        <v>1666</v>
      </c>
      <c r="B1667" t="s">
        <v>9</v>
      </c>
      <c r="C1667">
        <v>403764.18</v>
      </c>
      <c r="D1667" t="s">
        <v>10</v>
      </c>
      <c r="E1667" t="s">
        <v>16</v>
      </c>
      <c r="F1667" t="s">
        <v>12</v>
      </c>
      <c r="G1667" t="s">
        <v>13</v>
      </c>
      <c r="H1667" t="s">
        <v>13</v>
      </c>
      <c r="I1667">
        <v>31</v>
      </c>
    </row>
    <row r="1668" spans="1:9" x14ac:dyDescent="0.3">
      <c r="A1668">
        <v>1667</v>
      </c>
      <c r="B1668" t="s">
        <v>9</v>
      </c>
      <c r="C1668">
        <v>440373</v>
      </c>
      <c r="D1668" t="s">
        <v>10</v>
      </c>
      <c r="E1668" t="s">
        <v>11</v>
      </c>
      <c r="F1668" t="s">
        <v>12</v>
      </c>
      <c r="G1668" t="s">
        <v>12</v>
      </c>
      <c r="H1668" t="s">
        <v>13</v>
      </c>
      <c r="I1668">
        <v>27</v>
      </c>
    </row>
    <row r="1669" spans="1:9" x14ac:dyDescent="0.3">
      <c r="A1669">
        <v>1668</v>
      </c>
      <c r="B1669" t="s">
        <v>15</v>
      </c>
      <c r="C1669">
        <v>381211.3</v>
      </c>
      <c r="D1669" t="s">
        <v>14</v>
      </c>
      <c r="E1669" t="s">
        <v>11</v>
      </c>
      <c r="F1669" t="s">
        <v>12</v>
      </c>
      <c r="G1669" t="s">
        <v>13</v>
      </c>
      <c r="H1669" t="s">
        <v>13</v>
      </c>
      <c r="I1669">
        <v>66</v>
      </c>
    </row>
    <row r="1670" spans="1:9" x14ac:dyDescent="0.3">
      <c r="A1670">
        <v>1669</v>
      </c>
      <c r="B1670" t="s">
        <v>15</v>
      </c>
      <c r="C1670">
        <v>908129</v>
      </c>
      <c r="D1670" t="s">
        <v>10</v>
      </c>
      <c r="E1670" t="s">
        <v>11</v>
      </c>
      <c r="F1670" t="s">
        <v>12</v>
      </c>
      <c r="G1670" t="s">
        <v>13</v>
      </c>
      <c r="H1670" t="s">
        <v>12</v>
      </c>
      <c r="I1670">
        <v>49</v>
      </c>
    </row>
    <row r="1671" spans="1:9" x14ac:dyDescent="0.3">
      <c r="A1671">
        <v>1670</v>
      </c>
      <c r="B1671" t="s">
        <v>9</v>
      </c>
      <c r="C1671">
        <v>131198</v>
      </c>
      <c r="D1671" t="s">
        <v>10</v>
      </c>
      <c r="E1671" t="s">
        <v>16</v>
      </c>
      <c r="F1671" t="s">
        <v>12</v>
      </c>
      <c r="G1671" t="s">
        <v>13</v>
      </c>
      <c r="H1671" t="s">
        <v>13</v>
      </c>
      <c r="I1671">
        <v>20</v>
      </c>
    </row>
    <row r="1672" spans="1:9" x14ac:dyDescent="0.3">
      <c r="A1672">
        <v>1671</v>
      </c>
      <c r="B1672" t="s">
        <v>15</v>
      </c>
      <c r="C1672">
        <v>582921.03</v>
      </c>
      <c r="D1672" t="s">
        <v>10</v>
      </c>
      <c r="E1672" t="s">
        <v>16</v>
      </c>
      <c r="F1672" t="s">
        <v>12</v>
      </c>
      <c r="G1672" t="s">
        <v>13</v>
      </c>
      <c r="H1672" t="s">
        <v>13</v>
      </c>
      <c r="I1672">
        <v>31</v>
      </c>
    </row>
    <row r="1673" spans="1:9" x14ac:dyDescent="0.3">
      <c r="A1673">
        <v>1672</v>
      </c>
      <c r="B1673" t="s">
        <v>9</v>
      </c>
      <c r="C1673">
        <v>251103.9</v>
      </c>
      <c r="D1673" t="s">
        <v>10</v>
      </c>
      <c r="E1673" t="s">
        <v>16</v>
      </c>
      <c r="F1673" t="s">
        <v>12</v>
      </c>
      <c r="G1673" t="s">
        <v>13</v>
      </c>
      <c r="H1673" t="s">
        <v>13</v>
      </c>
      <c r="I1673">
        <v>19</v>
      </c>
    </row>
    <row r="1674" spans="1:9" x14ac:dyDescent="0.3">
      <c r="A1674">
        <v>1673</v>
      </c>
      <c r="B1674" t="s">
        <v>15</v>
      </c>
      <c r="C1674">
        <v>297046</v>
      </c>
      <c r="D1674" t="s">
        <v>17</v>
      </c>
      <c r="E1674" t="s">
        <v>16</v>
      </c>
      <c r="F1674" t="s">
        <v>12</v>
      </c>
      <c r="G1674" t="s">
        <v>13</v>
      </c>
      <c r="H1674" t="s">
        <v>13</v>
      </c>
      <c r="I1674">
        <v>38</v>
      </c>
    </row>
    <row r="1675" spans="1:9" x14ac:dyDescent="0.3">
      <c r="A1675">
        <v>1674</v>
      </c>
      <c r="B1675" t="s">
        <v>15</v>
      </c>
      <c r="C1675">
        <v>278030.99</v>
      </c>
      <c r="D1675" t="s">
        <v>17</v>
      </c>
      <c r="E1675" t="s">
        <v>16</v>
      </c>
      <c r="F1675" t="s">
        <v>12</v>
      </c>
      <c r="G1675" t="s">
        <v>12</v>
      </c>
      <c r="H1675" t="s">
        <v>13</v>
      </c>
      <c r="I1675">
        <v>44</v>
      </c>
    </row>
    <row r="1676" spans="1:9" x14ac:dyDescent="0.3">
      <c r="A1676">
        <v>1675</v>
      </c>
      <c r="B1676" t="s">
        <v>15</v>
      </c>
      <c r="C1676">
        <v>373396</v>
      </c>
      <c r="D1676" t="s">
        <v>10</v>
      </c>
      <c r="E1676" t="s">
        <v>11</v>
      </c>
      <c r="F1676" t="s">
        <v>12</v>
      </c>
      <c r="G1676" t="s">
        <v>13</v>
      </c>
      <c r="H1676" t="s">
        <v>13</v>
      </c>
      <c r="I1676">
        <v>29</v>
      </c>
    </row>
    <row r="1677" spans="1:9" x14ac:dyDescent="0.3">
      <c r="A1677">
        <v>1676</v>
      </c>
      <c r="B1677" t="s">
        <v>9</v>
      </c>
      <c r="C1677">
        <v>297110</v>
      </c>
      <c r="D1677" t="s">
        <v>18</v>
      </c>
      <c r="E1677" t="s">
        <v>16</v>
      </c>
      <c r="F1677" t="s">
        <v>12</v>
      </c>
      <c r="G1677" t="s">
        <v>13</v>
      </c>
      <c r="H1677" t="s">
        <v>12</v>
      </c>
      <c r="I1677">
        <v>35</v>
      </c>
    </row>
    <row r="1678" spans="1:9" x14ac:dyDescent="0.3">
      <c r="A1678">
        <v>1677</v>
      </c>
      <c r="B1678" t="s">
        <v>9</v>
      </c>
      <c r="C1678">
        <v>296000</v>
      </c>
      <c r="D1678" t="s">
        <v>10</v>
      </c>
      <c r="E1678" t="s">
        <v>16</v>
      </c>
      <c r="F1678" t="s">
        <v>12</v>
      </c>
      <c r="G1678" t="s">
        <v>13</v>
      </c>
      <c r="H1678" t="s">
        <v>13</v>
      </c>
      <c r="I1678">
        <v>28</v>
      </c>
    </row>
    <row r="1679" spans="1:9" x14ac:dyDescent="0.3">
      <c r="A1679">
        <v>1678</v>
      </c>
      <c r="B1679" t="s">
        <v>9</v>
      </c>
      <c r="C1679">
        <v>424103</v>
      </c>
      <c r="D1679" t="s">
        <v>18</v>
      </c>
      <c r="E1679" t="s">
        <v>16</v>
      </c>
      <c r="F1679" t="s">
        <v>12</v>
      </c>
      <c r="G1679" t="s">
        <v>13</v>
      </c>
      <c r="H1679" t="s">
        <v>12</v>
      </c>
      <c r="I1679">
        <v>35</v>
      </c>
    </row>
    <row r="1680" spans="1:9" x14ac:dyDescent="0.3">
      <c r="A1680">
        <v>1679</v>
      </c>
      <c r="B1680" t="s">
        <v>9</v>
      </c>
      <c r="C1680">
        <v>11000</v>
      </c>
      <c r="D1680" t="s">
        <v>10</v>
      </c>
      <c r="E1680" t="s">
        <v>16</v>
      </c>
      <c r="F1680" t="s">
        <v>12</v>
      </c>
      <c r="G1680" t="s">
        <v>13</v>
      </c>
      <c r="H1680" t="s">
        <v>12</v>
      </c>
      <c r="I1680">
        <v>32</v>
      </c>
    </row>
    <row r="1681" spans="1:9" x14ac:dyDescent="0.3">
      <c r="A1681">
        <v>1680</v>
      </c>
      <c r="B1681" t="s">
        <v>9</v>
      </c>
      <c r="C1681">
        <v>365500</v>
      </c>
      <c r="D1681" t="s">
        <v>10</v>
      </c>
      <c r="E1681" t="s">
        <v>16</v>
      </c>
      <c r="F1681" t="s">
        <v>12</v>
      </c>
      <c r="G1681" t="s">
        <v>13</v>
      </c>
      <c r="H1681" t="s">
        <v>13</v>
      </c>
      <c r="I1681">
        <v>32</v>
      </c>
    </row>
    <row r="1682" spans="1:9" x14ac:dyDescent="0.3">
      <c r="A1682">
        <v>1681</v>
      </c>
      <c r="B1682" t="s">
        <v>9</v>
      </c>
      <c r="C1682">
        <v>25600</v>
      </c>
      <c r="D1682" t="s">
        <v>10</v>
      </c>
      <c r="E1682" t="s">
        <v>16</v>
      </c>
      <c r="F1682" t="s">
        <v>12</v>
      </c>
      <c r="G1682" t="s">
        <v>12</v>
      </c>
      <c r="H1682" t="s">
        <v>12</v>
      </c>
      <c r="I1682">
        <v>45</v>
      </c>
    </row>
    <row r="1683" spans="1:9" x14ac:dyDescent="0.3">
      <c r="A1683">
        <v>1682</v>
      </c>
      <c r="B1683" t="s">
        <v>9</v>
      </c>
      <c r="C1683">
        <v>276964.47999999998</v>
      </c>
      <c r="D1683" t="s">
        <v>10</v>
      </c>
      <c r="E1683" t="s">
        <v>16</v>
      </c>
      <c r="F1683" t="s">
        <v>12</v>
      </c>
      <c r="G1683" t="s">
        <v>13</v>
      </c>
      <c r="H1683" t="s">
        <v>13</v>
      </c>
      <c r="I1683">
        <v>25</v>
      </c>
    </row>
    <row r="1684" spans="1:9" x14ac:dyDescent="0.3">
      <c r="A1684">
        <v>1683</v>
      </c>
      <c r="B1684" t="s">
        <v>9</v>
      </c>
      <c r="C1684">
        <v>103846.15</v>
      </c>
      <c r="D1684" t="s">
        <v>10</v>
      </c>
      <c r="E1684" t="s">
        <v>16</v>
      </c>
      <c r="F1684" t="s">
        <v>12</v>
      </c>
      <c r="G1684" t="s">
        <v>13</v>
      </c>
      <c r="H1684" t="s">
        <v>13</v>
      </c>
      <c r="I1684">
        <v>58</v>
      </c>
    </row>
    <row r="1685" spans="1:9" x14ac:dyDescent="0.3">
      <c r="A1685">
        <v>1684</v>
      </c>
      <c r="B1685" t="s">
        <v>9</v>
      </c>
      <c r="C1685">
        <v>249691.35</v>
      </c>
      <c r="D1685" t="s">
        <v>10</v>
      </c>
      <c r="E1685" t="s">
        <v>16</v>
      </c>
      <c r="F1685" t="s">
        <v>12</v>
      </c>
      <c r="G1685" t="s">
        <v>13</v>
      </c>
      <c r="H1685" t="s">
        <v>13</v>
      </c>
      <c r="I1685">
        <v>24</v>
      </c>
    </row>
    <row r="1686" spans="1:9" x14ac:dyDescent="0.3">
      <c r="A1686">
        <v>1685</v>
      </c>
      <c r="B1686" t="s">
        <v>9</v>
      </c>
      <c r="C1686">
        <v>306480.65999999997</v>
      </c>
      <c r="D1686" t="s">
        <v>10</v>
      </c>
      <c r="E1686" t="s">
        <v>11</v>
      </c>
      <c r="F1686" t="s">
        <v>12</v>
      </c>
      <c r="G1686" t="s">
        <v>13</v>
      </c>
      <c r="H1686" t="s">
        <v>13</v>
      </c>
      <c r="I1686">
        <v>25</v>
      </c>
    </row>
    <row r="1687" spans="1:9" x14ac:dyDescent="0.3">
      <c r="A1687">
        <v>1686</v>
      </c>
      <c r="B1687" t="s">
        <v>9</v>
      </c>
      <c r="C1687">
        <v>280000</v>
      </c>
      <c r="D1687" t="s">
        <v>10</v>
      </c>
      <c r="E1687" t="s">
        <v>16</v>
      </c>
      <c r="F1687" t="s">
        <v>12</v>
      </c>
      <c r="G1687" t="s">
        <v>13</v>
      </c>
      <c r="H1687" t="s">
        <v>13</v>
      </c>
      <c r="I1687">
        <v>85</v>
      </c>
    </row>
    <row r="1688" spans="1:9" x14ac:dyDescent="0.3">
      <c r="A1688">
        <v>1687</v>
      </c>
      <c r="B1688" t="s">
        <v>9</v>
      </c>
      <c r="C1688">
        <v>165000</v>
      </c>
      <c r="D1688" t="s">
        <v>10</v>
      </c>
      <c r="E1688" t="s">
        <v>16</v>
      </c>
      <c r="F1688" t="s">
        <v>12</v>
      </c>
      <c r="G1688" t="s">
        <v>13</v>
      </c>
      <c r="H1688" t="s">
        <v>13</v>
      </c>
      <c r="I1688">
        <v>38</v>
      </c>
    </row>
    <row r="1689" spans="1:9" x14ac:dyDescent="0.3">
      <c r="A1689">
        <v>1688</v>
      </c>
      <c r="B1689" t="s">
        <v>15</v>
      </c>
      <c r="C1689">
        <v>296265.63</v>
      </c>
      <c r="D1689" t="s">
        <v>10</v>
      </c>
      <c r="E1689" t="s">
        <v>16</v>
      </c>
      <c r="F1689" t="s">
        <v>12</v>
      </c>
      <c r="G1689" t="s">
        <v>13</v>
      </c>
      <c r="H1689" t="s">
        <v>12</v>
      </c>
      <c r="I1689">
        <v>38</v>
      </c>
    </row>
    <row r="1690" spans="1:9" x14ac:dyDescent="0.3">
      <c r="A1690">
        <v>1689</v>
      </c>
      <c r="B1690" t="s">
        <v>15</v>
      </c>
      <c r="C1690">
        <v>1766548</v>
      </c>
      <c r="D1690" t="s">
        <v>10</v>
      </c>
      <c r="E1690" t="s">
        <v>16</v>
      </c>
      <c r="F1690" t="s">
        <v>12</v>
      </c>
      <c r="G1690" t="s">
        <v>13</v>
      </c>
      <c r="H1690" t="s">
        <v>13</v>
      </c>
      <c r="I1690">
        <v>32</v>
      </c>
    </row>
    <row r="1691" spans="1:9" x14ac:dyDescent="0.3">
      <c r="A1691">
        <v>1690</v>
      </c>
      <c r="B1691" t="s">
        <v>9</v>
      </c>
      <c r="C1691">
        <v>297046</v>
      </c>
      <c r="D1691" t="s">
        <v>17</v>
      </c>
      <c r="E1691" t="s">
        <v>16</v>
      </c>
      <c r="F1691" t="s">
        <v>12</v>
      </c>
      <c r="G1691" t="s">
        <v>13</v>
      </c>
      <c r="H1691" t="s">
        <v>13</v>
      </c>
      <c r="I1691">
        <v>21</v>
      </c>
    </row>
    <row r="1692" spans="1:9" x14ac:dyDescent="0.3">
      <c r="A1692">
        <v>1691</v>
      </c>
      <c r="B1692" t="s">
        <v>9</v>
      </c>
      <c r="C1692">
        <v>278030</v>
      </c>
      <c r="D1692" t="s">
        <v>19</v>
      </c>
      <c r="E1692" t="s">
        <v>16</v>
      </c>
      <c r="F1692" t="s">
        <v>12</v>
      </c>
      <c r="G1692" t="s">
        <v>13</v>
      </c>
      <c r="H1692" t="s">
        <v>13</v>
      </c>
      <c r="I1692">
        <v>36</v>
      </c>
    </row>
    <row r="1693" spans="1:9" x14ac:dyDescent="0.3">
      <c r="A1693">
        <v>1692</v>
      </c>
      <c r="B1693" t="s">
        <v>9</v>
      </c>
      <c r="C1693">
        <v>838098</v>
      </c>
      <c r="D1693" t="s">
        <v>10</v>
      </c>
      <c r="E1693" t="s">
        <v>16</v>
      </c>
      <c r="F1693" t="s">
        <v>12</v>
      </c>
      <c r="G1693" t="s">
        <v>13</v>
      </c>
      <c r="H1693" t="s">
        <v>13</v>
      </c>
      <c r="I1693">
        <v>40</v>
      </c>
    </row>
    <row r="1694" spans="1:9" x14ac:dyDescent="0.3">
      <c r="A1694">
        <v>1693</v>
      </c>
      <c r="B1694" t="s">
        <v>9</v>
      </c>
      <c r="C1694">
        <v>594092</v>
      </c>
      <c r="D1694" t="s">
        <v>18</v>
      </c>
      <c r="E1694" t="s">
        <v>16</v>
      </c>
      <c r="F1694" t="s">
        <v>12</v>
      </c>
      <c r="G1694" t="s">
        <v>13</v>
      </c>
      <c r="H1694" t="s">
        <v>13</v>
      </c>
      <c r="I1694">
        <v>68</v>
      </c>
    </row>
    <row r="1695" spans="1:9" x14ac:dyDescent="0.3">
      <c r="A1695">
        <v>1694</v>
      </c>
      <c r="B1695" t="s">
        <v>15</v>
      </c>
      <c r="C1695">
        <v>615805.6</v>
      </c>
      <c r="D1695" t="s">
        <v>10</v>
      </c>
      <c r="E1695" t="s">
        <v>16</v>
      </c>
      <c r="F1695" t="s">
        <v>12</v>
      </c>
      <c r="G1695" t="s">
        <v>13</v>
      </c>
      <c r="H1695" t="s">
        <v>13</v>
      </c>
      <c r="I1695">
        <v>29</v>
      </c>
    </row>
    <row r="1696" spans="1:9" x14ac:dyDescent="0.3">
      <c r="A1696">
        <v>1695</v>
      </c>
      <c r="B1696" t="s">
        <v>9</v>
      </c>
      <c r="C1696">
        <v>625322.5</v>
      </c>
      <c r="D1696" t="s">
        <v>10</v>
      </c>
      <c r="E1696" t="s">
        <v>16</v>
      </c>
      <c r="F1696" t="s">
        <v>12</v>
      </c>
      <c r="G1696" t="s">
        <v>13</v>
      </c>
      <c r="H1696" t="s">
        <v>13</v>
      </c>
      <c r="I1696">
        <v>54</v>
      </c>
    </row>
    <row r="1697" spans="1:9" x14ac:dyDescent="0.3">
      <c r="A1697">
        <v>1696</v>
      </c>
      <c r="B1697" t="s">
        <v>9</v>
      </c>
      <c r="C1697">
        <v>364086</v>
      </c>
      <c r="D1697" t="s">
        <v>18</v>
      </c>
      <c r="E1697" t="s">
        <v>16</v>
      </c>
      <c r="F1697" t="s">
        <v>12</v>
      </c>
      <c r="G1697" t="s">
        <v>12</v>
      </c>
      <c r="H1697" t="s">
        <v>12</v>
      </c>
      <c r="I1697">
        <v>31</v>
      </c>
    </row>
    <row r="1698" spans="1:9" x14ac:dyDescent="0.3">
      <c r="A1698">
        <v>1697</v>
      </c>
      <c r="B1698" t="s">
        <v>9</v>
      </c>
      <c r="C1698">
        <v>976390</v>
      </c>
      <c r="D1698" t="s">
        <v>10</v>
      </c>
      <c r="E1698" t="s">
        <v>11</v>
      </c>
      <c r="F1698" t="s">
        <v>12</v>
      </c>
      <c r="G1698" t="s">
        <v>13</v>
      </c>
      <c r="H1698" t="s">
        <v>13</v>
      </c>
      <c r="I1698">
        <v>32</v>
      </c>
    </row>
    <row r="1699" spans="1:9" x14ac:dyDescent="0.3">
      <c r="A1699">
        <v>1698</v>
      </c>
      <c r="B1699" t="s">
        <v>9</v>
      </c>
      <c r="C1699">
        <v>297046</v>
      </c>
      <c r="D1699" t="s">
        <v>17</v>
      </c>
      <c r="E1699" t="s">
        <v>16</v>
      </c>
      <c r="F1699" t="s">
        <v>12</v>
      </c>
      <c r="G1699" t="s">
        <v>13</v>
      </c>
      <c r="H1699" t="s">
        <v>13</v>
      </c>
      <c r="I1699">
        <v>42</v>
      </c>
    </row>
    <row r="1700" spans="1:9" x14ac:dyDescent="0.3">
      <c r="A1700">
        <v>1699</v>
      </c>
      <c r="B1700" t="s">
        <v>15</v>
      </c>
      <c r="C1700">
        <v>3108698.61</v>
      </c>
      <c r="D1700" t="s">
        <v>10</v>
      </c>
      <c r="E1700" t="s">
        <v>16</v>
      </c>
      <c r="F1700" t="s">
        <v>12</v>
      </c>
      <c r="G1700" t="s">
        <v>13</v>
      </c>
      <c r="H1700" t="s">
        <v>13</v>
      </c>
      <c r="I1700">
        <v>37</v>
      </c>
    </row>
    <row r="1701" spans="1:9" x14ac:dyDescent="0.3">
      <c r="A1701">
        <v>1700</v>
      </c>
      <c r="B1701" t="s">
        <v>9</v>
      </c>
      <c r="C1701">
        <v>309927.25</v>
      </c>
      <c r="D1701" t="s">
        <v>10</v>
      </c>
      <c r="E1701" t="s">
        <v>16</v>
      </c>
      <c r="F1701" t="s">
        <v>12</v>
      </c>
      <c r="G1701" t="s">
        <v>13</v>
      </c>
      <c r="H1701" t="s">
        <v>13</v>
      </c>
      <c r="I1701">
        <v>18</v>
      </c>
    </row>
    <row r="1702" spans="1:9" x14ac:dyDescent="0.3">
      <c r="A1702">
        <v>1701</v>
      </c>
      <c r="B1702" t="s">
        <v>15</v>
      </c>
      <c r="C1702">
        <v>370905</v>
      </c>
      <c r="D1702" t="s">
        <v>10</v>
      </c>
      <c r="E1702" t="s">
        <v>11</v>
      </c>
      <c r="F1702" t="s">
        <v>12</v>
      </c>
      <c r="G1702" t="s">
        <v>13</v>
      </c>
      <c r="H1702" t="s">
        <v>13</v>
      </c>
      <c r="I1702">
        <v>27</v>
      </c>
    </row>
    <row r="1703" spans="1:9" x14ac:dyDescent="0.3">
      <c r="A1703">
        <v>1702</v>
      </c>
      <c r="B1703" t="s">
        <v>9</v>
      </c>
      <c r="C1703">
        <v>352000</v>
      </c>
      <c r="D1703" t="s">
        <v>10</v>
      </c>
      <c r="E1703" t="s">
        <v>16</v>
      </c>
      <c r="F1703" t="s">
        <v>12</v>
      </c>
      <c r="G1703" t="s">
        <v>13</v>
      </c>
      <c r="H1703" t="s">
        <v>13</v>
      </c>
      <c r="I1703">
        <v>28</v>
      </c>
    </row>
    <row r="1704" spans="1:9" x14ac:dyDescent="0.3">
      <c r="A1704">
        <v>1703</v>
      </c>
      <c r="B1704" t="s">
        <v>9</v>
      </c>
      <c r="C1704">
        <v>390899.95</v>
      </c>
      <c r="D1704" t="s">
        <v>10</v>
      </c>
      <c r="E1704" t="s">
        <v>16</v>
      </c>
      <c r="F1704" t="s">
        <v>12</v>
      </c>
      <c r="G1704" t="s">
        <v>13</v>
      </c>
      <c r="H1704" t="s">
        <v>13</v>
      </c>
      <c r="I1704">
        <v>61</v>
      </c>
    </row>
    <row r="1705" spans="1:9" x14ac:dyDescent="0.3">
      <c r="A1705">
        <v>1704</v>
      </c>
      <c r="B1705" t="s">
        <v>15</v>
      </c>
      <c r="C1705">
        <v>460692.92</v>
      </c>
      <c r="D1705" t="s">
        <v>10</v>
      </c>
      <c r="E1705" t="s">
        <v>16</v>
      </c>
      <c r="F1705" t="s">
        <v>12</v>
      </c>
      <c r="G1705" t="s">
        <v>13</v>
      </c>
      <c r="H1705" t="s">
        <v>13</v>
      </c>
      <c r="I1705">
        <v>22</v>
      </c>
    </row>
    <row r="1706" spans="1:9" x14ac:dyDescent="0.3">
      <c r="A1706">
        <v>1705</v>
      </c>
      <c r="B1706" t="s">
        <v>15</v>
      </c>
      <c r="C1706">
        <v>484267.8</v>
      </c>
      <c r="D1706" t="s">
        <v>14</v>
      </c>
      <c r="E1706" t="s">
        <v>11</v>
      </c>
      <c r="F1706" t="s">
        <v>12</v>
      </c>
      <c r="G1706" t="s">
        <v>13</v>
      </c>
      <c r="H1706" t="s">
        <v>13</v>
      </c>
      <c r="I1706">
        <v>84</v>
      </c>
    </row>
    <row r="1707" spans="1:9" x14ac:dyDescent="0.3">
      <c r="A1707">
        <v>1706</v>
      </c>
      <c r="B1707" t="s">
        <v>9</v>
      </c>
      <c r="C1707">
        <v>724116.7</v>
      </c>
      <c r="D1707" t="s">
        <v>10</v>
      </c>
      <c r="E1707" t="s">
        <v>11</v>
      </c>
      <c r="F1707" t="s">
        <v>12</v>
      </c>
      <c r="G1707" t="s">
        <v>13</v>
      </c>
      <c r="H1707" t="s">
        <v>13</v>
      </c>
      <c r="I1707">
        <v>56</v>
      </c>
    </row>
    <row r="1708" spans="1:9" x14ac:dyDescent="0.3">
      <c r="A1708">
        <v>1707</v>
      </c>
      <c r="B1708" t="s">
        <v>9</v>
      </c>
      <c r="C1708">
        <v>620713</v>
      </c>
      <c r="D1708" t="s">
        <v>18</v>
      </c>
      <c r="E1708" t="s">
        <v>16</v>
      </c>
      <c r="F1708" t="s">
        <v>12</v>
      </c>
      <c r="G1708" t="s">
        <v>13</v>
      </c>
      <c r="H1708" t="s">
        <v>12</v>
      </c>
      <c r="I1708">
        <v>43</v>
      </c>
    </row>
    <row r="1709" spans="1:9" x14ac:dyDescent="0.3">
      <c r="A1709">
        <v>1708</v>
      </c>
      <c r="B1709" t="s">
        <v>9</v>
      </c>
      <c r="C1709">
        <v>297044</v>
      </c>
      <c r="D1709" t="s">
        <v>10</v>
      </c>
      <c r="E1709" t="s">
        <v>16</v>
      </c>
      <c r="F1709" t="s">
        <v>12</v>
      </c>
      <c r="G1709" t="s">
        <v>13</v>
      </c>
      <c r="H1709" t="s">
        <v>13</v>
      </c>
      <c r="I1709">
        <v>28</v>
      </c>
    </row>
    <row r="1710" spans="1:9" x14ac:dyDescent="0.3">
      <c r="A1710">
        <v>1709</v>
      </c>
      <c r="B1710" t="s">
        <v>9</v>
      </c>
      <c r="C1710">
        <v>170439.67999999999</v>
      </c>
      <c r="D1710" t="s">
        <v>10</v>
      </c>
      <c r="E1710" t="s">
        <v>16</v>
      </c>
      <c r="F1710" t="s">
        <v>12</v>
      </c>
      <c r="G1710" t="s">
        <v>13</v>
      </c>
      <c r="H1710" t="s">
        <v>12</v>
      </c>
      <c r="I1710">
        <v>24</v>
      </c>
    </row>
    <row r="1711" spans="1:9" x14ac:dyDescent="0.3">
      <c r="A1711">
        <v>1710</v>
      </c>
      <c r="B1711" t="s">
        <v>9</v>
      </c>
      <c r="C1711">
        <v>94935</v>
      </c>
      <c r="D1711" t="s">
        <v>10</v>
      </c>
      <c r="E1711" t="s">
        <v>16</v>
      </c>
      <c r="F1711" t="s">
        <v>12</v>
      </c>
      <c r="G1711" t="s">
        <v>13</v>
      </c>
      <c r="H1711" t="s">
        <v>13</v>
      </c>
      <c r="I1711">
        <v>24</v>
      </c>
    </row>
    <row r="1712" spans="1:9" x14ac:dyDescent="0.3">
      <c r="A1712">
        <v>1711</v>
      </c>
      <c r="B1712" t="s">
        <v>15</v>
      </c>
      <c r="C1712">
        <v>374966.22</v>
      </c>
      <c r="D1712" t="s">
        <v>14</v>
      </c>
      <c r="E1712" t="s">
        <v>11</v>
      </c>
      <c r="F1712" t="s">
        <v>12</v>
      </c>
      <c r="G1712" t="s">
        <v>13</v>
      </c>
      <c r="H1712" t="s">
        <v>13</v>
      </c>
      <c r="I1712">
        <v>85</v>
      </c>
    </row>
    <row r="1713" spans="1:9" x14ac:dyDescent="0.3">
      <c r="A1713">
        <v>1712</v>
      </c>
      <c r="B1713" t="s">
        <v>15</v>
      </c>
      <c r="C1713">
        <v>787800</v>
      </c>
      <c r="D1713" t="s">
        <v>10</v>
      </c>
      <c r="E1713" t="s">
        <v>16</v>
      </c>
      <c r="F1713" t="s">
        <v>12</v>
      </c>
      <c r="G1713" t="s">
        <v>13</v>
      </c>
      <c r="H1713" t="s">
        <v>12</v>
      </c>
      <c r="I1713">
        <v>29</v>
      </c>
    </row>
    <row r="1714" spans="1:9" x14ac:dyDescent="0.3">
      <c r="A1714">
        <v>1713</v>
      </c>
      <c r="B1714" t="s">
        <v>15</v>
      </c>
      <c r="C1714">
        <v>1292205.2</v>
      </c>
      <c r="D1714" t="s">
        <v>10</v>
      </c>
      <c r="E1714" t="s">
        <v>11</v>
      </c>
      <c r="F1714" t="s">
        <v>12</v>
      </c>
      <c r="G1714" t="s">
        <v>13</v>
      </c>
      <c r="H1714" t="s">
        <v>13</v>
      </c>
      <c r="I1714">
        <v>50</v>
      </c>
    </row>
    <row r="1715" spans="1:9" x14ac:dyDescent="0.3">
      <c r="A1715">
        <v>1714</v>
      </c>
      <c r="B1715" t="s">
        <v>15</v>
      </c>
      <c r="C1715">
        <v>278030.99</v>
      </c>
      <c r="D1715" t="s">
        <v>19</v>
      </c>
      <c r="E1715" t="s">
        <v>16</v>
      </c>
      <c r="F1715" t="s">
        <v>12</v>
      </c>
      <c r="G1715" t="s">
        <v>13</v>
      </c>
      <c r="H1715" t="s">
        <v>13</v>
      </c>
      <c r="I1715">
        <v>44</v>
      </c>
    </row>
    <row r="1716" spans="1:9" x14ac:dyDescent="0.3">
      <c r="A1716">
        <v>1715</v>
      </c>
      <c r="B1716" t="s">
        <v>9</v>
      </c>
      <c r="C1716">
        <v>513333</v>
      </c>
      <c r="D1716" t="s">
        <v>10</v>
      </c>
      <c r="E1716" t="s">
        <v>16</v>
      </c>
      <c r="F1716" t="s">
        <v>12</v>
      </c>
      <c r="G1716" t="s">
        <v>13</v>
      </c>
      <c r="H1716" t="s">
        <v>13</v>
      </c>
      <c r="I1716">
        <v>55</v>
      </c>
    </row>
    <row r="1717" spans="1:9" x14ac:dyDescent="0.3">
      <c r="A1717">
        <v>1716</v>
      </c>
      <c r="B1717" t="s">
        <v>9</v>
      </c>
      <c r="C1717">
        <v>703205</v>
      </c>
      <c r="D1717" t="s">
        <v>14</v>
      </c>
      <c r="E1717" t="s">
        <v>11</v>
      </c>
      <c r="F1717" t="s">
        <v>12</v>
      </c>
      <c r="G1717" t="s">
        <v>13</v>
      </c>
      <c r="H1717" t="s">
        <v>13</v>
      </c>
      <c r="I1717">
        <v>81</v>
      </c>
    </row>
    <row r="1718" spans="1:9" x14ac:dyDescent="0.3">
      <c r="A1718">
        <v>1717</v>
      </c>
      <c r="B1718" t="s">
        <v>9</v>
      </c>
      <c r="C1718">
        <v>300018</v>
      </c>
      <c r="D1718" t="s">
        <v>18</v>
      </c>
      <c r="E1718" t="s">
        <v>16</v>
      </c>
      <c r="F1718" t="s">
        <v>12</v>
      </c>
      <c r="G1718" t="s">
        <v>13</v>
      </c>
      <c r="H1718" t="s">
        <v>13</v>
      </c>
      <c r="I1718">
        <v>32</v>
      </c>
    </row>
    <row r="1719" spans="1:9" x14ac:dyDescent="0.3">
      <c r="A1719">
        <v>1718</v>
      </c>
      <c r="B1719" t="s">
        <v>9</v>
      </c>
      <c r="C1719">
        <v>611625</v>
      </c>
      <c r="D1719" t="s">
        <v>10</v>
      </c>
      <c r="E1719" t="s">
        <v>16</v>
      </c>
      <c r="F1719" t="s">
        <v>12</v>
      </c>
      <c r="G1719" t="s">
        <v>13</v>
      </c>
      <c r="H1719" t="s">
        <v>13</v>
      </c>
      <c r="I1719">
        <v>41</v>
      </c>
    </row>
    <row r="1720" spans="1:9" x14ac:dyDescent="0.3">
      <c r="A1720">
        <v>1719</v>
      </c>
      <c r="B1720" t="s">
        <v>15</v>
      </c>
      <c r="C1720">
        <v>8457783.5700000003</v>
      </c>
      <c r="D1720" t="s">
        <v>10</v>
      </c>
      <c r="E1720" t="s">
        <v>16</v>
      </c>
      <c r="F1720" t="s">
        <v>12</v>
      </c>
      <c r="G1720" t="s">
        <v>12</v>
      </c>
      <c r="H1720" t="s">
        <v>13</v>
      </c>
      <c r="I1720">
        <v>55</v>
      </c>
    </row>
    <row r="1721" spans="1:9" x14ac:dyDescent="0.3">
      <c r="A1721">
        <v>1720</v>
      </c>
      <c r="B1721" t="s">
        <v>9</v>
      </c>
      <c r="C1721">
        <v>412400.56</v>
      </c>
      <c r="D1721" t="s">
        <v>10</v>
      </c>
      <c r="E1721" t="s">
        <v>16</v>
      </c>
      <c r="F1721" t="s">
        <v>12</v>
      </c>
      <c r="G1721" t="s">
        <v>13</v>
      </c>
      <c r="H1721" t="s">
        <v>13</v>
      </c>
      <c r="I1721">
        <v>23</v>
      </c>
    </row>
    <row r="1722" spans="1:9" x14ac:dyDescent="0.3">
      <c r="A1722">
        <v>1721</v>
      </c>
      <c r="B1722" t="s">
        <v>9</v>
      </c>
      <c r="C1722">
        <v>341319</v>
      </c>
      <c r="D1722" t="s">
        <v>10</v>
      </c>
      <c r="E1722" t="s">
        <v>16</v>
      </c>
      <c r="F1722" t="s">
        <v>12</v>
      </c>
      <c r="G1722" t="s">
        <v>13</v>
      </c>
      <c r="H1722" t="s">
        <v>13</v>
      </c>
      <c r="I1722">
        <v>39</v>
      </c>
    </row>
    <row r="1723" spans="1:9" x14ac:dyDescent="0.3">
      <c r="A1723">
        <v>1722</v>
      </c>
      <c r="B1723" t="s">
        <v>15</v>
      </c>
      <c r="C1723">
        <v>1268597</v>
      </c>
      <c r="D1723" t="s">
        <v>14</v>
      </c>
      <c r="E1723" t="s">
        <v>11</v>
      </c>
      <c r="F1723" t="s">
        <v>12</v>
      </c>
      <c r="G1723" t="s">
        <v>13</v>
      </c>
      <c r="H1723" t="s">
        <v>13</v>
      </c>
      <c r="I1723">
        <v>58</v>
      </c>
    </row>
    <row r="1724" spans="1:9" x14ac:dyDescent="0.3">
      <c r="A1724">
        <v>1723</v>
      </c>
      <c r="B1724" t="s">
        <v>9</v>
      </c>
      <c r="C1724">
        <v>796400.95</v>
      </c>
      <c r="D1724" t="s">
        <v>10</v>
      </c>
      <c r="E1724" t="s">
        <v>11</v>
      </c>
      <c r="F1724" t="s">
        <v>12</v>
      </c>
      <c r="G1724" t="s">
        <v>13</v>
      </c>
      <c r="H1724" t="s">
        <v>13</v>
      </c>
      <c r="I1724">
        <v>36</v>
      </c>
    </row>
    <row r="1725" spans="1:9" x14ac:dyDescent="0.3">
      <c r="A1725">
        <v>1724</v>
      </c>
      <c r="B1725" t="s">
        <v>15</v>
      </c>
      <c r="C1725">
        <v>736729</v>
      </c>
      <c r="D1725" t="s">
        <v>14</v>
      </c>
      <c r="E1725" t="s">
        <v>11</v>
      </c>
      <c r="F1725" t="s">
        <v>12</v>
      </c>
      <c r="G1725" t="s">
        <v>13</v>
      </c>
      <c r="H1725" t="s">
        <v>13</v>
      </c>
      <c r="I1725">
        <v>61</v>
      </c>
    </row>
    <row r="1726" spans="1:9" x14ac:dyDescent="0.3">
      <c r="A1726">
        <v>1725</v>
      </c>
      <c r="B1726" t="s">
        <v>9</v>
      </c>
      <c r="C1726">
        <v>393988.8</v>
      </c>
      <c r="D1726" t="s">
        <v>10</v>
      </c>
      <c r="E1726" t="s">
        <v>11</v>
      </c>
      <c r="F1726" t="s">
        <v>12</v>
      </c>
      <c r="G1726" t="s">
        <v>13</v>
      </c>
      <c r="H1726" t="s">
        <v>13</v>
      </c>
      <c r="I1726">
        <v>58</v>
      </c>
    </row>
    <row r="1727" spans="1:9" x14ac:dyDescent="0.3">
      <c r="A1727">
        <v>1726</v>
      </c>
      <c r="B1727" t="s">
        <v>9</v>
      </c>
      <c r="C1727">
        <v>730846.3</v>
      </c>
      <c r="D1727" t="s">
        <v>14</v>
      </c>
      <c r="E1727" t="s">
        <v>11</v>
      </c>
      <c r="F1727" t="s">
        <v>12</v>
      </c>
      <c r="G1727" t="s">
        <v>13</v>
      </c>
      <c r="H1727" t="s">
        <v>13</v>
      </c>
      <c r="I1727">
        <v>73</v>
      </c>
    </row>
    <row r="1728" spans="1:9" x14ac:dyDescent="0.3">
      <c r="A1728">
        <v>1727</v>
      </c>
      <c r="B1728" t="s">
        <v>9</v>
      </c>
      <c r="C1728">
        <v>3410000</v>
      </c>
      <c r="D1728" t="s">
        <v>10</v>
      </c>
      <c r="E1728" t="s">
        <v>16</v>
      </c>
      <c r="F1728" t="s">
        <v>12</v>
      </c>
      <c r="G1728" t="s">
        <v>13</v>
      </c>
      <c r="H1728" t="s">
        <v>13</v>
      </c>
      <c r="I1728">
        <v>49</v>
      </c>
    </row>
    <row r="1729" spans="1:9" x14ac:dyDescent="0.3">
      <c r="A1729">
        <v>1728</v>
      </c>
      <c r="B1729" t="s">
        <v>9</v>
      </c>
      <c r="C1729">
        <v>460741.72</v>
      </c>
      <c r="D1729" t="s">
        <v>10</v>
      </c>
      <c r="E1729" t="s">
        <v>16</v>
      </c>
      <c r="F1729" t="s">
        <v>12</v>
      </c>
      <c r="G1729" t="s">
        <v>12</v>
      </c>
      <c r="H1729" t="s">
        <v>13</v>
      </c>
      <c r="I1729">
        <v>31</v>
      </c>
    </row>
    <row r="1730" spans="1:9" x14ac:dyDescent="0.3">
      <c r="A1730">
        <v>1729</v>
      </c>
      <c r="B1730" t="s">
        <v>15</v>
      </c>
      <c r="C1730">
        <v>297046</v>
      </c>
      <c r="D1730" t="s">
        <v>17</v>
      </c>
      <c r="E1730" t="s">
        <v>16</v>
      </c>
      <c r="F1730" t="s">
        <v>12</v>
      </c>
      <c r="G1730" t="s">
        <v>13</v>
      </c>
      <c r="H1730" t="s">
        <v>13</v>
      </c>
      <c r="I1730">
        <v>39</v>
      </c>
    </row>
    <row r="1731" spans="1:9" x14ac:dyDescent="0.3">
      <c r="A1731">
        <v>1730</v>
      </c>
      <c r="B1731" t="s">
        <v>9</v>
      </c>
      <c r="C1731">
        <v>772177.52</v>
      </c>
      <c r="D1731" t="s">
        <v>10</v>
      </c>
      <c r="E1731" t="s">
        <v>16</v>
      </c>
      <c r="F1731" t="s">
        <v>12</v>
      </c>
      <c r="G1731" t="s">
        <v>13</v>
      </c>
      <c r="H1731" t="s">
        <v>13</v>
      </c>
      <c r="I1731">
        <v>28</v>
      </c>
    </row>
    <row r="1732" spans="1:9" x14ac:dyDescent="0.3">
      <c r="A1732">
        <v>1731</v>
      </c>
      <c r="B1732" t="s">
        <v>15</v>
      </c>
      <c r="C1732">
        <v>289717</v>
      </c>
      <c r="D1732" t="s">
        <v>18</v>
      </c>
      <c r="E1732" t="s">
        <v>16</v>
      </c>
      <c r="F1732" t="s">
        <v>12</v>
      </c>
      <c r="G1732" t="s">
        <v>13</v>
      </c>
      <c r="H1732" t="s">
        <v>13</v>
      </c>
      <c r="I1732">
        <v>59</v>
      </c>
    </row>
    <row r="1733" spans="1:9" x14ac:dyDescent="0.3">
      <c r="A1733">
        <v>1732</v>
      </c>
      <c r="B1733" t="s">
        <v>15</v>
      </c>
      <c r="C1733">
        <v>380000</v>
      </c>
      <c r="D1733" t="s">
        <v>10</v>
      </c>
      <c r="E1733" t="s">
        <v>16</v>
      </c>
      <c r="F1733" t="s">
        <v>12</v>
      </c>
      <c r="G1733" t="s">
        <v>13</v>
      </c>
      <c r="H1733" t="s">
        <v>13</v>
      </c>
      <c r="I1733">
        <v>57</v>
      </c>
    </row>
    <row r="1734" spans="1:9" x14ac:dyDescent="0.3">
      <c r="A1734">
        <v>1733</v>
      </c>
      <c r="B1734" t="s">
        <v>15</v>
      </c>
      <c r="C1734">
        <v>1156841.8400000001</v>
      </c>
      <c r="D1734" t="s">
        <v>10</v>
      </c>
      <c r="E1734" t="s">
        <v>11</v>
      </c>
      <c r="F1734" t="s">
        <v>12</v>
      </c>
      <c r="G1734" t="s">
        <v>13</v>
      </c>
      <c r="H1734" t="s">
        <v>13</v>
      </c>
      <c r="I1734">
        <v>43</v>
      </c>
    </row>
    <row r="1735" spans="1:9" x14ac:dyDescent="0.3">
      <c r="A1735">
        <v>1734</v>
      </c>
      <c r="B1735" t="s">
        <v>9</v>
      </c>
      <c r="C1735">
        <v>387489.4</v>
      </c>
      <c r="D1735" t="s">
        <v>10</v>
      </c>
      <c r="E1735" t="s">
        <v>16</v>
      </c>
      <c r="F1735" t="s">
        <v>12</v>
      </c>
      <c r="G1735" t="s">
        <v>13</v>
      </c>
      <c r="H1735" t="s">
        <v>13</v>
      </c>
      <c r="I1735">
        <v>35</v>
      </c>
    </row>
    <row r="1736" spans="1:9" x14ac:dyDescent="0.3">
      <c r="A1736">
        <v>1735</v>
      </c>
      <c r="B1736" t="s">
        <v>9</v>
      </c>
      <c r="C1736">
        <v>449596</v>
      </c>
      <c r="D1736" t="s">
        <v>10</v>
      </c>
      <c r="E1736" t="s">
        <v>11</v>
      </c>
      <c r="F1736" t="s">
        <v>12</v>
      </c>
      <c r="G1736" t="s">
        <v>13</v>
      </c>
      <c r="H1736" t="s">
        <v>13</v>
      </c>
      <c r="I1736">
        <v>36</v>
      </c>
    </row>
    <row r="1737" spans="1:9" x14ac:dyDescent="0.3">
      <c r="A1737">
        <v>1736</v>
      </c>
      <c r="B1737" t="s">
        <v>9</v>
      </c>
      <c r="C1737">
        <v>477300</v>
      </c>
      <c r="D1737" t="s">
        <v>10</v>
      </c>
      <c r="E1737" t="s">
        <v>16</v>
      </c>
      <c r="F1737" t="s">
        <v>12</v>
      </c>
      <c r="G1737" t="s">
        <v>13</v>
      </c>
      <c r="H1737" t="s">
        <v>13</v>
      </c>
      <c r="I1737">
        <v>63</v>
      </c>
    </row>
    <row r="1738" spans="1:9" x14ac:dyDescent="0.3">
      <c r="A1738">
        <v>1737</v>
      </c>
      <c r="B1738" t="s">
        <v>9</v>
      </c>
      <c r="C1738">
        <v>425703.55</v>
      </c>
      <c r="D1738" t="s">
        <v>10</v>
      </c>
      <c r="E1738" t="s">
        <v>16</v>
      </c>
      <c r="F1738" t="s">
        <v>12</v>
      </c>
      <c r="G1738" t="s">
        <v>13</v>
      </c>
      <c r="H1738" t="s">
        <v>13</v>
      </c>
      <c r="I1738">
        <v>44</v>
      </c>
    </row>
    <row r="1739" spans="1:9" x14ac:dyDescent="0.3">
      <c r="A1739">
        <v>1738</v>
      </c>
      <c r="B1739" t="s">
        <v>9</v>
      </c>
      <c r="C1739">
        <v>871427.3</v>
      </c>
      <c r="D1739" t="s">
        <v>10</v>
      </c>
      <c r="E1739" t="s">
        <v>16</v>
      </c>
      <c r="F1739" t="s">
        <v>12</v>
      </c>
      <c r="G1739" t="s">
        <v>13</v>
      </c>
      <c r="H1739" t="s">
        <v>13</v>
      </c>
      <c r="I1739">
        <v>51</v>
      </c>
    </row>
    <row r="1740" spans="1:9" x14ac:dyDescent="0.3">
      <c r="A1740">
        <v>1739</v>
      </c>
      <c r="B1740" t="s">
        <v>9</v>
      </c>
      <c r="C1740">
        <v>368750</v>
      </c>
      <c r="D1740" t="s">
        <v>10</v>
      </c>
      <c r="E1740" t="s">
        <v>16</v>
      </c>
      <c r="F1740" t="s">
        <v>12</v>
      </c>
      <c r="G1740" t="s">
        <v>13</v>
      </c>
      <c r="H1740" t="s">
        <v>13</v>
      </c>
      <c r="I1740">
        <v>41</v>
      </c>
    </row>
    <row r="1741" spans="1:9" x14ac:dyDescent="0.3">
      <c r="A1741">
        <v>1740</v>
      </c>
      <c r="B1741" t="s">
        <v>9</v>
      </c>
      <c r="C1741">
        <v>744158.02</v>
      </c>
      <c r="D1741" t="s">
        <v>10</v>
      </c>
      <c r="E1741" t="s">
        <v>11</v>
      </c>
      <c r="F1741" t="s">
        <v>12</v>
      </c>
      <c r="G1741" t="s">
        <v>13</v>
      </c>
      <c r="H1741" t="s">
        <v>13</v>
      </c>
      <c r="I1741">
        <v>26</v>
      </c>
    </row>
    <row r="1742" spans="1:9" x14ac:dyDescent="0.3">
      <c r="A1742">
        <v>1741</v>
      </c>
      <c r="B1742" t="s">
        <v>9</v>
      </c>
      <c r="C1742">
        <v>280000</v>
      </c>
      <c r="D1742" t="s">
        <v>10</v>
      </c>
      <c r="E1742" t="s">
        <v>16</v>
      </c>
      <c r="F1742" t="s">
        <v>12</v>
      </c>
      <c r="G1742" t="s">
        <v>13</v>
      </c>
      <c r="H1742" t="s">
        <v>12</v>
      </c>
      <c r="I1742">
        <v>56</v>
      </c>
    </row>
    <row r="1743" spans="1:9" x14ac:dyDescent="0.3">
      <c r="A1743">
        <v>1742</v>
      </c>
      <c r="B1743" t="s">
        <v>9</v>
      </c>
      <c r="C1743">
        <v>382584.15</v>
      </c>
      <c r="D1743" t="s">
        <v>10</v>
      </c>
      <c r="E1743" t="s">
        <v>11</v>
      </c>
      <c r="F1743" t="s">
        <v>12</v>
      </c>
      <c r="G1743" t="s">
        <v>13</v>
      </c>
      <c r="H1743" t="s">
        <v>13</v>
      </c>
      <c r="I1743">
        <v>47</v>
      </c>
    </row>
    <row r="1744" spans="1:9" x14ac:dyDescent="0.3">
      <c r="A1744">
        <v>1743</v>
      </c>
      <c r="B1744" t="s">
        <v>15</v>
      </c>
      <c r="C1744">
        <v>1275440.5</v>
      </c>
      <c r="D1744" t="s">
        <v>10</v>
      </c>
      <c r="E1744" t="s">
        <v>11</v>
      </c>
      <c r="F1744" t="s">
        <v>12</v>
      </c>
      <c r="G1744" t="s">
        <v>13</v>
      </c>
      <c r="H1744" t="s">
        <v>13</v>
      </c>
      <c r="I1744">
        <v>58</v>
      </c>
    </row>
    <row r="1745" spans="1:9" x14ac:dyDescent="0.3">
      <c r="A1745">
        <v>1744</v>
      </c>
      <c r="B1745" t="s">
        <v>15</v>
      </c>
      <c r="C1745">
        <v>1566046.1</v>
      </c>
      <c r="D1745" t="s">
        <v>10</v>
      </c>
      <c r="E1745" t="s">
        <v>11</v>
      </c>
      <c r="F1745" t="s">
        <v>12</v>
      </c>
      <c r="G1745" t="s">
        <v>13</v>
      </c>
      <c r="H1745" t="s">
        <v>13</v>
      </c>
      <c r="I1745">
        <v>28</v>
      </c>
    </row>
    <row r="1746" spans="1:9" x14ac:dyDescent="0.3">
      <c r="A1746">
        <v>1745</v>
      </c>
      <c r="B1746" t="s">
        <v>15</v>
      </c>
      <c r="C1746">
        <v>477915</v>
      </c>
      <c r="D1746" t="s">
        <v>10</v>
      </c>
      <c r="E1746" t="s">
        <v>11</v>
      </c>
      <c r="F1746" t="s">
        <v>12</v>
      </c>
      <c r="G1746" t="s">
        <v>13</v>
      </c>
      <c r="H1746" t="s">
        <v>13</v>
      </c>
      <c r="I1746">
        <v>29</v>
      </c>
    </row>
    <row r="1747" spans="1:9" x14ac:dyDescent="0.3">
      <c r="A1747">
        <v>1746</v>
      </c>
      <c r="B1747" t="s">
        <v>9</v>
      </c>
      <c r="C1747">
        <v>389617</v>
      </c>
      <c r="D1747" t="s">
        <v>10</v>
      </c>
      <c r="E1747" t="s">
        <v>16</v>
      </c>
      <c r="F1747" t="s">
        <v>12</v>
      </c>
      <c r="G1747" t="s">
        <v>13</v>
      </c>
      <c r="H1747" t="s">
        <v>13</v>
      </c>
      <c r="I1747">
        <v>61</v>
      </c>
    </row>
    <row r="1748" spans="1:9" x14ac:dyDescent="0.3">
      <c r="A1748">
        <v>1747</v>
      </c>
      <c r="B1748" t="s">
        <v>15</v>
      </c>
      <c r="C1748">
        <v>3312186.43</v>
      </c>
      <c r="D1748" t="s">
        <v>10</v>
      </c>
      <c r="E1748" t="s">
        <v>11</v>
      </c>
      <c r="F1748" t="s">
        <v>12</v>
      </c>
      <c r="G1748" t="s">
        <v>13</v>
      </c>
      <c r="H1748" t="s">
        <v>13</v>
      </c>
      <c r="I1748">
        <v>41</v>
      </c>
    </row>
    <row r="1749" spans="1:9" x14ac:dyDescent="0.3">
      <c r="A1749">
        <v>1748</v>
      </c>
      <c r="B1749" t="s">
        <v>9</v>
      </c>
      <c r="C1749">
        <v>331181</v>
      </c>
      <c r="D1749" t="s">
        <v>18</v>
      </c>
      <c r="E1749" t="s">
        <v>16</v>
      </c>
      <c r="F1749" t="s">
        <v>12</v>
      </c>
      <c r="G1749" t="s">
        <v>13</v>
      </c>
      <c r="H1749" t="s">
        <v>12</v>
      </c>
      <c r="I1749">
        <v>57</v>
      </c>
    </row>
    <row r="1750" spans="1:9" x14ac:dyDescent="0.3">
      <c r="A1750">
        <v>1749</v>
      </c>
      <c r="B1750" t="s">
        <v>9</v>
      </c>
      <c r="C1750">
        <v>196000</v>
      </c>
      <c r="D1750" t="s">
        <v>10</v>
      </c>
      <c r="E1750" t="s">
        <v>16</v>
      </c>
      <c r="F1750" t="s">
        <v>12</v>
      </c>
      <c r="G1750" t="s">
        <v>13</v>
      </c>
      <c r="H1750" t="s">
        <v>13</v>
      </c>
      <c r="I1750">
        <v>52</v>
      </c>
    </row>
    <row r="1751" spans="1:9" x14ac:dyDescent="0.3">
      <c r="A1751">
        <v>1750</v>
      </c>
      <c r="B1751" t="s">
        <v>9</v>
      </c>
      <c r="C1751">
        <v>430000</v>
      </c>
      <c r="D1751" t="s">
        <v>10</v>
      </c>
      <c r="E1751" t="s">
        <v>16</v>
      </c>
      <c r="F1751" t="s">
        <v>12</v>
      </c>
      <c r="G1751" t="s">
        <v>13</v>
      </c>
      <c r="H1751" t="s">
        <v>13</v>
      </c>
      <c r="I1751">
        <v>39</v>
      </c>
    </row>
    <row r="1752" spans="1:9" x14ac:dyDescent="0.3">
      <c r="A1752">
        <v>1751</v>
      </c>
      <c r="B1752" t="s">
        <v>15</v>
      </c>
      <c r="C1752">
        <v>340000</v>
      </c>
      <c r="D1752" t="s">
        <v>10</v>
      </c>
      <c r="E1752" t="s">
        <v>16</v>
      </c>
      <c r="F1752" t="s">
        <v>12</v>
      </c>
      <c r="G1752" t="s">
        <v>13</v>
      </c>
      <c r="H1752" t="s">
        <v>13</v>
      </c>
      <c r="I1752">
        <v>26</v>
      </c>
    </row>
    <row r="1753" spans="1:9" x14ac:dyDescent="0.3">
      <c r="A1753">
        <v>1752</v>
      </c>
      <c r="B1753" t="s">
        <v>15</v>
      </c>
      <c r="C1753">
        <v>1183227.01</v>
      </c>
      <c r="D1753" t="s">
        <v>10</v>
      </c>
      <c r="E1753" t="s">
        <v>16</v>
      </c>
      <c r="F1753" t="s">
        <v>12</v>
      </c>
      <c r="G1753" t="s">
        <v>13</v>
      </c>
      <c r="H1753" t="s">
        <v>13</v>
      </c>
      <c r="I1753">
        <v>32</v>
      </c>
    </row>
    <row r="1754" spans="1:9" x14ac:dyDescent="0.3">
      <c r="A1754">
        <v>1753</v>
      </c>
      <c r="B1754" t="s">
        <v>15</v>
      </c>
      <c r="C1754">
        <v>392375</v>
      </c>
      <c r="D1754" t="s">
        <v>10</v>
      </c>
      <c r="E1754" t="s">
        <v>16</v>
      </c>
      <c r="F1754" t="s">
        <v>12</v>
      </c>
      <c r="G1754" t="s">
        <v>13</v>
      </c>
      <c r="H1754" t="s">
        <v>13</v>
      </c>
      <c r="I1754">
        <v>33</v>
      </c>
    </row>
    <row r="1755" spans="1:9" x14ac:dyDescent="0.3">
      <c r="A1755">
        <v>1754</v>
      </c>
      <c r="B1755" t="s">
        <v>15</v>
      </c>
      <c r="C1755">
        <v>278030</v>
      </c>
      <c r="D1755" t="s">
        <v>19</v>
      </c>
      <c r="E1755" t="s">
        <v>16</v>
      </c>
      <c r="F1755" t="s">
        <v>12</v>
      </c>
      <c r="G1755" t="s">
        <v>13</v>
      </c>
      <c r="H1755" t="s">
        <v>13</v>
      </c>
      <c r="I1755">
        <v>53</v>
      </c>
    </row>
    <row r="1756" spans="1:9" x14ac:dyDescent="0.3">
      <c r="A1756">
        <v>1755</v>
      </c>
      <c r="B1756" t="s">
        <v>15</v>
      </c>
      <c r="C1756">
        <v>436448</v>
      </c>
      <c r="D1756" t="s">
        <v>18</v>
      </c>
      <c r="E1756" t="s">
        <v>16</v>
      </c>
      <c r="F1756" t="s">
        <v>12</v>
      </c>
      <c r="G1756" t="s">
        <v>13</v>
      </c>
      <c r="H1756" t="s">
        <v>13</v>
      </c>
      <c r="I1756">
        <v>37</v>
      </c>
    </row>
    <row r="1757" spans="1:9" x14ac:dyDescent="0.3">
      <c r="A1757">
        <v>1756</v>
      </c>
      <c r="B1757" t="s">
        <v>9</v>
      </c>
      <c r="C1757">
        <v>219381.52</v>
      </c>
      <c r="D1757" t="s">
        <v>10</v>
      </c>
      <c r="E1757" t="s">
        <v>16</v>
      </c>
      <c r="F1757" t="s">
        <v>12</v>
      </c>
      <c r="G1757" t="s">
        <v>12</v>
      </c>
      <c r="H1757" t="s">
        <v>13</v>
      </c>
      <c r="I1757">
        <v>53</v>
      </c>
    </row>
    <row r="1758" spans="1:9" x14ac:dyDescent="0.3">
      <c r="A1758">
        <v>1757</v>
      </c>
      <c r="B1758" t="s">
        <v>15</v>
      </c>
      <c r="C1758">
        <v>359500</v>
      </c>
      <c r="D1758" t="s">
        <v>10</v>
      </c>
      <c r="E1758" t="s">
        <v>16</v>
      </c>
      <c r="F1758" t="s">
        <v>12</v>
      </c>
      <c r="G1758" t="s">
        <v>13</v>
      </c>
      <c r="H1758" t="s">
        <v>13</v>
      </c>
      <c r="I1758">
        <v>41</v>
      </c>
    </row>
    <row r="1759" spans="1:9" x14ac:dyDescent="0.3">
      <c r="A1759">
        <v>1758</v>
      </c>
      <c r="B1759" t="s">
        <v>9</v>
      </c>
      <c r="C1759">
        <v>300018</v>
      </c>
      <c r="D1759" t="s">
        <v>18</v>
      </c>
      <c r="E1759" t="s">
        <v>16</v>
      </c>
      <c r="F1759" t="s">
        <v>12</v>
      </c>
      <c r="G1759" t="s">
        <v>13</v>
      </c>
      <c r="H1759" t="s">
        <v>12</v>
      </c>
      <c r="I1759">
        <v>62</v>
      </c>
    </row>
    <row r="1760" spans="1:9" x14ac:dyDescent="0.3">
      <c r="A1760">
        <v>1759</v>
      </c>
      <c r="B1760" t="s">
        <v>9</v>
      </c>
      <c r="C1760">
        <v>300018</v>
      </c>
      <c r="D1760" t="s">
        <v>17</v>
      </c>
      <c r="E1760" t="s">
        <v>16</v>
      </c>
      <c r="F1760" t="s">
        <v>12</v>
      </c>
      <c r="G1760" t="s">
        <v>13</v>
      </c>
      <c r="H1760" t="s">
        <v>13</v>
      </c>
      <c r="I1760">
        <v>60</v>
      </c>
    </row>
    <row r="1761" spans="1:9" x14ac:dyDescent="0.3">
      <c r="A1761">
        <v>1760</v>
      </c>
      <c r="B1761" t="s">
        <v>9</v>
      </c>
      <c r="C1761">
        <v>297046</v>
      </c>
      <c r="D1761" t="s">
        <v>17</v>
      </c>
      <c r="E1761" t="s">
        <v>16</v>
      </c>
      <c r="F1761" t="s">
        <v>12</v>
      </c>
      <c r="G1761" t="s">
        <v>13</v>
      </c>
      <c r="H1761" t="s">
        <v>13</v>
      </c>
      <c r="I1761">
        <v>68</v>
      </c>
    </row>
    <row r="1762" spans="1:9" x14ac:dyDescent="0.3">
      <c r="A1762">
        <v>1761</v>
      </c>
      <c r="B1762" t="s">
        <v>9</v>
      </c>
      <c r="C1762">
        <v>425916.67</v>
      </c>
      <c r="D1762" t="s">
        <v>10</v>
      </c>
      <c r="E1762" t="s">
        <v>16</v>
      </c>
      <c r="F1762" t="s">
        <v>12</v>
      </c>
      <c r="G1762" t="s">
        <v>13</v>
      </c>
      <c r="H1762" t="s">
        <v>13</v>
      </c>
      <c r="I1762">
        <v>22</v>
      </c>
    </row>
    <row r="1763" spans="1:9" x14ac:dyDescent="0.3">
      <c r="A1763">
        <v>1762</v>
      </c>
      <c r="B1763" t="s">
        <v>15</v>
      </c>
      <c r="C1763">
        <v>318064</v>
      </c>
      <c r="D1763" t="s">
        <v>18</v>
      </c>
      <c r="E1763" t="s">
        <v>16</v>
      </c>
      <c r="F1763" t="s">
        <v>12</v>
      </c>
      <c r="G1763" t="s">
        <v>13</v>
      </c>
      <c r="H1763" t="s">
        <v>12</v>
      </c>
      <c r="I1763">
        <v>38</v>
      </c>
    </row>
    <row r="1764" spans="1:9" x14ac:dyDescent="0.3">
      <c r="A1764">
        <v>1763</v>
      </c>
      <c r="B1764" t="s">
        <v>9</v>
      </c>
      <c r="C1764">
        <v>949245.1</v>
      </c>
      <c r="D1764" t="s">
        <v>10</v>
      </c>
      <c r="E1764" t="s">
        <v>11</v>
      </c>
      <c r="F1764" t="s">
        <v>12</v>
      </c>
      <c r="G1764" t="s">
        <v>13</v>
      </c>
      <c r="H1764" t="s">
        <v>13</v>
      </c>
      <c r="I1764">
        <v>44</v>
      </c>
    </row>
    <row r="1765" spans="1:9" x14ac:dyDescent="0.3">
      <c r="A1765">
        <v>1764</v>
      </c>
      <c r="B1765" t="s">
        <v>9</v>
      </c>
      <c r="C1765">
        <v>329608</v>
      </c>
      <c r="D1765" t="s">
        <v>18</v>
      </c>
      <c r="E1765" t="s">
        <v>16</v>
      </c>
      <c r="F1765" t="s">
        <v>12</v>
      </c>
      <c r="G1765" t="s">
        <v>13</v>
      </c>
      <c r="H1765" t="s">
        <v>13</v>
      </c>
      <c r="I1765">
        <v>44</v>
      </c>
    </row>
    <row r="1766" spans="1:9" x14ac:dyDescent="0.3">
      <c r="A1766">
        <v>1765</v>
      </c>
      <c r="B1766" t="s">
        <v>15</v>
      </c>
      <c r="C1766">
        <v>339188.14</v>
      </c>
      <c r="D1766" t="s">
        <v>10</v>
      </c>
      <c r="E1766" t="s">
        <v>16</v>
      </c>
      <c r="F1766" t="s">
        <v>12</v>
      </c>
      <c r="G1766" t="s">
        <v>13</v>
      </c>
      <c r="H1766" t="s">
        <v>13</v>
      </c>
      <c r="I1766">
        <v>24</v>
      </c>
    </row>
    <row r="1767" spans="1:9" x14ac:dyDescent="0.3">
      <c r="A1767">
        <v>1766</v>
      </c>
      <c r="B1767" t="s">
        <v>15</v>
      </c>
      <c r="C1767">
        <v>377760.6</v>
      </c>
      <c r="D1767" t="s">
        <v>10</v>
      </c>
      <c r="E1767" t="s">
        <v>16</v>
      </c>
      <c r="F1767" t="s">
        <v>12</v>
      </c>
      <c r="G1767" t="s">
        <v>13</v>
      </c>
      <c r="H1767" t="s">
        <v>13</v>
      </c>
      <c r="I1767">
        <v>19</v>
      </c>
    </row>
    <row r="1768" spans="1:9" x14ac:dyDescent="0.3">
      <c r="A1768">
        <v>1767</v>
      </c>
      <c r="B1768" t="s">
        <v>9</v>
      </c>
      <c r="C1768">
        <v>300010</v>
      </c>
      <c r="D1768" t="s">
        <v>17</v>
      </c>
      <c r="E1768" t="s">
        <v>16</v>
      </c>
      <c r="F1768" t="s">
        <v>12</v>
      </c>
      <c r="G1768" t="s">
        <v>13</v>
      </c>
      <c r="H1768" t="s">
        <v>13</v>
      </c>
      <c r="I1768">
        <v>44</v>
      </c>
    </row>
    <row r="1769" spans="1:9" x14ac:dyDescent="0.3">
      <c r="A1769">
        <v>1768</v>
      </c>
      <c r="B1769" t="s">
        <v>15</v>
      </c>
      <c r="C1769">
        <v>360000</v>
      </c>
      <c r="D1769" t="s">
        <v>10</v>
      </c>
      <c r="E1769" t="s">
        <v>16</v>
      </c>
      <c r="F1769" t="s">
        <v>12</v>
      </c>
      <c r="G1769" t="s">
        <v>13</v>
      </c>
      <c r="H1769" t="s">
        <v>13</v>
      </c>
      <c r="I1769">
        <v>23</v>
      </c>
    </row>
    <row r="1770" spans="1:9" x14ac:dyDescent="0.3">
      <c r="A1770">
        <v>1769</v>
      </c>
      <c r="B1770" t="s">
        <v>9</v>
      </c>
      <c r="C1770">
        <v>305704</v>
      </c>
      <c r="D1770" t="s">
        <v>17</v>
      </c>
      <c r="E1770" t="s">
        <v>16</v>
      </c>
      <c r="F1770" t="s">
        <v>12</v>
      </c>
      <c r="G1770" t="s">
        <v>13</v>
      </c>
      <c r="H1770" t="s">
        <v>13</v>
      </c>
      <c r="I1770">
        <v>60</v>
      </c>
    </row>
    <row r="1771" spans="1:9" x14ac:dyDescent="0.3">
      <c r="A1771">
        <v>1770</v>
      </c>
      <c r="B1771" t="s">
        <v>9</v>
      </c>
      <c r="C1771">
        <v>349670.3</v>
      </c>
      <c r="D1771" t="s">
        <v>10</v>
      </c>
      <c r="E1771" t="s">
        <v>16</v>
      </c>
      <c r="F1771" t="s">
        <v>12</v>
      </c>
      <c r="G1771" t="s">
        <v>13</v>
      </c>
      <c r="H1771" t="s">
        <v>13</v>
      </c>
      <c r="I1771">
        <v>32</v>
      </c>
    </row>
    <row r="1772" spans="1:9" x14ac:dyDescent="0.3">
      <c r="A1772">
        <v>1771</v>
      </c>
      <c r="B1772" t="s">
        <v>9</v>
      </c>
      <c r="C1772">
        <v>381385.92</v>
      </c>
      <c r="D1772" t="s">
        <v>10</v>
      </c>
      <c r="E1772" t="s">
        <v>16</v>
      </c>
      <c r="F1772" t="s">
        <v>12</v>
      </c>
      <c r="G1772" t="s">
        <v>13</v>
      </c>
      <c r="H1772" t="s">
        <v>13</v>
      </c>
      <c r="I1772">
        <v>43</v>
      </c>
    </row>
    <row r="1773" spans="1:9" x14ac:dyDescent="0.3">
      <c r="A1773">
        <v>1772</v>
      </c>
      <c r="B1773" t="s">
        <v>9</v>
      </c>
      <c r="C1773">
        <v>1272000</v>
      </c>
      <c r="D1773" t="s">
        <v>10</v>
      </c>
      <c r="E1773" t="s">
        <v>16</v>
      </c>
      <c r="F1773" t="s">
        <v>12</v>
      </c>
      <c r="G1773" t="s">
        <v>13</v>
      </c>
      <c r="H1773" t="s">
        <v>13</v>
      </c>
      <c r="I1773">
        <v>32</v>
      </c>
    </row>
    <row r="1774" spans="1:9" x14ac:dyDescent="0.3">
      <c r="A1774">
        <v>1773</v>
      </c>
      <c r="B1774" t="s">
        <v>9</v>
      </c>
      <c r="C1774">
        <v>297046</v>
      </c>
      <c r="D1774" t="s">
        <v>17</v>
      </c>
      <c r="E1774" t="s">
        <v>16</v>
      </c>
      <c r="F1774" t="s">
        <v>13</v>
      </c>
      <c r="G1774" t="s">
        <v>13</v>
      </c>
      <c r="H1774" t="s">
        <v>12</v>
      </c>
      <c r="I1774">
        <v>73</v>
      </c>
    </row>
    <row r="1775" spans="1:9" x14ac:dyDescent="0.3">
      <c r="A1775">
        <v>1774</v>
      </c>
      <c r="B1775" t="s">
        <v>9</v>
      </c>
      <c r="C1775">
        <v>343391</v>
      </c>
      <c r="D1775" t="s">
        <v>10</v>
      </c>
      <c r="E1775" t="s">
        <v>16</v>
      </c>
      <c r="F1775" t="s">
        <v>12</v>
      </c>
      <c r="G1775" t="s">
        <v>13</v>
      </c>
      <c r="H1775" t="s">
        <v>13</v>
      </c>
      <c r="I1775">
        <v>70</v>
      </c>
    </row>
    <row r="1776" spans="1:9" x14ac:dyDescent="0.3">
      <c r="A1776">
        <v>1775</v>
      </c>
      <c r="B1776" t="s">
        <v>9</v>
      </c>
      <c r="C1776">
        <v>1662042.88</v>
      </c>
      <c r="D1776" t="s">
        <v>10</v>
      </c>
      <c r="E1776" t="s">
        <v>11</v>
      </c>
      <c r="F1776" t="s">
        <v>12</v>
      </c>
      <c r="G1776" t="s">
        <v>13</v>
      </c>
      <c r="H1776" t="s">
        <v>13</v>
      </c>
      <c r="I1776">
        <v>57</v>
      </c>
    </row>
    <row r="1777" spans="1:9" x14ac:dyDescent="0.3">
      <c r="A1777">
        <v>1776</v>
      </c>
      <c r="B1777" t="s">
        <v>9</v>
      </c>
      <c r="C1777">
        <v>50000</v>
      </c>
      <c r="D1777" t="s">
        <v>10</v>
      </c>
      <c r="E1777" t="s">
        <v>16</v>
      </c>
      <c r="F1777" t="s">
        <v>12</v>
      </c>
      <c r="G1777" t="s">
        <v>13</v>
      </c>
      <c r="H1777" t="s">
        <v>13</v>
      </c>
      <c r="I1777">
        <v>29</v>
      </c>
    </row>
    <row r="1778" spans="1:9" x14ac:dyDescent="0.3">
      <c r="A1778">
        <v>1777</v>
      </c>
      <c r="B1778" t="s">
        <v>15</v>
      </c>
      <c r="C1778">
        <v>376500</v>
      </c>
      <c r="D1778" t="s">
        <v>10</v>
      </c>
      <c r="E1778" t="s">
        <v>16</v>
      </c>
      <c r="F1778" t="s">
        <v>12</v>
      </c>
      <c r="G1778" t="s">
        <v>12</v>
      </c>
      <c r="H1778" t="s">
        <v>13</v>
      </c>
      <c r="I1778">
        <v>28</v>
      </c>
    </row>
    <row r="1779" spans="1:9" x14ac:dyDescent="0.3">
      <c r="A1779">
        <v>1778</v>
      </c>
      <c r="B1779" t="s">
        <v>9</v>
      </c>
      <c r="C1779">
        <v>1099863.75</v>
      </c>
      <c r="D1779" t="s">
        <v>10</v>
      </c>
      <c r="E1779" t="s">
        <v>11</v>
      </c>
      <c r="F1779" t="s">
        <v>12</v>
      </c>
      <c r="G1779" t="s">
        <v>13</v>
      </c>
      <c r="H1779" t="s">
        <v>13</v>
      </c>
      <c r="I1779">
        <v>40</v>
      </c>
    </row>
    <row r="1780" spans="1:9" x14ac:dyDescent="0.3">
      <c r="A1780">
        <v>1779</v>
      </c>
      <c r="B1780" t="s">
        <v>15</v>
      </c>
      <c r="C1780">
        <v>420000</v>
      </c>
      <c r="D1780" t="s">
        <v>10</v>
      </c>
      <c r="E1780" t="s">
        <v>16</v>
      </c>
      <c r="F1780" t="s">
        <v>12</v>
      </c>
      <c r="G1780" t="s">
        <v>13</v>
      </c>
      <c r="H1780" t="s">
        <v>13</v>
      </c>
      <c r="I1780">
        <v>25</v>
      </c>
    </row>
    <row r="1781" spans="1:9" x14ac:dyDescent="0.3">
      <c r="A1781">
        <v>1780</v>
      </c>
      <c r="B1781" t="s">
        <v>9</v>
      </c>
      <c r="C1781">
        <v>480747.21</v>
      </c>
      <c r="D1781" t="s">
        <v>10</v>
      </c>
      <c r="E1781" t="s">
        <v>16</v>
      </c>
      <c r="F1781" t="s">
        <v>12</v>
      </c>
      <c r="G1781" t="s">
        <v>13</v>
      </c>
      <c r="H1781" t="s">
        <v>13</v>
      </c>
      <c r="I1781">
        <v>62</v>
      </c>
    </row>
    <row r="1782" spans="1:9" x14ac:dyDescent="0.3">
      <c r="A1782">
        <v>1781</v>
      </c>
      <c r="B1782" t="s">
        <v>9</v>
      </c>
      <c r="C1782">
        <v>401499.84</v>
      </c>
      <c r="D1782" t="s">
        <v>10</v>
      </c>
      <c r="E1782" t="s">
        <v>16</v>
      </c>
      <c r="F1782" t="s">
        <v>12</v>
      </c>
      <c r="G1782" t="s">
        <v>13</v>
      </c>
      <c r="H1782" t="s">
        <v>13</v>
      </c>
      <c r="I1782">
        <v>32</v>
      </c>
    </row>
    <row r="1783" spans="1:9" x14ac:dyDescent="0.3">
      <c r="A1783">
        <v>1782</v>
      </c>
      <c r="B1783" t="s">
        <v>9</v>
      </c>
      <c r="C1783">
        <v>297046</v>
      </c>
      <c r="D1783" t="s">
        <v>18</v>
      </c>
      <c r="E1783" t="s">
        <v>16</v>
      </c>
      <c r="F1783" t="s">
        <v>12</v>
      </c>
      <c r="G1783" t="s">
        <v>13</v>
      </c>
      <c r="H1783" t="s">
        <v>12</v>
      </c>
      <c r="I1783">
        <v>34</v>
      </c>
    </row>
    <row r="1784" spans="1:9" x14ac:dyDescent="0.3">
      <c r="A1784">
        <v>1783</v>
      </c>
      <c r="B1784" t="s">
        <v>15</v>
      </c>
      <c r="C1784">
        <v>580000</v>
      </c>
      <c r="D1784" t="s">
        <v>10</v>
      </c>
      <c r="E1784" t="s">
        <v>16</v>
      </c>
      <c r="F1784" t="s">
        <v>12</v>
      </c>
      <c r="G1784" t="s">
        <v>13</v>
      </c>
      <c r="H1784" t="s">
        <v>13</v>
      </c>
      <c r="I1784">
        <v>21</v>
      </c>
    </row>
    <row r="1785" spans="1:9" x14ac:dyDescent="0.3">
      <c r="A1785">
        <v>1784</v>
      </c>
      <c r="B1785" t="s">
        <v>9</v>
      </c>
      <c r="C1785">
        <v>319574</v>
      </c>
      <c r="D1785" t="s">
        <v>10</v>
      </c>
      <c r="E1785" t="s">
        <v>16</v>
      </c>
      <c r="F1785" t="s">
        <v>12</v>
      </c>
      <c r="G1785" t="s">
        <v>12</v>
      </c>
      <c r="H1785" t="s">
        <v>12</v>
      </c>
      <c r="I1785">
        <v>43</v>
      </c>
    </row>
    <row r="1786" spans="1:9" x14ac:dyDescent="0.3">
      <c r="A1786">
        <v>1785</v>
      </c>
      <c r="B1786" t="s">
        <v>15</v>
      </c>
      <c r="C1786">
        <v>297719</v>
      </c>
      <c r="D1786" t="s">
        <v>17</v>
      </c>
      <c r="E1786" t="s">
        <v>16</v>
      </c>
      <c r="F1786" t="s">
        <v>12</v>
      </c>
      <c r="G1786" t="s">
        <v>12</v>
      </c>
      <c r="H1786" t="s">
        <v>13</v>
      </c>
      <c r="I1786">
        <v>43</v>
      </c>
    </row>
    <row r="1787" spans="1:9" x14ac:dyDescent="0.3">
      <c r="A1787">
        <v>1786</v>
      </c>
      <c r="B1787" t="s">
        <v>9</v>
      </c>
      <c r="C1787">
        <v>297046</v>
      </c>
      <c r="D1787" t="s">
        <v>17</v>
      </c>
      <c r="E1787" t="s">
        <v>16</v>
      </c>
      <c r="F1787" t="s">
        <v>12</v>
      </c>
      <c r="G1787" t="s">
        <v>13</v>
      </c>
      <c r="H1787" t="s">
        <v>13</v>
      </c>
      <c r="I1787">
        <v>41</v>
      </c>
    </row>
    <row r="1788" spans="1:9" x14ac:dyDescent="0.3">
      <c r="A1788">
        <v>1787</v>
      </c>
      <c r="B1788" t="s">
        <v>9</v>
      </c>
      <c r="C1788">
        <v>1578033.17</v>
      </c>
      <c r="D1788" t="s">
        <v>10</v>
      </c>
      <c r="E1788" t="s">
        <v>11</v>
      </c>
      <c r="F1788" t="s">
        <v>12</v>
      </c>
      <c r="G1788" t="s">
        <v>13</v>
      </c>
      <c r="H1788" t="s">
        <v>13</v>
      </c>
      <c r="I1788">
        <v>50</v>
      </c>
    </row>
    <row r="1789" spans="1:9" x14ac:dyDescent="0.3">
      <c r="A1789">
        <v>1788</v>
      </c>
      <c r="B1789" t="s">
        <v>15</v>
      </c>
      <c r="C1789">
        <v>361421</v>
      </c>
      <c r="D1789" t="s">
        <v>18</v>
      </c>
      <c r="E1789" t="s">
        <v>16</v>
      </c>
      <c r="F1789" t="s">
        <v>12</v>
      </c>
      <c r="G1789" t="s">
        <v>12</v>
      </c>
      <c r="H1789" t="s">
        <v>13</v>
      </c>
      <c r="I1789">
        <v>56</v>
      </c>
    </row>
    <row r="1790" spans="1:9" x14ac:dyDescent="0.3">
      <c r="A1790">
        <v>1789</v>
      </c>
      <c r="B1790" t="s">
        <v>15</v>
      </c>
      <c r="C1790">
        <v>1431628</v>
      </c>
      <c r="D1790" t="s">
        <v>10</v>
      </c>
      <c r="E1790" t="s">
        <v>11</v>
      </c>
      <c r="F1790" t="s">
        <v>12</v>
      </c>
      <c r="G1790" t="s">
        <v>13</v>
      </c>
      <c r="H1790" t="s">
        <v>12</v>
      </c>
      <c r="I1790">
        <v>37</v>
      </c>
    </row>
    <row r="1791" spans="1:9" x14ac:dyDescent="0.3">
      <c r="A1791">
        <v>1790</v>
      </c>
      <c r="B1791" t="s">
        <v>9</v>
      </c>
      <c r="C1791">
        <v>554862.32999999996</v>
      </c>
      <c r="D1791" t="s">
        <v>10</v>
      </c>
      <c r="E1791" t="s">
        <v>16</v>
      </c>
      <c r="F1791" t="s">
        <v>12</v>
      </c>
      <c r="G1791" t="s">
        <v>13</v>
      </c>
      <c r="H1791" t="s">
        <v>13</v>
      </c>
      <c r="I1791">
        <v>56</v>
      </c>
    </row>
    <row r="1792" spans="1:9" x14ac:dyDescent="0.3">
      <c r="A1792">
        <v>1791</v>
      </c>
      <c r="B1792" t="s">
        <v>9</v>
      </c>
      <c r="C1792">
        <v>200000</v>
      </c>
      <c r="D1792" t="s">
        <v>10</v>
      </c>
      <c r="E1792" t="s">
        <v>16</v>
      </c>
      <c r="F1792" t="s">
        <v>12</v>
      </c>
      <c r="G1792" t="s">
        <v>13</v>
      </c>
      <c r="H1792" t="s">
        <v>12</v>
      </c>
      <c r="I1792">
        <v>27</v>
      </c>
    </row>
    <row r="1793" spans="1:9" x14ac:dyDescent="0.3">
      <c r="A1793">
        <v>1792</v>
      </c>
      <c r="B1793" t="s">
        <v>9</v>
      </c>
      <c r="C1793">
        <v>2534444.9500000002</v>
      </c>
      <c r="D1793" t="s">
        <v>10</v>
      </c>
      <c r="E1793" t="s">
        <v>11</v>
      </c>
      <c r="F1793" t="s">
        <v>12</v>
      </c>
      <c r="G1793" t="s">
        <v>13</v>
      </c>
      <c r="H1793" t="s">
        <v>13</v>
      </c>
      <c r="I1793">
        <v>38</v>
      </c>
    </row>
    <row r="1794" spans="1:9" x14ac:dyDescent="0.3">
      <c r="A1794">
        <v>1793</v>
      </c>
      <c r="B1794" t="s">
        <v>9</v>
      </c>
      <c r="C1794">
        <v>253000</v>
      </c>
      <c r="D1794" t="s">
        <v>10</v>
      </c>
      <c r="E1794" t="s">
        <v>16</v>
      </c>
      <c r="F1794" t="s">
        <v>12</v>
      </c>
      <c r="G1794" t="s">
        <v>13</v>
      </c>
      <c r="H1794" t="s">
        <v>13</v>
      </c>
      <c r="I1794">
        <v>48</v>
      </c>
    </row>
    <row r="1795" spans="1:9" x14ac:dyDescent="0.3">
      <c r="A1795">
        <v>1794</v>
      </c>
      <c r="B1795" t="s">
        <v>15</v>
      </c>
      <c r="C1795">
        <v>325925</v>
      </c>
      <c r="D1795" t="s">
        <v>18</v>
      </c>
      <c r="E1795" t="s">
        <v>16</v>
      </c>
      <c r="F1795" t="s">
        <v>12</v>
      </c>
      <c r="G1795" t="s">
        <v>13</v>
      </c>
      <c r="H1795" t="s">
        <v>13</v>
      </c>
      <c r="I1795">
        <v>64</v>
      </c>
    </row>
    <row r="1796" spans="1:9" x14ac:dyDescent="0.3">
      <c r="A1796">
        <v>1795</v>
      </c>
      <c r="B1796" t="s">
        <v>15</v>
      </c>
      <c r="C1796">
        <v>200000</v>
      </c>
      <c r="D1796" t="s">
        <v>10</v>
      </c>
      <c r="E1796" t="s">
        <v>16</v>
      </c>
      <c r="F1796" t="s">
        <v>12</v>
      </c>
      <c r="G1796" t="s">
        <v>12</v>
      </c>
      <c r="H1796" t="s">
        <v>13</v>
      </c>
      <c r="I1796">
        <v>59</v>
      </c>
    </row>
    <row r="1797" spans="1:9" x14ac:dyDescent="0.3">
      <c r="A1797">
        <v>1796</v>
      </c>
      <c r="B1797" t="s">
        <v>9</v>
      </c>
      <c r="C1797">
        <v>329794</v>
      </c>
      <c r="D1797" t="s">
        <v>18</v>
      </c>
      <c r="E1797" t="s">
        <v>16</v>
      </c>
      <c r="F1797" t="s">
        <v>12</v>
      </c>
      <c r="G1797" t="s">
        <v>13</v>
      </c>
      <c r="H1797" t="s">
        <v>12</v>
      </c>
      <c r="I1797">
        <v>41</v>
      </c>
    </row>
    <row r="1798" spans="1:9" x14ac:dyDescent="0.3">
      <c r="A1798">
        <v>1797</v>
      </c>
      <c r="B1798" t="s">
        <v>9</v>
      </c>
      <c r="C1798">
        <v>3702872.8</v>
      </c>
      <c r="D1798" t="s">
        <v>10</v>
      </c>
      <c r="E1798" t="s">
        <v>11</v>
      </c>
      <c r="F1798" t="s">
        <v>12</v>
      </c>
      <c r="G1798" t="s">
        <v>13</v>
      </c>
      <c r="H1798" t="s">
        <v>13</v>
      </c>
      <c r="I1798">
        <v>46</v>
      </c>
    </row>
    <row r="1799" spans="1:9" x14ac:dyDescent="0.3">
      <c r="A1799">
        <v>1798</v>
      </c>
      <c r="B1799" t="s">
        <v>15</v>
      </c>
      <c r="C1799">
        <v>1229350</v>
      </c>
      <c r="D1799" t="s">
        <v>10</v>
      </c>
      <c r="E1799" t="s">
        <v>16</v>
      </c>
      <c r="F1799" t="s">
        <v>12</v>
      </c>
      <c r="G1799" t="s">
        <v>13</v>
      </c>
      <c r="H1799" t="s">
        <v>13</v>
      </c>
      <c r="I1799">
        <v>33</v>
      </c>
    </row>
    <row r="1800" spans="1:9" x14ac:dyDescent="0.3">
      <c r="A1800">
        <v>1799</v>
      </c>
      <c r="B1800" t="s">
        <v>9</v>
      </c>
      <c r="C1800">
        <v>300000</v>
      </c>
      <c r="D1800" t="s">
        <v>10</v>
      </c>
      <c r="E1800" t="s">
        <v>16</v>
      </c>
      <c r="F1800" t="s">
        <v>12</v>
      </c>
      <c r="G1800" t="s">
        <v>13</v>
      </c>
      <c r="H1800" t="s">
        <v>13</v>
      </c>
      <c r="I1800">
        <v>26</v>
      </c>
    </row>
    <row r="1801" spans="1:9" x14ac:dyDescent="0.3">
      <c r="A1801">
        <v>1800</v>
      </c>
      <c r="B1801" t="s">
        <v>9</v>
      </c>
      <c r="C1801">
        <v>298155</v>
      </c>
      <c r="D1801" t="s">
        <v>18</v>
      </c>
      <c r="E1801" t="s">
        <v>16</v>
      </c>
      <c r="F1801" t="s">
        <v>12</v>
      </c>
      <c r="G1801" t="s">
        <v>13</v>
      </c>
      <c r="H1801" t="s">
        <v>13</v>
      </c>
      <c r="I1801">
        <v>29</v>
      </c>
    </row>
    <row r="1802" spans="1:9" x14ac:dyDescent="0.3">
      <c r="A1802">
        <v>1801</v>
      </c>
      <c r="B1802" t="s">
        <v>15</v>
      </c>
      <c r="C1802">
        <v>761027.05</v>
      </c>
      <c r="D1802" t="s">
        <v>10</v>
      </c>
      <c r="E1802" t="s">
        <v>11</v>
      </c>
      <c r="F1802" t="s">
        <v>12</v>
      </c>
      <c r="G1802" t="s">
        <v>13</v>
      </c>
      <c r="H1802" t="s">
        <v>13</v>
      </c>
      <c r="I1802">
        <v>28</v>
      </c>
    </row>
    <row r="1803" spans="1:9" x14ac:dyDescent="0.3">
      <c r="A1803">
        <v>1802</v>
      </c>
      <c r="B1803" t="s">
        <v>9</v>
      </c>
      <c r="C1803">
        <v>347539.5</v>
      </c>
      <c r="D1803" t="s">
        <v>10</v>
      </c>
      <c r="E1803" t="s">
        <v>16</v>
      </c>
      <c r="F1803" t="s">
        <v>12</v>
      </c>
      <c r="G1803" t="s">
        <v>13</v>
      </c>
      <c r="H1803" t="s">
        <v>13</v>
      </c>
      <c r="I1803">
        <v>28</v>
      </c>
    </row>
    <row r="1804" spans="1:9" x14ac:dyDescent="0.3">
      <c r="A1804">
        <v>1803</v>
      </c>
      <c r="B1804" t="s">
        <v>15</v>
      </c>
      <c r="C1804">
        <v>319574</v>
      </c>
      <c r="D1804" t="s">
        <v>10</v>
      </c>
      <c r="E1804" t="s">
        <v>16</v>
      </c>
      <c r="F1804" t="s">
        <v>12</v>
      </c>
      <c r="G1804" t="s">
        <v>12</v>
      </c>
      <c r="H1804" t="s">
        <v>13</v>
      </c>
      <c r="I1804">
        <v>30</v>
      </c>
    </row>
    <row r="1805" spans="1:9" x14ac:dyDescent="0.3">
      <c r="A1805">
        <v>1804</v>
      </c>
      <c r="B1805" t="s">
        <v>9</v>
      </c>
      <c r="C1805">
        <v>352782.75</v>
      </c>
      <c r="D1805" t="s">
        <v>10</v>
      </c>
      <c r="E1805" t="s">
        <v>16</v>
      </c>
      <c r="F1805" t="s">
        <v>12</v>
      </c>
      <c r="G1805" t="s">
        <v>12</v>
      </c>
      <c r="H1805" t="s">
        <v>13</v>
      </c>
      <c r="I1805">
        <v>27</v>
      </c>
    </row>
    <row r="1806" spans="1:9" x14ac:dyDescent="0.3">
      <c r="A1806">
        <v>1805</v>
      </c>
      <c r="B1806" t="s">
        <v>9</v>
      </c>
      <c r="C1806">
        <v>453413.8</v>
      </c>
      <c r="D1806" t="s">
        <v>10</v>
      </c>
      <c r="E1806" t="s">
        <v>16</v>
      </c>
      <c r="F1806" t="s">
        <v>12</v>
      </c>
      <c r="G1806" t="s">
        <v>13</v>
      </c>
      <c r="H1806" t="s">
        <v>13</v>
      </c>
      <c r="I1806">
        <v>52</v>
      </c>
    </row>
    <row r="1807" spans="1:9" x14ac:dyDescent="0.3">
      <c r="A1807">
        <v>1806</v>
      </c>
      <c r="B1807" t="s">
        <v>15</v>
      </c>
      <c r="C1807">
        <v>329950</v>
      </c>
      <c r="D1807" t="s">
        <v>18</v>
      </c>
      <c r="E1807" t="s">
        <v>16</v>
      </c>
      <c r="F1807" t="s">
        <v>12</v>
      </c>
      <c r="G1807" t="s">
        <v>13</v>
      </c>
      <c r="H1807" t="s">
        <v>12</v>
      </c>
      <c r="I1807">
        <v>43</v>
      </c>
    </row>
    <row r="1808" spans="1:9" x14ac:dyDescent="0.3">
      <c r="A1808">
        <v>1807</v>
      </c>
      <c r="B1808" t="s">
        <v>9</v>
      </c>
      <c r="C1808">
        <v>734449.38</v>
      </c>
      <c r="D1808" t="s">
        <v>10</v>
      </c>
      <c r="E1808" t="s">
        <v>11</v>
      </c>
      <c r="F1808" t="s">
        <v>12</v>
      </c>
      <c r="G1808" t="s">
        <v>13</v>
      </c>
      <c r="H1808" t="s">
        <v>13</v>
      </c>
      <c r="I1808">
        <v>24</v>
      </c>
    </row>
    <row r="1809" spans="1:9" x14ac:dyDescent="0.3">
      <c r="A1809">
        <v>1808</v>
      </c>
      <c r="B1809" t="s">
        <v>9</v>
      </c>
      <c r="C1809">
        <v>746380.68</v>
      </c>
      <c r="D1809" t="s">
        <v>10</v>
      </c>
      <c r="E1809" t="s">
        <v>16</v>
      </c>
      <c r="F1809" t="s">
        <v>12</v>
      </c>
      <c r="G1809" t="s">
        <v>13</v>
      </c>
      <c r="H1809" t="s">
        <v>13</v>
      </c>
      <c r="I1809">
        <v>37</v>
      </c>
    </row>
    <row r="1810" spans="1:9" x14ac:dyDescent="0.3">
      <c r="A1810">
        <v>1809</v>
      </c>
      <c r="B1810" t="s">
        <v>15</v>
      </c>
      <c r="C1810">
        <v>420000</v>
      </c>
      <c r="D1810" t="s">
        <v>10</v>
      </c>
      <c r="E1810" t="s">
        <v>16</v>
      </c>
      <c r="F1810" t="s">
        <v>12</v>
      </c>
      <c r="G1810" t="s">
        <v>13</v>
      </c>
      <c r="H1810" t="s">
        <v>13</v>
      </c>
      <c r="I1810">
        <v>29</v>
      </c>
    </row>
    <row r="1811" spans="1:9" x14ac:dyDescent="0.3">
      <c r="A1811">
        <v>1810</v>
      </c>
      <c r="B1811" t="s">
        <v>9</v>
      </c>
      <c r="C1811">
        <v>829520</v>
      </c>
      <c r="D1811" t="s">
        <v>10</v>
      </c>
      <c r="E1811" t="s">
        <v>16</v>
      </c>
      <c r="F1811" t="s">
        <v>12</v>
      </c>
      <c r="G1811" t="s">
        <v>13</v>
      </c>
      <c r="H1811" t="s">
        <v>13</v>
      </c>
      <c r="I1811">
        <v>61</v>
      </c>
    </row>
    <row r="1812" spans="1:9" x14ac:dyDescent="0.3">
      <c r="A1812">
        <v>1811</v>
      </c>
      <c r="B1812" t="s">
        <v>15</v>
      </c>
      <c r="C1812">
        <v>297046</v>
      </c>
      <c r="D1812" t="s">
        <v>17</v>
      </c>
      <c r="E1812" t="s">
        <v>16</v>
      </c>
      <c r="F1812" t="s">
        <v>12</v>
      </c>
      <c r="G1812" t="s">
        <v>13</v>
      </c>
      <c r="H1812" t="s">
        <v>13</v>
      </c>
      <c r="I1812">
        <v>53</v>
      </c>
    </row>
    <row r="1813" spans="1:9" x14ac:dyDescent="0.3">
      <c r="A1813">
        <v>1812</v>
      </c>
      <c r="B1813" t="s">
        <v>9</v>
      </c>
      <c r="C1813">
        <v>2921803.69</v>
      </c>
      <c r="D1813" t="s">
        <v>10</v>
      </c>
      <c r="E1813" t="s">
        <v>16</v>
      </c>
      <c r="F1813" t="s">
        <v>12</v>
      </c>
      <c r="G1813" t="s">
        <v>13</v>
      </c>
      <c r="H1813" t="s">
        <v>13</v>
      </c>
      <c r="I1813">
        <v>38</v>
      </c>
    </row>
    <row r="1814" spans="1:9" x14ac:dyDescent="0.3">
      <c r="A1814">
        <v>1813</v>
      </c>
      <c r="B1814" t="s">
        <v>9</v>
      </c>
      <c r="C1814">
        <v>299647</v>
      </c>
      <c r="D1814" t="s">
        <v>17</v>
      </c>
      <c r="E1814" t="s">
        <v>16</v>
      </c>
      <c r="F1814" t="s">
        <v>12</v>
      </c>
      <c r="G1814" t="s">
        <v>13</v>
      </c>
      <c r="H1814" t="s">
        <v>13</v>
      </c>
      <c r="I1814">
        <v>58</v>
      </c>
    </row>
    <row r="1815" spans="1:9" x14ac:dyDescent="0.3">
      <c r="A1815">
        <v>1814</v>
      </c>
      <c r="B1815" t="s">
        <v>15</v>
      </c>
      <c r="C1815">
        <v>385548</v>
      </c>
      <c r="D1815" t="s">
        <v>17</v>
      </c>
      <c r="E1815" t="s">
        <v>16</v>
      </c>
      <c r="F1815" t="s">
        <v>12</v>
      </c>
      <c r="G1815" t="s">
        <v>12</v>
      </c>
      <c r="H1815" t="s">
        <v>13</v>
      </c>
      <c r="I1815">
        <v>55</v>
      </c>
    </row>
    <row r="1816" spans="1:9" x14ac:dyDescent="0.3">
      <c r="A1816">
        <v>1815</v>
      </c>
      <c r="B1816" t="s">
        <v>15</v>
      </c>
      <c r="C1816">
        <v>639148</v>
      </c>
      <c r="D1816" t="s">
        <v>18</v>
      </c>
      <c r="E1816" t="s">
        <v>16</v>
      </c>
      <c r="F1816" t="s">
        <v>12</v>
      </c>
      <c r="G1816" t="s">
        <v>13</v>
      </c>
      <c r="H1816" t="s">
        <v>13</v>
      </c>
      <c r="I1816">
        <v>34</v>
      </c>
    </row>
    <row r="1817" spans="1:9" x14ac:dyDescent="0.3">
      <c r="A1817">
        <v>1816</v>
      </c>
      <c r="B1817" t="s">
        <v>9</v>
      </c>
      <c r="C1817">
        <v>202600.91</v>
      </c>
      <c r="D1817" t="s">
        <v>10</v>
      </c>
      <c r="E1817" t="s">
        <v>16</v>
      </c>
      <c r="F1817" t="s">
        <v>12</v>
      </c>
      <c r="G1817" t="s">
        <v>13</v>
      </c>
      <c r="H1817" t="s">
        <v>13</v>
      </c>
      <c r="I1817">
        <v>40</v>
      </c>
    </row>
    <row r="1818" spans="1:9" x14ac:dyDescent="0.3">
      <c r="A1818">
        <v>1817</v>
      </c>
      <c r="B1818" t="s">
        <v>9</v>
      </c>
      <c r="C1818">
        <v>594092</v>
      </c>
      <c r="D1818" t="s">
        <v>18</v>
      </c>
      <c r="E1818" t="s">
        <v>16</v>
      </c>
      <c r="F1818" t="s">
        <v>12</v>
      </c>
      <c r="G1818" t="s">
        <v>13</v>
      </c>
      <c r="H1818" t="s">
        <v>12</v>
      </c>
      <c r="I1818">
        <v>61</v>
      </c>
    </row>
    <row r="1819" spans="1:9" x14ac:dyDescent="0.3">
      <c r="A1819">
        <v>1818</v>
      </c>
      <c r="B1819" t="s">
        <v>15</v>
      </c>
      <c r="C1819">
        <v>347514</v>
      </c>
      <c r="D1819" t="s">
        <v>10</v>
      </c>
      <c r="E1819" t="s">
        <v>16</v>
      </c>
      <c r="F1819" t="s">
        <v>12</v>
      </c>
      <c r="G1819" t="s">
        <v>13</v>
      </c>
      <c r="H1819" t="s">
        <v>12</v>
      </c>
      <c r="I1819">
        <v>20</v>
      </c>
    </row>
    <row r="1820" spans="1:9" x14ac:dyDescent="0.3">
      <c r="A1820">
        <v>1819</v>
      </c>
      <c r="B1820" t="s">
        <v>9</v>
      </c>
      <c r="C1820">
        <v>356858</v>
      </c>
      <c r="D1820" t="s">
        <v>18</v>
      </c>
      <c r="E1820" t="s">
        <v>16</v>
      </c>
      <c r="F1820" t="s">
        <v>12</v>
      </c>
      <c r="G1820" t="s">
        <v>13</v>
      </c>
      <c r="H1820" t="s">
        <v>12</v>
      </c>
      <c r="I1820">
        <v>42</v>
      </c>
    </row>
    <row r="1821" spans="1:9" x14ac:dyDescent="0.3">
      <c r="A1821">
        <v>1820</v>
      </c>
      <c r="B1821" t="s">
        <v>9</v>
      </c>
      <c r="C1821">
        <v>387953</v>
      </c>
      <c r="D1821" t="s">
        <v>18</v>
      </c>
      <c r="E1821" t="s">
        <v>16</v>
      </c>
      <c r="F1821" t="s">
        <v>13</v>
      </c>
      <c r="G1821" t="s">
        <v>13</v>
      </c>
      <c r="H1821" t="s">
        <v>12</v>
      </c>
      <c r="I1821">
        <v>32</v>
      </c>
    </row>
    <row r="1822" spans="1:9" x14ac:dyDescent="0.3">
      <c r="A1822">
        <v>1821</v>
      </c>
      <c r="B1822" t="s">
        <v>9</v>
      </c>
      <c r="C1822">
        <v>1742310</v>
      </c>
      <c r="D1822" t="s">
        <v>10</v>
      </c>
      <c r="E1822" t="s">
        <v>16</v>
      </c>
      <c r="F1822" t="s">
        <v>12</v>
      </c>
      <c r="G1822" t="s">
        <v>13</v>
      </c>
      <c r="H1822" t="s">
        <v>13</v>
      </c>
      <c r="I1822">
        <v>28</v>
      </c>
    </row>
    <row r="1823" spans="1:9" x14ac:dyDescent="0.3">
      <c r="A1823">
        <v>1822</v>
      </c>
      <c r="B1823" t="s">
        <v>9</v>
      </c>
      <c r="C1823">
        <v>550000</v>
      </c>
      <c r="D1823" t="s">
        <v>10</v>
      </c>
      <c r="E1823" t="s">
        <v>16</v>
      </c>
      <c r="F1823" t="s">
        <v>12</v>
      </c>
      <c r="G1823" t="s">
        <v>13</v>
      </c>
      <c r="H1823" t="s">
        <v>13</v>
      </c>
      <c r="I1823">
        <v>28</v>
      </c>
    </row>
    <row r="1824" spans="1:9" x14ac:dyDescent="0.3">
      <c r="A1824">
        <v>1823</v>
      </c>
      <c r="B1824" t="s">
        <v>9</v>
      </c>
      <c r="C1824">
        <v>1524359</v>
      </c>
      <c r="D1824" t="s">
        <v>10</v>
      </c>
      <c r="E1824" t="s">
        <v>11</v>
      </c>
      <c r="F1824" t="s">
        <v>12</v>
      </c>
      <c r="G1824" t="s">
        <v>13</v>
      </c>
      <c r="H1824" t="s">
        <v>12</v>
      </c>
      <c r="I1824">
        <v>51</v>
      </c>
    </row>
    <row r="1825" spans="1:9" x14ac:dyDescent="0.3">
      <c r="A1825">
        <v>1824</v>
      </c>
      <c r="B1825" t="s">
        <v>15</v>
      </c>
      <c r="C1825">
        <v>50000</v>
      </c>
      <c r="D1825" t="s">
        <v>10</v>
      </c>
      <c r="E1825" t="s">
        <v>16</v>
      </c>
      <c r="F1825" t="s">
        <v>12</v>
      </c>
      <c r="G1825" t="s">
        <v>12</v>
      </c>
      <c r="H1825" t="s">
        <v>13</v>
      </c>
      <c r="I1825">
        <v>35</v>
      </c>
    </row>
    <row r="1826" spans="1:9" x14ac:dyDescent="0.3">
      <c r="A1826">
        <v>1825</v>
      </c>
      <c r="B1826" t="s">
        <v>15</v>
      </c>
      <c r="C1826">
        <v>310124</v>
      </c>
      <c r="D1826" t="s">
        <v>17</v>
      </c>
      <c r="E1826" t="s">
        <v>16</v>
      </c>
      <c r="F1826" t="s">
        <v>12</v>
      </c>
      <c r="G1826" t="s">
        <v>13</v>
      </c>
      <c r="H1826" t="s">
        <v>12</v>
      </c>
      <c r="I1826">
        <v>32</v>
      </c>
    </row>
    <row r="1827" spans="1:9" x14ac:dyDescent="0.3">
      <c r="A1827">
        <v>1826</v>
      </c>
      <c r="B1827" t="s">
        <v>9</v>
      </c>
      <c r="C1827">
        <v>216200</v>
      </c>
      <c r="D1827" t="s">
        <v>10</v>
      </c>
      <c r="E1827" t="s">
        <v>16</v>
      </c>
      <c r="F1827" t="s">
        <v>12</v>
      </c>
      <c r="G1827" t="s">
        <v>12</v>
      </c>
      <c r="H1827" t="s">
        <v>12</v>
      </c>
      <c r="I1827">
        <v>29</v>
      </c>
    </row>
    <row r="1828" spans="1:9" x14ac:dyDescent="0.3">
      <c r="A1828">
        <v>1827</v>
      </c>
      <c r="B1828" t="s">
        <v>15</v>
      </c>
      <c r="C1828">
        <v>577181</v>
      </c>
      <c r="D1828" t="s">
        <v>10</v>
      </c>
      <c r="E1828" t="s">
        <v>11</v>
      </c>
      <c r="F1828" t="s">
        <v>12</v>
      </c>
      <c r="G1828" t="s">
        <v>13</v>
      </c>
      <c r="H1828" t="s">
        <v>12</v>
      </c>
      <c r="I1828">
        <v>55</v>
      </c>
    </row>
    <row r="1829" spans="1:9" x14ac:dyDescent="0.3">
      <c r="A1829">
        <v>1828</v>
      </c>
      <c r="B1829" t="s">
        <v>15</v>
      </c>
      <c r="C1829">
        <v>719873.23</v>
      </c>
      <c r="D1829" t="s">
        <v>10</v>
      </c>
      <c r="E1829" t="s">
        <v>16</v>
      </c>
      <c r="F1829" t="s">
        <v>12</v>
      </c>
      <c r="G1829" t="s">
        <v>13</v>
      </c>
      <c r="H1829" t="s">
        <v>13</v>
      </c>
      <c r="I1829">
        <v>26</v>
      </c>
    </row>
    <row r="1830" spans="1:9" x14ac:dyDescent="0.3">
      <c r="A1830">
        <v>1829</v>
      </c>
      <c r="B1830" t="s">
        <v>15</v>
      </c>
      <c r="C1830">
        <v>625201.97</v>
      </c>
      <c r="D1830" t="s">
        <v>10</v>
      </c>
      <c r="E1830" t="s">
        <v>16</v>
      </c>
      <c r="F1830" t="s">
        <v>12</v>
      </c>
      <c r="G1830" t="s">
        <v>13</v>
      </c>
      <c r="H1830" t="s">
        <v>13</v>
      </c>
      <c r="I1830">
        <v>24</v>
      </c>
    </row>
    <row r="1831" spans="1:9" x14ac:dyDescent="0.3">
      <c r="A1831">
        <v>1830</v>
      </c>
      <c r="B1831" t="s">
        <v>9</v>
      </c>
      <c r="C1831">
        <v>294101</v>
      </c>
      <c r="D1831" t="s">
        <v>10</v>
      </c>
      <c r="E1831" t="s">
        <v>16</v>
      </c>
      <c r="F1831" t="s">
        <v>12</v>
      </c>
      <c r="G1831" t="s">
        <v>13</v>
      </c>
      <c r="H1831" t="s">
        <v>13</v>
      </c>
      <c r="I1831">
        <v>25</v>
      </c>
    </row>
    <row r="1832" spans="1:9" x14ac:dyDescent="0.3">
      <c r="A1832">
        <v>1831</v>
      </c>
      <c r="B1832" t="s">
        <v>15</v>
      </c>
      <c r="C1832">
        <v>278272</v>
      </c>
      <c r="D1832" t="s">
        <v>17</v>
      </c>
      <c r="E1832" t="s">
        <v>16</v>
      </c>
      <c r="F1832" t="s">
        <v>12</v>
      </c>
      <c r="G1832" t="s">
        <v>13</v>
      </c>
      <c r="H1832" t="s">
        <v>13</v>
      </c>
      <c r="I1832">
        <v>25</v>
      </c>
    </row>
    <row r="1833" spans="1:9" x14ac:dyDescent="0.3">
      <c r="A1833">
        <v>1832</v>
      </c>
      <c r="B1833" t="s">
        <v>15</v>
      </c>
      <c r="C1833">
        <v>370275</v>
      </c>
      <c r="D1833" t="s">
        <v>10</v>
      </c>
      <c r="E1833" t="s">
        <v>16</v>
      </c>
      <c r="F1833" t="s">
        <v>12</v>
      </c>
      <c r="G1833" t="s">
        <v>13</v>
      </c>
      <c r="H1833" t="s">
        <v>13</v>
      </c>
      <c r="I1833">
        <v>36</v>
      </c>
    </row>
    <row r="1834" spans="1:9" x14ac:dyDescent="0.3">
      <c r="A1834">
        <v>1833</v>
      </c>
      <c r="B1834" t="s">
        <v>9</v>
      </c>
      <c r="C1834">
        <v>503329.68</v>
      </c>
      <c r="D1834" t="s">
        <v>10</v>
      </c>
      <c r="E1834" t="s">
        <v>16</v>
      </c>
      <c r="F1834" t="s">
        <v>12</v>
      </c>
      <c r="G1834" t="s">
        <v>12</v>
      </c>
      <c r="H1834" t="s">
        <v>13</v>
      </c>
      <c r="I1834">
        <v>26</v>
      </c>
    </row>
    <row r="1835" spans="1:9" x14ac:dyDescent="0.3">
      <c r="A1835">
        <v>1834</v>
      </c>
      <c r="B1835" t="s">
        <v>9</v>
      </c>
      <c r="C1835">
        <v>432986.25</v>
      </c>
      <c r="D1835" t="s">
        <v>10</v>
      </c>
      <c r="E1835" t="s">
        <v>16</v>
      </c>
      <c r="F1835" t="s">
        <v>12</v>
      </c>
      <c r="G1835" t="s">
        <v>12</v>
      </c>
      <c r="H1835" t="s">
        <v>13</v>
      </c>
      <c r="I1835">
        <v>45</v>
      </c>
    </row>
    <row r="1836" spans="1:9" x14ac:dyDescent="0.3">
      <c r="A1836">
        <v>1835</v>
      </c>
      <c r="B1836" t="s">
        <v>9</v>
      </c>
      <c r="C1836">
        <v>346480</v>
      </c>
      <c r="D1836" t="s">
        <v>10</v>
      </c>
      <c r="E1836" t="s">
        <v>16</v>
      </c>
      <c r="F1836" t="s">
        <v>12</v>
      </c>
      <c r="G1836" t="s">
        <v>13</v>
      </c>
      <c r="H1836" t="s">
        <v>13</v>
      </c>
      <c r="I1836">
        <v>25</v>
      </c>
    </row>
    <row r="1837" spans="1:9" x14ac:dyDescent="0.3">
      <c r="A1837">
        <v>1836</v>
      </c>
      <c r="B1837" t="s">
        <v>9</v>
      </c>
      <c r="C1837">
        <v>903246</v>
      </c>
      <c r="D1837" t="s">
        <v>10</v>
      </c>
      <c r="E1837" t="s">
        <v>11</v>
      </c>
      <c r="F1837" t="s">
        <v>12</v>
      </c>
      <c r="G1837" t="s">
        <v>13</v>
      </c>
      <c r="H1837" t="s">
        <v>13</v>
      </c>
      <c r="I1837">
        <v>34</v>
      </c>
    </row>
    <row r="1838" spans="1:9" x14ac:dyDescent="0.3">
      <c r="A1838">
        <v>1837</v>
      </c>
      <c r="B1838" t="s">
        <v>9</v>
      </c>
      <c r="C1838">
        <v>320283</v>
      </c>
      <c r="D1838" t="s">
        <v>18</v>
      </c>
      <c r="E1838" t="s">
        <v>16</v>
      </c>
      <c r="F1838" t="s">
        <v>12</v>
      </c>
      <c r="G1838" t="s">
        <v>13</v>
      </c>
      <c r="H1838" t="s">
        <v>12</v>
      </c>
      <c r="I1838">
        <v>24</v>
      </c>
    </row>
    <row r="1839" spans="1:9" x14ac:dyDescent="0.3">
      <c r="A1839">
        <v>1838</v>
      </c>
      <c r="B1839" t="s">
        <v>15</v>
      </c>
      <c r="C1839">
        <v>297045</v>
      </c>
      <c r="D1839" t="s">
        <v>17</v>
      </c>
      <c r="E1839" t="s">
        <v>16</v>
      </c>
      <c r="F1839" t="s">
        <v>12</v>
      </c>
      <c r="G1839" t="s">
        <v>13</v>
      </c>
      <c r="H1839" t="s">
        <v>13</v>
      </c>
      <c r="I1839">
        <v>41</v>
      </c>
    </row>
    <row r="1840" spans="1:9" x14ac:dyDescent="0.3">
      <c r="A1840">
        <v>1839</v>
      </c>
      <c r="B1840" t="s">
        <v>15</v>
      </c>
      <c r="C1840">
        <v>1019557</v>
      </c>
      <c r="D1840" t="s">
        <v>10</v>
      </c>
      <c r="E1840" t="s">
        <v>11</v>
      </c>
      <c r="F1840" t="s">
        <v>12</v>
      </c>
      <c r="G1840" t="s">
        <v>13</v>
      </c>
      <c r="H1840" t="s">
        <v>13</v>
      </c>
      <c r="I1840">
        <v>33</v>
      </c>
    </row>
    <row r="1841" spans="1:9" x14ac:dyDescent="0.3">
      <c r="A1841">
        <v>1840</v>
      </c>
      <c r="B1841" t="s">
        <v>9</v>
      </c>
      <c r="C1841">
        <v>370440.66</v>
      </c>
      <c r="D1841" t="s">
        <v>10</v>
      </c>
      <c r="E1841" t="s">
        <v>16</v>
      </c>
      <c r="F1841" t="s">
        <v>12</v>
      </c>
      <c r="G1841" t="s">
        <v>13</v>
      </c>
      <c r="H1841" t="s">
        <v>13</v>
      </c>
      <c r="I1841">
        <v>42</v>
      </c>
    </row>
    <row r="1842" spans="1:9" x14ac:dyDescent="0.3">
      <c r="A1842">
        <v>1841</v>
      </c>
      <c r="B1842" t="s">
        <v>15</v>
      </c>
      <c r="C1842">
        <v>133838</v>
      </c>
      <c r="D1842" t="s">
        <v>10</v>
      </c>
      <c r="E1842" t="s">
        <v>16</v>
      </c>
      <c r="F1842" t="s">
        <v>12</v>
      </c>
      <c r="G1842" t="s">
        <v>13</v>
      </c>
      <c r="H1842" t="s">
        <v>13</v>
      </c>
      <c r="I1842">
        <v>53</v>
      </c>
    </row>
    <row r="1843" spans="1:9" x14ac:dyDescent="0.3">
      <c r="A1843">
        <v>1842</v>
      </c>
      <c r="B1843" t="s">
        <v>9</v>
      </c>
      <c r="C1843">
        <v>1578511.16</v>
      </c>
      <c r="D1843" t="s">
        <v>10</v>
      </c>
      <c r="E1843" t="s">
        <v>16</v>
      </c>
      <c r="F1843" t="s">
        <v>12</v>
      </c>
      <c r="G1843" t="s">
        <v>13</v>
      </c>
      <c r="H1843" t="s">
        <v>13</v>
      </c>
      <c r="I1843">
        <v>36</v>
      </c>
    </row>
    <row r="1844" spans="1:9" x14ac:dyDescent="0.3">
      <c r="A1844">
        <v>1843</v>
      </c>
      <c r="B1844" t="s">
        <v>9</v>
      </c>
      <c r="C1844">
        <v>639148</v>
      </c>
      <c r="D1844" t="s">
        <v>18</v>
      </c>
      <c r="E1844" t="s">
        <v>16</v>
      </c>
      <c r="F1844" t="s">
        <v>12</v>
      </c>
      <c r="G1844" t="s">
        <v>13</v>
      </c>
      <c r="H1844" t="s">
        <v>13</v>
      </c>
      <c r="I1844">
        <v>45</v>
      </c>
    </row>
    <row r="1845" spans="1:9" x14ac:dyDescent="0.3">
      <c r="A1845">
        <v>1844</v>
      </c>
      <c r="B1845" t="s">
        <v>9</v>
      </c>
      <c r="C1845">
        <v>300018</v>
      </c>
      <c r="D1845" t="s">
        <v>18</v>
      </c>
      <c r="E1845" t="s">
        <v>16</v>
      </c>
      <c r="F1845" t="s">
        <v>12</v>
      </c>
      <c r="G1845" t="s">
        <v>13</v>
      </c>
      <c r="H1845" t="s">
        <v>12</v>
      </c>
      <c r="I1845">
        <v>42</v>
      </c>
    </row>
    <row r="1846" spans="1:9" x14ac:dyDescent="0.3">
      <c r="A1846">
        <v>1845</v>
      </c>
      <c r="B1846" t="s">
        <v>15</v>
      </c>
      <c r="C1846">
        <v>390000</v>
      </c>
      <c r="D1846" t="s">
        <v>10</v>
      </c>
      <c r="E1846" t="s">
        <v>16</v>
      </c>
      <c r="F1846" t="s">
        <v>12</v>
      </c>
      <c r="G1846" t="s">
        <v>13</v>
      </c>
      <c r="H1846" t="s">
        <v>13</v>
      </c>
      <c r="I1846">
        <v>32</v>
      </c>
    </row>
    <row r="1847" spans="1:9" x14ac:dyDescent="0.3">
      <c r="A1847">
        <v>1846</v>
      </c>
      <c r="B1847" t="s">
        <v>9</v>
      </c>
      <c r="C1847">
        <v>299784</v>
      </c>
      <c r="D1847" t="s">
        <v>17</v>
      </c>
      <c r="E1847" t="s">
        <v>16</v>
      </c>
      <c r="F1847" t="s">
        <v>12</v>
      </c>
      <c r="G1847" t="s">
        <v>13</v>
      </c>
      <c r="H1847" t="s">
        <v>13</v>
      </c>
      <c r="I1847">
        <v>59</v>
      </c>
    </row>
    <row r="1848" spans="1:9" x14ac:dyDescent="0.3">
      <c r="A1848">
        <v>1847</v>
      </c>
      <c r="B1848" t="s">
        <v>9</v>
      </c>
      <c r="C1848">
        <v>648421</v>
      </c>
      <c r="D1848" t="s">
        <v>10</v>
      </c>
      <c r="E1848" t="s">
        <v>16</v>
      </c>
      <c r="F1848" t="s">
        <v>12</v>
      </c>
      <c r="G1848" t="s">
        <v>13</v>
      </c>
      <c r="H1848" t="s">
        <v>13</v>
      </c>
      <c r="I1848">
        <v>53</v>
      </c>
    </row>
    <row r="1849" spans="1:9" x14ac:dyDescent="0.3">
      <c r="A1849">
        <v>1848</v>
      </c>
      <c r="B1849" t="s">
        <v>15</v>
      </c>
      <c r="C1849">
        <v>298018</v>
      </c>
      <c r="D1849" t="s">
        <v>18</v>
      </c>
      <c r="E1849" t="s">
        <v>16</v>
      </c>
      <c r="F1849" t="s">
        <v>12</v>
      </c>
      <c r="G1849" t="s">
        <v>13</v>
      </c>
      <c r="H1849" t="s">
        <v>12</v>
      </c>
      <c r="I1849">
        <v>54</v>
      </c>
    </row>
    <row r="1850" spans="1:9" x14ac:dyDescent="0.3">
      <c r="A1850">
        <v>1849</v>
      </c>
      <c r="B1850" t="s">
        <v>15</v>
      </c>
      <c r="C1850">
        <v>299046</v>
      </c>
      <c r="D1850" t="s">
        <v>18</v>
      </c>
      <c r="E1850" t="s">
        <v>16</v>
      </c>
      <c r="F1850" t="s">
        <v>12</v>
      </c>
      <c r="G1850" t="s">
        <v>12</v>
      </c>
      <c r="H1850" t="s">
        <v>13</v>
      </c>
      <c r="I1850">
        <v>40</v>
      </c>
    </row>
    <row r="1851" spans="1:9" x14ac:dyDescent="0.3">
      <c r="A1851">
        <v>1850</v>
      </c>
      <c r="B1851" t="s">
        <v>9</v>
      </c>
      <c r="C1851">
        <v>472038</v>
      </c>
      <c r="D1851" t="s">
        <v>10</v>
      </c>
      <c r="E1851" t="s">
        <v>16</v>
      </c>
      <c r="F1851" t="s">
        <v>12</v>
      </c>
      <c r="G1851" t="s">
        <v>13</v>
      </c>
      <c r="H1851" t="s">
        <v>13</v>
      </c>
      <c r="I1851">
        <v>28</v>
      </c>
    </row>
    <row r="1852" spans="1:9" x14ac:dyDescent="0.3">
      <c r="A1852">
        <v>1851</v>
      </c>
      <c r="B1852" t="s">
        <v>9</v>
      </c>
      <c r="C1852">
        <v>1509803.5</v>
      </c>
      <c r="D1852" t="s">
        <v>10</v>
      </c>
      <c r="E1852" t="s">
        <v>11</v>
      </c>
      <c r="F1852" t="s">
        <v>12</v>
      </c>
      <c r="G1852" t="s">
        <v>13</v>
      </c>
      <c r="H1852" t="s">
        <v>13</v>
      </c>
      <c r="I1852">
        <v>34</v>
      </c>
    </row>
    <row r="1853" spans="1:9" x14ac:dyDescent="0.3">
      <c r="A1853">
        <v>1852</v>
      </c>
      <c r="B1853" t="s">
        <v>15</v>
      </c>
      <c r="C1853">
        <v>278030</v>
      </c>
      <c r="D1853" t="s">
        <v>17</v>
      </c>
      <c r="E1853" t="s">
        <v>16</v>
      </c>
      <c r="F1853" t="s">
        <v>12</v>
      </c>
      <c r="G1853" t="s">
        <v>13</v>
      </c>
      <c r="H1853" t="s">
        <v>13</v>
      </c>
      <c r="I1853">
        <v>37</v>
      </c>
    </row>
    <row r="1854" spans="1:9" x14ac:dyDescent="0.3">
      <c r="A1854">
        <v>1853</v>
      </c>
      <c r="B1854" t="s">
        <v>15</v>
      </c>
      <c r="C1854">
        <v>259800</v>
      </c>
      <c r="D1854" t="s">
        <v>10</v>
      </c>
      <c r="E1854" t="s">
        <v>16</v>
      </c>
      <c r="F1854" t="s">
        <v>12</v>
      </c>
      <c r="G1854" t="s">
        <v>13</v>
      </c>
      <c r="H1854" t="s">
        <v>13</v>
      </c>
      <c r="I1854">
        <v>38</v>
      </c>
    </row>
    <row r="1855" spans="1:9" x14ac:dyDescent="0.3">
      <c r="A1855">
        <v>1854</v>
      </c>
      <c r="B1855" t="s">
        <v>9</v>
      </c>
      <c r="C1855">
        <v>973600</v>
      </c>
      <c r="D1855" t="s">
        <v>10</v>
      </c>
      <c r="E1855" t="s">
        <v>16</v>
      </c>
      <c r="F1855" t="s">
        <v>12</v>
      </c>
      <c r="G1855" t="s">
        <v>13</v>
      </c>
      <c r="H1855" t="s">
        <v>13</v>
      </c>
      <c r="I1855">
        <v>25</v>
      </c>
    </row>
    <row r="1856" spans="1:9" x14ac:dyDescent="0.3">
      <c r="A1856">
        <v>1855</v>
      </c>
      <c r="B1856" t="s">
        <v>9</v>
      </c>
      <c r="C1856">
        <v>4853991.51</v>
      </c>
      <c r="D1856" t="s">
        <v>10</v>
      </c>
      <c r="E1856" t="s">
        <v>16</v>
      </c>
      <c r="F1856" t="s">
        <v>12</v>
      </c>
      <c r="G1856" t="s">
        <v>13</v>
      </c>
      <c r="H1856" t="s">
        <v>13</v>
      </c>
      <c r="I1856">
        <v>43</v>
      </c>
    </row>
    <row r="1857" spans="1:9" x14ac:dyDescent="0.3">
      <c r="A1857">
        <v>1856</v>
      </c>
      <c r="B1857" t="s">
        <v>9</v>
      </c>
      <c r="C1857">
        <v>849678</v>
      </c>
      <c r="D1857" t="s">
        <v>18</v>
      </c>
      <c r="E1857" t="s">
        <v>16</v>
      </c>
      <c r="F1857" t="s">
        <v>12</v>
      </c>
      <c r="G1857" t="s">
        <v>13</v>
      </c>
      <c r="H1857" t="s">
        <v>12</v>
      </c>
      <c r="I1857">
        <v>51</v>
      </c>
    </row>
    <row r="1858" spans="1:9" x14ac:dyDescent="0.3">
      <c r="A1858">
        <v>1857</v>
      </c>
      <c r="B1858" t="s">
        <v>9</v>
      </c>
      <c r="C1858">
        <v>200000</v>
      </c>
      <c r="D1858" t="s">
        <v>10</v>
      </c>
      <c r="E1858" t="s">
        <v>16</v>
      </c>
      <c r="F1858" t="s">
        <v>12</v>
      </c>
      <c r="G1858" t="s">
        <v>13</v>
      </c>
      <c r="H1858" t="s">
        <v>12</v>
      </c>
      <c r="I1858">
        <v>58</v>
      </c>
    </row>
    <row r="1859" spans="1:9" x14ac:dyDescent="0.3">
      <c r="A1859">
        <v>1858</v>
      </c>
      <c r="B1859" t="s">
        <v>9</v>
      </c>
      <c r="C1859">
        <v>1842399.71</v>
      </c>
      <c r="D1859" t="s">
        <v>10</v>
      </c>
      <c r="E1859" t="s">
        <v>11</v>
      </c>
      <c r="F1859" t="s">
        <v>12</v>
      </c>
      <c r="G1859" t="s">
        <v>13</v>
      </c>
      <c r="H1859" t="s">
        <v>13</v>
      </c>
      <c r="I1859">
        <v>51</v>
      </c>
    </row>
    <row r="1860" spans="1:9" x14ac:dyDescent="0.3">
      <c r="A1860">
        <v>1859</v>
      </c>
      <c r="B1860" t="s">
        <v>9</v>
      </c>
      <c r="C1860">
        <v>30310</v>
      </c>
      <c r="D1860" t="s">
        <v>10</v>
      </c>
      <c r="E1860" t="s">
        <v>16</v>
      </c>
      <c r="F1860" t="s">
        <v>12</v>
      </c>
      <c r="G1860" t="s">
        <v>13</v>
      </c>
      <c r="H1860" t="s">
        <v>12</v>
      </c>
      <c r="I1860">
        <v>34</v>
      </c>
    </row>
    <row r="1861" spans="1:9" x14ac:dyDescent="0.3">
      <c r="A1861">
        <v>1860</v>
      </c>
      <c r="B1861" t="s">
        <v>15</v>
      </c>
      <c r="C1861">
        <v>359545</v>
      </c>
      <c r="D1861" t="s">
        <v>10</v>
      </c>
      <c r="E1861" t="s">
        <v>16</v>
      </c>
      <c r="F1861" t="s">
        <v>12</v>
      </c>
      <c r="G1861" t="s">
        <v>13</v>
      </c>
      <c r="H1861" t="s">
        <v>13</v>
      </c>
      <c r="I1861">
        <v>27</v>
      </c>
    </row>
    <row r="1862" spans="1:9" x14ac:dyDescent="0.3">
      <c r="A1862">
        <v>1861</v>
      </c>
      <c r="B1862" t="s">
        <v>9</v>
      </c>
      <c r="C1862">
        <v>555920.49</v>
      </c>
      <c r="D1862" t="s">
        <v>10</v>
      </c>
      <c r="E1862" t="s">
        <v>16</v>
      </c>
      <c r="F1862" t="s">
        <v>12</v>
      </c>
      <c r="G1862" t="s">
        <v>12</v>
      </c>
      <c r="H1862" t="s">
        <v>13</v>
      </c>
      <c r="I1862">
        <v>47</v>
      </c>
    </row>
    <row r="1863" spans="1:9" x14ac:dyDescent="0.3">
      <c r="A1863">
        <v>1862</v>
      </c>
      <c r="B1863" t="s">
        <v>15</v>
      </c>
      <c r="C1863">
        <v>297046</v>
      </c>
      <c r="D1863" t="s">
        <v>18</v>
      </c>
      <c r="E1863" t="s">
        <v>16</v>
      </c>
      <c r="F1863" t="s">
        <v>12</v>
      </c>
      <c r="G1863" t="s">
        <v>13</v>
      </c>
      <c r="H1863" t="s">
        <v>12</v>
      </c>
      <c r="I1863">
        <v>25</v>
      </c>
    </row>
    <row r="1864" spans="1:9" x14ac:dyDescent="0.3">
      <c r="A1864">
        <v>1863</v>
      </c>
      <c r="B1864" t="s">
        <v>9</v>
      </c>
      <c r="C1864">
        <v>317915.58</v>
      </c>
      <c r="D1864" t="s">
        <v>10</v>
      </c>
      <c r="E1864" t="s">
        <v>16</v>
      </c>
      <c r="F1864" t="s">
        <v>12</v>
      </c>
      <c r="G1864" t="s">
        <v>13</v>
      </c>
      <c r="H1864" t="s">
        <v>13</v>
      </c>
      <c r="I1864">
        <v>49</v>
      </c>
    </row>
    <row r="1865" spans="1:9" x14ac:dyDescent="0.3">
      <c r="A1865">
        <v>1864</v>
      </c>
      <c r="B1865" t="s">
        <v>9</v>
      </c>
      <c r="C1865">
        <v>297045</v>
      </c>
      <c r="D1865" t="s">
        <v>17</v>
      </c>
      <c r="E1865" t="s">
        <v>16</v>
      </c>
      <c r="F1865" t="s">
        <v>12</v>
      </c>
      <c r="G1865" t="s">
        <v>13</v>
      </c>
      <c r="H1865" t="s">
        <v>12</v>
      </c>
      <c r="I1865">
        <v>49</v>
      </c>
    </row>
    <row r="1866" spans="1:9" x14ac:dyDescent="0.3">
      <c r="A1866">
        <v>1865</v>
      </c>
      <c r="B1866" t="s">
        <v>15</v>
      </c>
      <c r="C1866">
        <v>1094119.6000000001</v>
      </c>
      <c r="D1866" t="s">
        <v>10</v>
      </c>
      <c r="E1866" t="s">
        <v>11</v>
      </c>
      <c r="F1866" t="s">
        <v>12</v>
      </c>
      <c r="G1866" t="s">
        <v>13</v>
      </c>
      <c r="H1866" t="s">
        <v>13</v>
      </c>
      <c r="I1866">
        <v>49</v>
      </c>
    </row>
    <row r="1867" spans="1:9" x14ac:dyDescent="0.3">
      <c r="A1867">
        <v>1866</v>
      </c>
      <c r="B1867" t="s">
        <v>9</v>
      </c>
      <c r="C1867">
        <v>276587</v>
      </c>
      <c r="D1867" t="s">
        <v>10</v>
      </c>
      <c r="E1867" t="s">
        <v>16</v>
      </c>
      <c r="F1867" t="s">
        <v>12</v>
      </c>
      <c r="G1867" t="s">
        <v>13</v>
      </c>
      <c r="H1867" t="s">
        <v>13</v>
      </c>
      <c r="I1867">
        <v>34</v>
      </c>
    </row>
    <row r="1868" spans="1:9" x14ac:dyDescent="0.3">
      <c r="A1868">
        <v>1867</v>
      </c>
      <c r="B1868" t="s">
        <v>9</v>
      </c>
      <c r="C1868">
        <v>918351.77</v>
      </c>
      <c r="D1868" t="s">
        <v>10</v>
      </c>
      <c r="E1868" t="s">
        <v>16</v>
      </c>
      <c r="F1868" t="s">
        <v>12</v>
      </c>
      <c r="G1868" t="s">
        <v>13</v>
      </c>
      <c r="H1868" t="s">
        <v>13</v>
      </c>
      <c r="I1868">
        <v>33</v>
      </c>
    </row>
    <row r="1869" spans="1:9" x14ac:dyDescent="0.3">
      <c r="A1869">
        <v>1868</v>
      </c>
      <c r="B1869" t="s">
        <v>9</v>
      </c>
      <c r="C1869">
        <v>639148</v>
      </c>
      <c r="D1869" t="s">
        <v>18</v>
      </c>
      <c r="E1869" t="s">
        <v>16</v>
      </c>
      <c r="F1869" t="s">
        <v>12</v>
      </c>
      <c r="G1869" t="s">
        <v>13</v>
      </c>
      <c r="H1869" t="s">
        <v>12</v>
      </c>
      <c r="I1869">
        <v>57</v>
      </c>
    </row>
    <row r="1870" spans="1:9" x14ac:dyDescent="0.3">
      <c r="A1870">
        <v>1869</v>
      </c>
      <c r="B1870" t="s">
        <v>9</v>
      </c>
      <c r="C1870">
        <v>414225.5</v>
      </c>
      <c r="D1870" t="s">
        <v>10</v>
      </c>
      <c r="E1870" t="s">
        <v>16</v>
      </c>
      <c r="F1870" t="s">
        <v>12</v>
      </c>
      <c r="G1870" t="s">
        <v>13</v>
      </c>
      <c r="H1870" t="s">
        <v>13</v>
      </c>
      <c r="I1870">
        <v>63</v>
      </c>
    </row>
    <row r="1871" spans="1:9" x14ac:dyDescent="0.3">
      <c r="A1871">
        <v>1870</v>
      </c>
      <c r="B1871" t="s">
        <v>9</v>
      </c>
      <c r="C1871">
        <v>85219.45</v>
      </c>
      <c r="D1871" t="s">
        <v>10</v>
      </c>
      <c r="E1871" t="s">
        <v>16</v>
      </c>
      <c r="F1871" t="s">
        <v>12</v>
      </c>
      <c r="G1871" t="s">
        <v>13</v>
      </c>
      <c r="H1871" t="s">
        <v>13</v>
      </c>
      <c r="I1871">
        <v>47</v>
      </c>
    </row>
    <row r="1872" spans="1:9" x14ac:dyDescent="0.3">
      <c r="A1872">
        <v>1871</v>
      </c>
      <c r="B1872" t="s">
        <v>9</v>
      </c>
      <c r="C1872">
        <v>399647</v>
      </c>
      <c r="D1872" t="s">
        <v>18</v>
      </c>
      <c r="E1872" t="s">
        <v>16</v>
      </c>
      <c r="F1872" t="s">
        <v>12</v>
      </c>
      <c r="G1872" t="s">
        <v>13</v>
      </c>
      <c r="H1872" t="s">
        <v>13</v>
      </c>
      <c r="I1872">
        <v>58</v>
      </c>
    </row>
    <row r="1873" spans="1:9" x14ac:dyDescent="0.3">
      <c r="A1873">
        <v>1872</v>
      </c>
      <c r="B1873" t="s">
        <v>15</v>
      </c>
      <c r="C1873">
        <v>574387.6</v>
      </c>
      <c r="D1873" t="s">
        <v>10</v>
      </c>
      <c r="E1873" t="s">
        <v>11</v>
      </c>
      <c r="F1873" t="s">
        <v>12</v>
      </c>
      <c r="G1873" t="s">
        <v>13</v>
      </c>
      <c r="H1873" t="s">
        <v>13</v>
      </c>
      <c r="I1873">
        <v>54</v>
      </c>
    </row>
    <row r="1874" spans="1:9" x14ac:dyDescent="0.3">
      <c r="A1874">
        <v>1873</v>
      </c>
      <c r="B1874" t="s">
        <v>15</v>
      </c>
      <c r="C1874">
        <v>550988.74</v>
      </c>
      <c r="D1874" t="s">
        <v>10</v>
      </c>
      <c r="E1874" t="s">
        <v>11</v>
      </c>
      <c r="F1874" t="s">
        <v>12</v>
      </c>
      <c r="G1874" t="s">
        <v>13</v>
      </c>
      <c r="H1874" t="s">
        <v>13</v>
      </c>
      <c r="I1874">
        <v>47</v>
      </c>
    </row>
    <row r="1875" spans="1:9" x14ac:dyDescent="0.3">
      <c r="A1875">
        <v>1874</v>
      </c>
      <c r="B1875" t="s">
        <v>9</v>
      </c>
      <c r="C1875">
        <v>738540</v>
      </c>
      <c r="D1875" t="s">
        <v>10</v>
      </c>
      <c r="E1875" t="s">
        <v>16</v>
      </c>
      <c r="F1875" t="s">
        <v>12</v>
      </c>
      <c r="G1875" t="s">
        <v>13</v>
      </c>
      <c r="H1875" t="s">
        <v>13</v>
      </c>
      <c r="I1875">
        <v>36</v>
      </c>
    </row>
    <row r="1876" spans="1:9" x14ac:dyDescent="0.3">
      <c r="A1876">
        <v>1875</v>
      </c>
      <c r="B1876" t="s">
        <v>15</v>
      </c>
      <c r="C1876">
        <v>955500</v>
      </c>
      <c r="D1876" t="s">
        <v>10</v>
      </c>
      <c r="E1876" t="s">
        <v>16</v>
      </c>
      <c r="F1876" t="s">
        <v>12</v>
      </c>
      <c r="G1876" t="s">
        <v>13</v>
      </c>
      <c r="H1876" t="s">
        <v>13</v>
      </c>
      <c r="I1876">
        <v>45</v>
      </c>
    </row>
    <row r="1877" spans="1:9" x14ac:dyDescent="0.3">
      <c r="A1877">
        <v>1876</v>
      </c>
      <c r="B1877" t="s">
        <v>9</v>
      </c>
      <c r="C1877">
        <v>522287.6</v>
      </c>
      <c r="D1877" t="s">
        <v>10</v>
      </c>
      <c r="E1877" t="s">
        <v>16</v>
      </c>
      <c r="F1877" t="s">
        <v>12</v>
      </c>
      <c r="G1877" t="s">
        <v>13</v>
      </c>
      <c r="H1877" t="s">
        <v>13</v>
      </c>
      <c r="I1877">
        <v>36</v>
      </c>
    </row>
    <row r="1878" spans="1:9" x14ac:dyDescent="0.3">
      <c r="A1878">
        <v>1877</v>
      </c>
      <c r="B1878" t="s">
        <v>15</v>
      </c>
      <c r="C1878">
        <v>342968.37</v>
      </c>
      <c r="D1878" t="s">
        <v>10</v>
      </c>
      <c r="E1878" t="s">
        <v>16</v>
      </c>
      <c r="F1878" t="s">
        <v>12</v>
      </c>
      <c r="G1878" t="s">
        <v>13</v>
      </c>
      <c r="H1878" t="s">
        <v>13</v>
      </c>
      <c r="I1878">
        <v>43</v>
      </c>
    </row>
    <row r="1879" spans="1:9" x14ac:dyDescent="0.3">
      <c r="A1879">
        <v>1878</v>
      </c>
      <c r="B1879" t="s">
        <v>15</v>
      </c>
      <c r="C1879">
        <v>619612</v>
      </c>
      <c r="D1879" t="s">
        <v>18</v>
      </c>
      <c r="E1879" t="s">
        <v>16</v>
      </c>
      <c r="F1879" t="s">
        <v>12</v>
      </c>
      <c r="G1879" t="s">
        <v>13</v>
      </c>
      <c r="H1879" t="s">
        <v>13</v>
      </c>
      <c r="I1879">
        <v>40</v>
      </c>
    </row>
    <row r="1880" spans="1:9" x14ac:dyDescent="0.3">
      <c r="A1880">
        <v>1879</v>
      </c>
      <c r="B1880" t="s">
        <v>9</v>
      </c>
      <c r="C1880">
        <v>952753.45</v>
      </c>
      <c r="D1880" t="s">
        <v>14</v>
      </c>
      <c r="E1880" t="s">
        <v>11</v>
      </c>
      <c r="F1880" t="s">
        <v>12</v>
      </c>
      <c r="G1880" t="s">
        <v>13</v>
      </c>
      <c r="H1880" t="s">
        <v>13</v>
      </c>
      <c r="I1880">
        <v>86</v>
      </c>
    </row>
    <row r="1881" spans="1:9" x14ac:dyDescent="0.3">
      <c r="A1881">
        <v>1880</v>
      </c>
      <c r="B1881" t="s">
        <v>15</v>
      </c>
      <c r="C1881">
        <v>422091</v>
      </c>
      <c r="D1881" t="s">
        <v>18</v>
      </c>
      <c r="E1881" t="s">
        <v>16</v>
      </c>
      <c r="F1881" t="s">
        <v>12</v>
      </c>
      <c r="G1881" t="s">
        <v>13</v>
      </c>
      <c r="H1881" t="s">
        <v>13</v>
      </c>
      <c r="I1881">
        <v>36</v>
      </c>
    </row>
    <row r="1882" spans="1:9" x14ac:dyDescent="0.3">
      <c r="A1882">
        <v>1881</v>
      </c>
      <c r="B1882" t="s">
        <v>9</v>
      </c>
      <c r="C1882">
        <v>150000</v>
      </c>
      <c r="D1882" t="s">
        <v>10</v>
      </c>
      <c r="E1882" t="s">
        <v>16</v>
      </c>
      <c r="F1882" t="s">
        <v>12</v>
      </c>
      <c r="G1882" t="s">
        <v>13</v>
      </c>
      <c r="H1882" t="s">
        <v>13</v>
      </c>
      <c r="I1882">
        <v>73</v>
      </c>
    </row>
    <row r="1883" spans="1:9" x14ac:dyDescent="0.3">
      <c r="A1883">
        <v>1882</v>
      </c>
      <c r="B1883" t="s">
        <v>9</v>
      </c>
      <c r="C1883">
        <v>10500</v>
      </c>
      <c r="D1883" t="s">
        <v>10</v>
      </c>
      <c r="E1883" t="s">
        <v>16</v>
      </c>
      <c r="F1883" t="s">
        <v>12</v>
      </c>
      <c r="G1883" t="s">
        <v>12</v>
      </c>
      <c r="H1883" t="s">
        <v>13</v>
      </c>
      <c r="I1883">
        <v>29</v>
      </c>
    </row>
    <row r="1884" spans="1:9" x14ac:dyDescent="0.3">
      <c r="A1884">
        <v>1883</v>
      </c>
      <c r="B1884" t="s">
        <v>9</v>
      </c>
      <c r="C1884">
        <v>278030.99</v>
      </c>
      <c r="D1884" t="s">
        <v>19</v>
      </c>
      <c r="E1884" t="s">
        <v>16</v>
      </c>
      <c r="F1884" t="s">
        <v>12</v>
      </c>
      <c r="G1884" t="s">
        <v>13</v>
      </c>
      <c r="H1884" t="s">
        <v>13</v>
      </c>
      <c r="I1884">
        <v>37</v>
      </c>
    </row>
    <row r="1885" spans="1:9" x14ac:dyDescent="0.3">
      <c r="A1885">
        <v>1884</v>
      </c>
      <c r="B1885" t="s">
        <v>15</v>
      </c>
      <c r="C1885">
        <v>756240</v>
      </c>
      <c r="D1885" t="s">
        <v>10</v>
      </c>
      <c r="E1885" t="s">
        <v>11</v>
      </c>
      <c r="F1885" t="s">
        <v>12</v>
      </c>
      <c r="G1885" t="s">
        <v>13</v>
      </c>
      <c r="H1885" t="s">
        <v>12</v>
      </c>
      <c r="I1885">
        <v>64</v>
      </c>
    </row>
    <row r="1886" spans="1:9" x14ac:dyDescent="0.3">
      <c r="A1886">
        <v>1885</v>
      </c>
      <c r="B1886" t="s">
        <v>9</v>
      </c>
      <c r="C1886">
        <v>600000</v>
      </c>
      <c r="D1886" t="s">
        <v>10</v>
      </c>
      <c r="E1886" t="s">
        <v>16</v>
      </c>
      <c r="F1886" t="s">
        <v>12</v>
      </c>
      <c r="G1886" t="s">
        <v>13</v>
      </c>
      <c r="H1886" t="s">
        <v>12</v>
      </c>
      <c r="I1886">
        <v>53</v>
      </c>
    </row>
    <row r="1887" spans="1:9" x14ac:dyDescent="0.3">
      <c r="A1887">
        <v>1886</v>
      </c>
      <c r="B1887" t="s">
        <v>9</v>
      </c>
      <c r="C1887">
        <v>359544.27</v>
      </c>
      <c r="D1887" t="s">
        <v>21</v>
      </c>
      <c r="E1887" t="s">
        <v>16</v>
      </c>
      <c r="F1887" t="s">
        <v>12</v>
      </c>
      <c r="G1887" t="s">
        <v>12</v>
      </c>
      <c r="H1887" t="s">
        <v>13</v>
      </c>
      <c r="I1887">
        <v>26</v>
      </c>
    </row>
    <row r="1888" spans="1:9" x14ac:dyDescent="0.3">
      <c r="A1888">
        <v>1887</v>
      </c>
      <c r="B1888" t="s">
        <v>9</v>
      </c>
      <c r="C1888">
        <v>529650</v>
      </c>
      <c r="D1888" t="s">
        <v>10</v>
      </c>
      <c r="E1888" t="s">
        <v>16</v>
      </c>
      <c r="F1888" t="s">
        <v>12</v>
      </c>
      <c r="G1888" t="s">
        <v>13</v>
      </c>
      <c r="H1888" t="s">
        <v>13</v>
      </c>
      <c r="I1888">
        <v>55</v>
      </c>
    </row>
    <row r="1889" spans="1:9" x14ac:dyDescent="0.3">
      <c r="A1889">
        <v>1888</v>
      </c>
      <c r="B1889" t="s">
        <v>9</v>
      </c>
      <c r="C1889">
        <v>406966.63</v>
      </c>
      <c r="D1889" t="s">
        <v>10</v>
      </c>
      <c r="E1889" t="s">
        <v>16</v>
      </c>
      <c r="F1889" t="s">
        <v>12</v>
      </c>
      <c r="G1889" t="s">
        <v>13</v>
      </c>
      <c r="H1889" t="s">
        <v>13</v>
      </c>
      <c r="I1889">
        <v>37</v>
      </c>
    </row>
    <row r="1890" spans="1:9" x14ac:dyDescent="0.3">
      <c r="A1890">
        <v>1889</v>
      </c>
      <c r="B1890" t="s">
        <v>9</v>
      </c>
      <c r="C1890">
        <v>185000</v>
      </c>
      <c r="D1890" t="s">
        <v>10</v>
      </c>
      <c r="E1890" t="s">
        <v>16</v>
      </c>
      <c r="F1890" t="s">
        <v>12</v>
      </c>
      <c r="G1890" t="s">
        <v>13</v>
      </c>
      <c r="H1890" t="s">
        <v>13</v>
      </c>
      <c r="I1890">
        <v>36</v>
      </c>
    </row>
    <row r="1891" spans="1:9" x14ac:dyDescent="0.3">
      <c r="A1891">
        <v>1890</v>
      </c>
      <c r="B1891" t="s">
        <v>15</v>
      </c>
      <c r="C1891">
        <v>299152.38</v>
      </c>
      <c r="D1891" t="s">
        <v>10</v>
      </c>
      <c r="E1891" t="s">
        <v>11</v>
      </c>
      <c r="F1891" t="s">
        <v>12</v>
      </c>
      <c r="G1891" t="s">
        <v>13</v>
      </c>
      <c r="H1891" t="s">
        <v>13</v>
      </c>
      <c r="I1891">
        <v>36</v>
      </c>
    </row>
    <row r="1892" spans="1:9" x14ac:dyDescent="0.3">
      <c r="A1892">
        <v>1891</v>
      </c>
      <c r="B1892" t="s">
        <v>9</v>
      </c>
      <c r="C1892">
        <v>170502</v>
      </c>
      <c r="D1892" t="s">
        <v>10</v>
      </c>
      <c r="E1892" t="s">
        <v>16</v>
      </c>
      <c r="F1892" t="s">
        <v>12</v>
      </c>
      <c r="G1892" t="s">
        <v>13</v>
      </c>
      <c r="H1892" t="s">
        <v>13</v>
      </c>
      <c r="I1892">
        <v>64</v>
      </c>
    </row>
    <row r="1893" spans="1:9" x14ac:dyDescent="0.3">
      <c r="A1893">
        <v>1892</v>
      </c>
      <c r="B1893" t="s">
        <v>15</v>
      </c>
      <c r="C1893">
        <v>758880</v>
      </c>
      <c r="D1893" t="s">
        <v>10</v>
      </c>
      <c r="E1893" t="s">
        <v>16</v>
      </c>
      <c r="F1893" t="s">
        <v>12</v>
      </c>
      <c r="G1893" t="s">
        <v>13</v>
      </c>
      <c r="H1893" t="s">
        <v>13</v>
      </c>
      <c r="I1893">
        <v>27</v>
      </c>
    </row>
    <row r="1894" spans="1:9" x14ac:dyDescent="0.3">
      <c r="A1894">
        <v>1893</v>
      </c>
      <c r="B1894" t="s">
        <v>15</v>
      </c>
      <c r="C1894">
        <v>345600</v>
      </c>
      <c r="D1894" t="s">
        <v>10</v>
      </c>
      <c r="E1894" t="s">
        <v>16</v>
      </c>
      <c r="F1894" t="s">
        <v>12</v>
      </c>
      <c r="G1894" t="s">
        <v>13</v>
      </c>
      <c r="H1894" t="s">
        <v>13</v>
      </c>
      <c r="I1894">
        <v>23</v>
      </c>
    </row>
    <row r="1895" spans="1:9" x14ac:dyDescent="0.3">
      <c r="A1895">
        <v>1894</v>
      </c>
      <c r="B1895" t="s">
        <v>9</v>
      </c>
      <c r="C1895">
        <v>309333.33</v>
      </c>
      <c r="D1895" t="s">
        <v>10</v>
      </c>
      <c r="E1895" t="s">
        <v>16</v>
      </c>
      <c r="F1895" t="s">
        <v>12</v>
      </c>
      <c r="G1895" t="s">
        <v>13</v>
      </c>
      <c r="H1895" t="s">
        <v>12</v>
      </c>
      <c r="I1895">
        <v>61</v>
      </c>
    </row>
    <row r="1896" spans="1:9" x14ac:dyDescent="0.3">
      <c r="A1896">
        <v>1895</v>
      </c>
      <c r="B1896" t="s">
        <v>15</v>
      </c>
      <c r="C1896">
        <v>1188000</v>
      </c>
      <c r="D1896" t="s">
        <v>10</v>
      </c>
      <c r="E1896" t="s">
        <v>16</v>
      </c>
      <c r="F1896" t="s">
        <v>12</v>
      </c>
      <c r="G1896" t="s">
        <v>13</v>
      </c>
      <c r="H1896" t="s">
        <v>13</v>
      </c>
      <c r="I1896">
        <v>27</v>
      </c>
    </row>
    <row r="1897" spans="1:9" x14ac:dyDescent="0.3">
      <c r="A1897">
        <v>1896</v>
      </c>
      <c r="B1897" t="s">
        <v>15</v>
      </c>
      <c r="C1897">
        <v>4442960.54</v>
      </c>
      <c r="D1897" t="s">
        <v>10</v>
      </c>
      <c r="E1897" t="s">
        <v>16</v>
      </c>
      <c r="F1897" t="s">
        <v>12</v>
      </c>
      <c r="G1897" t="s">
        <v>13</v>
      </c>
      <c r="H1897" t="s">
        <v>13</v>
      </c>
      <c r="I1897">
        <v>34</v>
      </c>
    </row>
    <row r="1898" spans="1:9" x14ac:dyDescent="0.3">
      <c r="A1898">
        <v>1897</v>
      </c>
      <c r="B1898" t="s">
        <v>9</v>
      </c>
      <c r="C1898">
        <v>451891</v>
      </c>
      <c r="D1898" t="s">
        <v>18</v>
      </c>
      <c r="E1898" t="s">
        <v>16</v>
      </c>
      <c r="F1898" t="s">
        <v>12</v>
      </c>
      <c r="G1898" t="s">
        <v>13</v>
      </c>
      <c r="H1898" t="s">
        <v>12</v>
      </c>
      <c r="I1898">
        <v>46</v>
      </c>
    </row>
    <row r="1899" spans="1:9" x14ac:dyDescent="0.3">
      <c r="A1899">
        <v>1898</v>
      </c>
      <c r="B1899" t="s">
        <v>15</v>
      </c>
      <c r="C1899">
        <v>1103237</v>
      </c>
      <c r="D1899" t="s">
        <v>10</v>
      </c>
      <c r="E1899" t="s">
        <v>11</v>
      </c>
      <c r="F1899" t="s">
        <v>12</v>
      </c>
      <c r="G1899" t="s">
        <v>13</v>
      </c>
      <c r="H1899" t="s">
        <v>12</v>
      </c>
      <c r="I1899">
        <v>30</v>
      </c>
    </row>
    <row r="1900" spans="1:9" x14ac:dyDescent="0.3">
      <c r="A1900">
        <v>1899</v>
      </c>
      <c r="B1900" t="s">
        <v>9</v>
      </c>
      <c r="C1900">
        <v>387468</v>
      </c>
      <c r="D1900" t="s">
        <v>10</v>
      </c>
      <c r="E1900" t="s">
        <v>11</v>
      </c>
      <c r="F1900" t="s">
        <v>12</v>
      </c>
      <c r="G1900" t="s">
        <v>13</v>
      </c>
      <c r="H1900" t="s">
        <v>13</v>
      </c>
      <c r="I1900">
        <v>32</v>
      </c>
    </row>
    <row r="1901" spans="1:9" x14ac:dyDescent="0.3">
      <c r="A1901">
        <v>1900</v>
      </c>
      <c r="B1901" t="s">
        <v>15</v>
      </c>
      <c r="C1901">
        <v>594092</v>
      </c>
      <c r="D1901" t="s">
        <v>18</v>
      </c>
      <c r="E1901" t="s">
        <v>16</v>
      </c>
      <c r="F1901" t="s">
        <v>12</v>
      </c>
      <c r="G1901" t="s">
        <v>13</v>
      </c>
      <c r="H1901" t="s">
        <v>13</v>
      </c>
      <c r="I1901">
        <v>57</v>
      </c>
    </row>
    <row r="1902" spans="1:9" x14ac:dyDescent="0.3">
      <c r="A1902">
        <v>1901</v>
      </c>
      <c r="B1902" t="s">
        <v>15</v>
      </c>
      <c r="C1902">
        <v>299647</v>
      </c>
      <c r="D1902" t="s">
        <v>17</v>
      </c>
      <c r="E1902" t="s">
        <v>16</v>
      </c>
      <c r="F1902" t="s">
        <v>12</v>
      </c>
      <c r="G1902" t="s">
        <v>13</v>
      </c>
      <c r="H1902" t="s">
        <v>13</v>
      </c>
      <c r="I1902">
        <v>78</v>
      </c>
    </row>
    <row r="1903" spans="1:9" x14ac:dyDescent="0.3">
      <c r="A1903">
        <v>1902</v>
      </c>
      <c r="B1903" t="s">
        <v>9</v>
      </c>
      <c r="C1903">
        <v>340566</v>
      </c>
      <c r="D1903" t="s">
        <v>18</v>
      </c>
      <c r="E1903" t="s">
        <v>16</v>
      </c>
      <c r="F1903" t="s">
        <v>12</v>
      </c>
      <c r="G1903" t="s">
        <v>12</v>
      </c>
      <c r="H1903" t="s">
        <v>13</v>
      </c>
      <c r="I1903">
        <v>32</v>
      </c>
    </row>
    <row r="1904" spans="1:9" x14ac:dyDescent="0.3">
      <c r="A1904">
        <v>1903</v>
      </c>
      <c r="B1904" t="s">
        <v>9</v>
      </c>
      <c r="C1904">
        <v>539000</v>
      </c>
      <c r="D1904" t="s">
        <v>10</v>
      </c>
      <c r="E1904" t="s">
        <v>16</v>
      </c>
      <c r="F1904" t="s">
        <v>12</v>
      </c>
      <c r="G1904" t="s">
        <v>12</v>
      </c>
      <c r="H1904" t="s">
        <v>13</v>
      </c>
      <c r="I1904">
        <v>36</v>
      </c>
    </row>
    <row r="1905" spans="1:9" x14ac:dyDescent="0.3">
      <c r="A1905">
        <v>1904</v>
      </c>
      <c r="B1905" t="s">
        <v>15</v>
      </c>
      <c r="C1905">
        <v>298155</v>
      </c>
      <c r="D1905" t="s">
        <v>17</v>
      </c>
      <c r="E1905" t="s">
        <v>16</v>
      </c>
      <c r="F1905" t="s">
        <v>12</v>
      </c>
      <c r="G1905" t="s">
        <v>13</v>
      </c>
      <c r="H1905" t="s">
        <v>12</v>
      </c>
      <c r="I1905">
        <v>54</v>
      </c>
    </row>
    <row r="1906" spans="1:9" x14ac:dyDescent="0.3">
      <c r="A1906">
        <v>1905</v>
      </c>
      <c r="B1906" t="s">
        <v>9</v>
      </c>
      <c r="C1906">
        <v>278030</v>
      </c>
      <c r="D1906" t="s">
        <v>19</v>
      </c>
      <c r="E1906" t="s">
        <v>16</v>
      </c>
      <c r="F1906" t="s">
        <v>12</v>
      </c>
      <c r="G1906" t="s">
        <v>12</v>
      </c>
      <c r="H1906" t="s">
        <v>13</v>
      </c>
      <c r="I1906">
        <v>54</v>
      </c>
    </row>
    <row r="1907" spans="1:9" x14ac:dyDescent="0.3">
      <c r="A1907">
        <v>1906</v>
      </c>
      <c r="B1907" t="s">
        <v>15</v>
      </c>
      <c r="C1907">
        <v>653122.46</v>
      </c>
      <c r="D1907" t="s">
        <v>10</v>
      </c>
      <c r="E1907" t="s">
        <v>16</v>
      </c>
      <c r="F1907" t="s">
        <v>12</v>
      </c>
      <c r="G1907" t="s">
        <v>13</v>
      </c>
      <c r="H1907" t="s">
        <v>13</v>
      </c>
      <c r="I1907">
        <v>29</v>
      </c>
    </row>
    <row r="1908" spans="1:9" x14ac:dyDescent="0.3">
      <c r="A1908">
        <v>1907</v>
      </c>
      <c r="B1908" t="s">
        <v>15</v>
      </c>
      <c r="C1908">
        <v>899559</v>
      </c>
      <c r="D1908" t="s">
        <v>10</v>
      </c>
      <c r="E1908" t="s">
        <v>11</v>
      </c>
      <c r="F1908" t="s">
        <v>12</v>
      </c>
      <c r="G1908" t="s">
        <v>13</v>
      </c>
      <c r="H1908" t="s">
        <v>13</v>
      </c>
      <c r="I1908">
        <v>51</v>
      </c>
    </row>
    <row r="1909" spans="1:9" x14ac:dyDescent="0.3">
      <c r="A1909">
        <v>1908</v>
      </c>
      <c r="B1909" t="s">
        <v>9</v>
      </c>
      <c r="C1909">
        <v>374003.1</v>
      </c>
      <c r="D1909" t="s">
        <v>10</v>
      </c>
      <c r="E1909" t="s">
        <v>16</v>
      </c>
      <c r="F1909" t="s">
        <v>12</v>
      </c>
      <c r="G1909" t="s">
        <v>13</v>
      </c>
      <c r="H1909" t="s">
        <v>13</v>
      </c>
      <c r="I1909">
        <v>38</v>
      </c>
    </row>
    <row r="1910" spans="1:9" x14ac:dyDescent="0.3">
      <c r="A1910">
        <v>1909</v>
      </c>
      <c r="B1910" t="s">
        <v>9</v>
      </c>
      <c r="C1910">
        <v>297046</v>
      </c>
      <c r="D1910" t="s">
        <v>17</v>
      </c>
      <c r="E1910" t="s">
        <v>16</v>
      </c>
      <c r="F1910" t="s">
        <v>12</v>
      </c>
      <c r="G1910" t="s">
        <v>13</v>
      </c>
      <c r="H1910" t="s">
        <v>13</v>
      </c>
      <c r="I1910">
        <v>67</v>
      </c>
    </row>
    <row r="1911" spans="1:9" x14ac:dyDescent="0.3">
      <c r="A1911">
        <v>1910</v>
      </c>
      <c r="B1911" t="s">
        <v>15</v>
      </c>
      <c r="C1911">
        <v>1150000</v>
      </c>
      <c r="D1911" t="s">
        <v>10</v>
      </c>
      <c r="E1911" t="s">
        <v>16</v>
      </c>
      <c r="F1911" t="s">
        <v>12</v>
      </c>
      <c r="G1911" t="s">
        <v>13</v>
      </c>
      <c r="H1911" t="s">
        <v>13</v>
      </c>
      <c r="I1911">
        <v>32</v>
      </c>
    </row>
    <row r="1912" spans="1:9" x14ac:dyDescent="0.3">
      <c r="A1912">
        <v>1911</v>
      </c>
      <c r="B1912" t="s">
        <v>9</v>
      </c>
      <c r="C1912">
        <v>51833.33</v>
      </c>
      <c r="D1912" t="s">
        <v>10</v>
      </c>
      <c r="E1912" t="s">
        <v>16</v>
      </c>
      <c r="F1912" t="s">
        <v>12</v>
      </c>
      <c r="G1912" t="s">
        <v>13</v>
      </c>
      <c r="H1912" t="s">
        <v>13</v>
      </c>
      <c r="I1912">
        <v>37</v>
      </c>
    </row>
    <row r="1913" spans="1:9" x14ac:dyDescent="0.3">
      <c r="A1913">
        <v>1912</v>
      </c>
      <c r="B1913" t="s">
        <v>9</v>
      </c>
      <c r="C1913">
        <v>225024.95</v>
      </c>
      <c r="D1913" t="s">
        <v>10</v>
      </c>
      <c r="E1913" t="s">
        <v>16</v>
      </c>
      <c r="F1913" t="s">
        <v>12</v>
      </c>
      <c r="G1913" t="s">
        <v>13</v>
      </c>
      <c r="H1913" t="s">
        <v>13</v>
      </c>
      <c r="I1913">
        <v>19</v>
      </c>
    </row>
    <row r="1914" spans="1:9" x14ac:dyDescent="0.3">
      <c r="A1914">
        <v>1913</v>
      </c>
      <c r="B1914" t="s">
        <v>9</v>
      </c>
      <c r="C1914">
        <v>704330</v>
      </c>
      <c r="D1914" t="s">
        <v>10</v>
      </c>
      <c r="E1914" t="s">
        <v>11</v>
      </c>
      <c r="F1914" t="s">
        <v>12</v>
      </c>
      <c r="G1914" t="s">
        <v>13</v>
      </c>
      <c r="H1914" t="s">
        <v>13</v>
      </c>
      <c r="I1914">
        <v>32</v>
      </c>
    </row>
    <row r="1915" spans="1:9" x14ac:dyDescent="0.3">
      <c r="A1915">
        <v>1914</v>
      </c>
      <c r="B1915" t="s">
        <v>15</v>
      </c>
      <c r="C1915">
        <v>277520</v>
      </c>
      <c r="D1915" t="s">
        <v>10</v>
      </c>
      <c r="E1915" t="s">
        <v>16</v>
      </c>
      <c r="F1915" t="s">
        <v>12</v>
      </c>
      <c r="G1915" t="s">
        <v>12</v>
      </c>
      <c r="H1915" t="s">
        <v>13</v>
      </c>
      <c r="I1915">
        <v>46</v>
      </c>
    </row>
    <row r="1916" spans="1:9" x14ac:dyDescent="0.3">
      <c r="A1916">
        <v>1915</v>
      </c>
      <c r="B1916" t="s">
        <v>15</v>
      </c>
      <c r="C1916">
        <v>1610392</v>
      </c>
      <c r="D1916" t="s">
        <v>10</v>
      </c>
      <c r="E1916" t="s">
        <v>11</v>
      </c>
      <c r="F1916" t="s">
        <v>12</v>
      </c>
      <c r="G1916" t="s">
        <v>13</v>
      </c>
      <c r="H1916" t="s">
        <v>13</v>
      </c>
      <c r="I1916">
        <v>46</v>
      </c>
    </row>
    <row r="1917" spans="1:9" x14ac:dyDescent="0.3">
      <c r="A1917">
        <v>1916</v>
      </c>
      <c r="B1917" t="s">
        <v>15</v>
      </c>
      <c r="C1917">
        <v>280000</v>
      </c>
      <c r="D1917" t="s">
        <v>10</v>
      </c>
      <c r="E1917" t="s">
        <v>16</v>
      </c>
      <c r="F1917" t="s">
        <v>12</v>
      </c>
      <c r="G1917" t="s">
        <v>13</v>
      </c>
      <c r="H1917" t="s">
        <v>13</v>
      </c>
      <c r="I1917">
        <v>38</v>
      </c>
    </row>
    <row r="1918" spans="1:9" x14ac:dyDescent="0.3">
      <c r="A1918">
        <v>1917</v>
      </c>
      <c r="B1918" t="s">
        <v>9</v>
      </c>
      <c r="C1918">
        <v>322500</v>
      </c>
      <c r="D1918" t="s">
        <v>10</v>
      </c>
      <c r="E1918" t="s">
        <v>16</v>
      </c>
      <c r="F1918" t="s">
        <v>12</v>
      </c>
      <c r="G1918" t="s">
        <v>13</v>
      </c>
      <c r="H1918" t="s">
        <v>12</v>
      </c>
      <c r="I1918">
        <v>46</v>
      </c>
    </row>
    <row r="1919" spans="1:9" x14ac:dyDescent="0.3">
      <c r="A1919">
        <v>1918</v>
      </c>
      <c r="B1919" t="s">
        <v>9</v>
      </c>
      <c r="C1919">
        <v>3599311.8</v>
      </c>
      <c r="D1919" t="s">
        <v>10</v>
      </c>
      <c r="E1919" t="s">
        <v>11</v>
      </c>
      <c r="F1919" t="s">
        <v>12</v>
      </c>
      <c r="G1919" t="s">
        <v>13</v>
      </c>
      <c r="H1919" t="s">
        <v>13</v>
      </c>
      <c r="I1919">
        <v>60</v>
      </c>
    </row>
    <row r="1920" spans="1:9" x14ac:dyDescent="0.3">
      <c r="A1920">
        <v>1919</v>
      </c>
      <c r="B1920" t="s">
        <v>15</v>
      </c>
      <c r="C1920">
        <v>512557.9</v>
      </c>
      <c r="D1920" t="s">
        <v>10</v>
      </c>
      <c r="E1920" t="s">
        <v>16</v>
      </c>
      <c r="F1920" t="s">
        <v>12</v>
      </c>
      <c r="G1920" t="s">
        <v>13</v>
      </c>
      <c r="H1920" t="s">
        <v>13</v>
      </c>
      <c r="I1920">
        <v>35</v>
      </c>
    </row>
    <row r="1921" spans="1:9" x14ac:dyDescent="0.3">
      <c r="A1921">
        <v>1920</v>
      </c>
      <c r="B1921" t="s">
        <v>15</v>
      </c>
      <c r="C1921">
        <v>500000</v>
      </c>
      <c r="D1921" t="s">
        <v>10</v>
      </c>
      <c r="E1921" t="s">
        <v>16</v>
      </c>
      <c r="F1921" t="s">
        <v>12</v>
      </c>
      <c r="G1921" t="s">
        <v>13</v>
      </c>
      <c r="H1921" t="s">
        <v>13</v>
      </c>
      <c r="I1921">
        <v>57</v>
      </c>
    </row>
    <row r="1922" spans="1:9" x14ac:dyDescent="0.3">
      <c r="A1922">
        <v>1921</v>
      </c>
      <c r="B1922" t="s">
        <v>9</v>
      </c>
      <c r="C1922">
        <v>1744445</v>
      </c>
      <c r="D1922" t="s">
        <v>10</v>
      </c>
      <c r="E1922" t="s">
        <v>11</v>
      </c>
      <c r="F1922" t="s">
        <v>12</v>
      </c>
      <c r="G1922" t="s">
        <v>13</v>
      </c>
      <c r="H1922" t="s">
        <v>13</v>
      </c>
      <c r="I1922">
        <v>40</v>
      </c>
    </row>
    <row r="1923" spans="1:9" x14ac:dyDescent="0.3">
      <c r="A1923">
        <v>1922</v>
      </c>
      <c r="B1923" t="s">
        <v>15</v>
      </c>
      <c r="C1923">
        <v>357576.42</v>
      </c>
      <c r="D1923" t="s">
        <v>10</v>
      </c>
      <c r="E1923" t="s">
        <v>16</v>
      </c>
      <c r="F1923" t="s">
        <v>12</v>
      </c>
      <c r="G1923" t="s">
        <v>13</v>
      </c>
      <c r="H1923" t="s">
        <v>13</v>
      </c>
      <c r="I1923">
        <v>35</v>
      </c>
    </row>
    <row r="1924" spans="1:9" x14ac:dyDescent="0.3">
      <c r="A1924">
        <v>1923</v>
      </c>
      <c r="B1924" t="s">
        <v>9</v>
      </c>
      <c r="C1924">
        <v>2724750</v>
      </c>
      <c r="D1924" t="s">
        <v>10</v>
      </c>
      <c r="E1924" t="s">
        <v>16</v>
      </c>
      <c r="F1924" t="s">
        <v>12</v>
      </c>
      <c r="G1924" t="s">
        <v>13</v>
      </c>
      <c r="H1924" t="s">
        <v>13</v>
      </c>
      <c r="I1924">
        <v>25</v>
      </c>
    </row>
    <row r="1925" spans="1:9" x14ac:dyDescent="0.3">
      <c r="A1925">
        <v>1924</v>
      </c>
      <c r="B1925" t="s">
        <v>9</v>
      </c>
      <c r="C1925">
        <v>655672</v>
      </c>
      <c r="D1925" t="s">
        <v>17</v>
      </c>
      <c r="E1925" t="s">
        <v>16</v>
      </c>
      <c r="F1925" t="s">
        <v>12</v>
      </c>
      <c r="G1925" t="s">
        <v>13</v>
      </c>
      <c r="H1925" t="s">
        <v>13</v>
      </c>
      <c r="I1925">
        <v>58</v>
      </c>
    </row>
    <row r="1926" spans="1:9" x14ac:dyDescent="0.3">
      <c r="A1926">
        <v>1925</v>
      </c>
      <c r="B1926" t="s">
        <v>9</v>
      </c>
      <c r="C1926">
        <v>1257384</v>
      </c>
      <c r="D1926" t="s">
        <v>14</v>
      </c>
      <c r="E1926" t="s">
        <v>11</v>
      </c>
      <c r="F1926" t="s">
        <v>12</v>
      </c>
      <c r="G1926" t="s">
        <v>13</v>
      </c>
      <c r="H1926" t="s">
        <v>13</v>
      </c>
      <c r="I1926">
        <v>68</v>
      </c>
    </row>
    <row r="1927" spans="1:9" x14ac:dyDescent="0.3">
      <c r="A1927">
        <v>1926</v>
      </c>
      <c r="B1927" t="s">
        <v>9</v>
      </c>
      <c r="C1927">
        <v>385460.82</v>
      </c>
      <c r="D1927" t="s">
        <v>10</v>
      </c>
      <c r="E1927" t="s">
        <v>16</v>
      </c>
      <c r="F1927" t="s">
        <v>12</v>
      </c>
      <c r="G1927" t="s">
        <v>13</v>
      </c>
      <c r="H1927" t="s">
        <v>13</v>
      </c>
      <c r="I1927">
        <v>20</v>
      </c>
    </row>
    <row r="1928" spans="1:9" x14ac:dyDescent="0.3">
      <c r="A1928">
        <v>1927</v>
      </c>
      <c r="B1928" t="s">
        <v>9</v>
      </c>
      <c r="C1928">
        <v>454461.58</v>
      </c>
      <c r="D1928" t="s">
        <v>10</v>
      </c>
      <c r="E1928" t="s">
        <v>16</v>
      </c>
      <c r="F1928" t="s">
        <v>12</v>
      </c>
      <c r="G1928" t="s">
        <v>13</v>
      </c>
      <c r="H1928" t="s">
        <v>12</v>
      </c>
      <c r="I1928">
        <v>29</v>
      </c>
    </row>
    <row r="1929" spans="1:9" x14ac:dyDescent="0.3">
      <c r="A1929">
        <v>1928</v>
      </c>
      <c r="B1929" t="s">
        <v>15</v>
      </c>
      <c r="C1929">
        <v>277402</v>
      </c>
      <c r="D1929" t="s">
        <v>10</v>
      </c>
      <c r="E1929" t="s">
        <v>16</v>
      </c>
      <c r="F1929" t="s">
        <v>12</v>
      </c>
      <c r="G1929" t="s">
        <v>13</v>
      </c>
      <c r="H1929" t="s">
        <v>13</v>
      </c>
      <c r="I1929">
        <v>41</v>
      </c>
    </row>
    <row r="1930" spans="1:9" x14ac:dyDescent="0.3">
      <c r="A1930">
        <v>1929</v>
      </c>
      <c r="B1930" t="s">
        <v>9</v>
      </c>
      <c r="C1930">
        <v>297046</v>
      </c>
      <c r="D1930" t="s">
        <v>18</v>
      </c>
      <c r="E1930" t="s">
        <v>16</v>
      </c>
      <c r="F1930" t="s">
        <v>12</v>
      </c>
      <c r="G1930" t="s">
        <v>13</v>
      </c>
      <c r="H1930" t="s">
        <v>12</v>
      </c>
      <c r="I1930">
        <v>27</v>
      </c>
    </row>
    <row r="1931" spans="1:9" x14ac:dyDescent="0.3">
      <c r="A1931">
        <v>1930</v>
      </c>
      <c r="B1931" t="s">
        <v>9</v>
      </c>
      <c r="C1931">
        <v>1541263.51</v>
      </c>
      <c r="D1931" t="s">
        <v>10</v>
      </c>
      <c r="E1931" t="s">
        <v>16</v>
      </c>
      <c r="F1931" t="s">
        <v>12</v>
      </c>
      <c r="G1931" t="s">
        <v>13</v>
      </c>
      <c r="H1931" t="s">
        <v>13</v>
      </c>
      <c r="I1931">
        <v>46</v>
      </c>
    </row>
    <row r="1932" spans="1:9" x14ac:dyDescent="0.3">
      <c r="A1932">
        <v>1931</v>
      </c>
      <c r="B1932" t="s">
        <v>15</v>
      </c>
      <c r="C1932">
        <v>1017485</v>
      </c>
      <c r="D1932" t="s">
        <v>18</v>
      </c>
      <c r="E1932" t="s">
        <v>16</v>
      </c>
      <c r="F1932" t="s">
        <v>12</v>
      </c>
      <c r="G1932" t="s">
        <v>13</v>
      </c>
      <c r="H1932" t="s">
        <v>13</v>
      </c>
      <c r="I1932">
        <v>53</v>
      </c>
    </row>
    <row r="1933" spans="1:9" x14ac:dyDescent="0.3">
      <c r="A1933">
        <v>1932</v>
      </c>
      <c r="B1933" t="s">
        <v>9</v>
      </c>
      <c r="C1933">
        <v>1854952.25</v>
      </c>
      <c r="D1933" t="s">
        <v>10</v>
      </c>
      <c r="E1933" t="s">
        <v>16</v>
      </c>
      <c r="F1933" t="s">
        <v>12</v>
      </c>
      <c r="G1933" t="s">
        <v>13</v>
      </c>
      <c r="H1933" t="s">
        <v>13</v>
      </c>
      <c r="I1933">
        <v>33</v>
      </c>
    </row>
    <row r="1934" spans="1:9" x14ac:dyDescent="0.3">
      <c r="A1934">
        <v>1933</v>
      </c>
      <c r="B1934" t="s">
        <v>9</v>
      </c>
      <c r="C1934">
        <v>315617</v>
      </c>
      <c r="D1934" t="s">
        <v>17</v>
      </c>
      <c r="E1934" t="s">
        <v>16</v>
      </c>
      <c r="F1934" t="s">
        <v>12</v>
      </c>
      <c r="G1934" t="s">
        <v>13</v>
      </c>
      <c r="H1934" t="s">
        <v>13</v>
      </c>
      <c r="I1934">
        <v>56</v>
      </c>
    </row>
    <row r="1935" spans="1:9" x14ac:dyDescent="0.3">
      <c r="A1935">
        <v>1934</v>
      </c>
      <c r="B1935" t="s">
        <v>15</v>
      </c>
      <c r="C1935">
        <v>310124</v>
      </c>
      <c r="D1935" t="s">
        <v>18</v>
      </c>
      <c r="E1935" t="s">
        <v>16</v>
      </c>
      <c r="F1935" t="s">
        <v>12</v>
      </c>
      <c r="G1935" t="s">
        <v>13</v>
      </c>
      <c r="H1935" t="s">
        <v>12</v>
      </c>
      <c r="I1935">
        <v>59</v>
      </c>
    </row>
    <row r="1936" spans="1:9" x14ac:dyDescent="0.3">
      <c r="A1936">
        <v>1935</v>
      </c>
      <c r="B1936" t="s">
        <v>9</v>
      </c>
      <c r="C1936">
        <v>240000</v>
      </c>
      <c r="D1936" t="s">
        <v>10</v>
      </c>
      <c r="E1936" t="s">
        <v>16</v>
      </c>
      <c r="F1936" t="s">
        <v>12</v>
      </c>
      <c r="G1936" t="s">
        <v>13</v>
      </c>
      <c r="H1936" t="s">
        <v>13</v>
      </c>
      <c r="I1936">
        <v>39</v>
      </c>
    </row>
    <row r="1937" spans="1:9" x14ac:dyDescent="0.3">
      <c r="A1937">
        <v>1936</v>
      </c>
      <c r="B1937" t="s">
        <v>15</v>
      </c>
      <c r="C1937">
        <v>446061.6</v>
      </c>
      <c r="D1937" t="s">
        <v>10</v>
      </c>
      <c r="E1937" t="s">
        <v>16</v>
      </c>
      <c r="F1937" t="s">
        <v>12</v>
      </c>
      <c r="G1937" t="s">
        <v>13</v>
      </c>
      <c r="H1937" t="s">
        <v>12</v>
      </c>
      <c r="I1937">
        <v>59</v>
      </c>
    </row>
    <row r="1938" spans="1:9" x14ac:dyDescent="0.3">
      <c r="A1938">
        <v>1937</v>
      </c>
      <c r="B1938" t="s">
        <v>9</v>
      </c>
      <c r="C1938">
        <v>566297</v>
      </c>
      <c r="D1938" t="s">
        <v>18</v>
      </c>
      <c r="E1938" t="s">
        <v>16</v>
      </c>
      <c r="F1938" t="s">
        <v>12</v>
      </c>
      <c r="G1938" t="s">
        <v>13</v>
      </c>
      <c r="H1938" t="s">
        <v>13</v>
      </c>
      <c r="I1938">
        <v>49</v>
      </c>
    </row>
    <row r="1939" spans="1:9" x14ac:dyDescent="0.3">
      <c r="A1939">
        <v>1938</v>
      </c>
      <c r="B1939" t="s">
        <v>15</v>
      </c>
      <c r="C1939">
        <v>50000</v>
      </c>
      <c r="D1939" t="s">
        <v>10</v>
      </c>
      <c r="E1939" t="s">
        <v>16</v>
      </c>
      <c r="F1939" t="s">
        <v>12</v>
      </c>
      <c r="G1939" t="s">
        <v>13</v>
      </c>
      <c r="H1939" t="s">
        <v>12</v>
      </c>
      <c r="I1939">
        <v>21</v>
      </c>
    </row>
    <row r="1940" spans="1:9" x14ac:dyDescent="0.3">
      <c r="A1940">
        <v>1939</v>
      </c>
      <c r="B1940" t="s">
        <v>15</v>
      </c>
      <c r="C1940">
        <v>394998</v>
      </c>
      <c r="D1940" t="s">
        <v>10</v>
      </c>
      <c r="E1940" t="s">
        <v>16</v>
      </c>
      <c r="F1940" t="s">
        <v>12</v>
      </c>
      <c r="G1940" t="s">
        <v>13</v>
      </c>
      <c r="H1940" t="s">
        <v>13</v>
      </c>
      <c r="I1940">
        <v>29</v>
      </c>
    </row>
    <row r="1941" spans="1:9" x14ac:dyDescent="0.3">
      <c r="A1941">
        <v>1940</v>
      </c>
      <c r="B1941" t="s">
        <v>15</v>
      </c>
      <c r="C1941">
        <v>320000</v>
      </c>
      <c r="D1941" t="s">
        <v>10</v>
      </c>
      <c r="E1941" t="s">
        <v>16</v>
      </c>
      <c r="F1941" t="s">
        <v>12</v>
      </c>
      <c r="G1941" t="s">
        <v>13</v>
      </c>
      <c r="H1941" t="s">
        <v>13</v>
      </c>
      <c r="I1941">
        <v>27</v>
      </c>
    </row>
    <row r="1942" spans="1:9" x14ac:dyDescent="0.3">
      <c r="A1942">
        <v>1941</v>
      </c>
      <c r="B1942" t="s">
        <v>9</v>
      </c>
      <c r="C1942">
        <v>953728.87</v>
      </c>
      <c r="D1942" t="s">
        <v>10</v>
      </c>
      <c r="E1942" t="s">
        <v>16</v>
      </c>
      <c r="F1942" t="s">
        <v>12</v>
      </c>
      <c r="G1942" t="s">
        <v>13</v>
      </c>
      <c r="H1942" t="s">
        <v>13</v>
      </c>
      <c r="I1942">
        <v>60</v>
      </c>
    </row>
    <row r="1943" spans="1:9" x14ac:dyDescent="0.3">
      <c r="A1943">
        <v>1942</v>
      </c>
      <c r="B1943" t="s">
        <v>9</v>
      </c>
      <c r="C1943">
        <v>507443.6</v>
      </c>
      <c r="D1943" t="s">
        <v>10</v>
      </c>
      <c r="E1943" t="s">
        <v>16</v>
      </c>
      <c r="F1943" t="s">
        <v>12</v>
      </c>
      <c r="G1943" t="s">
        <v>13</v>
      </c>
      <c r="H1943" t="s">
        <v>13</v>
      </c>
      <c r="I1943">
        <v>20</v>
      </c>
    </row>
    <row r="1944" spans="1:9" x14ac:dyDescent="0.3">
      <c r="A1944">
        <v>1943</v>
      </c>
      <c r="B1944" t="s">
        <v>15</v>
      </c>
      <c r="C1944">
        <v>995680</v>
      </c>
      <c r="D1944" t="s">
        <v>10</v>
      </c>
      <c r="E1944" t="s">
        <v>11</v>
      </c>
      <c r="F1944" t="s">
        <v>12</v>
      </c>
      <c r="G1944" t="s">
        <v>13</v>
      </c>
      <c r="H1944" t="s">
        <v>13</v>
      </c>
      <c r="I1944">
        <v>35</v>
      </c>
    </row>
    <row r="1945" spans="1:9" x14ac:dyDescent="0.3">
      <c r="A1945">
        <v>1944</v>
      </c>
      <c r="B1945" t="s">
        <v>9</v>
      </c>
      <c r="C1945">
        <v>278030</v>
      </c>
      <c r="D1945" t="s">
        <v>19</v>
      </c>
      <c r="E1945" t="s">
        <v>16</v>
      </c>
      <c r="F1945" t="s">
        <v>12</v>
      </c>
      <c r="G1945" t="s">
        <v>13</v>
      </c>
      <c r="H1945" t="s">
        <v>13</v>
      </c>
      <c r="I1945">
        <v>64</v>
      </c>
    </row>
    <row r="1946" spans="1:9" x14ac:dyDescent="0.3">
      <c r="A1946">
        <v>1945</v>
      </c>
      <c r="B1946" t="s">
        <v>9</v>
      </c>
      <c r="C1946">
        <v>340100.8</v>
      </c>
      <c r="D1946" t="s">
        <v>10</v>
      </c>
      <c r="E1946" t="s">
        <v>16</v>
      </c>
      <c r="F1946" t="s">
        <v>12</v>
      </c>
      <c r="G1946" t="s">
        <v>13</v>
      </c>
      <c r="H1946" t="s">
        <v>13</v>
      </c>
      <c r="I1946">
        <v>22</v>
      </c>
    </row>
    <row r="1947" spans="1:9" x14ac:dyDescent="0.3">
      <c r="A1947">
        <v>1946</v>
      </c>
      <c r="B1947" t="s">
        <v>9</v>
      </c>
      <c r="C1947">
        <v>889976.5</v>
      </c>
      <c r="D1947" t="s">
        <v>10</v>
      </c>
      <c r="E1947" t="s">
        <v>11</v>
      </c>
      <c r="F1947" t="s">
        <v>12</v>
      </c>
      <c r="G1947" t="s">
        <v>13</v>
      </c>
      <c r="H1947" t="s">
        <v>13</v>
      </c>
      <c r="I1947">
        <v>30</v>
      </c>
    </row>
    <row r="1948" spans="1:9" x14ac:dyDescent="0.3">
      <c r="A1948">
        <v>1947</v>
      </c>
      <c r="B1948" t="s">
        <v>9</v>
      </c>
      <c r="C1948">
        <v>558420.11</v>
      </c>
      <c r="D1948" t="s">
        <v>10</v>
      </c>
      <c r="E1948" t="s">
        <v>16</v>
      </c>
      <c r="F1948" t="s">
        <v>12</v>
      </c>
      <c r="G1948" t="s">
        <v>13</v>
      </c>
      <c r="H1948" t="s">
        <v>13</v>
      </c>
      <c r="I1948">
        <v>26</v>
      </c>
    </row>
    <row r="1949" spans="1:9" x14ac:dyDescent="0.3">
      <c r="A1949">
        <v>1948</v>
      </c>
      <c r="B1949" t="s">
        <v>9</v>
      </c>
      <c r="C1949">
        <v>478452</v>
      </c>
      <c r="D1949" t="s">
        <v>18</v>
      </c>
      <c r="E1949" t="s">
        <v>16</v>
      </c>
      <c r="F1949" t="s">
        <v>12</v>
      </c>
      <c r="G1949" t="s">
        <v>12</v>
      </c>
      <c r="H1949" t="s">
        <v>13</v>
      </c>
      <c r="I1949">
        <v>49</v>
      </c>
    </row>
    <row r="1950" spans="1:9" x14ac:dyDescent="0.3">
      <c r="A1950">
        <v>1949</v>
      </c>
      <c r="B1950" t="s">
        <v>15</v>
      </c>
      <c r="C1950">
        <v>594092</v>
      </c>
      <c r="D1950" t="s">
        <v>18</v>
      </c>
      <c r="E1950" t="s">
        <v>16</v>
      </c>
      <c r="F1950" t="s">
        <v>12</v>
      </c>
      <c r="G1950" t="s">
        <v>13</v>
      </c>
      <c r="H1950" t="s">
        <v>12</v>
      </c>
      <c r="I1950">
        <v>54</v>
      </c>
    </row>
    <row r="1951" spans="1:9" x14ac:dyDescent="0.3">
      <c r="A1951">
        <v>1950</v>
      </c>
      <c r="B1951" t="s">
        <v>15</v>
      </c>
      <c r="C1951">
        <v>1281095</v>
      </c>
      <c r="D1951" t="s">
        <v>10</v>
      </c>
      <c r="E1951" t="s">
        <v>11</v>
      </c>
      <c r="F1951" t="s">
        <v>12</v>
      </c>
      <c r="G1951" t="s">
        <v>13</v>
      </c>
      <c r="H1951" t="s">
        <v>12</v>
      </c>
      <c r="I1951">
        <v>43</v>
      </c>
    </row>
    <row r="1952" spans="1:9" x14ac:dyDescent="0.3">
      <c r="A1952">
        <v>1951</v>
      </c>
      <c r="B1952" t="s">
        <v>9</v>
      </c>
      <c r="C1952">
        <v>610146</v>
      </c>
      <c r="D1952" t="s">
        <v>17</v>
      </c>
      <c r="E1952" t="s">
        <v>16</v>
      </c>
      <c r="F1952" t="s">
        <v>12</v>
      </c>
      <c r="G1952" t="s">
        <v>13</v>
      </c>
      <c r="H1952" t="s">
        <v>13</v>
      </c>
      <c r="I1952">
        <v>49</v>
      </c>
    </row>
    <row r="1953" spans="1:9" x14ac:dyDescent="0.3">
      <c r="A1953">
        <v>1952</v>
      </c>
      <c r="B1953" t="s">
        <v>9</v>
      </c>
      <c r="C1953">
        <v>278030</v>
      </c>
      <c r="D1953" t="s">
        <v>19</v>
      </c>
      <c r="E1953" t="s">
        <v>16</v>
      </c>
      <c r="F1953" t="s">
        <v>12</v>
      </c>
      <c r="G1953" t="s">
        <v>13</v>
      </c>
      <c r="H1953" t="s">
        <v>13</v>
      </c>
      <c r="I1953">
        <v>55</v>
      </c>
    </row>
    <row r="1954" spans="1:9" x14ac:dyDescent="0.3">
      <c r="A1954">
        <v>1953</v>
      </c>
      <c r="B1954" t="s">
        <v>15</v>
      </c>
      <c r="C1954">
        <v>752666</v>
      </c>
      <c r="D1954" t="s">
        <v>10</v>
      </c>
      <c r="E1954" t="s">
        <v>16</v>
      </c>
      <c r="F1954" t="s">
        <v>12</v>
      </c>
      <c r="G1954" t="s">
        <v>13</v>
      </c>
      <c r="H1954" t="s">
        <v>13</v>
      </c>
      <c r="I1954">
        <v>31</v>
      </c>
    </row>
    <row r="1955" spans="1:9" x14ac:dyDescent="0.3">
      <c r="A1955">
        <v>1954</v>
      </c>
      <c r="B1955" t="s">
        <v>9</v>
      </c>
      <c r="C1955">
        <v>96000</v>
      </c>
      <c r="D1955" t="s">
        <v>10</v>
      </c>
      <c r="E1955" t="s">
        <v>16</v>
      </c>
      <c r="F1955" t="s">
        <v>12</v>
      </c>
      <c r="G1955" t="s">
        <v>12</v>
      </c>
      <c r="H1955" t="s">
        <v>13</v>
      </c>
      <c r="I1955">
        <v>47</v>
      </c>
    </row>
    <row r="1956" spans="1:9" x14ac:dyDescent="0.3">
      <c r="A1956">
        <v>1955</v>
      </c>
      <c r="B1956" t="s">
        <v>15</v>
      </c>
      <c r="C1956">
        <v>363604.49</v>
      </c>
      <c r="D1956" t="s">
        <v>10</v>
      </c>
      <c r="E1956" t="s">
        <v>16</v>
      </c>
      <c r="F1956" t="s">
        <v>12</v>
      </c>
      <c r="G1956" t="s">
        <v>13</v>
      </c>
      <c r="H1956" t="s">
        <v>13</v>
      </c>
      <c r="I1956">
        <v>21</v>
      </c>
    </row>
    <row r="1957" spans="1:9" x14ac:dyDescent="0.3">
      <c r="A1957">
        <v>1956</v>
      </c>
      <c r="B1957" t="s">
        <v>9</v>
      </c>
      <c r="C1957">
        <v>1094727.6000000001</v>
      </c>
      <c r="D1957" t="s">
        <v>14</v>
      </c>
      <c r="E1957" t="s">
        <v>11</v>
      </c>
      <c r="F1957" t="s">
        <v>12</v>
      </c>
      <c r="G1957" t="s">
        <v>13</v>
      </c>
      <c r="H1957" t="s">
        <v>13</v>
      </c>
      <c r="I1957">
        <v>70</v>
      </c>
    </row>
    <row r="1958" spans="1:9" x14ac:dyDescent="0.3">
      <c r="A1958">
        <v>1957</v>
      </c>
      <c r="B1958" t="s">
        <v>15</v>
      </c>
      <c r="C1958">
        <v>297046</v>
      </c>
      <c r="D1958" t="s">
        <v>17</v>
      </c>
      <c r="E1958" t="s">
        <v>16</v>
      </c>
      <c r="F1958" t="s">
        <v>12</v>
      </c>
      <c r="G1958" t="s">
        <v>13</v>
      </c>
      <c r="H1958" t="s">
        <v>13</v>
      </c>
      <c r="I1958">
        <v>25</v>
      </c>
    </row>
    <row r="1959" spans="1:9" x14ac:dyDescent="0.3">
      <c r="A1959">
        <v>1958</v>
      </c>
      <c r="B1959" t="s">
        <v>9</v>
      </c>
      <c r="C1959">
        <v>297046</v>
      </c>
      <c r="D1959" t="s">
        <v>17</v>
      </c>
      <c r="E1959" t="s">
        <v>16</v>
      </c>
      <c r="F1959" t="s">
        <v>12</v>
      </c>
      <c r="G1959" t="s">
        <v>13</v>
      </c>
      <c r="H1959" t="s">
        <v>13</v>
      </c>
      <c r="I1959">
        <v>45</v>
      </c>
    </row>
    <row r="1960" spans="1:9" x14ac:dyDescent="0.3">
      <c r="A1960">
        <v>1959</v>
      </c>
      <c r="B1960" t="s">
        <v>15</v>
      </c>
      <c r="C1960">
        <v>350899.48</v>
      </c>
      <c r="D1960" t="s">
        <v>10</v>
      </c>
      <c r="E1960" t="s">
        <v>16</v>
      </c>
      <c r="F1960" t="s">
        <v>12</v>
      </c>
      <c r="G1960" t="s">
        <v>12</v>
      </c>
      <c r="H1960" t="s">
        <v>13</v>
      </c>
      <c r="I1960">
        <v>38</v>
      </c>
    </row>
    <row r="1961" spans="1:9" x14ac:dyDescent="0.3">
      <c r="A1961">
        <v>1960</v>
      </c>
      <c r="B1961" t="s">
        <v>9</v>
      </c>
      <c r="C1961">
        <v>639148</v>
      </c>
      <c r="D1961" t="s">
        <v>18</v>
      </c>
      <c r="E1961" t="s">
        <v>16</v>
      </c>
      <c r="F1961" t="s">
        <v>12</v>
      </c>
      <c r="G1961" t="s">
        <v>13</v>
      </c>
      <c r="H1961" t="s">
        <v>12</v>
      </c>
      <c r="I1961">
        <v>50</v>
      </c>
    </row>
    <row r="1962" spans="1:9" x14ac:dyDescent="0.3">
      <c r="A1962">
        <v>1961</v>
      </c>
      <c r="B1962" t="s">
        <v>15</v>
      </c>
      <c r="C1962">
        <v>798237</v>
      </c>
      <c r="D1962" t="s">
        <v>10</v>
      </c>
      <c r="E1962" t="s">
        <v>11</v>
      </c>
      <c r="F1962" t="s">
        <v>12</v>
      </c>
      <c r="G1962" t="s">
        <v>13</v>
      </c>
      <c r="H1962" t="s">
        <v>12</v>
      </c>
      <c r="I1962">
        <v>36</v>
      </c>
    </row>
    <row r="1963" spans="1:9" x14ac:dyDescent="0.3">
      <c r="A1963">
        <v>1962</v>
      </c>
      <c r="B1963" t="s">
        <v>9</v>
      </c>
      <c r="C1963">
        <v>445567</v>
      </c>
      <c r="D1963" t="s">
        <v>18</v>
      </c>
      <c r="E1963" t="s">
        <v>16</v>
      </c>
      <c r="F1963" t="s">
        <v>12</v>
      </c>
      <c r="G1963" t="s">
        <v>13</v>
      </c>
      <c r="H1963" t="s">
        <v>12</v>
      </c>
      <c r="I1963">
        <v>33</v>
      </c>
    </row>
    <row r="1964" spans="1:9" x14ac:dyDescent="0.3">
      <c r="A1964">
        <v>1963</v>
      </c>
      <c r="B1964" t="s">
        <v>9</v>
      </c>
      <c r="C1964">
        <v>537540</v>
      </c>
      <c r="D1964" t="s">
        <v>10</v>
      </c>
      <c r="E1964" t="s">
        <v>16</v>
      </c>
      <c r="F1964" t="s">
        <v>12</v>
      </c>
      <c r="G1964" t="s">
        <v>13</v>
      </c>
      <c r="H1964" t="s">
        <v>13</v>
      </c>
      <c r="I1964">
        <v>36</v>
      </c>
    </row>
    <row r="1965" spans="1:9" x14ac:dyDescent="0.3">
      <c r="A1965">
        <v>1964</v>
      </c>
      <c r="B1965" t="s">
        <v>9</v>
      </c>
      <c r="C1965">
        <v>300018</v>
      </c>
      <c r="D1965" t="s">
        <v>18</v>
      </c>
      <c r="E1965" t="s">
        <v>16</v>
      </c>
      <c r="F1965" t="s">
        <v>12</v>
      </c>
      <c r="G1965" t="s">
        <v>13</v>
      </c>
      <c r="H1965" t="s">
        <v>13</v>
      </c>
      <c r="I1965">
        <v>71</v>
      </c>
    </row>
    <row r="1966" spans="1:9" x14ac:dyDescent="0.3">
      <c r="A1966">
        <v>1965</v>
      </c>
      <c r="B1966" t="s">
        <v>9</v>
      </c>
      <c r="C1966">
        <v>1500808.75</v>
      </c>
      <c r="D1966" t="s">
        <v>10</v>
      </c>
      <c r="E1966" t="s">
        <v>16</v>
      </c>
      <c r="F1966" t="s">
        <v>12</v>
      </c>
      <c r="G1966" t="s">
        <v>13</v>
      </c>
      <c r="H1966" t="s">
        <v>13</v>
      </c>
      <c r="I1966">
        <v>37</v>
      </c>
    </row>
    <row r="1967" spans="1:9" x14ac:dyDescent="0.3">
      <c r="A1967">
        <v>1966</v>
      </c>
      <c r="B1967" t="s">
        <v>15</v>
      </c>
      <c r="C1967">
        <v>285000</v>
      </c>
      <c r="D1967" t="s">
        <v>10</v>
      </c>
      <c r="E1967" t="s">
        <v>16</v>
      </c>
      <c r="F1967" t="s">
        <v>12</v>
      </c>
      <c r="G1967" t="s">
        <v>13</v>
      </c>
      <c r="H1967" t="s">
        <v>13</v>
      </c>
      <c r="I1967">
        <v>27</v>
      </c>
    </row>
    <row r="1968" spans="1:9" x14ac:dyDescent="0.3">
      <c r="A1968">
        <v>1967</v>
      </c>
      <c r="B1968" t="s">
        <v>9</v>
      </c>
      <c r="C1968">
        <v>282305</v>
      </c>
      <c r="D1968" t="s">
        <v>18</v>
      </c>
      <c r="E1968" t="s">
        <v>16</v>
      </c>
      <c r="F1968" t="s">
        <v>12</v>
      </c>
      <c r="G1968" t="s">
        <v>13</v>
      </c>
      <c r="H1968" t="s">
        <v>13</v>
      </c>
      <c r="I1968">
        <v>29</v>
      </c>
    </row>
    <row r="1969" spans="1:9" x14ac:dyDescent="0.3">
      <c r="A1969">
        <v>1968</v>
      </c>
      <c r="B1969" t="s">
        <v>9</v>
      </c>
      <c r="C1969">
        <v>2546628.4</v>
      </c>
      <c r="D1969" t="s">
        <v>10</v>
      </c>
      <c r="E1969" t="s">
        <v>11</v>
      </c>
      <c r="F1969" t="s">
        <v>12</v>
      </c>
      <c r="G1969" t="s">
        <v>13</v>
      </c>
      <c r="H1969" t="s">
        <v>13</v>
      </c>
      <c r="I1969">
        <v>59</v>
      </c>
    </row>
    <row r="1970" spans="1:9" x14ac:dyDescent="0.3">
      <c r="A1970">
        <v>1969</v>
      </c>
      <c r="B1970" t="s">
        <v>9</v>
      </c>
      <c r="C1970">
        <v>461935.5</v>
      </c>
      <c r="D1970" t="s">
        <v>10</v>
      </c>
      <c r="E1970" t="s">
        <v>16</v>
      </c>
      <c r="F1970" t="s">
        <v>12</v>
      </c>
      <c r="G1970" t="s">
        <v>13</v>
      </c>
      <c r="H1970" t="s">
        <v>13</v>
      </c>
      <c r="I1970">
        <v>28</v>
      </c>
    </row>
    <row r="1971" spans="1:9" x14ac:dyDescent="0.3">
      <c r="A1971">
        <v>1970</v>
      </c>
      <c r="B1971" t="s">
        <v>15</v>
      </c>
      <c r="C1971">
        <v>212356.1</v>
      </c>
      <c r="D1971" t="s">
        <v>10</v>
      </c>
      <c r="E1971" t="s">
        <v>16</v>
      </c>
      <c r="F1971" t="s">
        <v>12</v>
      </c>
      <c r="G1971" t="s">
        <v>13</v>
      </c>
      <c r="H1971" t="s">
        <v>13</v>
      </c>
      <c r="I1971">
        <v>27</v>
      </c>
    </row>
    <row r="1972" spans="1:9" x14ac:dyDescent="0.3">
      <c r="A1972">
        <v>1971</v>
      </c>
      <c r="B1972" t="s">
        <v>9</v>
      </c>
      <c r="C1972">
        <v>297046</v>
      </c>
      <c r="D1972" t="s">
        <v>18</v>
      </c>
      <c r="E1972" t="s">
        <v>16</v>
      </c>
      <c r="F1972" t="s">
        <v>12</v>
      </c>
      <c r="G1972" t="s">
        <v>13</v>
      </c>
      <c r="H1972" t="s">
        <v>12</v>
      </c>
      <c r="I1972">
        <v>38</v>
      </c>
    </row>
    <row r="1973" spans="1:9" x14ac:dyDescent="0.3">
      <c r="A1973">
        <v>1972</v>
      </c>
      <c r="B1973" t="s">
        <v>15</v>
      </c>
      <c r="C1973">
        <v>367734</v>
      </c>
      <c r="D1973" t="s">
        <v>18</v>
      </c>
      <c r="E1973" t="s">
        <v>16</v>
      </c>
      <c r="F1973" t="s">
        <v>12</v>
      </c>
      <c r="G1973" t="s">
        <v>13</v>
      </c>
      <c r="H1973" t="s">
        <v>13</v>
      </c>
      <c r="I1973">
        <v>45</v>
      </c>
    </row>
    <row r="1974" spans="1:9" x14ac:dyDescent="0.3">
      <c r="A1974">
        <v>1973</v>
      </c>
      <c r="B1974" t="s">
        <v>15</v>
      </c>
      <c r="C1974">
        <v>355311.3</v>
      </c>
      <c r="D1974" t="s">
        <v>10</v>
      </c>
      <c r="E1974" t="s">
        <v>11</v>
      </c>
      <c r="F1974" t="s">
        <v>12</v>
      </c>
      <c r="G1974" t="s">
        <v>13</v>
      </c>
      <c r="H1974" t="s">
        <v>13</v>
      </c>
      <c r="I1974">
        <v>46</v>
      </c>
    </row>
    <row r="1975" spans="1:9" x14ac:dyDescent="0.3">
      <c r="A1975">
        <v>1974</v>
      </c>
      <c r="B1975" t="s">
        <v>9</v>
      </c>
      <c r="C1975">
        <v>4340894</v>
      </c>
      <c r="D1975" t="s">
        <v>14</v>
      </c>
      <c r="E1975" t="s">
        <v>11</v>
      </c>
      <c r="F1975" t="s">
        <v>12</v>
      </c>
      <c r="G1975" t="s">
        <v>13</v>
      </c>
      <c r="H1975" t="s">
        <v>13</v>
      </c>
      <c r="I1975">
        <v>54</v>
      </c>
    </row>
    <row r="1976" spans="1:9" x14ac:dyDescent="0.3">
      <c r="A1976">
        <v>1975</v>
      </c>
      <c r="B1976" t="s">
        <v>15</v>
      </c>
      <c r="C1976">
        <v>300056</v>
      </c>
      <c r="D1976" t="s">
        <v>14</v>
      </c>
      <c r="E1976" t="s">
        <v>11</v>
      </c>
      <c r="F1976" t="s">
        <v>12</v>
      </c>
      <c r="G1976" t="s">
        <v>13</v>
      </c>
      <c r="H1976" t="s">
        <v>13</v>
      </c>
      <c r="I1976">
        <v>60</v>
      </c>
    </row>
    <row r="1977" spans="1:9" x14ac:dyDescent="0.3">
      <c r="A1977">
        <v>1976</v>
      </c>
      <c r="B1977" t="s">
        <v>9</v>
      </c>
      <c r="C1977">
        <v>222597.23</v>
      </c>
      <c r="D1977" t="s">
        <v>10</v>
      </c>
      <c r="E1977" t="s">
        <v>16</v>
      </c>
      <c r="F1977" t="s">
        <v>12</v>
      </c>
      <c r="G1977" t="s">
        <v>13</v>
      </c>
      <c r="H1977" t="s">
        <v>13</v>
      </c>
      <c r="I1977">
        <v>23</v>
      </c>
    </row>
    <row r="1978" spans="1:9" x14ac:dyDescent="0.3">
      <c r="A1978">
        <v>1977</v>
      </c>
      <c r="B1978" t="s">
        <v>9</v>
      </c>
      <c r="C1978">
        <v>409746</v>
      </c>
      <c r="D1978" t="s">
        <v>18</v>
      </c>
      <c r="E1978" t="s">
        <v>16</v>
      </c>
      <c r="F1978" t="s">
        <v>12</v>
      </c>
      <c r="G1978" t="s">
        <v>13</v>
      </c>
      <c r="H1978" t="s">
        <v>12</v>
      </c>
      <c r="I1978">
        <v>30</v>
      </c>
    </row>
    <row r="1979" spans="1:9" x14ac:dyDescent="0.3">
      <c r="A1979">
        <v>1978</v>
      </c>
      <c r="B1979" t="s">
        <v>9</v>
      </c>
      <c r="C1979">
        <v>346474.5</v>
      </c>
      <c r="D1979" t="s">
        <v>10</v>
      </c>
      <c r="E1979" t="s">
        <v>16</v>
      </c>
      <c r="F1979" t="s">
        <v>12</v>
      </c>
      <c r="G1979" t="s">
        <v>13</v>
      </c>
      <c r="H1979" t="s">
        <v>13</v>
      </c>
      <c r="I1979">
        <v>28</v>
      </c>
    </row>
    <row r="1980" spans="1:9" x14ac:dyDescent="0.3">
      <c r="A1980">
        <v>1979</v>
      </c>
      <c r="B1980" t="s">
        <v>9</v>
      </c>
      <c r="C1980">
        <v>278030</v>
      </c>
      <c r="D1980" t="s">
        <v>19</v>
      </c>
      <c r="E1980" t="s">
        <v>16</v>
      </c>
      <c r="F1980" t="s">
        <v>12</v>
      </c>
      <c r="G1980" t="s">
        <v>13</v>
      </c>
      <c r="H1980" t="s">
        <v>13</v>
      </c>
      <c r="I1980">
        <v>86</v>
      </c>
    </row>
    <row r="1981" spans="1:9" x14ac:dyDescent="0.3">
      <c r="A1981">
        <v>1980</v>
      </c>
      <c r="B1981" t="s">
        <v>9</v>
      </c>
      <c r="C1981">
        <v>278030.99</v>
      </c>
      <c r="D1981" t="s">
        <v>19</v>
      </c>
      <c r="E1981" t="s">
        <v>16</v>
      </c>
      <c r="F1981" t="s">
        <v>12</v>
      </c>
      <c r="G1981" t="s">
        <v>13</v>
      </c>
      <c r="H1981" t="s">
        <v>13</v>
      </c>
      <c r="I1981">
        <v>27</v>
      </c>
    </row>
    <row r="1982" spans="1:9" x14ac:dyDescent="0.3">
      <c r="A1982">
        <v>1981</v>
      </c>
      <c r="B1982" t="s">
        <v>9</v>
      </c>
      <c r="C1982">
        <v>530000</v>
      </c>
      <c r="D1982" t="s">
        <v>10</v>
      </c>
      <c r="E1982" t="s">
        <v>16</v>
      </c>
      <c r="F1982" t="s">
        <v>12</v>
      </c>
      <c r="G1982" t="s">
        <v>13</v>
      </c>
      <c r="H1982" t="s">
        <v>13</v>
      </c>
      <c r="I1982">
        <v>24</v>
      </c>
    </row>
    <row r="1983" spans="1:9" x14ac:dyDescent="0.3">
      <c r="A1983">
        <v>1982</v>
      </c>
      <c r="B1983" t="s">
        <v>15</v>
      </c>
      <c r="C1983">
        <v>1583743</v>
      </c>
      <c r="D1983" t="s">
        <v>10</v>
      </c>
      <c r="E1983" t="s">
        <v>11</v>
      </c>
      <c r="F1983" t="s">
        <v>12</v>
      </c>
      <c r="G1983" t="s">
        <v>13</v>
      </c>
      <c r="H1983" t="s">
        <v>13</v>
      </c>
      <c r="I1983">
        <v>58</v>
      </c>
    </row>
    <row r="1984" spans="1:9" x14ac:dyDescent="0.3">
      <c r="A1984">
        <v>1983</v>
      </c>
      <c r="B1984" t="s">
        <v>15</v>
      </c>
      <c r="C1984">
        <v>1178626</v>
      </c>
      <c r="D1984" t="s">
        <v>10</v>
      </c>
      <c r="E1984" t="s">
        <v>11</v>
      </c>
      <c r="F1984" t="s">
        <v>12</v>
      </c>
      <c r="G1984" t="s">
        <v>13</v>
      </c>
      <c r="H1984" t="s">
        <v>13</v>
      </c>
      <c r="I1984">
        <v>36</v>
      </c>
    </row>
    <row r="1985" spans="1:9" x14ac:dyDescent="0.3">
      <c r="A1985">
        <v>1984</v>
      </c>
      <c r="B1985" t="s">
        <v>9</v>
      </c>
      <c r="C1985">
        <v>297045</v>
      </c>
      <c r="D1985" t="s">
        <v>17</v>
      </c>
      <c r="E1985" t="s">
        <v>16</v>
      </c>
      <c r="F1985" t="s">
        <v>12</v>
      </c>
      <c r="G1985" t="s">
        <v>13</v>
      </c>
      <c r="H1985" t="s">
        <v>13</v>
      </c>
      <c r="I1985">
        <v>78</v>
      </c>
    </row>
    <row r="1986" spans="1:9" x14ac:dyDescent="0.3">
      <c r="A1986">
        <v>1985</v>
      </c>
      <c r="B1986" t="s">
        <v>15</v>
      </c>
      <c r="C1986">
        <v>484699.48</v>
      </c>
      <c r="D1986" t="s">
        <v>10</v>
      </c>
      <c r="E1986" t="s">
        <v>16</v>
      </c>
      <c r="F1986" t="s">
        <v>12</v>
      </c>
      <c r="G1986" t="s">
        <v>13</v>
      </c>
      <c r="H1986" t="s">
        <v>13</v>
      </c>
      <c r="I1986">
        <v>21</v>
      </c>
    </row>
    <row r="1987" spans="1:9" x14ac:dyDescent="0.3">
      <c r="A1987">
        <v>1986</v>
      </c>
      <c r="B1987" t="s">
        <v>9</v>
      </c>
      <c r="C1987">
        <v>1782316</v>
      </c>
      <c r="D1987" t="s">
        <v>10</v>
      </c>
      <c r="E1987" t="s">
        <v>11</v>
      </c>
      <c r="F1987" t="s">
        <v>12</v>
      </c>
      <c r="G1987" t="s">
        <v>13</v>
      </c>
      <c r="H1987" t="s">
        <v>12</v>
      </c>
      <c r="I1987">
        <v>50</v>
      </c>
    </row>
    <row r="1988" spans="1:9" x14ac:dyDescent="0.3">
      <c r="A1988">
        <v>1987</v>
      </c>
      <c r="B1988" t="s">
        <v>15</v>
      </c>
      <c r="C1988">
        <v>454673.58</v>
      </c>
      <c r="D1988" t="s">
        <v>10</v>
      </c>
      <c r="E1988" t="s">
        <v>16</v>
      </c>
      <c r="F1988" t="s">
        <v>12</v>
      </c>
      <c r="G1988" t="s">
        <v>13</v>
      </c>
      <c r="H1988" t="s">
        <v>13</v>
      </c>
      <c r="I1988">
        <v>39</v>
      </c>
    </row>
    <row r="1989" spans="1:9" x14ac:dyDescent="0.3">
      <c r="A1989">
        <v>1988</v>
      </c>
      <c r="B1989" t="s">
        <v>15</v>
      </c>
      <c r="C1989">
        <v>120000</v>
      </c>
      <c r="D1989" t="s">
        <v>10</v>
      </c>
      <c r="E1989" t="s">
        <v>16</v>
      </c>
      <c r="F1989" t="s">
        <v>12</v>
      </c>
      <c r="G1989" t="s">
        <v>13</v>
      </c>
      <c r="H1989" t="s">
        <v>13</v>
      </c>
      <c r="I1989">
        <v>32</v>
      </c>
    </row>
    <row r="1990" spans="1:9" x14ac:dyDescent="0.3">
      <c r="A1990">
        <v>1989</v>
      </c>
      <c r="B1990" t="s">
        <v>9</v>
      </c>
      <c r="C1990">
        <v>513274</v>
      </c>
      <c r="D1990" t="s">
        <v>10</v>
      </c>
      <c r="E1990" t="s">
        <v>11</v>
      </c>
      <c r="F1990" t="s">
        <v>12</v>
      </c>
      <c r="G1990" t="s">
        <v>13</v>
      </c>
      <c r="H1990" t="s">
        <v>13</v>
      </c>
      <c r="I1990">
        <v>57</v>
      </c>
    </row>
    <row r="1991" spans="1:9" x14ac:dyDescent="0.3">
      <c r="A1991">
        <v>1990</v>
      </c>
      <c r="B1991" t="s">
        <v>15</v>
      </c>
      <c r="C1991">
        <v>457059</v>
      </c>
      <c r="D1991" t="s">
        <v>10</v>
      </c>
      <c r="E1991" t="s">
        <v>11</v>
      </c>
      <c r="F1991" t="s">
        <v>12</v>
      </c>
      <c r="G1991" t="s">
        <v>13</v>
      </c>
      <c r="H1991" t="s">
        <v>12</v>
      </c>
      <c r="I1991">
        <v>59</v>
      </c>
    </row>
    <row r="1992" spans="1:9" x14ac:dyDescent="0.3">
      <c r="A1992">
        <v>1991</v>
      </c>
      <c r="B1992" t="s">
        <v>15</v>
      </c>
      <c r="C1992">
        <v>1708013</v>
      </c>
      <c r="D1992" t="s">
        <v>14</v>
      </c>
      <c r="E1992" t="s">
        <v>11</v>
      </c>
      <c r="F1992" t="s">
        <v>12</v>
      </c>
      <c r="G1992" t="s">
        <v>13</v>
      </c>
      <c r="H1992" t="s">
        <v>13</v>
      </c>
      <c r="I1992">
        <v>57</v>
      </c>
    </row>
    <row r="1993" spans="1:9" x14ac:dyDescent="0.3">
      <c r="A1993">
        <v>1992</v>
      </c>
      <c r="B1993" t="s">
        <v>9</v>
      </c>
      <c r="C1993">
        <v>362989.67</v>
      </c>
      <c r="D1993" t="s">
        <v>10</v>
      </c>
      <c r="E1993" t="s">
        <v>16</v>
      </c>
      <c r="F1993" t="s">
        <v>12</v>
      </c>
      <c r="G1993" t="s">
        <v>13</v>
      </c>
      <c r="H1993" t="s">
        <v>13</v>
      </c>
      <c r="I1993">
        <v>20</v>
      </c>
    </row>
    <row r="1994" spans="1:9" x14ac:dyDescent="0.3">
      <c r="A1994">
        <v>1993</v>
      </c>
      <c r="B1994" t="s">
        <v>9</v>
      </c>
      <c r="C1994">
        <v>393714</v>
      </c>
      <c r="D1994" t="s">
        <v>10</v>
      </c>
      <c r="E1994" t="s">
        <v>16</v>
      </c>
      <c r="F1994" t="s">
        <v>12</v>
      </c>
      <c r="G1994" t="s">
        <v>13</v>
      </c>
      <c r="H1994" t="s">
        <v>13</v>
      </c>
      <c r="I1994">
        <v>48</v>
      </c>
    </row>
    <row r="1995" spans="1:9" x14ac:dyDescent="0.3">
      <c r="A1995">
        <v>1994</v>
      </c>
      <c r="B1995" t="s">
        <v>9</v>
      </c>
      <c r="C1995">
        <v>444719</v>
      </c>
      <c r="D1995" t="s">
        <v>18</v>
      </c>
      <c r="E1995" t="s">
        <v>16</v>
      </c>
      <c r="F1995" t="s">
        <v>12</v>
      </c>
      <c r="G1995" t="s">
        <v>13</v>
      </c>
      <c r="H1995" t="s">
        <v>12</v>
      </c>
      <c r="I1995">
        <v>36</v>
      </c>
    </row>
    <row r="1996" spans="1:9" x14ac:dyDescent="0.3">
      <c r="A1996">
        <v>1995</v>
      </c>
      <c r="B1996" t="s">
        <v>9</v>
      </c>
      <c r="C1996">
        <v>1352723.7</v>
      </c>
      <c r="D1996" t="s">
        <v>10</v>
      </c>
      <c r="E1996" t="s">
        <v>11</v>
      </c>
      <c r="F1996" t="s">
        <v>12</v>
      </c>
      <c r="G1996" t="s">
        <v>13</v>
      </c>
      <c r="H1996" t="s">
        <v>13</v>
      </c>
      <c r="I1996">
        <v>29</v>
      </c>
    </row>
    <row r="1997" spans="1:9" x14ac:dyDescent="0.3">
      <c r="A1997">
        <v>1996</v>
      </c>
      <c r="B1997" t="s">
        <v>9</v>
      </c>
      <c r="C1997">
        <v>299647</v>
      </c>
      <c r="D1997" t="s">
        <v>18</v>
      </c>
      <c r="E1997" t="s">
        <v>16</v>
      </c>
      <c r="F1997" t="s">
        <v>12</v>
      </c>
      <c r="G1997" t="s">
        <v>13</v>
      </c>
      <c r="H1997" t="s">
        <v>12</v>
      </c>
      <c r="I1997">
        <v>38</v>
      </c>
    </row>
    <row r="1998" spans="1:9" x14ac:dyDescent="0.3">
      <c r="A1998">
        <v>1997</v>
      </c>
      <c r="B1998" t="s">
        <v>15</v>
      </c>
      <c r="C1998">
        <v>141509.48000000001</v>
      </c>
      <c r="D1998" t="s">
        <v>14</v>
      </c>
      <c r="E1998" t="s">
        <v>11</v>
      </c>
      <c r="F1998" t="s">
        <v>12</v>
      </c>
      <c r="G1998" t="s">
        <v>13</v>
      </c>
      <c r="H1998" t="s">
        <v>13</v>
      </c>
      <c r="I1998">
        <v>91</v>
      </c>
    </row>
    <row r="1999" spans="1:9" x14ac:dyDescent="0.3">
      <c r="A1999">
        <v>1998</v>
      </c>
      <c r="B1999" t="s">
        <v>15</v>
      </c>
      <c r="C1999">
        <v>350000</v>
      </c>
      <c r="D1999" t="s">
        <v>10</v>
      </c>
      <c r="E1999" t="s">
        <v>11</v>
      </c>
      <c r="F1999" t="s">
        <v>12</v>
      </c>
      <c r="G1999" t="s">
        <v>13</v>
      </c>
      <c r="H1999" t="s">
        <v>13</v>
      </c>
      <c r="I1999">
        <v>41</v>
      </c>
    </row>
    <row r="2000" spans="1:9" x14ac:dyDescent="0.3">
      <c r="A2000">
        <v>1999</v>
      </c>
      <c r="B2000" t="s">
        <v>15</v>
      </c>
      <c r="C2000">
        <v>127421.8</v>
      </c>
      <c r="D2000" t="s">
        <v>10</v>
      </c>
      <c r="E2000" t="s">
        <v>16</v>
      </c>
      <c r="F2000" t="s">
        <v>12</v>
      </c>
      <c r="G2000" t="s">
        <v>13</v>
      </c>
      <c r="H2000" t="s">
        <v>13</v>
      </c>
      <c r="I2000">
        <v>25</v>
      </c>
    </row>
    <row r="2001" spans="1:9" x14ac:dyDescent="0.3">
      <c r="A2001">
        <v>2000</v>
      </c>
      <c r="B2001" t="s">
        <v>9</v>
      </c>
      <c r="C2001">
        <v>266719</v>
      </c>
      <c r="D2001" t="s">
        <v>10</v>
      </c>
      <c r="E2001" t="s">
        <v>16</v>
      </c>
      <c r="F2001" t="s">
        <v>12</v>
      </c>
      <c r="G2001" t="s">
        <v>13</v>
      </c>
      <c r="H2001" t="s">
        <v>13</v>
      </c>
      <c r="I2001">
        <v>36</v>
      </c>
    </row>
    <row r="2002" spans="1:9" x14ac:dyDescent="0.3">
      <c r="A2002">
        <v>2001</v>
      </c>
      <c r="B2002" t="s">
        <v>15</v>
      </c>
      <c r="C2002">
        <v>766198.68</v>
      </c>
      <c r="D2002" t="s">
        <v>10</v>
      </c>
      <c r="E2002" t="s">
        <v>11</v>
      </c>
      <c r="F2002" t="s">
        <v>12</v>
      </c>
      <c r="G2002" t="s">
        <v>12</v>
      </c>
      <c r="H2002" t="s">
        <v>13</v>
      </c>
      <c r="I2002">
        <v>36</v>
      </c>
    </row>
    <row r="2003" spans="1:9" x14ac:dyDescent="0.3">
      <c r="A2003">
        <v>2002</v>
      </c>
      <c r="B2003" t="s">
        <v>9</v>
      </c>
      <c r="C2003">
        <v>1528849.72</v>
      </c>
      <c r="D2003" t="s">
        <v>10</v>
      </c>
      <c r="E2003" t="s">
        <v>11</v>
      </c>
      <c r="F2003" t="s">
        <v>12</v>
      </c>
      <c r="G2003" t="s">
        <v>13</v>
      </c>
      <c r="H2003" t="s">
        <v>13</v>
      </c>
      <c r="I2003">
        <v>45</v>
      </c>
    </row>
    <row r="2004" spans="1:9" x14ac:dyDescent="0.3">
      <c r="A2004">
        <v>2003</v>
      </c>
      <c r="B2004" t="s">
        <v>9</v>
      </c>
      <c r="C2004">
        <v>297047</v>
      </c>
      <c r="D2004" t="s">
        <v>18</v>
      </c>
      <c r="E2004" t="s">
        <v>16</v>
      </c>
      <c r="F2004" t="s">
        <v>12</v>
      </c>
      <c r="G2004" t="s">
        <v>13</v>
      </c>
      <c r="H2004" t="s">
        <v>13</v>
      </c>
      <c r="I2004">
        <v>59</v>
      </c>
    </row>
    <row r="2005" spans="1:9" x14ac:dyDescent="0.3">
      <c r="A2005">
        <v>2004</v>
      </c>
      <c r="B2005" t="s">
        <v>15</v>
      </c>
      <c r="C2005">
        <v>50000</v>
      </c>
      <c r="D2005" t="s">
        <v>10</v>
      </c>
      <c r="E2005" t="s">
        <v>16</v>
      </c>
      <c r="F2005" t="s">
        <v>12</v>
      </c>
      <c r="G2005" t="s">
        <v>13</v>
      </c>
      <c r="H2005" t="s">
        <v>13</v>
      </c>
      <c r="I2005">
        <v>40</v>
      </c>
    </row>
    <row r="2006" spans="1:9" x14ac:dyDescent="0.3">
      <c r="A2006">
        <v>2005</v>
      </c>
      <c r="B2006" t="s">
        <v>9</v>
      </c>
      <c r="C2006">
        <v>379361</v>
      </c>
      <c r="D2006" t="s">
        <v>10</v>
      </c>
      <c r="E2006" t="s">
        <v>16</v>
      </c>
      <c r="F2006" t="s">
        <v>12</v>
      </c>
      <c r="G2006" t="s">
        <v>13</v>
      </c>
      <c r="H2006" t="s">
        <v>13</v>
      </c>
      <c r="I2006">
        <v>39</v>
      </c>
    </row>
    <row r="2007" spans="1:9" x14ac:dyDescent="0.3">
      <c r="A2007">
        <v>2006</v>
      </c>
      <c r="B2007" t="s">
        <v>9</v>
      </c>
      <c r="C2007">
        <v>594388.81000000006</v>
      </c>
      <c r="D2007" t="s">
        <v>10</v>
      </c>
      <c r="E2007" t="s">
        <v>16</v>
      </c>
      <c r="F2007" t="s">
        <v>12</v>
      </c>
      <c r="G2007" t="s">
        <v>13</v>
      </c>
      <c r="H2007" t="s">
        <v>13</v>
      </c>
      <c r="I2007">
        <v>24</v>
      </c>
    </row>
    <row r="2008" spans="1:9" x14ac:dyDescent="0.3">
      <c r="A2008">
        <v>2007</v>
      </c>
      <c r="B2008" t="s">
        <v>15</v>
      </c>
      <c r="C2008">
        <v>354029.89</v>
      </c>
      <c r="D2008" t="s">
        <v>10</v>
      </c>
      <c r="E2008" t="s">
        <v>16</v>
      </c>
      <c r="F2008" t="s">
        <v>12</v>
      </c>
      <c r="G2008" t="s">
        <v>13</v>
      </c>
      <c r="H2008" t="s">
        <v>13</v>
      </c>
      <c r="I2008">
        <v>33</v>
      </c>
    </row>
    <row r="2009" spans="1:9" x14ac:dyDescent="0.3">
      <c r="A2009">
        <v>2008</v>
      </c>
      <c r="B2009" t="s">
        <v>9</v>
      </c>
      <c r="C2009">
        <v>342027</v>
      </c>
      <c r="D2009" t="s">
        <v>10</v>
      </c>
      <c r="E2009" t="s">
        <v>16</v>
      </c>
      <c r="F2009" t="s">
        <v>12</v>
      </c>
      <c r="G2009" t="s">
        <v>13</v>
      </c>
      <c r="H2009" t="s">
        <v>13</v>
      </c>
      <c r="I2009">
        <v>53</v>
      </c>
    </row>
    <row r="2010" spans="1:9" x14ac:dyDescent="0.3">
      <c r="A2010">
        <v>2009</v>
      </c>
      <c r="B2010" t="s">
        <v>15</v>
      </c>
      <c r="C2010">
        <v>1059620</v>
      </c>
      <c r="D2010" t="s">
        <v>17</v>
      </c>
      <c r="E2010" t="s">
        <v>16</v>
      </c>
      <c r="F2010" t="s">
        <v>12</v>
      </c>
      <c r="G2010" t="s">
        <v>12</v>
      </c>
      <c r="H2010" t="s">
        <v>13</v>
      </c>
      <c r="I2010">
        <v>76</v>
      </c>
    </row>
    <row r="2011" spans="1:9" x14ac:dyDescent="0.3">
      <c r="A2011">
        <v>2010</v>
      </c>
      <c r="B2011" t="s">
        <v>15</v>
      </c>
      <c r="C2011">
        <v>233537.36</v>
      </c>
      <c r="D2011" t="s">
        <v>10</v>
      </c>
      <c r="E2011" t="s">
        <v>16</v>
      </c>
      <c r="F2011" t="s">
        <v>12</v>
      </c>
      <c r="G2011" t="s">
        <v>13</v>
      </c>
      <c r="H2011" t="s">
        <v>13</v>
      </c>
      <c r="I2011">
        <v>33</v>
      </c>
    </row>
    <row r="2012" spans="1:9" x14ac:dyDescent="0.3">
      <c r="A2012">
        <v>2011</v>
      </c>
      <c r="B2012" t="s">
        <v>9</v>
      </c>
      <c r="C2012">
        <v>2161351.1</v>
      </c>
      <c r="D2012" t="s">
        <v>10</v>
      </c>
      <c r="E2012" t="s">
        <v>11</v>
      </c>
      <c r="F2012" t="s">
        <v>12</v>
      </c>
      <c r="G2012" t="s">
        <v>13</v>
      </c>
      <c r="H2012" t="s">
        <v>13</v>
      </c>
      <c r="I2012">
        <v>56</v>
      </c>
    </row>
    <row r="2013" spans="1:9" x14ac:dyDescent="0.3">
      <c r="A2013">
        <v>2012</v>
      </c>
      <c r="B2013" t="s">
        <v>9</v>
      </c>
      <c r="C2013">
        <v>158034.53</v>
      </c>
      <c r="D2013" t="s">
        <v>10</v>
      </c>
      <c r="E2013" t="s">
        <v>16</v>
      </c>
      <c r="F2013" t="s">
        <v>12</v>
      </c>
      <c r="G2013" t="s">
        <v>12</v>
      </c>
      <c r="H2013" t="s">
        <v>12</v>
      </c>
      <c r="I2013">
        <v>34</v>
      </c>
    </row>
    <row r="2014" spans="1:9" x14ac:dyDescent="0.3">
      <c r="A2014">
        <v>2013</v>
      </c>
      <c r="B2014" t="s">
        <v>9</v>
      </c>
      <c r="C2014">
        <v>433085</v>
      </c>
      <c r="D2014" t="s">
        <v>18</v>
      </c>
      <c r="E2014" t="s">
        <v>16</v>
      </c>
      <c r="F2014" t="s">
        <v>12</v>
      </c>
      <c r="G2014" t="s">
        <v>13</v>
      </c>
      <c r="H2014" t="s">
        <v>12</v>
      </c>
      <c r="I2014">
        <v>46</v>
      </c>
    </row>
    <row r="2015" spans="1:9" x14ac:dyDescent="0.3">
      <c r="A2015">
        <v>2014</v>
      </c>
      <c r="B2015" t="s">
        <v>9</v>
      </c>
      <c r="C2015">
        <v>765111.68</v>
      </c>
      <c r="D2015" t="s">
        <v>14</v>
      </c>
      <c r="E2015" t="s">
        <v>11</v>
      </c>
      <c r="F2015" t="s">
        <v>12</v>
      </c>
      <c r="G2015" t="s">
        <v>13</v>
      </c>
      <c r="H2015" t="s">
        <v>13</v>
      </c>
      <c r="I2015">
        <v>62</v>
      </c>
    </row>
    <row r="2016" spans="1:9" x14ac:dyDescent="0.3">
      <c r="A2016">
        <v>2015</v>
      </c>
      <c r="B2016" t="s">
        <v>9</v>
      </c>
      <c r="C2016">
        <v>175000</v>
      </c>
      <c r="D2016" t="s">
        <v>10</v>
      </c>
      <c r="E2016" t="s">
        <v>16</v>
      </c>
      <c r="F2016" t="s">
        <v>12</v>
      </c>
      <c r="G2016" t="s">
        <v>13</v>
      </c>
      <c r="H2016" t="s">
        <v>13</v>
      </c>
      <c r="I2016">
        <v>39</v>
      </c>
    </row>
    <row r="2017" spans="1:9" x14ac:dyDescent="0.3">
      <c r="A2017">
        <v>2016</v>
      </c>
      <c r="B2017" t="s">
        <v>9</v>
      </c>
      <c r="C2017">
        <v>611409</v>
      </c>
      <c r="D2017" t="s">
        <v>18</v>
      </c>
      <c r="E2017" t="s">
        <v>16</v>
      </c>
      <c r="F2017" t="s">
        <v>12</v>
      </c>
      <c r="G2017" t="s">
        <v>13</v>
      </c>
      <c r="H2017" t="s">
        <v>12</v>
      </c>
      <c r="I2017">
        <v>68</v>
      </c>
    </row>
    <row r="2018" spans="1:9" x14ac:dyDescent="0.3">
      <c r="A2018">
        <v>2017</v>
      </c>
      <c r="B2018" t="s">
        <v>9</v>
      </c>
      <c r="C2018">
        <v>405473.29</v>
      </c>
      <c r="D2018" t="s">
        <v>10</v>
      </c>
      <c r="E2018" t="s">
        <v>16</v>
      </c>
      <c r="F2018" t="s">
        <v>12</v>
      </c>
      <c r="G2018" t="s">
        <v>12</v>
      </c>
      <c r="H2018" t="s">
        <v>13</v>
      </c>
      <c r="I2018">
        <v>29</v>
      </c>
    </row>
    <row r="2019" spans="1:9" x14ac:dyDescent="0.3">
      <c r="A2019">
        <v>2018</v>
      </c>
      <c r="B2019" t="s">
        <v>15</v>
      </c>
      <c r="C2019">
        <v>297046</v>
      </c>
      <c r="D2019" t="s">
        <v>17</v>
      </c>
      <c r="E2019" t="s">
        <v>16</v>
      </c>
      <c r="F2019" t="s">
        <v>13</v>
      </c>
      <c r="G2019" t="s">
        <v>13</v>
      </c>
      <c r="H2019" t="s">
        <v>12</v>
      </c>
      <c r="I2019">
        <v>27</v>
      </c>
    </row>
    <row r="2020" spans="1:9" x14ac:dyDescent="0.3">
      <c r="A2020">
        <v>2019</v>
      </c>
      <c r="B2020" t="s">
        <v>15</v>
      </c>
      <c r="C2020">
        <v>297046</v>
      </c>
      <c r="D2020" t="s">
        <v>17</v>
      </c>
      <c r="E2020" t="s">
        <v>16</v>
      </c>
      <c r="F2020" t="s">
        <v>12</v>
      </c>
      <c r="G2020" t="s">
        <v>13</v>
      </c>
      <c r="H2020" t="s">
        <v>13</v>
      </c>
      <c r="I2020">
        <v>26</v>
      </c>
    </row>
    <row r="2021" spans="1:9" x14ac:dyDescent="0.3">
      <c r="A2021">
        <v>2020</v>
      </c>
      <c r="B2021" t="s">
        <v>15</v>
      </c>
      <c r="C2021">
        <v>970529.5</v>
      </c>
      <c r="D2021" t="s">
        <v>10</v>
      </c>
      <c r="E2021" t="s">
        <v>11</v>
      </c>
      <c r="F2021" t="s">
        <v>12</v>
      </c>
      <c r="G2021" t="s">
        <v>13</v>
      </c>
      <c r="H2021" t="s">
        <v>13</v>
      </c>
      <c r="I2021">
        <v>37</v>
      </c>
    </row>
    <row r="2022" spans="1:9" x14ac:dyDescent="0.3">
      <c r="A2022">
        <v>2021</v>
      </c>
      <c r="B2022" t="s">
        <v>15</v>
      </c>
      <c r="C2022">
        <v>1789161.05</v>
      </c>
      <c r="D2022" t="s">
        <v>10</v>
      </c>
      <c r="E2022" t="s">
        <v>11</v>
      </c>
      <c r="F2022" t="s">
        <v>12</v>
      </c>
      <c r="G2022" t="s">
        <v>13</v>
      </c>
      <c r="H2022" t="s">
        <v>13</v>
      </c>
      <c r="I2022">
        <v>41</v>
      </c>
    </row>
    <row r="2023" spans="1:9" x14ac:dyDescent="0.3">
      <c r="A2023">
        <v>2022</v>
      </c>
      <c r="B2023" t="s">
        <v>9</v>
      </c>
      <c r="C2023">
        <v>417000</v>
      </c>
      <c r="D2023" t="s">
        <v>10</v>
      </c>
      <c r="E2023" t="s">
        <v>16</v>
      </c>
      <c r="F2023" t="s">
        <v>12</v>
      </c>
      <c r="G2023" t="s">
        <v>13</v>
      </c>
      <c r="H2023" t="s">
        <v>13</v>
      </c>
      <c r="I2023">
        <v>42</v>
      </c>
    </row>
    <row r="2024" spans="1:9" x14ac:dyDescent="0.3">
      <c r="A2024">
        <v>2023</v>
      </c>
      <c r="B2024" t="s">
        <v>9</v>
      </c>
      <c r="C2024">
        <v>500000</v>
      </c>
      <c r="D2024" t="s">
        <v>18</v>
      </c>
      <c r="E2024" t="s">
        <v>16</v>
      </c>
      <c r="F2024" t="s">
        <v>12</v>
      </c>
      <c r="G2024" t="s">
        <v>13</v>
      </c>
      <c r="H2024" t="s">
        <v>13</v>
      </c>
      <c r="I2024">
        <v>31</v>
      </c>
    </row>
    <row r="2025" spans="1:9" x14ac:dyDescent="0.3">
      <c r="A2025">
        <v>2024</v>
      </c>
      <c r="B2025" t="s">
        <v>9</v>
      </c>
      <c r="C2025">
        <v>351360</v>
      </c>
      <c r="D2025" t="s">
        <v>10</v>
      </c>
      <c r="E2025" t="s">
        <v>16</v>
      </c>
      <c r="F2025" t="s">
        <v>12</v>
      </c>
      <c r="G2025" t="s">
        <v>13</v>
      </c>
      <c r="H2025" t="s">
        <v>12</v>
      </c>
      <c r="I2025">
        <v>61</v>
      </c>
    </row>
    <row r="2026" spans="1:9" x14ac:dyDescent="0.3">
      <c r="A2026">
        <v>2025</v>
      </c>
      <c r="B2026" t="s">
        <v>15</v>
      </c>
      <c r="C2026">
        <v>297046</v>
      </c>
      <c r="D2026" t="s">
        <v>17</v>
      </c>
      <c r="E2026" t="s">
        <v>16</v>
      </c>
      <c r="F2026" t="s">
        <v>13</v>
      </c>
      <c r="G2026" t="s">
        <v>13</v>
      </c>
      <c r="H2026" t="s">
        <v>12</v>
      </c>
      <c r="I2026">
        <v>54</v>
      </c>
    </row>
    <row r="2027" spans="1:9" x14ac:dyDescent="0.3">
      <c r="A2027">
        <v>2026</v>
      </c>
      <c r="B2027" t="s">
        <v>15</v>
      </c>
      <c r="C2027">
        <v>297042</v>
      </c>
      <c r="D2027" t="s">
        <v>18</v>
      </c>
      <c r="E2027" t="s">
        <v>16</v>
      </c>
      <c r="F2027" t="s">
        <v>12</v>
      </c>
      <c r="G2027" t="s">
        <v>13</v>
      </c>
      <c r="H2027" t="s">
        <v>13</v>
      </c>
      <c r="I2027">
        <v>25</v>
      </c>
    </row>
    <row r="2028" spans="1:9" x14ac:dyDescent="0.3">
      <c r="A2028">
        <v>2027</v>
      </c>
      <c r="B2028" t="s">
        <v>9</v>
      </c>
      <c r="C2028">
        <v>356455</v>
      </c>
      <c r="D2028" t="s">
        <v>18</v>
      </c>
      <c r="E2028" t="s">
        <v>16</v>
      </c>
      <c r="F2028" t="s">
        <v>12</v>
      </c>
      <c r="G2028" t="s">
        <v>13</v>
      </c>
      <c r="H2028" t="s">
        <v>12</v>
      </c>
      <c r="I2028">
        <v>55</v>
      </c>
    </row>
    <row r="2029" spans="1:9" x14ac:dyDescent="0.3">
      <c r="A2029">
        <v>2028</v>
      </c>
      <c r="B2029" t="s">
        <v>15</v>
      </c>
      <c r="C2029">
        <v>369338.24</v>
      </c>
      <c r="D2029" t="s">
        <v>10</v>
      </c>
      <c r="E2029" t="s">
        <v>16</v>
      </c>
      <c r="F2029" t="s">
        <v>12</v>
      </c>
      <c r="G2029" t="s">
        <v>13</v>
      </c>
      <c r="H2029" t="s">
        <v>13</v>
      </c>
      <c r="I2029">
        <v>48</v>
      </c>
    </row>
    <row r="2030" spans="1:9" x14ac:dyDescent="0.3">
      <c r="A2030">
        <v>2029</v>
      </c>
      <c r="B2030" t="s">
        <v>15</v>
      </c>
      <c r="C2030">
        <v>299837</v>
      </c>
      <c r="D2030" t="s">
        <v>17</v>
      </c>
      <c r="E2030" t="s">
        <v>16</v>
      </c>
      <c r="F2030" t="s">
        <v>13</v>
      </c>
      <c r="G2030" t="s">
        <v>12</v>
      </c>
      <c r="H2030" t="s">
        <v>13</v>
      </c>
      <c r="I2030">
        <v>52</v>
      </c>
    </row>
    <row r="2031" spans="1:9" x14ac:dyDescent="0.3">
      <c r="A2031">
        <v>2030</v>
      </c>
      <c r="B2031" t="s">
        <v>15</v>
      </c>
      <c r="C2031">
        <v>267366</v>
      </c>
      <c r="D2031" t="s">
        <v>10</v>
      </c>
      <c r="E2031" t="s">
        <v>16</v>
      </c>
      <c r="F2031" t="s">
        <v>12</v>
      </c>
      <c r="G2031" t="s">
        <v>13</v>
      </c>
      <c r="H2031" t="s">
        <v>13</v>
      </c>
      <c r="I2031">
        <v>27</v>
      </c>
    </row>
    <row r="2032" spans="1:9" x14ac:dyDescent="0.3">
      <c r="A2032">
        <v>2031</v>
      </c>
      <c r="B2032" t="s">
        <v>9</v>
      </c>
      <c r="C2032">
        <v>340000</v>
      </c>
      <c r="D2032" t="s">
        <v>10</v>
      </c>
      <c r="E2032" t="s">
        <v>16</v>
      </c>
      <c r="F2032" t="s">
        <v>12</v>
      </c>
      <c r="G2032" t="s">
        <v>13</v>
      </c>
      <c r="H2032" t="s">
        <v>13</v>
      </c>
      <c r="I2032">
        <v>40</v>
      </c>
    </row>
    <row r="2033" spans="1:9" x14ac:dyDescent="0.3">
      <c r="A2033">
        <v>2032</v>
      </c>
      <c r="B2033" t="s">
        <v>9</v>
      </c>
      <c r="C2033">
        <v>505930</v>
      </c>
      <c r="D2033" t="s">
        <v>10</v>
      </c>
      <c r="E2033" t="s">
        <v>16</v>
      </c>
      <c r="F2033" t="s">
        <v>12</v>
      </c>
      <c r="G2033" t="s">
        <v>13</v>
      </c>
      <c r="H2033" t="s">
        <v>13</v>
      </c>
      <c r="I2033">
        <v>20</v>
      </c>
    </row>
    <row r="2034" spans="1:9" x14ac:dyDescent="0.3">
      <c r="A2034">
        <v>2033</v>
      </c>
      <c r="B2034" t="s">
        <v>9</v>
      </c>
      <c r="C2034">
        <v>275658</v>
      </c>
      <c r="D2034" t="s">
        <v>10</v>
      </c>
      <c r="E2034" t="s">
        <v>16</v>
      </c>
      <c r="F2034" t="s">
        <v>12</v>
      </c>
      <c r="G2034" t="s">
        <v>12</v>
      </c>
      <c r="H2034" t="s">
        <v>13</v>
      </c>
      <c r="I2034">
        <v>52</v>
      </c>
    </row>
    <row r="2035" spans="1:9" x14ac:dyDescent="0.3">
      <c r="A2035">
        <v>2034</v>
      </c>
      <c r="B2035" t="s">
        <v>9</v>
      </c>
      <c r="C2035">
        <v>278035</v>
      </c>
      <c r="D2035" t="s">
        <v>18</v>
      </c>
      <c r="E2035" t="s">
        <v>16</v>
      </c>
      <c r="F2035" t="s">
        <v>12</v>
      </c>
      <c r="G2035" t="s">
        <v>13</v>
      </c>
      <c r="H2035" t="s">
        <v>13</v>
      </c>
      <c r="I2035">
        <v>28</v>
      </c>
    </row>
    <row r="2036" spans="1:9" x14ac:dyDescent="0.3">
      <c r="A2036">
        <v>2035</v>
      </c>
      <c r="B2036" t="s">
        <v>15</v>
      </c>
      <c r="C2036">
        <v>1546084</v>
      </c>
      <c r="D2036" t="s">
        <v>10</v>
      </c>
      <c r="E2036" t="s">
        <v>11</v>
      </c>
      <c r="F2036" t="s">
        <v>12</v>
      </c>
      <c r="G2036" t="s">
        <v>13</v>
      </c>
      <c r="H2036" t="s">
        <v>13</v>
      </c>
      <c r="I2036">
        <v>47</v>
      </c>
    </row>
    <row r="2037" spans="1:9" x14ac:dyDescent="0.3">
      <c r="A2037">
        <v>2036</v>
      </c>
      <c r="B2037" t="s">
        <v>9</v>
      </c>
      <c r="C2037">
        <v>810097</v>
      </c>
      <c r="D2037" t="s">
        <v>10</v>
      </c>
      <c r="E2037" t="s">
        <v>16</v>
      </c>
      <c r="F2037" t="s">
        <v>12</v>
      </c>
      <c r="G2037" t="s">
        <v>13</v>
      </c>
      <c r="H2037" t="s">
        <v>13</v>
      </c>
      <c r="I2037">
        <v>31</v>
      </c>
    </row>
    <row r="2038" spans="1:9" x14ac:dyDescent="0.3">
      <c r="A2038">
        <v>2037</v>
      </c>
      <c r="B2038" t="s">
        <v>9</v>
      </c>
      <c r="C2038">
        <v>1068679.67</v>
      </c>
      <c r="D2038" t="s">
        <v>10</v>
      </c>
      <c r="E2038" t="s">
        <v>11</v>
      </c>
      <c r="F2038" t="s">
        <v>12</v>
      </c>
      <c r="G2038" t="s">
        <v>13</v>
      </c>
      <c r="H2038" t="s">
        <v>13</v>
      </c>
      <c r="I2038">
        <v>28</v>
      </c>
    </row>
    <row r="2039" spans="1:9" x14ac:dyDescent="0.3">
      <c r="A2039">
        <v>2038</v>
      </c>
      <c r="B2039" t="s">
        <v>15</v>
      </c>
      <c r="C2039">
        <v>1511481</v>
      </c>
      <c r="D2039" t="s">
        <v>14</v>
      </c>
      <c r="E2039" t="s">
        <v>11</v>
      </c>
      <c r="F2039" t="s">
        <v>12</v>
      </c>
      <c r="G2039" t="s">
        <v>13</v>
      </c>
      <c r="H2039" t="s">
        <v>13</v>
      </c>
      <c r="I2039">
        <v>69</v>
      </c>
    </row>
    <row r="2040" spans="1:9" x14ac:dyDescent="0.3">
      <c r="A2040">
        <v>2039</v>
      </c>
      <c r="B2040" t="s">
        <v>9</v>
      </c>
      <c r="C2040">
        <v>360000</v>
      </c>
      <c r="D2040" t="s">
        <v>10</v>
      </c>
      <c r="E2040" t="s">
        <v>16</v>
      </c>
      <c r="F2040" t="s">
        <v>12</v>
      </c>
      <c r="G2040" t="s">
        <v>13</v>
      </c>
      <c r="H2040" t="s">
        <v>13</v>
      </c>
      <c r="I2040">
        <v>49</v>
      </c>
    </row>
    <row r="2041" spans="1:9" x14ac:dyDescent="0.3">
      <c r="A2041">
        <v>2040</v>
      </c>
      <c r="B2041" t="s">
        <v>9</v>
      </c>
      <c r="C2041">
        <v>639148</v>
      </c>
      <c r="D2041" t="s">
        <v>18</v>
      </c>
      <c r="E2041" t="s">
        <v>16</v>
      </c>
      <c r="F2041" t="s">
        <v>12</v>
      </c>
      <c r="G2041" t="s">
        <v>13</v>
      </c>
      <c r="H2041" t="s">
        <v>13</v>
      </c>
      <c r="I2041">
        <v>54</v>
      </c>
    </row>
    <row r="2042" spans="1:9" x14ac:dyDescent="0.3">
      <c r="A2042">
        <v>2041</v>
      </c>
      <c r="B2042" t="s">
        <v>9</v>
      </c>
      <c r="C2042">
        <v>300277.90000000002</v>
      </c>
      <c r="D2042" t="s">
        <v>10</v>
      </c>
      <c r="E2042" t="s">
        <v>16</v>
      </c>
      <c r="F2042" t="s">
        <v>12</v>
      </c>
      <c r="G2042" t="s">
        <v>12</v>
      </c>
      <c r="H2042" t="s">
        <v>13</v>
      </c>
      <c r="I2042">
        <v>39</v>
      </c>
    </row>
    <row r="2043" spans="1:9" x14ac:dyDescent="0.3">
      <c r="A2043">
        <v>2042</v>
      </c>
      <c r="B2043" t="s">
        <v>9</v>
      </c>
      <c r="C2043">
        <v>505376</v>
      </c>
      <c r="D2043" t="s">
        <v>10</v>
      </c>
      <c r="E2043" t="s">
        <v>11</v>
      </c>
      <c r="F2043" t="s">
        <v>12</v>
      </c>
      <c r="G2043" t="s">
        <v>13</v>
      </c>
      <c r="H2043" t="s">
        <v>12</v>
      </c>
      <c r="I2043">
        <v>29</v>
      </c>
    </row>
    <row r="2044" spans="1:9" x14ac:dyDescent="0.3">
      <c r="A2044">
        <v>2043</v>
      </c>
      <c r="B2044" t="s">
        <v>15</v>
      </c>
      <c r="C2044">
        <v>26956.799999999999</v>
      </c>
      <c r="D2044" t="s">
        <v>10</v>
      </c>
      <c r="E2044" t="s">
        <v>16</v>
      </c>
      <c r="F2044" t="s">
        <v>12</v>
      </c>
      <c r="G2044" t="s">
        <v>13</v>
      </c>
      <c r="H2044" t="s">
        <v>13</v>
      </c>
      <c r="I2044">
        <v>28</v>
      </c>
    </row>
    <row r="2045" spans="1:9" x14ac:dyDescent="0.3">
      <c r="A2045">
        <v>2044</v>
      </c>
      <c r="B2045" t="s">
        <v>9</v>
      </c>
      <c r="C2045">
        <v>366000</v>
      </c>
      <c r="D2045" t="s">
        <v>10</v>
      </c>
      <c r="E2045" t="s">
        <v>16</v>
      </c>
      <c r="F2045" t="s">
        <v>12</v>
      </c>
      <c r="G2045" t="s">
        <v>13</v>
      </c>
      <c r="H2045" t="s">
        <v>13</v>
      </c>
      <c r="I2045">
        <v>51</v>
      </c>
    </row>
    <row r="2046" spans="1:9" x14ac:dyDescent="0.3">
      <c r="A2046">
        <v>2045</v>
      </c>
      <c r="B2046" t="s">
        <v>9</v>
      </c>
      <c r="C2046">
        <v>357240.53</v>
      </c>
      <c r="D2046" t="s">
        <v>10</v>
      </c>
      <c r="E2046" t="s">
        <v>16</v>
      </c>
      <c r="F2046" t="s">
        <v>12</v>
      </c>
      <c r="G2046" t="s">
        <v>13</v>
      </c>
      <c r="H2046" t="s">
        <v>13</v>
      </c>
      <c r="I2046">
        <v>21</v>
      </c>
    </row>
    <row r="2047" spans="1:9" x14ac:dyDescent="0.3">
      <c r="A2047">
        <v>2046</v>
      </c>
      <c r="B2047" t="s">
        <v>9</v>
      </c>
      <c r="C2047">
        <v>310124</v>
      </c>
      <c r="D2047" t="s">
        <v>18</v>
      </c>
      <c r="E2047" t="s">
        <v>16</v>
      </c>
      <c r="F2047" t="s">
        <v>12</v>
      </c>
      <c r="G2047" t="s">
        <v>13</v>
      </c>
      <c r="H2047" t="s">
        <v>12</v>
      </c>
      <c r="I2047">
        <v>66</v>
      </c>
    </row>
    <row r="2048" spans="1:9" x14ac:dyDescent="0.3">
      <c r="A2048">
        <v>2047</v>
      </c>
      <c r="B2048" t="s">
        <v>9</v>
      </c>
      <c r="C2048">
        <v>505875.11</v>
      </c>
      <c r="D2048" t="s">
        <v>10</v>
      </c>
      <c r="E2048" t="s">
        <v>16</v>
      </c>
      <c r="F2048" t="s">
        <v>12</v>
      </c>
      <c r="G2048" t="s">
        <v>13</v>
      </c>
      <c r="H2048" t="s">
        <v>13</v>
      </c>
      <c r="I2048">
        <v>29</v>
      </c>
    </row>
    <row r="2049" spans="1:9" x14ac:dyDescent="0.3">
      <c r="A2049">
        <v>2048</v>
      </c>
      <c r="B2049" t="s">
        <v>9</v>
      </c>
      <c r="C2049">
        <v>344041.81</v>
      </c>
      <c r="D2049" t="s">
        <v>10</v>
      </c>
      <c r="E2049" t="s">
        <v>16</v>
      </c>
      <c r="F2049" t="s">
        <v>12</v>
      </c>
      <c r="G2049" t="s">
        <v>13</v>
      </c>
      <c r="H2049" t="s">
        <v>13</v>
      </c>
      <c r="I2049">
        <v>23</v>
      </c>
    </row>
    <row r="2050" spans="1:9" x14ac:dyDescent="0.3">
      <c r="A2050">
        <v>2049</v>
      </c>
      <c r="B2050" t="s">
        <v>15</v>
      </c>
      <c r="C2050">
        <v>731044</v>
      </c>
      <c r="D2050" t="s">
        <v>10</v>
      </c>
      <c r="E2050" t="s">
        <v>11</v>
      </c>
      <c r="F2050" t="s">
        <v>12</v>
      </c>
      <c r="G2050" t="s">
        <v>13</v>
      </c>
      <c r="H2050" t="s">
        <v>12</v>
      </c>
      <c r="I2050">
        <v>36</v>
      </c>
    </row>
    <row r="2051" spans="1:9" x14ac:dyDescent="0.3">
      <c r="A2051">
        <v>2050</v>
      </c>
      <c r="B2051" t="s">
        <v>15</v>
      </c>
      <c r="C2051">
        <v>3026789.5</v>
      </c>
      <c r="D2051" t="s">
        <v>10</v>
      </c>
      <c r="E2051" t="s">
        <v>11</v>
      </c>
      <c r="F2051" t="s">
        <v>12</v>
      </c>
      <c r="G2051" t="s">
        <v>13</v>
      </c>
      <c r="H2051" t="s">
        <v>13</v>
      </c>
      <c r="I2051">
        <v>58</v>
      </c>
    </row>
    <row r="2052" spans="1:9" x14ac:dyDescent="0.3">
      <c r="A2052">
        <v>2051</v>
      </c>
      <c r="B2052" t="s">
        <v>15</v>
      </c>
      <c r="C2052">
        <v>791106.77</v>
      </c>
      <c r="D2052" t="s">
        <v>10</v>
      </c>
      <c r="E2052" t="s">
        <v>16</v>
      </c>
      <c r="F2052" t="s">
        <v>12</v>
      </c>
      <c r="G2052" t="s">
        <v>13</v>
      </c>
      <c r="H2052" t="s">
        <v>13</v>
      </c>
      <c r="I2052">
        <v>48</v>
      </c>
    </row>
    <row r="2053" spans="1:9" x14ac:dyDescent="0.3">
      <c r="A2053">
        <v>2052</v>
      </c>
      <c r="B2053" t="s">
        <v>15</v>
      </c>
      <c r="C2053">
        <v>112068.94</v>
      </c>
      <c r="D2053" t="s">
        <v>14</v>
      </c>
      <c r="E2053" t="s">
        <v>11</v>
      </c>
      <c r="F2053" t="s">
        <v>12</v>
      </c>
      <c r="G2053" t="s">
        <v>13</v>
      </c>
      <c r="H2053" t="s">
        <v>13</v>
      </c>
      <c r="I2053">
        <v>68</v>
      </c>
    </row>
    <row r="2054" spans="1:9" x14ac:dyDescent="0.3">
      <c r="A2054">
        <v>2053</v>
      </c>
      <c r="B2054" t="s">
        <v>9</v>
      </c>
      <c r="C2054">
        <v>297046</v>
      </c>
      <c r="D2054" t="s">
        <v>17</v>
      </c>
      <c r="E2054" t="s">
        <v>16</v>
      </c>
      <c r="F2054" t="s">
        <v>12</v>
      </c>
      <c r="G2054" t="s">
        <v>13</v>
      </c>
      <c r="H2054" t="s">
        <v>12</v>
      </c>
      <c r="I2054">
        <v>31</v>
      </c>
    </row>
    <row r="2055" spans="1:9" x14ac:dyDescent="0.3">
      <c r="A2055">
        <v>2054</v>
      </c>
      <c r="B2055" t="s">
        <v>15</v>
      </c>
      <c r="C2055">
        <v>2024000</v>
      </c>
      <c r="D2055" t="s">
        <v>10</v>
      </c>
      <c r="E2055" t="s">
        <v>16</v>
      </c>
      <c r="F2055" t="s">
        <v>12</v>
      </c>
      <c r="G2055" t="s">
        <v>13</v>
      </c>
      <c r="H2055" t="s">
        <v>13</v>
      </c>
      <c r="I2055">
        <v>26</v>
      </c>
    </row>
    <row r="2056" spans="1:9" x14ac:dyDescent="0.3">
      <c r="A2056">
        <v>2055</v>
      </c>
      <c r="B2056" t="s">
        <v>15</v>
      </c>
      <c r="C2056">
        <v>220000</v>
      </c>
      <c r="D2056" t="s">
        <v>10</v>
      </c>
      <c r="E2056" t="s">
        <v>16</v>
      </c>
      <c r="F2056" t="s">
        <v>12</v>
      </c>
      <c r="G2056" t="s">
        <v>13</v>
      </c>
      <c r="H2056" t="s">
        <v>13</v>
      </c>
      <c r="I2056">
        <v>24</v>
      </c>
    </row>
    <row r="2057" spans="1:9" x14ac:dyDescent="0.3">
      <c r="A2057">
        <v>2056</v>
      </c>
      <c r="B2057" t="s">
        <v>9</v>
      </c>
      <c r="C2057">
        <v>297659</v>
      </c>
      <c r="D2057" t="s">
        <v>18</v>
      </c>
      <c r="E2057" t="s">
        <v>16</v>
      </c>
      <c r="F2057" t="s">
        <v>12</v>
      </c>
      <c r="G2057" t="s">
        <v>13</v>
      </c>
      <c r="H2057" t="s">
        <v>13</v>
      </c>
      <c r="I2057">
        <v>60</v>
      </c>
    </row>
    <row r="2058" spans="1:9" x14ac:dyDescent="0.3">
      <c r="A2058">
        <v>2057</v>
      </c>
      <c r="B2058" t="s">
        <v>15</v>
      </c>
      <c r="C2058">
        <v>1286116</v>
      </c>
      <c r="D2058" t="s">
        <v>10</v>
      </c>
      <c r="E2058" t="s">
        <v>11</v>
      </c>
      <c r="F2058" t="s">
        <v>12</v>
      </c>
      <c r="G2058" t="s">
        <v>13</v>
      </c>
      <c r="H2058" t="s">
        <v>12</v>
      </c>
      <c r="I2058">
        <v>51</v>
      </c>
    </row>
    <row r="2059" spans="1:9" x14ac:dyDescent="0.3">
      <c r="A2059">
        <v>2058</v>
      </c>
      <c r="B2059" t="s">
        <v>9</v>
      </c>
      <c r="C2059">
        <v>180800</v>
      </c>
      <c r="D2059" t="s">
        <v>10</v>
      </c>
      <c r="E2059" t="s">
        <v>16</v>
      </c>
      <c r="F2059" t="s">
        <v>12</v>
      </c>
      <c r="G2059" t="s">
        <v>13</v>
      </c>
      <c r="H2059" t="s">
        <v>12</v>
      </c>
      <c r="I2059">
        <v>35</v>
      </c>
    </row>
    <row r="2060" spans="1:9" x14ac:dyDescent="0.3">
      <c r="A2060">
        <v>2059</v>
      </c>
      <c r="B2060" t="s">
        <v>9</v>
      </c>
      <c r="C2060">
        <v>334141</v>
      </c>
      <c r="D2060" t="s">
        <v>18</v>
      </c>
      <c r="E2060" t="s">
        <v>16</v>
      </c>
      <c r="F2060" t="s">
        <v>12</v>
      </c>
      <c r="G2060" t="s">
        <v>13</v>
      </c>
      <c r="H2060" t="s">
        <v>12</v>
      </c>
      <c r="I2060">
        <v>38</v>
      </c>
    </row>
    <row r="2061" spans="1:9" x14ac:dyDescent="0.3">
      <c r="A2061">
        <v>2060</v>
      </c>
      <c r="B2061" t="s">
        <v>15</v>
      </c>
      <c r="C2061">
        <v>356549.6</v>
      </c>
      <c r="D2061" t="s">
        <v>10</v>
      </c>
      <c r="E2061" t="s">
        <v>16</v>
      </c>
      <c r="F2061" t="s">
        <v>12</v>
      </c>
      <c r="G2061" t="s">
        <v>13</v>
      </c>
      <c r="H2061" t="s">
        <v>12</v>
      </c>
      <c r="I2061">
        <v>43</v>
      </c>
    </row>
    <row r="2062" spans="1:9" x14ac:dyDescent="0.3">
      <c r="A2062">
        <v>2061</v>
      </c>
      <c r="B2062" t="s">
        <v>9</v>
      </c>
      <c r="C2062">
        <v>526441.80000000005</v>
      </c>
      <c r="D2062" t="s">
        <v>10</v>
      </c>
      <c r="E2062" t="s">
        <v>16</v>
      </c>
      <c r="F2062" t="s">
        <v>12</v>
      </c>
      <c r="G2062" t="s">
        <v>13</v>
      </c>
      <c r="H2062" t="s">
        <v>13</v>
      </c>
      <c r="I2062">
        <v>43</v>
      </c>
    </row>
    <row r="2063" spans="1:9" x14ac:dyDescent="0.3">
      <c r="A2063">
        <v>2062</v>
      </c>
      <c r="B2063" t="s">
        <v>15</v>
      </c>
      <c r="C2063">
        <v>297046</v>
      </c>
      <c r="D2063" t="s">
        <v>17</v>
      </c>
      <c r="E2063" t="s">
        <v>16</v>
      </c>
      <c r="F2063" t="s">
        <v>12</v>
      </c>
      <c r="G2063" t="s">
        <v>13</v>
      </c>
      <c r="H2063" t="s">
        <v>13</v>
      </c>
      <c r="I2063">
        <v>30</v>
      </c>
    </row>
    <row r="2064" spans="1:9" x14ac:dyDescent="0.3">
      <c r="A2064">
        <v>2063</v>
      </c>
      <c r="B2064" t="s">
        <v>15</v>
      </c>
      <c r="C2064">
        <v>269640.95</v>
      </c>
      <c r="D2064" t="s">
        <v>10</v>
      </c>
      <c r="E2064" t="s">
        <v>16</v>
      </c>
      <c r="F2064" t="s">
        <v>12</v>
      </c>
      <c r="G2064" t="s">
        <v>13</v>
      </c>
      <c r="H2064" t="s">
        <v>13</v>
      </c>
      <c r="I2064">
        <v>26</v>
      </c>
    </row>
    <row r="2065" spans="1:9" x14ac:dyDescent="0.3">
      <c r="A2065">
        <v>2064</v>
      </c>
      <c r="B2065" t="s">
        <v>9</v>
      </c>
      <c r="C2065">
        <v>601793</v>
      </c>
      <c r="D2065" t="s">
        <v>10</v>
      </c>
      <c r="E2065" t="s">
        <v>11</v>
      </c>
      <c r="F2065" t="s">
        <v>12</v>
      </c>
      <c r="G2065" t="s">
        <v>13</v>
      </c>
      <c r="H2065" t="s">
        <v>13</v>
      </c>
      <c r="I2065">
        <v>58</v>
      </c>
    </row>
    <row r="2066" spans="1:9" x14ac:dyDescent="0.3">
      <c r="A2066">
        <v>2065</v>
      </c>
      <c r="B2066" t="s">
        <v>15</v>
      </c>
      <c r="C2066">
        <v>1000000</v>
      </c>
      <c r="D2066" t="s">
        <v>10</v>
      </c>
      <c r="E2066" t="s">
        <v>16</v>
      </c>
      <c r="F2066" t="s">
        <v>12</v>
      </c>
      <c r="G2066" t="s">
        <v>13</v>
      </c>
      <c r="H2066" t="s">
        <v>13</v>
      </c>
      <c r="I2066">
        <v>23</v>
      </c>
    </row>
    <row r="2067" spans="1:9" x14ac:dyDescent="0.3">
      <c r="A2067">
        <v>2066</v>
      </c>
      <c r="B2067" t="s">
        <v>9</v>
      </c>
      <c r="C2067">
        <v>255672</v>
      </c>
      <c r="D2067" t="s">
        <v>10</v>
      </c>
      <c r="E2067" t="s">
        <v>16</v>
      </c>
      <c r="F2067" t="s">
        <v>12</v>
      </c>
      <c r="G2067" t="s">
        <v>13</v>
      </c>
      <c r="H2067" t="s">
        <v>13</v>
      </c>
      <c r="I2067">
        <v>50</v>
      </c>
    </row>
    <row r="2068" spans="1:9" x14ac:dyDescent="0.3">
      <c r="A2068">
        <v>2067</v>
      </c>
      <c r="B2068" t="s">
        <v>9</v>
      </c>
      <c r="C2068">
        <v>69361.600000000006</v>
      </c>
      <c r="D2068" t="s">
        <v>10</v>
      </c>
      <c r="E2068" t="s">
        <v>16</v>
      </c>
      <c r="F2068" t="s">
        <v>12</v>
      </c>
      <c r="G2068" t="s">
        <v>13</v>
      </c>
      <c r="H2068" t="s">
        <v>13</v>
      </c>
      <c r="I2068">
        <v>60</v>
      </c>
    </row>
    <row r="2069" spans="1:9" x14ac:dyDescent="0.3">
      <c r="A2069">
        <v>2068</v>
      </c>
      <c r="B2069" t="s">
        <v>9</v>
      </c>
      <c r="C2069">
        <v>326749</v>
      </c>
      <c r="D2069" t="s">
        <v>18</v>
      </c>
      <c r="E2069" t="s">
        <v>16</v>
      </c>
      <c r="F2069" t="s">
        <v>12</v>
      </c>
      <c r="G2069" t="s">
        <v>13</v>
      </c>
      <c r="H2069" t="s">
        <v>12</v>
      </c>
      <c r="I2069">
        <v>36</v>
      </c>
    </row>
    <row r="2070" spans="1:9" x14ac:dyDescent="0.3">
      <c r="A2070">
        <v>2069</v>
      </c>
      <c r="B2070" t="s">
        <v>15</v>
      </c>
      <c r="C2070">
        <v>319576</v>
      </c>
      <c r="D2070" t="s">
        <v>10</v>
      </c>
      <c r="E2070" t="s">
        <v>16</v>
      </c>
      <c r="F2070" t="s">
        <v>12</v>
      </c>
      <c r="G2070" t="s">
        <v>13</v>
      </c>
      <c r="H2070" t="s">
        <v>13</v>
      </c>
      <c r="I2070">
        <v>44</v>
      </c>
    </row>
    <row r="2071" spans="1:9" x14ac:dyDescent="0.3">
      <c r="A2071">
        <v>2070</v>
      </c>
      <c r="B2071" t="s">
        <v>9</v>
      </c>
      <c r="C2071">
        <v>278030.99</v>
      </c>
      <c r="D2071" t="s">
        <v>19</v>
      </c>
      <c r="E2071" t="s">
        <v>16</v>
      </c>
      <c r="F2071" t="s">
        <v>12</v>
      </c>
      <c r="G2071" t="s">
        <v>13</v>
      </c>
      <c r="H2071" t="s">
        <v>13</v>
      </c>
      <c r="I2071">
        <v>43</v>
      </c>
    </row>
    <row r="2072" spans="1:9" x14ac:dyDescent="0.3">
      <c r="A2072">
        <v>2071</v>
      </c>
      <c r="B2072" t="s">
        <v>15</v>
      </c>
      <c r="C2072">
        <v>400000</v>
      </c>
      <c r="D2072" t="s">
        <v>10</v>
      </c>
      <c r="E2072" t="s">
        <v>16</v>
      </c>
      <c r="F2072" t="s">
        <v>12</v>
      </c>
      <c r="G2072" t="s">
        <v>13</v>
      </c>
      <c r="H2072" t="s">
        <v>13</v>
      </c>
      <c r="I2072">
        <v>40</v>
      </c>
    </row>
    <row r="2073" spans="1:9" x14ac:dyDescent="0.3">
      <c r="A2073">
        <v>2072</v>
      </c>
      <c r="B2073" t="s">
        <v>9</v>
      </c>
      <c r="C2073">
        <v>328192</v>
      </c>
      <c r="D2073" t="s">
        <v>18</v>
      </c>
      <c r="E2073" t="s">
        <v>16</v>
      </c>
      <c r="F2073" t="s">
        <v>12</v>
      </c>
      <c r="G2073" t="s">
        <v>13</v>
      </c>
      <c r="H2073" t="s">
        <v>12</v>
      </c>
      <c r="I2073">
        <v>43</v>
      </c>
    </row>
    <row r="2074" spans="1:9" x14ac:dyDescent="0.3">
      <c r="A2074">
        <v>2073</v>
      </c>
      <c r="B2074" t="s">
        <v>15</v>
      </c>
      <c r="C2074">
        <v>1314059</v>
      </c>
      <c r="D2074" t="s">
        <v>14</v>
      </c>
      <c r="E2074" t="s">
        <v>11</v>
      </c>
      <c r="F2074" t="s">
        <v>12</v>
      </c>
      <c r="G2074" t="s">
        <v>13</v>
      </c>
      <c r="H2074" t="s">
        <v>13</v>
      </c>
      <c r="I2074">
        <v>67</v>
      </c>
    </row>
    <row r="2075" spans="1:9" x14ac:dyDescent="0.3">
      <c r="A2075">
        <v>2074</v>
      </c>
      <c r="B2075" t="s">
        <v>15</v>
      </c>
      <c r="C2075">
        <v>300018</v>
      </c>
      <c r="D2075" t="s">
        <v>17</v>
      </c>
      <c r="E2075" t="s">
        <v>16</v>
      </c>
      <c r="F2075" t="s">
        <v>12</v>
      </c>
      <c r="G2075" t="s">
        <v>13</v>
      </c>
      <c r="H2075" t="s">
        <v>13</v>
      </c>
      <c r="I2075">
        <v>59</v>
      </c>
    </row>
    <row r="2076" spans="1:9" x14ac:dyDescent="0.3">
      <c r="A2076">
        <v>2075</v>
      </c>
      <c r="B2076" t="s">
        <v>15</v>
      </c>
      <c r="C2076">
        <v>400000</v>
      </c>
      <c r="D2076" t="s">
        <v>10</v>
      </c>
      <c r="E2076" t="s">
        <v>16</v>
      </c>
      <c r="F2076" t="s">
        <v>12</v>
      </c>
      <c r="G2076" t="s">
        <v>13</v>
      </c>
      <c r="H2076" t="s">
        <v>13</v>
      </c>
      <c r="I2076">
        <v>35</v>
      </c>
    </row>
    <row r="2077" spans="1:9" x14ac:dyDescent="0.3">
      <c r="A2077">
        <v>2076</v>
      </c>
      <c r="B2077" t="s">
        <v>9</v>
      </c>
      <c r="C2077">
        <v>550000</v>
      </c>
      <c r="D2077" t="s">
        <v>10</v>
      </c>
      <c r="E2077" t="s">
        <v>16</v>
      </c>
      <c r="F2077" t="s">
        <v>12</v>
      </c>
      <c r="G2077" t="s">
        <v>13</v>
      </c>
      <c r="H2077" t="s">
        <v>13</v>
      </c>
      <c r="I2077">
        <v>25</v>
      </c>
    </row>
    <row r="2078" spans="1:9" x14ac:dyDescent="0.3">
      <c r="A2078">
        <v>2077</v>
      </c>
      <c r="B2078" t="s">
        <v>15</v>
      </c>
      <c r="C2078">
        <v>686170</v>
      </c>
      <c r="D2078" t="s">
        <v>18</v>
      </c>
      <c r="E2078" t="s">
        <v>16</v>
      </c>
      <c r="F2078" t="s">
        <v>12</v>
      </c>
      <c r="G2078" t="s">
        <v>13</v>
      </c>
      <c r="H2078" t="s">
        <v>12</v>
      </c>
      <c r="I2078">
        <v>43</v>
      </c>
    </row>
    <row r="2079" spans="1:9" x14ac:dyDescent="0.3">
      <c r="A2079">
        <v>2078</v>
      </c>
      <c r="B2079" t="s">
        <v>15</v>
      </c>
      <c r="C2079">
        <v>161550</v>
      </c>
      <c r="D2079" t="s">
        <v>10</v>
      </c>
      <c r="E2079" t="s">
        <v>16</v>
      </c>
      <c r="F2079" t="s">
        <v>12</v>
      </c>
      <c r="G2079" t="s">
        <v>13</v>
      </c>
      <c r="H2079" t="s">
        <v>13</v>
      </c>
      <c r="I2079">
        <v>39</v>
      </c>
    </row>
    <row r="2080" spans="1:9" x14ac:dyDescent="0.3">
      <c r="A2080">
        <v>2079</v>
      </c>
      <c r="B2080" t="s">
        <v>9</v>
      </c>
      <c r="C2080">
        <v>1038456</v>
      </c>
      <c r="D2080" t="s">
        <v>10</v>
      </c>
      <c r="E2080" t="s">
        <v>16</v>
      </c>
      <c r="F2080" t="s">
        <v>12</v>
      </c>
      <c r="G2080" t="s">
        <v>13</v>
      </c>
      <c r="H2080" t="s">
        <v>13</v>
      </c>
      <c r="I2080">
        <v>36</v>
      </c>
    </row>
    <row r="2081" spans="1:9" x14ac:dyDescent="0.3">
      <c r="A2081">
        <v>2080</v>
      </c>
      <c r="B2081" t="s">
        <v>9</v>
      </c>
      <c r="C2081">
        <v>685653.34</v>
      </c>
      <c r="D2081" t="s">
        <v>10</v>
      </c>
      <c r="E2081" t="s">
        <v>16</v>
      </c>
      <c r="F2081" t="s">
        <v>12</v>
      </c>
      <c r="G2081" t="s">
        <v>13</v>
      </c>
      <c r="H2081" t="s">
        <v>13</v>
      </c>
      <c r="I2081">
        <v>44</v>
      </c>
    </row>
    <row r="2082" spans="1:9" x14ac:dyDescent="0.3">
      <c r="A2082">
        <v>2081</v>
      </c>
      <c r="B2082" t="s">
        <v>9</v>
      </c>
      <c r="C2082">
        <v>594092</v>
      </c>
      <c r="D2082" t="s">
        <v>18</v>
      </c>
      <c r="E2082" t="s">
        <v>16</v>
      </c>
      <c r="F2082" t="s">
        <v>12</v>
      </c>
      <c r="G2082" t="s">
        <v>12</v>
      </c>
      <c r="H2082" t="s">
        <v>13</v>
      </c>
      <c r="I2082">
        <v>55</v>
      </c>
    </row>
    <row r="2083" spans="1:9" x14ac:dyDescent="0.3">
      <c r="A2083">
        <v>2082</v>
      </c>
      <c r="B2083" t="s">
        <v>9</v>
      </c>
      <c r="C2083">
        <v>457059</v>
      </c>
      <c r="D2083" t="s">
        <v>10</v>
      </c>
      <c r="E2083" t="s">
        <v>11</v>
      </c>
      <c r="F2083" t="s">
        <v>12</v>
      </c>
      <c r="G2083" t="s">
        <v>13</v>
      </c>
      <c r="H2083" t="s">
        <v>12</v>
      </c>
      <c r="I2083">
        <v>44</v>
      </c>
    </row>
    <row r="2084" spans="1:9" x14ac:dyDescent="0.3">
      <c r="A2084">
        <v>2083</v>
      </c>
      <c r="B2084" t="s">
        <v>9</v>
      </c>
      <c r="C2084">
        <v>250000</v>
      </c>
      <c r="D2084" t="s">
        <v>10</v>
      </c>
      <c r="E2084" t="s">
        <v>16</v>
      </c>
      <c r="F2084" t="s">
        <v>12</v>
      </c>
      <c r="G2084" t="s">
        <v>12</v>
      </c>
      <c r="H2084" t="s">
        <v>12</v>
      </c>
      <c r="I2084">
        <v>47</v>
      </c>
    </row>
    <row r="2085" spans="1:9" x14ac:dyDescent="0.3">
      <c r="A2085">
        <v>2084</v>
      </c>
      <c r="B2085" t="s">
        <v>15</v>
      </c>
      <c r="C2085">
        <v>356600</v>
      </c>
      <c r="D2085" t="s">
        <v>10</v>
      </c>
      <c r="E2085" t="s">
        <v>16</v>
      </c>
      <c r="F2085" t="s">
        <v>12</v>
      </c>
      <c r="G2085" t="s">
        <v>13</v>
      </c>
      <c r="H2085" t="s">
        <v>13</v>
      </c>
      <c r="I2085">
        <v>49</v>
      </c>
    </row>
    <row r="2086" spans="1:9" x14ac:dyDescent="0.3">
      <c r="A2086">
        <v>2085</v>
      </c>
      <c r="B2086" t="s">
        <v>9</v>
      </c>
      <c r="C2086">
        <v>3983343</v>
      </c>
      <c r="D2086" t="s">
        <v>14</v>
      </c>
      <c r="E2086" t="s">
        <v>11</v>
      </c>
      <c r="F2086" t="s">
        <v>12</v>
      </c>
      <c r="G2086" t="s">
        <v>13</v>
      </c>
      <c r="H2086" t="s">
        <v>13</v>
      </c>
      <c r="I2086">
        <v>69</v>
      </c>
    </row>
    <row r="2087" spans="1:9" x14ac:dyDescent="0.3">
      <c r="A2087">
        <v>2086</v>
      </c>
      <c r="B2087" t="s">
        <v>9</v>
      </c>
      <c r="C2087">
        <v>300000</v>
      </c>
      <c r="D2087" t="s">
        <v>10</v>
      </c>
      <c r="E2087" t="s">
        <v>16</v>
      </c>
      <c r="F2087" t="s">
        <v>12</v>
      </c>
      <c r="G2087" t="s">
        <v>13</v>
      </c>
      <c r="H2087" t="s">
        <v>13</v>
      </c>
      <c r="I2087">
        <v>20</v>
      </c>
    </row>
    <row r="2088" spans="1:9" x14ac:dyDescent="0.3">
      <c r="A2088">
        <v>2087</v>
      </c>
      <c r="B2088" t="s">
        <v>9</v>
      </c>
      <c r="C2088">
        <v>110000</v>
      </c>
      <c r="D2088" t="s">
        <v>10</v>
      </c>
      <c r="E2088" t="s">
        <v>16</v>
      </c>
      <c r="F2088" t="s">
        <v>12</v>
      </c>
      <c r="G2088" t="s">
        <v>13</v>
      </c>
      <c r="H2088" t="s">
        <v>12</v>
      </c>
      <c r="I2088">
        <v>57</v>
      </c>
    </row>
    <row r="2089" spans="1:9" x14ac:dyDescent="0.3">
      <c r="A2089">
        <v>2088</v>
      </c>
      <c r="B2089" t="s">
        <v>15</v>
      </c>
      <c r="C2089">
        <v>799650</v>
      </c>
      <c r="D2089" t="s">
        <v>10</v>
      </c>
      <c r="E2089" t="s">
        <v>16</v>
      </c>
      <c r="F2089" t="s">
        <v>12</v>
      </c>
      <c r="G2089" t="s">
        <v>13</v>
      </c>
      <c r="H2089" t="s">
        <v>13</v>
      </c>
      <c r="I2089">
        <v>25</v>
      </c>
    </row>
    <row r="2090" spans="1:9" x14ac:dyDescent="0.3">
      <c r="A2090">
        <v>2089</v>
      </c>
      <c r="B2090" t="s">
        <v>15</v>
      </c>
      <c r="C2090">
        <v>488750</v>
      </c>
      <c r="D2090" t="s">
        <v>10</v>
      </c>
      <c r="E2090" t="s">
        <v>16</v>
      </c>
      <c r="F2090" t="s">
        <v>12</v>
      </c>
      <c r="G2090" t="s">
        <v>13</v>
      </c>
      <c r="H2090" t="s">
        <v>13</v>
      </c>
      <c r="I2090">
        <v>24</v>
      </c>
    </row>
    <row r="2091" spans="1:9" x14ac:dyDescent="0.3">
      <c r="A2091">
        <v>2090</v>
      </c>
      <c r="B2091" t="s">
        <v>9</v>
      </c>
      <c r="C2091">
        <v>2038867</v>
      </c>
      <c r="D2091" t="s">
        <v>10</v>
      </c>
      <c r="E2091" t="s">
        <v>16</v>
      </c>
      <c r="F2091" t="s">
        <v>12</v>
      </c>
      <c r="G2091" t="s">
        <v>13</v>
      </c>
      <c r="H2091" t="s">
        <v>13</v>
      </c>
      <c r="I2091">
        <v>34</v>
      </c>
    </row>
    <row r="2092" spans="1:9" x14ac:dyDescent="0.3">
      <c r="A2092">
        <v>2091</v>
      </c>
      <c r="B2092" t="s">
        <v>15</v>
      </c>
      <c r="C2092">
        <v>793930.98</v>
      </c>
      <c r="D2092" t="s">
        <v>10</v>
      </c>
      <c r="E2092" t="s">
        <v>11</v>
      </c>
      <c r="F2092" t="s">
        <v>12</v>
      </c>
      <c r="G2092" t="s">
        <v>13</v>
      </c>
      <c r="H2092" t="s">
        <v>13</v>
      </c>
      <c r="I2092">
        <v>35</v>
      </c>
    </row>
    <row r="2093" spans="1:9" x14ac:dyDescent="0.3">
      <c r="A2093">
        <v>2092</v>
      </c>
      <c r="B2093" t="s">
        <v>9</v>
      </c>
      <c r="C2093">
        <v>452337.26</v>
      </c>
      <c r="D2093" t="s">
        <v>10</v>
      </c>
      <c r="E2093" t="s">
        <v>16</v>
      </c>
      <c r="F2093" t="s">
        <v>12</v>
      </c>
      <c r="G2093" t="s">
        <v>13</v>
      </c>
      <c r="H2093" t="s">
        <v>13</v>
      </c>
      <c r="I2093">
        <v>40</v>
      </c>
    </row>
    <row r="2094" spans="1:9" x14ac:dyDescent="0.3">
      <c r="A2094">
        <v>2093</v>
      </c>
      <c r="B2094" t="s">
        <v>9</v>
      </c>
      <c r="C2094">
        <v>401258.65</v>
      </c>
      <c r="D2094" t="s">
        <v>10</v>
      </c>
      <c r="E2094" t="s">
        <v>16</v>
      </c>
      <c r="F2094" t="s">
        <v>12</v>
      </c>
      <c r="G2094" t="s">
        <v>13</v>
      </c>
      <c r="H2094" t="s">
        <v>13</v>
      </c>
      <c r="I2094">
        <v>59</v>
      </c>
    </row>
    <row r="2095" spans="1:9" x14ac:dyDescent="0.3">
      <c r="A2095">
        <v>2094</v>
      </c>
      <c r="B2095" t="s">
        <v>15</v>
      </c>
      <c r="C2095">
        <v>476344.45</v>
      </c>
      <c r="D2095" t="s">
        <v>10</v>
      </c>
      <c r="E2095" t="s">
        <v>16</v>
      </c>
      <c r="F2095" t="s">
        <v>12</v>
      </c>
      <c r="G2095" t="s">
        <v>13</v>
      </c>
      <c r="H2095" t="s">
        <v>13</v>
      </c>
      <c r="I2095">
        <v>24</v>
      </c>
    </row>
    <row r="2096" spans="1:9" x14ac:dyDescent="0.3">
      <c r="A2096">
        <v>2095</v>
      </c>
      <c r="B2096" t="s">
        <v>9</v>
      </c>
      <c r="C2096">
        <v>1934551</v>
      </c>
      <c r="D2096" t="s">
        <v>10</v>
      </c>
      <c r="E2096" t="s">
        <v>16</v>
      </c>
      <c r="F2096" t="s">
        <v>12</v>
      </c>
      <c r="G2096" t="s">
        <v>13</v>
      </c>
      <c r="H2096" t="s">
        <v>12</v>
      </c>
      <c r="I2096">
        <v>58</v>
      </c>
    </row>
    <row r="2097" spans="1:9" x14ac:dyDescent="0.3">
      <c r="A2097">
        <v>2096</v>
      </c>
      <c r="B2097" t="s">
        <v>9</v>
      </c>
      <c r="C2097">
        <v>1995482.54</v>
      </c>
      <c r="D2097" t="s">
        <v>10</v>
      </c>
      <c r="E2097" t="s">
        <v>11</v>
      </c>
      <c r="F2097" t="s">
        <v>12</v>
      </c>
      <c r="G2097" t="s">
        <v>13</v>
      </c>
      <c r="H2097" t="s">
        <v>13</v>
      </c>
      <c r="I2097">
        <v>34</v>
      </c>
    </row>
    <row r="2098" spans="1:9" x14ac:dyDescent="0.3">
      <c r="A2098">
        <v>2097</v>
      </c>
      <c r="B2098" t="s">
        <v>9</v>
      </c>
      <c r="C2098">
        <v>297949</v>
      </c>
      <c r="D2098" t="s">
        <v>17</v>
      </c>
      <c r="E2098" t="s">
        <v>16</v>
      </c>
      <c r="F2098" t="s">
        <v>12</v>
      </c>
      <c r="G2098" t="s">
        <v>13</v>
      </c>
      <c r="H2098" t="s">
        <v>13</v>
      </c>
      <c r="I2098">
        <v>37</v>
      </c>
    </row>
    <row r="2099" spans="1:9" x14ac:dyDescent="0.3">
      <c r="A2099">
        <v>2098</v>
      </c>
      <c r="B2099" t="s">
        <v>9</v>
      </c>
      <c r="C2099">
        <v>722064</v>
      </c>
      <c r="D2099" t="s">
        <v>10</v>
      </c>
      <c r="E2099" t="s">
        <v>16</v>
      </c>
      <c r="F2099" t="s">
        <v>12</v>
      </c>
      <c r="G2099" t="s">
        <v>13</v>
      </c>
      <c r="H2099" t="s">
        <v>13</v>
      </c>
      <c r="I2099">
        <v>33</v>
      </c>
    </row>
    <row r="2100" spans="1:9" x14ac:dyDescent="0.3">
      <c r="A2100">
        <v>2099</v>
      </c>
      <c r="B2100" t="s">
        <v>9</v>
      </c>
      <c r="C2100">
        <v>753913.5</v>
      </c>
      <c r="D2100" t="s">
        <v>10</v>
      </c>
      <c r="E2100" t="s">
        <v>11</v>
      </c>
      <c r="F2100" t="s">
        <v>12</v>
      </c>
      <c r="G2100" t="s">
        <v>13</v>
      </c>
      <c r="H2100" t="s">
        <v>13</v>
      </c>
      <c r="I2100">
        <v>56</v>
      </c>
    </row>
    <row r="2101" spans="1:9" x14ac:dyDescent="0.3">
      <c r="A2101">
        <v>2100</v>
      </c>
      <c r="B2101" t="s">
        <v>9</v>
      </c>
      <c r="C2101">
        <v>607142.85</v>
      </c>
      <c r="D2101" t="s">
        <v>10</v>
      </c>
      <c r="E2101" t="s">
        <v>16</v>
      </c>
      <c r="F2101" t="s">
        <v>12</v>
      </c>
      <c r="G2101" t="s">
        <v>13</v>
      </c>
      <c r="H2101" t="s">
        <v>13</v>
      </c>
      <c r="I2101">
        <v>31</v>
      </c>
    </row>
    <row r="2102" spans="1:9" x14ac:dyDescent="0.3">
      <c r="A2102">
        <v>2101</v>
      </c>
      <c r="B2102" t="s">
        <v>9</v>
      </c>
      <c r="C2102">
        <v>260000</v>
      </c>
      <c r="D2102" t="s">
        <v>10</v>
      </c>
      <c r="E2102" t="s">
        <v>16</v>
      </c>
      <c r="F2102" t="s">
        <v>12</v>
      </c>
      <c r="G2102" t="s">
        <v>13</v>
      </c>
      <c r="H2102" t="s">
        <v>12</v>
      </c>
      <c r="I2102">
        <v>37</v>
      </c>
    </row>
    <row r="2103" spans="1:9" x14ac:dyDescent="0.3">
      <c r="A2103">
        <v>2102</v>
      </c>
      <c r="B2103" t="s">
        <v>9</v>
      </c>
      <c r="C2103">
        <v>742000</v>
      </c>
      <c r="D2103" t="s">
        <v>10</v>
      </c>
      <c r="E2103" t="s">
        <v>16</v>
      </c>
      <c r="F2103" t="s">
        <v>12</v>
      </c>
      <c r="G2103" t="s">
        <v>13</v>
      </c>
      <c r="H2103" t="s">
        <v>13</v>
      </c>
      <c r="I2103">
        <v>57</v>
      </c>
    </row>
    <row r="2104" spans="1:9" x14ac:dyDescent="0.3">
      <c r="A2104">
        <v>2103</v>
      </c>
      <c r="B2104" t="s">
        <v>9</v>
      </c>
      <c r="C2104">
        <v>170440</v>
      </c>
      <c r="D2104" t="s">
        <v>10</v>
      </c>
      <c r="E2104" t="s">
        <v>16</v>
      </c>
      <c r="F2104" t="s">
        <v>12</v>
      </c>
      <c r="G2104" t="s">
        <v>13</v>
      </c>
      <c r="H2104" t="s">
        <v>13</v>
      </c>
      <c r="I2104">
        <v>42</v>
      </c>
    </row>
    <row r="2105" spans="1:9" x14ac:dyDescent="0.3">
      <c r="A2105">
        <v>2104</v>
      </c>
      <c r="B2105" t="s">
        <v>15</v>
      </c>
      <c r="C2105">
        <v>242860</v>
      </c>
      <c r="D2105" t="s">
        <v>10</v>
      </c>
      <c r="E2105" t="s">
        <v>16</v>
      </c>
      <c r="F2105" t="s">
        <v>12</v>
      </c>
      <c r="G2105" t="s">
        <v>13</v>
      </c>
      <c r="H2105" t="s">
        <v>12</v>
      </c>
      <c r="I2105">
        <v>62</v>
      </c>
    </row>
    <row r="2106" spans="1:9" x14ac:dyDescent="0.3">
      <c r="A2106">
        <v>2105</v>
      </c>
      <c r="B2106" t="s">
        <v>9</v>
      </c>
      <c r="C2106">
        <v>1860734</v>
      </c>
      <c r="D2106" t="s">
        <v>18</v>
      </c>
      <c r="E2106" t="s">
        <v>16</v>
      </c>
      <c r="F2106" t="s">
        <v>12</v>
      </c>
      <c r="G2106" t="s">
        <v>12</v>
      </c>
      <c r="H2106" t="s">
        <v>12</v>
      </c>
      <c r="I2106">
        <v>52</v>
      </c>
    </row>
    <row r="2107" spans="1:9" x14ac:dyDescent="0.3">
      <c r="A2107">
        <v>2106</v>
      </c>
      <c r="B2107" t="s">
        <v>9</v>
      </c>
      <c r="C2107">
        <v>620373.67000000004</v>
      </c>
      <c r="D2107" t="s">
        <v>10</v>
      </c>
      <c r="E2107" t="s">
        <v>16</v>
      </c>
      <c r="F2107" t="s">
        <v>12</v>
      </c>
      <c r="G2107" t="s">
        <v>13</v>
      </c>
      <c r="H2107" t="s">
        <v>13</v>
      </c>
      <c r="I2107">
        <v>46</v>
      </c>
    </row>
    <row r="2108" spans="1:9" x14ac:dyDescent="0.3">
      <c r="A2108">
        <v>2107</v>
      </c>
      <c r="B2108" t="s">
        <v>15</v>
      </c>
      <c r="C2108">
        <v>1233708</v>
      </c>
      <c r="D2108" t="s">
        <v>10</v>
      </c>
      <c r="E2108" t="s">
        <v>16</v>
      </c>
      <c r="F2108" t="s">
        <v>12</v>
      </c>
      <c r="G2108" t="s">
        <v>13</v>
      </c>
      <c r="H2108" t="s">
        <v>13</v>
      </c>
      <c r="I2108">
        <v>40</v>
      </c>
    </row>
    <row r="2109" spans="1:9" x14ac:dyDescent="0.3">
      <c r="A2109">
        <v>2108</v>
      </c>
      <c r="B2109" t="s">
        <v>9</v>
      </c>
      <c r="C2109">
        <v>520000</v>
      </c>
      <c r="D2109" t="s">
        <v>10</v>
      </c>
      <c r="E2109" t="s">
        <v>16</v>
      </c>
      <c r="F2109" t="s">
        <v>12</v>
      </c>
      <c r="G2109" t="s">
        <v>13</v>
      </c>
      <c r="H2109" t="s">
        <v>13</v>
      </c>
      <c r="I2109">
        <v>45</v>
      </c>
    </row>
    <row r="2110" spans="1:9" x14ac:dyDescent="0.3">
      <c r="A2110">
        <v>2109</v>
      </c>
      <c r="B2110" t="s">
        <v>9</v>
      </c>
      <c r="C2110">
        <v>160000</v>
      </c>
      <c r="D2110" t="s">
        <v>10</v>
      </c>
      <c r="E2110" t="s">
        <v>16</v>
      </c>
      <c r="F2110" t="s">
        <v>12</v>
      </c>
      <c r="G2110" t="s">
        <v>12</v>
      </c>
      <c r="H2110" t="s">
        <v>13</v>
      </c>
      <c r="I2110">
        <v>26</v>
      </c>
    </row>
    <row r="2111" spans="1:9" x14ac:dyDescent="0.3">
      <c r="A2111">
        <v>2110</v>
      </c>
      <c r="B2111" t="s">
        <v>9</v>
      </c>
      <c r="C2111">
        <v>296346.2</v>
      </c>
      <c r="D2111" t="s">
        <v>10</v>
      </c>
      <c r="E2111" t="s">
        <v>16</v>
      </c>
      <c r="F2111" t="s">
        <v>12</v>
      </c>
      <c r="G2111" t="s">
        <v>13</v>
      </c>
      <c r="H2111" t="s">
        <v>13</v>
      </c>
      <c r="I2111">
        <v>48</v>
      </c>
    </row>
    <row r="2112" spans="1:9" x14ac:dyDescent="0.3">
      <c r="A2112">
        <v>2111</v>
      </c>
      <c r="B2112" t="s">
        <v>15</v>
      </c>
      <c r="C2112">
        <v>32942.089999999997</v>
      </c>
      <c r="D2112" t="s">
        <v>10</v>
      </c>
      <c r="E2112" t="s">
        <v>11</v>
      </c>
      <c r="F2112" t="s">
        <v>12</v>
      </c>
      <c r="G2112" t="s">
        <v>13</v>
      </c>
      <c r="H2112" t="s">
        <v>13</v>
      </c>
      <c r="I2112">
        <v>24</v>
      </c>
    </row>
    <row r="2113" spans="1:9" x14ac:dyDescent="0.3">
      <c r="A2113">
        <v>2112</v>
      </c>
      <c r="B2113" t="s">
        <v>9</v>
      </c>
      <c r="C2113">
        <v>297102</v>
      </c>
      <c r="D2113" t="s">
        <v>18</v>
      </c>
      <c r="E2113" t="s">
        <v>16</v>
      </c>
      <c r="F2113" t="s">
        <v>12</v>
      </c>
      <c r="G2113" t="s">
        <v>13</v>
      </c>
      <c r="H2113" t="s">
        <v>13</v>
      </c>
      <c r="I2113">
        <v>29</v>
      </c>
    </row>
    <row r="2114" spans="1:9" x14ac:dyDescent="0.3">
      <c r="A2114">
        <v>2113</v>
      </c>
      <c r="B2114" t="s">
        <v>9</v>
      </c>
      <c r="C2114">
        <v>297139</v>
      </c>
      <c r="D2114" t="s">
        <v>17</v>
      </c>
      <c r="E2114" t="s">
        <v>16</v>
      </c>
      <c r="F2114" t="s">
        <v>12</v>
      </c>
      <c r="G2114" t="s">
        <v>13</v>
      </c>
      <c r="H2114" t="s">
        <v>13</v>
      </c>
      <c r="I2114">
        <v>36</v>
      </c>
    </row>
    <row r="2115" spans="1:9" x14ac:dyDescent="0.3">
      <c r="A2115">
        <v>2114</v>
      </c>
      <c r="B2115" t="s">
        <v>9</v>
      </c>
      <c r="C2115">
        <v>1069013.75</v>
      </c>
      <c r="D2115" t="s">
        <v>10</v>
      </c>
      <c r="E2115" t="s">
        <v>16</v>
      </c>
      <c r="F2115" t="s">
        <v>12</v>
      </c>
      <c r="G2115" t="s">
        <v>13</v>
      </c>
      <c r="H2115" t="s">
        <v>13</v>
      </c>
      <c r="I2115">
        <v>27</v>
      </c>
    </row>
    <row r="2116" spans="1:9" x14ac:dyDescent="0.3">
      <c r="A2116">
        <v>2115</v>
      </c>
      <c r="B2116" t="s">
        <v>15</v>
      </c>
      <c r="C2116">
        <v>358405</v>
      </c>
      <c r="D2116" t="s">
        <v>10</v>
      </c>
      <c r="E2116" t="s">
        <v>16</v>
      </c>
      <c r="F2116" t="s">
        <v>12</v>
      </c>
      <c r="G2116" t="s">
        <v>13</v>
      </c>
      <c r="H2116" t="s">
        <v>13</v>
      </c>
      <c r="I2116">
        <v>24</v>
      </c>
    </row>
    <row r="2117" spans="1:9" x14ac:dyDescent="0.3">
      <c r="A2117">
        <v>2116</v>
      </c>
      <c r="B2117" t="s">
        <v>9</v>
      </c>
      <c r="C2117">
        <v>1596417</v>
      </c>
      <c r="D2117" t="s">
        <v>10</v>
      </c>
      <c r="E2117" t="s">
        <v>11</v>
      </c>
      <c r="F2117" t="s">
        <v>12</v>
      </c>
      <c r="G2117" t="s">
        <v>13</v>
      </c>
      <c r="H2117" t="s">
        <v>12</v>
      </c>
      <c r="I2117">
        <v>47</v>
      </c>
    </row>
    <row r="2118" spans="1:9" x14ac:dyDescent="0.3">
      <c r="A2118">
        <v>2117</v>
      </c>
      <c r="B2118" t="s">
        <v>9</v>
      </c>
      <c r="C2118">
        <v>303000</v>
      </c>
      <c r="D2118" t="s">
        <v>10</v>
      </c>
      <c r="E2118" t="s">
        <v>16</v>
      </c>
      <c r="F2118" t="s">
        <v>12</v>
      </c>
      <c r="G2118" t="s">
        <v>13</v>
      </c>
      <c r="H2118" t="s">
        <v>13</v>
      </c>
      <c r="I2118">
        <v>24</v>
      </c>
    </row>
    <row r="2119" spans="1:9" x14ac:dyDescent="0.3">
      <c r="A2119">
        <v>2118</v>
      </c>
      <c r="B2119" t="s">
        <v>9</v>
      </c>
      <c r="C2119">
        <v>400944.9</v>
      </c>
      <c r="D2119" t="s">
        <v>10</v>
      </c>
      <c r="E2119" t="s">
        <v>16</v>
      </c>
      <c r="F2119" t="s">
        <v>12</v>
      </c>
      <c r="G2119" t="s">
        <v>13</v>
      </c>
      <c r="H2119" t="s">
        <v>13</v>
      </c>
      <c r="I2119">
        <v>27</v>
      </c>
    </row>
    <row r="2120" spans="1:9" x14ac:dyDescent="0.3">
      <c r="A2120">
        <v>2119</v>
      </c>
      <c r="B2120" t="s">
        <v>9</v>
      </c>
      <c r="C2120">
        <v>130000</v>
      </c>
      <c r="D2120" t="s">
        <v>10</v>
      </c>
      <c r="E2120" t="s">
        <v>16</v>
      </c>
      <c r="F2120" t="s">
        <v>12</v>
      </c>
      <c r="G2120" t="s">
        <v>13</v>
      </c>
      <c r="H2120" t="s">
        <v>12</v>
      </c>
      <c r="I2120">
        <v>27</v>
      </c>
    </row>
    <row r="2121" spans="1:9" x14ac:dyDescent="0.3">
      <c r="A2121">
        <v>2120</v>
      </c>
      <c r="B2121" t="s">
        <v>15</v>
      </c>
      <c r="C2121">
        <v>284392</v>
      </c>
      <c r="D2121" t="s">
        <v>10</v>
      </c>
      <c r="E2121" t="s">
        <v>11</v>
      </c>
      <c r="F2121" t="s">
        <v>12</v>
      </c>
      <c r="G2121" t="s">
        <v>13</v>
      </c>
      <c r="H2121" t="s">
        <v>12</v>
      </c>
      <c r="I2121">
        <v>56</v>
      </c>
    </row>
    <row r="2122" spans="1:9" x14ac:dyDescent="0.3">
      <c r="A2122">
        <v>2121</v>
      </c>
      <c r="B2122" t="s">
        <v>9</v>
      </c>
      <c r="C2122">
        <v>681308.01</v>
      </c>
      <c r="D2122" t="s">
        <v>10</v>
      </c>
      <c r="E2122" t="s">
        <v>16</v>
      </c>
      <c r="F2122" t="s">
        <v>12</v>
      </c>
      <c r="G2122" t="s">
        <v>13</v>
      </c>
      <c r="H2122" t="s">
        <v>13</v>
      </c>
      <c r="I2122">
        <v>31</v>
      </c>
    </row>
    <row r="2123" spans="1:9" x14ac:dyDescent="0.3">
      <c r="A2123">
        <v>2122</v>
      </c>
      <c r="B2123" t="s">
        <v>15</v>
      </c>
      <c r="C2123">
        <v>1436096</v>
      </c>
      <c r="D2123" t="s">
        <v>14</v>
      </c>
      <c r="E2123" t="s">
        <v>11</v>
      </c>
      <c r="F2123" t="s">
        <v>12</v>
      </c>
      <c r="G2123" t="s">
        <v>13</v>
      </c>
      <c r="H2123" t="s">
        <v>13</v>
      </c>
      <c r="I2123">
        <v>60</v>
      </c>
    </row>
    <row r="2124" spans="1:9" x14ac:dyDescent="0.3">
      <c r="A2124">
        <v>2123</v>
      </c>
      <c r="B2124" t="s">
        <v>9</v>
      </c>
      <c r="C2124">
        <v>299647</v>
      </c>
      <c r="D2124" t="s">
        <v>18</v>
      </c>
      <c r="E2124" t="s">
        <v>16</v>
      </c>
      <c r="F2124" t="s">
        <v>12</v>
      </c>
      <c r="G2124" t="s">
        <v>13</v>
      </c>
      <c r="H2124" t="s">
        <v>12</v>
      </c>
      <c r="I2124">
        <v>48</v>
      </c>
    </row>
    <row r="2125" spans="1:9" x14ac:dyDescent="0.3">
      <c r="A2125">
        <v>2124</v>
      </c>
      <c r="B2125" t="s">
        <v>9</v>
      </c>
      <c r="C2125">
        <v>522249</v>
      </c>
      <c r="D2125" t="s">
        <v>18</v>
      </c>
      <c r="E2125" t="s">
        <v>16</v>
      </c>
      <c r="F2125" t="s">
        <v>12</v>
      </c>
      <c r="G2125" t="s">
        <v>13</v>
      </c>
      <c r="H2125" t="s">
        <v>12</v>
      </c>
      <c r="I2125">
        <v>30</v>
      </c>
    </row>
    <row r="2126" spans="1:9" x14ac:dyDescent="0.3">
      <c r="A2126">
        <v>2125</v>
      </c>
      <c r="B2126" t="s">
        <v>9</v>
      </c>
      <c r="C2126">
        <v>2399117.94</v>
      </c>
      <c r="D2126" t="s">
        <v>10</v>
      </c>
      <c r="E2126" t="s">
        <v>16</v>
      </c>
      <c r="F2126" t="s">
        <v>12</v>
      </c>
      <c r="G2126" t="s">
        <v>13</v>
      </c>
      <c r="H2126" t="s">
        <v>13</v>
      </c>
      <c r="I2126">
        <v>36</v>
      </c>
    </row>
    <row r="2127" spans="1:9" x14ac:dyDescent="0.3">
      <c r="A2127">
        <v>2126</v>
      </c>
      <c r="B2127" t="s">
        <v>9</v>
      </c>
      <c r="C2127">
        <v>1431680.32</v>
      </c>
      <c r="D2127" t="s">
        <v>10</v>
      </c>
      <c r="E2127" t="s">
        <v>11</v>
      </c>
      <c r="F2127" t="s">
        <v>12</v>
      </c>
      <c r="G2127" t="s">
        <v>13</v>
      </c>
      <c r="H2127" t="s">
        <v>13</v>
      </c>
      <c r="I2127">
        <v>37</v>
      </c>
    </row>
    <row r="2128" spans="1:9" x14ac:dyDescent="0.3">
      <c r="A2128">
        <v>2127</v>
      </c>
      <c r="B2128" t="s">
        <v>9</v>
      </c>
      <c r="C2128">
        <v>299647</v>
      </c>
      <c r="D2128" t="s">
        <v>17</v>
      </c>
      <c r="E2128" t="s">
        <v>16</v>
      </c>
      <c r="F2128" t="s">
        <v>12</v>
      </c>
      <c r="G2128" t="s">
        <v>13</v>
      </c>
      <c r="H2128" t="s">
        <v>12</v>
      </c>
      <c r="I2128">
        <v>63</v>
      </c>
    </row>
    <row r="2129" spans="1:9" x14ac:dyDescent="0.3">
      <c r="A2129">
        <v>2128</v>
      </c>
      <c r="B2129" t="s">
        <v>9</v>
      </c>
      <c r="C2129">
        <v>297046</v>
      </c>
      <c r="D2129" t="s">
        <v>18</v>
      </c>
      <c r="E2129" t="s">
        <v>16</v>
      </c>
      <c r="F2129" t="s">
        <v>12</v>
      </c>
      <c r="G2129" t="s">
        <v>12</v>
      </c>
      <c r="H2129" t="s">
        <v>12</v>
      </c>
      <c r="I2129">
        <v>25</v>
      </c>
    </row>
    <row r="2130" spans="1:9" x14ac:dyDescent="0.3">
      <c r="A2130">
        <v>2129</v>
      </c>
      <c r="B2130" t="s">
        <v>9</v>
      </c>
      <c r="C2130">
        <v>347510</v>
      </c>
      <c r="D2130" t="s">
        <v>10</v>
      </c>
      <c r="E2130" t="s">
        <v>16</v>
      </c>
      <c r="F2130" t="s">
        <v>12</v>
      </c>
      <c r="G2130" t="s">
        <v>13</v>
      </c>
      <c r="H2130" t="s">
        <v>13</v>
      </c>
      <c r="I2130">
        <v>37</v>
      </c>
    </row>
    <row r="2131" spans="1:9" x14ac:dyDescent="0.3">
      <c r="A2131">
        <v>2130</v>
      </c>
      <c r="B2131" t="s">
        <v>9</v>
      </c>
      <c r="C2131">
        <v>315000</v>
      </c>
      <c r="D2131" t="s">
        <v>10</v>
      </c>
      <c r="E2131" t="s">
        <v>16</v>
      </c>
      <c r="F2131" t="s">
        <v>12</v>
      </c>
      <c r="G2131" t="s">
        <v>13</v>
      </c>
      <c r="H2131" t="s">
        <v>13</v>
      </c>
      <c r="I2131">
        <v>53</v>
      </c>
    </row>
    <row r="2132" spans="1:9" x14ac:dyDescent="0.3">
      <c r="A2132">
        <v>2131</v>
      </c>
      <c r="B2132" t="s">
        <v>9</v>
      </c>
      <c r="C2132">
        <v>297046</v>
      </c>
      <c r="D2132" t="s">
        <v>18</v>
      </c>
      <c r="E2132" t="s">
        <v>16</v>
      </c>
      <c r="F2132" t="s">
        <v>12</v>
      </c>
      <c r="G2132" t="s">
        <v>13</v>
      </c>
      <c r="H2132" t="s">
        <v>13</v>
      </c>
      <c r="I2132">
        <v>43</v>
      </c>
    </row>
    <row r="2133" spans="1:9" x14ac:dyDescent="0.3">
      <c r="A2133">
        <v>2132</v>
      </c>
      <c r="B2133" t="s">
        <v>9</v>
      </c>
      <c r="C2133">
        <v>278030</v>
      </c>
      <c r="D2133" t="s">
        <v>19</v>
      </c>
      <c r="E2133" t="s">
        <v>16</v>
      </c>
      <c r="F2133" t="s">
        <v>12</v>
      </c>
      <c r="G2133" t="s">
        <v>12</v>
      </c>
      <c r="H2133" t="s">
        <v>13</v>
      </c>
      <c r="I2133">
        <v>54</v>
      </c>
    </row>
    <row r="2134" spans="1:9" x14ac:dyDescent="0.3">
      <c r="A2134">
        <v>2133</v>
      </c>
      <c r="B2134" t="s">
        <v>15</v>
      </c>
      <c r="C2134">
        <v>445821</v>
      </c>
      <c r="D2134" t="s">
        <v>18</v>
      </c>
      <c r="E2134" t="s">
        <v>16</v>
      </c>
      <c r="F2134" t="s">
        <v>12</v>
      </c>
      <c r="G2134" t="s">
        <v>13</v>
      </c>
      <c r="H2134" t="s">
        <v>13</v>
      </c>
      <c r="I2134">
        <v>39</v>
      </c>
    </row>
    <row r="2135" spans="1:9" x14ac:dyDescent="0.3">
      <c r="A2135">
        <v>2134</v>
      </c>
      <c r="B2135" t="s">
        <v>9</v>
      </c>
      <c r="C2135">
        <v>306723.3</v>
      </c>
      <c r="D2135" t="s">
        <v>18</v>
      </c>
      <c r="E2135" t="s">
        <v>16</v>
      </c>
      <c r="F2135" t="s">
        <v>12</v>
      </c>
      <c r="G2135" t="s">
        <v>12</v>
      </c>
      <c r="H2135" t="s">
        <v>12</v>
      </c>
      <c r="I2135">
        <v>45</v>
      </c>
    </row>
    <row r="2136" spans="1:9" x14ac:dyDescent="0.3">
      <c r="A2136">
        <v>2135</v>
      </c>
      <c r="B2136" t="s">
        <v>15</v>
      </c>
      <c r="C2136">
        <v>445431.32</v>
      </c>
      <c r="D2136" t="s">
        <v>10</v>
      </c>
      <c r="E2136" t="s">
        <v>16</v>
      </c>
      <c r="F2136" t="s">
        <v>12</v>
      </c>
      <c r="G2136" t="s">
        <v>13</v>
      </c>
      <c r="H2136" t="s">
        <v>13</v>
      </c>
      <c r="I2136">
        <v>25</v>
      </c>
    </row>
    <row r="2137" spans="1:9" x14ac:dyDescent="0.3">
      <c r="A2137">
        <v>2136</v>
      </c>
      <c r="B2137" t="s">
        <v>9</v>
      </c>
      <c r="C2137">
        <v>1460786.78</v>
      </c>
      <c r="D2137" t="s">
        <v>10</v>
      </c>
      <c r="E2137" t="s">
        <v>16</v>
      </c>
      <c r="F2137" t="s">
        <v>12</v>
      </c>
      <c r="G2137" t="s">
        <v>13</v>
      </c>
      <c r="H2137" t="s">
        <v>13</v>
      </c>
      <c r="I2137">
        <v>32</v>
      </c>
    </row>
    <row r="2138" spans="1:9" x14ac:dyDescent="0.3">
      <c r="A2138">
        <v>2137</v>
      </c>
      <c r="B2138" t="s">
        <v>9</v>
      </c>
      <c r="C2138">
        <v>10652</v>
      </c>
      <c r="D2138" t="s">
        <v>10</v>
      </c>
      <c r="E2138" t="s">
        <v>16</v>
      </c>
      <c r="F2138" t="s">
        <v>12</v>
      </c>
      <c r="G2138" t="s">
        <v>12</v>
      </c>
      <c r="H2138" t="s">
        <v>13</v>
      </c>
      <c r="I2138">
        <v>24</v>
      </c>
    </row>
    <row r="2139" spans="1:9" x14ac:dyDescent="0.3">
      <c r="A2139">
        <v>2138</v>
      </c>
      <c r="B2139" t="s">
        <v>15</v>
      </c>
      <c r="C2139">
        <v>278030</v>
      </c>
      <c r="D2139" t="s">
        <v>17</v>
      </c>
      <c r="E2139" t="s">
        <v>16</v>
      </c>
      <c r="F2139" t="s">
        <v>12</v>
      </c>
      <c r="G2139" t="s">
        <v>13</v>
      </c>
      <c r="H2139" t="s">
        <v>12</v>
      </c>
      <c r="I2139">
        <v>27</v>
      </c>
    </row>
    <row r="2140" spans="1:9" x14ac:dyDescent="0.3">
      <c r="A2140">
        <v>2139</v>
      </c>
      <c r="B2140" t="s">
        <v>15</v>
      </c>
      <c r="C2140">
        <v>1160116</v>
      </c>
      <c r="D2140" t="s">
        <v>14</v>
      </c>
      <c r="E2140" t="s">
        <v>11</v>
      </c>
      <c r="F2140" t="s">
        <v>12</v>
      </c>
      <c r="G2140" t="s">
        <v>13</v>
      </c>
      <c r="H2140" t="s">
        <v>13</v>
      </c>
      <c r="I2140">
        <v>66</v>
      </c>
    </row>
    <row r="2141" spans="1:9" x14ac:dyDescent="0.3">
      <c r="A2141">
        <v>2140</v>
      </c>
      <c r="B2141" t="s">
        <v>9</v>
      </c>
      <c r="C2141">
        <v>342028</v>
      </c>
      <c r="D2141" t="s">
        <v>10</v>
      </c>
      <c r="E2141" t="s">
        <v>16</v>
      </c>
      <c r="F2141" t="s">
        <v>12</v>
      </c>
      <c r="G2141" t="s">
        <v>13</v>
      </c>
      <c r="H2141" t="s">
        <v>13</v>
      </c>
      <c r="I2141">
        <v>58</v>
      </c>
    </row>
    <row r="2142" spans="1:9" x14ac:dyDescent="0.3">
      <c r="A2142">
        <v>2141</v>
      </c>
      <c r="B2142" t="s">
        <v>9</v>
      </c>
      <c r="C2142">
        <v>239390</v>
      </c>
      <c r="D2142" t="s">
        <v>10</v>
      </c>
      <c r="E2142" t="s">
        <v>16</v>
      </c>
      <c r="F2142" t="s">
        <v>12</v>
      </c>
      <c r="G2142" t="s">
        <v>13</v>
      </c>
      <c r="H2142" t="s">
        <v>13</v>
      </c>
      <c r="I2142">
        <v>46</v>
      </c>
    </row>
    <row r="2143" spans="1:9" x14ac:dyDescent="0.3">
      <c r="A2143">
        <v>2142</v>
      </c>
      <c r="B2143" t="s">
        <v>9</v>
      </c>
      <c r="C2143">
        <v>1347519</v>
      </c>
      <c r="D2143" t="s">
        <v>10</v>
      </c>
      <c r="E2143" t="s">
        <v>11</v>
      </c>
      <c r="F2143" t="s">
        <v>12</v>
      </c>
      <c r="G2143" t="s">
        <v>13</v>
      </c>
      <c r="H2143" t="s">
        <v>13</v>
      </c>
      <c r="I2143">
        <v>57</v>
      </c>
    </row>
    <row r="2144" spans="1:9" x14ac:dyDescent="0.3">
      <c r="A2144">
        <v>2143</v>
      </c>
      <c r="B2144" t="s">
        <v>9</v>
      </c>
      <c r="C2144">
        <v>350000</v>
      </c>
      <c r="D2144" t="s">
        <v>10</v>
      </c>
      <c r="E2144" t="s">
        <v>16</v>
      </c>
      <c r="F2144" t="s">
        <v>12</v>
      </c>
      <c r="G2144" t="s">
        <v>13</v>
      </c>
      <c r="H2144" t="s">
        <v>13</v>
      </c>
      <c r="I2144">
        <v>37</v>
      </c>
    </row>
    <row r="2145" spans="1:9" x14ac:dyDescent="0.3">
      <c r="A2145">
        <v>2144</v>
      </c>
      <c r="B2145" t="s">
        <v>15</v>
      </c>
      <c r="C2145">
        <v>295000</v>
      </c>
      <c r="D2145" t="s">
        <v>10</v>
      </c>
      <c r="E2145" t="s">
        <v>16</v>
      </c>
      <c r="F2145" t="s">
        <v>12</v>
      </c>
      <c r="G2145" t="s">
        <v>13</v>
      </c>
      <c r="H2145" t="s">
        <v>12</v>
      </c>
      <c r="I2145">
        <v>19</v>
      </c>
    </row>
    <row r="2146" spans="1:9" x14ac:dyDescent="0.3">
      <c r="A2146">
        <v>2145</v>
      </c>
      <c r="B2146" t="s">
        <v>9</v>
      </c>
      <c r="C2146">
        <v>302470</v>
      </c>
      <c r="D2146" t="s">
        <v>18</v>
      </c>
      <c r="E2146" t="s">
        <v>16</v>
      </c>
      <c r="F2146" t="s">
        <v>12</v>
      </c>
      <c r="G2146" t="s">
        <v>13</v>
      </c>
      <c r="H2146" t="s">
        <v>13</v>
      </c>
      <c r="I2146">
        <v>48</v>
      </c>
    </row>
    <row r="2147" spans="1:9" x14ac:dyDescent="0.3">
      <c r="A2147">
        <v>2146</v>
      </c>
      <c r="B2147" t="s">
        <v>15</v>
      </c>
      <c r="C2147">
        <v>2613281.4500000002</v>
      </c>
      <c r="D2147" t="s">
        <v>10</v>
      </c>
      <c r="E2147" t="s">
        <v>11</v>
      </c>
      <c r="F2147" t="s">
        <v>12</v>
      </c>
      <c r="G2147" t="s">
        <v>13</v>
      </c>
      <c r="H2147" t="s">
        <v>13</v>
      </c>
      <c r="I2147">
        <v>47</v>
      </c>
    </row>
    <row r="2148" spans="1:9" x14ac:dyDescent="0.3">
      <c r="A2148">
        <v>2147</v>
      </c>
      <c r="B2148" t="s">
        <v>15</v>
      </c>
      <c r="C2148">
        <v>150409.17000000001</v>
      </c>
      <c r="D2148" t="s">
        <v>14</v>
      </c>
      <c r="E2148" t="s">
        <v>11</v>
      </c>
      <c r="F2148" t="s">
        <v>12</v>
      </c>
      <c r="G2148" t="s">
        <v>13</v>
      </c>
      <c r="H2148" t="s">
        <v>13</v>
      </c>
      <c r="I2148">
        <v>86</v>
      </c>
    </row>
    <row r="2149" spans="1:9" x14ac:dyDescent="0.3">
      <c r="A2149">
        <v>2148</v>
      </c>
      <c r="B2149" t="s">
        <v>9</v>
      </c>
      <c r="C2149">
        <v>77065</v>
      </c>
      <c r="D2149" t="s">
        <v>10</v>
      </c>
      <c r="E2149" t="s">
        <v>16</v>
      </c>
      <c r="F2149" t="s">
        <v>12</v>
      </c>
      <c r="G2149" t="s">
        <v>13</v>
      </c>
      <c r="H2149" t="s">
        <v>12</v>
      </c>
      <c r="I2149">
        <v>43</v>
      </c>
    </row>
    <row r="2150" spans="1:9" x14ac:dyDescent="0.3">
      <c r="A2150">
        <v>2149</v>
      </c>
      <c r="B2150" t="s">
        <v>9</v>
      </c>
      <c r="C2150">
        <v>426459.38</v>
      </c>
      <c r="D2150" t="s">
        <v>10</v>
      </c>
      <c r="E2150" t="s">
        <v>16</v>
      </c>
      <c r="F2150" t="s">
        <v>12</v>
      </c>
      <c r="G2150" t="s">
        <v>13</v>
      </c>
      <c r="H2150" t="s">
        <v>13</v>
      </c>
      <c r="I2150">
        <v>25</v>
      </c>
    </row>
    <row r="2151" spans="1:9" x14ac:dyDescent="0.3">
      <c r="A2151">
        <v>2150</v>
      </c>
      <c r="B2151" t="s">
        <v>9</v>
      </c>
      <c r="C2151">
        <v>448880</v>
      </c>
      <c r="D2151" t="s">
        <v>10</v>
      </c>
      <c r="E2151" t="s">
        <v>16</v>
      </c>
      <c r="F2151" t="s">
        <v>12</v>
      </c>
      <c r="G2151" t="s">
        <v>13</v>
      </c>
      <c r="H2151" t="s">
        <v>13</v>
      </c>
      <c r="I2151">
        <v>33</v>
      </c>
    </row>
    <row r="2152" spans="1:9" x14ac:dyDescent="0.3">
      <c r="A2152">
        <v>2151</v>
      </c>
      <c r="B2152" t="s">
        <v>15</v>
      </c>
      <c r="C2152">
        <v>10</v>
      </c>
      <c r="D2152" t="s">
        <v>10</v>
      </c>
      <c r="E2152" t="s">
        <v>16</v>
      </c>
      <c r="F2152" t="s">
        <v>12</v>
      </c>
      <c r="G2152" t="s">
        <v>13</v>
      </c>
      <c r="H2152" t="s">
        <v>13</v>
      </c>
      <c r="I2152">
        <v>26</v>
      </c>
    </row>
    <row r="2153" spans="1:9" x14ac:dyDescent="0.3">
      <c r="A2153">
        <v>2152</v>
      </c>
      <c r="B2153" t="s">
        <v>9</v>
      </c>
      <c r="C2153">
        <v>237717.86</v>
      </c>
      <c r="D2153" t="s">
        <v>10</v>
      </c>
      <c r="E2153" t="s">
        <v>16</v>
      </c>
      <c r="F2153" t="s">
        <v>12</v>
      </c>
      <c r="G2153" t="s">
        <v>13</v>
      </c>
      <c r="H2153" t="s">
        <v>12</v>
      </c>
      <c r="I2153">
        <v>23</v>
      </c>
    </row>
    <row r="2154" spans="1:9" x14ac:dyDescent="0.3">
      <c r="A2154">
        <v>2153</v>
      </c>
      <c r="B2154" t="s">
        <v>9</v>
      </c>
      <c r="C2154">
        <v>297045</v>
      </c>
      <c r="D2154" t="s">
        <v>17</v>
      </c>
      <c r="E2154" t="s">
        <v>16</v>
      </c>
      <c r="F2154" t="s">
        <v>12</v>
      </c>
      <c r="G2154" t="s">
        <v>12</v>
      </c>
      <c r="H2154" t="s">
        <v>13</v>
      </c>
      <c r="I2154">
        <v>30</v>
      </c>
    </row>
    <row r="2155" spans="1:9" x14ac:dyDescent="0.3">
      <c r="A2155">
        <v>2154</v>
      </c>
      <c r="B2155" t="s">
        <v>15</v>
      </c>
      <c r="C2155">
        <v>585854</v>
      </c>
      <c r="D2155" t="s">
        <v>14</v>
      </c>
      <c r="E2155" t="s">
        <v>11</v>
      </c>
      <c r="F2155" t="s">
        <v>12</v>
      </c>
      <c r="G2155" t="s">
        <v>13</v>
      </c>
      <c r="H2155" t="s">
        <v>13</v>
      </c>
      <c r="I2155">
        <v>76</v>
      </c>
    </row>
    <row r="2156" spans="1:9" x14ac:dyDescent="0.3">
      <c r="A2156">
        <v>2155</v>
      </c>
      <c r="B2156" t="s">
        <v>9</v>
      </c>
      <c r="C2156">
        <v>404467</v>
      </c>
      <c r="D2156" t="s">
        <v>17</v>
      </c>
      <c r="E2156" t="s">
        <v>16</v>
      </c>
      <c r="F2156" t="s">
        <v>12</v>
      </c>
      <c r="G2156" t="s">
        <v>13</v>
      </c>
      <c r="H2156" t="s">
        <v>13</v>
      </c>
      <c r="I2156">
        <v>58</v>
      </c>
    </row>
    <row r="2157" spans="1:9" x14ac:dyDescent="0.3">
      <c r="A2157">
        <v>2156</v>
      </c>
      <c r="B2157" t="s">
        <v>9</v>
      </c>
      <c r="C2157">
        <v>594092</v>
      </c>
      <c r="D2157" t="s">
        <v>18</v>
      </c>
      <c r="E2157" t="s">
        <v>16</v>
      </c>
      <c r="F2157" t="s">
        <v>12</v>
      </c>
      <c r="G2157" t="s">
        <v>12</v>
      </c>
      <c r="H2157" t="s">
        <v>12</v>
      </c>
      <c r="I2157">
        <v>48</v>
      </c>
    </row>
    <row r="2158" spans="1:9" x14ac:dyDescent="0.3">
      <c r="A2158">
        <v>2157</v>
      </c>
      <c r="B2158" t="s">
        <v>9</v>
      </c>
      <c r="C2158">
        <v>138580</v>
      </c>
      <c r="D2158" t="s">
        <v>10</v>
      </c>
      <c r="E2158" t="s">
        <v>16</v>
      </c>
      <c r="F2158" t="s">
        <v>12</v>
      </c>
      <c r="G2158" t="s">
        <v>13</v>
      </c>
      <c r="H2158" t="s">
        <v>13</v>
      </c>
      <c r="I2158">
        <v>46</v>
      </c>
    </row>
    <row r="2159" spans="1:9" x14ac:dyDescent="0.3">
      <c r="A2159">
        <v>2158</v>
      </c>
      <c r="B2159" t="s">
        <v>15</v>
      </c>
      <c r="C2159">
        <v>1241627.95</v>
      </c>
      <c r="D2159" t="s">
        <v>14</v>
      </c>
      <c r="E2159" t="s">
        <v>11</v>
      </c>
      <c r="F2159" t="s">
        <v>12</v>
      </c>
      <c r="G2159" t="s">
        <v>13</v>
      </c>
      <c r="H2159" t="s">
        <v>13</v>
      </c>
      <c r="I2159">
        <v>63</v>
      </c>
    </row>
    <row r="2160" spans="1:9" x14ac:dyDescent="0.3">
      <c r="A2160">
        <v>2159</v>
      </c>
      <c r="B2160" t="s">
        <v>9</v>
      </c>
      <c r="C2160">
        <v>915020.56</v>
      </c>
      <c r="D2160" t="s">
        <v>10</v>
      </c>
      <c r="E2160" t="s">
        <v>16</v>
      </c>
      <c r="F2160" t="s">
        <v>12</v>
      </c>
      <c r="G2160" t="s">
        <v>13</v>
      </c>
      <c r="H2160" t="s">
        <v>13</v>
      </c>
      <c r="I2160">
        <v>52</v>
      </c>
    </row>
    <row r="2161" spans="1:9" x14ac:dyDescent="0.3">
      <c r="A2161">
        <v>2160</v>
      </c>
      <c r="B2161" t="s">
        <v>9</v>
      </c>
      <c r="C2161">
        <v>569373.16</v>
      </c>
      <c r="D2161" t="s">
        <v>10</v>
      </c>
      <c r="E2161" t="s">
        <v>16</v>
      </c>
      <c r="F2161" t="s">
        <v>12</v>
      </c>
      <c r="G2161" t="s">
        <v>13</v>
      </c>
      <c r="H2161" t="s">
        <v>13</v>
      </c>
      <c r="I2161">
        <v>41</v>
      </c>
    </row>
    <row r="2162" spans="1:9" x14ac:dyDescent="0.3">
      <c r="A2162">
        <v>2161</v>
      </c>
      <c r="B2162" t="s">
        <v>9</v>
      </c>
      <c r="C2162">
        <v>457000</v>
      </c>
      <c r="D2162" t="s">
        <v>10</v>
      </c>
      <c r="E2162" t="s">
        <v>16</v>
      </c>
      <c r="F2162" t="s">
        <v>12</v>
      </c>
      <c r="G2162" t="s">
        <v>13</v>
      </c>
      <c r="H2162" t="s">
        <v>13</v>
      </c>
      <c r="I2162">
        <v>19</v>
      </c>
    </row>
    <row r="2163" spans="1:9" x14ac:dyDescent="0.3">
      <c r="A2163">
        <v>2162</v>
      </c>
      <c r="B2163" t="s">
        <v>9</v>
      </c>
      <c r="C2163">
        <v>440696.47</v>
      </c>
      <c r="D2163" t="s">
        <v>10</v>
      </c>
      <c r="E2163" t="s">
        <v>16</v>
      </c>
      <c r="F2163" t="s">
        <v>12</v>
      </c>
      <c r="G2163" t="s">
        <v>13</v>
      </c>
      <c r="H2163" t="s">
        <v>13</v>
      </c>
      <c r="I2163">
        <v>27</v>
      </c>
    </row>
    <row r="2164" spans="1:9" x14ac:dyDescent="0.3">
      <c r="A2164">
        <v>2163</v>
      </c>
      <c r="B2164" t="s">
        <v>15</v>
      </c>
      <c r="C2164">
        <v>1057538</v>
      </c>
      <c r="D2164" t="s">
        <v>10</v>
      </c>
      <c r="E2164" t="s">
        <v>11</v>
      </c>
      <c r="F2164" t="s">
        <v>12</v>
      </c>
      <c r="G2164" t="s">
        <v>13</v>
      </c>
      <c r="H2164" t="s">
        <v>12</v>
      </c>
      <c r="I2164">
        <v>38</v>
      </c>
    </row>
    <row r="2165" spans="1:9" x14ac:dyDescent="0.3">
      <c r="A2165">
        <v>2164</v>
      </c>
      <c r="B2165" t="s">
        <v>9</v>
      </c>
      <c r="C2165">
        <v>428222.68</v>
      </c>
      <c r="D2165" t="s">
        <v>10</v>
      </c>
      <c r="E2165" t="s">
        <v>16</v>
      </c>
      <c r="F2165" t="s">
        <v>12</v>
      </c>
      <c r="G2165" t="s">
        <v>13</v>
      </c>
      <c r="H2165" t="s">
        <v>12</v>
      </c>
      <c r="I2165">
        <v>21</v>
      </c>
    </row>
    <row r="2166" spans="1:9" x14ac:dyDescent="0.3">
      <c r="A2166">
        <v>2165</v>
      </c>
      <c r="B2166" t="s">
        <v>9</v>
      </c>
      <c r="C2166">
        <v>301566</v>
      </c>
      <c r="D2166" t="s">
        <v>18</v>
      </c>
      <c r="E2166" t="s">
        <v>16</v>
      </c>
      <c r="F2166" t="s">
        <v>12</v>
      </c>
      <c r="G2166" t="s">
        <v>13</v>
      </c>
      <c r="H2166" t="s">
        <v>13</v>
      </c>
      <c r="I2166">
        <v>20</v>
      </c>
    </row>
    <row r="2167" spans="1:9" x14ac:dyDescent="0.3">
      <c r="A2167">
        <v>2166</v>
      </c>
      <c r="B2167" t="s">
        <v>9</v>
      </c>
      <c r="C2167">
        <v>183333</v>
      </c>
      <c r="D2167" t="s">
        <v>10</v>
      </c>
      <c r="E2167" t="s">
        <v>16</v>
      </c>
      <c r="F2167" t="s">
        <v>12</v>
      </c>
      <c r="G2167" t="s">
        <v>12</v>
      </c>
      <c r="H2167" t="s">
        <v>12</v>
      </c>
      <c r="I2167">
        <v>30</v>
      </c>
    </row>
    <row r="2168" spans="1:9" x14ac:dyDescent="0.3">
      <c r="A2168">
        <v>2167</v>
      </c>
      <c r="B2168" t="s">
        <v>9</v>
      </c>
      <c r="C2168">
        <v>297045</v>
      </c>
      <c r="D2168" t="s">
        <v>17</v>
      </c>
      <c r="E2168" t="s">
        <v>16</v>
      </c>
      <c r="F2168" t="s">
        <v>12</v>
      </c>
      <c r="G2168" t="s">
        <v>12</v>
      </c>
      <c r="H2168" t="s">
        <v>13</v>
      </c>
      <c r="I2168">
        <v>28</v>
      </c>
    </row>
    <row r="2169" spans="1:9" x14ac:dyDescent="0.3">
      <c r="A2169">
        <v>2168</v>
      </c>
      <c r="B2169" t="s">
        <v>9</v>
      </c>
      <c r="C2169">
        <v>335377.5</v>
      </c>
      <c r="D2169" t="s">
        <v>10</v>
      </c>
      <c r="E2169" t="s">
        <v>16</v>
      </c>
      <c r="F2169" t="s">
        <v>12</v>
      </c>
      <c r="G2169" t="s">
        <v>13</v>
      </c>
      <c r="H2169" t="s">
        <v>13</v>
      </c>
      <c r="I2169">
        <v>22</v>
      </c>
    </row>
    <row r="2170" spans="1:9" x14ac:dyDescent="0.3">
      <c r="A2170">
        <v>2169</v>
      </c>
      <c r="B2170" t="s">
        <v>9</v>
      </c>
      <c r="C2170">
        <v>210000</v>
      </c>
      <c r="D2170" t="s">
        <v>10</v>
      </c>
      <c r="E2170" t="s">
        <v>16</v>
      </c>
      <c r="F2170" t="s">
        <v>12</v>
      </c>
      <c r="G2170" t="s">
        <v>13</v>
      </c>
      <c r="H2170" t="s">
        <v>13</v>
      </c>
      <c r="I2170">
        <v>26</v>
      </c>
    </row>
    <row r="2171" spans="1:9" x14ac:dyDescent="0.3">
      <c r="A2171">
        <v>2170</v>
      </c>
      <c r="B2171" t="s">
        <v>15</v>
      </c>
      <c r="C2171">
        <v>813888.34</v>
      </c>
      <c r="D2171" t="s">
        <v>10</v>
      </c>
      <c r="E2171" t="s">
        <v>11</v>
      </c>
      <c r="F2171" t="s">
        <v>12</v>
      </c>
      <c r="G2171" t="s">
        <v>13</v>
      </c>
      <c r="H2171" t="s">
        <v>13</v>
      </c>
      <c r="I2171">
        <v>29</v>
      </c>
    </row>
    <row r="2172" spans="1:9" x14ac:dyDescent="0.3">
      <c r="A2172">
        <v>2171</v>
      </c>
      <c r="B2172" t="s">
        <v>15</v>
      </c>
      <c r="C2172">
        <v>297045</v>
      </c>
      <c r="D2172" t="s">
        <v>18</v>
      </c>
      <c r="E2172" t="s">
        <v>16</v>
      </c>
      <c r="F2172" t="s">
        <v>12</v>
      </c>
      <c r="G2172" t="s">
        <v>12</v>
      </c>
      <c r="H2172" t="s">
        <v>12</v>
      </c>
      <c r="I2172">
        <v>41</v>
      </c>
    </row>
    <row r="2173" spans="1:9" x14ac:dyDescent="0.3">
      <c r="A2173">
        <v>2172</v>
      </c>
      <c r="B2173" t="s">
        <v>15</v>
      </c>
      <c r="C2173">
        <v>912428.05</v>
      </c>
      <c r="D2173" t="s">
        <v>10</v>
      </c>
      <c r="E2173" t="s">
        <v>16</v>
      </c>
      <c r="F2173" t="s">
        <v>12</v>
      </c>
      <c r="G2173" t="s">
        <v>13</v>
      </c>
      <c r="H2173" t="s">
        <v>13</v>
      </c>
      <c r="I2173">
        <v>24</v>
      </c>
    </row>
    <row r="2174" spans="1:9" x14ac:dyDescent="0.3">
      <c r="A2174">
        <v>2173</v>
      </c>
      <c r="B2174" t="s">
        <v>9</v>
      </c>
      <c r="C2174">
        <v>762283.34</v>
      </c>
      <c r="D2174" t="s">
        <v>10</v>
      </c>
      <c r="E2174" t="s">
        <v>16</v>
      </c>
      <c r="F2174" t="s">
        <v>12</v>
      </c>
      <c r="G2174" t="s">
        <v>13</v>
      </c>
      <c r="H2174" t="s">
        <v>13</v>
      </c>
      <c r="I2174">
        <v>46</v>
      </c>
    </row>
    <row r="2175" spans="1:9" x14ac:dyDescent="0.3">
      <c r="A2175">
        <v>2174</v>
      </c>
      <c r="B2175" t="s">
        <v>9</v>
      </c>
      <c r="C2175">
        <v>213049</v>
      </c>
      <c r="D2175" t="s">
        <v>10</v>
      </c>
      <c r="E2175" t="s">
        <v>16</v>
      </c>
      <c r="F2175" t="s">
        <v>12</v>
      </c>
      <c r="G2175" t="s">
        <v>13</v>
      </c>
      <c r="H2175" t="s">
        <v>13</v>
      </c>
      <c r="I2175">
        <v>42</v>
      </c>
    </row>
    <row r="2176" spans="1:9" x14ac:dyDescent="0.3">
      <c r="A2176">
        <v>2175</v>
      </c>
      <c r="B2176" t="s">
        <v>9</v>
      </c>
      <c r="C2176">
        <v>560000</v>
      </c>
      <c r="D2176" t="s">
        <v>10</v>
      </c>
      <c r="E2176" t="s">
        <v>16</v>
      </c>
      <c r="F2176" t="s">
        <v>12</v>
      </c>
      <c r="G2176" t="s">
        <v>13</v>
      </c>
      <c r="H2176" t="s">
        <v>13</v>
      </c>
      <c r="I2176">
        <v>47</v>
      </c>
    </row>
    <row r="2177" spans="1:9" x14ac:dyDescent="0.3">
      <c r="A2177">
        <v>2176</v>
      </c>
      <c r="B2177" t="s">
        <v>15</v>
      </c>
      <c r="C2177">
        <v>127390.96</v>
      </c>
      <c r="D2177" t="s">
        <v>10</v>
      </c>
      <c r="E2177" t="s">
        <v>16</v>
      </c>
      <c r="F2177" t="s">
        <v>12</v>
      </c>
      <c r="G2177" t="s">
        <v>12</v>
      </c>
      <c r="H2177" t="s">
        <v>13</v>
      </c>
      <c r="I2177">
        <v>48</v>
      </c>
    </row>
    <row r="2178" spans="1:9" x14ac:dyDescent="0.3">
      <c r="A2178">
        <v>2177</v>
      </c>
      <c r="B2178" t="s">
        <v>9</v>
      </c>
      <c r="C2178">
        <v>12000</v>
      </c>
      <c r="D2178" t="s">
        <v>10</v>
      </c>
      <c r="E2178" t="s">
        <v>16</v>
      </c>
      <c r="F2178" t="s">
        <v>12</v>
      </c>
      <c r="G2178" t="s">
        <v>13</v>
      </c>
      <c r="H2178" t="s">
        <v>12</v>
      </c>
      <c r="I2178">
        <v>24</v>
      </c>
    </row>
    <row r="2179" spans="1:9" x14ac:dyDescent="0.3">
      <c r="A2179">
        <v>2178</v>
      </c>
      <c r="B2179" t="s">
        <v>9</v>
      </c>
      <c r="C2179">
        <v>1154586.75</v>
      </c>
      <c r="D2179" t="s">
        <v>10</v>
      </c>
      <c r="E2179" t="s">
        <v>16</v>
      </c>
      <c r="F2179" t="s">
        <v>12</v>
      </c>
      <c r="G2179" t="s">
        <v>13</v>
      </c>
      <c r="H2179" t="s">
        <v>13</v>
      </c>
      <c r="I2179">
        <v>30</v>
      </c>
    </row>
    <row r="2180" spans="1:9" x14ac:dyDescent="0.3">
      <c r="A2180">
        <v>2179</v>
      </c>
      <c r="B2180" t="s">
        <v>9</v>
      </c>
      <c r="C2180">
        <v>394295.68</v>
      </c>
      <c r="D2180" t="s">
        <v>10</v>
      </c>
      <c r="E2180" t="s">
        <v>16</v>
      </c>
      <c r="F2180" t="s">
        <v>12</v>
      </c>
      <c r="G2180" t="s">
        <v>13</v>
      </c>
      <c r="H2180" t="s">
        <v>13</v>
      </c>
      <c r="I2180">
        <v>42</v>
      </c>
    </row>
    <row r="2181" spans="1:9" x14ac:dyDescent="0.3">
      <c r="A2181">
        <v>2180</v>
      </c>
      <c r="B2181" t="s">
        <v>9</v>
      </c>
      <c r="C2181">
        <v>10000</v>
      </c>
      <c r="D2181" t="s">
        <v>10</v>
      </c>
      <c r="E2181" t="s">
        <v>16</v>
      </c>
      <c r="F2181" t="s">
        <v>12</v>
      </c>
      <c r="G2181" t="s">
        <v>12</v>
      </c>
      <c r="H2181" t="s">
        <v>13</v>
      </c>
      <c r="I2181">
        <v>34</v>
      </c>
    </row>
    <row r="2182" spans="1:9" x14ac:dyDescent="0.3">
      <c r="A2182">
        <v>2181</v>
      </c>
      <c r="B2182" t="s">
        <v>9</v>
      </c>
      <c r="C2182">
        <v>295970</v>
      </c>
      <c r="D2182" t="s">
        <v>18</v>
      </c>
      <c r="E2182" t="s">
        <v>16</v>
      </c>
      <c r="F2182" t="s">
        <v>12</v>
      </c>
      <c r="G2182" t="s">
        <v>13</v>
      </c>
      <c r="H2182" t="s">
        <v>13</v>
      </c>
      <c r="I2182">
        <v>28</v>
      </c>
    </row>
    <row r="2183" spans="1:9" x14ac:dyDescent="0.3">
      <c r="A2183">
        <v>2182</v>
      </c>
      <c r="B2183" t="s">
        <v>9</v>
      </c>
      <c r="C2183">
        <v>1042448</v>
      </c>
      <c r="D2183" t="s">
        <v>10</v>
      </c>
      <c r="E2183" t="s">
        <v>16</v>
      </c>
      <c r="F2183" t="s">
        <v>12</v>
      </c>
      <c r="G2183" t="s">
        <v>13</v>
      </c>
      <c r="H2183" t="s">
        <v>13</v>
      </c>
      <c r="I2183">
        <v>33</v>
      </c>
    </row>
    <row r="2184" spans="1:9" x14ac:dyDescent="0.3">
      <c r="A2184">
        <v>2183</v>
      </c>
      <c r="B2184" t="s">
        <v>9</v>
      </c>
      <c r="C2184">
        <v>313109.76000000001</v>
      </c>
      <c r="D2184" t="s">
        <v>10</v>
      </c>
      <c r="E2184" t="s">
        <v>16</v>
      </c>
      <c r="F2184" t="s">
        <v>12</v>
      </c>
      <c r="G2184" t="s">
        <v>12</v>
      </c>
      <c r="H2184" t="s">
        <v>13</v>
      </c>
      <c r="I2184">
        <v>55</v>
      </c>
    </row>
    <row r="2185" spans="1:9" x14ac:dyDescent="0.3">
      <c r="A2185">
        <v>2184</v>
      </c>
      <c r="B2185" t="s">
        <v>9</v>
      </c>
      <c r="C2185">
        <v>2030634.72</v>
      </c>
      <c r="D2185" t="s">
        <v>10</v>
      </c>
      <c r="E2185" t="s">
        <v>11</v>
      </c>
      <c r="F2185" t="s">
        <v>12</v>
      </c>
      <c r="G2185" t="s">
        <v>13</v>
      </c>
      <c r="H2185" t="s">
        <v>13</v>
      </c>
      <c r="I2185">
        <v>45</v>
      </c>
    </row>
    <row r="2186" spans="1:9" x14ac:dyDescent="0.3">
      <c r="A2186">
        <v>2185</v>
      </c>
      <c r="B2186" t="s">
        <v>9</v>
      </c>
      <c r="C2186">
        <v>975000</v>
      </c>
      <c r="D2186" t="s">
        <v>10</v>
      </c>
      <c r="E2186" t="s">
        <v>16</v>
      </c>
      <c r="F2186" t="s">
        <v>12</v>
      </c>
      <c r="G2186" t="s">
        <v>13</v>
      </c>
      <c r="H2186" t="s">
        <v>13</v>
      </c>
      <c r="I2186">
        <v>47</v>
      </c>
    </row>
    <row r="2187" spans="1:9" x14ac:dyDescent="0.3">
      <c r="A2187">
        <v>2186</v>
      </c>
      <c r="B2187" t="s">
        <v>9</v>
      </c>
      <c r="C2187">
        <v>1271336.5</v>
      </c>
      <c r="D2187" t="s">
        <v>10</v>
      </c>
      <c r="E2187" t="s">
        <v>11</v>
      </c>
      <c r="F2187" t="s">
        <v>12</v>
      </c>
      <c r="G2187" t="s">
        <v>13</v>
      </c>
      <c r="H2187" t="s">
        <v>13</v>
      </c>
      <c r="I2187">
        <v>35</v>
      </c>
    </row>
    <row r="2188" spans="1:9" x14ac:dyDescent="0.3">
      <c r="A2188">
        <v>2187</v>
      </c>
      <c r="B2188" t="s">
        <v>9</v>
      </c>
      <c r="C2188">
        <v>3551482</v>
      </c>
      <c r="D2188" t="s">
        <v>14</v>
      </c>
      <c r="E2188" t="s">
        <v>11</v>
      </c>
      <c r="F2188" t="s">
        <v>12</v>
      </c>
      <c r="G2188" t="s">
        <v>13</v>
      </c>
      <c r="H2188" t="s">
        <v>13</v>
      </c>
      <c r="I2188">
        <v>64</v>
      </c>
    </row>
    <row r="2189" spans="1:9" x14ac:dyDescent="0.3">
      <c r="A2189">
        <v>2188</v>
      </c>
      <c r="B2189" t="s">
        <v>15</v>
      </c>
      <c r="C2189">
        <v>297046</v>
      </c>
      <c r="D2189" t="s">
        <v>17</v>
      </c>
      <c r="E2189" t="s">
        <v>16</v>
      </c>
      <c r="F2189" t="s">
        <v>12</v>
      </c>
      <c r="G2189" t="s">
        <v>13</v>
      </c>
      <c r="H2189" t="s">
        <v>13</v>
      </c>
      <c r="I2189">
        <v>35</v>
      </c>
    </row>
    <row r="2190" spans="1:9" x14ac:dyDescent="0.3">
      <c r="A2190">
        <v>2189</v>
      </c>
      <c r="B2190" t="s">
        <v>15</v>
      </c>
      <c r="C2190">
        <v>301260</v>
      </c>
      <c r="D2190" t="s">
        <v>17</v>
      </c>
      <c r="E2190" t="s">
        <v>16</v>
      </c>
      <c r="F2190" t="s">
        <v>12</v>
      </c>
      <c r="G2190" t="s">
        <v>13</v>
      </c>
      <c r="H2190" t="s">
        <v>13</v>
      </c>
      <c r="I2190">
        <v>24</v>
      </c>
    </row>
    <row r="2191" spans="1:9" x14ac:dyDescent="0.3">
      <c r="A2191">
        <v>2190</v>
      </c>
      <c r="B2191" t="s">
        <v>9</v>
      </c>
      <c r="C2191">
        <v>329054</v>
      </c>
      <c r="D2191" t="s">
        <v>10</v>
      </c>
      <c r="E2191" t="s">
        <v>16</v>
      </c>
      <c r="F2191" t="s">
        <v>12</v>
      </c>
      <c r="G2191" t="s">
        <v>13</v>
      </c>
      <c r="H2191" t="s">
        <v>13</v>
      </c>
      <c r="I2191">
        <v>25</v>
      </c>
    </row>
    <row r="2192" spans="1:9" x14ac:dyDescent="0.3">
      <c r="A2192">
        <v>2191</v>
      </c>
      <c r="B2192" t="s">
        <v>9</v>
      </c>
      <c r="C2192">
        <v>1218000</v>
      </c>
      <c r="D2192" t="s">
        <v>10</v>
      </c>
      <c r="E2192" t="s">
        <v>16</v>
      </c>
      <c r="F2192" t="s">
        <v>12</v>
      </c>
      <c r="G2192" t="s">
        <v>12</v>
      </c>
      <c r="H2192" t="s">
        <v>13</v>
      </c>
      <c r="I2192">
        <v>49</v>
      </c>
    </row>
    <row r="2193" spans="1:9" x14ac:dyDescent="0.3">
      <c r="A2193">
        <v>2192</v>
      </c>
      <c r="B2193" t="s">
        <v>15</v>
      </c>
      <c r="C2193">
        <v>782118.81</v>
      </c>
      <c r="D2193" t="s">
        <v>10</v>
      </c>
      <c r="E2193" t="s">
        <v>16</v>
      </c>
      <c r="F2193" t="s">
        <v>12</v>
      </c>
      <c r="G2193" t="s">
        <v>13</v>
      </c>
      <c r="H2193" t="s">
        <v>13</v>
      </c>
      <c r="I2193">
        <v>27</v>
      </c>
    </row>
    <row r="2194" spans="1:9" x14ac:dyDescent="0.3">
      <c r="A2194">
        <v>2193</v>
      </c>
      <c r="B2194" t="s">
        <v>15</v>
      </c>
      <c r="C2194">
        <v>1914699</v>
      </c>
      <c r="D2194" t="s">
        <v>10</v>
      </c>
      <c r="E2194" t="s">
        <v>11</v>
      </c>
      <c r="F2194" t="s">
        <v>12</v>
      </c>
      <c r="G2194" t="s">
        <v>13</v>
      </c>
      <c r="H2194" t="s">
        <v>13</v>
      </c>
      <c r="I2194">
        <v>59</v>
      </c>
    </row>
    <row r="2195" spans="1:9" x14ac:dyDescent="0.3">
      <c r="A2195">
        <v>2194</v>
      </c>
      <c r="B2195" t="s">
        <v>9</v>
      </c>
      <c r="C2195">
        <v>347514</v>
      </c>
      <c r="D2195" t="s">
        <v>10</v>
      </c>
      <c r="E2195" t="s">
        <v>16</v>
      </c>
      <c r="F2195" t="s">
        <v>12</v>
      </c>
      <c r="G2195" t="s">
        <v>13</v>
      </c>
      <c r="H2195" t="s">
        <v>13</v>
      </c>
      <c r="I2195">
        <v>27</v>
      </c>
    </row>
    <row r="2196" spans="1:9" x14ac:dyDescent="0.3">
      <c r="A2196">
        <v>2195</v>
      </c>
      <c r="B2196" t="s">
        <v>15</v>
      </c>
      <c r="C2196">
        <v>136001</v>
      </c>
      <c r="D2196" t="s">
        <v>10</v>
      </c>
      <c r="E2196" t="s">
        <v>16</v>
      </c>
      <c r="F2196" t="s">
        <v>12</v>
      </c>
      <c r="G2196" t="s">
        <v>13</v>
      </c>
      <c r="H2196" t="s">
        <v>13</v>
      </c>
      <c r="I2196">
        <v>52</v>
      </c>
    </row>
    <row r="2197" spans="1:9" x14ac:dyDescent="0.3">
      <c r="A2197">
        <v>2196</v>
      </c>
      <c r="B2197" t="s">
        <v>15</v>
      </c>
      <c r="C2197">
        <v>1002612</v>
      </c>
      <c r="D2197" t="s">
        <v>14</v>
      </c>
      <c r="E2197" t="s">
        <v>11</v>
      </c>
      <c r="F2197" t="s">
        <v>12</v>
      </c>
      <c r="G2197" t="s">
        <v>13</v>
      </c>
      <c r="H2197" t="s">
        <v>13</v>
      </c>
      <c r="I2197">
        <v>63</v>
      </c>
    </row>
    <row r="2198" spans="1:9" x14ac:dyDescent="0.3">
      <c r="A2198">
        <v>2197</v>
      </c>
      <c r="B2198" t="s">
        <v>9</v>
      </c>
      <c r="C2198">
        <v>543686</v>
      </c>
      <c r="D2198" t="s">
        <v>10</v>
      </c>
      <c r="E2198" t="s">
        <v>11</v>
      </c>
      <c r="F2198" t="s">
        <v>12</v>
      </c>
      <c r="G2198" t="s">
        <v>13</v>
      </c>
      <c r="H2198" t="s">
        <v>12</v>
      </c>
      <c r="I2198">
        <v>49</v>
      </c>
    </row>
    <row r="2199" spans="1:9" x14ac:dyDescent="0.3">
      <c r="A2199">
        <v>2198</v>
      </c>
      <c r="B2199" t="s">
        <v>9</v>
      </c>
      <c r="C2199">
        <v>187645.6</v>
      </c>
      <c r="D2199" t="s">
        <v>10</v>
      </c>
      <c r="E2199" t="s">
        <v>16</v>
      </c>
      <c r="F2199" t="s">
        <v>12</v>
      </c>
      <c r="G2199" t="s">
        <v>13</v>
      </c>
      <c r="H2199" t="s">
        <v>13</v>
      </c>
      <c r="I2199">
        <v>47</v>
      </c>
    </row>
    <row r="2200" spans="1:9" x14ac:dyDescent="0.3">
      <c r="A2200">
        <v>2199</v>
      </c>
      <c r="B2200" t="s">
        <v>9</v>
      </c>
      <c r="C2200">
        <v>837414</v>
      </c>
      <c r="D2200" t="s">
        <v>18</v>
      </c>
      <c r="E2200" t="s">
        <v>16</v>
      </c>
      <c r="F2200" t="s">
        <v>12</v>
      </c>
      <c r="G2200" t="s">
        <v>13</v>
      </c>
      <c r="H2200" t="s">
        <v>13</v>
      </c>
      <c r="I2200">
        <v>64</v>
      </c>
    </row>
    <row r="2201" spans="1:9" x14ac:dyDescent="0.3">
      <c r="A2201">
        <v>2200</v>
      </c>
      <c r="B2201" t="s">
        <v>9</v>
      </c>
      <c r="C2201">
        <v>140978.96</v>
      </c>
      <c r="D2201" t="s">
        <v>10</v>
      </c>
      <c r="E2201" t="s">
        <v>16</v>
      </c>
      <c r="F2201" t="s">
        <v>12</v>
      </c>
      <c r="G2201" t="s">
        <v>13</v>
      </c>
      <c r="H2201" t="s">
        <v>13</v>
      </c>
      <c r="I2201">
        <v>46</v>
      </c>
    </row>
    <row r="2202" spans="1:9" x14ac:dyDescent="0.3">
      <c r="A2202">
        <v>2201</v>
      </c>
      <c r="B2202" t="s">
        <v>9</v>
      </c>
      <c r="C2202">
        <v>297046</v>
      </c>
      <c r="D2202" t="s">
        <v>17</v>
      </c>
      <c r="E2202" t="s">
        <v>16</v>
      </c>
      <c r="F2202" t="s">
        <v>12</v>
      </c>
      <c r="G2202" t="s">
        <v>12</v>
      </c>
      <c r="H2202" t="s">
        <v>12</v>
      </c>
      <c r="I2202">
        <v>37</v>
      </c>
    </row>
    <row r="2203" spans="1:9" x14ac:dyDescent="0.3">
      <c r="A2203">
        <v>2202</v>
      </c>
      <c r="B2203" t="s">
        <v>15</v>
      </c>
      <c r="C2203">
        <v>376750</v>
      </c>
      <c r="D2203" t="s">
        <v>10</v>
      </c>
      <c r="E2203" t="s">
        <v>16</v>
      </c>
      <c r="F2203" t="s">
        <v>12</v>
      </c>
      <c r="G2203" t="s">
        <v>13</v>
      </c>
      <c r="H2203" t="s">
        <v>13</v>
      </c>
      <c r="I2203">
        <v>24</v>
      </c>
    </row>
    <row r="2204" spans="1:9" x14ac:dyDescent="0.3">
      <c r="A2204">
        <v>2203</v>
      </c>
      <c r="B2204" t="s">
        <v>9</v>
      </c>
      <c r="C2204">
        <v>50000</v>
      </c>
      <c r="D2204" t="s">
        <v>10</v>
      </c>
      <c r="E2204" t="s">
        <v>16</v>
      </c>
      <c r="F2204" t="s">
        <v>12</v>
      </c>
      <c r="G2204" t="s">
        <v>12</v>
      </c>
      <c r="H2204" t="s">
        <v>13</v>
      </c>
      <c r="I2204">
        <v>34</v>
      </c>
    </row>
    <row r="2205" spans="1:9" x14ac:dyDescent="0.3">
      <c r="A2205">
        <v>2204</v>
      </c>
      <c r="B2205" t="s">
        <v>15</v>
      </c>
      <c r="C2205">
        <v>278030</v>
      </c>
      <c r="D2205" t="s">
        <v>19</v>
      </c>
      <c r="E2205" t="s">
        <v>16</v>
      </c>
      <c r="F2205" t="s">
        <v>12</v>
      </c>
      <c r="G2205" t="s">
        <v>13</v>
      </c>
      <c r="H2205" t="s">
        <v>13</v>
      </c>
      <c r="I2205">
        <v>51</v>
      </c>
    </row>
    <row r="2206" spans="1:9" x14ac:dyDescent="0.3">
      <c r="A2206">
        <v>2205</v>
      </c>
      <c r="B2206" t="s">
        <v>9</v>
      </c>
      <c r="C2206">
        <v>305704</v>
      </c>
      <c r="D2206" t="s">
        <v>17</v>
      </c>
      <c r="E2206" t="s">
        <v>16</v>
      </c>
      <c r="F2206" t="s">
        <v>13</v>
      </c>
      <c r="G2206" t="s">
        <v>13</v>
      </c>
      <c r="H2206" t="s">
        <v>13</v>
      </c>
      <c r="I2206">
        <v>40</v>
      </c>
    </row>
    <row r="2207" spans="1:9" x14ac:dyDescent="0.3">
      <c r="A2207">
        <v>2206</v>
      </c>
      <c r="B2207" t="s">
        <v>15</v>
      </c>
      <c r="C2207">
        <v>719271.8</v>
      </c>
      <c r="D2207" t="s">
        <v>14</v>
      </c>
      <c r="E2207" t="s">
        <v>11</v>
      </c>
      <c r="F2207" t="s">
        <v>12</v>
      </c>
      <c r="G2207" t="s">
        <v>13</v>
      </c>
      <c r="H2207" t="s">
        <v>13</v>
      </c>
      <c r="I2207">
        <v>81</v>
      </c>
    </row>
    <row r="2208" spans="1:9" x14ac:dyDescent="0.3">
      <c r="A2208">
        <v>2207</v>
      </c>
      <c r="B2208" t="s">
        <v>15</v>
      </c>
      <c r="C2208">
        <v>1111989</v>
      </c>
      <c r="D2208" t="s">
        <v>10</v>
      </c>
      <c r="E2208" t="s">
        <v>11</v>
      </c>
      <c r="F2208" t="s">
        <v>12</v>
      </c>
      <c r="G2208" t="s">
        <v>13</v>
      </c>
      <c r="H2208" t="s">
        <v>12</v>
      </c>
      <c r="I2208">
        <v>53</v>
      </c>
    </row>
    <row r="2209" spans="1:9" x14ac:dyDescent="0.3">
      <c r="A2209">
        <v>2208</v>
      </c>
      <c r="B2209" t="s">
        <v>15</v>
      </c>
      <c r="C2209">
        <v>1214632</v>
      </c>
      <c r="D2209" t="s">
        <v>10</v>
      </c>
      <c r="E2209" t="s">
        <v>11</v>
      </c>
      <c r="F2209" t="s">
        <v>12</v>
      </c>
      <c r="G2209" t="s">
        <v>13</v>
      </c>
      <c r="H2209" t="s">
        <v>12</v>
      </c>
      <c r="I2209">
        <v>57</v>
      </c>
    </row>
    <row r="2210" spans="1:9" x14ac:dyDescent="0.3">
      <c r="A2210">
        <v>2209</v>
      </c>
      <c r="B2210" t="s">
        <v>15</v>
      </c>
      <c r="C2210">
        <v>550000</v>
      </c>
      <c r="D2210" t="s">
        <v>10</v>
      </c>
      <c r="E2210" t="s">
        <v>16</v>
      </c>
      <c r="F2210" t="s">
        <v>12</v>
      </c>
      <c r="G2210" t="s">
        <v>13</v>
      </c>
      <c r="H2210" t="s">
        <v>13</v>
      </c>
      <c r="I2210">
        <v>31</v>
      </c>
    </row>
    <row r="2211" spans="1:9" x14ac:dyDescent="0.3">
      <c r="A2211">
        <v>2210</v>
      </c>
      <c r="B2211" t="s">
        <v>9</v>
      </c>
      <c r="C2211">
        <v>721187.76</v>
      </c>
      <c r="D2211" t="s">
        <v>10</v>
      </c>
      <c r="E2211" t="s">
        <v>11</v>
      </c>
      <c r="F2211" t="s">
        <v>12</v>
      </c>
      <c r="G2211" t="s">
        <v>13</v>
      </c>
      <c r="H2211" t="s">
        <v>13</v>
      </c>
      <c r="I2211">
        <v>49</v>
      </c>
    </row>
    <row r="2212" spans="1:9" x14ac:dyDescent="0.3">
      <c r="A2212">
        <v>2211</v>
      </c>
      <c r="B2212" t="s">
        <v>9</v>
      </c>
      <c r="C2212">
        <v>333500</v>
      </c>
      <c r="D2212" t="s">
        <v>10</v>
      </c>
      <c r="E2212" t="s">
        <v>16</v>
      </c>
      <c r="F2212" t="s">
        <v>12</v>
      </c>
      <c r="G2212" t="s">
        <v>13</v>
      </c>
      <c r="H2212" t="s">
        <v>13</v>
      </c>
      <c r="I2212">
        <v>41</v>
      </c>
    </row>
    <row r="2213" spans="1:9" x14ac:dyDescent="0.3">
      <c r="A2213">
        <v>2212</v>
      </c>
      <c r="B2213" t="s">
        <v>9</v>
      </c>
      <c r="C2213">
        <v>1371326</v>
      </c>
      <c r="D2213" t="s">
        <v>10</v>
      </c>
      <c r="E2213" t="s">
        <v>11</v>
      </c>
      <c r="F2213" t="s">
        <v>12</v>
      </c>
      <c r="G2213" t="s">
        <v>13</v>
      </c>
      <c r="H2213" t="s">
        <v>13</v>
      </c>
      <c r="I2213">
        <v>51</v>
      </c>
    </row>
    <row r="2214" spans="1:9" x14ac:dyDescent="0.3">
      <c r="A2214">
        <v>2213</v>
      </c>
      <c r="B2214" t="s">
        <v>15</v>
      </c>
      <c r="C2214">
        <v>619970</v>
      </c>
      <c r="D2214" t="s">
        <v>18</v>
      </c>
      <c r="E2214" t="s">
        <v>16</v>
      </c>
      <c r="F2214" t="s">
        <v>12</v>
      </c>
      <c r="G2214" t="s">
        <v>13</v>
      </c>
      <c r="H2214" t="s">
        <v>13</v>
      </c>
      <c r="I2214">
        <v>53</v>
      </c>
    </row>
    <row r="2215" spans="1:9" x14ac:dyDescent="0.3">
      <c r="A2215">
        <v>2214</v>
      </c>
      <c r="B2215" t="s">
        <v>9</v>
      </c>
      <c r="C2215">
        <v>361811</v>
      </c>
      <c r="D2215" t="s">
        <v>18</v>
      </c>
      <c r="E2215" t="s">
        <v>16</v>
      </c>
      <c r="F2215" t="s">
        <v>12</v>
      </c>
      <c r="G2215" t="s">
        <v>13</v>
      </c>
      <c r="H2215" t="s">
        <v>12</v>
      </c>
      <c r="I2215">
        <v>44</v>
      </c>
    </row>
    <row r="2216" spans="1:9" x14ac:dyDescent="0.3">
      <c r="A2216">
        <v>2215</v>
      </c>
      <c r="B2216" t="s">
        <v>15</v>
      </c>
      <c r="C2216">
        <v>2329738.04</v>
      </c>
      <c r="D2216" t="s">
        <v>10</v>
      </c>
      <c r="E2216" t="s">
        <v>11</v>
      </c>
      <c r="F2216" t="s">
        <v>12</v>
      </c>
      <c r="G2216" t="s">
        <v>13</v>
      </c>
      <c r="H2216" t="s">
        <v>13</v>
      </c>
      <c r="I2216">
        <v>59</v>
      </c>
    </row>
    <row r="2217" spans="1:9" x14ac:dyDescent="0.3">
      <c r="A2217">
        <v>2216</v>
      </c>
      <c r="B2217" t="s">
        <v>15</v>
      </c>
      <c r="C2217">
        <v>343085</v>
      </c>
      <c r="D2217" t="s">
        <v>18</v>
      </c>
      <c r="E2217" t="s">
        <v>16</v>
      </c>
      <c r="F2217" t="s">
        <v>12</v>
      </c>
      <c r="G2217" t="s">
        <v>13</v>
      </c>
      <c r="H2217" t="s">
        <v>13</v>
      </c>
      <c r="I2217">
        <v>42</v>
      </c>
    </row>
    <row r="2218" spans="1:9" x14ac:dyDescent="0.3">
      <c r="A2218">
        <v>2217</v>
      </c>
      <c r="B2218" t="s">
        <v>15</v>
      </c>
      <c r="C2218">
        <v>1029228</v>
      </c>
      <c r="D2218" t="s">
        <v>10</v>
      </c>
      <c r="E2218" t="s">
        <v>11</v>
      </c>
      <c r="F2218" t="s">
        <v>12</v>
      </c>
      <c r="G2218" t="s">
        <v>13</v>
      </c>
      <c r="H2218" t="s">
        <v>13</v>
      </c>
      <c r="I2218">
        <v>38</v>
      </c>
    </row>
    <row r="2219" spans="1:9" x14ac:dyDescent="0.3">
      <c r="A2219">
        <v>2218</v>
      </c>
      <c r="B2219" t="s">
        <v>15</v>
      </c>
      <c r="C2219">
        <v>2725702</v>
      </c>
      <c r="D2219" t="s">
        <v>10</v>
      </c>
      <c r="E2219" t="s">
        <v>11</v>
      </c>
      <c r="F2219" t="s">
        <v>12</v>
      </c>
      <c r="G2219" t="s">
        <v>13</v>
      </c>
      <c r="H2219" t="s">
        <v>13</v>
      </c>
      <c r="I2219">
        <v>55</v>
      </c>
    </row>
    <row r="2220" spans="1:9" x14ac:dyDescent="0.3">
      <c r="A2220">
        <v>2219</v>
      </c>
      <c r="B2220" t="s">
        <v>9</v>
      </c>
      <c r="C2220">
        <v>297046</v>
      </c>
      <c r="D2220" t="s">
        <v>17</v>
      </c>
      <c r="E2220" t="s">
        <v>16</v>
      </c>
      <c r="F2220" t="s">
        <v>12</v>
      </c>
      <c r="G2220" t="s">
        <v>13</v>
      </c>
      <c r="H2220" t="s">
        <v>12</v>
      </c>
      <c r="I2220">
        <v>28</v>
      </c>
    </row>
    <row r="2221" spans="1:9" x14ac:dyDescent="0.3">
      <c r="A2221">
        <v>2220</v>
      </c>
      <c r="B2221" t="s">
        <v>9</v>
      </c>
      <c r="C2221">
        <v>807000</v>
      </c>
      <c r="D2221" t="s">
        <v>10</v>
      </c>
      <c r="E2221" t="s">
        <v>16</v>
      </c>
      <c r="F2221" t="s">
        <v>12</v>
      </c>
      <c r="G2221" t="s">
        <v>13</v>
      </c>
      <c r="H2221" t="s">
        <v>13</v>
      </c>
      <c r="I2221">
        <v>36</v>
      </c>
    </row>
    <row r="2222" spans="1:9" x14ac:dyDescent="0.3">
      <c r="A2222">
        <v>2221</v>
      </c>
      <c r="B2222" t="s">
        <v>9</v>
      </c>
      <c r="C2222">
        <v>299647</v>
      </c>
      <c r="D2222" t="s">
        <v>17</v>
      </c>
      <c r="E2222" t="s">
        <v>16</v>
      </c>
      <c r="F2222" t="s">
        <v>12</v>
      </c>
      <c r="G2222" t="s">
        <v>13</v>
      </c>
      <c r="H2222" t="s">
        <v>13</v>
      </c>
      <c r="I2222">
        <v>88</v>
      </c>
    </row>
    <row r="2223" spans="1:9" x14ac:dyDescent="0.3">
      <c r="A2223">
        <v>2222</v>
      </c>
      <c r="B2223" t="s">
        <v>15</v>
      </c>
      <c r="C2223">
        <v>370090</v>
      </c>
      <c r="D2223" t="s">
        <v>18</v>
      </c>
      <c r="E2223" t="s">
        <v>16</v>
      </c>
      <c r="F2223" t="s">
        <v>12</v>
      </c>
      <c r="G2223" t="s">
        <v>13</v>
      </c>
      <c r="H2223" t="s">
        <v>13</v>
      </c>
      <c r="I2223">
        <v>63</v>
      </c>
    </row>
    <row r="2224" spans="1:9" x14ac:dyDescent="0.3">
      <c r="A2224">
        <v>2223</v>
      </c>
      <c r="B2224" t="s">
        <v>9</v>
      </c>
      <c r="C2224">
        <v>263208.75</v>
      </c>
      <c r="D2224" t="s">
        <v>10</v>
      </c>
      <c r="E2224" t="s">
        <v>16</v>
      </c>
      <c r="F2224" t="s">
        <v>12</v>
      </c>
      <c r="G2224" t="s">
        <v>13</v>
      </c>
      <c r="H2224" t="s">
        <v>13</v>
      </c>
      <c r="I2224">
        <v>25</v>
      </c>
    </row>
    <row r="2225" spans="1:9" x14ac:dyDescent="0.3">
      <c r="A2225">
        <v>2224</v>
      </c>
      <c r="B2225" t="s">
        <v>15</v>
      </c>
      <c r="C2225">
        <v>343050</v>
      </c>
      <c r="D2225" t="s">
        <v>10</v>
      </c>
      <c r="E2225" t="s">
        <v>11</v>
      </c>
      <c r="F2225" t="s">
        <v>12</v>
      </c>
      <c r="G2225" t="s">
        <v>13</v>
      </c>
      <c r="H2225" t="s">
        <v>13</v>
      </c>
      <c r="I2225">
        <v>34</v>
      </c>
    </row>
    <row r="2226" spans="1:9" x14ac:dyDescent="0.3">
      <c r="A2226">
        <v>2225</v>
      </c>
      <c r="B2226" t="s">
        <v>9</v>
      </c>
      <c r="C2226">
        <v>848107</v>
      </c>
      <c r="D2226" t="s">
        <v>10</v>
      </c>
      <c r="E2226" t="s">
        <v>11</v>
      </c>
      <c r="F2226" t="s">
        <v>12</v>
      </c>
      <c r="G2226" t="s">
        <v>13</v>
      </c>
      <c r="H2226" t="s">
        <v>13</v>
      </c>
      <c r="I2226">
        <v>40</v>
      </c>
    </row>
    <row r="2227" spans="1:9" x14ac:dyDescent="0.3">
      <c r="A2227">
        <v>2226</v>
      </c>
      <c r="B2227" t="s">
        <v>15</v>
      </c>
      <c r="C2227">
        <v>668166.67000000004</v>
      </c>
      <c r="D2227" t="s">
        <v>10</v>
      </c>
      <c r="E2227" t="s">
        <v>11</v>
      </c>
      <c r="F2227" t="s">
        <v>12</v>
      </c>
      <c r="G2227" t="s">
        <v>13</v>
      </c>
      <c r="H2227" t="s">
        <v>13</v>
      </c>
      <c r="I2227">
        <v>34</v>
      </c>
    </row>
    <row r="2228" spans="1:9" x14ac:dyDescent="0.3">
      <c r="A2228">
        <v>2227</v>
      </c>
      <c r="B2228" t="s">
        <v>9</v>
      </c>
      <c r="C2228">
        <v>992801.25</v>
      </c>
      <c r="D2228" t="s">
        <v>10</v>
      </c>
      <c r="E2228" t="s">
        <v>16</v>
      </c>
      <c r="F2228" t="s">
        <v>12</v>
      </c>
      <c r="G2228" t="s">
        <v>13</v>
      </c>
      <c r="H2228" t="s">
        <v>13</v>
      </c>
      <c r="I2228">
        <v>27</v>
      </c>
    </row>
    <row r="2229" spans="1:9" x14ac:dyDescent="0.3">
      <c r="A2229">
        <v>2228</v>
      </c>
      <c r="B2229" t="s">
        <v>9</v>
      </c>
      <c r="C2229">
        <v>87475</v>
      </c>
      <c r="D2229" t="s">
        <v>10</v>
      </c>
      <c r="E2229" t="s">
        <v>16</v>
      </c>
      <c r="F2229" t="s">
        <v>12</v>
      </c>
      <c r="G2229" t="s">
        <v>13</v>
      </c>
      <c r="H2229" t="s">
        <v>13</v>
      </c>
      <c r="I2229">
        <v>53</v>
      </c>
    </row>
    <row r="2230" spans="1:9" x14ac:dyDescent="0.3">
      <c r="A2230">
        <v>2229</v>
      </c>
      <c r="B2230" t="s">
        <v>15</v>
      </c>
      <c r="C2230">
        <v>404467</v>
      </c>
      <c r="D2230" t="s">
        <v>17</v>
      </c>
      <c r="E2230" t="s">
        <v>16</v>
      </c>
      <c r="F2230" t="s">
        <v>12</v>
      </c>
      <c r="G2230" t="s">
        <v>13</v>
      </c>
      <c r="H2230" t="s">
        <v>13</v>
      </c>
      <c r="I2230">
        <v>61</v>
      </c>
    </row>
    <row r="2231" spans="1:9" x14ac:dyDescent="0.3">
      <c r="A2231">
        <v>2230</v>
      </c>
      <c r="B2231" t="s">
        <v>9</v>
      </c>
      <c r="C2231">
        <v>1038228.44</v>
      </c>
      <c r="D2231" t="s">
        <v>10</v>
      </c>
      <c r="E2231" t="s">
        <v>11</v>
      </c>
      <c r="F2231" t="s">
        <v>12</v>
      </c>
      <c r="G2231" t="s">
        <v>13</v>
      </c>
      <c r="H2231" t="s">
        <v>13</v>
      </c>
      <c r="I2231">
        <v>37</v>
      </c>
    </row>
    <row r="2232" spans="1:9" x14ac:dyDescent="0.3">
      <c r="A2232">
        <v>2231</v>
      </c>
      <c r="B2232" t="s">
        <v>15</v>
      </c>
      <c r="C2232">
        <v>297719</v>
      </c>
      <c r="D2232" t="s">
        <v>17</v>
      </c>
      <c r="E2232" t="s">
        <v>16</v>
      </c>
      <c r="F2232" t="s">
        <v>12</v>
      </c>
      <c r="G2232" t="s">
        <v>13</v>
      </c>
      <c r="H2232" t="s">
        <v>13</v>
      </c>
      <c r="I2232">
        <v>30</v>
      </c>
    </row>
    <row r="2233" spans="1:9" x14ac:dyDescent="0.3">
      <c r="A2233">
        <v>2232</v>
      </c>
      <c r="B2233" t="s">
        <v>15</v>
      </c>
      <c r="C2233">
        <v>329950</v>
      </c>
      <c r="D2233" t="s">
        <v>18</v>
      </c>
      <c r="E2233" t="s">
        <v>16</v>
      </c>
      <c r="F2233" t="s">
        <v>12</v>
      </c>
      <c r="G2233" t="s">
        <v>13</v>
      </c>
      <c r="H2233" t="s">
        <v>13</v>
      </c>
      <c r="I2233">
        <v>52</v>
      </c>
    </row>
    <row r="2234" spans="1:9" x14ac:dyDescent="0.3">
      <c r="A2234">
        <v>2233</v>
      </c>
      <c r="B2234" t="s">
        <v>15</v>
      </c>
      <c r="C2234">
        <v>1813790.96</v>
      </c>
      <c r="D2234" t="s">
        <v>10</v>
      </c>
      <c r="E2234" t="s">
        <v>16</v>
      </c>
      <c r="F2234" t="s">
        <v>12</v>
      </c>
      <c r="G2234" t="s">
        <v>13</v>
      </c>
      <c r="H2234" t="s">
        <v>13</v>
      </c>
      <c r="I2234">
        <v>35</v>
      </c>
    </row>
    <row r="2235" spans="1:9" x14ac:dyDescent="0.3">
      <c r="A2235">
        <v>2234</v>
      </c>
      <c r="B2235" t="s">
        <v>9</v>
      </c>
      <c r="C2235">
        <v>639148</v>
      </c>
      <c r="D2235" t="s">
        <v>18</v>
      </c>
      <c r="E2235" t="s">
        <v>16</v>
      </c>
      <c r="F2235" t="s">
        <v>12</v>
      </c>
      <c r="G2235" t="s">
        <v>13</v>
      </c>
      <c r="H2235" t="s">
        <v>12</v>
      </c>
      <c r="I2235">
        <v>61</v>
      </c>
    </row>
    <row r="2236" spans="1:9" x14ac:dyDescent="0.3">
      <c r="A2236">
        <v>2235</v>
      </c>
      <c r="B2236" t="s">
        <v>9</v>
      </c>
      <c r="C2236">
        <v>1080638</v>
      </c>
      <c r="D2236" t="s">
        <v>10</v>
      </c>
      <c r="E2236" t="s">
        <v>11</v>
      </c>
      <c r="F2236" t="s">
        <v>12</v>
      </c>
      <c r="G2236" t="s">
        <v>13</v>
      </c>
      <c r="H2236" t="s">
        <v>13</v>
      </c>
      <c r="I2236">
        <v>37</v>
      </c>
    </row>
    <row r="2237" spans="1:9" x14ac:dyDescent="0.3">
      <c r="A2237">
        <v>2236</v>
      </c>
      <c r="B2237" t="s">
        <v>15</v>
      </c>
      <c r="C2237">
        <v>784000.75</v>
      </c>
      <c r="D2237" t="s">
        <v>10</v>
      </c>
      <c r="E2237" t="s">
        <v>11</v>
      </c>
      <c r="F2237" t="s">
        <v>12</v>
      </c>
      <c r="G2237" t="s">
        <v>13</v>
      </c>
      <c r="H2237" t="s">
        <v>13</v>
      </c>
      <c r="I2237">
        <v>42</v>
      </c>
    </row>
    <row r="2238" spans="1:9" x14ac:dyDescent="0.3">
      <c r="A2238">
        <v>2237</v>
      </c>
      <c r="B2238" t="s">
        <v>15</v>
      </c>
      <c r="C2238">
        <v>635827.4</v>
      </c>
      <c r="D2238" t="s">
        <v>14</v>
      </c>
      <c r="E2238" t="s">
        <v>11</v>
      </c>
      <c r="F2238" t="s">
        <v>12</v>
      </c>
      <c r="G2238" t="s">
        <v>13</v>
      </c>
      <c r="H2238" t="s">
        <v>13</v>
      </c>
      <c r="I2238">
        <v>64</v>
      </c>
    </row>
    <row r="2239" spans="1:9" x14ac:dyDescent="0.3">
      <c r="A2239">
        <v>2238</v>
      </c>
      <c r="B2239" t="s">
        <v>15</v>
      </c>
      <c r="C2239">
        <v>278030</v>
      </c>
      <c r="D2239" t="s">
        <v>19</v>
      </c>
      <c r="E2239" t="s">
        <v>16</v>
      </c>
      <c r="F2239" t="s">
        <v>12</v>
      </c>
      <c r="G2239" t="s">
        <v>13</v>
      </c>
      <c r="H2239" t="s">
        <v>13</v>
      </c>
      <c r="I2239">
        <v>89</v>
      </c>
    </row>
    <row r="2240" spans="1:9" x14ac:dyDescent="0.3">
      <c r="A2240">
        <v>2239</v>
      </c>
      <c r="B2240" t="s">
        <v>15</v>
      </c>
      <c r="C2240">
        <v>627774.12</v>
      </c>
      <c r="D2240" t="s">
        <v>10</v>
      </c>
      <c r="E2240" t="s">
        <v>16</v>
      </c>
      <c r="F2240" t="s">
        <v>12</v>
      </c>
      <c r="G2240" t="s">
        <v>13</v>
      </c>
      <c r="H2240" t="s">
        <v>13</v>
      </c>
      <c r="I2240">
        <v>35</v>
      </c>
    </row>
    <row r="2241" spans="1:9" x14ac:dyDescent="0.3">
      <c r="A2241">
        <v>2240</v>
      </c>
      <c r="B2241" t="s">
        <v>9</v>
      </c>
      <c r="C2241">
        <v>450000</v>
      </c>
      <c r="D2241" t="s">
        <v>10</v>
      </c>
      <c r="E2241" t="s">
        <v>16</v>
      </c>
      <c r="F2241" t="s">
        <v>12</v>
      </c>
      <c r="G2241" t="s">
        <v>13</v>
      </c>
      <c r="H2241" t="s">
        <v>13</v>
      </c>
      <c r="I2241">
        <v>58</v>
      </c>
    </row>
    <row r="2242" spans="1:9" x14ac:dyDescent="0.3">
      <c r="A2242">
        <v>2241</v>
      </c>
      <c r="B2242" t="s">
        <v>9</v>
      </c>
      <c r="C2242">
        <v>320000</v>
      </c>
      <c r="D2242" t="s">
        <v>10</v>
      </c>
      <c r="E2242" t="s">
        <v>16</v>
      </c>
      <c r="F2242" t="s">
        <v>12</v>
      </c>
      <c r="G2242" t="s">
        <v>13</v>
      </c>
      <c r="H2242" t="s">
        <v>13</v>
      </c>
      <c r="I2242">
        <v>31</v>
      </c>
    </row>
    <row r="2243" spans="1:9" x14ac:dyDescent="0.3">
      <c r="A2243">
        <v>2242</v>
      </c>
      <c r="B2243" t="s">
        <v>9</v>
      </c>
      <c r="C2243">
        <v>407782</v>
      </c>
      <c r="D2243" t="s">
        <v>10</v>
      </c>
      <c r="E2243" t="s">
        <v>16</v>
      </c>
      <c r="F2243" t="s">
        <v>12</v>
      </c>
      <c r="G2243" t="s">
        <v>13</v>
      </c>
      <c r="H2243" t="s">
        <v>13</v>
      </c>
      <c r="I2243">
        <v>22</v>
      </c>
    </row>
    <row r="2244" spans="1:9" x14ac:dyDescent="0.3">
      <c r="A2244">
        <v>2243</v>
      </c>
      <c r="B2244" t="s">
        <v>15</v>
      </c>
      <c r="C2244">
        <v>297045</v>
      </c>
      <c r="D2244" t="s">
        <v>18</v>
      </c>
      <c r="E2244" t="s">
        <v>16</v>
      </c>
      <c r="F2244" t="s">
        <v>12</v>
      </c>
      <c r="G2244" t="s">
        <v>13</v>
      </c>
      <c r="H2244" t="s">
        <v>13</v>
      </c>
      <c r="I2244">
        <v>66</v>
      </c>
    </row>
    <row r="2245" spans="1:9" x14ac:dyDescent="0.3">
      <c r="A2245">
        <v>2244</v>
      </c>
      <c r="B2245" t="s">
        <v>9</v>
      </c>
      <c r="C2245">
        <v>430434</v>
      </c>
      <c r="D2245" t="s">
        <v>10</v>
      </c>
      <c r="E2245" t="s">
        <v>16</v>
      </c>
      <c r="F2245" t="s">
        <v>12</v>
      </c>
      <c r="G2245" t="s">
        <v>13</v>
      </c>
      <c r="H2245" t="s">
        <v>12</v>
      </c>
      <c r="I2245">
        <v>28</v>
      </c>
    </row>
    <row r="2246" spans="1:9" x14ac:dyDescent="0.3">
      <c r="A2246">
        <v>2245</v>
      </c>
      <c r="B2246" t="s">
        <v>9</v>
      </c>
      <c r="C2246">
        <v>476646.28</v>
      </c>
      <c r="D2246" t="s">
        <v>10</v>
      </c>
      <c r="E2246" t="s">
        <v>16</v>
      </c>
      <c r="F2246" t="s">
        <v>12</v>
      </c>
      <c r="G2246" t="s">
        <v>13</v>
      </c>
      <c r="H2246" t="s">
        <v>13</v>
      </c>
      <c r="I2246">
        <v>29</v>
      </c>
    </row>
    <row r="2247" spans="1:9" x14ac:dyDescent="0.3">
      <c r="A2247">
        <v>2246</v>
      </c>
      <c r="B2247" t="s">
        <v>15</v>
      </c>
      <c r="C2247">
        <v>1566842</v>
      </c>
      <c r="D2247" t="s">
        <v>10</v>
      </c>
      <c r="E2247" t="s">
        <v>11</v>
      </c>
      <c r="F2247" t="s">
        <v>12</v>
      </c>
      <c r="G2247" t="s">
        <v>13</v>
      </c>
      <c r="H2247" t="s">
        <v>13</v>
      </c>
      <c r="I2247">
        <v>59</v>
      </c>
    </row>
    <row r="2248" spans="1:9" x14ac:dyDescent="0.3">
      <c r="A2248">
        <v>2247</v>
      </c>
      <c r="B2248" t="s">
        <v>15</v>
      </c>
      <c r="C2248">
        <v>868869.23</v>
      </c>
      <c r="D2248" t="s">
        <v>10</v>
      </c>
      <c r="E2248" t="s">
        <v>16</v>
      </c>
      <c r="F2248" t="s">
        <v>12</v>
      </c>
      <c r="G2248" t="s">
        <v>13</v>
      </c>
      <c r="H2248" t="s">
        <v>13</v>
      </c>
      <c r="I2248">
        <v>40</v>
      </c>
    </row>
    <row r="2249" spans="1:9" x14ac:dyDescent="0.3">
      <c r="A2249">
        <v>2248</v>
      </c>
      <c r="B2249" t="s">
        <v>15</v>
      </c>
      <c r="C2249">
        <v>306400</v>
      </c>
      <c r="D2249" t="s">
        <v>10</v>
      </c>
      <c r="E2249" t="s">
        <v>16</v>
      </c>
      <c r="F2249" t="s">
        <v>12</v>
      </c>
      <c r="G2249" t="s">
        <v>13</v>
      </c>
      <c r="H2249" t="s">
        <v>13</v>
      </c>
      <c r="I2249">
        <v>61</v>
      </c>
    </row>
    <row r="2250" spans="1:9" x14ac:dyDescent="0.3">
      <c r="A2250">
        <v>2249</v>
      </c>
      <c r="B2250" t="s">
        <v>9</v>
      </c>
      <c r="C2250">
        <v>408800</v>
      </c>
      <c r="D2250" t="s">
        <v>10</v>
      </c>
      <c r="E2250" t="s">
        <v>16</v>
      </c>
      <c r="F2250" t="s">
        <v>12</v>
      </c>
      <c r="G2250" t="s">
        <v>13</v>
      </c>
      <c r="H2250" t="s">
        <v>13</v>
      </c>
      <c r="I2250">
        <v>39</v>
      </c>
    </row>
    <row r="2251" spans="1:9" x14ac:dyDescent="0.3">
      <c r="A2251">
        <v>2250</v>
      </c>
      <c r="B2251" t="s">
        <v>9</v>
      </c>
      <c r="C2251">
        <v>467167.61</v>
      </c>
      <c r="D2251" t="s">
        <v>10</v>
      </c>
      <c r="E2251" t="s">
        <v>11</v>
      </c>
      <c r="F2251" t="s">
        <v>12</v>
      </c>
      <c r="G2251" t="s">
        <v>12</v>
      </c>
      <c r="H2251" t="s">
        <v>13</v>
      </c>
      <c r="I2251">
        <v>46</v>
      </c>
    </row>
    <row r="2252" spans="1:9" x14ac:dyDescent="0.3">
      <c r="A2252">
        <v>2251</v>
      </c>
      <c r="B2252" t="s">
        <v>15</v>
      </c>
      <c r="C2252">
        <v>376344</v>
      </c>
      <c r="D2252" t="s">
        <v>10</v>
      </c>
      <c r="E2252" t="s">
        <v>16</v>
      </c>
      <c r="F2252" t="s">
        <v>12</v>
      </c>
      <c r="G2252" t="s">
        <v>13</v>
      </c>
      <c r="H2252" t="s">
        <v>13</v>
      </c>
      <c r="I2252">
        <v>39</v>
      </c>
    </row>
    <row r="2253" spans="1:9" x14ac:dyDescent="0.3">
      <c r="A2253">
        <v>2252</v>
      </c>
      <c r="B2253" t="s">
        <v>9</v>
      </c>
      <c r="C2253">
        <v>327264</v>
      </c>
      <c r="D2253" t="s">
        <v>10</v>
      </c>
      <c r="E2253" t="s">
        <v>11</v>
      </c>
      <c r="F2253" t="s">
        <v>12</v>
      </c>
      <c r="G2253" t="s">
        <v>13</v>
      </c>
      <c r="H2253" t="s">
        <v>13</v>
      </c>
      <c r="I2253">
        <v>32</v>
      </c>
    </row>
    <row r="2254" spans="1:9" x14ac:dyDescent="0.3">
      <c r="A2254">
        <v>2253</v>
      </c>
      <c r="B2254" t="s">
        <v>9</v>
      </c>
      <c r="C2254">
        <v>750000</v>
      </c>
      <c r="D2254" t="s">
        <v>10</v>
      </c>
      <c r="E2254" t="s">
        <v>16</v>
      </c>
      <c r="F2254" t="s">
        <v>12</v>
      </c>
      <c r="G2254" t="s">
        <v>13</v>
      </c>
      <c r="H2254" t="s">
        <v>13</v>
      </c>
      <c r="I2254">
        <v>55</v>
      </c>
    </row>
    <row r="2255" spans="1:9" x14ac:dyDescent="0.3">
      <c r="A2255">
        <v>2254</v>
      </c>
      <c r="B2255" t="s">
        <v>9</v>
      </c>
      <c r="C2255">
        <v>423289</v>
      </c>
      <c r="D2255" t="s">
        <v>18</v>
      </c>
      <c r="E2255" t="s">
        <v>16</v>
      </c>
      <c r="F2255" t="s">
        <v>12</v>
      </c>
      <c r="G2255" t="s">
        <v>13</v>
      </c>
      <c r="H2255" t="s">
        <v>13</v>
      </c>
      <c r="I2255">
        <v>59</v>
      </c>
    </row>
    <row r="2256" spans="1:9" x14ac:dyDescent="0.3">
      <c r="A2256">
        <v>2255</v>
      </c>
      <c r="B2256" t="s">
        <v>15</v>
      </c>
      <c r="C2256">
        <v>619506.39</v>
      </c>
      <c r="D2256" t="s">
        <v>10</v>
      </c>
      <c r="E2256" t="s">
        <v>11</v>
      </c>
      <c r="F2256" t="s">
        <v>12</v>
      </c>
      <c r="G2256" t="s">
        <v>13</v>
      </c>
      <c r="H2256" t="s">
        <v>13</v>
      </c>
      <c r="I2256">
        <v>34</v>
      </c>
    </row>
    <row r="2257" spans="1:9" x14ac:dyDescent="0.3">
      <c r="A2257">
        <v>2256</v>
      </c>
      <c r="B2257" t="s">
        <v>15</v>
      </c>
      <c r="C2257">
        <v>465179.89</v>
      </c>
      <c r="D2257" t="s">
        <v>10</v>
      </c>
      <c r="E2257" t="s">
        <v>16</v>
      </c>
      <c r="F2257" t="s">
        <v>12</v>
      </c>
      <c r="G2257" t="s">
        <v>13</v>
      </c>
      <c r="H2257" t="s">
        <v>13</v>
      </c>
      <c r="I2257">
        <v>39</v>
      </c>
    </row>
    <row r="2258" spans="1:9" x14ac:dyDescent="0.3">
      <c r="A2258">
        <v>2257</v>
      </c>
      <c r="B2258" t="s">
        <v>9</v>
      </c>
      <c r="C2258">
        <v>562152.61</v>
      </c>
      <c r="D2258" t="s">
        <v>10</v>
      </c>
      <c r="E2258" t="s">
        <v>11</v>
      </c>
      <c r="F2258" t="s">
        <v>12</v>
      </c>
      <c r="G2258" t="s">
        <v>13</v>
      </c>
      <c r="H2258" t="s">
        <v>13</v>
      </c>
      <c r="I2258">
        <v>38</v>
      </c>
    </row>
    <row r="2259" spans="1:9" x14ac:dyDescent="0.3">
      <c r="A2259">
        <v>2258</v>
      </c>
      <c r="B2259" t="s">
        <v>9</v>
      </c>
      <c r="C2259">
        <v>811421.65</v>
      </c>
      <c r="D2259" t="s">
        <v>10</v>
      </c>
      <c r="E2259" t="s">
        <v>11</v>
      </c>
      <c r="F2259" t="s">
        <v>12</v>
      </c>
      <c r="G2259" t="s">
        <v>13</v>
      </c>
      <c r="H2259" t="s">
        <v>13</v>
      </c>
      <c r="I2259">
        <v>32</v>
      </c>
    </row>
    <row r="2260" spans="1:9" x14ac:dyDescent="0.3">
      <c r="A2260">
        <v>2259</v>
      </c>
      <c r="B2260" t="s">
        <v>15</v>
      </c>
      <c r="C2260">
        <v>338933.34</v>
      </c>
      <c r="D2260" t="s">
        <v>10</v>
      </c>
      <c r="E2260" t="s">
        <v>16</v>
      </c>
      <c r="F2260" t="s">
        <v>12</v>
      </c>
      <c r="G2260" t="s">
        <v>13</v>
      </c>
      <c r="H2260" t="s">
        <v>13</v>
      </c>
      <c r="I2260">
        <v>27</v>
      </c>
    </row>
    <row r="2261" spans="1:9" x14ac:dyDescent="0.3">
      <c r="A2261">
        <v>2260</v>
      </c>
      <c r="B2261" t="s">
        <v>15</v>
      </c>
      <c r="C2261">
        <v>100000</v>
      </c>
      <c r="D2261" t="s">
        <v>10</v>
      </c>
      <c r="E2261" t="s">
        <v>16</v>
      </c>
      <c r="F2261" t="s">
        <v>12</v>
      </c>
      <c r="G2261" t="s">
        <v>13</v>
      </c>
      <c r="H2261" t="s">
        <v>13</v>
      </c>
      <c r="I2261">
        <v>29</v>
      </c>
    </row>
    <row r="2262" spans="1:9" x14ac:dyDescent="0.3">
      <c r="A2262">
        <v>2261</v>
      </c>
      <c r="B2262" t="s">
        <v>9</v>
      </c>
      <c r="C2262">
        <v>697648</v>
      </c>
      <c r="D2262" t="s">
        <v>10</v>
      </c>
      <c r="E2262" t="s">
        <v>16</v>
      </c>
      <c r="F2262" t="s">
        <v>12</v>
      </c>
      <c r="G2262" t="s">
        <v>13</v>
      </c>
      <c r="H2262" t="s">
        <v>13</v>
      </c>
      <c r="I2262">
        <v>61</v>
      </c>
    </row>
    <row r="2263" spans="1:9" x14ac:dyDescent="0.3">
      <c r="A2263">
        <v>2262</v>
      </c>
      <c r="B2263" t="s">
        <v>9</v>
      </c>
      <c r="C2263">
        <v>377498</v>
      </c>
      <c r="D2263" t="s">
        <v>18</v>
      </c>
      <c r="E2263" t="s">
        <v>16</v>
      </c>
      <c r="F2263" t="s">
        <v>12</v>
      </c>
      <c r="G2263" t="s">
        <v>13</v>
      </c>
      <c r="H2263" t="s">
        <v>13</v>
      </c>
      <c r="I2263">
        <v>37</v>
      </c>
    </row>
    <row r="2264" spans="1:9" x14ac:dyDescent="0.3">
      <c r="A2264">
        <v>2263</v>
      </c>
      <c r="B2264" t="s">
        <v>9</v>
      </c>
      <c r="C2264">
        <v>308750</v>
      </c>
      <c r="D2264" t="s">
        <v>10</v>
      </c>
      <c r="E2264" t="s">
        <v>16</v>
      </c>
      <c r="F2264" t="s">
        <v>12</v>
      </c>
      <c r="G2264" t="s">
        <v>13</v>
      </c>
      <c r="H2264" t="s">
        <v>12</v>
      </c>
      <c r="I2264">
        <v>35</v>
      </c>
    </row>
    <row r="2265" spans="1:9" x14ac:dyDescent="0.3">
      <c r="A2265">
        <v>2264</v>
      </c>
      <c r="B2265" t="s">
        <v>9</v>
      </c>
      <c r="C2265">
        <v>451354.46</v>
      </c>
      <c r="D2265" t="s">
        <v>10</v>
      </c>
      <c r="E2265" t="s">
        <v>16</v>
      </c>
      <c r="F2265" t="s">
        <v>12</v>
      </c>
      <c r="G2265" t="s">
        <v>13</v>
      </c>
      <c r="H2265" t="s">
        <v>13</v>
      </c>
      <c r="I2265">
        <v>58</v>
      </c>
    </row>
    <row r="2266" spans="1:9" x14ac:dyDescent="0.3">
      <c r="A2266">
        <v>2265</v>
      </c>
      <c r="B2266" t="s">
        <v>9</v>
      </c>
      <c r="C2266">
        <v>455001.5</v>
      </c>
      <c r="D2266" t="s">
        <v>10</v>
      </c>
      <c r="E2266" t="s">
        <v>16</v>
      </c>
      <c r="F2266" t="s">
        <v>12</v>
      </c>
      <c r="G2266" t="s">
        <v>13</v>
      </c>
      <c r="H2266" t="s">
        <v>13</v>
      </c>
      <c r="I2266">
        <v>20</v>
      </c>
    </row>
    <row r="2267" spans="1:9" x14ac:dyDescent="0.3">
      <c r="A2267">
        <v>2266</v>
      </c>
      <c r="B2267" t="s">
        <v>15</v>
      </c>
      <c r="C2267">
        <v>994882.5</v>
      </c>
      <c r="D2267" t="s">
        <v>10</v>
      </c>
      <c r="E2267" t="s">
        <v>16</v>
      </c>
      <c r="F2267" t="s">
        <v>12</v>
      </c>
      <c r="G2267" t="s">
        <v>13</v>
      </c>
      <c r="H2267" t="s">
        <v>13</v>
      </c>
      <c r="I2267">
        <v>50</v>
      </c>
    </row>
    <row r="2268" spans="1:9" x14ac:dyDescent="0.3">
      <c r="A2268">
        <v>2267</v>
      </c>
      <c r="B2268" t="s">
        <v>9</v>
      </c>
      <c r="C2268">
        <v>509509</v>
      </c>
      <c r="D2268" t="s">
        <v>18</v>
      </c>
      <c r="E2268" t="s">
        <v>16</v>
      </c>
      <c r="F2268" t="s">
        <v>12</v>
      </c>
      <c r="G2268" t="s">
        <v>12</v>
      </c>
      <c r="H2268" t="s">
        <v>12</v>
      </c>
      <c r="I2268">
        <v>59</v>
      </c>
    </row>
    <row r="2269" spans="1:9" x14ac:dyDescent="0.3">
      <c r="A2269">
        <v>2268</v>
      </c>
      <c r="B2269" t="s">
        <v>9</v>
      </c>
      <c r="C2269">
        <v>349920</v>
      </c>
      <c r="D2269" t="s">
        <v>10</v>
      </c>
      <c r="E2269" t="s">
        <v>16</v>
      </c>
      <c r="F2269" t="s">
        <v>12</v>
      </c>
      <c r="G2269" t="s">
        <v>13</v>
      </c>
      <c r="H2269" t="s">
        <v>13</v>
      </c>
      <c r="I2269">
        <v>34</v>
      </c>
    </row>
    <row r="2270" spans="1:9" x14ac:dyDescent="0.3">
      <c r="A2270">
        <v>2269</v>
      </c>
      <c r="B2270" t="s">
        <v>9</v>
      </c>
      <c r="C2270">
        <v>17760.8</v>
      </c>
      <c r="D2270" t="s">
        <v>10</v>
      </c>
      <c r="E2270" t="s">
        <v>16</v>
      </c>
      <c r="F2270" t="s">
        <v>12</v>
      </c>
      <c r="G2270" t="s">
        <v>12</v>
      </c>
      <c r="H2270" t="s">
        <v>13</v>
      </c>
      <c r="I2270">
        <v>29</v>
      </c>
    </row>
    <row r="2271" spans="1:9" x14ac:dyDescent="0.3">
      <c r="A2271">
        <v>2270</v>
      </c>
      <c r="B2271" t="s">
        <v>15</v>
      </c>
      <c r="C2271">
        <v>526736.80000000005</v>
      </c>
      <c r="D2271" t="s">
        <v>10</v>
      </c>
      <c r="E2271" t="s">
        <v>16</v>
      </c>
      <c r="F2271" t="s">
        <v>12</v>
      </c>
      <c r="G2271" t="s">
        <v>13</v>
      </c>
      <c r="H2271" t="s">
        <v>13</v>
      </c>
      <c r="I2271">
        <v>25</v>
      </c>
    </row>
    <row r="2272" spans="1:9" x14ac:dyDescent="0.3">
      <c r="A2272">
        <v>2271</v>
      </c>
      <c r="B2272" t="s">
        <v>9</v>
      </c>
      <c r="C2272">
        <v>497155.33</v>
      </c>
      <c r="D2272" t="s">
        <v>10</v>
      </c>
      <c r="E2272" t="s">
        <v>16</v>
      </c>
      <c r="F2272" t="s">
        <v>12</v>
      </c>
      <c r="G2272" t="s">
        <v>13</v>
      </c>
      <c r="H2272" t="s">
        <v>13</v>
      </c>
      <c r="I2272">
        <v>27</v>
      </c>
    </row>
    <row r="2273" spans="1:9" x14ac:dyDescent="0.3">
      <c r="A2273">
        <v>2272</v>
      </c>
      <c r="B2273" t="s">
        <v>15</v>
      </c>
      <c r="C2273">
        <v>423675</v>
      </c>
      <c r="D2273" t="s">
        <v>10</v>
      </c>
      <c r="E2273" t="s">
        <v>16</v>
      </c>
      <c r="F2273" t="s">
        <v>12</v>
      </c>
      <c r="G2273" t="s">
        <v>13</v>
      </c>
      <c r="H2273" t="s">
        <v>13</v>
      </c>
      <c r="I2273">
        <v>26</v>
      </c>
    </row>
    <row r="2274" spans="1:9" x14ac:dyDescent="0.3">
      <c r="A2274">
        <v>2273</v>
      </c>
      <c r="B2274" t="s">
        <v>9</v>
      </c>
      <c r="C2274">
        <v>292387</v>
      </c>
      <c r="D2274" t="s">
        <v>17</v>
      </c>
      <c r="E2274" t="s">
        <v>16</v>
      </c>
      <c r="F2274" t="s">
        <v>12</v>
      </c>
      <c r="G2274" t="s">
        <v>12</v>
      </c>
      <c r="H2274" t="s">
        <v>13</v>
      </c>
      <c r="I2274">
        <v>33</v>
      </c>
    </row>
    <row r="2275" spans="1:9" x14ac:dyDescent="0.3">
      <c r="A2275">
        <v>2274</v>
      </c>
      <c r="B2275" t="s">
        <v>15</v>
      </c>
      <c r="C2275">
        <v>430993</v>
      </c>
      <c r="D2275" t="s">
        <v>14</v>
      </c>
      <c r="E2275" t="s">
        <v>11</v>
      </c>
      <c r="F2275" t="s">
        <v>12</v>
      </c>
      <c r="G2275" t="s">
        <v>13</v>
      </c>
      <c r="H2275" t="s">
        <v>13</v>
      </c>
      <c r="I2275">
        <v>64</v>
      </c>
    </row>
    <row r="2276" spans="1:9" x14ac:dyDescent="0.3">
      <c r="A2276">
        <v>2275</v>
      </c>
      <c r="B2276" t="s">
        <v>9</v>
      </c>
      <c r="C2276">
        <v>298000</v>
      </c>
      <c r="D2276" t="s">
        <v>10</v>
      </c>
      <c r="E2276" t="s">
        <v>16</v>
      </c>
      <c r="F2276" t="s">
        <v>12</v>
      </c>
      <c r="G2276" t="s">
        <v>12</v>
      </c>
      <c r="H2276" t="s">
        <v>13</v>
      </c>
      <c r="I2276">
        <v>42</v>
      </c>
    </row>
    <row r="2277" spans="1:9" x14ac:dyDescent="0.3">
      <c r="A2277">
        <v>2276</v>
      </c>
      <c r="B2277" t="s">
        <v>9</v>
      </c>
      <c r="C2277">
        <v>405063</v>
      </c>
      <c r="D2277" t="s">
        <v>18</v>
      </c>
      <c r="E2277" t="s">
        <v>16</v>
      </c>
      <c r="F2277" t="s">
        <v>12</v>
      </c>
      <c r="G2277" t="s">
        <v>12</v>
      </c>
      <c r="H2277" t="s">
        <v>12</v>
      </c>
      <c r="I2277">
        <v>40</v>
      </c>
    </row>
    <row r="2278" spans="1:9" x14ac:dyDescent="0.3">
      <c r="A2278">
        <v>2277</v>
      </c>
      <c r="B2278" t="s">
        <v>9</v>
      </c>
      <c r="C2278">
        <v>1400000</v>
      </c>
      <c r="D2278" t="s">
        <v>10</v>
      </c>
      <c r="E2278" t="s">
        <v>16</v>
      </c>
      <c r="F2278" t="s">
        <v>12</v>
      </c>
      <c r="G2278" t="s">
        <v>13</v>
      </c>
      <c r="H2278" t="s">
        <v>13</v>
      </c>
      <c r="I2278">
        <v>30</v>
      </c>
    </row>
    <row r="2279" spans="1:9" x14ac:dyDescent="0.3">
      <c r="A2279">
        <v>2278</v>
      </c>
      <c r="B2279" t="s">
        <v>15</v>
      </c>
      <c r="C2279">
        <v>341602</v>
      </c>
      <c r="D2279" t="s">
        <v>18</v>
      </c>
      <c r="E2279" t="s">
        <v>16</v>
      </c>
      <c r="F2279" t="s">
        <v>12</v>
      </c>
      <c r="G2279" t="s">
        <v>13</v>
      </c>
      <c r="H2279" t="s">
        <v>13</v>
      </c>
      <c r="I2279">
        <v>42</v>
      </c>
    </row>
    <row r="2280" spans="1:9" x14ac:dyDescent="0.3">
      <c r="A2280">
        <v>2279</v>
      </c>
      <c r="B2280" t="s">
        <v>9</v>
      </c>
      <c r="C2280">
        <v>915000</v>
      </c>
      <c r="D2280" t="s">
        <v>10</v>
      </c>
      <c r="E2280" t="s">
        <v>16</v>
      </c>
      <c r="F2280" t="s">
        <v>12</v>
      </c>
      <c r="G2280" t="s">
        <v>13</v>
      </c>
      <c r="H2280" t="s">
        <v>13</v>
      </c>
      <c r="I2280">
        <v>24</v>
      </c>
    </row>
    <row r="2281" spans="1:9" x14ac:dyDescent="0.3">
      <c r="A2281">
        <v>2280</v>
      </c>
      <c r="B2281" t="s">
        <v>15</v>
      </c>
      <c r="C2281">
        <v>339164.62</v>
      </c>
      <c r="D2281" t="s">
        <v>14</v>
      </c>
      <c r="E2281" t="s">
        <v>11</v>
      </c>
      <c r="F2281" t="s">
        <v>12</v>
      </c>
      <c r="G2281" t="s">
        <v>13</v>
      </c>
      <c r="H2281" t="s">
        <v>13</v>
      </c>
      <c r="I2281">
        <v>70</v>
      </c>
    </row>
    <row r="2282" spans="1:9" x14ac:dyDescent="0.3">
      <c r="A2282">
        <v>2281</v>
      </c>
      <c r="B2282" t="s">
        <v>9</v>
      </c>
      <c r="C2282">
        <v>278030</v>
      </c>
      <c r="D2282" t="s">
        <v>19</v>
      </c>
      <c r="E2282" t="s">
        <v>16</v>
      </c>
      <c r="F2282" t="s">
        <v>12</v>
      </c>
      <c r="G2282" t="s">
        <v>13</v>
      </c>
      <c r="H2282" t="s">
        <v>13</v>
      </c>
      <c r="I2282">
        <v>71</v>
      </c>
    </row>
    <row r="2283" spans="1:9" x14ac:dyDescent="0.3">
      <c r="A2283">
        <v>2282</v>
      </c>
      <c r="B2283" t="s">
        <v>15</v>
      </c>
      <c r="C2283">
        <v>490713.59999999998</v>
      </c>
      <c r="D2283" t="s">
        <v>10</v>
      </c>
      <c r="E2283" t="s">
        <v>16</v>
      </c>
      <c r="F2283" t="s">
        <v>12</v>
      </c>
      <c r="G2283" t="s">
        <v>13</v>
      </c>
      <c r="H2283" t="s">
        <v>13</v>
      </c>
      <c r="I2283">
        <v>47</v>
      </c>
    </row>
    <row r="2284" spans="1:9" x14ac:dyDescent="0.3">
      <c r="A2284">
        <v>2283</v>
      </c>
      <c r="B2284" t="s">
        <v>9</v>
      </c>
      <c r="C2284">
        <v>1051374.8</v>
      </c>
      <c r="D2284" t="s">
        <v>10</v>
      </c>
      <c r="E2284" t="s">
        <v>11</v>
      </c>
      <c r="F2284" t="s">
        <v>12</v>
      </c>
      <c r="G2284" t="s">
        <v>13</v>
      </c>
      <c r="H2284" t="s">
        <v>13</v>
      </c>
      <c r="I2284">
        <v>62</v>
      </c>
    </row>
    <row r="2285" spans="1:9" x14ac:dyDescent="0.3">
      <c r="A2285">
        <v>2284</v>
      </c>
      <c r="B2285" t="s">
        <v>9</v>
      </c>
      <c r="C2285">
        <v>445841.44</v>
      </c>
      <c r="D2285" t="s">
        <v>10</v>
      </c>
      <c r="E2285" t="s">
        <v>16</v>
      </c>
      <c r="F2285" t="s">
        <v>12</v>
      </c>
      <c r="G2285" t="s">
        <v>12</v>
      </c>
      <c r="H2285" t="s">
        <v>13</v>
      </c>
      <c r="I2285">
        <v>57</v>
      </c>
    </row>
    <row r="2286" spans="1:9" x14ac:dyDescent="0.3">
      <c r="A2286">
        <v>2285</v>
      </c>
      <c r="B2286" t="s">
        <v>15</v>
      </c>
      <c r="C2286">
        <v>485843.98</v>
      </c>
      <c r="D2286" t="s">
        <v>10</v>
      </c>
      <c r="E2286" t="s">
        <v>16</v>
      </c>
      <c r="F2286" t="s">
        <v>12</v>
      </c>
      <c r="G2286" t="s">
        <v>13</v>
      </c>
      <c r="H2286" t="s">
        <v>13</v>
      </c>
      <c r="I2286">
        <v>25</v>
      </c>
    </row>
    <row r="2287" spans="1:9" x14ac:dyDescent="0.3">
      <c r="A2287">
        <v>2286</v>
      </c>
      <c r="B2287" t="s">
        <v>9</v>
      </c>
      <c r="C2287">
        <v>370647</v>
      </c>
      <c r="D2287" t="s">
        <v>18</v>
      </c>
      <c r="E2287" t="s">
        <v>16</v>
      </c>
      <c r="F2287" t="s">
        <v>12</v>
      </c>
      <c r="G2287" t="s">
        <v>13</v>
      </c>
      <c r="H2287" t="s">
        <v>13</v>
      </c>
      <c r="I2287">
        <v>49</v>
      </c>
    </row>
    <row r="2288" spans="1:9" x14ac:dyDescent="0.3">
      <c r="A2288">
        <v>2287</v>
      </c>
      <c r="B2288" t="s">
        <v>15</v>
      </c>
      <c r="C2288">
        <v>138101.79999999999</v>
      </c>
      <c r="D2288" t="s">
        <v>10</v>
      </c>
      <c r="E2288" t="s">
        <v>11</v>
      </c>
      <c r="F2288" t="s">
        <v>12</v>
      </c>
      <c r="G2288" t="s">
        <v>13</v>
      </c>
      <c r="H2288" t="s">
        <v>13</v>
      </c>
      <c r="I2288">
        <v>31</v>
      </c>
    </row>
    <row r="2289" spans="1:9" x14ac:dyDescent="0.3">
      <c r="A2289">
        <v>2288</v>
      </c>
      <c r="B2289" t="s">
        <v>9</v>
      </c>
      <c r="C2289">
        <v>338629</v>
      </c>
      <c r="D2289" t="s">
        <v>18</v>
      </c>
      <c r="E2289" t="s">
        <v>16</v>
      </c>
      <c r="F2289" t="s">
        <v>12</v>
      </c>
      <c r="G2289" t="s">
        <v>13</v>
      </c>
      <c r="H2289" t="s">
        <v>12</v>
      </c>
      <c r="I2289">
        <v>50</v>
      </c>
    </row>
    <row r="2290" spans="1:9" x14ac:dyDescent="0.3">
      <c r="A2290">
        <v>2289</v>
      </c>
      <c r="B2290" t="s">
        <v>9</v>
      </c>
      <c r="C2290">
        <v>1080496.5</v>
      </c>
      <c r="D2290" t="s">
        <v>10</v>
      </c>
      <c r="E2290" t="s">
        <v>16</v>
      </c>
      <c r="F2290" t="s">
        <v>12</v>
      </c>
      <c r="G2290" t="s">
        <v>13</v>
      </c>
      <c r="H2290" t="s">
        <v>13</v>
      </c>
      <c r="I2290">
        <v>37</v>
      </c>
    </row>
    <row r="2291" spans="1:9" x14ac:dyDescent="0.3">
      <c r="A2291">
        <v>2290</v>
      </c>
      <c r="B2291" t="s">
        <v>15</v>
      </c>
      <c r="C2291">
        <v>294025</v>
      </c>
      <c r="D2291" t="s">
        <v>10</v>
      </c>
      <c r="E2291" t="s">
        <v>16</v>
      </c>
      <c r="F2291" t="s">
        <v>12</v>
      </c>
      <c r="G2291" t="s">
        <v>13</v>
      </c>
      <c r="H2291" t="s">
        <v>13</v>
      </c>
      <c r="I2291">
        <v>49</v>
      </c>
    </row>
    <row r="2292" spans="1:9" x14ac:dyDescent="0.3">
      <c r="A2292">
        <v>2291</v>
      </c>
      <c r="B2292" t="s">
        <v>9</v>
      </c>
      <c r="C2292">
        <v>300018</v>
      </c>
      <c r="D2292" t="s">
        <v>18</v>
      </c>
      <c r="E2292" t="s">
        <v>16</v>
      </c>
      <c r="F2292" t="s">
        <v>12</v>
      </c>
      <c r="G2292" t="s">
        <v>13</v>
      </c>
      <c r="H2292" t="s">
        <v>12</v>
      </c>
      <c r="I2292">
        <v>54</v>
      </c>
    </row>
    <row r="2293" spans="1:9" x14ac:dyDescent="0.3">
      <c r="A2293">
        <v>2292</v>
      </c>
      <c r="B2293" t="s">
        <v>9</v>
      </c>
      <c r="C2293">
        <v>278030</v>
      </c>
      <c r="D2293" t="s">
        <v>19</v>
      </c>
      <c r="E2293" t="s">
        <v>16</v>
      </c>
      <c r="F2293" t="s">
        <v>12</v>
      </c>
      <c r="G2293" t="s">
        <v>13</v>
      </c>
      <c r="H2293" t="s">
        <v>13</v>
      </c>
      <c r="I2293">
        <v>53</v>
      </c>
    </row>
    <row r="2294" spans="1:9" x14ac:dyDescent="0.3">
      <c r="A2294">
        <v>2293</v>
      </c>
      <c r="B2294" t="s">
        <v>9</v>
      </c>
      <c r="C2294">
        <v>299647</v>
      </c>
      <c r="D2294" t="s">
        <v>17</v>
      </c>
      <c r="E2294" t="s">
        <v>16</v>
      </c>
      <c r="F2294" t="s">
        <v>12</v>
      </c>
      <c r="G2294" t="s">
        <v>13</v>
      </c>
      <c r="H2294" t="s">
        <v>13</v>
      </c>
      <c r="I2294">
        <v>61</v>
      </c>
    </row>
    <row r="2295" spans="1:9" x14ac:dyDescent="0.3">
      <c r="A2295">
        <v>2294</v>
      </c>
      <c r="B2295" t="s">
        <v>15</v>
      </c>
      <c r="C2295">
        <v>2376310</v>
      </c>
      <c r="D2295" t="s">
        <v>10</v>
      </c>
      <c r="E2295" t="s">
        <v>11</v>
      </c>
      <c r="F2295" t="s">
        <v>12</v>
      </c>
      <c r="G2295" t="s">
        <v>13</v>
      </c>
      <c r="H2295" t="s">
        <v>13</v>
      </c>
      <c r="I2295">
        <v>45</v>
      </c>
    </row>
    <row r="2296" spans="1:9" x14ac:dyDescent="0.3">
      <c r="A2296">
        <v>2295</v>
      </c>
      <c r="B2296" t="s">
        <v>15</v>
      </c>
      <c r="C2296">
        <v>257784</v>
      </c>
      <c r="D2296" t="s">
        <v>10</v>
      </c>
      <c r="E2296" t="s">
        <v>16</v>
      </c>
      <c r="F2296" t="s">
        <v>12</v>
      </c>
      <c r="G2296" t="s">
        <v>13</v>
      </c>
      <c r="H2296" t="s">
        <v>13</v>
      </c>
      <c r="I2296">
        <v>44</v>
      </c>
    </row>
    <row r="2297" spans="1:9" x14ac:dyDescent="0.3">
      <c r="A2297">
        <v>2296</v>
      </c>
      <c r="B2297" t="s">
        <v>15</v>
      </c>
      <c r="C2297">
        <v>149800.53</v>
      </c>
      <c r="D2297" t="s">
        <v>10</v>
      </c>
      <c r="E2297" t="s">
        <v>16</v>
      </c>
      <c r="F2297" t="s">
        <v>12</v>
      </c>
      <c r="G2297" t="s">
        <v>13</v>
      </c>
      <c r="H2297" t="s">
        <v>13</v>
      </c>
      <c r="I2297">
        <v>63</v>
      </c>
    </row>
    <row r="2298" spans="1:9" x14ac:dyDescent="0.3">
      <c r="A2298">
        <v>2297</v>
      </c>
      <c r="B2298" t="s">
        <v>15</v>
      </c>
      <c r="C2298">
        <v>282305</v>
      </c>
      <c r="D2298" t="s">
        <v>17</v>
      </c>
      <c r="E2298" t="s">
        <v>16</v>
      </c>
      <c r="F2298" t="s">
        <v>12</v>
      </c>
      <c r="G2298" t="s">
        <v>13</v>
      </c>
      <c r="H2298" t="s">
        <v>13</v>
      </c>
      <c r="I2298">
        <v>52</v>
      </c>
    </row>
    <row r="2299" spans="1:9" x14ac:dyDescent="0.3">
      <c r="A2299">
        <v>2298</v>
      </c>
      <c r="B2299" t="s">
        <v>9</v>
      </c>
      <c r="C2299">
        <v>458557</v>
      </c>
      <c r="D2299" t="s">
        <v>18</v>
      </c>
      <c r="E2299" t="s">
        <v>16</v>
      </c>
      <c r="F2299" t="s">
        <v>12</v>
      </c>
      <c r="G2299" t="s">
        <v>13</v>
      </c>
      <c r="H2299" t="s">
        <v>12</v>
      </c>
      <c r="I2299">
        <v>30</v>
      </c>
    </row>
    <row r="2300" spans="1:9" x14ac:dyDescent="0.3">
      <c r="A2300">
        <v>2299</v>
      </c>
      <c r="B2300" t="s">
        <v>9</v>
      </c>
      <c r="C2300">
        <v>299647</v>
      </c>
      <c r="D2300" t="s">
        <v>17</v>
      </c>
      <c r="E2300" t="s">
        <v>16</v>
      </c>
      <c r="F2300" t="s">
        <v>12</v>
      </c>
      <c r="G2300" t="s">
        <v>13</v>
      </c>
      <c r="H2300" t="s">
        <v>13</v>
      </c>
      <c r="I2300">
        <v>54</v>
      </c>
    </row>
    <row r="2301" spans="1:9" x14ac:dyDescent="0.3">
      <c r="A2301">
        <v>2300</v>
      </c>
      <c r="B2301" t="s">
        <v>9</v>
      </c>
      <c r="C2301">
        <v>347000</v>
      </c>
      <c r="D2301" t="s">
        <v>10</v>
      </c>
      <c r="E2301" t="s">
        <v>16</v>
      </c>
      <c r="F2301" t="s">
        <v>12</v>
      </c>
      <c r="G2301" t="s">
        <v>13</v>
      </c>
      <c r="H2301" t="s">
        <v>13</v>
      </c>
      <c r="I2301">
        <v>18</v>
      </c>
    </row>
    <row r="2302" spans="1:9" x14ac:dyDescent="0.3">
      <c r="A2302">
        <v>2301</v>
      </c>
      <c r="B2302" t="s">
        <v>15</v>
      </c>
      <c r="C2302">
        <v>297046</v>
      </c>
      <c r="D2302" t="s">
        <v>17</v>
      </c>
      <c r="E2302" t="s">
        <v>16</v>
      </c>
      <c r="F2302" t="s">
        <v>12</v>
      </c>
      <c r="G2302" t="s">
        <v>13</v>
      </c>
      <c r="H2302" t="s">
        <v>13</v>
      </c>
      <c r="I2302">
        <v>58</v>
      </c>
    </row>
    <row r="2303" spans="1:9" x14ac:dyDescent="0.3">
      <c r="A2303">
        <v>2302</v>
      </c>
      <c r="B2303" t="s">
        <v>9</v>
      </c>
      <c r="C2303">
        <v>1329256</v>
      </c>
      <c r="D2303" t="s">
        <v>10</v>
      </c>
      <c r="E2303" t="s">
        <v>11</v>
      </c>
      <c r="F2303" t="s">
        <v>12</v>
      </c>
      <c r="G2303" t="s">
        <v>13</v>
      </c>
      <c r="H2303" t="s">
        <v>12</v>
      </c>
      <c r="I2303">
        <v>30</v>
      </c>
    </row>
    <row r="2304" spans="1:9" x14ac:dyDescent="0.3">
      <c r="A2304">
        <v>2303</v>
      </c>
      <c r="B2304" t="s">
        <v>9</v>
      </c>
      <c r="C2304">
        <v>382333.34</v>
      </c>
      <c r="D2304" t="s">
        <v>10</v>
      </c>
      <c r="E2304" t="s">
        <v>16</v>
      </c>
      <c r="F2304" t="s">
        <v>12</v>
      </c>
      <c r="G2304" t="s">
        <v>13</v>
      </c>
      <c r="H2304" t="s">
        <v>13</v>
      </c>
      <c r="I2304">
        <v>22</v>
      </c>
    </row>
    <row r="2305" spans="1:9" x14ac:dyDescent="0.3">
      <c r="A2305">
        <v>2304</v>
      </c>
      <c r="B2305" t="s">
        <v>9</v>
      </c>
      <c r="C2305">
        <v>330000</v>
      </c>
      <c r="D2305" t="s">
        <v>10</v>
      </c>
      <c r="E2305" t="s">
        <v>16</v>
      </c>
      <c r="F2305" t="s">
        <v>12</v>
      </c>
      <c r="G2305" t="s">
        <v>13</v>
      </c>
      <c r="H2305" t="s">
        <v>13</v>
      </c>
      <c r="I2305">
        <v>21</v>
      </c>
    </row>
    <row r="2306" spans="1:9" x14ac:dyDescent="0.3">
      <c r="A2306">
        <v>2305</v>
      </c>
      <c r="B2306" t="s">
        <v>9</v>
      </c>
      <c r="C2306">
        <v>483976.7</v>
      </c>
      <c r="D2306" t="s">
        <v>14</v>
      </c>
      <c r="E2306" t="s">
        <v>11</v>
      </c>
      <c r="F2306" t="s">
        <v>12</v>
      </c>
      <c r="G2306" t="s">
        <v>13</v>
      </c>
      <c r="H2306" t="s">
        <v>13</v>
      </c>
      <c r="I2306">
        <v>72</v>
      </c>
    </row>
    <row r="2307" spans="1:9" x14ac:dyDescent="0.3">
      <c r="A2307">
        <v>2306</v>
      </c>
      <c r="B2307" t="s">
        <v>15</v>
      </c>
      <c r="C2307">
        <v>343390.86</v>
      </c>
      <c r="D2307" t="s">
        <v>10</v>
      </c>
      <c r="E2307" t="s">
        <v>16</v>
      </c>
      <c r="F2307" t="s">
        <v>12</v>
      </c>
      <c r="G2307" t="s">
        <v>13</v>
      </c>
      <c r="H2307" t="s">
        <v>12</v>
      </c>
      <c r="I2307">
        <v>25</v>
      </c>
    </row>
    <row r="2308" spans="1:9" x14ac:dyDescent="0.3">
      <c r="A2308">
        <v>2307</v>
      </c>
      <c r="B2308" t="s">
        <v>9</v>
      </c>
      <c r="C2308">
        <v>278030</v>
      </c>
      <c r="D2308" t="s">
        <v>19</v>
      </c>
      <c r="E2308" t="s">
        <v>16</v>
      </c>
      <c r="F2308" t="s">
        <v>12</v>
      </c>
      <c r="G2308" t="s">
        <v>13</v>
      </c>
      <c r="H2308" t="s">
        <v>13</v>
      </c>
      <c r="I2308">
        <v>59</v>
      </c>
    </row>
    <row r="2309" spans="1:9" x14ac:dyDescent="0.3">
      <c r="A2309">
        <v>2308</v>
      </c>
      <c r="B2309" t="s">
        <v>9</v>
      </c>
      <c r="C2309">
        <v>417995</v>
      </c>
      <c r="D2309" t="s">
        <v>10</v>
      </c>
      <c r="E2309" t="s">
        <v>16</v>
      </c>
      <c r="F2309" t="s">
        <v>12</v>
      </c>
      <c r="G2309" t="s">
        <v>13</v>
      </c>
      <c r="H2309" t="s">
        <v>13</v>
      </c>
      <c r="I2309">
        <v>40</v>
      </c>
    </row>
    <row r="2310" spans="1:9" x14ac:dyDescent="0.3">
      <c r="A2310">
        <v>2309</v>
      </c>
      <c r="B2310" t="s">
        <v>9</v>
      </c>
      <c r="C2310">
        <v>400000</v>
      </c>
      <c r="D2310" t="s">
        <v>10</v>
      </c>
      <c r="E2310" t="s">
        <v>16</v>
      </c>
      <c r="F2310" t="s">
        <v>12</v>
      </c>
      <c r="G2310" t="s">
        <v>13</v>
      </c>
      <c r="H2310" t="s">
        <v>13</v>
      </c>
      <c r="I2310">
        <v>56</v>
      </c>
    </row>
    <row r="2311" spans="1:9" x14ac:dyDescent="0.3">
      <c r="A2311">
        <v>2310</v>
      </c>
      <c r="B2311" t="s">
        <v>9</v>
      </c>
      <c r="C2311">
        <v>278030</v>
      </c>
      <c r="D2311" t="s">
        <v>19</v>
      </c>
      <c r="E2311" t="s">
        <v>16</v>
      </c>
      <c r="F2311" t="s">
        <v>12</v>
      </c>
      <c r="G2311" t="s">
        <v>13</v>
      </c>
      <c r="H2311" t="s">
        <v>13</v>
      </c>
      <c r="I2311">
        <v>45</v>
      </c>
    </row>
    <row r="2312" spans="1:9" x14ac:dyDescent="0.3">
      <c r="A2312">
        <v>2311</v>
      </c>
      <c r="B2312" t="s">
        <v>15</v>
      </c>
      <c r="C2312">
        <v>297046</v>
      </c>
      <c r="D2312" t="s">
        <v>18</v>
      </c>
      <c r="E2312" t="s">
        <v>16</v>
      </c>
      <c r="F2312" t="s">
        <v>12</v>
      </c>
      <c r="G2312" t="s">
        <v>13</v>
      </c>
      <c r="H2312" t="s">
        <v>13</v>
      </c>
      <c r="I2312">
        <v>41</v>
      </c>
    </row>
    <row r="2313" spans="1:9" x14ac:dyDescent="0.3">
      <c r="A2313">
        <v>2312</v>
      </c>
      <c r="B2313" t="s">
        <v>9</v>
      </c>
      <c r="C2313">
        <v>639148</v>
      </c>
      <c r="D2313" t="s">
        <v>18</v>
      </c>
      <c r="E2313" t="s">
        <v>16</v>
      </c>
      <c r="F2313" t="s">
        <v>12</v>
      </c>
      <c r="G2313" t="s">
        <v>13</v>
      </c>
      <c r="H2313" t="s">
        <v>12</v>
      </c>
      <c r="I2313">
        <v>41</v>
      </c>
    </row>
    <row r="2314" spans="1:9" x14ac:dyDescent="0.3">
      <c r="A2314">
        <v>2313</v>
      </c>
      <c r="B2314" t="s">
        <v>9</v>
      </c>
      <c r="C2314">
        <v>690952.85</v>
      </c>
      <c r="D2314" t="s">
        <v>10</v>
      </c>
      <c r="E2314" t="s">
        <v>16</v>
      </c>
      <c r="F2314" t="s">
        <v>12</v>
      </c>
      <c r="G2314" t="s">
        <v>13</v>
      </c>
      <c r="H2314" t="s">
        <v>13</v>
      </c>
      <c r="I2314">
        <v>38</v>
      </c>
    </row>
    <row r="2315" spans="1:9" x14ac:dyDescent="0.3">
      <c r="A2315">
        <v>2314</v>
      </c>
      <c r="B2315" t="s">
        <v>9</v>
      </c>
      <c r="C2315">
        <v>150000</v>
      </c>
      <c r="D2315" t="s">
        <v>10</v>
      </c>
      <c r="E2315" t="s">
        <v>16</v>
      </c>
      <c r="F2315" t="s">
        <v>12</v>
      </c>
      <c r="G2315" t="s">
        <v>12</v>
      </c>
      <c r="H2315" t="s">
        <v>12</v>
      </c>
      <c r="I2315">
        <v>41</v>
      </c>
    </row>
    <row r="2316" spans="1:9" x14ac:dyDescent="0.3">
      <c r="A2316">
        <v>2315</v>
      </c>
      <c r="B2316" t="s">
        <v>15</v>
      </c>
      <c r="C2316">
        <v>750000</v>
      </c>
      <c r="D2316" t="s">
        <v>10</v>
      </c>
      <c r="E2316" t="s">
        <v>16</v>
      </c>
      <c r="F2316" t="s">
        <v>12</v>
      </c>
      <c r="G2316" t="s">
        <v>13</v>
      </c>
      <c r="H2316" t="s">
        <v>13</v>
      </c>
      <c r="I2316">
        <v>32</v>
      </c>
    </row>
    <row r="2317" spans="1:9" x14ac:dyDescent="0.3">
      <c r="A2317">
        <v>2316</v>
      </c>
      <c r="B2317" t="s">
        <v>15</v>
      </c>
      <c r="C2317">
        <v>1458494</v>
      </c>
      <c r="D2317" t="s">
        <v>10</v>
      </c>
      <c r="E2317" t="s">
        <v>11</v>
      </c>
      <c r="F2317" t="s">
        <v>12</v>
      </c>
      <c r="G2317" t="s">
        <v>13</v>
      </c>
      <c r="H2317" t="s">
        <v>12</v>
      </c>
      <c r="I2317">
        <v>49</v>
      </c>
    </row>
    <row r="2318" spans="1:9" x14ac:dyDescent="0.3">
      <c r="A2318">
        <v>2317</v>
      </c>
      <c r="B2318" t="s">
        <v>15</v>
      </c>
      <c r="C2318">
        <v>500460</v>
      </c>
      <c r="D2318" t="s">
        <v>10</v>
      </c>
      <c r="E2318" t="s">
        <v>11</v>
      </c>
      <c r="F2318" t="s">
        <v>12</v>
      </c>
      <c r="G2318" t="s">
        <v>13</v>
      </c>
      <c r="H2318" t="s">
        <v>13</v>
      </c>
      <c r="I2318">
        <v>43</v>
      </c>
    </row>
    <row r="2319" spans="1:9" x14ac:dyDescent="0.3">
      <c r="A2319">
        <v>2318</v>
      </c>
      <c r="B2319" t="s">
        <v>15</v>
      </c>
      <c r="C2319">
        <v>453432</v>
      </c>
      <c r="D2319" t="s">
        <v>14</v>
      </c>
      <c r="E2319" t="s">
        <v>11</v>
      </c>
      <c r="F2319" t="s">
        <v>12</v>
      </c>
      <c r="G2319" t="s">
        <v>13</v>
      </c>
      <c r="H2319" t="s">
        <v>13</v>
      </c>
      <c r="I2319">
        <v>67</v>
      </c>
    </row>
    <row r="2320" spans="1:9" x14ac:dyDescent="0.3">
      <c r="A2320">
        <v>2319</v>
      </c>
      <c r="B2320" t="s">
        <v>9</v>
      </c>
      <c r="C2320">
        <v>297046</v>
      </c>
      <c r="D2320" t="s">
        <v>17</v>
      </c>
      <c r="E2320" t="s">
        <v>16</v>
      </c>
      <c r="F2320" t="s">
        <v>12</v>
      </c>
      <c r="G2320" t="s">
        <v>13</v>
      </c>
      <c r="H2320" t="s">
        <v>13</v>
      </c>
      <c r="I2320">
        <v>53</v>
      </c>
    </row>
    <row r="2321" spans="1:9" x14ac:dyDescent="0.3">
      <c r="A2321">
        <v>2320</v>
      </c>
      <c r="B2321" t="s">
        <v>9</v>
      </c>
      <c r="C2321">
        <v>536142.9</v>
      </c>
      <c r="D2321" t="s">
        <v>10</v>
      </c>
      <c r="E2321" t="s">
        <v>16</v>
      </c>
      <c r="F2321" t="s">
        <v>12</v>
      </c>
      <c r="G2321" t="s">
        <v>13</v>
      </c>
      <c r="H2321" t="s">
        <v>13</v>
      </c>
      <c r="I2321">
        <v>20</v>
      </c>
    </row>
    <row r="2322" spans="1:9" x14ac:dyDescent="0.3">
      <c r="A2322">
        <v>2321</v>
      </c>
      <c r="B2322" t="s">
        <v>15</v>
      </c>
      <c r="C2322">
        <v>1584930</v>
      </c>
      <c r="D2322" t="s">
        <v>14</v>
      </c>
      <c r="E2322" t="s">
        <v>11</v>
      </c>
      <c r="F2322" t="s">
        <v>12</v>
      </c>
      <c r="G2322" t="s">
        <v>13</v>
      </c>
      <c r="H2322" t="s">
        <v>13</v>
      </c>
      <c r="I2322">
        <v>71</v>
      </c>
    </row>
    <row r="2323" spans="1:9" x14ac:dyDescent="0.3">
      <c r="A2323">
        <v>2322</v>
      </c>
      <c r="B2323" t="s">
        <v>15</v>
      </c>
      <c r="C2323">
        <v>241729.4</v>
      </c>
      <c r="D2323" t="s">
        <v>10</v>
      </c>
      <c r="E2323" t="s">
        <v>16</v>
      </c>
      <c r="F2323" t="s">
        <v>12</v>
      </c>
      <c r="G2323" t="s">
        <v>13</v>
      </c>
      <c r="H2323" t="s">
        <v>13</v>
      </c>
      <c r="I2323">
        <v>34</v>
      </c>
    </row>
    <row r="2324" spans="1:9" x14ac:dyDescent="0.3">
      <c r="A2324">
        <v>2323</v>
      </c>
      <c r="B2324" t="s">
        <v>9</v>
      </c>
      <c r="C2324">
        <v>297046</v>
      </c>
      <c r="D2324" t="s">
        <v>18</v>
      </c>
      <c r="E2324" t="s">
        <v>16</v>
      </c>
      <c r="F2324" t="s">
        <v>12</v>
      </c>
      <c r="G2324" t="s">
        <v>13</v>
      </c>
      <c r="H2324" t="s">
        <v>12</v>
      </c>
      <c r="I2324">
        <v>43</v>
      </c>
    </row>
    <row r="2325" spans="1:9" x14ac:dyDescent="0.3">
      <c r="A2325">
        <v>2324</v>
      </c>
      <c r="B2325" t="s">
        <v>15</v>
      </c>
      <c r="C2325">
        <v>402249.06</v>
      </c>
      <c r="D2325" t="s">
        <v>10</v>
      </c>
      <c r="E2325" t="s">
        <v>16</v>
      </c>
      <c r="F2325" t="s">
        <v>12</v>
      </c>
      <c r="G2325" t="s">
        <v>13</v>
      </c>
      <c r="H2325" t="s">
        <v>13</v>
      </c>
      <c r="I2325">
        <v>29</v>
      </c>
    </row>
    <row r="2326" spans="1:9" x14ac:dyDescent="0.3">
      <c r="A2326">
        <v>2325</v>
      </c>
      <c r="B2326" t="s">
        <v>9</v>
      </c>
      <c r="C2326">
        <v>639148</v>
      </c>
      <c r="D2326" t="s">
        <v>18</v>
      </c>
      <c r="E2326" t="s">
        <v>16</v>
      </c>
      <c r="F2326" t="s">
        <v>12</v>
      </c>
      <c r="G2326" t="s">
        <v>13</v>
      </c>
      <c r="H2326" t="s">
        <v>12</v>
      </c>
      <c r="I2326">
        <v>46</v>
      </c>
    </row>
    <row r="2327" spans="1:9" x14ac:dyDescent="0.3">
      <c r="A2327">
        <v>2326</v>
      </c>
      <c r="B2327" t="s">
        <v>9</v>
      </c>
      <c r="C2327">
        <v>328210.2</v>
      </c>
      <c r="D2327" t="s">
        <v>10</v>
      </c>
      <c r="E2327" t="s">
        <v>16</v>
      </c>
      <c r="F2327" t="s">
        <v>12</v>
      </c>
      <c r="G2327" t="s">
        <v>13</v>
      </c>
      <c r="H2327" t="s">
        <v>13</v>
      </c>
      <c r="I2327">
        <v>42</v>
      </c>
    </row>
    <row r="2328" spans="1:9" x14ac:dyDescent="0.3">
      <c r="A2328">
        <v>2327</v>
      </c>
      <c r="B2328" t="s">
        <v>15</v>
      </c>
      <c r="C2328">
        <v>361045</v>
      </c>
      <c r="D2328" t="s">
        <v>18</v>
      </c>
      <c r="E2328" t="s">
        <v>16</v>
      </c>
      <c r="F2328" t="s">
        <v>12</v>
      </c>
      <c r="G2328" t="s">
        <v>13</v>
      </c>
      <c r="H2328" t="s">
        <v>12</v>
      </c>
      <c r="I2328">
        <v>42</v>
      </c>
    </row>
    <row r="2329" spans="1:9" x14ac:dyDescent="0.3">
      <c r="A2329">
        <v>2328</v>
      </c>
      <c r="B2329" t="s">
        <v>9</v>
      </c>
      <c r="C2329">
        <v>999312</v>
      </c>
      <c r="D2329" t="s">
        <v>10</v>
      </c>
      <c r="E2329" t="s">
        <v>11</v>
      </c>
      <c r="F2329" t="s">
        <v>12</v>
      </c>
      <c r="G2329" t="s">
        <v>13</v>
      </c>
      <c r="H2329" t="s">
        <v>12</v>
      </c>
      <c r="I2329">
        <v>28</v>
      </c>
    </row>
    <row r="2330" spans="1:9" x14ac:dyDescent="0.3">
      <c r="A2330">
        <v>2329</v>
      </c>
      <c r="B2330" t="s">
        <v>15</v>
      </c>
      <c r="C2330">
        <v>121300</v>
      </c>
      <c r="D2330" t="s">
        <v>10</v>
      </c>
      <c r="E2330" t="s">
        <v>16</v>
      </c>
      <c r="F2330" t="s">
        <v>12</v>
      </c>
      <c r="G2330" t="s">
        <v>13</v>
      </c>
      <c r="H2330" t="s">
        <v>12</v>
      </c>
      <c r="I2330">
        <v>40</v>
      </c>
    </row>
    <row r="2331" spans="1:9" x14ac:dyDescent="0.3">
      <c r="A2331">
        <v>2330</v>
      </c>
      <c r="B2331" t="s">
        <v>9</v>
      </c>
      <c r="C2331">
        <v>279960.49</v>
      </c>
      <c r="D2331" t="s">
        <v>10</v>
      </c>
      <c r="E2331" t="s">
        <v>16</v>
      </c>
      <c r="F2331" t="s">
        <v>12</v>
      </c>
      <c r="G2331" t="s">
        <v>13</v>
      </c>
      <c r="H2331" t="s">
        <v>13</v>
      </c>
      <c r="I2331">
        <v>23</v>
      </c>
    </row>
    <row r="2332" spans="1:9" x14ac:dyDescent="0.3">
      <c r="A2332">
        <v>2331</v>
      </c>
      <c r="B2332" t="s">
        <v>15</v>
      </c>
      <c r="C2332">
        <v>119219.91</v>
      </c>
      <c r="D2332" t="s">
        <v>14</v>
      </c>
      <c r="E2332" t="s">
        <v>11</v>
      </c>
      <c r="F2332" t="s">
        <v>12</v>
      </c>
      <c r="G2332" t="s">
        <v>13</v>
      </c>
      <c r="H2332" t="s">
        <v>13</v>
      </c>
      <c r="I2332">
        <v>59</v>
      </c>
    </row>
    <row r="2333" spans="1:9" x14ac:dyDescent="0.3">
      <c r="A2333">
        <v>2332</v>
      </c>
      <c r="B2333" t="s">
        <v>15</v>
      </c>
      <c r="C2333">
        <v>430000</v>
      </c>
      <c r="D2333" t="s">
        <v>10</v>
      </c>
      <c r="E2333" t="s">
        <v>16</v>
      </c>
      <c r="F2333" t="s">
        <v>12</v>
      </c>
      <c r="G2333" t="s">
        <v>13</v>
      </c>
      <c r="H2333" t="s">
        <v>13</v>
      </c>
      <c r="I2333">
        <v>42</v>
      </c>
    </row>
    <row r="2334" spans="1:9" x14ac:dyDescent="0.3">
      <c r="A2334">
        <v>2333</v>
      </c>
      <c r="B2334" t="s">
        <v>15</v>
      </c>
      <c r="C2334">
        <v>278030</v>
      </c>
      <c r="D2334" t="s">
        <v>17</v>
      </c>
      <c r="E2334" t="s">
        <v>16</v>
      </c>
      <c r="F2334" t="s">
        <v>12</v>
      </c>
      <c r="G2334" t="s">
        <v>13</v>
      </c>
      <c r="H2334" t="s">
        <v>12</v>
      </c>
      <c r="I2334">
        <v>20</v>
      </c>
    </row>
    <row r="2335" spans="1:9" x14ac:dyDescent="0.3">
      <c r="A2335">
        <v>2334</v>
      </c>
      <c r="B2335" t="s">
        <v>9</v>
      </c>
      <c r="C2335">
        <v>1613702.64</v>
      </c>
      <c r="D2335" t="s">
        <v>10</v>
      </c>
      <c r="E2335" t="s">
        <v>16</v>
      </c>
      <c r="F2335" t="s">
        <v>12</v>
      </c>
      <c r="G2335" t="s">
        <v>13</v>
      </c>
      <c r="H2335" t="s">
        <v>13</v>
      </c>
      <c r="I2335">
        <v>32</v>
      </c>
    </row>
    <row r="2336" spans="1:9" x14ac:dyDescent="0.3">
      <c r="A2336">
        <v>2335</v>
      </c>
      <c r="B2336" t="s">
        <v>9</v>
      </c>
      <c r="C2336">
        <v>2545183.7000000002</v>
      </c>
      <c r="D2336" t="s">
        <v>10</v>
      </c>
      <c r="E2336" t="s">
        <v>16</v>
      </c>
      <c r="F2336" t="s">
        <v>12</v>
      </c>
      <c r="G2336" t="s">
        <v>13</v>
      </c>
      <c r="H2336" t="s">
        <v>13</v>
      </c>
      <c r="I2336">
        <v>46</v>
      </c>
    </row>
    <row r="2337" spans="1:9" x14ac:dyDescent="0.3">
      <c r="A2337">
        <v>2336</v>
      </c>
      <c r="B2337" t="s">
        <v>9</v>
      </c>
      <c r="C2337">
        <v>2133715</v>
      </c>
      <c r="D2337" t="s">
        <v>14</v>
      </c>
      <c r="E2337" t="s">
        <v>11</v>
      </c>
      <c r="F2337" t="s">
        <v>12</v>
      </c>
      <c r="G2337" t="s">
        <v>13</v>
      </c>
      <c r="H2337" t="s">
        <v>13</v>
      </c>
      <c r="I2337">
        <v>83</v>
      </c>
    </row>
    <row r="2338" spans="1:9" x14ac:dyDescent="0.3">
      <c r="A2338">
        <v>2337</v>
      </c>
      <c r="B2338" t="s">
        <v>15</v>
      </c>
      <c r="C2338">
        <v>81536</v>
      </c>
      <c r="D2338" t="s">
        <v>10</v>
      </c>
      <c r="E2338" t="s">
        <v>11</v>
      </c>
      <c r="F2338" t="s">
        <v>12</v>
      </c>
      <c r="G2338" t="s">
        <v>13</v>
      </c>
      <c r="H2338" t="s">
        <v>12</v>
      </c>
      <c r="I2338">
        <v>31</v>
      </c>
    </row>
    <row r="2339" spans="1:9" x14ac:dyDescent="0.3">
      <c r="A2339">
        <v>2338</v>
      </c>
      <c r="B2339" t="s">
        <v>15</v>
      </c>
      <c r="C2339">
        <v>157177</v>
      </c>
      <c r="D2339" t="s">
        <v>10</v>
      </c>
      <c r="E2339" t="s">
        <v>16</v>
      </c>
      <c r="F2339" t="s">
        <v>12</v>
      </c>
      <c r="G2339" t="s">
        <v>13</v>
      </c>
      <c r="H2339" t="s">
        <v>13</v>
      </c>
      <c r="I2339">
        <v>23</v>
      </c>
    </row>
    <row r="2340" spans="1:9" x14ac:dyDescent="0.3">
      <c r="A2340">
        <v>2339</v>
      </c>
      <c r="B2340" t="s">
        <v>9</v>
      </c>
      <c r="C2340">
        <v>505609</v>
      </c>
      <c r="D2340" t="s">
        <v>10</v>
      </c>
      <c r="E2340" t="s">
        <v>16</v>
      </c>
      <c r="F2340" t="s">
        <v>12</v>
      </c>
      <c r="G2340" t="s">
        <v>13</v>
      </c>
      <c r="H2340" t="s">
        <v>13</v>
      </c>
      <c r="I2340">
        <v>44</v>
      </c>
    </row>
    <row r="2341" spans="1:9" x14ac:dyDescent="0.3">
      <c r="A2341">
        <v>2340</v>
      </c>
      <c r="B2341" t="s">
        <v>15</v>
      </c>
      <c r="C2341">
        <v>6177.62</v>
      </c>
      <c r="D2341" t="s">
        <v>10</v>
      </c>
      <c r="E2341" t="s">
        <v>16</v>
      </c>
      <c r="F2341" t="s">
        <v>12</v>
      </c>
      <c r="G2341" t="s">
        <v>13</v>
      </c>
      <c r="H2341" t="s">
        <v>13</v>
      </c>
      <c r="I2341">
        <v>61</v>
      </c>
    </row>
    <row r="2342" spans="1:9" x14ac:dyDescent="0.3">
      <c r="A2342">
        <v>2341</v>
      </c>
      <c r="B2342" t="s">
        <v>15</v>
      </c>
      <c r="C2342">
        <v>299137</v>
      </c>
      <c r="D2342" t="s">
        <v>10</v>
      </c>
      <c r="E2342" t="s">
        <v>11</v>
      </c>
      <c r="F2342" t="s">
        <v>12</v>
      </c>
      <c r="G2342" t="s">
        <v>13</v>
      </c>
      <c r="H2342" t="s">
        <v>13</v>
      </c>
      <c r="I2342">
        <v>44</v>
      </c>
    </row>
    <row r="2343" spans="1:9" x14ac:dyDescent="0.3">
      <c r="A2343">
        <v>2342</v>
      </c>
      <c r="B2343" t="s">
        <v>15</v>
      </c>
      <c r="C2343">
        <v>338166</v>
      </c>
      <c r="D2343" t="s">
        <v>18</v>
      </c>
      <c r="E2343" t="s">
        <v>16</v>
      </c>
      <c r="F2343" t="s">
        <v>12</v>
      </c>
      <c r="G2343" t="s">
        <v>13</v>
      </c>
      <c r="H2343" t="s">
        <v>13</v>
      </c>
      <c r="I2343">
        <v>61</v>
      </c>
    </row>
    <row r="2344" spans="1:9" x14ac:dyDescent="0.3">
      <c r="A2344">
        <v>2343</v>
      </c>
      <c r="B2344" t="s">
        <v>9</v>
      </c>
      <c r="C2344">
        <v>1250000</v>
      </c>
      <c r="D2344" t="s">
        <v>10</v>
      </c>
      <c r="E2344" t="s">
        <v>16</v>
      </c>
      <c r="F2344" t="s">
        <v>12</v>
      </c>
      <c r="G2344" t="s">
        <v>13</v>
      </c>
      <c r="H2344" t="s">
        <v>13</v>
      </c>
      <c r="I2344">
        <v>29</v>
      </c>
    </row>
    <row r="2345" spans="1:9" x14ac:dyDescent="0.3">
      <c r="A2345">
        <v>2344</v>
      </c>
      <c r="B2345" t="s">
        <v>15</v>
      </c>
      <c r="C2345">
        <v>305704</v>
      </c>
      <c r="D2345" t="s">
        <v>17</v>
      </c>
      <c r="E2345" t="s">
        <v>16</v>
      </c>
      <c r="F2345" t="s">
        <v>13</v>
      </c>
      <c r="G2345" t="s">
        <v>13</v>
      </c>
      <c r="H2345" t="s">
        <v>13</v>
      </c>
      <c r="I2345">
        <v>60</v>
      </c>
    </row>
    <row r="2346" spans="1:9" x14ac:dyDescent="0.3">
      <c r="A2346">
        <v>2345</v>
      </c>
      <c r="B2346" t="s">
        <v>9</v>
      </c>
      <c r="C2346">
        <v>502063.88</v>
      </c>
      <c r="D2346" t="s">
        <v>10</v>
      </c>
      <c r="E2346" t="s">
        <v>16</v>
      </c>
      <c r="F2346" t="s">
        <v>12</v>
      </c>
      <c r="G2346" t="s">
        <v>13</v>
      </c>
      <c r="H2346" t="s">
        <v>13</v>
      </c>
      <c r="I2346">
        <v>22</v>
      </c>
    </row>
    <row r="2347" spans="1:9" x14ac:dyDescent="0.3">
      <c r="A2347">
        <v>2346</v>
      </c>
      <c r="B2347" t="s">
        <v>9</v>
      </c>
      <c r="C2347">
        <v>843824.96</v>
      </c>
      <c r="D2347" t="s">
        <v>10</v>
      </c>
      <c r="E2347" t="s">
        <v>16</v>
      </c>
      <c r="F2347" t="s">
        <v>12</v>
      </c>
      <c r="G2347" t="s">
        <v>13</v>
      </c>
      <c r="H2347" t="s">
        <v>13</v>
      </c>
      <c r="I2347">
        <v>31</v>
      </c>
    </row>
    <row r="2348" spans="1:9" x14ac:dyDescent="0.3">
      <c r="A2348">
        <v>2347</v>
      </c>
      <c r="B2348" t="s">
        <v>9</v>
      </c>
      <c r="C2348">
        <v>278030</v>
      </c>
      <c r="D2348" t="s">
        <v>18</v>
      </c>
      <c r="E2348" t="s">
        <v>16</v>
      </c>
      <c r="F2348" t="s">
        <v>12</v>
      </c>
      <c r="G2348" t="s">
        <v>13</v>
      </c>
      <c r="H2348" t="s">
        <v>12</v>
      </c>
      <c r="I2348">
        <v>39</v>
      </c>
    </row>
    <row r="2349" spans="1:9" x14ac:dyDescent="0.3">
      <c r="A2349">
        <v>2348</v>
      </c>
      <c r="B2349" t="s">
        <v>9</v>
      </c>
      <c r="C2349">
        <v>347504.4</v>
      </c>
      <c r="D2349" t="s">
        <v>10</v>
      </c>
      <c r="E2349" t="s">
        <v>16</v>
      </c>
      <c r="F2349" t="s">
        <v>12</v>
      </c>
      <c r="G2349" t="s">
        <v>12</v>
      </c>
      <c r="H2349" t="s">
        <v>13</v>
      </c>
      <c r="I2349">
        <v>24</v>
      </c>
    </row>
    <row r="2350" spans="1:9" x14ac:dyDescent="0.3">
      <c r="A2350">
        <v>2349</v>
      </c>
      <c r="B2350" t="s">
        <v>9</v>
      </c>
      <c r="C2350">
        <v>1811308.47</v>
      </c>
      <c r="D2350" t="s">
        <v>10</v>
      </c>
      <c r="E2350" t="s">
        <v>16</v>
      </c>
      <c r="F2350" t="s">
        <v>12</v>
      </c>
      <c r="G2350" t="s">
        <v>13</v>
      </c>
      <c r="H2350" t="s">
        <v>13</v>
      </c>
      <c r="I2350">
        <v>43</v>
      </c>
    </row>
    <row r="2351" spans="1:9" x14ac:dyDescent="0.3">
      <c r="A2351">
        <v>2350</v>
      </c>
      <c r="B2351" t="s">
        <v>15</v>
      </c>
      <c r="C2351">
        <v>359544.27</v>
      </c>
      <c r="D2351" t="s">
        <v>21</v>
      </c>
      <c r="E2351" t="s">
        <v>16</v>
      </c>
      <c r="F2351" t="s">
        <v>12</v>
      </c>
      <c r="G2351" t="s">
        <v>12</v>
      </c>
      <c r="H2351" t="s">
        <v>13</v>
      </c>
      <c r="I2351">
        <v>51</v>
      </c>
    </row>
    <row r="2352" spans="1:9" x14ac:dyDescent="0.3">
      <c r="A2352">
        <v>2351</v>
      </c>
      <c r="B2352" t="s">
        <v>15</v>
      </c>
      <c r="C2352">
        <v>278030</v>
      </c>
      <c r="D2352" t="s">
        <v>19</v>
      </c>
      <c r="E2352" t="s">
        <v>16</v>
      </c>
      <c r="F2352" t="s">
        <v>12</v>
      </c>
      <c r="G2352" t="s">
        <v>13</v>
      </c>
      <c r="H2352" t="s">
        <v>13</v>
      </c>
      <c r="I2352">
        <v>32</v>
      </c>
    </row>
    <row r="2353" spans="1:9" x14ac:dyDescent="0.3">
      <c r="A2353">
        <v>2352</v>
      </c>
      <c r="B2353" t="s">
        <v>15</v>
      </c>
      <c r="C2353">
        <v>278035</v>
      </c>
      <c r="D2353" t="s">
        <v>17</v>
      </c>
      <c r="E2353" t="s">
        <v>16</v>
      </c>
      <c r="F2353" t="s">
        <v>12</v>
      </c>
      <c r="G2353" t="s">
        <v>13</v>
      </c>
      <c r="H2353" t="s">
        <v>13</v>
      </c>
      <c r="I2353">
        <v>27</v>
      </c>
    </row>
    <row r="2354" spans="1:9" x14ac:dyDescent="0.3">
      <c r="A2354">
        <v>2353</v>
      </c>
      <c r="B2354" t="s">
        <v>9</v>
      </c>
      <c r="C2354">
        <v>888101.64</v>
      </c>
      <c r="D2354" t="s">
        <v>10</v>
      </c>
      <c r="E2354" t="s">
        <v>11</v>
      </c>
      <c r="F2354" t="s">
        <v>12</v>
      </c>
      <c r="G2354" t="s">
        <v>13</v>
      </c>
      <c r="H2354" t="s">
        <v>13</v>
      </c>
      <c r="I2354">
        <v>30</v>
      </c>
    </row>
    <row r="2355" spans="1:9" x14ac:dyDescent="0.3">
      <c r="A2355">
        <v>2354</v>
      </c>
      <c r="B2355" t="s">
        <v>15</v>
      </c>
      <c r="C2355">
        <v>417971.20000000001</v>
      </c>
      <c r="D2355" t="s">
        <v>10</v>
      </c>
      <c r="E2355" t="s">
        <v>16</v>
      </c>
      <c r="F2355" t="s">
        <v>12</v>
      </c>
      <c r="G2355" t="s">
        <v>13</v>
      </c>
      <c r="H2355" t="s">
        <v>12</v>
      </c>
      <c r="I2355">
        <v>40</v>
      </c>
    </row>
    <row r="2356" spans="1:9" x14ac:dyDescent="0.3">
      <c r="A2356">
        <v>2355</v>
      </c>
      <c r="B2356" t="s">
        <v>15</v>
      </c>
      <c r="C2356">
        <v>380732</v>
      </c>
      <c r="D2356" t="s">
        <v>10</v>
      </c>
      <c r="E2356" t="s">
        <v>11</v>
      </c>
      <c r="F2356" t="s">
        <v>12</v>
      </c>
      <c r="G2356" t="s">
        <v>13</v>
      </c>
      <c r="H2356" t="s">
        <v>12</v>
      </c>
      <c r="I2356">
        <v>55</v>
      </c>
    </row>
    <row r="2357" spans="1:9" x14ac:dyDescent="0.3">
      <c r="A2357">
        <v>2356</v>
      </c>
      <c r="B2357" t="s">
        <v>9</v>
      </c>
      <c r="C2357">
        <v>3173069.67</v>
      </c>
      <c r="D2357" t="s">
        <v>10</v>
      </c>
      <c r="E2357" t="s">
        <v>11</v>
      </c>
      <c r="F2357" t="s">
        <v>12</v>
      </c>
      <c r="G2357" t="s">
        <v>13</v>
      </c>
      <c r="H2357" t="s">
        <v>13</v>
      </c>
      <c r="I2357">
        <v>54</v>
      </c>
    </row>
    <row r="2358" spans="1:9" x14ac:dyDescent="0.3">
      <c r="A2358">
        <v>2357</v>
      </c>
      <c r="B2358" t="s">
        <v>15</v>
      </c>
      <c r="C2358">
        <v>355000</v>
      </c>
      <c r="D2358" t="s">
        <v>18</v>
      </c>
      <c r="E2358" t="s">
        <v>16</v>
      </c>
      <c r="F2358" t="s">
        <v>12</v>
      </c>
      <c r="G2358" t="s">
        <v>13</v>
      </c>
      <c r="H2358" t="s">
        <v>12</v>
      </c>
      <c r="I2358">
        <v>28</v>
      </c>
    </row>
    <row r="2359" spans="1:9" x14ac:dyDescent="0.3">
      <c r="A2359">
        <v>2358</v>
      </c>
      <c r="B2359" t="s">
        <v>9</v>
      </c>
      <c r="C2359">
        <v>563202</v>
      </c>
      <c r="D2359" t="s">
        <v>10</v>
      </c>
      <c r="E2359" t="s">
        <v>16</v>
      </c>
      <c r="F2359" t="s">
        <v>12</v>
      </c>
      <c r="G2359" t="s">
        <v>13</v>
      </c>
      <c r="H2359" t="s">
        <v>13</v>
      </c>
      <c r="I2359">
        <v>37</v>
      </c>
    </row>
    <row r="2360" spans="1:9" x14ac:dyDescent="0.3">
      <c r="A2360">
        <v>2359</v>
      </c>
      <c r="B2360" t="s">
        <v>9</v>
      </c>
      <c r="C2360">
        <v>299647</v>
      </c>
      <c r="D2360" t="s">
        <v>17</v>
      </c>
      <c r="E2360" t="s">
        <v>16</v>
      </c>
      <c r="F2360" t="s">
        <v>12</v>
      </c>
      <c r="G2360" t="s">
        <v>13</v>
      </c>
      <c r="H2360" t="s">
        <v>13</v>
      </c>
      <c r="I2360">
        <v>74</v>
      </c>
    </row>
    <row r="2361" spans="1:9" x14ac:dyDescent="0.3">
      <c r="A2361">
        <v>2360</v>
      </c>
      <c r="B2361" t="s">
        <v>9</v>
      </c>
      <c r="C2361">
        <v>564955.81999999995</v>
      </c>
      <c r="D2361" t="s">
        <v>10</v>
      </c>
      <c r="E2361" t="s">
        <v>16</v>
      </c>
      <c r="F2361" t="s">
        <v>12</v>
      </c>
      <c r="G2361" t="s">
        <v>13</v>
      </c>
      <c r="H2361" t="s">
        <v>13</v>
      </c>
      <c r="I2361">
        <v>60</v>
      </c>
    </row>
    <row r="2362" spans="1:9" x14ac:dyDescent="0.3">
      <c r="A2362">
        <v>2361</v>
      </c>
      <c r="B2362" t="s">
        <v>9</v>
      </c>
      <c r="C2362">
        <v>326749</v>
      </c>
      <c r="D2362" t="s">
        <v>18</v>
      </c>
      <c r="E2362" t="s">
        <v>16</v>
      </c>
      <c r="F2362" t="s">
        <v>12</v>
      </c>
      <c r="G2362" t="s">
        <v>13</v>
      </c>
      <c r="H2362" t="s">
        <v>12</v>
      </c>
      <c r="I2362">
        <v>52</v>
      </c>
    </row>
    <row r="2363" spans="1:9" x14ac:dyDescent="0.3">
      <c r="A2363">
        <v>2362</v>
      </c>
      <c r="B2363" t="s">
        <v>9</v>
      </c>
      <c r="C2363">
        <v>2190000</v>
      </c>
      <c r="D2363" t="s">
        <v>10</v>
      </c>
      <c r="E2363" t="s">
        <v>16</v>
      </c>
      <c r="F2363" t="s">
        <v>12</v>
      </c>
      <c r="G2363" t="s">
        <v>13</v>
      </c>
      <c r="H2363" t="s">
        <v>13</v>
      </c>
      <c r="I2363">
        <v>59</v>
      </c>
    </row>
    <row r="2364" spans="1:9" x14ac:dyDescent="0.3">
      <c r="A2364">
        <v>2363</v>
      </c>
      <c r="B2364" t="s">
        <v>15</v>
      </c>
      <c r="C2364">
        <v>1248185</v>
      </c>
      <c r="D2364" t="s">
        <v>10</v>
      </c>
      <c r="E2364" t="s">
        <v>11</v>
      </c>
      <c r="F2364" t="s">
        <v>12</v>
      </c>
      <c r="G2364" t="s">
        <v>13</v>
      </c>
      <c r="H2364" t="s">
        <v>12</v>
      </c>
      <c r="I2364">
        <v>60</v>
      </c>
    </row>
    <row r="2365" spans="1:9" x14ac:dyDescent="0.3">
      <c r="A2365">
        <v>2364</v>
      </c>
      <c r="B2365" t="s">
        <v>15</v>
      </c>
      <c r="C2365">
        <v>360000</v>
      </c>
      <c r="D2365" t="s">
        <v>10</v>
      </c>
      <c r="E2365" t="s">
        <v>16</v>
      </c>
      <c r="F2365" t="s">
        <v>12</v>
      </c>
      <c r="G2365" t="s">
        <v>13</v>
      </c>
      <c r="H2365" t="s">
        <v>13</v>
      </c>
      <c r="I2365">
        <v>27</v>
      </c>
    </row>
    <row r="2366" spans="1:9" x14ac:dyDescent="0.3">
      <c r="A2366">
        <v>2365</v>
      </c>
      <c r="B2366" t="s">
        <v>9</v>
      </c>
      <c r="C2366">
        <v>190000</v>
      </c>
      <c r="D2366" t="s">
        <v>10</v>
      </c>
      <c r="E2366" t="s">
        <v>16</v>
      </c>
      <c r="F2366" t="s">
        <v>12</v>
      </c>
      <c r="G2366" t="s">
        <v>13</v>
      </c>
      <c r="H2366" t="s">
        <v>12</v>
      </c>
      <c r="I2366">
        <v>45</v>
      </c>
    </row>
    <row r="2367" spans="1:9" x14ac:dyDescent="0.3">
      <c r="A2367">
        <v>2366</v>
      </c>
      <c r="B2367" t="s">
        <v>15</v>
      </c>
      <c r="C2367">
        <v>1287284</v>
      </c>
      <c r="D2367" t="s">
        <v>10</v>
      </c>
      <c r="E2367" t="s">
        <v>11</v>
      </c>
      <c r="F2367" t="s">
        <v>12</v>
      </c>
      <c r="G2367" t="s">
        <v>13</v>
      </c>
      <c r="H2367" t="s">
        <v>13</v>
      </c>
      <c r="I2367">
        <v>37</v>
      </c>
    </row>
    <row r="2368" spans="1:9" x14ac:dyDescent="0.3">
      <c r="A2368">
        <v>2367</v>
      </c>
      <c r="B2368" t="s">
        <v>9</v>
      </c>
      <c r="C2368">
        <v>1161697.8500000001</v>
      </c>
      <c r="D2368" t="s">
        <v>10</v>
      </c>
      <c r="E2368" t="s">
        <v>11</v>
      </c>
      <c r="F2368" t="s">
        <v>12</v>
      </c>
      <c r="G2368" t="s">
        <v>13</v>
      </c>
      <c r="H2368" t="s">
        <v>13</v>
      </c>
      <c r="I2368">
        <v>41</v>
      </c>
    </row>
    <row r="2369" spans="1:9" x14ac:dyDescent="0.3">
      <c r="A2369">
        <v>2368</v>
      </c>
      <c r="B2369" t="s">
        <v>9</v>
      </c>
      <c r="C2369">
        <v>520000</v>
      </c>
      <c r="D2369" t="s">
        <v>10</v>
      </c>
      <c r="E2369" t="s">
        <v>16</v>
      </c>
      <c r="F2369" t="s">
        <v>12</v>
      </c>
      <c r="G2369" t="s">
        <v>13</v>
      </c>
      <c r="H2369" t="s">
        <v>12</v>
      </c>
      <c r="I2369">
        <v>62</v>
      </c>
    </row>
    <row r="2370" spans="1:9" x14ac:dyDescent="0.3">
      <c r="A2370">
        <v>2369</v>
      </c>
      <c r="B2370" t="s">
        <v>9</v>
      </c>
      <c r="C2370">
        <v>1459164</v>
      </c>
      <c r="D2370" t="s">
        <v>10</v>
      </c>
      <c r="E2370" t="s">
        <v>16</v>
      </c>
      <c r="F2370" t="s">
        <v>12</v>
      </c>
      <c r="G2370" t="s">
        <v>13</v>
      </c>
      <c r="H2370" t="s">
        <v>13</v>
      </c>
      <c r="I2370">
        <v>55</v>
      </c>
    </row>
    <row r="2371" spans="1:9" x14ac:dyDescent="0.3">
      <c r="A2371">
        <v>2370</v>
      </c>
      <c r="B2371" t="s">
        <v>9</v>
      </c>
      <c r="C2371">
        <v>785103.77</v>
      </c>
      <c r="D2371" t="s">
        <v>10</v>
      </c>
      <c r="E2371" t="s">
        <v>16</v>
      </c>
      <c r="F2371" t="s">
        <v>12</v>
      </c>
      <c r="G2371" t="s">
        <v>13</v>
      </c>
      <c r="H2371" t="s">
        <v>13</v>
      </c>
      <c r="I2371">
        <v>49</v>
      </c>
    </row>
    <row r="2372" spans="1:9" x14ac:dyDescent="0.3">
      <c r="A2372">
        <v>2371</v>
      </c>
      <c r="B2372" t="s">
        <v>9</v>
      </c>
      <c r="C2372">
        <v>175874.58</v>
      </c>
      <c r="D2372" t="s">
        <v>10</v>
      </c>
      <c r="E2372" t="s">
        <v>16</v>
      </c>
      <c r="F2372" t="s">
        <v>12</v>
      </c>
      <c r="G2372" t="s">
        <v>13</v>
      </c>
      <c r="H2372" t="s">
        <v>12</v>
      </c>
      <c r="I2372">
        <v>38</v>
      </c>
    </row>
    <row r="2373" spans="1:9" x14ac:dyDescent="0.3">
      <c r="A2373">
        <v>2372</v>
      </c>
      <c r="B2373" t="s">
        <v>9</v>
      </c>
      <c r="C2373">
        <v>341004</v>
      </c>
      <c r="D2373" t="s">
        <v>10</v>
      </c>
      <c r="E2373" t="s">
        <v>16</v>
      </c>
      <c r="F2373" t="s">
        <v>12</v>
      </c>
      <c r="G2373" t="s">
        <v>12</v>
      </c>
      <c r="H2373" t="s">
        <v>13</v>
      </c>
      <c r="I2373">
        <v>57</v>
      </c>
    </row>
    <row r="2374" spans="1:9" x14ac:dyDescent="0.3">
      <c r="A2374">
        <v>2373</v>
      </c>
      <c r="B2374" t="s">
        <v>15</v>
      </c>
      <c r="C2374">
        <v>3426447.35</v>
      </c>
      <c r="D2374" t="s">
        <v>10</v>
      </c>
      <c r="E2374" t="s">
        <v>11</v>
      </c>
      <c r="F2374" t="s">
        <v>12</v>
      </c>
      <c r="G2374" t="s">
        <v>13</v>
      </c>
      <c r="H2374" t="s">
        <v>13</v>
      </c>
      <c r="I2374">
        <v>42</v>
      </c>
    </row>
    <row r="2375" spans="1:9" x14ac:dyDescent="0.3">
      <c r="A2375">
        <v>2374</v>
      </c>
      <c r="B2375" t="s">
        <v>15</v>
      </c>
      <c r="C2375">
        <v>638675</v>
      </c>
      <c r="D2375" t="s">
        <v>10</v>
      </c>
      <c r="E2375" t="s">
        <v>16</v>
      </c>
      <c r="F2375" t="s">
        <v>12</v>
      </c>
      <c r="G2375" t="s">
        <v>13</v>
      </c>
      <c r="H2375" t="s">
        <v>13</v>
      </c>
      <c r="I2375">
        <v>18</v>
      </c>
    </row>
    <row r="2376" spans="1:9" x14ac:dyDescent="0.3">
      <c r="A2376">
        <v>2375</v>
      </c>
      <c r="B2376" t="s">
        <v>9</v>
      </c>
      <c r="C2376">
        <v>587574</v>
      </c>
      <c r="D2376" t="s">
        <v>18</v>
      </c>
      <c r="E2376" t="s">
        <v>16</v>
      </c>
      <c r="F2376" t="s">
        <v>12</v>
      </c>
      <c r="G2376" t="s">
        <v>12</v>
      </c>
      <c r="H2376" t="s">
        <v>13</v>
      </c>
      <c r="I2376">
        <v>53</v>
      </c>
    </row>
    <row r="2377" spans="1:9" x14ac:dyDescent="0.3">
      <c r="A2377">
        <v>2376</v>
      </c>
      <c r="B2377" t="s">
        <v>15</v>
      </c>
      <c r="C2377">
        <v>120000</v>
      </c>
      <c r="D2377" t="s">
        <v>10</v>
      </c>
      <c r="E2377" t="s">
        <v>16</v>
      </c>
      <c r="F2377" t="s">
        <v>12</v>
      </c>
      <c r="G2377" t="s">
        <v>13</v>
      </c>
      <c r="H2377" t="s">
        <v>12</v>
      </c>
      <c r="I2377">
        <v>47</v>
      </c>
    </row>
    <row r="2378" spans="1:9" x14ac:dyDescent="0.3">
      <c r="A2378">
        <v>2377</v>
      </c>
      <c r="B2378" t="s">
        <v>9</v>
      </c>
      <c r="C2378">
        <v>498141.67</v>
      </c>
      <c r="D2378" t="s">
        <v>10</v>
      </c>
      <c r="E2378" t="s">
        <v>16</v>
      </c>
      <c r="F2378" t="s">
        <v>12</v>
      </c>
      <c r="G2378" t="s">
        <v>13</v>
      </c>
      <c r="H2378" t="s">
        <v>13</v>
      </c>
      <c r="I2378">
        <v>49</v>
      </c>
    </row>
    <row r="2379" spans="1:9" x14ac:dyDescent="0.3">
      <c r="A2379">
        <v>2378</v>
      </c>
      <c r="B2379" t="s">
        <v>9</v>
      </c>
      <c r="C2379">
        <v>562493.75</v>
      </c>
      <c r="D2379" t="s">
        <v>10</v>
      </c>
      <c r="E2379" t="s">
        <v>16</v>
      </c>
      <c r="F2379" t="s">
        <v>12</v>
      </c>
      <c r="G2379" t="s">
        <v>13</v>
      </c>
      <c r="H2379" t="s">
        <v>13</v>
      </c>
      <c r="I2379">
        <v>34</v>
      </c>
    </row>
    <row r="2380" spans="1:9" x14ac:dyDescent="0.3">
      <c r="A2380">
        <v>2379</v>
      </c>
      <c r="B2380" t="s">
        <v>9</v>
      </c>
      <c r="C2380">
        <v>464100</v>
      </c>
      <c r="D2380" t="s">
        <v>10</v>
      </c>
      <c r="E2380" t="s">
        <v>16</v>
      </c>
      <c r="F2380" t="s">
        <v>12</v>
      </c>
      <c r="G2380" t="s">
        <v>12</v>
      </c>
      <c r="H2380" t="s">
        <v>13</v>
      </c>
      <c r="I2380">
        <v>29</v>
      </c>
    </row>
    <row r="2381" spans="1:9" x14ac:dyDescent="0.3">
      <c r="A2381">
        <v>2380</v>
      </c>
      <c r="B2381" t="s">
        <v>9</v>
      </c>
      <c r="C2381">
        <v>324953</v>
      </c>
      <c r="D2381" t="s">
        <v>17</v>
      </c>
      <c r="E2381" t="s">
        <v>16</v>
      </c>
      <c r="F2381" t="s">
        <v>12</v>
      </c>
      <c r="G2381" t="s">
        <v>13</v>
      </c>
      <c r="H2381" t="s">
        <v>13</v>
      </c>
      <c r="I2381">
        <v>33</v>
      </c>
    </row>
    <row r="2382" spans="1:9" x14ac:dyDescent="0.3">
      <c r="A2382">
        <v>2381</v>
      </c>
      <c r="B2382" t="s">
        <v>15</v>
      </c>
      <c r="C2382">
        <v>318550</v>
      </c>
      <c r="D2382" t="s">
        <v>10</v>
      </c>
      <c r="E2382" t="s">
        <v>16</v>
      </c>
      <c r="F2382" t="s">
        <v>12</v>
      </c>
      <c r="G2382" t="s">
        <v>13</v>
      </c>
      <c r="H2382" t="s">
        <v>13</v>
      </c>
      <c r="I2382">
        <v>41</v>
      </c>
    </row>
    <row r="2383" spans="1:9" x14ac:dyDescent="0.3">
      <c r="A2383">
        <v>2382</v>
      </c>
      <c r="B2383" t="s">
        <v>9</v>
      </c>
      <c r="C2383">
        <v>336217.85</v>
      </c>
      <c r="D2383" t="s">
        <v>10</v>
      </c>
      <c r="E2383" t="s">
        <v>16</v>
      </c>
      <c r="F2383" t="s">
        <v>12</v>
      </c>
      <c r="G2383" t="s">
        <v>12</v>
      </c>
      <c r="H2383" t="s">
        <v>13</v>
      </c>
      <c r="I2383">
        <v>43</v>
      </c>
    </row>
    <row r="2384" spans="1:9" x14ac:dyDescent="0.3">
      <c r="A2384">
        <v>2383</v>
      </c>
      <c r="B2384" t="s">
        <v>9</v>
      </c>
      <c r="C2384">
        <v>297045</v>
      </c>
      <c r="D2384" t="s">
        <v>17</v>
      </c>
      <c r="E2384" t="s">
        <v>16</v>
      </c>
      <c r="F2384" t="s">
        <v>12</v>
      </c>
      <c r="G2384" t="s">
        <v>13</v>
      </c>
      <c r="H2384" t="s">
        <v>13</v>
      </c>
      <c r="I2384">
        <v>24</v>
      </c>
    </row>
    <row r="2385" spans="1:9" x14ac:dyDescent="0.3">
      <c r="A2385">
        <v>2384</v>
      </c>
      <c r="B2385" t="s">
        <v>9</v>
      </c>
      <c r="C2385">
        <v>1614330</v>
      </c>
      <c r="D2385" t="s">
        <v>10</v>
      </c>
      <c r="E2385" t="s">
        <v>11</v>
      </c>
      <c r="F2385" t="s">
        <v>12</v>
      </c>
      <c r="G2385" t="s">
        <v>13</v>
      </c>
      <c r="H2385" t="s">
        <v>12</v>
      </c>
      <c r="I2385">
        <v>30</v>
      </c>
    </row>
    <row r="2386" spans="1:9" x14ac:dyDescent="0.3">
      <c r="A2386">
        <v>2385</v>
      </c>
      <c r="B2386" t="s">
        <v>15</v>
      </c>
      <c r="C2386">
        <v>260000</v>
      </c>
      <c r="D2386" t="s">
        <v>10</v>
      </c>
      <c r="E2386" t="s">
        <v>16</v>
      </c>
      <c r="F2386" t="s">
        <v>12</v>
      </c>
      <c r="G2386" t="s">
        <v>13</v>
      </c>
      <c r="H2386" t="s">
        <v>12</v>
      </c>
      <c r="I2386">
        <v>39</v>
      </c>
    </row>
    <row r="2387" spans="1:9" x14ac:dyDescent="0.3">
      <c r="A2387">
        <v>2386</v>
      </c>
      <c r="B2387" t="s">
        <v>15</v>
      </c>
      <c r="C2387">
        <v>278030</v>
      </c>
      <c r="D2387" t="s">
        <v>18</v>
      </c>
      <c r="E2387" t="s">
        <v>16</v>
      </c>
      <c r="F2387" t="s">
        <v>12</v>
      </c>
      <c r="G2387" t="s">
        <v>13</v>
      </c>
      <c r="H2387" t="s">
        <v>13</v>
      </c>
      <c r="I2387">
        <v>52</v>
      </c>
    </row>
    <row r="2388" spans="1:9" x14ac:dyDescent="0.3">
      <c r="A2388">
        <v>2387</v>
      </c>
      <c r="B2388" t="s">
        <v>15</v>
      </c>
      <c r="C2388">
        <v>297046</v>
      </c>
      <c r="D2388" t="s">
        <v>18</v>
      </c>
      <c r="E2388" t="s">
        <v>16</v>
      </c>
      <c r="F2388" t="s">
        <v>12</v>
      </c>
      <c r="G2388" t="s">
        <v>13</v>
      </c>
      <c r="H2388" t="s">
        <v>12</v>
      </c>
      <c r="I2388">
        <v>40</v>
      </c>
    </row>
    <row r="2389" spans="1:9" x14ac:dyDescent="0.3">
      <c r="A2389">
        <v>2388</v>
      </c>
      <c r="B2389" t="s">
        <v>9</v>
      </c>
      <c r="C2389">
        <v>491706.2</v>
      </c>
      <c r="D2389" t="s">
        <v>10</v>
      </c>
      <c r="E2389" t="s">
        <v>16</v>
      </c>
      <c r="F2389" t="s">
        <v>12</v>
      </c>
      <c r="G2389" t="s">
        <v>13</v>
      </c>
      <c r="H2389" t="s">
        <v>13</v>
      </c>
      <c r="I2389">
        <v>50</v>
      </c>
    </row>
    <row r="2390" spans="1:9" x14ac:dyDescent="0.3">
      <c r="A2390">
        <v>2389</v>
      </c>
      <c r="B2390" t="s">
        <v>9</v>
      </c>
      <c r="C2390">
        <v>1308403</v>
      </c>
      <c r="D2390" t="s">
        <v>10</v>
      </c>
      <c r="E2390" t="s">
        <v>11</v>
      </c>
      <c r="F2390" t="s">
        <v>12</v>
      </c>
      <c r="G2390" t="s">
        <v>13</v>
      </c>
      <c r="H2390" t="s">
        <v>13</v>
      </c>
      <c r="I2390">
        <v>40</v>
      </c>
    </row>
    <row r="2391" spans="1:9" x14ac:dyDescent="0.3">
      <c r="A2391">
        <v>2390</v>
      </c>
      <c r="B2391" t="s">
        <v>9</v>
      </c>
      <c r="C2391">
        <v>278030</v>
      </c>
      <c r="D2391" t="s">
        <v>19</v>
      </c>
      <c r="E2391" t="s">
        <v>16</v>
      </c>
      <c r="F2391" t="s">
        <v>12</v>
      </c>
      <c r="G2391" t="s">
        <v>13</v>
      </c>
      <c r="H2391" t="s">
        <v>13</v>
      </c>
      <c r="I2391">
        <v>28</v>
      </c>
    </row>
    <row r="2392" spans="1:9" x14ac:dyDescent="0.3">
      <c r="A2392">
        <v>2391</v>
      </c>
      <c r="B2392" t="s">
        <v>9</v>
      </c>
      <c r="C2392">
        <v>338629</v>
      </c>
      <c r="D2392" t="s">
        <v>18</v>
      </c>
      <c r="E2392" t="s">
        <v>16</v>
      </c>
      <c r="F2392" t="s">
        <v>12</v>
      </c>
      <c r="G2392" t="s">
        <v>13</v>
      </c>
      <c r="H2392" t="s">
        <v>12</v>
      </c>
      <c r="I2392">
        <v>39</v>
      </c>
    </row>
    <row r="2393" spans="1:9" x14ac:dyDescent="0.3">
      <c r="A2393">
        <v>2392</v>
      </c>
      <c r="B2393" t="s">
        <v>9</v>
      </c>
      <c r="C2393">
        <v>639148</v>
      </c>
      <c r="D2393" t="s">
        <v>18</v>
      </c>
      <c r="E2393" t="s">
        <v>16</v>
      </c>
      <c r="F2393" t="s">
        <v>12</v>
      </c>
      <c r="G2393" t="s">
        <v>13</v>
      </c>
      <c r="H2393" t="s">
        <v>13</v>
      </c>
      <c r="I2393">
        <v>48</v>
      </c>
    </row>
    <row r="2394" spans="1:9" x14ac:dyDescent="0.3">
      <c r="A2394">
        <v>2393</v>
      </c>
      <c r="B2394" t="s">
        <v>9</v>
      </c>
      <c r="C2394">
        <v>869420</v>
      </c>
      <c r="D2394" t="s">
        <v>10</v>
      </c>
      <c r="E2394" t="s">
        <v>11</v>
      </c>
      <c r="F2394" t="s">
        <v>12</v>
      </c>
      <c r="G2394" t="s">
        <v>13</v>
      </c>
      <c r="H2394" t="s">
        <v>12</v>
      </c>
      <c r="I2394">
        <v>46</v>
      </c>
    </row>
    <row r="2395" spans="1:9" x14ac:dyDescent="0.3">
      <c r="A2395">
        <v>2394</v>
      </c>
      <c r="B2395" t="s">
        <v>9</v>
      </c>
      <c r="C2395">
        <v>86400</v>
      </c>
      <c r="D2395" t="s">
        <v>10</v>
      </c>
      <c r="E2395" t="s">
        <v>16</v>
      </c>
      <c r="F2395" t="s">
        <v>12</v>
      </c>
      <c r="G2395" t="s">
        <v>13</v>
      </c>
      <c r="H2395" t="s">
        <v>13</v>
      </c>
      <c r="I2395">
        <v>24</v>
      </c>
    </row>
    <row r="2396" spans="1:9" x14ac:dyDescent="0.3">
      <c r="A2396">
        <v>2395</v>
      </c>
      <c r="B2396" t="s">
        <v>15</v>
      </c>
      <c r="C2396">
        <v>466740</v>
      </c>
      <c r="D2396" t="s">
        <v>10</v>
      </c>
      <c r="E2396" t="s">
        <v>11</v>
      </c>
      <c r="F2396" t="s">
        <v>12</v>
      </c>
      <c r="G2396" t="s">
        <v>13</v>
      </c>
      <c r="H2396" t="s">
        <v>12</v>
      </c>
      <c r="I2396">
        <v>35</v>
      </c>
    </row>
    <row r="2397" spans="1:9" x14ac:dyDescent="0.3">
      <c r="A2397">
        <v>2396</v>
      </c>
      <c r="B2397" t="s">
        <v>15</v>
      </c>
      <c r="C2397">
        <v>319560</v>
      </c>
      <c r="D2397" t="s">
        <v>10</v>
      </c>
      <c r="E2397" t="s">
        <v>16</v>
      </c>
      <c r="F2397" t="s">
        <v>12</v>
      </c>
      <c r="G2397" t="s">
        <v>13</v>
      </c>
      <c r="H2397" t="s">
        <v>12</v>
      </c>
      <c r="I2397">
        <v>30</v>
      </c>
    </row>
    <row r="2398" spans="1:9" x14ac:dyDescent="0.3">
      <c r="A2398">
        <v>2397</v>
      </c>
      <c r="B2398" t="s">
        <v>9</v>
      </c>
      <c r="C2398">
        <v>545579.25</v>
      </c>
      <c r="D2398" t="s">
        <v>10</v>
      </c>
      <c r="E2398" t="s">
        <v>16</v>
      </c>
      <c r="F2398" t="s">
        <v>12</v>
      </c>
      <c r="G2398" t="s">
        <v>13</v>
      </c>
      <c r="H2398" t="s">
        <v>13</v>
      </c>
      <c r="I2398">
        <v>39</v>
      </c>
    </row>
    <row r="2399" spans="1:9" x14ac:dyDescent="0.3">
      <c r="A2399">
        <v>2398</v>
      </c>
      <c r="B2399" t="s">
        <v>9</v>
      </c>
      <c r="C2399">
        <v>297046</v>
      </c>
      <c r="D2399" t="s">
        <v>18</v>
      </c>
      <c r="E2399" t="s">
        <v>16</v>
      </c>
      <c r="F2399" t="s">
        <v>12</v>
      </c>
      <c r="G2399" t="s">
        <v>12</v>
      </c>
      <c r="H2399" t="s">
        <v>12</v>
      </c>
      <c r="I2399">
        <v>43</v>
      </c>
    </row>
    <row r="2400" spans="1:9" x14ac:dyDescent="0.3">
      <c r="A2400">
        <v>2399</v>
      </c>
      <c r="B2400" t="s">
        <v>9</v>
      </c>
      <c r="C2400">
        <v>464335.96</v>
      </c>
      <c r="D2400" t="s">
        <v>10</v>
      </c>
      <c r="E2400" t="s">
        <v>16</v>
      </c>
      <c r="F2400" t="s">
        <v>12</v>
      </c>
      <c r="G2400" t="s">
        <v>13</v>
      </c>
      <c r="H2400" t="s">
        <v>13</v>
      </c>
      <c r="I2400">
        <v>54</v>
      </c>
    </row>
    <row r="2401" spans="1:9" x14ac:dyDescent="0.3">
      <c r="A2401">
        <v>2400</v>
      </c>
      <c r="B2401" t="s">
        <v>9</v>
      </c>
      <c r="C2401">
        <v>35000</v>
      </c>
      <c r="D2401" t="s">
        <v>10</v>
      </c>
      <c r="E2401" t="s">
        <v>16</v>
      </c>
      <c r="F2401" t="s">
        <v>12</v>
      </c>
      <c r="G2401" t="s">
        <v>13</v>
      </c>
      <c r="H2401" t="s">
        <v>13</v>
      </c>
      <c r="I2401">
        <v>34</v>
      </c>
    </row>
    <row r="2402" spans="1:9" x14ac:dyDescent="0.3">
      <c r="A2402">
        <v>2401</v>
      </c>
      <c r="B2402" t="s">
        <v>9</v>
      </c>
      <c r="C2402">
        <v>344805</v>
      </c>
      <c r="D2402" t="s">
        <v>10</v>
      </c>
      <c r="E2402" t="s">
        <v>16</v>
      </c>
      <c r="F2402" t="s">
        <v>12</v>
      </c>
      <c r="G2402" t="s">
        <v>13</v>
      </c>
      <c r="H2402" t="s">
        <v>13</v>
      </c>
      <c r="I2402">
        <v>47</v>
      </c>
    </row>
    <row r="2403" spans="1:9" x14ac:dyDescent="0.3">
      <c r="A2403">
        <v>2402</v>
      </c>
      <c r="B2403" t="s">
        <v>15</v>
      </c>
      <c r="C2403">
        <v>323562</v>
      </c>
      <c r="D2403" t="s">
        <v>18</v>
      </c>
      <c r="E2403" t="s">
        <v>16</v>
      </c>
      <c r="F2403" t="s">
        <v>12</v>
      </c>
      <c r="G2403" t="s">
        <v>13</v>
      </c>
      <c r="H2403" t="s">
        <v>12</v>
      </c>
      <c r="I2403">
        <v>38</v>
      </c>
    </row>
    <row r="2404" spans="1:9" x14ac:dyDescent="0.3">
      <c r="A2404">
        <v>2403</v>
      </c>
      <c r="B2404" t="s">
        <v>15</v>
      </c>
      <c r="C2404">
        <v>1095589</v>
      </c>
      <c r="D2404" t="s">
        <v>10</v>
      </c>
      <c r="E2404" t="s">
        <v>11</v>
      </c>
      <c r="F2404" t="s">
        <v>12</v>
      </c>
      <c r="G2404" t="s">
        <v>13</v>
      </c>
      <c r="H2404" t="s">
        <v>12</v>
      </c>
      <c r="I2404">
        <v>37</v>
      </c>
    </row>
    <row r="2405" spans="1:9" x14ac:dyDescent="0.3">
      <c r="A2405">
        <v>2404</v>
      </c>
      <c r="B2405" t="s">
        <v>9</v>
      </c>
      <c r="C2405">
        <v>549445.32999999996</v>
      </c>
      <c r="D2405" t="s">
        <v>10</v>
      </c>
      <c r="E2405" t="s">
        <v>16</v>
      </c>
      <c r="F2405" t="s">
        <v>12</v>
      </c>
      <c r="G2405" t="s">
        <v>13</v>
      </c>
      <c r="H2405" t="s">
        <v>13</v>
      </c>
      <c r="I2405">
        <v>20</v>
      </c>
    </row>
    <row r="2406" spans="1:9" x14ac:dyDescent="0.3">
      <c r="A2406">
        <v>2405</v>
      </c>
      <c r="B2406" t="s">
        <v>15</v>
      </c>
      <c r="C2406">
        <v>245079.8</v>
      </c>
      <c r="D2406" t="s">
        <v>10</v>
      </c>
      <c r="E2406" t="s">
        <v>16</v>
      </c>
      <c r="F2406" t="s">
        <v>12</v>
      </c>
      <c r="G2406" t="s">
        <v>13</v>
      </c>
      <c r="H2406" t="s">
        <v>13</v>
      </c>
      <c r="I2406">
        <v>21</v>
      </c>
    </row>
    <row r="2407" spans="1:9" x14ac:dyDescent="0.3">
      <c r="A2407">
        <v>2406</v>
      </c>
      <c r="B2407" t="s">
        <v>15</v>
      </c>
      <c r="C2407">
        <v>387099.75</v>
      </c>
      <c r="D2407" t="s">
        <v>10</v>
      </c>
      <c r="E2407" t="s">
        <v>16</v>
      </c>
      <c r="F2407" t="s">
        <v>12</v>
      </c>
      <c r="G2407" t="s">
        <v>13</v>
      </c>
      <c r="H2407" t="s">
        <v>13</v>
      </c>
      <c r="I2407">
        <v>41</v>
      </c>
    </row>
    <row r="2408" spans="1:9" x14ac:dyDescent="0.3">
      <c r="A2408">
        <v>2407</v>
      </c>
      <c r="B2408" t="s">
        <v>9</v>
      </c>
      <c r="C2408">
        <v>253571</v>
      </c>
      <c r="D2408" t="s">
        <v>14</v>
      </c>
      <c r="E2408" t="s">
        <v>11</v>
      </c>
      <c r="F2408" t="s">
        <v>12</v>
      </c>
      <c r="G2408" t="s">
        <v>13</v>
      </c>
      <c r="H2408" t="s">
        <v>13</v>
      </c>
      <c r="I2408">
        <v>56</v>
      </c>
    </row>
    <row r="2409" spans="1:9" x14ac:dyDescent="0.3">
      <c r="A2409">
        <v>2408</v>
      </c>
      <c r="B2409" t="s">
        <v>9</v>
      </c>
      <c r="C2409">
        <v>1187224</v>
      </c>
      <c r="D2409" t="s">
        <v>10</v>
      </c>
      <c r="E2409" t="s">
        <v>11</v>
      </c>
      <c r="F2409" t="s">
        <v>12</v>
      </c>
      <c r="G2409" t="s">
        <v>13</v>
      </c>
      <c r="H2409" t="s">
        <v>12</v>
      </c>
      <c r="I2409">
        <v>46</v>
      </c>
    </row>
    <row r="2410" spans="1:9" x14ac:dyDescent="0.3">
      <c r="A2410">
        <v>2409</v>
      </c>
      <c r="B2410" t="s">
        <v>9</v>
      </c>
      <c r="C2410">
        <v>584115.32999999996</v>
      </c>
      <c r="D2410" t="s">
        <v>10</v>
      </c>
      <c r="E2410" t="s">
        <v>16</v>
      </c>
      <c r="F2410" t="s">
        <v>12</v>
      </c>
      <c r="G2410" t="s">
        <v>13</v>
      </c>
      <c r="H2410" t="s">
        <v>13</v>
      </c>
      <c r="I2410">
        <v>46</v>
      </c>
    </row>
    <row r="2411" spans="1:9" x14ac:dyDescent="0.3">
      <c r="A2411">
        <v>2410</v>
      </c>
      <c r="B2411" t="s">
        <v>15</v>
      </c>
      <c r="C2411">
        <v>446928</v>
      </c>
      <c r="D2411" t="s">
        <v>10</v>
      </c>
      <c r="E2411" t="s">
        <v>16</v>
      </c>
      <c r="F2411" t="s">
        <v>12</v>
      </c>
      <c r="G2411" t="s">
        <v>13</v>
      </c>
      <c r="H2411" t="s">
        <v>13</v>
      </c>
      <c r="I2411">
        <v>23</v>
      </c>
    </row>
    <row r="2412" spans="1:9" x14ac:dyDescent="0.3">
      <c r="A2412">
        <v>2411</v>
      </c>
      <c r="B2412" t="s">
        <v>9</v>
      </c>
      <c r="C2412">
        <v>302470</v>
      </c>
      <c r="D2412" t="s">
        <v>17</v>
      </c>
      <c r="E2412" t="s">
        <v>16</v>
      </c>
      <c r="F2412" t="s">
        <v>12</v>
      </c>
      <c r="G2412" t="s">
        <v>12</v>
      </c>
      <c r="H2412" t="s">
        <v>13</v>
      </c>
      <c r="I2412">
        <v>34</v>
      </c>
    </row>
    <row r="2413" spans="1:9" x14ac:dyDescent="0.3">
      <c r="A2413">
        <v>2412</v>
      </c>
      <c r="B2413" t="s">
        <v>9</v>
      </c>
      <c r="C2413">
        <v>277000</v>
      </c>
      <c r="D2413" t="s">
        <v>10</v>
      </c>
      <c r="E2413" t="s">
        <v>16</v>
      </c>
      <c r="F2413" t="s">
        <v>12</v>
      </c>
      <c r="G2413" t="s">
        <v>12</v>
      </c>
      <c r="H2413" t="s">
        <v>12</v>
      </c>
      <c r="I2413">
        <v>23</v>
      </c>
    </row>
    <row r="2414" spans="1:9" x14ac:dyDescent="0.3">
      <c r="A2414">
        <v>2413</v>
      </c>
      <c r="B2414" t="s">
        <v>9</v>
      </c>
      <c r="C2414">
        <v>241458</v>
      </c>
      <c r="D2414" t="s">
        <v>10</v>
      </c>
      <c r="E2414" t="s">
        <v>16</v>
      </c>
      <c r="F2414" t="s">
        <v>12</v>
      </c>
      <c r="G2414" t="s">
        <v>13</v>
      </c>
      <c r="H2414" t="s">
        <v>12</v>
      </c>
      <c r="I2414">
        <v>41</v>
      </c>
    </row>
    <row r="2415" spans="1:9" x14ac:dyDescent="0.3">
      <c r="A2415">
        <v>2414</v>
      </c>
      <c r="B2415" t="s">
        <v>9</v>
      </c>
      <c r="C2415">
        <v>255000</v>
      </c>
      <c r="D2415" t="s">
        <v>10</v>
      </c>
      <c r="E2415" t="s">
        <v>16</v>
      </c>
      <c r="F2415" t="s">
        <v>12</v>
      </c>
      <c r="G2415" t="s">
        <v>12</v>
      </c>
      <c r="H2415" t="s">
        <v>12</v>
      </c>
      <c r="I2415">
        <v>55</v>
      </c>
    </row>
    <row r="2416" spans="1:9" x14ac:dyDescent="0.3">
      <c r="A2416">
        <v>2415</v>
      </c>
      <c r="B2416" t="s">
        <v>15</v>
      </c>
      <c r="C2416">
        <v>1332081</v>
      </c>
      <c r="D2416" t="s">
        <v>14</v>
      </c>
      <c r="E2416" t="s">
        <v>11</v>
      </c>
      <c r="F2416" t="s">
        <v>12</v>
      </c>
      <c r="G2416" t="s">
        <v>13</v>
      </c>
      <c r="H2416" t="s">
        <v>13</v>
      </c>
      <c r="I2416">
        <v>65</v>
      </c>
    </row>
    <row r="2417" spans="1:9" x14ac:dyDescent="0.3">
      <c r="A2417">
        <v>2416</v>
      </c>
      <c r="B2417" t="s">
        <v>9</v>
      </c>
      <c r="C2417">
        <v>323296</v>
      </c>
      <c r="D2417" t="s">
        <v>18</v>
      </c>
      <c r="E2417" t="s">
        <v>16</v>
      </c>
      <c r="F2417" t="s">
        <v>12</v>
      </c>
      <c r="G2417" t="s">
        <v>13</v>
      </c>
      <c r="H2417" t="s">
        <v>13</v>
      </c>
      <c r="I2417">
        <v>33</v>
      </c>
    </row>
    <row r="2418" spans="1:9" x14ac:dyDescent="0.3">
      <c r="A2418">
        <v>2417</v>
      </c>
      <c r="B2418" t="s">
        <v>9</v>
      </c>
      <c r="C2418">
        <v>362000</v>
      </c>
      <c r="D2418" t="s">
        <v>10</v>
      </c>
      <c r="E2418" t="s">
        <v>16</v>
      </c>
      <c r="F2418" t="s">
        <v>12</v>
      </c>
      <c r="G2418" t="s">
        <v>13</v>
      </c>
      <c r="H2418" t="s">
        <v>13</v>
      </c>
      <c r="I2418">
        <v>31</v>
      </c>
    </row>
    <row r="2419" spans="1:9" x14ac:dyDescent="0.3">
      <c r="A2419">
        <v>2418</v>
      </c>
      <c r="B2419" t="s">
        <v>9</v>
      </c>
      <c r="C2419">
        <v>501467</v>
      </c>
      <c r="D2419" t="s">
        <v>18</v>
      </c>
      <c r="E2419" t="s">
        <v>16</v>
      </c>
      <c r="F2419" t="s">
        <v>12</v>
      </c>
      <c r="G2419" t="s">
        <v>13</v>
      </c>
      <c r="H2419" t="s">
        <v>13</v>
      </c>
      <c r="I2419">
        <v>37</v>
      </c>
    </row>
    <row r="2420" spans="1:9" x14ac:dyDescent="0.3">
      <c r="A2420">
        <v>2419</v>
      </c>
      <c r="B2420" t="s">
        <v>15</v>
      </c>
      <c r="C2420">
        <v>534933</v>
      </c>
      <c r="D2420" t="s">
        <v>10</v>
      </c>
      <c r="E2420" t="s">
        <v>16</v>
      </c>
      <c r="F2420" t="s">
        <v>12</v>
      </c>
      <c r="G2420" t="s">
        <v>13</v>
      </c>
      <c r="H2420" t="s">
        <v>13</v>
      </c>
      <c r="I2420">
        <v>59</v>
      </c>
    </row>
    <row r="2421" spans="1:9" x14ac:dyDescent="0.3">
      <c r="A2421">
        <v>2420</v>
      </c>
      <c r="B2421" t="s">
        <v>15</v>
      </c>
      <c r="C2421">
        <v>375584</v>
      </c>
      <c r="D2421" t="s">
        <v>10</v>
      </c>
      <c r="E2421" t="s">
        <v>11</v>
      </c>
      <c r="F2421" t="s">
        <v>12</v>
      </c>
      <c r="G2421" t="s">
        <v>13</v>
      </c>
      <c r="H2421" t="s">
        <v>13</v>
      </c>
      <c r="I2421">
        <v>26</v>
      </c>
    </row>
    <row r="2422" spans="1:9" x14ac:dyDescent="0.3">
      <c r="A2422">
        <v>2421</v>
      </c>
      <c r="B2422" t="s">
        <v>9</v>
      </c>
      <c r="C2422">
        <v>414094.87</v>
      </c>
      <c r="D2422" t="s">
        <v>10</v>
      </c>
      <c r="E2422" t="s">
        <v>16</v>
      </c>
      <c r="F2422" t="s">
        <v>12</v>
      </c>
      <c r="G2422" t="s">
        <v>13</v>
      </c>
      <c r="H2422" t="s">
        <v>13</v>
      </c>
      <c r="I2422">
        <v>19</v>
      </c>
    </row>
    <row r="2423" spans="1:9" x14ac:dyDescent="0.3">
      <c r="A2423">
        <v>2422</v>
      </c>
      <c r="B2423" t="s">
        <v>9</v>
      </c>
      <c r="C2423">
        <v>292387</v>
      </c>
      <c r="D2423" t="s">
        <v>17</v>
      </c>
      <c r="E2423" t="s">
        <v>16</v>
      </c>
      <c r="F2423" t="s">
        <v>12</v>
      </c>
      <c r="G2423" t="s">
        <v>13</v>
      </c>
      <c r="H2423" t="s">
        <v>12</v>
      </c>
      <c r="I2423">
        <v>52</v>
      </c>
    </row>
    <row r="2424" spans="1:9" x14ac:dyDescent="0.3">
      <c r="A2424">
        <v>2423</v>
      </c>
      <c r="B2424" t="s">
        <v>15</v>
      </c>
      <c r="C2424">
        <v>753003.24</v>
      </c>
      <c r="D2424" t="s">
        <v>10</v>
      </c>
      <c r="E2424" t="s">
        <v>11</v>
      </c>
      <c r="F2424" t="s">
        <v>12</v>
      </c>
      <c r="G2424" t="s">
        <v>13</v>
      </c>
      <c r="H2424" t="s">
        <v>13</v>
      </c>
      <c r="I2424">
        <v>22</v>
      </c>
    </row>
    <row r="2425" spans="1:9" x14ac:dyDescent="0.3">
      <c r="A2425">
        <v>2424</v>
      </c>
      <c r="B2425" t="s">
        <v>15</v>
      </c>
      <c r="C2425">
        <v>375740</v>
      </c>
      <c r="D2425" t="s">
        <v>18</v>
      </c>
      <c r="E2425" t="s">
        <v>16</v>
      </c>
      <c r="F2425" t="s">
        <v>12</v>
      </c>
      <c r="G2425" t="s">
        <v>13</v>
      </c>
      <c r="H2425" t="s">
        <v>12</v>
      </c>
      <c r="I2425">
        <v>50</v>
      </c>
    </row>
    <row r="2426" spans="1:9" x14ac:dyDescent="0.3">
      <c r="A2426">
        <v>2425</v>
      </c>
      <c r="B2426" t="s">
        <v>15</v>
      </c>
      <c r="C2426">
        <v>1070560</v>
      </c>
      <c r="D2426" t="s">
        <v>10</v>
      </c>
      <c r="E2426" t="s">
        <v>11</v>
      </c>
      <c r="F2426" t="s">
        <v>12</v>
      </c>
      <c r="G2426" t="s">
        <v>13</v>
      </c>
      <c r="H2426" t="s">
        <v>12</v>
      </c>
      <c r="I2426">
        <v>34</v>
      </c>
    </row>
    <row r="2427" spans="1:9" x14ac:dyDescent="0.3">
      <c r="A2427">
        <v>2426</v>
      </c>
      <c r="B2427" t="s">
        <v>15</v>
      </c>
      <c r="C2427">
        <v>297046</v>
      </c>
      <c r="D2427" t="s">
        <v>17</v>
      </c>
      <c r="E2427" t="s">
        <v>16</v>
      </c>
      <c r="F2427" t="s">
        <v>12</v>
      </c>
      <c r="G2427" t="s">
        <v>12</v>
      </c>
      <c r="H2427" t="s">
        <v>13</v>
      </c>
      <c r="I2427">
        <v>55</v>
      </c>
    </row>
    <row r="2428" spans="1:9" x14ac:dyDescent="0.3">
      <c r="A2428">
        <v>2427</v>
      </c>
      <c r="B2428" t="s">
        <v>9</v>
      </c>
      <c r="C2428">
        <v>391510</v>
      </c>
      <c r="D2428" t="s">
        <v>10</v>
      </c>
      <c r="E2428" t="s">
        <v>16</v>
      </c>
      <c r="F2428" t="s">
        <v>12</v>
      </c>
      <c r="G2428" t="s">
        <v>13</v>
      </c>
      <c r="H2428" t="s">
        <v>13</v>
      </c>
      <c r="I2428">
        <v>31</v>
      </c>
    </row>
    <row r="2429" spans="1:9" x14ac:dyDescent="0.3">
      <c r="A2429">
        <v>2428</v>
      </c>
      <c r="B2429" t="s">
        <v>9</v>
      </c>
      <c r="C2429">
        <v>447250</v>
      </c>
      <c r="D2429" t="s">
        <v>10</v>
      </c>
      <c r="E2429" t="s">
        <v>16</v>
      </c>
      <c r="F2429" t="s">
        <v>12</v>
      </c>
      <c r="G2429" t="s">
        <v>13</v>
      </c>
      <c r="H2429" t="s">
        <v>13</v>
      </c>
      <c r="I2429">
        <v>37</v>
      </c>
    </row>
    <row r="2430" spans="1:9" x14ac:dyDescent="0.3">
      <c r="A2430">
        <v>2429</v>
      </c>
      <c r="B2430" t="s">
        <v>9</v>
      </c>
      <c r="C2430">
        <v>518738.06</v>
      </c>
      <c r="D2430" t="s">
        <v>10</v>
      </c>
      <c r="E2430" t="s">
        <v>16</v>
      </c>
      <c r="F2430" t="s">
        <v>12</v>
      </c>
      <c r="G2430" t="s">
        <v>12</v>
      </c>
      <c r="H2430" t="s">
        <v>13</v>
      </c>
      <c r="I2430">
        <v>41</v>
      </c>
    </row>
    <row r="2431" spans="1:9" x14ac:dyDescent="0.3">
      <c r="A2431">
        <v>2430</v>
      </c>
      <c r="B2431" t="s">
        <v>15</v>
      </c>
      <c r="C2431">
        <v>1373096</v>
      </c>
      <c r="D2431" t="s">
        <v>10</v>
      </c>
      <c r="E2431" t="s">
        <v>11</v>
      </c>
      <c r="F2431" t="s">
        <v>12</v>
      </c>
      <c r="G2431" t="s">
        <v>13</v>
      </c>
      <c r="H2431" t="s">
        <v>13</v>
      </c>
      <c r="I2431">
        <v>37</v>
      </c>
    </row>
    <row r="2432" spans="1:9" x14ac:dyDescent="0.3">
      <c r="A2432">
        <v>2431</v>
      </c>
      <c r="B2432" t="s">
        <v>15</v>
      </c>
      <c r="C2432">
        <v>574611.66</v>
      </c>
      <c r="D2432" t="s">
        <v>10</v>
      </c>
      <c r="E2432" t="s">
        <v>16</v>
      </c>
      <c r="F2432" t="s">
        <v>12</v>
      </c>
      <c r="G2432" t="s">
        <v>13</v>
      </c>
      <c r="H2432" t="s">
        <v>13</v>
      </c>
      <c r="I2432">
        <v>37</v>
      </c>
    </row>
    <row r="2433" spans="1:9" x14ac:dyDescent="0.3">
      <c r="A2433">
        <v>2432</v>
      </c>
      <c r="B2433" t="s">
        <v>9</v>
      </c>
      <c r="C2433">
        <v>450297.7</v>
      </c>
      <c r="D2433" t="s">
        <v>10</v>
      </c>
      <c r="E2433" t="s">
        <v>16</v>
      </c>
      <c r="F2433" t="s">
        <v>12</v>
      </c>
      <c r="G2433" t="s">
        <v>13</v>
      </c>
      <c r="H2433" t="s">
        <v>13</v>
      </c>
      <c r="I2433">
        <v>43</v>
      </c>
    </row>
    <row r="2434" spans="1:9" x14ac:dyDescent="0.3">
      <c r="A2434">
        <v>2433</v>
      </c>
      <c r="B2434" t="s">
        <v>15</v>
      </c>
      <c r="C2434">
        <v>477000</v>
      </c>
      <c r="D2434" t="s">
        <v>10</v>
      </c>
      <c r="E2434" t="s">
        <v>16</v>
      </c>
      <c r="F2434" t="s">
        <v>12</v>
      </c>
      <c r="G2434" t="s">
        <v>13</v>
      </c>
      <c r="H2434" t="s">
        <v>13</v>
      </c>
      <c r="I2434">
        <v>34</v>
      </c>
    </row>
    <row r="2435" spans="1:9" x14ac:dyDescent="0.3">
      <c r="A2435">
        <v>2434</v>
      </c>
      <c r="B2435" t="s">
        <v>9</v>
      </c>
      <c r="C2435">
        <v>4164181.77</v>
      </c>
      <c r="D2435" t="s">
        <v>10</v>
      </c>
      <c r="E2435" t="s">
        <v>16</v>
      </c>
      <c r="F2435" t="s">
        <v>12</v>
      </c>
      <c r="G2435" t="s">
        <v>13</v>
      </c>
      <c r="H2435" t="s">
        <v>13</v>
      </c>
      <c r="I2435">
        <v>35</v>
      </c>
    </row>
    <row r="2436" spans="1:9" x14ac:dyDescent="0.3">
      <c r="A2436">
        <v>2435</v>
      </c>
      <c r="B2436" t="s">
        <v>15</v>
      </c>
      <c r="C2436">
        <v>1476693.45</v>
      </c>
      <c r="D2436" t="s">
        <v>14</v>
      </c>
      <c r="E2436" t="s">
        <v>11</v>
      </c>
      <c r="F2436" t="s">
        <v>12</v>
      </c>
      <c r="G2436" t="s">
        <v>13</v>
      </c>
      <c r="H2436" t="s">
        <v>13</v>
      </c>
      <c r="I2436">
        <v>62</v>
      </c>
    </row>
    <row r="2437" spans="1:9" x14ac:dyDescent="0.3">
      <c r="A2437">
        <v>2436</v>
      </c>
      <c r="B2437" t="s">
        <v>9</v>
      </c>
      <c r="C2437">
        <v>278030</v>
      </c>
      <c r="D2437" t="s">
        <v>18</v>
      </c>
      <c r="E2437" t="s">
        <v>16</v>
      </c>
      <c r="F2437" t="s">
        <v>12</v>
      </c>
      <c r="G2437" t="s">
        <v>13</v>
      </c>
      <c r="H2437" t="s">
        <v>13</v>
      </c>
      <c r="I2437">
        <v>38</v>
      </c>
    </row>
    <row r="2438" spans="1:9" x14ac:dyDescent="0.3">
      <c r="A2438">
        <v>2437</v>
      </c>
      <c r="B2438" t="s">
        <v>9</v>
      </c>
      <c r="C2438">
        <v>534815.5</v>
      </c>
      <c r="D2438" t="s">
        <v>10</v>
      </c>
      <c r="E2438" t="s">
        <v>11</v>
      </c>
      <c r="F2438" t="s">
        <v>12</v>
      </c>
      <c r="G2438" t="s">
        <v>13</v>
      </c>
      <c r="H2438" t="s">
        <v>13</v>
      </c>
      <c r="I2438">
        <v>26</v>
      </c>
    </row>
    <row r="2439" spans="1:9" x14ac:dyDescent="0.3">
      <c r="A2439">
        <v>2438</v>
      </c>
      <c r="B2439" t="s">
        <v>9</v>
      </c>
      <c r="C2439">
        <v>2767500</v>
      </c>
      <c r="D2439" t="s">
        <v>10</v>
      </c>
      <c r="E2439" t="s">
        <v>16</v>
      </c>
      <c r="F2439" t="s">
        <v>12</v>
      </c>
      <c r="G2439" t="s">
        <v>13</v>
      </c>
      <c r="H2439" t="s">
        <v>13</v>
      </c>
      <c r="I2439">
        <v>24</v>
      </c>
    </row>
    <row r="2440" spans="1:9" x14ac:dyDescent="0.3">
      <c r="A2440">
        <v>2439</v>
      </c>
      <c r="B2440" t="s">
        <v>9</v>
      </c>
      <c r="C2440">
        <v>297046</v>
      </c>
      <c r="D2440" t="s">
        <v>18</v>
      </c>
      <c r="E2440" t="s">
        <v>16</v>
      </c>
      <c r="F2440" t="s">
        <v>12</v>
      </c>
      <c r="G2440" t="s">
        <v>13</v>
      </c>
      <c r="H2440" t="s">
        <v>13</v>
      </c>
      <c r="I2440">
        <v>29</v>
      </c>
    </row>
    <row r="2441" spans="1:9" x14ac:dyDescent="0.3">
      <c r="A2441">
        <v>2440</v>
      </c>
      <c r="B2441" t="s">
        <v>15</v>
      </c>
      <c r="C2441">
        <v>278030</v>
      </c>
      <c r="D2441" t="s">
        <v>19</v>
      </c>
      <c r="E2441" t="s">
        <v>16</v>
      </c>
      <c r="F2441" t="s">
        <v>12</v>
      </c>
      <c r="G2441" t="s">
        <v>13</v>
      </c>
      <c r="H2441" t="s">
        <v>13</v>
      </c>
      <c r="I2441">
        <v>39</v>
      </c>
    </row>
    <row r="2442" spans="1:9" x14ac:dyDescent="0.3">
      <c r="A2442">
        <v>2441</v>
      </c>
      <c r="B2442" t="s">
        <v>15</v>
      </c>
      <c r="C2442">
        <v>436419</v>
      </c>
      <c r="D2442" t="s">
        <v>14</v>
      </c>
      <c r="E2442" t="s">
        <v>11</v>
      </c>
      <c r="F2442" t="s">
        <v>12</v>
      </c>
      <c r="G2442" t="s">
        <v>13</v>
      </c>
      <c r="H2442" t="s">
        <v>13</v>
      </c>
      <c r="I2442">
        <v>79</v>
      </c>
    </row>
    <row r="2443" spans="1:9" x14ac:dyDescent="0.3">
      <c r="A2443">
        <v>2442</v>
      </c>
      <c r="B2443" t="s">
        <v>15</v>
      </c>
      <c r="C2443">
        <v>734801</v>
      </c>
      <c r="D2443" t="s">
        <v>10</v>
      </c>
      <c r="E2443" t="s">
        <v>11</v>
      </c>
      <c r="F2443" t="s">
        <v>12</v>
      </c>
      <c r="G2443" t="s">
        <v>13</v>
      </c>
      <c r="H2443" t="s">
        <v>13</v>
      </c>
      <c r="I2443">
        <v>43</v>
      </c>
    </row>
    <row r="2444" spans="1:9" x14ac:dyDescent="0.3">
      <c r="A2444">
        <v>2443</v>
      </c>
      <c r="B2444" t="s">
        <v>9</v>
      </c>
      <c r="C2444">
        <v>639148</v>
      </c>
      <c r="D2444" t="s">
        <v>18</v>
      </c>
      <c r="E2444" t="s">
        <v>16</v>
      </c>
      <c r="F2444" t="s">
        <v>12</v>
      </c>
      <c r="G2444" t="s">
        <v>13</v>
      </c>
      <c r="H2444" t="s">
        <v>12</v>
      </c>
      <c r="I2444">
        <v>44</v>
      </c>
    </row>
    <row r="2445" spans="1:9" x14ac:dyDescent="0.3">
      <c r="A2445">
        <v>2444</v>
      </c>
      <c r="B2445" t="s">
        <v>15</v>
      </c>
      <c r="C2445">
        <v>454899.51</v>
      </c>
      <c r="D2445" t="s">
        <v>10</v>
      </c>
      <c r="E2445" t="s">
        <v>11</v>
      </c>
      <c r="F2445" t="s">
        <v>12</v>
      </c>
      <c r="G2445" t="s">
        <v>13</v>
      </c>
      <c r="H2445" t="s">
        <v>13</v>
      </c>
      <c r="I2445">
        <v>59</v>
      </c>
    </row>
    <row r="2446" spans="1:9" x14ac:dyDescent="0.3">
      <c r="A2446">
        <v>2445</v>
      </c>
      <c r="B2446" t="s">
        <v>15</v>
      </c>
      <c r="C2446">
        <v>3622084.85</v>
      </c>
      <c r="D2446" t="s">
        <v>10</v>
      </c>
      <c r="E2446" t="s">
        <v>16</v>
      </c>
      <c r="F2446" t="s">
        <v>12</v>
      </c>
      <c r="G2446" t="s">
        <v>13</v>
      </c>
      <c r="H2446" t="s">
        <v>13</v>
      </c>
      <c r="I2446">
        <v>35</v>
      </c>
    </row>
    <row r="2447" spans="1:9" x14ac:dyDescent="0.3">
      <c r="A2447">
        <v>2446</v>
      </c>
      <c r="B2447" t="s">
        <v>9</v>
      </c>
      <c r="C2447">
        <v>360000</v>
      </c>
      <c r="D2447" t="s">
        <v>10</v>
      </c>
      <c r="E2447" t="s">
        <v>16</v>
      </c>
      <c r="F2447" t="s">
        <v>12</v>
      </c>
      <c r="G2447" t="s">
        <v>13</v>
      </c>
      <c r="H2447" t="s">
        <v>13</v>
      </c>
      <c r="I2447">
        <v>37</v>
      </c>
    </row>
    <row r="2448" spans="1:9" x14ac:dyDescent="0.3">
      <c r="A2448">
        <v>2447</v>
      </c>
      <c r="B2448" t="s">
        <v>15</v>
      </c>
      <c r="C2448">
        <v>1064830</v>
      </c>
      <c r="D2448" t="s">
        <v>10</v>
      </c>
      <c r="E2448" t="s">
        <v>11</v>
      </c>
      <c r="F2448" t="s">
        <v>12</v>
      </c>
      <c r="G2448" t="s">
        <v>13</v>
      </c>
      <c r="H2448" t="s">
        <v>12</v>
      </c>
      <c r="I2448">
        <v>51</v>
      </c>
    </row>
    <row r="2449" spans="1:9" x14ac:dyDescent="0.3">
      <c r="A2449">
        <v>2448</v>
      </c>
      <c r="B2449" t="s">
        <v>15</v>
      </c>
      <c r="C2449">
        <v>62402.9</v>
      </c>
      <c r="D2449" t="s">
        <v>10</v>
      </c>
      <c r="E2449" t="s">
        <v>16</v>
      </c>
      <c r="F2449" t="s">
        <v>12</v>
      </c>
      <c r="G2449" t="s">
        <v>13</v>
      </c>
      <c r="H2449" t="s">
        <v>13</v>
      </c>
      <c r="I2449">
        <v>21</v>
      </c>
    </row>
    <row r="2450" spans="1:9" x14ac:dyDescent="0.3">
      <c r="A2450">
        <v>2449</v>
      </c>
      <c r="B2450" t="s">
        <v>9</v>
      </c>
      <c r="C2450">
        <v>297046</v>
      </c>
      <c r="D2450" t="s">
        <v>18</v>
      </c>
      <c r="E2450" t="s">
        <v>16</v>
      </c>
      <c r="F2450" t="s">
        <v>12</v>
      </c>
      <c r="G2450" t="s">
        <v>13</v>
      </c>
      <c r="H2450" t="s">
        <v>12</v>
      </c>
      <c r="I2450">
        <v>30</v>
      </c>
    </row>
    <row r="2451" spans="1:9" x14ac:dyDescent="0.3">
      <c r="A2451">
        <v>2450</v>
      </c>
      <c r="B2451" t="s">
        <v>15</v>
      </c>
      <c r="C2451">
        <v>338125</v>
      </c>
      <c r="D2451" t="s">
        <v>10</v>
      </c>
      <c r="E2451" t="s">
        <v>16</v>
      </c>
      <c r="F2451" t="s">
        <v>12</v>
      </c>
      <c r="G2451" t="s">
        <v>13</v>
      </c>
      <c r="H2451" t="s">
        <v>13</v>
      </c>
      <c r="I2451">
        <v>50</v>
      </c>
    </row>
    <row r="2452" spans="1:9" x14ac:dyDescent="0.3">
      <c r="A2452">
        <v>2451</v>
      </c>
      <c r="B2452" t="s">
        <v>9</v>
      </c>
      <c r="C2452">
        <v>423458</v>
      </c>
      <c r="D2452" t="s">
        <v>18</v>
      </c>
      <c r="E2452" t="s">
        <v>16</v>
      </c>
      <c r="F2452" t="s">
        <v>12</v>
      </c>
      <c r="G2452" t="s">
        <v>13</v>
      </c>
      <c r="H2452" t="s">
        <v>13</v>
      </c>
      <c r="I2452">
        <v>42</v>
      </c>
    </row>
    <row r="2453" spans="1:9" x14ac:dyDescent="0.3">
      <c r="A2453">
        <v>2452</v>
      </c>
      <c r="B2453" t="s">
        <v>9</v>
      </c>
      <c r="C2453">
        <v>75000</v>
      </c>
      <c r="D2453" t="s">
        <v>10</v>
      </c>
      <c r="E2453" t="s">
        <v>16</v>
      </c>
      <c r="F2453" t="s">
        <v>12</v>
      </c>
      <c r="G2453" t="s">
        <v>13</v>
      </c>
      <c r="H2453" t="s">
        <v>12</v>
      </c>
      <c r="I2453">
        <v>28</v>
      </c>
    </row>
    <row r="2454" spans="1:9" x14ac:dyDescent="0.3">
      <c r="A2454">
        <v>2453</v>
      </c>
      <c r="B2454" t="s">
        <v>9</v>
      </c>
      <c r="C2454">
        <v>318000</v>
      </c>
      <c r="D2454" t="s">
        <v>10</v>
      </c>
      <c r="E2454" t="s">
        <v>16</v>
      </c>
      <c r="F2454" t="s">
        <v>12</v>
      </c>
      <c r="G2454" t="s">
        <v>13</v>
      </c>
      <c r="H2454" t="s">
        <v>12</v>
      </c>
      <c r="I2454">
        <v>50</v>
      </c>
    </row>
    <row r="2455" spans="1:9" x14ac:dyDescent="0.3">
      <c r="A2455">
        <v>2454</v>
      </c>
      <c r="B2455" t="s">
        <v>9</v>
      </c>
      <c r="C2455">
        <v>297187</v>
      </c>
      <c r="D2455" t="s">
        <v>18</v>
      </c>
      <c r="E2455" t="s">
        <v>16</v>
      </c>
      <c r="F2455" t="s">
        <v>12</v>
      </c>
      <c r="G2455" t="s">
        <v>13</v>
      </c>
      <c r="H2455" t="s">
        <v>13</v>
      </c>
      <c r="I2455">
        <v>41</v>
      </c>
    </row>
    <row r="2456" spans="1:9" x14ac:dyDescent="0.3">
      <c r="A2456">
        <v>2455</v>
      </c>
      <c r="B2456" t="s">
        <v>15</v>
      </c>
      <c r="C2456">
        <v>1023887.95</v>
      </c>
      <c r="D2456" t="s">
        <v>10</v>
      </c>
      <c r="E2456" t="s">
        <v>11</v>
      </c>
      <c r="F2456" t="s">
        <v>12</v>
      </c>
      <c r="G2456" t="s">
        <v>13</v>
      </c>
      <c r="H2456" t="s">
        <v>13</v>
      </c>
      <c r="I2456">
        <v>33</v>
      </c>
    </row>
    <row r="2457" spans="1:9" x14ac:dyDescent="0.3">
      <c r="A2457">
        <v>2456</v>
      </c>
      <c r="B2457" t="s">
        <v>15</v>
      </c>
      <c r="C2457">
        <v>297046</v>
      </c>
      <c r="D2457" t="s">
        <v>18</v>
      </c>
      <c r="E2457" t="s">
        <v>16</v>
      </c>
      <c r="F2457" t="s">
        <v>12</v>
      </c>
      <c r="G2457" t="s">
        <v>13</v>
      </c>
      <c r="H2457" t="s">
        <v>12</v>
      </c>
      <c r="I2457">
        <v>34</v>
      </c>
    </row>
    <row r="2458" spans="1:9" x14ac:dyDescent="0.3">
      <c r="A2458">
        <v>2457</v>
      </c>
      <c r="B2458" t="s">
        <v>15</v>
      </c>
      <c r="C2458">
        <v>937593</v>
      </c>
      <c r="D2458" t="s">
        <v>10</v>
      </c>
      <c r="E2458" t="s">
        <v>11</v>
      </c>
      <c r="F2458" t="s">
        <v>12</v>
      </c>
      <c r="G2458" t="s">
        <v>13</v>
      </c>
      <c r="H2458" t="s">
        <v>13</v>
      </c>
      <c r="I2458">
        <v>56</v>
      </c>
    </row>
    <row r="2459" spans="1:9" x14ac:dyDescent="0.3">
      <c r="A2459">
        <v>2458</v>
      </c>
      <c r="B2459" t="s">
        <v>15</v>
      </c>
      <c r="C2459">
        <v>697616.29</v>
      </c>
      <c r="D2459" t="s">
        <v>10</v>
      </c>
      <c r="E2459" t="s">
        <v>16</v>
      </c>
      <c r="F2459" t="s">
        <v>12</v>
      </c>
      <c r="G2459" t="s">
        <v>13</v>
      </c>
      <c r="H2459" t="s">
        <v>13</v>
      </c>
      <c r="I2459">
        <v>34</v>
      </c>
    </row>
    <row r="2460" spans="1:9" x14ac:dyDescent="0.3">
      <c r="A2460">
        <v>2459</v>
      </c>
      <c r="B2460" t="s">
        <v>9</v>
      </c>
      <c r="C2460">
        <v>620581</v>
      </c>
      <c r="D2460" t="s">
        <v>10</v>
      </c>
      <c r="E2460" t="s">
        <v>11</v>
      </c>
      <c r="F2460" t="s">
        <v>12</v>
      </c>
      <c r="G2460" t="s">
        <v>13</v>
      </c>
      <c r="H2460" t="s">
        <v>13</v>
      </c>
      <c r="I2460">
        <v>24</v>
      </c>
    </row>
    <row r="2461" spans="1:9" x14ac:dyDescent="0.3">
      <c r="A2461">
        <v>2460</v>
      </c>
      <c r="B2461" t="s">
        <v>15</v>
      </c>
      <c r="C2461">
        <v>297045</v>
      </c>
      <c r="D2461" t="s">
        <v>17</v>
      </c>
      <c r="E2461" t="s">
        <v>16</v>
      </c>
      <c r="F2461" t="s">
        <v>12</v>
      </c>
      <c r="G2461" t="s">
        <v>13</v>
      </c>
      <c r="H2461" t="s">
        <v>13</v>
      </c>
      <c r="I2461">
        <v>62</v>
      </c>
    </row>
    <row r="2462" spans="1:9" x14ac:dyDescent="0.3">
      <c r="A2462">
        <v>2461</v>
      </c>
      <c r="B2462" t="s">
        <v>9</v>
      </c>
      <c r="C2462">
        <v>299647</v>
      </c>
      <c r="D2462" t="s">
        <v>17</v>
      </c>
      <c r="E2462" t="s">
        <v>16</v>
      </c>
      <c r="F2462" t="s">
        <v>12</v>
      </c>
      <c r="G2462" t="s">
        <v>13</v>
      </c>
      <c r="H2462" t="s">
        <v>13</v>
      </c>
      <c r="I2462">
        <v>54</v>
      </c>
    </row>
    <row r="2463" spans="1:9" x14ac:dyDescent="0.3">
      <c r="A2463">
        <v>2462</v>
      </c>
      <c r="B2463" t="s">
        <v>9</v>
      </c>
      <c r="C2463">
        <v>458490</v>
      </c>
      <c r="D2463" t="s">
        <v>10</v>
      </c>
      <c r="E2463" t="s">
        <v>16</v>
      </c>
      <c r="F2463" t="s">
        <v>12</v>
      </c>
      <c r="G2463" t="s">
        <v>13</v>
      </c>
      <c r="H2463" t="s">
        <v>13</v>
      </c>
      <c r="I2463">
        <v>27</v>
      </c>
    </row>
    <row r="2464" spans="1:9" x14ac:dyDescent="0.3">
      <c r="A2464">
        <v>2463</v>
      </c>
      <c r="B2464" t="s">
        <v>15</v>
      </c>
      <c r="C2464">
        <v>297044</v>
      </c>
      <c r="D2464" t="s">
        <v>17</v>
      </c>
      <c r="E2464" t="s">
        <v>16</v>
      </c>
      <c r="F2464" t="s">
        <v>12</v>
      </c>
      <c r="G2464" t="s">
        <v>12</v>
      </c>
      <c r="H2464" t="s">
        <v>13</v>
      </c>
      <c r="I2464">
        <v>57</v>
      </c>
    </row>
    <row r="2465" spans="1:9" x14ac:dyDescent="0.3">
      <c r="A2465">
        <v>2464</v>
      </c>
      <c r="B2465" t="s">
        <v>9</v>
      </c>
      <c r="C2465">
        <v>639148</v>
      </c>
      <c r="D2465" t="s">
        <v>18</v>
      </c>
      <c r="E2465" t="s">
        <v>16</v>
      </c>
      <c r="F2465" t="s">
        <v>12</v>
      </c>
      <c r="G2465" t="s">
        <v>13</v>
      </c>
      <c r="H2465" t="s">
        <v>13</v>
      </c>
      <c r="I2465">
        <v>42</v>
      </c>
    </row>
    <row r="2466" spans="1:9" x14ac:dyDescent="0.3">
      <c r="A2466">
        <v>2465</v>
      </c>
      <c r="B2466" t="s">
        <v>15</v>
      </c>
      <c r="C2466">
        <v>700882.78</v>
      </c>
      <c r="D2466" t="s">
        <v>10</v>
      </c>
      <c r="E2466" t="s">
        <v>16</v>
      </c>
      <c r="F2466" t="s">
        <v>12</v>
      </c>
      <c r="G2466" t="s">
        <v>13</v>
      </c>
      <c r="H2466" t="s">
        <v>13</v>
      </c>
      <c r="I2466">
        <v>44</v>
      </c>
    </row>
    <row r="2467" spans="1:9" x14ac:dyDescent="0.3">
      <c r="A2467">
        <v>2466</v>
      </c>
      <c r="B2467" t="s">
        <v>9</v>
      </c>
      <c r="C2467">
        <v>278030</v>
      </c>
      <c r="D2467" t="s">
        <v>19</v>
      </c>
      <c r="E2467" t="s">
        <v>16</v>
      </c>
      <c r="F2467" t="s">
        <v>12</v>
      </c>
      <c r="G2467" t="s">
        <v>13</v>
      </c>
      <c r="H2467" t="s">
        <v>13</v>
      </c>
      <c r="I2467">
        <v>64</v>
      </c>
    </row>
    <row r="2468" spans="1:9" x14ac:dyDescent="0.3">
      <c r="A2468">
        <v>2467</v>
      </c>
      <c r="B2468" t="s">
        <v>15</v>
      </c>
      <c r="C2468">
        <v>697309.5</v>
      </c>
      <c r="D2468" t="s">
        <v>10</v>
      </c>
      <c r="E2468" t="s">
        <v>11</v>
      </c>
      <c r="F2468" t="s">
        <v>12</v>
      </c>
      <c r="G2468" t="s">
        <v>13</v>
      </c>
      <c r="H2468" t="s">
        <v>13</v>
      </c>
      <c r="I2468">
        <v>55</v>
      </c>
    </row>
    <row r="2469" spans="1:9" x14ac:dyDescent="0.3">
      <c r="A2469">
        <v>2468</v>
      </c>
      <c r="B2469" t="s">
        <v>15</v>
      </c>
      <c r="C2469">
        <v>278030</v>
      </c>
      <c r="D2469" t="s">
        <v>17</v>
      </c>
      <c r="E2469" t="s">
        <v>16</v>
      </c>
      <c r="F2469" t="s">
        <v>12</v>
      </c>
      <c r="G2469" t="s">
        <v>13</v>
      </c>
      <c r="H2469" t="s">
        <v>13</v>
      </c>
      <c r="I2469">
        <v>40</v>
      </c>
    </row>
    <row r="2470" spans="1:9" x14ac:dyDescent="0.3">
      <c r="A2470">
        <v>2469</v>
      </c>
      <c r="B2470" t="s">
        <v>15</v>
      </c>
      <c r="C2470">
        <v>888615.5</v>
      </c>
      <c r="D2470" t="s">
        <v>10</v>
      </c>
      <c r="E2470" t="s">
        <v>16</v>
      </c>
      <c r="F2470" t="s">
        <v>12</v>
      </c>
      <c r="G2470" t="s">
        <v>13</v>
      </c>
      <c r="H2470" t="s">
        <v>13</v>
      </c>
      <c r="I2470">
        <v>39</v>
      </c>
    </row>
    <row r="2471" spans="1:9" x14ac:dyDescent="0.3">
      <c r="A2471">
        <v>2470</v>
      </c>
      <c r="B2471" t="s">
        <v>9</v>
      </c>
      <c r="C2471">
        <v>386161</v>
      </c>
      <c r="D2471" t="s">
        <v>18</v>
      </c>
      <c r="E2471" t="s">
        <v>16</v>
      </c>
      <c r="F2471" t="s">
        <v>12</v>
      </c>
      <c r="G2471" t="s">
        <v>13</v>
      </c>
      <c r="H2471" t="s">
        <v>12</v>
      </c>
      <c r="I2471">
        <v>44</v>
      </c>
    </row>
    <row r="2472" spans="1:9" x14ac:dyDescent="0.3">
      <c r="A2472">
        <v>2471</v>
      </c>
      <c r="B2472" t="s">
        <v>15</v>
      </c>
      <c r="C2472">
        <v>130000</v>
      </c>
      <c r="D2472" t="s">
        <v>10</v>
      </c>
      <c r="E2472" t="s">
        <v>16</v>
      </c>
      <c r="F2472" t="s">
        <v>12</v>
      </c>
      <c r="G2472" t="s">
        <v>13</v>
      </c>
      <c r="H2472" t="s">
        <v>12</v>
      </c>
      <c r="I2472">
        <v>33</v>
      </c>
    </row>
    <row r="2473" spans="1:9" x14ac:dyDescent="0.3">
      <c r="A2473">
        <v>2472</v>
      </c>
      <c r="B2473" t="s">
        <v>9</v>
      </c>
      <c r="C2473">
        <v>300056</v>
      </c>
      <c r="D2473" t="s">
        <v>14</v>
      </c>
      <c r="E2473" t="s">
        <v>11</v>
      </c>
      <c r="F2473" t="s">
        <v>12</v>
      </c>
      <c r="G2473" t="s">
        <v>13</v>
      </c>
      <c r="H2473" t="s">
        <v>13</v>
      </c>
      <c r="I2473">
        <v>75</v>
      </c>
    </row>
    <row r="2474" spans="1:9" x14ac:dyDescent="0.3">
      <c r="A2474">
        <v>2473</v>
      </c>
      <c r="B2474" t="s">
        <v>9</v>
      </c>
      <c r="C2474">
        <v>842404.4</v>
      </c>
      <c r="D2474" t="s">
        <v>10</v>
      </c>
      <c r="E2474" t="s">
        <v>11</v>
      </c>
      <c r="F2474" t="s">
        <v>12</v>
      </c>
      <c r="G2474" t="s">
        <v>13</v>
      </c>
      <c r="H2474" t="s">
        <v>13</v>
      </c>
      <c r="I2474">
        <v>57</v>
      </c>
    </row>
    <row r="2475" spans="1:9" x14ac:dyDescent="0.3">
      <c r="A2475">
        <v>2474</v>
      </c>
      <c r="B2475" t="s">
        <v>15</v>
      </c>
      <c r="C2475">
        <v>287616</v>
      </c>
      <c r="D2475" t="s">
        <v>10</v>
      </c>
      <c r="E2475" t="s">
        <v>16</v>
      </c>
      <c r="F2475" t="s">
        <v>12</v>
      </c>
      <c r="G2475" t="s">
        <v>13</v>
      </c>
      <c r="H2475" t="s">
        <v>13</v>
      </c>
      <c r="I2475">
        <v>24</v>
      </c>
    </row>
    <row r="2476" spans="1:9" x14ac:dyDescent="0.3">
      <c r="A2476">
        <v>2475</v>
      </c>
      <c r="B2476" t="s">
        <v>9</v>
      </c>
      <c r="C2476">
        <v>205612</v>
      </c>
      <c r="D2476" t="s">
        <v>10</v>
      </c>
      <c r="E2476" t="s">
        <v>16</v>
      </c>
      <c r="F2476" t="s">
        <v>12</v>
      </c>
      <c r="G2476" t="s">
        <v>13</v>
      </c>
      <c r="H2476" t="s">
        <v>13</v>
      </c>
      <c r="I2476">
        <v>33</v>
      </c>
    </row>
    <row r="2477" spans="1:9" x14ac:dyDescent="0.3">
      <c r="A2477">
        <v>2476</v>
      </c>
      <c r="B2477" t="s">
        <v>9</v>
      </c>
      <c r="C2477">
        <v>377729.94</v>
      </c>
      <c r="D2477" t="s">
        <v>10</v>
      </c>
      <c r="E2477" t="s">
        <v>16</v>
      </c>
      <c r="F2477" t="s">
        <v>12</v>
      </c>
      <c r="G2477" t="s">
        <v>13</v>
      </c>
      <c r="H2477" t="s">
        <v>13</v>
      </c>
      <c r="I2477">
        <v>63</v>
      </c>
    </row>
    <row r="2478" spans="1:9" x14ac:dyDescent="0.3">
      <c r="A2478">
        <v>2477</v>
      </c>
      <c r="B2478" t="s">
        <v>15</v>
      </c>
      <c r="C2478">
        <v>212000</v>
      </c>
      <c r="D2478" t="s">
        <v>10</v>
      </c>
      <c r="E2478" t="s">
        <v>16</v>
      </c>
      <c r="F2478" t="s">
        <v>12</v>
      </c>
      <c r="G2478" t="s">
        <v>13</v>
      </c>
      <c r="H2478" t="s">
        <v>13</v>
      </c>
      <c r="I2478">
        <v>55</v>
      </c>
    </row>
    <row r="2479" spans="1:9" x14ac:dyDescent="0.3">
      <c r="A2479">
        <v>2478</v>
      </c>
      <c r="B2479" t="s">
        <v>9</v>
      </c>
      <c r="C2479">
        <v>356455</v>
      </c>
      <c r="D2479" t="s">
        <v>18</v>
      </c>
      <c r="E2479" t="s">
        <v>16</v>
      </c>
      <c r="F2479" t="s">
        <v>12</v>
      </c>
      <c r="G2479" t="s">
        <v>13</v>
      </c>
      <c r="H2479" t="s">
        <v>12</v>
      </c>
      <c r="I2479">
        <v>57</v>
      </c>
    </row>
    <row r="2480" spans="1:9" x14ac:dyDescent="0.3">
      <c r="A2480">
        <v>2479</v>
      </c>
      <c r="B2480" t="s">
        <v>15</v>
      </c>
      <c r="C2480">
        <v>1298980</v>
      </c>
      <c r="D2480" t="s">
        <v>14</v>
      </c>
      <c r="E2480" t="s">
        <v>11</v>
      </c>
      <c r="F2480" t="s">
        <v>12</v>
      </c>
      <c r="G2480" t="s">
        <v>13</v>
      </c>
      <c r="H2480" t="s">
        <v>13</v>
      </c>
      <c r="I2480">
        <v>59</v>
      </c>
    </row>
    <row r="2481" spans="1:9" x14ac:dyDescent="0.3">
      <c r="A2481">
        <v>2480</v>
      </c>
      <c r="B2481" t="s">
        <v>15</v>
      </c>
      <c r="C2481">
        <v>141510.16</v>
      </c>
      <c r="D2481" t="s">
        <v>14</v>
      </c>
      <c r="E2481" t="s">
        <v>11</v>
      </c>
      <c r="F2481" t="s">
        <v>12</v>
      </c>
      <c r="G2481" t="s">
        <v>13</v>
      </c>
      <c r="H2481" t="s">
        <v>13</v>
      </c>
      <c r="I2481">
        <v>85</v>
      </c>
    </row>
    <row r="2482" spans="1:9" x14ac:dyDescent="0.3">
      <c r="A2482">
        <v>2481</v>
      </c>
      <c r="B2482" t="s">
        <v>9</v>
      </c>
      <c r="C2482">
        <v>278030</v>
      </c>
      <c r="D2482" t="s">
        <v>19</v>
      </c>
      <c r="E2482" t="s">
        <v>16</v>
      </c>
      <c r="F2482" t="s">
        <v>12</v>
      </c>
      <c r="G2482" t="s">
        <v>13</v>
      </c>
      <c r="H2482" t="s">
        <v>13</v>
      </c>
      <c r="I2482">
        <v>22</v>
      </c>
    </row>
    <row r="2483" spans="1:9" x14ac:dyDescent="0.3">
      <c r="A2483">
        <v>2482</v>
      </c>
      <c r="B2483" t="s">
        <v>9</v>
      </c>
      <c r="C2483">
        <v>347607</v>
      </c>
      <c r="D2483" t="s">
        <v>18</v>
      </c>
      <c r="E2483" t="s">
        <v>16</v>
      </c>
      <c r="F2483" t="s">
        <v>12</v>
      </c>
      <c r="G2483" t="s">
        <v>13</v>
      </c>
      <c r="H2483" t="s">
        <v>12</v>
      </c>
      <c r="I2483">
        <v>57</v>
      </c>
    </row>
    <row r="2484" spans="1:9" x14ac:dyDescent="0.3">
      <c r="A2484">
        <v>2483</v>
      </c>
      <c r="B2484" t="s">
        <v>9</v>
      </c>
      <c r="C2484">
        <v>176400</v>
      </c>
      <c r="D2484" t="s">
        <v>10</v>
      </c>
      <c r="E2484" t="s">
        <v>16</v>
      </c>
      <c r="F2484" t="s">
        <v>12</v>
      </c>
      <c r="G2484" t="s">
        <v>13</v>
      </c>
      <c r="H2484" t="s">
        <v>13</v>
      </c>
      <c r="I2484">
        <v>27</v>
      </c>
    </row>
    <row r="2485" spans="1:9" x14ac:dyDescent="0.3">
      <c r="A2485">
        <v>2484</v>
      </c>
      <c r="B2485" t="s">
        <v>15</v>
      </c>
      <c r="C2485">
        <v>808947.75</v>
      </c>
      <c r="D2485" t="s">
        <v>10</v>
      </c>
      <c r="E2485" t="s">
        <v>11</v>
      </c>
      <c r="F2485" t="s">
        <v>12</v>
      </c>
      <c r="G2485" t="s">
        <v>13</v>
      </c>
      <c r="H2485" t="s">
        <v>13</v>
      </c>
      <c r="I2485">
        <v>58</v>
      </c>
    </row>
    <row r="2486" spans="1:9" x14ac:dyDescent="0.3">
      <c r="A2486">
        <v>2485</v>
      </c>
      <c r="B2486" t="s">
        <v>15</v>
      </c>
      <c r="C2486">
        <v>413333.5</v>
      </c>
      <c r="D2486" t="s">
        <v>10</v>
      </c>
      <c r="E2486" t="s">
        <v>16</v>
      </c>
      <c r="F2486" t="s">
        <v>12</v>
      </c>
      <c r="G2486" t="s">
        <v>13</v>
      </c>
      <c r="H2486" t="s">
        <v>13</v>
      </c>
      <c r="I2486">
        <v>25</v>
      </c>
    </row>
    <row r="2487" spans="1:9" x14ac:dyDescent="0.3">
      <c r="A2487">
        <v>2486</v>
      </c>
      <c r="B2487" t="s">
        <v>15</v>
      </c>
      <c r="C2487">
        <v>297046</v>
      </c>
      <c r="D2487" t="s">
        <v>17</v>
      </c>
      <c r="E2487" t="s">
        <v>16</v>
      </c>
      <c r="F2487" t="s">
        <v>12</v>
      </c>
      <c r="G2487" t="s">
        <v>13</v>
      </c>
      <c r="H2487" t="s">
        <v>12</v>
      </c>
      <c r="I2487">
        <v>31</v>
      </c>
    </row>
    <row r="2488" spans="1:9" x14ac:dyDescent="0.3">
      <c r="A2488">
        <v>2487</v>
      </c>
      <c r="B2488" t="s">
        <v>9</v>
      </c>
      <c r="C2488">
        <v>544001.92000000004</v>
      </c>
      <c r="D2488" t="s">
        <v>10</v>
      </c>
      <c r="E2488" t="s">
        <v>16</v>
      </c>
      <c r="F2488" t="s">
        <v>12</v>
      </c>
      <c r="G2488" t="s">
        <v>13</v>
      </c>
      <c r="H2488" t="s">
        <v>13</v>
      </c>
      <c r="I2488">
        <v>22</v>
      </c>
    </row>
    <row r="2489" spans="1:9" x14ac:dyDescent="0.3">
      <c r="A2489">
        <v>2488</v>
      </c>
      <c r="B2489" t="s">
        <v>15</v>
      </c>
      <c r="C2489">
        <v>85441.75</v>
      </c>
      <c r="D2489" t="s">
        <v>10</v>
      </c>
      <c r="E2489" t="s">
        <v>16</v>
      </c>
      <c r="F2489" t="s">
        <v>12</v>
      </c>
      <c r="G2489" t="s">
        <v>13</v>
      </c>
      <c r="H2489" t="s">
        <v>13</v>
      </c>
      <c r="I2489">
        <v>26</v>
      </c>
    </row>
    <row r="2490" spans="1:9" x14ac:dyDescent="0.3">
      <c r="A2490">
        <v>2489</v>
      </c>
      <c r="B2490" t="s">
        <v>9</v>
      </c>
      <c r="C2490">
        <v>216000</v>
      </c>
      <c r="D2490" t="s">
        <v>10</v>
      </c>
      <c r="E2490" t="s">
        <v>16</v>
      </c>
      <c r="F2490" t="s">
        <v>12</v>
      </c>
      <c r="G2490" t="s">
        <v>13</v>
      </c>
      <c r="H2490" t="s">
        <v>12</v>
      </c>
      <c r="I2490">
        <v>71</v>
      </c>
    </row>
    <row r="2491" spans="1:9" x14ac:dyDescent="0.3">
      <c r="A2491">
        <v>2490</v>
      </c>
      <c r="B2491" t="s">
        <v>9</v>
      </c>
      <c r="C2491">
        <v>516897.85</v>
      </c>
      <c r="D2491" t="s">
        <v>10</v>
      </c>
      <c r="E2491" t="s">
        <v>16</v>
      </c>
      <c r="F2491" t="s">
        <v>12</v>
      </c>
      <c r="G2491" t="s">
        <v>13</v>
      </c>
      <c r="H2491" t="s">
        <v>13</v>
      </c>
      <c r="I2491">
        <v>61</v>
      </c>
    </row>
    <row r="2492" spans="1:9" x14ac:dyDescent="0.3">
      <c r="A2492">
        <v>2491</v>
      </c>
      <c r="B2492" t="s">
        <v>9</v>
      </c>
      <c r="C2492">
        <v>761122.15</v>
      </c>
      <c r="D2492" t="s">
        <v>10</v>
      </c>
      <c r="E2492" t="s">
        <v>11</v>
      </c>
      <c r="F2492" t="s">
        <v>12</v>
      </c>
      <c r="G2492" t="s">
        <v>13</v>
      </c>
      <c r="H2492" t="s">
        <v>13</v>
      </c>
      <c r="I2492">
        <v>30</v>
      </c>
    </row>
    <row r="2493" spans="1:9" x14ac:dyDescent="0.3">
      <c r="A2493">
        <v>2492</v>
      </c>
      <c r="B2493" t="s">
        <v>9</v>
      </c>
      <c r="C2493">
        <v>54621.5</v>
      </c>
      <c r="D2493" t="s">
        <v>10</v>
      </c>
      <c r="E2493" t="s">
        <v>16</v>
      </c>
      <c r="F2493" t="s">
        <v>12</v>
      </c>
      <c r="G2493" t="s">
        <v>13</v>
      </c>
      <c r="H2493" t="s">
        <v>13</v>
      </c>
      <c r="I2493">
        <v>23</v>
      </c>
    </row>
    <row r="2494" spans="1:9" x14ac:dyDescent="0.3">
      <c r="A2494">
        <v>2493</v>
      </c>
      <c r="B2494" t="s">
        <v>15</v>
      </c>
      <c r="C2494">
        <v>1864865.72</v>
      </c>
      <c r="D2494" t="s">
        <v>10</v>
      </c>
      <c r="E2494" t="s">
        <v>11</v>
      </c>
      <c r="F2494" t="s">
        <v>12</v>
      </c>
      <c r="G2494" t="s">
        <v>13</v>
      </c>
      <c r="H2494" t="s">
        <v>13</v>
      </c>
      <c r="I2494">
        <v>34</v>
      </c>
    </row>
    <row r="2495" spans="1:9" x14ac:dyDescent="0.3">
      <c r="A2495">
        <v>2494</v>
      </c>
      <c r="B2495" t="s">
        <v>9</v>
      </c>
      <c r="C2495">
        <v>60000</v>
      </c>
      <c r="D2495" t="s">
        <v>10</v>
      </c>
      <c r="E2495" t="s">
        <v>16</v>
      </c>
      <c r="F2495" t="s">
        <v>12</v>
      </c>
      <c r="G2495" t="s">
        <v>12</v>
      </c>
      <c r="H2495" t="s">
        <v>13</v>
      </c>
      <c r="I2495">
        <v>38</v>
      </c>
    </row>
    <row r="2496" spans="1:9" x14ac:dyDescent="0.3">
      <c r="A2496">
        <v>2495</v>
      </c>
      <c r="B2496" t="s">
        <v>9</v>
      </c>
      <c r="C2496">
        <v>385137</v>
      </c>
      <c r="D2496" t="s">
        <v>18</v>
      </c>
      <c r="E2496" t="s">
        <v>16</v>
      </c>
      <c r="F2496" t="s">
        <v>12</v>
      </c>
      <c r="G2496" t="s">
        <v>13</v>
      </c>
      <c r="H2496" t="s">
        <v>13</v>
      </c>
      <c r="I2496">
        <v>36</v>
      </c>
    </row>
    <row r="2497" spans="1:9" x14ac:dyDescent="0.3">
      <c r="A2497">
        <v>2496</v>
      </c>
      <c r="B2497" t="s">
        <v>15</v>
      </c>
      <c r="C2497">
        <v>3231114.56</v>
      </c>
      <c r="D2497" t="s">
        <v>14</v>
      </c>
      <c r="E2497" t="s">
        <v>11</v>
      </c>
      <c r="F2497" t="s">
        <v>12</v>
      </c>
      <c r="G2497" t="s">
        <v>13</v>
      </c>
      <c r="H2497" t="s">
        <v>13</v>
      </c>
      <c r="I2497">
        <v>75</v>
      </c>
    </row>
    <row r="2498" spans="1:9" x14ac:dyDescent="0.3">
      <c r="A2498">
        <v>2497</v>
      </c>
      <c r="B2498" t="s">
        <v>15</v>
      </c>
      <c r="C2498">
        <v>2755981</v>
      </c>
      <c r="D2498" t="s">
        <v>10</v>
      </c>
      <c r="E2498" t="s">
        <v>16</v>
      </c>
      <c r="F2498" t="s">
        <v>12</v>
      </c>
      <c r="G2498" t="s">
        <v>13</v>
      </c>
      <c r="H2498" t="s">
        <v>13</v>
      </c>
      <c r="I2498">
        <v>52</v>
      </c>
    </row>
    <row r="2499" spans="1:9" x14ac:dyDescent="0.3">
      <c r="A2499">
        <v>2498</v>
      </c>
      <c r="B2499" t="s">
        <v>9</v>
      </c>
      <c r="C2499">
        <v>33865.5</v>
      </c>
      <c r="D2499" t="s">
        <v>10</v>
      </c>
      <c r="E2499" t="s">
        <v>16</v>
      </c>
      <c r="F2499" t="s">
        <v>12</v>
      </c>
      <c r="G2499" t="s">
        <v>13</v>
      </c>
      <c r="H2499" t="s">
        <v>13</v>
      </c>
      <c r="I2499">
        <v>36</v>
      </c>
    </row>
    <row r="2500" spans="1:9" x14ac:dyDescent="0.3">
      <c r="A2500">
        <v>2499</v>
      </c>
      <c r="B2500" t="s">
        <v>9</v>
      </c>
      <c r="C2500">
        <v>297046</v>
      </c>
      <c r="D2500" t="s">
        <v>17</v>
      </c>
      <c r="E2500" t="s">
        <v>16</v>
      </c>
      <c r="F2500" t="s">
        <v>12</v>
      </c>
      <c r="G2500" t="s">
        <v>12</v>
      </c>
      <c r="H2500" t="s">
        <v>12</v>
      </c>
      <c r="I2500">
        <v>52</v>
      </c>
    </row>
    <row r="2501" spans="1:9" x14ac:dyDescent="0.3">
      <c r="A2501">
        <v>2500</v>
      </c>
      <c r="B2501" t="s">
        <v>9</v>
      </c>
      <c r="C2501">
        <v>258000</v>
      </c>
      <c r="D2501" t="s">
        <v>10</v>
      </c>
      <c r="E2501" t="s">
        <v>16</v>
      </c>
      <c r="F2501" t="s">
        <v>12</v>
      </c>
      <c r="G2501" t="s">
        <v>12</v>
      </c>
      <c r="H2501" t="s">
        <v>12</v>
      </c>
      <c r="I2501">
        <v>41</v>
      </c>
    </row>
    <row r="2502" spans="1:9" x14ac:dyDescent="0.3">
      <c r="A2502">
        <v>2501</v>
      </c>
      <c r="B2502" t="s">
        <v>9</v>
      </c>
      <c r="C2502">
        <v>428100</v>
      </c>
      <c r="D2502" t="s">
        <v>10</v>
      </c>
      <c r="E2502" t="s">
        <v>11</v>
      </c>
      <c r="F2502" t="s">
        <v>12</v>
      </c>
      <c r="G2502" t="s">
        <v>13</v>
      </c>
      <c r="H2502" t="s">
        <v>13</v>
      </c>
      <c r="I2502">
        <v>36</v>
      </c>
    </row>
    <row r="2503" spans="1:9" x14ac:dyDescent="0.3">
      <c r="A2503">
        <v>2502</v>
      </c>
      <c r="B2503" t="s">
        <v>9</v>
      </c>
      <c r="C2503">
        <v>1814153</v>
      </c>
      <c r="D2503" t="s">
        <v>10</v>
      </c>
      <c r="E2503" t="s">
        <v>11</v>
      </c>
      <c r="F2503" t="s">
        <v>12</v>
      </c>
      <c r="G2503" t="s">
        <v>13</v>
      </c>
      <c r="H2503" t="s">
        <v>12</v>
      </c>
      <c r="I2503">
        <v>35</v>
      </c>
    </row>
    <row r="2504" spans="1:9" x14ac:dyDescent="0.3">
      <c r="A2504">
        <v>2503</v>
      </c>
      <c r="B2504" t="s">
        <v>15</v>
      </c>
      <c r="C2504">
        <v>599078</v>
      </c>
      <c r="D2504" t="s">
        <v>10</v>
      </c>
      <c r="E2504" t="s">
        <v>11</v>
      </c>
      <c r="F2504" t="s">
        <v>12</v>
      </c>
      <c r="G2504" t="s">
        <v>13</v>
      </c>
      <c r="H2504" t="s">
        <v>13</v>
      </c>
      <c r="I2504">
        <v>63</v>
      </c>
    </row>
    <row r="2505" spans="1:9" x14ac:dyDescent="0.3">
      <c r="A2505">
        <v>2504</v>
      </c>
      <c r="B2505" t="s">
        <v>9</v>
      </c>
      <c r="C2505">
        <v>2425268.1</v>
      </c>
      <c r="D2505" t="s">
        <v>10</v>
      </c>
      <c r="E2505" t="s">
        <v>11</v>
      </c>
      <c r="F2505" t="s">
        <v>12</v>
      </c>
      <c r="G2505" t="s">
        <v>13</v>
      </c>
      <c r="H2505" t="s">
        <v>13</v>
      </c>
      <c r="I2505">
        <v>60</v>
      </c>
    </row>
    <row r="2506" spans="1:9" x14ac:dyDescent="0.3">
      <c r="A2506">
        <v>2505</v>
      </c>
      <c r="B2506" t="s">
        <v>9</v>
      </c>
      <c r="C2506">
        <v>1756493.5</v>
      </c>
      <c r="D2506" t="s">
        <v>10</v>
      </c>
      <c r="E2506" t="s">
        <v>11</v>
      </c>
      <c r="F2506" t="s">
        <v>12</v>
      </c>
      <c r="G2506" t="s">
        <v>13</v>
      </c>
      <c r="H2506" t="s">
        <v>13</v>
      </c>
      <c r="I2506">
        <v>31</v>
      </c>
    </row>
    <row r="2507" spans="1:9" x14ac:dyDescent="0.3">
      <c r="A2507">
        <v>2506</v>
      </c>
      <c r="B2507" t="s">
        <v>15</v>
      </c>
      <c r="C2507">
        <v>1185569</v>
      </c>
      <c r="D2507" t="s">
        <v>10</v>
      </c>
      <c r="E2507" t="s">
        <v>16</v>
      </c>
      <c r="F2507" t="s">
        <v>12</v>
      </c>
      <c r="G2507" t="s">
        <v>13</v>
      </c>
      <c r="H2507" t="s">
        <v>13</v>
      </c>
      <c r="I2507">
        <v>42</v>
      </c>
    </row>
    <row r="2508" spans="1:9" x14ac:dyDescent="0.3">
      <c r="A2508">
        <v>2507</v>
      </c>
      <c r="B2508" t="s">
        <v>9</v>
      </c>
      <c r="C2508">
        <v>1031332.08</v>
      </c>
      <c r="D2508" t="s">
        <v>10</v>
      </c>
      <c r="E2508" t="s">
        <v>16</v>
      </c>
      <c r="F2508" t="s">
        <v>12</v>
      </c>
      <c r="G2508" t="s">
        <v>13</v>
      </c>
      <c r="H2508" t="s">
        <v>13</v>
      </c>
      <c r="I2508">
        <v>29</v>
      </c>
    </row>
    <row r="2509" spans="1:9" x14ac:dyDescent="0.3">
      <c r="A2509">
        <v>2508</v>
      </c>
      <c r="B2509" t="s">
        <v>9</v>
      </c>
      <c r="C2509">
        <v>276773.19</v>
      </c>
      <c r="D2509" t="s">
        <v>10</v>
      </c>
      <c r="E2509" t="s">
        <v>16</v>
      </c>
      <c r="F2509" t="s">
        <v>12</v>
      </c>
      <c r="G2509" t="s">
        <v>13</v>
      </c>
      <c r="H2509" t="s">
        <v>13</v>
      </c>
      <c r="I2509">
        <v>47</v>
      </c>
    </row>
    <row r="2510" spans="1:9" x14ac:dyDescent="0.3">
      <c r="A2510">
        <v>2509</v>
      </c>
      <c r="B2510" t="s">
        <v>15</v>
      </c>
      <c r="C2510">
        <v>193077.5</v>
      </c>
      <c r="D2510" t="s">
        <v>10</v>
      </c>
      <c r="E2510" t="s">
        <v>16</v>
      </c>
      <c r="F2510" t="s">
        <v>12</v>
      </c>
      <c r="G2510" t="s">
        <v>13</v>
      </c>
      <c r="H2510" t="s">
        <v>13</v>
      </c>
      <c r="I2510">
        <v>52</v>
      </c>
    </row>
    <row r="2511" spans="1:9" x14ac:dyDescent="0.3">
      <c r="A2511">
        <v>2510</v>
      </c>
      <c r="B2511" t="s">
        <v>9</v>
      </c>
      <c r="C2511">
        <v>246175</v>
      </c>
      <c r="D2511" t="s">
        <v>10</v>
      </c>
      <c r="E2511" t="s">
        <v>16</v>
      </c>
      <c r="F2511" t="s">
        <v>12</v>
      </c>
      <c r="G2511" t="s">
        <v>13</v>
      </c>
      <c r="H2511" t="s">
        <v>13</v>
      </c>
      <c r="I2511">
        <v>54</v>
      </c>
    </row>
    <row r="2512" spans="1:9" x14ac:dyDescent="0.3">
      <c r="A2512">
        <v>2511</v>
      </c>
      <c r="B2512" t="s">
        <v>9</v>
      </c>
      <c r="C2512">
        <v>394755.25</v>
      </c>
      <c r="D2512" t="s">
        <v>10</v>
      </c>
      <c r="E2512" t="s">
        <v>16</v>
      </c>
      <c r="F2512" t="s">
        <v>12</v>
      </c>
      <c r="G2512" t="s">
        <v>13</v>
      </c>
      <c r="H2512" t="s">
        <v>13</v>
      </c>
      <c r="I2512">
        <v>37</v>
      </c>
    </row>
    <row r="2513" spans="1:9" x14ac:dyDescent="0.3">
      <c r="A2513">
        <v>2512</v>
      </c>
      <c r="B2513" t="s">
        <v>15</v>
      </c>
      <c r="C2513">
        <v>500000</v>
      </c>
      <c r="D2513" t="s">
        <v>10</v>
      </c>
      <c r="E2513" t="s">
        <v>16</v>
      </c>
      <c r="F2513" t="s">
        <v>12</v>
      </c>
      <c r="G2513" t="s">
        <v>13</v>
      </c>
      <c r="H2513" t="s">
        <v>13</v>
      </c>
      <c r="I2513">
        <v>40</v>
      </c>
    </row>
    <row r="2514" spans="1:9" x14ac:dyDescent="0.3">
      <c r="A2514">
        <v>2513</v>
      </c>
      <c r="B2514" t="s">
        <v>9</v>
      </c>
      <c r="C2514">
        <v>352881</v>
      </c>
      <c r="D2514" t="s">
        <v>18</v>
      </c>
      <c r="E2514" t="s">
        <v>16</v>
      </c>
      <c r="F2514" t="s">
        <v>12</v>
      </c>
      <c r="G2514" t="s">
        <v>13</v>
      </c>
      <c r="H2514" t="s">
        <v>12</v>
      </c>
      <c r="I2514">
        <v>35</v>
      </c>
    </row>
    <row r="2515" spans="1:9" x14ac:dyDescent="0.3">
      <c r="A2515">
        <v>2514</v>
      </c>
      <c r="B2515" t="s">
        <v>9</v>
      </c>
      <c r="C2515">
        <v>639148</v>
      </c>
      <c r="D2515" t="s">
        <v>18</v>
      </c>
      <c r="E2515" t="s">
        <v>16</v>
      </c>
      <c r="F2515" t="s">
        <v>12</v>
      </c>
      <c r="G2515" t="s">
        <v>13</v>
      </c>
      <c r="H2515" t="s">
        <v>12</v>
      </c>
      <c r="I2515">
        <v>38</v>
      </c>
    </row>
    <row r="2516" spans="1:9" x14ac:dyDescent="0.3">
      <c r="A2516">
        <v>2515</v>
      </c>
      <c r="B2516" t="s">
        <v>9</v>
      </c>
      <c r="C2516">
        <v>347135</v>
      </c>
      <c r="D2516" t="s">
        <v>18</v>
      </c>
      <c r="E2516" t="s">
        <v>16</v>
      </c>
      <c r="F2516" t="s">
        <v>12</v>
      </c>
      <c r="G2516" t="s">
        <v>12</v>
      </c>
      <c r="H2516" t="s">
        <v>12</v>
      </c>
      <c r="I2516">
        <v>44</v>
      </c>
    </row>
    <row r="2517" spans="1:9" x14ac:dyDescent="0.3">
      <c r="A2517">
        <v>2516</v>
      </c>
      <c r="B2517" t="s">
        <v>9</v>
      </c>
      <c r="C2517">
        <v>447789.6</v>
      </c>
      <c r="D2517" t="s">
        <v>10</v>
      </c>
      <c r="E2517" t="s">
        <v>11</v>
      </c>
      <c r="F2517" t="s">
        <v>12</v>
      </c>
      <c r="G2517" t="s">
        <v>13</v>
      </c>
      <c r="H2517" t="s">
        <v>13</v>
      </c>
      <c r="I2517">
        <v>31</v>
      </c>
    </row>
    <row r="2518" spans="1:9" x14ac:dyDescent="0.3">
      <c r="A2518">
        <v>2517</v>
      </c>
      <c r="B2518" t="s">
        <v>9</v>
      </c>
      <c r="C2518">
        <v>310124</v>
      </c>
      <c r="D2518" t="s">
        <v>18</v>
      </c>
      <c r="E2518" t="s">
        <v>16</v>
      </c>
      <c r="F2518" t="s">
        <v>12</v>
      </c>
      <c r="G2518" t="s">
        <v>12</v>
      </c>
      <c r="H2518" t="s">
        <v>12</v>
      </c>
      <c r="I2518">
        <v>41</v>
      </c>
    </row>
    <row r="2519" spans="1:9" x14ac:dyDescent="0.3">
      <c r="A2519">
        <v>2518</v>
      </c>
      <c r="B2519" t="s">
        <v>15</v>
      </c>
      <c r="C2519">
        <v>1110079.17</v>
      </c>
      <c r="D2519" t="s">
        <v>10</v>
      </c>
      <c r="E2519" t="s">
        <v>16</v>
      </c>
      <c r="F2519" t="s">
        <v>12</v>
      </c>
      <c r="G2519" t="s">
        <v>13</v>
      </c>
      <c r="H2519" t="s">
        <v>13</v>
      </c>
      <c r="I2519">
        <v>24</v>
      </c>
    </row>
    <row r="2520" spans="1:9" x14ac:dyDescent="0.3">
      <c r="A2520">
        <v>2519</v>
      </c>
      <c r="B2520" t="s">
        <v>9</v>
      </c>
      <c r="C2520">
        <v>347500</v>
      </c>
      <c r="D2520" t="s">
        <v>10</v>
      </c>
      <c r="E2520" t="s">
        <v>16</v>
      </c>
      <c r="F2520" t="s">
        <v>12</v>
      </c>
      <c r="G2520" t="s">
        <v>13</v>
      </c>
      <c r="H2520" t="s">
        <v>13</v>
      </c>
      <c r="I2520">
        <v>42</v>
      </c>
    </row>
    <row r="2521" spans="1:9" x14ac:dyDescent="0.3">
      <c r="A2521">
        <v>2520</v>
      </c>
      <c r="B2521" t="s">
        <v>15</v>
      </c>
      <c r="C2521">
        <v>1341415.6399999999</v>
      </c>
      <c r="D2521" t="s">
        <v>10</v>
      </c>
      <c r="E2521" t="s">
        <v>16</v>
      </c>
      <c r="F2521" t="s">
        <v>12</v>
      </c>
      <c r="G2521" t="s">
        <v>13</v>
      </c>
      <c r="H2521" t="s">
        <v>13</v>
      </c>
      <c r="I2521">
        <v>38</v>
      </c>
    </row>
    <row r="2522" spans="1:9" x14ac:dyDescent="0.3">
      <c r="A2522">
        <v>2521</v>
      </c>
      <c r="B2522" t="s">
        <v>15</v>
      </c>
      <c r="C2522">
        <v>319575.36</v>
      </c>
      <c r="D2522" t="s">
        <v>10</v>
      </c>
      <c r="E2522" t="s">
        <v>16</v>
      </c>
      <c r="F2522" t="s">
        <v>12</v>
      </c>
      <c r="G2522" t="s">
        <v>13</v>
      </c>
      <c r="H2522" t="s">
        <v>13</v>
      </c>
      <c r="I2522">
        <v>64</v>
      </c>
    </row>
    <row r="2523" spans="1:9" x14ac:dyDescent="0.3">
      <c r="A2523">
        <v>2522</v>
      </c>
      <c r="B2523" t="s">
        <v>9</v>
      </c>
      <c r="C2523">
        <v>594092</v>
      </c>
      <c r="D2523" t="s">
        <v>18</v>
      </c>
      <c r="E2523" t="s">
        <v>16</v>
      </c>
      <c r="F2523" t="s">
        <v>12</v>
      </c>
      <c r="G2523" t="s">
        <v>13</v>
      </c>
      <c r="H2523" t="s">
        <v>12</v>
      </c>
      <c r="I2523">
        <v>42</v>
      </c>
    </row>
    <row r="2524" spans="1:9" x14ac:dyDescent="0.3">
      <c r="A2524">
        <v>2523</v>
      </c>
      <c r="B2524" t="s">
        <v>15</v>
      </c>
      <c r="C2524">
        <v>405000</v>
      </c>
      <c r="D2524" t="s">
        <v>10</v>
      </c>
      <c r="E2524" t="s">
        <v>16</v>
      </c>
      <c r="F2524" t="s">
        <v>12</v>
      </c>
      <c r="G2524" t="s">
        <v>13</v>
      </c>
      <c r="H2524" t="s">
        <v>12</v>
      </c>
      <c r="I2524">
        <v>34</v>
      </c>
    </row>
    <row r="2525" spans="1:9" x14ac:dyDescent="0.3">
      <c r="A2525">
        <v>2524</v>
      </c>
      <c r="B2525" t="s">
        <v>15</v>
      </c>
      <c r="C2525">
        <v>298155</v>
      </c>
      <c r="D2525" t="s">
        <v>17</v>
      </c>
      <c r="E2525" t="s">
        <v>16</v>
      </c>
      <c r="F2525" t="s">
        <v>12</v>
      </c>
      <c r="G2525" t="s">
        <v>13</v>
      </c>
      <c r="H2525" t="s">
        <v>13</v>
      </c>
      <c r="I2525">
        <v>30</v>
      </c>
    </row>
    <row r="2526" spans="1:9" x14ac:dyDescent="0.3">
      <c r="A2526">
        <v>2525</v>
      </c>
      <c r="B2526" t="s">
        <v>15</v>
      </c>
      <c r="C2526">
        <v>301260</v>
      </c>
      <c r="D2526" t="s">
        <v>17</v>
      </c>
      <c r="E2526" t="s">
        <v>16</v>
      </c>
      <c r="F2526" t="s">
        <v>12</v>
      </c>
      <c r="G2526" t="s">
        <v>13</v>
      </c>
      <c r="H2526" t="s">
        <v>13</v>
      </c>
      <c r="I2526">
        <v>38</v>
      </c>
    </row>
    <row r="2527" spans="1:9" x14ac:dyDescent="0.3">
      <c r="A2527">
        <v>2526</v>
      </c>
      <c r="B2527" t="s">
        <v>15</v>
      </c>
      <c r="C2527">
        <v>1221155</v>
      </c>
      <c r="D2527" t="s">
        <v>10</v>
      </c>
      <c r="E2527" t="s">
        <v>11</v>
      </c>
      <c r="F2527" t="s">
        <v>12</v>
      </c>
      <c r="G2527" t="s">
        <v>13</v>
      </c>
      <c r="H2527" t="s">
        <v>12</v>
      </c>
      <c r="I2527">
        <v>54</v>
      </c>
    </row>
    <row r="2528" spans="1:9" x14ac:dyDescent="0.3">
      <c r="A2528">
        <v>2527</v>
      </c>
      <c r="B2528" t="s">
        <v>9</v>
      </c>
      <c r="C2528">
        <v>297046</v>
      </c>
      <c r="D2528" t="s">
        <v>18</v>
      </c>
      <c r="E2528" t="s">
        <v>16</v>
      </c>
      <c r="F2528" t="s">
        <v>12</v>
      </c>
      <c r="G2528" t="s">
        <v>13</v>
      </c>
      <c r="H2528" t="s">
        <v>13</v>
      </c>
      <c r="I2528">
        <v>43</v>
      </c>
    </row>
    <row r="2529" spans="1:9" x14ac:dyDescent="0.3">
      <c r="A2529">
        <v>2528</v>
      </c>
      <c r="B2529" t="s">
        <v>9</v>
      </c>
      <c r="C2529">
        <v>907355.22</v>
      </c>
      <c r="D2529" t="s">
        <v>10</v>
      </c>
      <c r="E2529" t="s">
        <v>16</v>
      </c>
      <c r="F2529" t="s">
        <v>12</v>
      </c>
      <c r="G2529" t="s">
        <v>13</v>
      </c>
      <c r="H2529" t="s">
        <v>13</v>
      </c>
      <c r="I2529">
        <v>37</v>
      </c>
    </row>
    <row r="2530" spans="1:9" x14ac:dyDescent="0.3">
      <c r="A2530">
        <v>2529</v>
      </c>
      <c r="B2530" t="s">
        <v>9</v>
      </c>
      <c r="C2530">
        <v>299744</v>
      </c>
      <c r="D2530" t="s">
        <v>18</v>
      </c>
      <c r="E2530" t="s">
        <v>16</v>
      </c>
      <c r="F2530" t="s">
        <v>12</v>
      </c>
      <c r="G2530" t="s">
        <v>13</v>
      </c>
      <c r="H2530" t="s">
        <v>12</v>
      </c>
      <c r="I2530">
        <v>37</v>
      </c>
    </row>
    <row r="2531" spans="1:9" x14ac:dyDescent="0.3">
      <c r="A2531">
        <v>2530</v>
      </c>
      <c r="B2531" t="s">
        <v>9</v>
      </c>
      <c r="C2531">
        <v>650779.6</v>
      </c>
      <c r="D2531" t="s">
        <v>10</v>
      </c>
      <c r="E2531" t="s">
        <v>16</v>
      </c>
      <c r="F2531" t="s">
        <v>12</v>
      </c>
      <c r="G2531" t="s">
        <v>13</v>
      </c>
      <c r="H2531" t="s">
        <v>13</v>
      </c>
      <c r="I2531">
        <v>38</v>
      </c>
    </row>
    <row r="2532" spans="1:9" x14ac:dyDescent="0.3">
      <c r="A2532">
        <v>2531</v>
      </c>
      <c r="B2532" t="s">
        <v>9</v>
      </c>
      <c r="C2532">
        <v>3340086.25</v>
      </c>
      <c r="D2532" t="s">
        <v>10</v>
      </c>
      <c r="E2532" t="s">
        <v>11</v>
      </c>
      <c r="F2532" t="s">
        <v>12</v>
      </c>
      <c r="G2532" t="s">
        <v>13</v>
      </c>
      <c r="H2532" t="s">
        <v>13</v>
      </c>
      <c r="I2532">
        <v>42</v>
      </c>
    </row>
    <row r="2533" spans="1:9" x14ac:dyDescent="0.3">
      <c r="A2533">
        <v>2532</v>
      </c>
      <c r="B2533" t="s">
        <v>9</v>
      </c>
      <c r="C2533">
        <v>303386</v>
      </c>
      <c r="D2533" t="s">
        <v>10</v>
      </c>
      <c r="E2533" t="s">
        <v>16</v>
      </c>
      <c r="F2533" t="s">
        <v>12</v>
      </c>
      <c r="G2533" t="s">
        <v>12</v>
      </c>
      <c r="H2533" t="s">
        <v>13</v>
      </c>
      <c r="I2533">
        <v>35</v>
      </c>
    </row>
    <row r="2534" spans="1:9" x14ac:dyDescent="0.3">
      <c r="A2534">
        <v>2533</v>
      </c>
      <c r="B2534" t="s">
        <v>9</v>
      </c>
      <c r="C2534">
        <v>320000</v>
      </c>
      <c r="D2534" t="s">
        <v>10</v>
      </c>
      <c r="E2534" t="s">
        <v>16</v>
      </c>
      <c r="F2534" t="s">
        <v>12</v>
      </c>
      <c r="G2534" t="s">
        <v>13</v>
      </c>
      <c r="H2534" t="s">
        <v>12</v>
      </c>
      <c r="I2534">
        <v>22</v>
      </c>
    </row>
    <row r="2535" spans="1:9" x14ac:dyDescent="0.3">
      <c r="A2535">
        <v>2534</v>
      </c>
      <c r="B2535" t="s">
        <v>9</v>
      </c>
      <c r="C2535">
        <v>297045</v>
      </c>
      <c r="D2535" t="s">
        <v>18</v>
      </c>
      <c r="E2535" t="s">
        <v>16</v>
      </c>
      <c r="F2535" t="s">
        <v>12</v>
      </c>
      <c r="G2535" t="s">
        <v>13</v>
      </c>
      <c r="H2535" t="s">
        <v>13</v>
      </c>
      <c r="I2535">
        <v>56</v>
      </c>
    </row>
    <row r="2536" spans="1:9" x14ac:dyDescent="0.3">
      <c r="A2536">
        <v>2535</v>
      </c>
      <c r="B2536" t="s">
        <v>15</v>
      </c>
      <c r="C2536">
        <v>2481900.46</v>
      </c>
      <c r="D2536" t="s">
        <v>10</v>
      </c>
      <c r="E2536" t="s">
        <v>16</v>
      </c>
      <c r="F2536" t="s">
        <v>12</v>
      </c>
      <c r="G2536" t="s">
        <v>13</v>
      </c>
      <c r="H2536" t="s">
        <v>13</v>
      </c>
      <c r="I2536">
        <v>33</v>
      </c>
    </row>
    <row r="2537" spans="1:9" x14ac:dyDescent="0.3">
      <c r="A2537">
        <v>2536</v>
      </c>
      <c r="B2537" t="s">
        <v>15</v>
      </c>
      <c r="C2537">
        <v>33658.400000000001</v>
      </c>
      <c r="D2537" t="s">
        <v>10</v>
      </c>
      <c r="E2537" t="s">
        <v>11</v>
      </c>
      <c r="F2537" t="s">
        <v>12</v>
      </c>
      <c r="G2537" t="s">
        <v>13</v>
      </c>
      <c r="H2537" t="s">
        <v>13</v>
      </c>
      <c r="I2537">
        <v>58</v>
      </c>
    </row>
    <row r="2538" spans="1:9" x14ac:dyDescent="0.3">
      <c r="A2538">
        <v>2537</v>
      </c>
      <c r="B2538" t="s">
        <v>9</v>
      </c>
      <c r="C2538">
        <v>297046</v>
      </c>
      <c r="D2538" t="s">
        <v>17</v>
      </c>
      <c r="E2538" t="s">
        <v>16</v>
      </c>
      <c r="F2538" t="s">
        <v>12</v>
      </c>
      <c r="G2538" t="s">
        <v>13</v>
      </c>
      <c r="H2538" t="s">
        <v>13</v>
      </c>
      <c r="I2538">
        <v>53</v>
      </c>
    </row>
    <row r="2539" spans="1:9" x14ac:dyDescent="0.3">
      <c r="A2539">
        <v>2538</v>
      </c>
      <c r="B2539" t="s">
        <v>15</v>
      </c>
      <c r="C2539">
        <v>85500</v>
      </c>
      <c r="D2539" t="s">
        <v>10</v>
      </c>
      <c r="E2539" t="s">
        <v>16</v>
      </c>
      <c r="F2539" t="s">
        <v>12</v>
      </c>
      <c r="G2539" t="s">
        <v>13</v>
      </c>
      <c r="H2539" t="s">
        <v>12</v>
      </c>
      <c r="I2539">
        <v>27</v>
      </c>
    </row>
    <row r="2540" spans="1:9" x14ac:dyDescent="0.3">
      <c r="A2540">
        <v>2539</v>
      </c>
      <c r="B2540" t="s">
        <v>9</v>
      </c>
      <c r="C2540">
        <v>508656</v>
      </c>
      <c r="D2540" t="s">
        <v>10</v>
      </c>
      <c r="E2540" t="s">
        <v>16</v>
      </c>
      <c r="F2540" t="s">
        <v>12</v>
      </c>
      <c r="G2540" t="s">
        <v>13</v>
      </c>
      <c r="H2540" t="s">
        <v>13</v>
      </c>
      <c r="I2540">
        <v>49</v>
      </c>
    </row>
    <row r="2541" spans="1:9" x14ac:dyDescent="0.3">
      <c r="A2541">
        <v>2540</v>
      </c>
      <c r="B2541" t="s">
        <v>15</v>
      </c>
      <c r="C2541">
        <v>402500</v>
      </c>
      <c r="D2541" t="s">
        <v>10</v>
      </c>
      <c r="E2541" t="s">
        <v>16</v>
      </c>
      <c r="F2541" t="s">
        <v>12</v>
      </c>
      <c r="G2541" t="s">
        <v>13</v>
      </c>
      <c r="H2541" t="s">
        <v>12</v>
      </c>
      <c r="I2541">
        <v>41</v>
      </c>
    </row>
    <row r="2542" spans="1:9" x14ac:dyDescent="0.3">
      <c r="A2542">
        <v>2541</v>
      </c>
      <c r="B2542" t="s">
        <v>15</v>
      </c>
      <c r="C2542">
        <v>461014</v>
      </c>
      <c r="D2542" t="s">
        <v>10</v>
      </c>
      <c r="E2542" t="s">
        <v>11</v>
      </c>
      <c r="F2542" t="s">
        <v>12</v>
      </c>
      <c r="G2542" t="s">
        <v>13</v>
      </c>
      <c r="H2542" t="s">
        <v>12</v>
      </c>
      <c r="I2542">
        <v>52</v>
      </c>
    </row>
    <row r="2543" spans="1:9" x14ac:dyDescent="0.3">
      <c r="A2543">
        <v>2542</v>
      </c>
      <c r="B2543" t="s">
        <v>15</v>
      </c>
      <c r="C2543">
        <v>529279</v>
      </c>
      <c r="D2543" t="s">
        <v>10</v>
      </c>
      <c r="E2543" t="s">
        <v>11</v>
      </c>
      <c r="F2543" t="s">
        <v>12</v>
      </c>
      <c r="G2543" t="s">
        <v>13</v>
      </c>
      <c r="H2543" t="s">
        <v>12</v>
      </c>
      <c r="I2543">
        <v>23</v>
      </c>
    </row>
    <row r="2544" spans="1:9" x14ac:dyDescent="0.3">
      <c r="A2544">
        <v>2543</v>
      </c>
      <c r="B2544" t="s">
        <v>15</v>
      </c>
      <c r="C2544">
        <v>759597.67</v>
      </c>
      <c r="D2544" t="s">
        <v>10</v>
      </c>
      <c r="E2544" t="s">
        <v>11</v>
      </c>
      <c r="F2544" t="s">
        <v>12</v>
      </c>
      <c r="G2544" t="s">
        <v>13</v>
      </c>
      <c r="H2544" t="s">
        <v>13</v>
      </c>
      <c r="I2544">
        <v>27</v>
      </c>
    </row>
    <row r="2545" spans="1:9" x14ac:dyDescent="0.3">
      <c r="A2545">
        <v>2544</v>
      </c>
      <c r="B2545" t="s">
        <v>15</v>
      </c>
      <c r="C2545">
        <v>688085.2</v>
      </c>
      <c r="D2545" t="s">
        <v>10</v>
      </c>
      <c r="E2545" t="s">
        <v>11</v>
      </c>
      <c r="F2545" t="s">
        <v>12</v>
      </c>
      <c r="G2545" t="s">
        <v>13</v>
      </c>
      <c r="H2545" t="s">
        <v>13</v>
      </c>
      <c r="I2545">
        <v>36</v>
      </c>
    </row>
    <row r="2546" spans="1:9" x14ac:dyDescent="0.3">
      <c r="A2546">
        <v>2545</v>
      </c>
      <c r="B2546" t="s">
        <v>9</v>
      </c>
      <c r="C2546">
        <v>361666.7</v>
      </c>
      <c r="D2546" t="s">
        <v>10</v>
      </c>
      <c r="E2546" t="s">
        <v>16</v>
      </c>
      <c r="F2546" t="s">
        <v>12</v>
      </c>
      <c r="G2546" t="s">
        <v>12</v>
      </c>
      <c r="H2546" t="s">
        <v>13</v>
      </c>
      <c r="I2546">
        <v>37</v>
      </c>
    </row>
    <row r="2547" spans="1:9" x14ac:dyDescent="0.3">
      <c r="A2547">
        <v>2546</v>
      </c>
      <c r="B2547" t="s">
        <v>15</v>
      </c>
      <c r="C2547">
        <v>297046</v>
      </c>
      <c r="D2547" t="s">
        <v>17</v>
      </c>
      <c r="E2547" t="s">
        <v>16</v>
      </c>
      <c r="F2547" t="s">
        <v>13</v>
      </c>
      <c r="G2547" t="s">
        <v>12</v>
      </c>
      <c r="H2547" t="s">
        <v>13</v>
      </c>
      <c r="I2547">
        <v>50</v>
      </c>
    </row>
    <row r="2548" spans="1:9" x14ac:dyDescent="0.3">
      <c r="A2548">
        <v>2547</v>
      </c>
      <c r="B2548" t="s">
        <v>15</v>
      </c>
      <c r="C2548">
        <v>309143.36</v>
      </c>
      <c r="D2548" t="s">
        <v>10</v>
      </c>
      <c r="E2548" t="s">
        <v>16</v>
      </c>
      <c r="F2548" t="s">
        <v>12</v>
      </c>
      <c r="G2548" t="s">
        <v>12</v>
      </c>
      <c r="H2548" t="s">
        <v>13</v>
      </c>
      <c r="I2548">
        <v>55</v>
      </c>
    </row>
    <row r="2549" spans="1:9" x14ac:dyDescent="0.3">
      <c r="A2549">
        <v>2548</v>
      </c>
      <c r="B2549" t="s">
        <v>9</v>
      </c>
      <c r="C2549">
        <v>360000</v>
      </c>
      <c r="D2549" t="s">
        <v>10</v>
      </c>
      <c r="E2549" t="s">
        <v>16</v>
      </c>
      <c r="F2549" t="s">
        <v>12</v>
      </c>
      <c r="G2549" t="s">
        <v>13</v>
      </c>
      <c r="H2549" t="s">
        <v>12</v>
      </c>
      <c r="I2549">
        <v>32</v>
      </c>
    </row>
    <row r="2550" spans="1:9" x14ac:dyDescent="0.3">
      <c r="A2550">
        <v>2549</v>
      </c>
      <c r="B2550" t="s">
        <v>9</v>
      </c>
      <c r="C2550">
        <v>600000</v>
      </c>
      <c r="D2550" t="s">
        <v>10</v>
      </c>
      <c r="E2550" t="s">
        <v>16</v>
      </c>
      <c r="F2550" t="s">
        <v>12</v>
      </c>
      <c r="G2550" t="s">
        <v>13</v>
      </c>
      <c r="H2550" t="s">
        <v>12</v>
      </c>
      <c r="I2550">
        <v>50</v>
      </c>
    </row>
    <row r="2551" spans="1:9" x14ac:dyDescent="0.3">
      <c r="A2551">
        <v>2550</v>
      </c>
      <c r="B2551" t="s">
        <v>9</v>
      </c>
      <c r="C2551">
        <v>278030</v>
      </c>
      <c r="D2551" t="s">
        <v>19</v>
      </c>
      <c r="E2551" t="s">
        <v>16</v>
      </c>
      <c r="F2551" t="s">
        <v>12</v>
      </c>
      <c r="G2551" t="s">
        <v>13</v>
      </c>
      <c r="H2551" t="s">
        <v>13</v>
      </c>
      <c r="I2551">
        <v>40</v>
      </c>
    </row>
    <row r="2552" spans="1:9" x14ac:dyDescent="0.3">
      <c r="A2552">
        <v>2551</v>
      </c>
      <c r="B2552" t="s">
        <v>9</v>
      </c>
      <c r="C2552">
        <v>2512306.2999999998</v>
      </c>
      <c r="D2552" t="s">
        <v>10</v>
      </c>
      <c r="E2552" t="s">
        <v>16</v>
      </c>
      <c r="F2552" t="s">
        <v>12</v>
      </c>
      <c r="G2552" t="s">
        <v>13</v>
      </c>
      <c r="H2552" t="s">
        <v>13</v>
      </c>
      <c r="I2552">
        <v>44</v>
      </c>
    </row>
    <row r="2553" spans="1:9" x14ac:dyDescent="0.3">
      <c r="A2553">
        <v>2552</v>
      </c>
      <c r="B2553" t="s">
        <v>15</v>
      </c>
      <c r="C2553">
        <v>50000</v>
      </c>
      <c r="D2553" t="s">
        <v>10</v>
      </c>
      <c r="E2553" t="s">
        <v>16</v>
      </c>
      <c r="F2553" t="s">
        <v>12</v>
      </c>
      <c r="G2553" t="s">
        <v>13</v>
      </c>
      <c r="H2553" t="s">
        <v>13</v>
      </c>
      <c r="I2553">
        <v>20</v>
      </c>
    </row>
    <row r="2554" spans="1:9" x14ac:dyDescent="0.3">
      <c r="A2554">
        <v>2553</v>
      </c>
      <c r="B2554" t="s">
        <v>15</v>
      </c>
      <c r="C2554">
        <v>358500</v>
      </c>
      <c r="D2554" t="s">
        <v>10</v>
      </c>
      <c r="E2554" t="s">
        <v>16</v>
      </c>
      <c r="F2554" t="s">
        <v>12</v>
      </c>
      <c r="G2554" t="s">
        <v>13</v>
      </c>
      <c r="H2554" t="s">
        <v>13</v>
      </c>
      <c r="I2554">
        <v>41</v>
      </c>
    </row>
    <row r="2555" spans="1:9" x14ac:dyDescent="0.3">
      <c r="A2555">
        <v>2554</v>
      </c>
      <c r="B2555" t="s">
        <v>9</v>
      </c>
      <c r="C2555">
        <v>456792</v>
      </c>
      <c r="D2555" t="s">
        <v>10</v>
      </c>
      <c r="E2555" t="s">
        <v>16</v>
      </c>
      <c r="F2555" t="s">
        <v>12</v>
      </c>
      <c r="G2555" t="s">
        <v>13</v>
      </c>
      <c r="H2555" t="s">
        <v>13</v>
      </c>
      <c r="I2555">
        <v>41</v>
      </c>
    </row>
    <row r="2556" spans="1:9" x14ac:dyDescent="0.3">
      <c r="A2556">
        <v>2555</v>
      </c>
      <c r="B2556" t="s">
        <v>9</v>
      </c>
      <c r="C2556">
        <v>381590</v>
      </c>
      <c r="D2556" t="s">
        <v>10</v>
      </c>
      <c r="E2556" t="s">
        <v>16</v>
      </c>
      <c r="F2556" t="s">
        <v>12</v>
      </c>
      <c r="G2556" t="s">
        <v>13</v>
      </c>
      <c r="H2556" t="s">
        <v>13</v>
      </c>
      <c r="I2556">
        <v>21</v>
      </c>
    </row>
    <row r="2557" spans="1:9" x14ac:dyDescent="0.3">
      <c r="A2557">
        <v>2556</v>
      </c>
      <c r="B2557" t="s">
        <v>9</v>
      </c>
      <c r="C2557">
        <v>330000</v>
      </c>
      <c r="D2557" t="s">
        <v>10</v>
      </c>
      <c r="E2557" t="s">
        <v>16</v>
      </c>
      <c r="F2557" t="s">
        <v>12</v>
      </c>
      <c r="G2557" t="s">
        <v>13</v>
      </c>
      <c r="H2557" t="s">
        <v>13</v>
      </c>
      <c r="I2557">
        <v>59</v>
      </c>
    </row>
    <row r="2558" spans="1:9" x14ac:dyDescent="0.3">
      <c r="A2558">
        <v>2557</v>
      </c>
      <c r="B2558" t="s">
        <v>15</v>
      </c>
      <c r="C2558">
        <v>976390</v>
      </c>
      <c r="D2558" t="s">
        <v>10</v>
      </c>
      <c r="E2558" t="s">
        <v>11</v>
      </c>
      <c r="F2558" t="s">
        <v>12</v>
      </c>
      <c r="G2558" t="s">
        <v>13</v>
      </c>
      <c r="H2558" t="s">
        <v>13</v>
      </c>
      <c r="I2558">
        <v>35</v>
      </c>
    </row>
    <row r="2559" spans="1:9" x14ac:dyDescent="0.3">
      <c r="A2559">
        <v>2558</v>
      </c>
      <c r="B2559" t="s">
        <v>9</v>
      </c>
      <c r="C2559">
        <v>300010</v>
      </c>
      <c r="D2559" t="s">
        <v>17</v>
      </c>
      <c r="E2559" t="s">
        <v>16</v>
      </c>
      <c r="F2559" t="s">
        <v>12</v>
      </c>
      <c r="G2559" t="s">
        <v>13</v>
      </c>
      <c r="H2559" t="s">
        <v>13</v>
      </c>
      <c r="I2559">
        <v>57</v>
      </c>
    </row>
    <row r="2560" spans="1:9" x14ac:dyDescent="0.3">
      <c r="A2560">
        <v>2559</v>
      </c>
      <c r="B2560" t="s">
        <v>9</v>
      </c>
      <c r="C2560">
        <v>349852.8</v>
      </c>
      <c r="D2560" t="s">
        <v>10</v>
      </c>
      <c r="E2560" t="s">
        <v>16</v>
      </c>
      <c r="F2560" t="s">
        <v>12</v>
      </c>
      <c r="G2560" t="s">
        <v>12</v>
      </c>
      <c r="H2560" t="s">
        <v>13</v>
      </c>
      <c r="I2560">
        <v>40</v>
      </c>
    </row>
    <row r="2561" spans="1:9" x14ac:dyDescent="0.3">
      <c r="A2561">
        <v>2560</v>
      </c>
      <c r="B2561" t="s">
        <v>15</v>
      </c>
      <c r="C2561">
        <v>278030</v>
      </c>
      <c r="D2561" t="s">
        <v>19</v>
      </c>
      <c r="E2561" t="s">
        <v>16</v>
      </c>
      <c r="F2561" t="s">
        <v>12</v>
      </c>
      <c r="G2561" t="s">
        <v>13</v>
      </c>
      <c r="H2561" t="s">
        <v>12</v>
      </c>
      <c r="I2561">
        <v>28</v>
      </c>
    </row>
    <row r="2562" spans="1:9" x14ac:dyDescent="0.3">
      <c r="A2562">
        <v>2561</v>
      </c>
      <c r="B2562" t="s">
        <v>9</v>
      </c>
      <c r="C2562">
        <v>486162.3</v>
      </c>
      <c r="D2562" t="s">
        <v>10</v>
      </c>
      <c r="E2562" t="s">
        <v>16</v>
      </c>
      <c r="F2562" t="s">
        <v>12</v>
      </c>
      <c r="G2562" t="s">
        <v>12</v>
      </c>
      <c r="H2562" t="s">
        <v>13</v>
      </c>
      <c r="I2562">
        <v>35</v>
      </c>
    </row>
    <row r="2563" spans="1:9" x14ac:dyDescent="0.3">
      <c r="A2563">
        <v>2562</v>
      </c>
      <c r="B2563" t="s">
        <v>9</v>
      </c>
      <c r="C2563">
        <v>589097</v>
      </c>
      <c r="D2563" t="s">
        <v>10</v>
      </c>
      <c r="E2563" t="s">
        <v>16</v>
      </c>
      <c r="F2563" t="s">
        <v>12</v>
      </c>
      <c r="G2563" t="s">
        <v>13</v>
      </c>
      <c r="H2563" t="s">
        <v>13</v>
      </c>
      <c r="I2563">
        <v>54</v>
      </c>
    </row>
    <row r="2564" spans="1:9" x14ac:dyDescent="0.3">
      <c r="A2564">
        <v>2563</v>
      </c>
      <c r="B2564" t="s">
        <v>9</v>
      </c>
      <c r="C2564">
        <v>446149.5</v>
      </c>
      <c r="D2564" t="s">
        <v>10</v>
      </c>
      <c r="E2564" t="s">
        <v>11</v>
      </c>
      <c r="F2564" t="s">
        <v>12</v>
      </c>
      <c r="G2564" t="s">
        <v>13</v>
      </c>
      <c r="H2564" t="s">
        <v>13</v>
      </c>
      <c r="I2564">
        <v>57</v>
      </c>
    </row>
    <row r="2565" spans="1:9" x14ac:dyDescent="0.3">
      <c r="A2565">
        <v>2564</v>
      </c>
      <c r="B2565" t="s">
        <v>15</v>
      </c>
      <c r="C2565">
        <v>681819</v>
      </c>
      <c r="D2565" t="s">
        <v>10</v>
      </c>
      <c r="E2565" t="s">
        <v>11</v>
      </c>
      <c r="F2565" t="s">
        <v>12</v>
      </c>
      <c r="G2565" t="s">
        <v>13</v>
      </c>
      <c r="H2565" t="s">
        <v>13</v>
      </c>
      <c r="I2565">
        <v>40</v>
      </c>
    </row>
    <row r="2566" spans="1:9" x14ac:dyDescent="0.3">
      <c r="A2566">
        <v>2565</v>
      </c>
      <c r="B2566" t="s">
        <v>9</v>
      </c>
      <c r="C2566">
        <v>287609.93</v>
      </c>
      <c r="D2566" t="s">
        <v>10</v>
      </c>
      <c r="E2566" t="s">
        <v>16</v>
      </c>
      <c r="F2566" t="s">
        <v>12</v>
      </c>
      <c r="G2566" t="s">
        <v>13</v>
      </c>
      <c r="H2566" t="s">
        <v>13</v>
      </c>
      <c r="I2566">
        <v>33</v>
      </c>
    </row>
    <row r="2567" spans="1:9" x14ac:dyDescent="0.3">
      <c r="A2567">
        <v>2566</v>
      </c>
      <c r="B2567" t="s">
        <v>9</v>
      </c>
      <c r="C2567">
        <v>711460.6</v>
      </c>
      <c r="D2567" t="s">
        <v>10</v>
      </c>
      <c r="E2567" t="s">
        <v>11</v>
      </c>
      <c r="F2567" t="s">
        <v>12</v>
      </c>
      <c r="G2567" t="s">
        <v>13</v>
      </c>
      <c r="H2567" t="s">
        <v>13</v>
      </c>
      <c r="I2567">
        <v>43</v>
      </c>
    </row>
    <row r="2568" spans="1:9" x14ac:dyDescent="0.3">
      <c r="A2568">
        <v>2567</v>
      </c>
      <c r="B2568" t="s">
        <v>9</v>
      </c>
      <c r="C2568">
        <v>304357</v>
      </c>
      <c r="D2568" t="s">
        <v>18</v>
      </c>
      <c r="E2568" t="s">
        <v>16</v>
      </c>
      <c r="F2568" t="s">
        <v>12</v>
      </c>
      <c r="G2568" t="s">
        <v>13</v>
      </c>
      <c r="H2568" t="s">
        <v>12</v>
      </c>
      <c r="I2568">
        <v>27</v>
      </c>
    </row>
    <row r="2569" spans="1:9" x14ac:dyDescent="0.3">
      <c r="A2569">
        <v>2568</v>
      </c>
      <c r="B2569" t="s">
        <v>9</v>
      </c>
      <c r="C2569">
        <v>359544.27</v>
      </c>
      <c r="D2569" t="s">
        <v>21</v>
      </c>
      <c r="E2569" t="s">
        <v>16</v>
      </c>
      <c r="F2569" t="s">
        <v>12</v>
      </c>
      <c r="G2569" t="s">
        <v>12</v>
      </c>
      <c r="H2569" t="s">
        <v>13</v>
      </c>
      <c r="I2569">
        <v>28</v>
      </c>
    </row>
    <row r="2570" spans="1:9" x14ac:dyDescent="0.3">
      <c r="A2570">
        <v>2569</v>
      </c>
      <c r="B2570" t="s">
        <v>9</v>
      </c>
      <c r="C2570">
        <v>145000</v>
      </c>
      <c r="D2570" t="s">
        <v>10</v>
      </c>
      <c r="E2570" t="s">
        <v>16</v>
      </c>
      <c r="F2570" t="s">
        <v>12</v>
      </c>
      <c r="G2570" t="s">
        <v>13</v>
      </c>
      <c r="H2570" t="s">
        <v>13</v>
      </c>
      <c r="I2570">
        <v>63</v>
      </c>
    </row>
    <row r="2571" spans="1:9" x14ac:dyDescent="0.3">
      <c r="A2571">
        <v>2570</v>
      </c>
      <c r="B2571" t="s">
        <v>9</v>
      </c>
      <c r="C2571">
        <v>634623</v>
      </c>
      <c r="D2571" t="s">
        <v>14</v>
      </c>
      <c r="E2571" t="s">
        <v>11</v>
      </c>
      <c r="F2571" t="s">
        <v>12</v>
      </c>
      <c r="G2571" t="s">
        <v>13</v>
      </c>
      <c r="H2571" t="s">
        <v>13</v>
      </c>
      <c r="I2571">
        <v>56</v>
      </c>
    </row>
    <row r="2572" spans="1:9" x14ac:dyDescent="0.3">
      <c r="A2572">
        <v>2571</v>
      </c>
      <c r="B2572" t="s">
        <v>15</v>
      </c>
      <c r="C2572">
        <v>547200</v>
      </c>
      <c r="D2572" t="s">
        <v>10</v>
      </c>
      <c r="E2572" t="s">
        <v>16</v>
      </c>
      <c r="F2572" t="s">
        <v>12</v>
      </c>
      <c r="G2572" t="s">
        <v>13</v>
      </c>
      <c r="H2572" t="s">
        <v>13</v>
      </c>
      <c r="I2572">
        <v>48</v>
      </c>
    </row>
    <row r="2573" spans="1:9" x14ac:dyDescent="0.3">
      <c r="A2573">
        <v>2572</v>
      </c>
      <c r="B2573" t="s">
        <v>15</v>
      </c>
      <c r="C2573">
        <v>1044273</v>
      </c>
      <c r="D2573" t="s">
        <v>10</v>
      </c>
      <c r="E2573" t="s">
        <v>11</v>
      </c>
      <c r="F2573" t="s">
        <v>12</v>
      </c>
      <c r="G2573" t="s">
        <v>13</v>
      </c>
      <c r="H2573" t="s">
        <v>12</v>
      </c>
      <c r="I2573">
        <v>33</v>
      </c>
    </row>
    <row r="2574" spans="1:9" x14ac:dyDescent="0.3">
      <c r="A2574">
        <v>2573</v>
      </c>
      <c r="B2574" t="s">
        <v>9</v>
      </c>
      <c r="C2574">
        <v>329836.81</v>
      </c>
      <c r="D2574" t="s">
        <v>10</v>
      </c>
      <c r="E2574" t="s">
        <v>16</v>
      </c>
      <c r="F2574" t="s">
        <v>12</v>
      </c>
      <c r="G2574" t="s">
        <v>13</v>
      </c>
      <c r="H2574" t="s">
        <v>13</v>
      </c>
      <c r="I2574">
        <v>55</v>
      </c>
    </row>
    <row r="2575" spans="1:9" x14ac:dyDescent="0.3">
      <c r="A2575">
        <v>2574</v>
      </c>
      <c r="B2575" t="s">
        <v>9</v>
      </c>
      <c r="C2575">
        <v>297046</v>
      </c>
      <c r="D2575" t="s">
        <v>18</v>
      </c>
      <c r="E2575" t="s">
        <v>16</v>
      </c>
      <c r="F2575" t="s">
        <v>12</v>
      </c>
      <c r="G2575" t="s">
        <v>13</v>
      </c>
      <c r="H2575" t="s">
        <v>13</v>
      </c>
      <c r="I2575">
        <v>68</v>
      </c>
    </row>
    <row r="2576" spans="1:9" x14ac:dyDescent="0.3">
      <c r="A2576">
        <v>2575</v>
      </c>
      <c r="B2576" t="s">
        <v>9</v>
      </c>
      <c r="C2576">
        <v>470823.31</v>
      </c>
      <c r="D2576" t="s">
        <v>10</v>
      </c>
      <c r="E2576" t="s">
        <v>16</v>
      </c>
      <c r="F2576" t="s">
        <v>12</v>
      </c>
      <c r="G2576" t="s">
        <v>13</v>
      </c>
      <c r="H2576" t="s">
        <v>13</v>
      </c>
      <c r="I2576">
        <v>34</v>
      </c>
    </row>
    <row r="2577" spans="1:9" x14ac:dyDescent="0.3">
      <c r="A2577">
        <v>2576</v>
      </c>
      <c r="B2577" t="s">
        <v>15</v>
      </c>
      <c r="C2577">
        <v>1002900.02</v>
      </c>
      <c r="D2577" t="s">
        <v>10</v>
      </c>
      <c r="E2577" t="s">
        <v>11</v>
      </c>
      <c r="F2577" t="s">
        <v>12</v>
      </c>
      <c r="G2577" t="s">
        <v>13</v>
      </c>
      <c r="H2577" t="s">
        <v>13</v>
      </c>
      <c r="I2577">
        <v>46</v>
      </c>
    </row>
    <row r="2578" spans="1:9" x14ac:dyDescent="0.3">
      <c r="A2578">
        <v>2577</v>
      </c>
      <c r="B2578" t="s">
        <v>9</v>
      </c>
      <c r="C2578">
        <v>490140.74</v>
      </c>
      <c r="D2578" t="s">
        <v>10</v>
      </c>
      <c r="E2578" t="s">
        <v>16</v>
      </c>
      <c r="F2578" t="s">
        <v>12</v>
      </c>
      <c r="G2578" t="s">
        <v>13</v>
      </c>
      <c r="H2578" t="s">
        <v>13</v>
      </c>
      <c r="I2578">
        <v>22</v>
      </c>
    </row>
    <row r="2579" spans="1:9" x14ac:dyDescent="0.3">
      <c r="A2579">
        <v>2578</v>
      </c>
      <c r="B2579" t="s">
        <v>9</v>
      </c>
      <c r="C2579">
        <v>386489</v>
      </c>
      <c r="D2579" t="s">
        <v>10</v>
      </c>
      <c r="E2579" t="s">
        <v>16</v>
      </c>
      <c r="F2579" t="s">
        <v>12</v>
      </c>
      <c r="G2579" t="s">
        <v>13</v>
      </c>
      <c r="H2579" t="s">
        <v>13</v>
      </c>
      <c r="I2579">
        <v>23</v>
      </c>
    </row>
    <row r="2580" spans="1:9" x14ac:dyDescent="0.3">
      <c r="A2580">
        <v>2579</v>
      </c>
      <c r="B2580" t="s">
        <v>15</v>
      </c>
      <c r="C2580">
        <v>159787.23000000001</v>
      </c>
      <c r="D2580" t="s">
        <v>10</v>
      </c>
      <c r="E2580" t="s">
        <v>16</v>
      </c>
      <c r="F2580" t="s">
        <v>12</v>
      </c>
      <c r="G2580" t="s">
        <v>13</v>
      </c>
      <c r="H2580" t="s">
        <v>13</v>
      </c>
      <c r="I2580">
        <v>44</v>
      </c>
    </row>
    <row r="2581" spans="1:9" x14ac:dyDescent="0.3">
      <c r="A2581">
        <v>2580</v>
      </c>
      <c r="B2581" t="s">
        <v>9</v>
      </c>
      <c r="C2581">
        <v>297046</v>
      </c>
      <c r="D2581" t="s">
        <v>17</v>
      </c>
      <c r="E2581" t="s">
        <v>16</v>
      </c>
      <c r="F2581" t="s">
        <v>12</v>
      </c>
      <c r="G2581" t="s">
        <v>13</v>
      </c>
      <c r="H2581" t="s">
        <v>13</v>
      </c>
      <c r="I2581">
        <v>40</v>
      </c>
    </row>
    <row r="2582" spans="1:9" x14ac:dyDescent="0.3">
      <c r="A2582">
        <v>2581</v>
      </c>
      <c r="B2582" t="s">
        <v>15</v>
      </c>
      <c r="C2582">
        <v>661866.11</v>
      </c>
      <c r="D2582" t="s">
        <v>10</v>
      </c>
      <c r="E2582" t="s">
        <v>16</v>
      </c>
      <c r="F2582" t="s">
        <v>12</v>
      </c>
      <c r="G2582" t="s">
        <v>13</v>
      </c>
      <c r="H2582" t="s">
        <v>13</v>
      </c>
      <c r="I2582">
        <v>28</v>
      </c>
    </row>
    <row r="2583" spans="1:9" x14ac:dyDescent="0.3">
      <c r="A2583">
        <v>2582</v>
      </c>
      <c r="B2583" t="s">
        <v>15</v>
      </c>
      <c r="C2583">
        <v>300611</v>
      </c>
      <c r="D2583" t="s">
        <v>18</v>
      </c>
      <c r="E2583" t="s">
        <v>16</v>
      </c>
      <c r="F2583" t="s">
        <v>12</v>
      </c>
      <c r="G2583" t="s">
        <v>13</v>
      </c>
      <c r="H2583" t="s">
        <v>13</v>
      </c>
      <c r="I2583">
        <v>51</v>
      </c>
    </row>
    <row r="2584" spans="1:9" x14ac:dyDescent="0.3">
      <c r="A2584">
        <v>2583</v>
      </c>
      <c r="B2584" t="s">
        <v>9</v>
      </c>
      <c r="C2584">
        <v>278030</v>
      </c>
      <c r="D2584" t="s">
        <v>17</v>
      </c>
      <c r="E2584" t="s">
        <v>16</v>
      </c>
      <c r="F2584" t="s">
        <v>12</v>
      </c>
      <c r="G2584" t="s">
        <v>12</v>
      </c>
      <c r="H2584" t="s">
        <v>12</v>
      </c>
      <c r="I2584">
        <v>34</v>
      </c>
    </row>
    <row r="2585" spans="1:9" x14ac:dyDescent="0.3">
      <c r="A2585">
        <v>2584</v>
      </c>
      <c r="B2585" t="s">
        <v>15</v>
      </c>
      <c r="C2585">
        <v>1172054</v>
      </c>
      <c r="D2585" t="s">
        <v>14</v>
      </c>
      <c r="E2585" t="s">
        <v>11</v>
      </c>
      <c r="F2585" t="s">
        <v>12</v>
      </c>
      <c r="G2585" t="s">
        <v>13</v>
      </c>
      <c r="H2585" t="s">
        <v>13</v>
      </c>
      <c r="I2585">
        <v>64</v>
      </c>
    </row>
    <row r="2586" spans="1:9" x14ac:dyDescent="0.3">
      <c r="A2586">
        <v>2585</v>
      </c>
      <c r="B2586" t="s">
        <v>9</v>
      </c>
      <c r="C2586">
        <v>912169</v>
      </c>
      <c r="D2586" t="s">
        <v>10</v>
      </c>
      <c r="E2586" t="s">
        <v>11</v>
      </c>
      <c r="F2586" t="s">
        <v>12</v>
      </c>
      <c r="G2586" t="s">
        <v>13</v>
      </c>
      <c r="H2586" t="s">
        <v>12</v>
      </c>
      <c r="I2586">
        <v>36</v>
      </c>
    </row>
    <row r="2587" spans="1:9" x14ac:dyDescent="0.3">
      <c r="A2587">
        <v>2586</v>
      </c>
      <c r="B2587" t="s">
        <v>9</v>
      </c>
      <c r="C2587">
        <v>93363.8</v>
      </c>
      <c r="D2587" t="s">
        <v>10</v>
      </c>
      <c r="E2587" t="s">
        <v>16</v>
      </c>
      <c r="F2587" t="s">
        <v>12</v>
      </c>
      <c r="G2587" t="s">
        <v>13</v>
      </c>
      <c r="H2587" t="s">
        <v>13</v>
      </c>
      <c r="I2587">
        <v>46</v>
      </c>
    </row>
    <row r="2588" spans="1:9" x14ac:dyDescent="0.3">
      <c r="A2588">
        <v>2587</v>
      </c>
      <c r="B2588" t="s">
        <v>9</v>
      </c>
      <c r="C2588">
        <v>762828</v>
      </c>
      <c r="D2588" t="s">
        <v>10</v>
      </c>
      <c r="E2588" t="s">
        <v>11</v>
      </c>
      <c r="F2588" t="s">
        <v>12</v>
      </c>
      <c r="G2588" t="s">
        <v>13</v>
      </c>
      <c r="H2588" t="s">
        <v>12</v>
      </c>
      <c r="I2588">
        <v>60</v>
      </c>
    </row>
    <row r="2589" spans="1:9" x14ac:dyDescent="0.3">
      <c r="A2589">
        <v>2588</v>
      </c>
      <c r="B2589" t="s">
        <v>9</v>
      </c>
      <c r="C2589">
        <v>847871</v>
      </c>
      <c r="D2589" t="s">
        <v>18</v>
      </c>
      <c r="E2589" t="s">
        <v>16</v>
      </c>
      <c r="F2589" t="s">
        <v>12</v>
      </c>
      <c r="G2589" t="s">
        <v>13</v>
      </c>
      <c r="H2589" t="s">
        <v>13</v>
      </c>
      <c r="I2589">
        <v>51</v>
      </c>
    </row>
    <row r="2590" spans="1:9" x14ac:dyDescent="0.3">
      <c r="A2590">
        <v>2589</v>
      </c>
      <c r="B2590" t="s">
        <v>15</v>
      </c>
      <c r="C2590">
        <v>388987.92</v>
      </c>
      <c r="D2590" t="s">
        <v>10</v>
      </c>
      <c r="E2590" t="s">
        <v>11</v>
      </c>
      <c r="F2590" t="s">
        <v>12</v>
      </c>
      <c r="G2590" t="s">
        <v>13</v>
      </c>
      <c r="H2590" t="s">
        <v>13</v>
      </c>
      <c r="I2590">
        <v>25</v>
      </c>
    </row>
    <row r="2591" spans="1:9" x14ac:dyDescent="0.3">
      <c r="A2591">
        <v>2590</v>
      </c>
      <c r="B2591" t="s">
        <v>9</v>
      </c>
      <c r="C2591">
        <v>348650</v>
      </c>
      <c r="D2591" t="s">
        <v>10</v>
      </c>
      <c r="E2591" t="s">
        <v>16</v>
      </c>
      <c r="F2591" t="s">
        <v>12</v>
      </c>
      <c r="G2591" t="s">
        <v>12</v>
      </c>
      <c r="H2591" t="s">
        <v>13</v>
      </c>
      <c r="I2591">
        <v>52</v>
      </c>
    </row>
    <row r="2592" spans="1:9" x14ac:dyDescent="0.3">
      <c r="A2592">
        <v>2591</v>
      </c>
      <c r="B2592" t="s">
        <v>9</v>
      </c>
      <c r="C2592">
        <v>520560</v>
      </c>
      <c r="D2592" t="s">
        <v>10</v>
      </c>
      <c r="E2592" t="s">
        <v>16</v>
      </c>
      <c r="F2592" t="s">
        <v>12</v>
      </c>
      <c r="G2592" t="s">
        <v>13</v>
      </c>
      <c r="H2592" t="s">
        <v>13</v>
      </c>
      <c r="I2592">
        <v>40</v>
      </c>
    </row>
    <row r="2593" spans="1:9" x14ac:dyDescent="0.3">
      <c r="A2593">
        <v>2592</v>
      </c>
      <c r="B2593" t="s">
        <v>9</v>
      </c>
      <c r="C2593">
        <v>369500</v>
      </c>
      <c r="D2593" t="s">
        <v>10</v>
      </c>
      <c r="E2593" t="s">
        <v>16</v>
      </c>
      <c r="F2593" t="s">
        <v>12</v>
      </c>
      <c r="G2593" t="s">
        <v>13</v>
      </c>
      <c r="H2593" t="s">
        <v>13</v>
      </c>
      <c r="I2593">
        <v>43</v>
      </c>
    </row>
    <row r="2594" spans="1:9" x14ac:dyDescent="0.3">
      <c r="A2594">
        <v>2593</v>
      </c>
      <c r="B2594" t="s">
        <v>9</v>
      </c>
      <c r="C2594">
        <v>101351.8</v>
      </c>
      <c r="D2594" t="s">
        <v>10</v>
      </c>
      <c r="E2594" t="s">
        <v>16</v>
      </c>
      <c r="F2594" t="s">
        <v>12</v>
      </c>
      <c r="G2594" t="s">
        <v>13</v>
      </c>
      <c r="H2594" t="s">
        <v>13</v>
      </c>
      <c r="I2594">
        <v>25</v>
      </c>
    </row>
    <row r="2595" spans="1:9" x14ac:dyDescent="0.3">
      <c r="A2595">
        <v>2594</v>
      </c>
      <c r="B2595" t="s">
        <v>9</v>
      </c>
      <c r="C2595">
        <v>3080767.52</v>
      </c>
      <c r="D2595" t="s">
        <v>10</v>
      </c>
      <c r="E2595" t="s">
        <v>11</v>
      </c>
      <c r="F2595" t="s">
        <v>12</v>
      </c>
      <c r="G2595" t="s">
        <v>13</v>
      </c>
      <c r="H2595" t="s">
        <v>13</v>
      </c>
      <c r="I2595">
        <v>42</v>
      </c>
    </row>
    <row r="2596" spans="1:9" x14ac:dyDescent="0.3">
      <c r="A2596">
        <v>2595</v>
      </c>
      <c r="B2596" t="s">
        <v>9</v>
      </c>
      <c r="C2596">
        <v>380217</v>
      </c>
      <c r="D2596" t="s">
        <v>18</v>
      </c>
      <c r="E2596" t="s">
        <v>16</v>
      </c>
      <c r="F2596" t="s">
        <v>12</v>
      </c>
      <c r="G2596" t="s">
        <v>13</v>
      </c>
      <c r="H2596" t="s">
        <v>12</v>
      </c>
      <c r="I2596">
        <v>46</v>
      </c>
    </row>
    <row r="2597" spans="1:9" x14ac:dyDescent="0.3">
      <c r="A2597">
        <v>2596</v>
      </c>
      <c r="B2597" t="s">
        <v>15</v>
      </c>
      <c r="C2597">
        <v>285000</v>
      </c>
      <c r="D2597" t="s">
        <v>10</v>
      </c>
      <c r="E2597" t="s">
        <v>16</v>
      </c>
      <c r="F2597" t="s">
        <v>12</v>
      </c>
      <c r="G2597" t="s">
        <v>13</v>
      </c>
      <c r="H2597" t="s">
        <v>13</v>
      </c>
      <c r="I2597">
        <v>42</v>
      </c>
    </row>
    <row r="2598" spans="1:9" x14ac:dyDescent="0.3">
      <c r="A2598">
        <v>2597</v>
      </c>
      <c r="B2598" t="s">
        <v>9</v>
      </c>
      <c r="C2598">
        <v>169374</v>
      </c>
      <c r="D2598" t="s">
        <v>10</v>
      </c>
      <c r="E2598" t="s">
        <v>16</v>
      </c>
      <c r="F2598" t="s">
        <v>12</v>
      </c>
      <c r="G2598" t="s">
        <v>12</v>
      </c>
      <c r="H2598" t="s">
        <v>12</v>
      </c>
      <c r="I2598">
        <v>44</v>
      </c>
    </row>
    <row r="2599" spans="1:9" x14ac:dyDescent="0.3">
      <c r="A2599">
        <v>2598</v>
      </c>
      <c r="B2599" t="s">
        <v>9</v>
      </c>
      <c r="C2599">
        <v>359250</v>
      </c>
      <c r="D2599" t="s">
        <v>10</v>
      </c>
      <c r="E2599" t="s">
        <v>16</v>
      </c>
      <c r="F2599" t="s">
        <v>12</v>
      </c>
      <c r="G2599" t="s">
        <v>13</v>
      </c>
      <c r="H2599" t="s">
        <v>13</v>
      </c>
      <c r="I2599">
        <v>24</v>
      </c>
    </row>
    <row r="2600" spans="1:9" x14ac:dyDescent="0.3">
      <c r="A2600">
        <v>2599</v>
      </c>
      <c r="B2600" t="s">
        <v>15</v>
      </c>
      <c r="C2600">
        <v>278030</v>
      </c>
      <c r="D2600" t="s">
        <v>21</v>
      </c>
      <c r="E2600" t="s">
        <v>16</v>
      </c>
      <c r="F2600" t="s">
        <v>12</v>
      </c>
      <c r="G2600" t="s">
        <v>13</v>
      </c>
      <c r="H2600" t="s">
        <v>13</v>
      </c>
      <c r="I2600">
        <v>25</v>
      </c>
    </row>
    <row r="2601" spans="1:9" x14ac:dyDescent="0.3">
      <c r="A2601">
        <v>2600</v>
      </c>
      <c r="B2601" t="s">
        <v>9</v>
      </c>
      <c r="C2601">
        <v>517494</v>
      </c>
      <c r="D2601" t="s">
        <v>18</v>
      </c>
      <c r="E2601" t="s">
        <v>16</v>
      </c>
      <c r="F2601" t="s">
        <v>12</v>
      </c>
      <c r="G2601" t="s">
        <v>13</v>
      </c>
      <c r="H2601" t="s">
        <v>12</v>
      </c>
      <c r="I2601">
        <v>38</v>
      </c>
    </row>
    <row r="2602" spans="1:9" x14ac:dyDescent="0.3">
      <c r="A2602">
        <v>2601</v>
      </c>
      <c r="B2602" t="s">
        <v>9</v>
      </c>
      <c r="C2602">
        <v>300366</v>
      </c>
      <c r="D2602" t="s">
        <v>10</v>
      </c>
      <c r="E2602" t="s">
        <v>16</v>
      </c>
      <c r="F2602" t="s">
        <v>12</v>
      </c>
      <c r="G2602" t="s">
        <v>12</v>
      </c>
      <c r="H2602" t="s">
        <v>13</v>
      </c>
      <c r="I2602">
        <v>25</v>
      </c>
    </row>
    <row r="2603" spans="1:9" x14ac:dyDescent="0.3">
      <c r="A2603">
        <v>2602</v>
      </c>
      <c r="B2603" t="s">
        <v>9</v>
      </c>
      <c r="C2603">
        <v>297045</v>
      </c>
      <c r="D2603" t="s">
        <v>18</v>
      </c>
      <c r="E2603" t="s">
        <v>16</v>
      </c>
      <c r="F2603" t="s">
        <v>12</v>
      </c>
      <c r="G2603" t="s">
        <v>13</v>
      </c>
      <c r="H2603" t="s">
        <v>13</v>
      </c>
      <c r="I2603">
        <v>22</v>
      </c>
    </row>
    <row r="2604" spans="1:9" x14ac:dyDescent="0.3">
      <c r="A2604">
        <v>2603</v>
      </c>
      <c r="B2604" t="s">
        <v>15</v>
      </c>
      <c r="C2604">
        <v>1214327</v>
      </c>
      <c r="D2604" t="s">
        <v>10</v>
      </c>
      <c r="E2604" t="s">
        <v>11</v>
      </c>
      <c r="F2604" t="s">
        <v>12</v>
      </c>
      <c r="G2604" t="s">
        <v>13</v>
      </c>
      <c r="H2604" t="s">
        <v>13</v>
      </c>
      <c r="I2604">
        <v>56</v>
      </c>
    </row>
    <row r="2605" spans="1:9" x14ac:dyDescent="0.3">
      <c r="A2605">
        <v>2604</v>
      </c>
      <c r="B2605" t="s">
        <v>15</v>
      </c>
      <c r="C2605">
        <v>353400</v>
      </c>
      <c r="D2605" t="s">
        <v>10</v>
      </c>
      <c r="E2605" t="s">
        <v>16</v>
      </c>
      <c r="F2605" t="s">
        <v>12</v>
      </c>
      <c r="G2605" t="s">
        <v>12</v>
      </c>
      <c r="H2605" t="s">
        <v>13</v>
      </c>
      <c r="I2605">
        <v>47</v>
      </c>
    </row>
    <row r="2606" spans="1:9" x14ac:dyDescent="0.3">
      <c r="A2606">
        <v>2605</v>
      </c>
      <c r="B2606" t="s">
        <v>9</v>
      </c>
      <c r="C2606">
        <v>1614177</v>
      </c>
      <c r="D2606" t="s">
        <v>14</v>
      </c>
      <c r="E2606" t="s">
        <v>11</v>
      </c>
      <c r="F2606" t="s">
        <v>12</v>
      </c>
      <c r="G2606" t="s">
        <v>13</v>
      </c>
      <c r="H2606" t="s">
        <v>13</v>
      </c>
      <c r="I2606">
        <v>56</v>
      </c>
    </row>
    <row r="2607" spans="1:9" x14ac:dyDescent="0.3">
      <c r="A2607">
        <v>2606</v>
      </c>
      <c r="B2607" t="s">
        <v>15</v>
      </c>
      <c r="C2607">
        <v>1488158</v>
      </c>
      <c r="D2607" t="s">
        <v>10</v>
      </c>
      <c r="E2607" t="s">
        <v>11</v>
      </c>
      <c r="F2607" t="s">
        <v>12</v>
      </c>
      <c r="G2607" t="s">
        <v>13</v>
      </c>
      <c r="H2607" t="s">
        <v>12</v>
      </c>
      <c r="I2607">
        <v>41</v>
      </c>
    </row>
    <row r="2608" spans="1:9" x14ac:dyDescent="0.3">
      <c r="A2608">
        <v>2607</v>
      </c>
      <c r="B2608" t="s">
        <v>15</v>
      </c>
      <c r="C2608">
        <v>353418</v>
      </c>
      <c r="D2608" t="s">
        <v>17</v>
      </c>
      <c r="E2608" t="s">
        <v>16</v>
      </c>
      <c r="F2608" t="s">
        <v>12</v>
      </c>
      <c r="G2608" t="s">
        <v>12</v>
      </c>
      <c r="H2608" t="s">
        <v>13</v>
      </c>
      <c r="I2608">
        <v>56</v>
      </c>
    </row>
    <row r="2609" spans="1:9" x14ac:dyDescent="0.3">
      <c r="A2609">
        <v>2608</v>
      </c>
      <c r="B2609" t="s">
        <v>9</v>
      </c>
      <c r="C2609">
        <v>819375</v>
      </c>
      <c r="D2609" t="s">
        <v>10</v>
      </c>
      <c r="E2609" t="s">
        <v>16</v>
      </c>
      <c r="F2609" t="s">
        <v>12</v>
      </c>
      <c r="G2609" t="s">
        <v>13</v>
      </c>
      <c r="H2609" t="s">
        <v>13</v>
      </c>
      <c r="I2609">
        <v>41</v>
      </c>
    </row>
    <row r="2610" spans="1:9" x14ac:dyDescent="0.3">
      <c r="A2610">
        <v>2609</v>
      </c>
      <c r="B2610" t="s">
        <v>15</v>
      </c>
      <c r="C2610">
        <v>1389523</v>
      </c>
      <c r="D2610" t="s">
        <v>10</v>
      </c>
      <c r="E2610" t="s">
        <v>11</v>
      </c>
      <c r="F2610" t="s">
        <v>12</v>
      </c>
      <c r="G2610" t="s">
        <v>13</v>
      </c>
      <c r="H2610" t="s">
        <v>12</v>
      </c>
      <c r="I2610">
        <v>48</v>
      </c>
    </row>
    <row r="2611" spans="1:9" x14ac:dyDescent="0.3">
      <c r="A2611">
        <v>2610</v>
      </c>
      <c r="B2611" t="s">
        <v>9</v>
      </c>
      <c r="C2611">
        <v>284326</v>
      </c>
      <c r="D2611" t="s">
        <v>10</v>
      </c>
      <c r="E2611" t="s">
        <v>16</v>
      </c>
      <c r="F2611" t="s">
        <v>12</v>
      </c>
      <c r="G2611" t="s">
        <v>13</v>
      </c>
      <c r="H2611" t="s">
        <v>13</v>
      </c>
      <c r="I2611">
        <v>28</v>
      </c>
    </row>
    <row r="2612" spans="1:9" x14ac:dyDescent="0.3">
      <c r="A2612">
        <v>2611</v>
      </c>
      <c r="B2612" t="s">
        <v>9</v>
      </c>
      <c r="C2612">
        <v>1333022.48</v>
      </c>
      <c r="D2612" t="s">
        <v>10</v>
      </c>
      <c r="E2612" t="s">
        <v>11</v>
      </c>
      <c r="F2612" t="s">
        <v>12</v>
      </c>
      <c r="G2612" t="s">
        <v>13</v>
      </c>
      <c r="H2612" t="s">
        <v>13</v>
      </c>
      <c r="I2612">
        <v>40</v>
      </c>
    </row>
    <row r="2613" spans="1:9" x14ac:dyDescent="0.3">
      <c r="A2613">
        <v>2612</v>
      </c>
      <c r="B2613" t="s">
        <v>9</v>
      </c>
      <c r="C2613">
        <v>215720.6</v>
      </c>
      <c r="D2613" t="s">
        <v>10</v>
      </c>
      <c r="E2613" t="s">
        <v>16</v>
      </c>
      <c r="F2613" t="s">
        <v>12</v>
      </c>
      <c r="G2613" t="s">
        <v>13</v>
      </c>
      <c r="H2613" t="s">
        <v>13</v>
      </c>
      <c r="I2613">
        <v>30</v>
      </c>
    </row>
    <row r="2614" spans="1:9" x14ac:dyDescent="0.3">
      <c r="A2614">
        <v>2613</v>
      </c>
      <c r="B2614" t="s">
        <v>9</v>
      </c>
      <c r="C2614">
        <v>327709.14</v>
      </c>
      <c r="D2614" t="s">
        <v>10</v>
      </c>
      <c r="E2614" t="s">
        <v>16</v>
      </c>
      <c r="F2614" t="s">
        <v>12</v>
      </c>
      <c r="G2614" t="s">
        <v>13</v>
      </c>
      <c r="H2614" t="s">
        <v>13</v>
      </c>
      <c r="I2614">
        <v>21</v>
      </c>
    </row>
    <row r="2615" spans="1:9" x14ac:dyDescent="0.3">
      <c r="A2615">
        <v>2614</v>
      </c>
      <c r="B2615" t="s">
        <v>9</v>
      </c>
      <c r="C2615">
        <v>342027</v>
      </c>
      <c r="D2615" t="s">
        <v>10</v>
      </c>
      <c r="E2615" t="s">
        <v>16</v>
      </c>
      <c r="F2615" t="s">
        <v>12</v>
      </c>
      <c r="G2615" t="s">
        <v>13</v>
      </c>
      <c r="H2615" t="s">
        <v>13</v>
      </c>
      <c r="I2615">
        <v>37</v>
      </c>
    </row>
    <row r="2616" spans="1:9" x14ac:dyDescent="0.3">
      <c r="A2616">
        <v>2615</v>
      </c>
      <c r="B2616" t="s">
        <v>15</v>
      </c>
      <c r="C2616">
        <v>1688298</v>
      </c>
      <c r="D2616" t="s">
        <v>10</v>
      </c>
      <c r="E2616" t="s">
        <v>11</v>
      </c>
      <c r="F2616" t="s">
        <v>12</v>
      </c>
      <c r="G2616" t="s">
        <v>13</v>
      </c>
      <c r="H2616" t="s">
        <v>13</v>
      </c>
      <c r="I2616">
        <v>48</v>
      </c>
    </row>
    <row r="2617" spans="1:9" x14ac:dyDescent="0.3">
      <c r="A2617">
        <v>2616</v>
      </c>
      <c r="B2617" t="s">
        <v>9</v>
      </c>
      <c r="C2617">
        <v>1000000</v>
      </c>
      <c r="D2617" t="s">
        <v>10</v>
      </c>
      <c r="E2617" t="s">
        <v>16</v>
      </c>
      <c r="F2617" t="s">
        <v>12</v>
      </c>
      <c r="G2617" t="s">
        <v>13</v>
      </c>
      <c r="H2617" t="s">
        <v>13</v>
      </c>
      <c r="I2617">
        <v>29</v>
      </c>
    </row>
    <row r="2618" spans="1:9" x14ac:dyDescent="0.3">
      <c r="A2618">
        <v>2617</v>
      </c>
      <c r="B2618" t="s">
        <v>15</v>
      </c>
      <c r="C2618">
        <v>280000</v>
      </c>
      <c r="D2618" t="s">
        <v>10</v>
      </c>
      <c r="E2618" t="s">
        <v>16</v>
      </c>
      <c r="F2618" t="s">
        <v>12</v>
      </c>
      <c r="G2618" t="s">
        <v>12</v>
      </c>
      <c r="H2618" t="s">
        <v>13</v>
      </c>
      <c r="I2618">
        <v>25</v>
      </c>
    </row>
    <row r="2619" spans="1:9" x14ac:dyDescent="0.3">
      <c r="A2619">
        <v>2618</v>
      </c>
      <c r="B2619" t="s">
        <v>9</v>
      </c>
      <c r="C2619">
        <v>246504.81</v>
      </c>
      <c r="D2619" t="s">
        <v>10</v>
      </c>
      <c r="E2619" t="s">
        <v>16</v>
      </c>
      <c r="F2619" t="s">
        <v>12</v>
      </c>
      <c r="G2619" t="s">
        <v>13</v>
      </c>
      <c r="H2619" t="s">
        <v>13</v>
      </c>
      <c r="I2619">
        <v>19</v>
      </c>
    </row>
    <row r="2620" spans="1:9" x14ac:dyDescent="0.3">
      <c r="A2620">
        <v>2619</v>
      </c>
      <c r="B2620" t="s">
        <v>15</v>
      </c>
      <c r="C2620">
        <v>2128000</v>
      </c>
      <c r="D2620" t="s">
        <v>10</v>
      </c>
      <c r="E2620" t="s">
        <v>16</v>
      </c>
      <c r="F2620" t="s">
        <v>12</v>
      </c>
      <c r="G2620" t="s">
        <v>13</v>
      </c>
      <c r="H2620" t="s">
        <v>13</v>
      </c>
      <c r="I2620">
        <v>37</v>
      </c>
    </row>
    <row r="2621" spans="1:9" x14ac:dyDescent="0.3">
      <c r="A2621">
        <v>2620</v>
      </c>
      <c r="B2621" t="s">
        <v>9</v>
      </c>
      <c r="C2621">
        <v>608414.30000000005</v>
      </c>
      <c r="D2621" t="s">
        <v>10</v>
      </c>
      <c r="E2621" t="s">
        <v>11</v>
      </c>
      <c r="F2621" t="s">
        <v>12</v>
      </c>
      <c r="G2621" t="s">
        <v>13</v>
      </c>
      <c r="H2621" t="s">
        <v>13</v>
      </c>
      <c r="I2621">
        <v>38</v>
      </c>
    </row>
    <row r="2622" spans="1:9" x14ac:dyDescent="0.3">
      <c r="A2622">
        <v>2621</v>
      </c>
      <c r="B2622" t="s">
        <v>9</v>
      </c>
      <c r="C2622">
        <v>297046</v>
      </c>
      <c r="D2622" t="s">
        <v>18</v>
      </c>
      <c r="E2622" t="s">
        <v>16</v>
      </c>
      <c r="F2622" t="s">
        <v>12</v>
      </c>
      <c r="G2622" t="s">
        <v>13</v>
      </c>
      <c r="H2622" t="s">
        <v>12</v>
      </c>
      <c r="I2622">
        <v>33</v>
      </c>
    </row>
    <row r="2623" spans="1:9" x14ac:dyDescent="0.3">
      <c r="A2623">
        <v>2622</v>
      </c>
      <c r="B2623" t="s">
        <v>9</v>
      </c>
      <c r="C2623">
        <v>297056</v>
      </c>
      <c r="D2623" t="s">
        <v>18</v>
      </c>
      <c r="E2623" t="s">
        <v>16</v>
      </c>
      <c r="F2623" t="s">
        <v>12</v>
      </c>
      <c r="G2623" t="s">
        <v>13</v>
      </c>
      <c r="H2623" t="s">
        <v>13</v>
      </c>
      <c r="I2623">
        <v>76</v>
      </c>
    </row>
    <row r="2624" spans="1:9" x14ac:dyDescent="0.3">
      <c r="A2624">
        <v>2623</v>
      </c>
      <c r="B2624" t="s">
        <v>15</v>
      </c>
      <c r="C2624">
        <v>60000</v>
      </c>
      <c r="D2624" t="s">
        <v>10</v>
      </c>
      <c r="E2624" t="s">
        <v>16</v>
      </c>
      <c r="F2624" t="s">
        <v>12</v>
      </c>
      <c r="G2624" t="s">
        <v>12</v>
      </c>
      <c r="H2624" t="s">
        <v>13</v>
      </c>
      <c r="I2624">
        <v>35</v>
      </c>
    </row>
    <row r="2625" spans="1:9" x14ac:dyDescent="0.3">
      <c r="A2625">
        <v>2624</v>
      </c>
      <c r="B2625" t="s">
        <v>9</v>
      </c>
      <c r="C2625">
        <v>512234.88</v>
      </c>
      <c r="D2625" t="s">
        <v>10</v>
      </c>
      <c r="E2625" t="s">
        <v>16</v>
      </c>
      <c r="F2625" t="s">
        <v>12</v>
      </c>
      <c r="G2625" t="s">
        <v>13</v>
      </c>
      <c r="H2625" t="s">
        <v>13</v>
      </c>
      <c r="I2625">
        <v>28</v>
      </c>
    </row>
    <row r="2626" spans="1:9" x14ac:dyDescent="0.3">
      <c r="A2626">
        <v>2625</v>
      </c>
      <c r="B2626" t="s">
        <v>9</v>
      </c>
      <c r="C2626">
        <v>842310.04</v>
      </c>
      <c r="D2626" t="s">
        <v>10</v>
      </c>
      <c r="E2626" t="s">
        <v>16</v>
      </c>
      <c r="F2626" t="s">
        <v>12</v>
      </c>
      <c r="G2626" t="s">
        <v>13</v>
      </c>
      <c r="H2626" t="s">
        <v>13</v>
      </c>
      <c r="I2626">
        <v>43</v>
      </c>
    </row>
    <row r="2627" spans="1:9" x14ac:dyDescent="0.3">
      <c r="A2627">
        <v>2626</v>
      </c>
      <c r="B2627" t="s">
        <v>15</v>
      </c>
      <c r="C2627">
        <v>378558</v>
      </c>
      <c r="D2627" t="s">
        <v>10</v>
      </c>
      <c r="E2627" t="s">
        <v>11</v>
      </c>
      <c r="F2627" t="s">
        <v>12</v>
      </c>
      <c r="G2627" t="s">
        <v>13</v>
      </c>
      <c r="H2627" t="s">
        <v>12</v>
      </c>
      <c r="I2627">
        <v>34</v>
      </c>
    </row>
    <row r="2628" spans="1:9" x14ac:dyDescent="0.3">
      <c r="A2628">
        <v>2627</v>
      </c>
      <c r="B2628" t="s">
        <v>9</v>
      </c>
      <c r="C2628">
        <v>290000</v>
      </c>
      <c r="D2628" t="s">
        <v>10</v>
      </c>
      <c r="E2628" t="s">
        <v>16</v>
      </c>
      <c r="F2628" t="s">
        <v>12</v>
      </c>
      <c r="G2628" t="s">
        <v>13</v>
      </c>
      <c r="H2628" t="s">
        <v>13</v>
      </c>
      <c r="I2628">
        <v>38</v>
      </c>
    </row>
    <row r="2629" spans="1:9" x14ac:dyDescent="0.3">
      <c r="A2629">
        <v>2628</v>
      </c>
      <c r="B2629" t="s">
        <v>9</v>
      </c>
      <c r="C2629">
        <v>278030</v>
      </c>
      <c r="D2629" t="s">
        <v>19</v>
      </c>
      <c r="E2629" t="s">
        <v>16</v>
      </c>
      <c r="F2629" t="s">
        <v>12</v>
      </c>
      <c r="G2629" t="s">
        <v>13</v>
      </c>
      <c r="H2629" t="s">
        <v>13</v>
      </c>
      <c r="I2629">
        <v>43</v>
      </c>
    </row>
    <row r="2630" spans="1:9" x14ac:dyDescent="0.3">
      <c r="A2630">
        <v>2629</v>
      </c>
      <c r="B2630" t="s">
        <v>9</v>
      </c>
      <c r="C2630">
        <v>634725</v>
      </c>
      <c r="D2630" t="s">
        <v>10</v>
      </c>
      <c r="E2630" t="s">
        <v>16</v>
      </c>
      <c r="F2630" t="s">
        <v>12</v>
      </c>
      <c r="G2630" t="s">
        <v>13</v>
      </c>
      <c r="H2630" t="s">
        <v>13</v>
      </c>
      <c r="I2630">
        <v>34</v>
      </c>
    </row>
    <row r="2631" spans="1:9" x14ac:dyDescent="0.3">
      <c r="A2631">
        <v>2630</v>
      </c>
      <c r="B2631" t="s">
        <v>9</v>
      </c>
      <c r="C2631">
        <v>470974.5</v>
      </c>
      <c r="D2631" t="s">
        <v>10</v>
      </c>
      <c r="E2631" t="s">
        <v>16</v>
      </c>
      <c r="F2631" t="s">
        <v>12</v>
      </c>
      <c r="G2631" t="s">
        <v>13</v>
      </c>
      <c r="H2631" t="s">
        <v>13</v>
      </c>
      <c r="I2631">
        <v>36</v>
      </c>
    </row>
    <row r="2632" spans="1:9" x14ac:dyDescent="0.3">
      <c r="A2632">
        <v>2631</v>
      </c>
      <c r="B2632" t="s">
        <v>9</v>
      </c>
      <c r="C2632">
        <v>550590.5</v>
      </c>
      <c r="D2632" t="s">
        <v>10</v>
      </c>
      <c r="E2632" t="s">
        <v>11</v>
      </c>
      <c r="F2632" t="s">
        <v>12</v>
      </c>
      <c r="G2632" t="s">
        <v>13</v>
      </c>
      <c r="H2632" t="s">
        <v>13</v>
      </c>
      <c r="I2632">
        <v>24</v>
      </c>
    </row>
    <row r="2633" spans="1:9" x14ac:dyDescent="0.3">
      <c r="A2633">
        <v>2632</v>
      </c>
      <c r="B2633" t="s">
        <v>9</v>
      </c>
      <c r="C2633">
        <v>278030</v>
      </c>
      <c r="D2633" t="s">
        <v>19</v>
      </c>
      <c r="E2633" t="s">
        <v>16</v>
      </c>
      <c r="F2633" t="s">
        <v>12</v>
      </c>
      <c r="G2633" t="s">
        <v>13</v>
      </c>
      <c r="H2633" t="s">
        <v>13</v>
      </c>
      <c r="I2633">
        <v>37</v>
      </c>
    </row>
    <row r="2634" spans="1:9" x14ac:dyDescent="0.3">
      <c r="A2634">
        <v>2633</v>
      </c>
      <c r="B2634" t="s">
        <v>15</v>
      </c>
      <c r="C2634">
        <v>278030</v>
      </c>
      <c r="D2634" t="s">
        <v>17</v>
      </c>
      <c r="E2634" t="s">
        <v>16</v>
      </c>
      <c r="F2634" t="s">
        <v>12</v>
      </c>
      <c r="G2634" t="s">
        <v>12</v>
      </c>
      <c r="H2634" t="s">
        <v>13</v>
      </c>
      <c r="I2634">
        <v>25</v>
      </c>
    </row>
    <row r="2635" spans="1:9" x14ac:dyDescent="0.3">
      <c r="A2635">
        <v>2634</v>
      </c>
      <c r="B2635" t="s">
        <v>9</v>
      </c>
      <c r="C2635">
        <v>369875</v>
      </c>
      <c r="D2635" t="s">
        <v>10</v>
      </c>
      <c r="E2635" t="s">
        <v>16</v>
      </c>
      <c r="F2635" t="s">
        <v>12</v>
      </c>
      <c r="G2635" t="s">
        <v>13</v>
      </c>
      <c r="H2635" t="s">
        <v>13</v>
      </c>
      <c r="I2635">
        <v>28</v>
      </c>
    </row>
    <row r="2636" spans="1:9" x14ac:dyDescent="0.3">
      <c r="A2636">
        <v>2635</v>
      </c>
      <c r="B2636" t="s">
        <v>15</v>
      </c>
      <c r="C2636">
        <v>386020</v>
      </c>
      <c r="D2636" t="s">
        <v>10</v>
      </c>
      <c r="E2636" t="s">
        <v>16</v>
      </c>
      <c r="F2636" t="s">
        <v>12</v>
      </c>
      <c r="G2636" t="s">
        <v>13</v>
      </c>
      <c r="H2636" t="s">
        <v>13</v>
      </c>
      <c r="I2636">
        <v>59</v>
      </c>
    </row>
    <row r="2637" spans="1:9" x14ac:dyDescent="0.3">
      <c r="A2637">
        <v>2636</v>
      </c>
      <c r="B2637" t="s">
        <v>15</v>
      </c>
      <c r="C2637">
        <v>539036</v>
      </c>
      <c r="D2637" t="s">
        <v>10</v>
      </c>
      <c r="E2637" t="s">
        <v>11</v>
      </c>
      <c r="F2637" t="s">
        <v>12</v>
      </c>
      <c r="G2637" t="s">
        <v>13</v>
      </c>
      <c r="H2637" t="s">
        <v>13</v>
      </c>
      <c r="I2637">
        <v>32</v>
      </c>
    </row>
    <row r="2638" spans="1:9" x14ac:dyDescent="0.3">
      <c r="A2638">
        <v>2637</v>
      </c>
      <c r="B2638" t="s">
        <v>9</v>
      </c>
      <c r="C2638">
        <v>623700</v>
      </c>
      <c r="D2638" t="s">
        <v>10</v>
      </c>
      <c r="E2638" t="s">
        <v>16</v>
      </c>
      <c r="F2638" t="s">
        <v>12</v>
      </c>
      <c r="G2638" t="s">
        <v>13</v>
      </c>
      <c r="H2638" t="s">
        <v>13</v>
      </c>
      <c r="I2638">
        <v>35</v>
      </c>
    </row>
    <row r="2639" spans="1:9" x14ac:dyDescent="0.3">
      <c r="A2639">
        <v>2638</v>
      </c>
      <c r="B2639" t="s">
        <v>9</v>
      </c>
      <c r="C2639">
        <v>302470</v>
      </c>
      <c r="D2639" t="s">
        <v>17</v>
      </c>
      <c r="E2639" t="s">
        <v>16</v>
      </c>
      <c r="F2639" t="s">
        <v>12</v>
      </c>
      <c r="G2639" t="s">
        <v>13</v>
      </c>
      <c r="H2639" t="s">
        <v>13</v>
      </c>
      <c r="I2639">
        <v>29</v>
      </c>
    </row>
    <row r="2640" spans="1:9" x14ac:dyDescent="0.3">
      <c r="A2640">
        <v>2639</v>
      </c>
      <c r="B2640" t="s">
        <v>15</v>
      </c>
      <c r="C2640">
        <v>81757.47</v>
      </c>
      <c r="D2640" t="s">
        <v>10</v>
      </c>
      <c r="E2640" t="s">
        <v>16</v>
      </c>
      <c r="F2640" t="s">
        <v>12</v>
      </c>
      <c r="G2640" t="s">
        <v>13</v>
      </c>
      <c r="H2640" t="s">
        <v>13</v>
      </c>
      <c r="I2640">
        <v>22</v>
      </c>
    </row>
    <row r="2641" spans="1:9" x14ac:dyDescent="0.3">
      <c r="A2641">
        <v>2640</v>
      </c>
      <c r="B2641" t="s">
        <v>9</v>
      </c>
      <c r="C2641">
        <v>703766.13</v>
      </c>
      <c r="D2641" t="s">
        <v>10</v>
      </c>
      <c r="E2641" t="s">
        <v>16</v>
      </c>
      <c r="F2641" t="s">
        <v>12</v>
      </c>
      <c r="G2641" t="s">
        <v>13</v>
      </c>
      <c r="H2641" t="s">
        <v>13</v>
      </c>
      <c r="I2641">
        <v>45</v>
      </c>
    </row>
    <row r="2642" spans="1:9" x14ac:dyDescent="0.3">
      <c r="A2642">
        <v>2641</v>
      </c>
      <c r="B2642" t="s">
        <v>9</v>
      </c>
      <c r="C2642">
        <v>361421</v>
      </c>
      <c r="D2642" t="s">
        <v>18</v>
      </c>
      <c r="E2642" t="s">
        <v>16</v>
      </c>
      <c r="F2642" t="s">
        <v>12</v>
      </c>
      <c r="G2642" t="s">
        <v>13</v>
      </c>
      <c r="H2642" t="s">
        <v>13</v>
      </c>
      <c r="I2642">
        <v>51</v>
      </c>
    </row>
    <row r="2643" spans="1:9" x14ac:dyDescent="0.3">
      <c r="A2643">
        <v>2642</v>
      </c>
      <c r="B2643" t="s">
        <v>15</v>
      </c>
      <c r="C2643">
        <v>330722.57</v>
      </c>
      <c r="D2643" t="s">
        <v>10</v>
      </c>
      <c r="E2643" t="s">
        <v>16</v>
      </c>
      <c r="F2643" t="s">
        <v>12</v>
      </c>
      <c r="G2643" t="s">
        <v>13</v>
      </c>
      <c r="H2643" t="s">
        <v>13</v>
      </c>
      <c r="I2643">
        <v>37</v>
      </c>
    </row>
    <row r="2644" spans="1:9" x14ac:dyDescent="0.3">
      <c r="A2644">
        <v>2643</v>
      </c>
      <c r="B2644" t="s">
        <v>9</v>
      </c>
      <c r="C2644">
        <v>291514</v>
      </c>
      <c r="D2644" t="s">
        <v>18</v>
      </c>
      <c r="E2644" t="s">
        <v>16</v>
      </c>
      <c r="F2644" t="s">
        <v>12</v>
      </c>
      <c r="G2644" t="s">
        <v>13</v>
      </c>
      <c r="H2644" t="s">
        <v>12</v>
      </c>
      <c r="I2644">
        <v>28</v>
      </c>
    </row>
    <row r="2645" spans="1:9" x14ac:dyDescent="0.3">
      <c r="A2645">
        <v>2644</v>
      </c>
      <c r="B2645" t="s">
        <v>15</v>
      </c>
      <c r="C2645">
        <v>199067</v>
      </c>
      <c r="D2645" t="s">
        <v>10</v>
      </c>
      <c r="E2645" t="s">
        <v>11</v>
      </c>
      <c r="F2645" t="s">
        <v>12</v>
      </c>
      <c r="G2645" t="s">
        <v>13</v>
      </c>
      <c r="H2645" t="s">
        <v>12</v>
      </c>
      <c r="I2645">
        <v>25</v>
      </c>
    </row>
    <row r="2646" spans="1:9" x14ac:dyDescent="0.3">
      <c r="A2646">
        <v>2645</v>
      </c>
      <c r="B2646" t="s">
        <v>9</v>
      </c>
      <c r="C2646">
        <v>1461505.5</v>
      </c>
      <c r="D2646" t="s">
        <v>10</v>
      </c>
      <c r="E2646" t="s">
        <v>16</v>
      </c>
      <c r="F2646" t="s">
        <v>12</v>
      </c>
      <c r="G2646" t="s">
        <v>13</v>
      </c>
      <c r="H2646" t="s">
        <v>13</v>
      </c>
      <c r="I2646">
        <v>46</v>
      </c>
    </row>
    <row r="2647" spans="1:9" x14ac:dyDescent="0.3">
      <c r="A2647">
        <v>2646</v>
      </c>
      <c r="B2647" t="s">
        <v>9</v>
      </c>
      <c r="C2647">
        <v>745392.94</v>
      </c>
      <c r="D2647" t="s">
        <v>10</v>
      </c>
      <c r="E2647" t="s">
        <v>16</v>
      </c>
      <c r="F2647" t="s">
        <v>12</v>
      </c>
      <c r="G2647" t="s">
        <v>13</v>
      </c>
      <c r="H2647" t="s">
        <v>13</v>
      </c>
      <c r="I2647">
        <v>56</v>
      </c>
    </row>
    <row r="2648" spans="1:9" x14ac:dyDescent="0.3">
      <c r="A2648">
        <v>2647</v>
      </c>
      <c r="B2648" t="s">
        <v>9</v>
      </c>
      <c r="C2648">
        <v>297046</v>
      </c>
      <c r="D2648" t="s">
        <v>18</v>
      </c>
      <c r="E2648" t="s">
        <v>16</v>
      </c>
      <c r="F2648" t="s">
        <v>13</v>
      </c>
      <c r="G2648" t="s">
        <v>13</v>
      </c>
      <c r="H2648" t="s">
        <v>13</v>
      </c>
      <c r="I2648">
        <v>58</v>
      </c>
    </row>
    <row r="2649" spans="1:9" x14ac:dyDescent="0.3">
      <c r="A2649">
        <v>2648</v>
      </c>
      <c r="B2649" t="s">
        <v>15</v>
      </c>
      <c r="C2649">
        <v>2029604</v>
      </c>
      <c r="D2649" t="s">
        <v>14</v>
      </c>
      <c r="E2649" t="s">
        <v>11</v>
      </c>
      <c r="F2649" t="s">
        <v>12</v>
      </c>
      <c r="G2649" t="s">
        <v>13</v>
      </c>
      <c r="H2649" t="s">
        <v>13</v>
      </c>
      <c r="I2649">
        <v>72</v>
      </c>
    </row>
    <row r="2650" spans="1:9" x14ac:dyDescent="0.3">
      <c r="A2650">
        <v>2649</v>
      </c>
      <c r="B2650" t="s">
        <v>15</v>
      </c>
      <c r="C2650">
        <v>360000</v>
      </c>
      <c r="D2650" t="s">
        <v>10</v>
      </c>
      <c r="E2650" t="s">
        <v>16</v>
      </c>
      <c r="F2650" t="s">
        <v>12</v>
      </c>
      <c r="G2650" t="s">
        <v>13</v>
      </c>
      <c r="H2650" t="s">
        <v>13</v>
      </c>
      <c r="I2650">
        <v>30</v>
      </c>
    </row>
    <row r="2651" spans="1:9" x14ac:dyDescent="0.3">
      <c r="A2651">
        <v>2650</v>
      </c>
      <c r="B2651" t="s">
        <v>9</v>
      </c>
      <c r="C2651">
        <v>300018</v>
      </c>
      <c r="D2651" t="s">
        <v>18</v>
      </c>
      <c r="E2651" t="s">
        <v>16</v>
      </c>
      <c r="F2651" t="s">
        <v>12</v>
      </c>
      <c r="G2651" t="s">
        <v>13</v>
      </c>
      <c r="H2651" t="s">
        <v>12</v>
      </c>
      <c r="I2651">
        <v>62</v>
      </c>
    </row>
    <row r="2652" spans="1:9" x14ac:dyDescent="0.3">
      <c r="A2652">
        <v>2651</v>
      </c>
      <c r="B2652" t="s">
        <v>15</v>
      </c>
      <c r="C2652">
        <v>200000</v>
      </c>
      <c r="D2652" t="s">
        <v>10</v>
      </c>
      <c r="E2652" t="s">
        <v>16</v>
      </c>
      <c r="F2652" t="s">
        <v>12</v>
      </c>
      <c r="G2652" t="s">
        <v>12</v>
      </c>
      <c r="H2652" t="s">
        <v>12</v>
      </c>
      <c r="I2652">
        <v>42</v>
      </c>
    </row>
    <row r="2653" spans="1:9" x14ac:dyDescent="0.3">
      <c r="A2653">
        <v>2652</v>
      </c>
      <c r="B2653" t="s">
        <v>15</v>
      </c>
      <c r="C2653">
        <v>799000</v>
      </c>
      <c r="D2653" t="s">
        <v>10</v>
      </c>
      <c r="E2653" t="s">
        <v>16</v>
      </c>
      <c r="F2653" t="s">
        <v>12</v>
      </c>
      <c r="G2653" t="s">
        <v>13</v>
      </c>
      <c r="H2653" t="s">
        <v>12</v>
      </c>
      <c r="I2653">
        <v>24</v>
      </c>
    </row>
    <row r="2654" spans="1:9" x14ac:dyDescent="0.3">
      <c r="A2654">
        <v>2653</v>
      </c>
      <c r="B2654" t="s">
        <v>15</v>
      </c>
      <c r="C2654">
        <v>397504.45</v>
      </c>
      <c r="D2654" t="s">
        <v>10</v>
      </c>
      <c r="E2654" t="s">
        <v>16</v>
      </c>
      <c r="F2654" t="s">
        <v>12</v>
      </c>
      <c r="G2654" t="s">
        <v>13</v>
      </c>
      <c r="H2654" t="s">
        <v>13</v>
      </c>
      <c r="I2654">
        <v>22</v>
      </c>
    </row>
    <row r="2655" spans="1:9" x14ac:dyDescent="0.3">
      <c r="A2655">
        <v>2654</v>
      </c>
      <c r="B2655" t="s">
        <v>15</v>
      </c>
      <c r="C2655">
        <v>636889</v>
      </c>
      <c r="D2655" t="s">
        <v>18</v>
      </c>
      <c r="E2655" t="s">
        <v>16</v>
      </c>
      <c r="F2655" t="s">
        <v>12</v>
      </c>
      <c r="G2655" t="s">
        <v>13</v>
      </c>
      <c r="H2655" t="s">
        <v>13</v>
      </c>
      <c r="I2655">
        <v>50</v>
      </c>
    </row>
    <row r="2656" spans="1:9" x14ac:dyDescent="0.3">
      <c r="A2656">
        <v>2655</v>
      </c>
      <c r="B2656" t="s">
        <v>9</v>
      </c>
      <c r="C2656">
        <v>360585</v>
      </c>
      <c r="D2656" t="s">
        <v>10</v>
      </c>
      <c r="E2656" t="s">
        <v>16</v>
      </c>
      <c r="F2656" t="s">
        <v>12</v>
      </c>
      <c r="G2656" t="s">
        <v>13</v>
      </c>
      <c r="H2656" t="s">
        <v>13</v>
      </c>
      <c r="I2656">
        <v>48</v>
      </c>
    </row>
    <row r="2657" spans="1:9" x14ac:dyDescent="0.3">
      <c r="A2657">
        <v>2656</v>
      </c>
      <c r="B2657" t="s">
        <v>9</v>
      </c>
      <c r="C2657">
        <v>639605</v>
      </c>
      <c r="D2657" t="s">
        <v>10</v>
      </c>
      <c r="E2657" t="s">
        <v>11</v>
      </c>
      <c r="F2657" t="s">
        <v>12</v>
      </c>
      <c r="G2657" t="s">
        <v>13</v>
      </c>
      <c r="H2657" t="s">
        <v>13</v>
      </c>
      <c r="I2657">
        <v>45</v>
      </c>
    </row>
    <row r="2658" spans="1:9" x14ac:dyDescent="0.3">
      <c r="A2658">
        <v>2657</v>
      </c>
      <c r="B2658" t="s">
        <v>15</v>
      </c>
      <c r="C2658">
        <v>1644679</v>
      </c>
      <c r="D2658" t="s">
        <v>10</v>
      </c>
      <c r="E2658" t="s">
        <v>11</v>
      </c>
      <c r="F2658" t="s">
        <v>12</v>
      </c>
      <c r="G2658" t="s">
        <v>13</v>
      </c>
      <c r="H2658" t="s">
        <v>12</v>
      </c>
      <c r="I2658">
        <v>36</v>
      </c>
    </row>
    <row r="2659" spans="1:9" x14ac:dyDescent="0.3">
      <c r="A2659">
        <v>2658</v>
      </c>
      <c r="B2659" t="s">
        <v>9</v>
      </c>
      <c r="C2659">
        <v>421650.26</v>
      </c>
      <c r="D2659" t="s">
        <v>10</v>
      </c>
      <c r="E2659" t="s">
        <v>16</v>
      </c>
      <c r="F2659" t="s">
        <v>12</v>
      </c>
      <c r="G2659" t="s">
        <v>13</v>
      </c>
      <c r="H2659" t="s">
        <v>13</v>
      </c>
      <c r="I2659">
        <v>37</v>
      </c>
    </row>
    <row r="2660" spans="1:9" x14ac:dyDescent="0.3">
      <c r="A2660">
        <v>2659</v>
      </c>
      <c r="B2660" t="s">
        <v>9</v>
      </c>
      <c r="C2660">
        <v>678531.4</v>
      </c>
      <c r="D2660" t="s">
        <v>10</v>
      </c>
      <c r="E2660" t="s">
        <v>11</v>
      </c>
      <c r="F2660" t="s">
        <v>12</v>
      </c>
      <c r="G2660" t="s">
        <v>13</v>
      </c>
      <c r="H2660" t="s">
        <v>13</v>
      </c>
      <c r="I2660">
        <v>48</v>
      </c>
    </row>
    <row r="2661" spans="1:9" x14ac:dyDescent="0.3">
      <c r="A2661">
        <v>2660</v>
      </c>
      <c r="B2661" t="s">
        <v>9</v>
      </c>
      <c r="C2661">
        <v>175367.76</v>
      </c>
      <c r="D2661" t="s">
        <v>10</v>
      </c>
      <c r="E2661" t="s">
        <v>16</v>
      </c>
      <c r="F2661" t="s">
        <v>12</v>
      </c>
      <c r="G2661" t="s">
        <v>13</v>
      </c>
      <c r="H2661" t="s">
        <v>13</v>
      </c>
      <c r="I2661">
        <v>36</v>
      </c>
    </row>
    <row r="2662" spans="1:9" x14ac:dyDescent="0.3">
      <c r="A2662">
        <v>2661</v>
      </c>
      <c r="B2662" t="s">
        <v>15</v>
      </c>
      <c r="C2662">
        <v>522906.95</v>
      </c>
      <c r="D2662" t="s">
        <v>10</v>
      </c>
      <c r="E2662" t="s">
        <v>16</v>
      </c>
      <c r="F2662" t="s">
        <v>12</v>
      </c>
      <c r="G2662" t="s">
        <v>12</v>
      </c>
      <c r="H2662" t="s">
        <v>13</v>
      </c>
      <c r="I2662">
        <v>37</v>
      </c>
    </row>
    <row r="2663" spans="1:9" x14ac:dyDescent="0.3">
      <c r="A2663">
        <v>2662</v>
      </c>
      <c r="B2663" t="s">
        <v>9</v>
      </c>
      <c r="C2663">
        <v>699251.07</v>
      </c>
      <c r="D2663" t="s">
        <v>10</v>
      </c>
      <c r="E2663" t="s">
        <v>16</v>
      </c>
      <c r="F2663" t="s">
        <v>12</v>
      </c>
      <c r="G2663" t="s">
        <v>13</v>
      </c>
      <c r="H2663" t="s">
        <v>13</v>
      </c>
      <c r="I2663">
        <v>24</v>
      </c>
    </row>
    <row r="2664" spans="1:9" x14ac:dyDescent="0.3">
      <c r="A2664">
        <v>2663</v>
      </c>
      <c r="B2664" t="s">
        <v>15</v>
      </c>
      <c r="C2664">
        <v>233842.77</v>
      </c>
      <c r="D2664" t="s">
        <v>10</v>
      </c>
      <c r="E2664" t="s">
        <v>16</v>
      </c>
      <c r="F2664" t="s">
        <v>12</v>
      </c>
      <c r="G2664" t="s">
        <v>13</v>
      </c>
      <c r="H2664" t="s">
        <v>13</v>
      </c>
      <c r="I2664">
        <v>22</v>
      </c>
    </row>
    <row r="2665" spans="1:9" x14ac:dyDescent="0.3">
      <c r="A2665">
        <v>2664</v>
      </c>
      <c r="B2665" t="s">
        <v>15</v>
      </c>
      <c r="C2665">
        <v>297045</v>
      </c>
      <c r="D2665" t="s">
        <v>17</v>
      </c>
      <c r="E2665" t="s">
        <v>16</v>
      </c>
      <c r="F2665" t="s">
        <v>12</v>
      </c>
      <c r="G2665" t="s">
        <v>12</v>
      </c>
      <c r="H2665" t="s">
        <v>13</v>
      </c>
      <c r="I2665">
        <v>52</v>
      </c>
    </row>
    <row r="2666" spans="1:9" x14ac:dyDescent="0.3">
      <c r="A2666">
        <v>2665</v>
      </c>
      <c r="B2666" t="s">
        <v>9</v>
      </c>
      <c r="C2666">
        <v>385165</v>
      </c>
      <c r="D2666" t="s">
        <v>18</v>
      </c>
      <c r="E2666" t="s">
        <v>16</v>
      </c>
      <c r="F2666" t="s">
        <v>12</v>
      </c>
      <c r="G2666" t="s">
        <v>13</v>
      </c>
      <c r="H2666" t="s">
        <v>12</v>
      </c>
      <c r="I2666">
        <v>71</v>
      </c>
    </row>
    <row r="2667" spans="1:9" x14ac:dyDescent="0.3">
      <c r="A2667">
        <v>2666</v>
      </c>
      <c r="B2667" t="s">
        <v>9</v>
      </c>
      <c r="C2667">
        <v>405573.35</v>
      </c>
      <c r="D2667" t="s">
        <v>10</v>
      </c>
      <c r="E2667" t="s">
        <v>16</v>
      </c>
      <c r="F2667" t="s">
        <v>12</v>
      </c>
      <c r="G2667" t="s">
        <v>13</v>
      </c>
      <c r="H2667" t="s">
        <v>13</v>
      </c>
      <c r="I2667">
        <v>24</v>
      </c>
    </row>
    <row r="2668" spans="1:9" x14ac:dyDescent="0.3">
      <c r="A2668">
        <v>2667</v>
      </c>
      <c r="B2668" t="s">
        <v>9</v>
      </c>
      <c r="C2668">
        <v>299441</v>
      </c>
      <c r="D2668" t="s">
        <v>18</v>
      </c>
      <c r="E2668" t="s">
        <v>16</v>
      </c>
      <c r="F2668" t="s">
        <v>12</v>
      </c>
      <c r="G2668" t="s">
        <v>13</v>
      </c>
      <c r="H2668" t="s">
        <v>13</v>
      </c>
      <c r="I2668">
        <v>61</v>
      </c>
    </row>
    <row r="2669" spans="1:9" x14ac:dyDescent="0.3">
      <c r="A2669">
        <v>2668</v>
      </c>
      <c r="B2669" t="s">
        <v>9</v>
      </c>
      <c r="C2669">
        <v>410402</v>
      </c>
      <c r="D2669" t="s">
        <v>10</v>
      </c>
      <c r="E2669" t="s">
        <v>16</v>
      </c>
      <c r="F2669" t="s">
        <v>12</v>
      </c>
      <c r="G2669" t="s">
        <v>13</v>
      </c>
      <c r="H2669" t="s">
        <v>13</v>
      </c>
      <c r="I2669">
        <v>45</v>
      </c>
    </row>
    <row r="2670" spans="1:9" x14ac:dyDescent="0.3">
      <c r="A2670">
        <v>2669</v>
      </c>
      <c r="B2670" t="s">
        <v>9</v>
      </c>
      <c r="C2670">
        <v>516112.73</v>
      </c>
      <c r="D2670" t="s">
        <v>10</v>
      </c>
      <c r="E2670" t="s">
        <v>16</v>
      </c>
      <c r="F2670" t="s">
        <v>12</v>
      </c>
      <c r="G2670" t="s">
        <v>13</v>
      </c>
      <c r="H2670" t="s">
        <v>13</v>
      </c>
      <c r="I2670">
        <v>27</v>
      </c>
    </row>
    <row r="2671" spans="1:9" x14ac:dyDescent="0.3">
      <c r="A2671">
        <v>2670</v>
      </c>
      <c r="B2671" t="s">
        <v>9</v>
      </c>
      <c r="C2671">
        <v>356686.25</v>
      </c>
      <c r="D2671" t="s">
        <v>10</v>
      </c>
      <c r="E2671" t="s">
        <v>16</v>
      </c>
      <c r="F2671" t="s">
        <v>12</v>
      </c>
      <c r="G2671" t="s">
        <v>13</v>
      </c>
      <c r="H2671" t="s">
        <v>13</v>
      </c>
      <c r="I2671">
        <v>38</v>
      </c>
    </row>
    <row r="2672" spans="1:9" x14ac:dyDescent="0.3">
      <c r="A2672">
        <v>2671</v>
      </c>
      <c r="B2672" t="s">
        <v>15</v>
      </c>
      <c r="C2672">
        <v>1794936</v>
      </c>
      <c r="D2672" t="s">
        <v>10</v>
      </c>
      <c r="E2672" t="s">
        <v>16</v>
      </c>
      <c r="F2672" t="s">
        <v>12</v>
      </c>
      <c r="G2672" t="s">
        <v>13</v>
      </c>
      <c r="H2672" t="s">
        <v>13</v>
      </c>
      <c r="I2672">
        <v>29</v>
      </c>
    </row>
    <row r="2673" spans="1:9" x14ac:dyDescent="0.3">
      <c r="A2673">
        <v>2672</v>
      </c>
      <c r="B2673" t="s">
        <v>9</v>
      </c>
      <c r="C2673">
        <v>68371.649999999994</v>
      </c>
      <c r="D2673" t="s">
        <v>10</v>
      </c>
      <c r="E2673" t="s">
        <v>11</v>
      </c>
      <c r="F2673" t="s">
        <v>12</v>
      </c>
      <c r="G2673" t="s">
        <v>13</v>
      </c>
      <c r="H2673" t="s">
        <v>13</v>
      </c>
      <c r="I2673">
        <v>42</v>
      </c>
    </row>
    <row r="2674" spans="1:9" x14ac:dyDescent="0.3">
      <c r="A2674">
        <v>2673</v>
      </c>
      <c r="B2674" t="s">
        <v>9</v>
      </c>
      <c r="C2674">
        <v>186718</v>
      </c>
      <c r="D2674" t="s">
        <v>10</v>
      </c>
      <c r="E2674" t="s">
        <v>16</v>
      </c>
      <c r="F2674" t="s">
        <v>12</v>
      </c>
      <c r="G2674" t="s">
        <v>13</v>
      </c>
      <c r="H2674" t="s">
        <v>13</v>
      </c>
      <c r="I2674">
        <v>31</v>
      </c>
    </row>
    <row r="2675" spans="1:9" x14ac:dyDescent="0.3">
      <c r="A2675">
        <v>2674</v>
      </c>
      <c r="B2675" t="s">
        <v>9</v>
      </c>
      <c r="C2675">
        <v>399603.16</v>
      </c>
      <c r="D2675" t="s">
        <v>10</v>
      </c>
      <c r="E2675" t="s">
        <v>16</v>
      </c>
      <c r="F2675" t="s">
        <v>12</v>
      </c>
      <c r="G2675" t="s">
        <v>13</v>
      </c>
      <c r="H2675" t="s">
        <v>13</v>
      </c>
      <c r="I2675">
        <v>43</v>
      </c>
    </row>
    <row r="2676" spans="1:9" x14ac:dyDescent="0.3">
      <c r="A2676">
        <v>2675</v>
      </c>
      <c r="B2676" t="s">
        <v>15</v>
      </c>
      <c r="C2676">
        <v>354822.98</v>
      </c>
      <c r="D2676" t="s">
        <v>14</v>
      </c>
      <c r="E2676" t="s">
        <v>11</v>
      </c>
      <c r="F2676" t="s">
        <v>12</v>
      </c>
      <c r="G2676" t="s">
        <v>13</v>
      </c>
      <c r="H2676" t="s">
        <v>13</v>
      </c>
      <c r="I2676">
        <v>75</v>
      </c>
    </row>
    <row r="2677" spans="1:9" x14ac:dyDescent="0.3">
      <c r="A2677">
        <v>2676</v>
      </c>
      <c r="B2677" t="s">
        <v>15</v>
      </c>
      <c r="C2677">
        <v>425829.6</v>
      </c>
      <c r="D2677" t="s">
        <v>10</v>
      </c>
      <c r="E2677" t="s">
        <v>16</v>
      </c>
      <c r="F2677" t="s">
        <v>12</v>
      </c>
      <c r="G2677" t="s">
        <v>13</v>
      </c>
      <c r="H2677" t="s">
        <v>13</v>
      </c>
      <c r="I2677">
        <v>19</v>
      </c>
    </row>
    <row r="2678" spans="1:9" x14ac:dyDescent="0.3">
      <c r="A2678">
        <v>2677</v>
      </c>
      <c r="B2678" t="s">
        <v>9</v>
      </c>
      <c r="C2678">
        <v>452229</v>
      </c>
      <c r="D2678" t="s">
        <v>18</v>
      </c>
      <c r="E2678" t="s">
        <v>16</v>
      </c>
      <c r="F2678" t="s">
        <v>12</v>
      </c>
      <c r="G2678" t="s">
        <v>13</v>
      </c>
      <c r="H2678" t="s">
        <v>13</v>
      </c>
      <c r="I2678">
        <v>34</v>
      </c>
    </row>
    <row r="2679" spans="1:9" x14ac:dyDescent="0.3">
      <c r="A2679">
        <v>2678</v>
      </c>
      <c r="B2679" t="s">
        <v>9</v>
      </c>
      <c r="C2679">
        <v>315605</v>
      </c>
      <c r="D2679" t="s">
        <v>17</v>
      </c>
      <c r="E2679" t="s">
        <v>16</v>
      </c>
      <c r="F2679" t="s">
        <v>12</v>
      </c>
      <c r="G2679" t="s">
        <v>13</v>
      </c>
      <c r="H2679" t="s">
        <v>13</v>
      </c>
      <c r="I2679">
        <v>58</v>
      </c>
    </row>
    <row r="2680" spans="1:9" x14ac:dyDescent="0.3">
      <c r="A2680">
        <v>2679</v>
      </c>
      <c r="B2680" t="s">
        <v>15</v>
      </c>
      <c r="C2680">
        <v>749235.3</v>
      </c>
      <c r="D2680" t="s">
        <v>10</v>
      </c>
      <c r="E2680" t="s">
        <v>16</v>
      </c>
      <c r="F2680" t="s">
        <v>12</v>
      </c>
      <c r="G2680" t="s">
        <v>13</v>
      </c>
      <c r="H2680" t="s">
        <v>13</v>
      </c>
      <c r="I2680">
        <v>40</v>
      </c>
    </row>
    <row r="2681" spans="1:9" x14ac:dyDescent="0.3">
      <c r="A2681">
        <v>2680</v>
      </c>
      <c r="B2681" t="s">
        <v>9</v>
      </c>
      <c r="C2681">
        <v>366495.32</v>
      </c>
      <c r="D2681" t="s">
        <v>10</v>
      </c>
      <c r="E2681" t="s">
        <v>16</v>
      </c>
      <c r="F2681" t="s">
        <v>12</v>
      </c>
      <c r="G2681" t="s">
        <v>13</v>
      </c>
      <c r="H2681" t="s">
        <v>13</v>
      </c>
      <c r="I2681">
        <v>22</v>
      </c>
    </row>
    <row r="2682" spans="1:9" x14ac:dyDescent="0.3">
      <c r="A2682">
        <v>2681</v>
      </c>
      <c r="B2682" t="s">
        <v>9</v>
      </c>
      <c r="C2682">
        <v>80000</v>
      </c>
      <c r="D2682" t="s">
        <v>10</v>
      </c>
      <c r="E2682" t="s">
        <v>16</v>
      </c>
      <c r="F2682" t="s">
        <v>12</v>
      </c>
      <c r="G2682" t="s">
        <v>12</v>
      </c>
      <c r="H2682" t="s">
        <v>13</v>
      </c>
      <c r="I2682">
        <v>21</v>
      </c>
    </row>
    <row r="2683" spans="1:9" x14ac:dyDescent="0.3">
      <c r="A2683">
        <v>2682</v>
      </c>
      <c r="B2683" t="s">
        <v>9</v>
      </c>
      <c r="C2683">
        <v>316964.69</v>
      </c>
      <c r="D2683" t="s">
        <v>10</v>
      </c>
      <c r="E2683" t="s">
        <v>16</v>
      </c>
      <c r="F2683" t="s">
        <v>12</v>
      </c>
      <c r="G2683" t="s">
        <v>13</v>
      </c>
      <c r="H2683" t="s">
        <v>13</v>
      </c>
      <c r="I2683">
        <v>20</v>
      </c>
    </row>
    <row r="2684" spans="1:9" x14ac:dyDescent="0.3">
      <c r="A2684">
        <v>2683</v>
      </c>
      <c r="B2684" t="s">
        <v>15</v>
      </c>
      <c r="C2684">
        <v>370500</v>
      </c>
      <c r="D2684" t="s">
        <v>10</v>
      </c>
      <c r="E2684" t="s">
        <v>16</v>
      </c>
      <c r="F2684" t="s">
        <v>12</v>
      </c>
      <c r="G2684" t="s">
        <v>13</v>
      </c>
      <c r="H2684" t="s">
        <v>13</v>
      </c>
      <c r="I2684">
        <v>28</v>
      </c>
    </row>
    <row r="2685" spans="1:9" x14ac:dyDescent="0.3">
      <c r="A2685">
        <v>2684</v>
      </c>
      <c r="B2685" t="s">
        <v>9</v>
      </c>
      <c r="C2685">
        <v>1081709.6000000001</v>
      </c>
      <c r="D2685" t="s">
        <v>10</v>
      </c>
      <c r="E2685" t="s">
        <v>11</v>
      </c>
      <c r="F2685" t="s">
        <v>12</v>
      </c>
      <c r="G2685" t="s">
        <v>13</v>
      </c>
      <c r="H2685" t="s">
        <v>13</v>
      </c>
      <c r="I2685">
        <v>59</v>
      </c>
    </row>
    <row r="2686" spans="1:9" x14ac:dyDescent="0.3">
      <c r="A2686">
        <v>2685</v>
      </c>
      <c r="B2686" t="s">
        <v>15</v>
      </c>
      <c r="C2686">
        <v>698426.7</v>
      </c>
      <c r="D2686" t="s">
        <v>10</v>
      </c>
      <c r="E2686" t="s">
        <v>11</v>
      </c>
      <c r="F2686" t="s">
        <v>12</v>
      </c>
      <c r="G2686" t="s">
        <v>13</v>
      </c>
      <c r="H2686" t="s">
        <v>13</v>
      </c>
      <c r="I2686">
        <v>35</v>
      </c>
    </row>
    <row r="2687" spans="1:9" x14ac:dyDescent="0.3">
      <c r="A2687">
        <v>2686</v>
      </c>
      <c r="B2687" t="s">
        <v>9</v>
      </c>
      <c r="C2687">
        <v>431290</v>
      </c>
      <c r="D2687" t="s">
        <v>10</v>
      </c>
      <c r="E2687" t="s">
        <v>16</v>
      </c>
      <c r="F2687" t="s">
        <v>12</v>
      </c>
      <c r="G2687" t="s">
        <v>13</v>
      </c>
      <c r="H2687" t="s">
        <v>13</v>
      </c>
      <c r="I2687">
        <v>60</v>
      </c>
    </row>
    <row r="2688" spans="1:9" x14ac:dyDescent="0.3">
      <c r="A2688">
        <v>2687</v>
      </c>
      <c r="B2688" t="s">
        <v>9</v>
      </c>
      <c r="C2688">
        <v>297045</v>
      </c>
      <c r="D2688" t="s">
        <v>17</v>
      </c>
      <c r="E2688" t="s">
        <v>16</v>
      </c>
      <c r="F2688" t="s">
        <v>12</v>
      </c>
      <c r="G2688" t="s">
        <v>13</v>
      </c>
      <c r="H2688" t="s">
        <v>13</v>
      </c>
      <c r="I2688">
        <v>51</v>
      </c>
    </row>
    <row r="2689" spans="1:9" x14ac:dyDescent="0.3">
      <c r="A2689">
        <v>2688</v>
      </c>
      <c r="B2689" t="s">
        <v>9</v>
      </c>
      <c r="C2689">
        <v>610312</v>
      </c>
      <c r="D2689" t="s">
        <v>10</v>
      </c>
      <c r="E2689" t="s">
        <v>16</v>
      </c>
      <c r="F2689" t="s">
        <v>12</v>
      </c>
      <c r="G2689" t="s">
        <v>13</v>
      </c>
      <c r="H2689" t="s">
        <v>13</v>
      </c>
      <c r="I2689">
        <v>33</v>
      </c>
    </row>
    <row r="2690" spans="1:9" x14ac:dyDescent="0.3">
      <c r="A2690">
        <v>2689</v>
      </c>
      <c r="B2690" t="s">
        <v>15</v>
      </c>
      <c r="C2690">
        <v>550022</v>
      </c>
      <c r="D2690" t="s">
        <v>10</v>
      </c>
      <c r="E2690" t="s">
        <v>16</v>
      </c>
      <c r="F2690" t="s">
        <v>12</v>
      </c>
      <c r="G2690" t="s">
        <v>12</v>
      </c>
      <c r="H2690" t="s">
        <v>13</v>
      </c>
      <c r="I2690">
        <v>29</v>
      </c>
    </row>
    <row r="2691" spans="1:9" x14ac:dyDescent="0.3">
      <c r="A2691">
        <v>2690</v>
      </c>
      <c r="B2691" t="s">
        <v>15</v>
      </c>
      <c r="C2691">
        <v>1264065</v>
      </c>
      <c r="D2691" t="s">
        <v>10</v>
      </c>
      <c r="E2691" t="s">
        <v>11</v>
      </c>
      <c r="F2691" t="s">
        <v>12</v>
      </c>
      <c r="G2691" t="s">
        <v>13</v>
      </c>
      <c r="H2691" t="s">
        <v>13</v>
      </c>
      <c r="I2691">
        <v>49</v>
      </c>
    </row>
    <row r="2692" spans="1:9" x14ac:dyDescent="0.3">
      <c r="A2692">
        <v>2691</v>
      </c>
      <c r="B2692" t="s">
        <v>15</v>
      </c>
      <c r="C2692">
        <v>911982.5</v>
      </c>
      <c r="D2692" t="s">
        <v>10</v>
      </c>
      <c r="E2692" t="s">
        <v>11</v>
      </c>
      <c r="F2692" t="s">
        <v>12</v>
      </c>
      <c r="G2692" t="s">
        <v>13</v>
      </c>
      <c r="H2692" t="s">
        <v>13</v>
      </c>
      <c r="I2692">
        <v>29</v>
      </c>
    </row>
    <row r="2693" spans="1:9" x14ac:dyDescent="0.3">
      <c r="A2693">
        <v>2692</v>
      </c>
      <c r="B2693" t="s">
        <v>9</v>
      </c>
      <c r="C2693">
        <v>40800</v>
      </c>
      <c r="D2693" t="s">
        <v>10</v>
      </c>
      <c r="E2693" t="s">
        <v>16</v>
      </c>
      <c r="F2693" t="s">
        <v>12</v>
      </c>
      <c r="G2693" t="s">
        <v>13</v>
      </c>
      <c r="H2693" t="s">
        <v>13</v>
      </c>
      <c r="I2693">
        <v>25</v>
      </c>
    </row>
    <row r="2694" spans="1:9" x14ac:dyDescent="0.3">
      <c r="A2694">
        <v>2693</v>
      </c>
      <c r="B2694" t="s">
        <v>9</v>
      </c>
      <c r="C2694">
        <v>278030</v>
      </c>
      <c r="D2694" t="s">
        <v>19</v>
      </c>
      <c r="E2694" t="s">
        <v>16</v>
      </c>
      <c r="F2694" t="s">
        <v>12</v>
      </c>
      <c r="G2694" t="s">
        <v>13</v>
      </c>
      <c r="H2694" t="s">
        <v>13</v>
      </c>
      <c r="I2694">
        <v>35</v>
      </c>
    </row>
    <row r="2695" spans="1:9" x14ac:dyDescent="0.3">
      <c r="A2695">
        <v>2694</v>
      </c>
      <c r="B2695" t="s">
        <v>15</v>
      </c>
      <c r="C2695">
        <v>439474</v>
      </c>
      <c r="D2695" t="s">
        <v>10</v>
      </c>
      <c r="E2695" t="s">
        <v>11</v>
      </c>
      <c r="F2695" t="s">
        <v>12</v>
      </c>
      <c r="G2695" t="s">
        <v>13</v>
      </c>
      <c r="H2695" t="s">
        <v>12</v>
      </c>
      <c r="I2695">
        <v>57</v>
      </c>
    </row>
    <row r="2696" spans="1:9" x14ac:dyDescent="0.3">
      <c r="A2696">
        <v>2695</v>
      </c>
      <c r="B2696" t="s">
        <v>9</v>
      </c>
      <c r="C2696">
        <v>3500000</v>
      </c>
      <c r="D2696" t="s">
        <v>10</v>
      </c>
      <c r="E2696" t="s">
        <v>16</v>
      </c>
      <c r="F2696" t="s">
        <v>12</v>
      </c>
      <c r="G2696" t="s">
        <v>13</v>
      </c>
      <c r="H2696" t="s">
        <v>13</v>
      </c>
      <c r="I2696">
        <v>60</v>
      </c>
    </row>
    <row r="2697" spans="1:9" x14ac:dyDescent="0.3">
      <c r="A2697">
        <v>2696</v>
      </c>
      <c r="B2697" t="s">
        <v>9</v>
      </c>
      <c r="C2697">
        <v>517500</v>
      </c>
      <c r="D2697" t="s">
        <v>10</v>
      </c>
      <c r="E2697" t="s">
        <v>16</v>
      </c>
      <c r="F2697" t="s">
        <v>12</v>
      </c>
      <c r="G2697" t="s">
        <v>13</v>
      </c>
      <c r="H2697" t="s">
        <v>13</v>
      </c>
      <c r="I2697">
        <v>31</v>
      </c>
    </row>
    <row r="2698" spans="1:9" x14ac:dyDescent="0.3">
      <c r="A2698">
        <v>2697</v>
      </c>
      <c r="B2698" t="s">
        <v>15</v>
      </c>
      <c r="C2698">
        <v>376000</v>
      </c>
      <c r="D2698" t="s">
        <v>10</v>
      </c>
      <c r="E2698" t="s">
        <v>16</v>
      </c>
      <c r="F2698" t="s">
        <v>12</v>
      </c>
      <c r="G2698" t="s">
        <v>13</v>
      </c>
      <c r="H2698" t="s">
        <v>13</v>
      </c>
      <c r="I2698">
        <v>32</v>
      </c>
    </row>
    <row r="2699" spans="1:9" x14ac:dyDescent="0.3">
      <c r="A2699">
        <v>2698</v>
      </c>
      <c r="B2699" t="s">
        <v>9</v>
      </c>
      <c r="C2699">
        <v>297230</v>
      </c>
      <c r="D2699" t="s">
        <v>10</v>
      </c>
      <c r="E2699" t="s">
        <v>16</v>
      </c>
      <c r="F2699" t="s">
        <v>12</v>
      </c>
      <c r="G2699" t="s">
        <v>13</v>
      </c>
      <c r="H2699" t="s">
        <v>13</v>
      </c>
      <c r="I2699">
        <v>24</v>
      </c>
    </row>
    <row r="2700" spans="1:9" x14ac:dyDescent="0.3">
      <c r="A2700">
        <v>2699</v>
      </c>
      <c r="B2700" t="s">
        <v>15</v>
      </c>
      <c r="C2700">
        <v>300000</v>
      </c>
      <c r="D2700" t="s">
        <v>10</v>
      </c>
      <c r="E2700" t="s">
        <v>16</v>
      </c>
      <c r="F2700" t="s">
        <v>12</v>
      </c>
      <c r="G2700" t="s">
        <v>13</v>
      </c>
      <c r="H2700" t="s">
        <v>13</v>
      </c>
      <c r="I2700">
        <v>32</v>
      </c>
    </row>
    <row r="2701" spans="1:9" x14ac:dyDescent="0.3">
      <c r="A2701">
        <v>2700</v>
      </c>
      <c r="B2701" t="s">
        <v>15</v>
      </c>
      <c r="C2701">
        <v>430103.9</v>
      </c>
      <c r="D2701" t="s">
        <v>10</v>
      </c>
      <c r="E2701" t="s">
        <v>16</v>
      </c>
      <c r="F2701" t="s">
        <v>12</v>
      </c>
      <c r="G2701" t="s">
        <v>13</v>
      </c>
      <c r="H2701" t="s">
        <v>13</v>
      </c>
      <c r="I2701">
        <v>22</v>
      </c>
    </row>
    <row r="2702" spans="1:9" x14ac:dyDescent="0.3">
      <c r="A2702">
        <v>2701</v>
      </c>
      <c r="B2702" t="s">
        <v>9</v>
      </c>
      <c r="C2702">
        <v>858401</v>
      </c>
      <c r="D2702" t="s">
        <v>10</v>
      </c>
      <c r="E2702" t="s">
        <v>16</v>
      </c>
      <c r="F2702" t="s">
        <v>12</v>
      </c>
      <c r="G2702" t="s">
        <v>13</v>
      </c>
      <c r="H2702" t="s">
        <v>13</v>
      </c>
      <c r="I2702">
        <v>32</v>
      </c>
    </row>
    <row r="2703" spans="1:9" x14ac:dyDescent="0.3">
      <c r="A2703">
        <v>2702</v>
      </c>
      <c r="B2703" t="s">
        <v>15</v>
      </c>
      <c r="C2703">
        <v>1452304</v>
      </c>
      <c r="D2703" t="s">
        <v>14</v>
      </c>
      <c r="E2703" t="s">
        <v>11</v>
      </c>
      <c r="F2703" t="s">
        <v>12</v>
      </c>
      <c r="G2703" t="s">
        <v>13</v>
      </c>
      <c r="H2703" t="s">
        <v>13</v>
      </c>
      <c r="I2703">
        <v>60</v>
      </c>
    </row>
    <row r="2704" spans="1:9" x14ac:dyDescent="0.3">
      <c r="A2704">
        <v>2703</v>
      </c>
      <c r="B2704" t="s">
        <v>15</v>
      </c>
      <c r="C2704">
        <v>358838</v>
      </c>
      <c r="D2704" t="s">
        <v>10</v>
      </c>
      <c r="E2704" t="s">
        <v>11</v>
      </c>
      <c r="F2704" t="s">
        <v>12</v>
      </c>
      <c r="G2704" t="s">
        <v>13</v>
      </c>
      <c r="H2704" t="s">
        <v>13</v>
      </c>
      <c r="I2704">
        <v>38</v>
      </c>
    </row>
    <row r="2705" spans="1:9" x14ac:dyDescent="0.3">
      <c r="A2705">
        <v>2704</v>
      </c>
      <c r="B2705" t="s">
        <v>9</v>
      </c>
      <c r="C2705">
        <v>356903.47</v>
      </c>
      <c r="D2705" t="s">
        <v>10</v>
      </c>
      <c r="E2705" t="s">
        <v>16</v>
      </c>
      <c r="F2705" t="s">
        <v>12</v>
      </c>
      <c r="G2705" t="s">
        <v>13</v>
      </c>
      <c r="H2705" t="s">
        <v>13</v>
      </c>
      <c r="I2705">
        <v>49</v>
      </c>
    </row>
    <row r="2706" spans="1:9" x14ac:dyDescent="0.3">
      <c r="A2706">
        <v>2705</v>
      </c>
      <c r="B2706" t="s">
        <v>9</v>
      </c>
      <c r="C2706">
        <v>300018</v>
      </c>
      <c r="D2706" t="s">
        <v>18</v>
      </c>
      <c r="E2706" t="s">
        <v>16</v>
      </c>
      <c r="F2706" t="s">
        <v>12</v>
      </c>
      <c r="G2706" t="s">
        <v>13</v>
      </c>
      <c r="H2706" t="s">
        <v>13</v>
      </c>
      <c r="I2706">
        <v>39</v>
      </c>
    </row>
    <row r="2707" spans="1:9" x14ac:dyDescent="0.3">
      <c r="A2707">
        <v>2706</v>
      </c>
      <c r="B2707" t="s">
        <v>15</v>
      </c>
      <c r="C2707">
        <v>1061946.5</v>
      </c>
      <c r="D2707" t="s">
        <v>10</v>
      </c>
      <c r="E2707" t="s">
        <v>11</v>
      </c>
      <c r="F2707" t="s">
        <v>12</v>
      </c>
      <c r="G2707" t="s">
        <v>13</v>
      </c>
      <c r="H2707" t="s">
        <v>13</v>
      </c>
      <c r="I2707">
        <v>29</v>
      </c>
    </row>
    <row r="2708" spans="1:9" x14ac:dyDescent="0.3">
      <c r="A2708">
        <v>2707</v>
      </c>
      <c r="B2708" t="s">
        <v>9</v>
      </c>
      <c r="C2708">
        <v>795975.32</v>
      </c>
      <c r="D2708" t="s">
        <v>10</v>
      </c>
      <c r="E2708" t="s">
        <v>11</v>
      </c>
      <c r="F2708" t="s">
        <v>12</v>
      </c>
      <c r="G2708" t="s">
        <v>13</v>
      </c>
      <c r="H2708" t="s">
        <v>13</v>
      </c>
      <c r="I2708">
        <v>38</v>
      </c>
    </row>
    <row r="2709" spans="1:9" x14ac:dyDescent="0.3">
      <c r="A2709">
        <v>2708</v>
      </c>
      <c r="B2709" t="s">
        <v>9</v>
      </c>
      <c r="C2709">
        <v>385200.2</v>
      </c>
      <c r="D2709" t="s">
        <v>10</v>
      </c>
      <c r="E2709" t="s">
        <v>16</v>
      </c>
      <c r="F2709" t="s">
        <v>12</v>
      </c>
      <c r="G2709" t="s">
        <v>13</v>
      </c>
      <c r="H2709" t="s">
        <v>13</v>
      </c>
      <c r="I2709">
        <v>27</v>
      </c>
    </row>
    <row r="2710" spans="1:9" x14ac:dyDescent="0.3">
      <c r="A2710">
        <v>2709</v>
      </c>
      <c r="B2710" t="s">
        <v>9</v>
      </c>
      <c r="C2710">
        <v>507944</v>
      </c>
      <c r="D2710" t="s">
        <v>18</v>
      </c>
      <c r="E2710" t="s">
        <v>16</v>
      </c>
      <c r="F2710" t="s">
        <v>12</v>
      </c>
      <c r="G2710" t="s">
        <v>12</v>
      </c>
      <c r="H2710" t="s">
        <v>12</v>
      </c>
      <c r="I2710">
        <v>54</v>
      </c>
    </row>
    <row r="2711" spans="1:9" x14ac:dyDescent="0.3">
      <c r="A2711">
        <v>2710</v>
      </c>
      <c r="B2711" t="s">
        <v>9</v>
      </c>
      <c r="C2711">
        <v>1196608</v>
      </c>
      <c r="D2711" t="s">
        <v>10</v>
      </c>
      <c r="E2711" t="s">
        <v>16</v>
      </c>
      <c r="F2711" t="s">
        <v>12</v>
      </c>
      <c r="G2711" t="s">
        <v>13</v>
      </c>
      <c r="H2711" t="s">
        <v>13</v>
      </c>
      <c r="I2711">
        <v>33</v>
      </c>
    </row>
    <row r="2712" spans="1:9" x14ac:dyDescent="0.3">
      <c r="A2712">
        <v>2711</v>
      </c>
      <c r="B2712" t="s">
        <v>9</v>
      </c>
      <c r="C2712">
        <v>388315.75</v>
      </c>
      <c r="D2712" t="s">
        <v>10</v>
      </c>
      <c r="E2712" t="s">
        <v>16</v>
      </c>
      <c r="F2712" t="s">
        <v>12</v>
      </c>
      <c r="G2712" t="s">
        <v>13</v>
      </c>
      <c r="H2712" t="s">
        <v>13</v>
      </c>
      <c r="I2712">
        <v>59</v>
      </c>
    </row>
    <row r="2713" spans="1:9" x14ac:dyDescent="0.3">
      <c r="A2713">
        <v>2712</v>
      </c>
      <c r="B2713" t="s">
        <v>15</v>
      </c>
      <c r="C2713">
        <v>2109522.85</v>
      </c>
      <c r="D2713" t="s">
        <v>10</v>
      </c>
      <c r="E2713" t="s">
        <v>11</v>
      </c>
      <c r="F2713" t="s">
        <v>12</v>
      </c>
      <c r="G2713" t="s">
        <v>13</v>
      </c>
      <c r="H2713" t="s">
        <v>13</v>
      </c>
      <c r="I2713">
        <v>45</v>
      </c>
    </row>
    <row r="2714" spans="1:9" x14ac:dyDescent="0.3">
      <c r="A2714">
        <v>2713</v>
      </c>
      <c r="B2714" t="s">
        <v>9</v>
      </c>
      <c r="C2714">
        <v>297046</v>
      </c>
      <c r="D2714" t="s">
        <v>17</v>
      </c>
      <c r="E2714" t="s">
        <v>16</v>
      </c>
      <c r="F2714" t="s">
        <v>12</v>
      </c>
      <c r="G2714" t="s">
        <v>12</v>
      </c>
      <c r="H2714" t="s">
        <v>12</v>
      </c>
      <c r="I2714">
        <v>46</v>
      </c>
    </row>
    <row r="2715" spans="1:9" x14ac:dyDescent="0.3">
      <c r="A2715">
        <v>2714</v>
      </c>
      <c r="B2715" t="s">
        <v>9</v>
      </c>
      <c r="C2715">
        <v>389232</v>
      </c>
      <c r="D2715" t="s">
        <v>10</v>
      </c>
      <c r="E2715" t="s">
        <v>16</v>
      </c>
      <c r="F2715" t="s">
        <v>12</v>
      </c>
      <c r="G2715" t="s">
        <v>13</v>
      </c>
      <c r="H2715" t="s">
        <v>13</v>
      </c>
      <c r="I2715">
        <v>39</v>
      </c>
    </row>
    <row r="2716" spans="1:9" x14ac:dyDescent="0.3">
      <c r="A2716">
        <v>2715</v>
      </c>
      <c r="B2716" t="s">
        <v>15</v>
      </c>
      <c r="C2716">
        <v>746903</v>
      </c>
      <c r="D2716" t="s">
        <v>10</v>
      </c>
      <c r="E2716" t="s">
        <v>11</v>
      </c>
      <c r="F2716" t="s">
        <v>12</v>
      </c>
      <c r="G2716" t="s">
        <v>13</v>
      </c>
      <c r="H2716" t="s">
        <v>12</v>
      </c>
      <c r="I2716">
        <v>31</v>
      </c>
    </row>
    <row r="2717" spans="1:9" x14ac:dyDescent="0.3">
      <c r="A2717">
        <v>2716</v>
      </c>
      <c r="B2717" t="s">
        <v>9</v>
      </c>
      <c r="C2717">
        <v>362250</v>
      </c>
      <c r="D2717" t="s">
        <v>10</v>
      </c>
      <c r="E2717" t="s">
        <v>16</v>
      </c>
      <c r="F2717" t="s">
        <v>12</v>
      </c>
      <c r="G2717" t="s">
        <v>13</v>
      </c>
      <c r="H2717" t="s">
        <v>13</v>
      </c>
      <c r="I2717">
        <v>44</v>
      </c>
    </row>
    <row r="2718" spans="1:9" x14ac:dyDescent="0.3">
      <c r="A2718">
        <v>2717</v>
      </c>
      <c r="B2718" t="s">
        <v>9</v>
      </c>
      <c r="C2718">
        <v>278030</v>
      </c>
      <c r="D2718" t="s">
        <v>19</v>
      </c>
      <c r="E2718" t="s">
        <v>16</v>
      </c>
      <c r="F2718" t="s">
        <v>12</v>
      </c>
      <c r="G2718" t="s">
        <v>13</v>
      </c>
      <c r="H2718" t="s">
        <v>13</v>
      </c>
      <c r="I2718">
        <v>30</v>
      </c>
    </row>
    <row r="2719" spans="1:9" x14ac:dyDescent="0.3">
      <c r="A2719">
        <v>2718</v>
      </c>
      <c r="B2719" t="s">
        <v>15</v>
      </c>
      <c r="C2719">
        <v>250000</v>
      </c>
      <c r="D2719" t="s">
        <v>10</v>
      </c>
      <c r="E2719" t="s">
        <v>16</v>
      </c>
      <c r="F2719" t="s">
        <v>12</v>
      </c>
      <c r="G2719" t="s">
        <v>12</v>
      </c>
      <c r="H2719" t="s">
        <v>12</v>
      </c>
      <c r="I2719">
        <v>54</v>
      </c>
    </row>
    <row r="2720" spans="1:9" x14ac:dyDescent="0.3">
      <c r="A2720">
        <v>2719</v>
      </c>
      <c r="B2720" t="s">
        <v>15</v>
      </c>
      <c r="C2720">
        <v>297046</v>
      </c>
      <c r="D2720" t="s">
        <v>17</v>
      </c>
      <c r="E2720" t="s">
        <v>16</v>
      </c>
      <c r="F2720" t="s">
        <v>12</v>
      </c>
      <c r="G2720" t="s">
        <v>12</v>
      </c>
      <c r="H2720" t="s">
        <v>13</v>
      </c>
      <c r="I2720">
        <v>44</v>
      </c>
    </row>
    <row r="2721" spans="1:9" x14ac:dyDescent="0.3">
      <c r="A2721">
        <v>2720</v>
      </c>
      <c r="B2721" t="s">
        <v>15</v>
      </c>
      <c r="C2721">
        <v>120000</v>
      </c>
      <c r="D2721" t="s">
        <v>10</v>
      </c>
      <c r="E2721" t="s">
        <v>16</v>
      </c>
      <c r="F2721" t="s">
        <v>12</v>
      </c>
      <c r="G2721" t="s">
        <v>13</v>
      </c>
      <c r="H2721" t="s">
        <v>12</v>
      </c>
      <c r="I2721">
        <v>55</v>
      </c>
    </row>
    <row r="2722" spans="1:9" x14ac:dyDescent="0.3">
      <c r="A2722">
        <v>2721</v>
      </c>
      <c r="B2722" t="s">
        <v>15</v>
      </c>
      <c r="C2722">
        <v>315617</v>
      </c>
      <c r="D2722" t="s">
        <v>17</v>
      </c>
      <c r="E2722" t="s">
        <v>16</v>
      </c>
      <c r="F2722" t="s">
        <v>12</v>
      </c>
      <c r="G2722" t="s">
        <v>13</v>
      </c>
      <c r="H2722" t="s">
        <v>13</v>
      </c>
      <c r="I2722">
        <v>65</v>
      </c>
    </row>
    <row r="2723" spans="1:9" x14ac:dyDescent="0.3">
      <c r="A2723">
        <v>2722</v>
      </c>
      <c r="B2723" t="s">
        <v>9</v>
      </c>
      <c r="C2723">
        <v>1034183.15</v>
      </c>
      <c r="D2723" t="s">
        <v>10</v>
      </c>
      <c r="E2723" t="s">
        <v>16</v>
      </c>
      <c r="F2723" t="s">
        <v>12</v>
      </c>
      <c r="G2723" t="s">
        <v>13</v>
      </c>
      <c r="H2723" t="s">
        <v>13</v>
      </c>
      <c r="I2723">
        <v>28</v>
      </c>
    </row>
    <row r="2724" spans="1:9" x14ac:dyDescent="0.3">
      <c r="A2724">
        <v>2723</v>
      </c>
      <c r="B2724" t="s">
        <v>9</v>
      </c>
      <c r="C2724">
        <v>484022.45</v>
      </c>
      <c r="D2724" t="s">
        <v>10</v>
      </c>
      <c r="E2724" t="s">
        <v>16</v>
      </c>
      <c r="F2724" t="s">
        <v>12</v>
      </c>
      <c r="G2724" t="s">
        <v>13</v>
      </c>
      <c r="H2724" t="s">
        <v>13</v>
      </c>
      <c r="I2724">
        <v>42</v>
      </c>
    </row>
    <row r="2725" spans="1:9" x14ac:dyDescent="0.3">
      <c r="A2725">
        <v>2724</v>
      </c>
      <c r="B2725" t="s">
        <v>15</v>
      </c>
      <c r="C2725">
        <v>200000</v>
      </c>
      <c r="D2725" t="s">
        <v>10</v>
      </c>
      <c r="E2725" t="s">
        <v>16</v>
      </c>
      <c r="F2725" t="s">
        <v>12</v>
      </c>
      <c r="G2725" t="s">
        <v>12</v>
      </c>
      <c r="H2725" t="s">
        <v>13</v>
      </c>
      <c r="I2725">
        <v>53</v>
      </c>
    </row>
    <row r="2726" spans="1:9" x14ac:dyDescent="0.3">
      <c r="A2726">
        <v>2725</v>
      </c>
      <c r="B2726" t="s">
        <v>9</v>
      </c>
      <c r="C2726">
        <v>594092</v>
      </c>
      <c r="D2726" t="s">
        <v>18</v>
      </c>
      <c r="E2726" t="s">
        <v>16</v>
      </c>
      <c r="F2726" t="s">
        <v>12</v>
      </c>
      <c r="G2726" t="s">
        <v>13</v>
      </c>
      <c r="H2726" t="s">
        <v>12</v>
      </c>
      <c r="I2726">
        <v>67</v>
      </c>
    </row>
    <row r="2727" spans="1:9" x14ac:dyDescent="0.3">
      <c r="A2727">
        <v>2726</v>
      </c>
      <c r="B2727" t="s">
        <v>9</v>
      </c>
      <c r="C2727">
        <v>501950.24</v>
      </c>
      <c r="D2727" t="s">
        <v>10</v>
      </c>
      <c r="E2727" t="s">
        <v>16</v>
      </c>
      <c r="F2727" t="s">
        <v>12</v>
      </c>
      <c r="G2727" t="s">
        <v>13</v>
      </c>
      <c r="H2727" t="s">
        <v>13</v>
      </c>
      <c r="I2727">
        <v>46</v>
      </c>
    </row>
    <row r="2728" spans="1:9" x14ac:dyDescent="0.3">
      <c r="A2728">
        <v>2727</v>
      </c>
      <c r="B2728" t="s">
        <v>9</v>
      </c>
      <c r="C2728">
        <v>297046</v>
      </c>
      <c r="D2728" t="s">
        <v>17</v>
      </c>
      <c r="E2728" t="s">
        <v>16</v>
      </c>
      <c r="F2728" t="s">
        <v>12</v>
      </c>
      <c r="G2728" t="s">
        <v>13</v>
      </c>
      <c r="H2728" t="s">
        <v>13</v>
      </c>
      <c r="I2728">
        <v>46</v>
      </c>
    </row>
    <row r="2729" spans="1:9" x14ac:dyDescent="0.3">
      <c r="A2729">
        <v>2728</v>
      </c>
      <c r="B2729" t="s">
        <v>9</v>
      </c>
      <c r="C2729">
        <v>360061</v>
      </c>
      <c r="D2729" t="s">
        <v>10</v>
      </c>
      <c r="E2729" t="s">
        <v>16</v>
      </c>
      <c r="F2729" t="s">
        <v>12</v>
      </c>
      <c r="G2729" t="s">
        <v>13</v>
      </c>
      <c r="H2729" t="s">
        <v>13</v>
      </c>
      <c r="I2729">
        <v>32</v>
      </c>
    </row>
    <row r="2730" spans="1:9" x14ac:dyDescent="0.3">
      <c r="A2730">
        <v>2729</v>
      </c>
      <c r="B2730" t="s">
        <v>15</v>
      </c>
      <c r="C2730">
        <v>350325</v>
      </c>
      <c r="D2730" t="s">
        <v>10</v>
      </c>
      <c r="E2730" t="s">
        <v>16</v>
      </c>
      <c r="F2730" t="s">
        <v>12</v>
      </c>
      <c r="G2730" t="s">
        <v>13</v>
      </c>
      <c r="H2730" t="s">
        <v>13</v>
      </c>
      <c r="I2730">
        <v>27</v>
      </c>
    </row>
    <row r="2731" spans="1:9" x14ac:dyDescent="0.3">
      <c r="A2731">
        <v>2730</v>
      </c>
      <c r="B2731" t="s">
        <v>9</v>
      </c>
      <c r="C2731">
        <v>687802.61</v>
      </c>
      <c r="D2731" t="s">
        <v>10</v>
      </c>
      <c r="E2731" t="s">
        <v>16</v>
      </c>
      <c r="F2731" t="s">
        <v>12</v>
      </c>
      <c r="G2731" t="s">
        <v>12</v>
      </c>
      <c r="H2731" t="s">
        <v>13</v>
      </c>
      <c r="I2731">
        <v>47</v>
      </c>
    </row>
    <row r="2732" spans="1:9" x14ac:dyDescent="0.3">
      <c r="A2732">
        <v>2731</v>
      </c>
      <c r="B2732" t="s">
        <v>15</v>
      </c>
      <c r="C2732">
        <v>300000</v>
      </c>
      <c r="D2732" t="s">
        <v>10</v>
      </c>
      <c r="E2732" t="s">
        <v>16</v>
      </c>
      <c r="F2732" t="s">
        <v>12</v>
      </c>
      <c r="G2732" t="s">
        <v>13</v>
      </c>
      <c r="H2732" t="s">
        <v>13</v>
      </c>
      <c r="I2732">
        <v>43</v>
      </c>
    </row>
    <row r="2733" spans="1:9" x14ac:dyDescent="0.3">
      <c r="A2733">
        <v>2732</v>
      </c>
      <c r="B2733" t="s">
        <v>9</v>
      </c>
      <c r="C2733">
        <v>473527.9</v>
      </c>
      <c r="D2733" t="s">
        <v>10</v>
      </c>
      <c r="E2733" t="s">
        <v>16</v>
      </c>
      <c r="F2733" t="s">
        <v>12</v>
      </c>
      <c r="G2733" t="s">
        <v>13</v>
      </c>
      <c r="H2733" t="s">
        <v>13</v>
      </c>
      <c r="I2733">
        <v>29</v>
      </c>
    </row>
    <row r="2734" spans="1:9" x14ac:dyDescent="0.3">
      <c r="A2734">
        <v>2733</v>
      </c>
      <c r="B2734" t="s">
        <v>9</v>
      </c>
      <c r="C2734">
        <v>404467</v>
      </c>
      <c r="D2734" t="s">
        <v>17</v>
      </c>
      <c r="E2734" t="s">
        <v>16</v>
      </c>
      <c r="F2734" t="s">
        <v>12</v>
      </c>
      <c r="G2734" t="s">
        <v>13</v>
      </c>
      <c r="H2734" t="s">
        <v>13</v>
      </c>
      <c r="I2734">
        <v>62</v>
      </c>
    </row>
    <row r="2735" spans="1:9" x14ac:dyDescent="0.3">
      <c r="A2735">
        <v>2734</v>
      </c>
      <c r="B2735" t="s">
        <v>15</v>
      </c>
      <c r="C2735">
        <v>681958.86</v>
      </c>
      <c r="D2735" t="s">
        <v>10</v>
      </c>
      <c r="E2735" t="s">
        <v>16</v>
      </c>
      <c r="F2735" t="s">
        <v>12</v>
      </c>
      <c r="G2735" t="s">
        <v>13</v>
      </c>
      <c r="H2735" t="s">
        <v>13</v>
      </c>
      <c r="I2735">
        <v>28</v>
      </c>
    </row>
    <row r="2736" spans="1:9" x14ac:dyDescent="0.3">
      <c r="A2736">
        <v>2735</v>
      </c>
      <c r="B2736" t="s">
        <v>9</v>
      </c>
      <c r="C2736">
        <v>1109112</v>
      </c>
      <c r="D2736" t="s">
        <v>10</v>
      </c>
      <c r="E2736" t="s">
        <v>11</v>
      </c>
      <c r="F2736" t="s">
        <v>12</v>
      </c>
      <c r="G2736" t="s">
        <v>13</v>
      </c>
      <c r="H2736" t="s">
        <v>13</v>
      </c>
      <c r="I2736">
        <v>32</v>
      </c>
    </row>
    <row r="2737" spans="1:9" x14ac:dyDescent="0.3">
      <c r="A2737">
        <v>2736</v>
      </c>
      <c r="B2737" t="s">
        <v>9</v>
      </c>
      <c r="C2737">
        <v>356025</v>
      </c>
      <c r="D2737" t="s">
        <v>10</v>
      </c>
      <c r="E2737" t="s">
        <v>16</v>
      </c>
      <c r="F2737" t="s">
        <v>12</v>
      </c>
      <c r="G2737" t="s">
        <v>13</v>
      </c>
      <c r="H2737" t="s">
        <v>13</v>
      </c>
      <c r="I2737">
        <v>22</v>
      </c>
    </row>
    <row r="2738" spans="1:9" x14ac:dyDescent="0.3">
      <c r="A2738">
        <v>2737</v>
      </c>
      <c r="B2738" t="s">
        <v>9</v>
      </c>
      <c r="C2738">
        <v>513238.95</v>
      </c>
      <c r="D2738" t="s">
        <v>10</v>
      </c>
      <c r="E2738" t="s">
        <v>16</v>
      </c>
      <c r="F2738" t="s">
        <v>12</v>
      </c>
      <c r="G2738" t="s">
        <v>13</v>
      </c>
      <c r="H2738" t="s">
        <v>13</v>
      </c>
      <c r="I2738">
        <v>34</v>
      </c>
    </row>
    <row r="2739" spans="1:9" x14ac:dyDescent="0.3">
      <c r="A2739">
        <v>2738</v>
      </c>
      <c r="B2739" t="s">
        <v>9</v>
      </c>
      <c r="C2739">
        <v>278030</v>
      </c>
      <c r="D2739" t="s">
        <v>21</v>
      </c>
      <c r="E2739" t="s">
        <v>16</v>
      </c>
      <c r="F2739" t="s">
        <v>12</v>
      </c>
      <c r="G2739" t="s">
        <v>12</v>
      </c>
      <c r="H2739" t="s">
        <v>13</v>
      </c>
      <c r="I2739">
        <v>27</v>
      </c>
    </row>
    <row r="2740" spans="1:9" x14ac:dyDescent="0.3">
      <c r="A2740">
        <v>2739</v>
      </c>
      <c r="B2740" t="s">
        <v>15</v>
      </c>
      <c r="C2740">
        <v>141510.17000000001</v>
      </c>
      <c r="D2740" t="s">
        <v>14</v>
      </c>
      <c r="E2740" t="s">
        <v>11</v>
      </c>
      <c r="F2740" t="s">
        <v>12</v>
      </c>
      <c r="G2740" t="s">
        <v>13</v>
      </c>
      <c r="H2740" t="s">
        <v>13</v>
      </c>
      <c r="I2740">
        <v>85</v>
      </c>
    </row>
    <row r="2741" spans="1:9" x14ac:dyDescent="0.3">
      <c r="A2741">
        <v>2740</v>
      </c>
      <c r="B2741" t="s">
        <v>15</v>
      </c>
      <c r="C2741">
        <v>135000</v>
      </c>
      <c r="D2741" t="s">
        <v>10</v>
      </c>
      <c r="E2741" t="s">
        <v>16</v>
      </c>
      <c r="F2741" t="s">
        <v>12</v>
      </c>
      <c r="G2741" t="s">
        <v>13</v>
      </c>
      <c r="H2741" t="s">
        <v>12</v>
      </c>
      <c r="I2741">
        <v>37</v>
      </c>
    </row>
    <row r="2742" spans="1:9" x14ac:dyDescent="0.3">
      <c r="A2742">
        <v>2741</v>
      </c>
      <c r="B2742" t="s">
        <v>9</v>
      </c>
      <c r="C2742">
        <v>6787104.5199999996</v>
      </c>
      <c r="D2742" t="s">
        <v>10</v>
      </c>
      <c r="E2742" t="s">
        <v>11</v>
      </c>
      <c r="F2742" t="s">
        <v>12</v>
      </c>
      <c r="G2742" t="s">
        <v>13</v>
      </c>
      <c r="H2742" t="s">
        <v>13</v>
      </c>
      <c r="I2742">
        <v>56</v>
      </c>
    </row>
    <row r="2743" spans="1:9" x14ac:dyDescent="0.3">
      <c r="A2743">
        <v>2742</v>
      </c>
      <c r="B2743" t="s">
        <v>15</v>
      </c>
      <c r="C2743">
        <v>777494.45</v>
      </c>
      <c r="D2743" t="s">
        <v>10</v>
      </c>
      <c r="E2743" t="s">
        <v>11</v>
      </c>
      <c r="F2743" t="s">
        <v>12</v>
      </c>
      <c r="G2743" t="s">
        <v>13</v>
      </c>
      <c r="H2743" t="s">
        <v>13</v>
      </c>
      <c r="I2743">
        <v>32</v>
      </c>
    </row>
    <row r="2744" spans="1:9" x14ac:dyDescent="0.3">
      <c r="A2744">
        <v>2743</v>
      </c>
      <c r="B2744" t="s">
        <v>9</v>
      </c>
      <c r="C2744">
        <v>550491</v>
      </c>
      <c r="D2744" t="s">
        <v>10</v>
      </c>
      <c r="E2744" t="s">
        <v>16</v>
      </c>
      <c r="F2744" t="s">
        <v>12</v>
      </c>
      <c r="G2744" t="s">
        <v>13</v>
      </c>
      <c r="H2744" t="s">
        <v>13</v>
      </c>
      <c r="I2744">
        <v>45</v>
      </c>
    </row>
    <row r="2745" spans="1:9" x14ac:dyDescent="0.3">
      <c r="A2745">
        <v>2744</v>
      </c>
      <c r="B2745" t="s">
        <v>15</v>
      </c>
      <c r="C2745">
        <v>298018</v>
      </c>
      <c r="D2745" t="s">
        <v>17</v>
      </c>
      <c r="E2745" t="s">
        <v>16</v>
      </c>
      <c r="F2745" t="s">
        <v>12</v>
      </c>
      <c r="G2745" t="s">
        <v>12</v>
      </c>
      <c r="H2745" t="s">
        <v>13</v>
      </c>
      <c r="I2745">
        <v>51</v>
      </c>
    </row>
    <row r="2746" spans="1:9" x14ac:dyDescent="0.3">
      <c r="A2746">
        <v>2745</v>
      </c>
      <c r="B2746" t="s">
        <v>9</v>
      </c>
      <c r="C2746">
        <v>802400</v>
      </c>
      <c r="D2746" t="s">
        <v>10</v>
      </c>
      <c r="E2746" t="s">
        <v>16</v>
      </c>
      <c r="F2746" t="s">
        <v>12</v>
      </c>
      <c r="G2746" t="s">
        <v>13</v>
      </c>
      <c r="H2746" t="s">
        <v>13</v>
      </c>
      <c r="I2746">
        <v>39</v>
      </c>
    </row>
    <row r="2747" spans="1:9" x14ac:dyDescent="0.3">
      <c r="A2747">
        <v>2746</v>
      </c>
      <c r="B2747" t="s">
        <v>15</v>
      </c>
      <c r="C2747">
        <v>270000</v>
      </c>
      <c r="D2747" t="s">
        <v>10</v>
      </c>
      <c r="E2747" t="s">
        <v>16</v>
      </c>
      <c r="F2747" t="s">
        <v>12</v>
      </c>
      <c r="G2747" t="s">
        <v>12</v>
      </c>
      <c r="H2747" t="s">
        <v>13</v>
      </c>
      <c r="I2747">
        <v>28</v>
      </c>
    </row>
    <row r="2748" spans="1:9" x14ac:dyDescent="0.3">
      <c r="A2748">
        <v>2747</v>
      </c>
      <c r="B2748" t="s">
        <v>9</v>
      </c>
      <c r="C2748">
        <v>296700</v>
      </c>
      <c r="D2748" t="s">
        <v>10</v>
      </c>
      <c r="E2748" t="s">
        <v>16</v>
      </c>
      <c r="F2748" t="s">
        <v>12</v>
      </c>
      <c r="G2748" t="s">
        <v>13</v>
      </c>
      <c r="H2748" t="s">
        <v>13</v>
      </c>
      <c r="I2748">
        <v>31</v>
      </c>
    </row>
    <row r="2749" spans="1:9" x14ac:dyDescent="0.3">
      <c r="A2749">
        <v>2748</v>
      </c>
      <c r="B2749" t="s">
        <v>15</v>
      </c>
      <c r="C2749">
        <v>1332247</v>
      </c>
      <c r="D2749" t="s">
        <v>10</v>
      </c>
      <c r="E2749" t="s">
        <v>11</v>
      </c>
      <c r="F2749" t="s">
        <v>12</v>
      </c>
      <c r="G2749" t="s">
        <v>13</v>
      </c>
      <c r="H2749" t="s">
        <v>13</v>
      </c>
      <c r="I2749">
        <v>33</v>
      </c>
    </row>
    <row r="2750" spans="1:9" x14ac:dyDescent="0.3">
      <c r="A2750">
        <v>2749</v>
      </c>
      <c r="B2750" t="s">
        <v>15</v>
      </c>
      <c r="C2750">
        <v>327400</v>
      </c>
      <c r="D2750" t="s">
        <v>10</v>
      </c>
      <c r="E2750" t="s">
        <v>16</v>
      </c>
      <c r="F2750" t="s">
        <v>12</v>
      </c>
      <c r="G2750" t="s">
        <v>13</v>
      </c>
      <c r="H2750" t="s">
        <v>13</v>
      </c>
      <c r="I2750">
        <v>35</v>
      </c>
    </row>
    <row r="2751" spans="1:9" x14ac:dyDescent="0.3">
      <c r="A2751">
        <v>2750</v>
      </c>
      <c r="B2751" t="s">
        <v>9</v>
      </c>
      <c r="C2751">
        <v>454803</v>
      </c>
      <c r="D2751" t="s">
        <v>10</v>
      </c>
      <c r="E2751" t="s">
        <v>16</v>
      </c>
      <c r="F2751" t="s">
        <v>12</v>
      </c>
      <c r="G2751" t="s">
        <v>13</v>
      </c>
      <c r="H2751" t="s">
        <v>13</v>
      </c>
      <c r="I2751">
        <v>26</v>
      </c>
    </row>
    <row r="2752" spans="1:9" x14ac:dyDescent="0.3">
      <c r="A2752">
        <v>2751</v>
      </c>
      <c r="B2752" t="s">
        <v>15</v>
      </c>
      <c r="C2752">
        <v>297045</v>
      </c>
      <c r="D2752" t="s">
        <v>18</v>
      </c>
      <c r="E2752" t="s">
        <v>16</v>
      </c>
      <c r="F2752" t="s">
        <v>12</v>
      </c>
      <c r="G2752" t="s">
        <v>13</v>
      </c>
      <c r="H2752" t="s">
        <v>13</v>
      </c>
      <c r="I2752">
        <v>53</v>
      </c>
    </row>
    <row r="2753" spans="1:9" x14ac:dyDescent="0.3">
      <c r="A2753">
        <v>2752</v>
      </c>
      <c r="B2753" t="s">
        <v>9</v>
      </c>
      <c r="C2753">
        <v>310544</v>
      </c>
      <c r="D2753" t="s">
        <v>18</v>
      </c>
      <c r="E2753" t="s">
        <v>16</v>
      </c>
      <c r="F2753" t="s">
        <v>12</v>
      </c>
      <c r="G2753" t="s">
        <v>13</v>
      </c>
      <c r="H2753" t="s">
        <v>12</v>
      </c>
      <c r="I2753">
        <v>42</v>
      </c>
    </row>
    <row r="2754" spans="1:9" x14ac:dyDescent="0.3">
      <c r="A2754">
        <v>2753</v>
      </c>
      <c r="B2754" t="s">
        <v>15</v>
      </c>
      <c r="C2754">
        <v>1402150.95</v>
      </c>
      <c r="D2754" t="s">
        <v>10</v>
      </c>
      <c r="E2754" t="s">
        <v>16</v>
      </c>
      <c r="F2754" t="s">
        <v>12</v>
      </c>
      <c r="G2754" t="s">
        <v>13</v>
      </c>
      <c r="H2754" t="s">
        <v>13</v>
      </c>
      <c r="I2754">
        <v>32</v>
      </c>
    </row>
    <row r="2755" spans="1:9" x14ac:dyDescent="0.3">
      <c r="A2755">
        <v>2754</v>
      </c>
      <c r="B2755" t="s">
        <v>15</v>
      </c>
      <c r="C2755">
        <v>812430</v>
      </c>
      <c r="D2755" t="s">
        <v>10</v>
      </c>
      <c r="E2755" t="s">
        <v>16</v>
      </c>
      <c r="F2755" t="s">
        <v>12</v>
      </c>
      <c r="G2755" t="s">
        <v>13</v>
      </c>
      <c r="H2755" t="s">
        <v>13</v>
      </c>
      <c r="I2755">
        <v>27</v>
      </c>
    </row>
    <row r="2756" spans="1:9" x14ac:dyDescent="0.3">
      <c r="A2756">
        <v>2755</v>
      </c>
      <c r="B2756" t="s">
        <v>9</v>
      </c>
      <c r="C2756">
        <v>610243.4</v>
      </c>
      <c r="D2756" t="s">
        <v>10</v>
      </c>
      <c r="E2756" t="s">
        <v>16</v>
      </c>
      <c r="F2756" t="s">
        <v>12</v>
      </c>
      <c r="G2756" t="s">
        <v>13</v>
      </c>
      <c r="H2756" t="s">
        <v>13</v>
      </c>
      <c r="I2756">
        <v>52</v>
      </c>
    </row>
    <row r="2757" spans="1:9" x14ac:dyDescent="0.3">
      <c r="A2757">
        <v>2756</v>
      </c>
      <c r="B2757" t="s">
        <v>9</v>
      </c>
      <c r="C2757">
        <v>129133.33</v>
      </c>
      <c r="D2757" t="s">
        <v>10</v>
      </c>
      <c r="E2757" t="s">
        <v>16</v>
      </c>
      <c r="F2757" t="s">
        <v>12</v>
      </c>
      <c r="G2757" t="s">
        <v>13</v>
      </c>
      <c r="H2757" t="s">
        <v>13</v>
      </c>
      <c r="I2757">
        <v>35</v>
      </c>
    </row>
    <row r="2758" spans="1:9" x14ac:dyDescent="0.3">
      <c r="A2758">
        <v>2757</v>
      </c>
      <c r="B2758" t="s">
        <v>9</v>
      </c>
      <c r="C2758">
        <v>1119534</v>
      </c>
      <c r="D2758" t="s">
        <v>18</v>
      </c>
      <c r="E2758" t="s">
        <v>16</v>
      </c>
      <c r="F2758" t="s">
        <v>12</v>
      </c>
      <c r="G2758" t="s">
        <v>12</v>
      </c>
      <c r="H2758" t="s">
        <v>12</v>
      </c>
      <c r="I2758">
        <v>53</v>
      </c>
    </row>
    <row r="2759" spans="1:9" x14ac:dyDescent="0.3">
      <c r="A2759">
        <v>2758</v>
      </c>
      <c r="B2759" t="s">
        <v>15</v>
      </c>
      <c r="C2759">
        <v>302010</v>
      </c>
      <c r="D2759" t="s">
        <v>18</v>
      </c>
      <c r="E2759" t="s">
        <v>16</v>
      </c>
      <c r="F2759" t="s">
        <v>12</v>
      </c>
      <c r="G2759" t="s">
        <v>13</v>
      </c>
      <c r="H2759" t="s">
        <v>13</v>
      </c>
      <c r="I2759">
        <v>24</v>
      </c>
    </row>
    <row r="2760" spans="1:9" x14ac:dyDescent="0.3">
      <c r="A2760">
        <v>2759</v>
      </c>
      <c r="B2760" t="s">
        <v>15</v>
      </c>
      <c r="C2760">
        <v>325000</v>
      </c>
      <c r="D2760" t="s">
        <v>10</v>
      </c>
      <c r="E2760" t="s">
        <v>16</v>
      </c>
      <c r="F2760" t="s">
        <v>12</v>
      </c>
      <c r="G2760" t="s">
        <v>12</v>
      </c>
      <c r="H2760" t="s">
        <v>13</v>
      </c>
      <c r="I2760">
        <v>24</v>
      </c>
    </row>
    <row r="2761" spans="1:9" x14ac:dyDescent="0.3">
      <c r="A2761">
        <v>2760</v>
      </c>
      <c r="B2761" t="s">
        <v>9</v>
      </c>
      <c r="C2761">
        <v>278030</v>
      </c>
      <c r="D2761" t="s">
        <v>19</v>
      </c>
      <c r="E2761" t="s">
        <v>16</v>
      </c>
      <c r="F2761" t="s">
        <v>12</v>
      </c>
      <c r="G2761" t="s">
        <v>13</v>
      </c>
      <c r="H2761" t="s">
        <v>13</v>
      </c>
      <c r="I2761">
        <v>24</v>
      </c>
    </row>
    <row r="2762" spans="1:9" x14ac:dyDescent="0.3">
      <c r="A2762">
        <v>2761</v>
      </c>
      <c r="B2762" t="s">
        <v>15</v>
      </c>
      <c r="C2762">
        <v>359544.27</v>
      </c>
      <c r="D2762" t="s">
        <v>21</v>
      </c>
      <c r="E2762" t="s">
        <v>16</v>
      </c>
      <c r="F2762" t="s">
        <v>12</v>
      </c>
      <c r="G2762" t="s">
        <v>12</v>
      </c>
      <c r="H2762" t="s">
        <v>13</v>
      </c>
      <c r="I2762">
        <v>66</v>
      </c>
    </row>
    <row r="2763" spans="1:9" x14ac:dyDescent="0.3">
      <c r="A2763">
        <v>2762</v>
      </c>
      <c r="B2763" t="s">
        <v>9</v>
      </c>
      <c r="C2763">
        <v>680000</v>
      </c>
      <c r="D2763" t="s">
        <v>10</v>
      </c>
      <c r="E2763" t="s">
        <v>16</v>
      </c>
      <c r="F2763" t="s">
        <v>12</v>
      </c>
      <c r="G2763" t="s">
        <v>13</v>
      </c>
      <c r="H2763" t="s">
        <v>13</v>
      </c>
      <c r="I2763">
        <v>33</v>
      </c>
    </row>
    <row r="2764" spans="1:9" x14ac:dyDescent="0.3">
      <c r="A2764">
        <v>2763</v>
      </c>
      <c r="B2764" t="s">
        <v>15</v>
      </c>
      <c r="C2764">
        <v>610000</v>
      </c>
      <c r="D2764" t="s">
        <v>10</v>
      </c>
      <c r="E2764" t="s">
        <v>16</v>
      </c>
      <c r="F2764" t="s">
        <v>12</v>
      </c>
      <c r="G2764" t="s">
        <v>13</v>
      </c>
      <c r="H2764" t="s">
        <v>13</v>
      </c>
      <c r="I2764">
        <v>30</v>
      </c>
    </row>
    <row r="2765" spans="1:9" x14ac:dyDescent="0.3">
      <c r="A2765">
        <v>2764</v>
      </c>
      <c r="B2765" t="s">
        <v>9</v>
      </c>
      <c r="C2765">
        <v>477307.36</v>
      </c>
      <c r="D2765" t="s">
        <v>10</v>
      </c>
      <c r="E2765" t="s">
        <v>16</v>
      </c>
      <c r="F2765" t="s">
        <v>12</v>
      </c>
      <c r="G2765" t="s">
        <v>13</v>
      </c>
      <c r="H2765" t="s">
        <v>13</v>
      </c>
      <c r="I2765">
        <v>63</v>
      </c>
    </row>
    <row r="2766" spans="1:9" x14ac:dyDescent="0.3">
      <c r="A2766">
        <v>2765</v>
      </c>
      <c r="B2766" t="s">
        <v>9</v>
      </c>
      <c r="C2766">
        <v>385938</v>
      </c>
      <c r="D2766" t="s">
        <v>10</v>
      </c>
      <c r="E2766" t="s">
        <v>16</v>
      </c>
      <c r="F2766" t="s">
        <v>12</v>
      </c>
      <c r="G2766" t="s">
        <v>13</v>
      </c>
      <c r="H2766" t="s">
        <v>12</v>
      </c>
      <c r="I2766">
        <v>51</v>
      </c>
    </row>
    <row r="2767" spans="1:9" x14ac:dyDescent="0.3">
      <c r="A2767">
        <v>2766</v>
      </c>
      <c r="B2767" t="s">
        <v>15</v>
      </c>
      <c r="C2767">
        <v>450000</v>
      </c>
      <c r="D2767" t="s">
        <v>10</v>
      </c>
      <c r="E2767" t="s">
        <v>16</v>
      </c>
      <c r="F2767" t="s">
        <v>12</v>
      </c>
      <c r="G2767" t="s">
        <v>12</v>
      </c>
      <c r="H2767" t="s">
        <v>13</v>
      </c>
      <c r="I2767">
        <v>29</v>
      </c>
    </row>
    <row r="2768" spans="1:9" x14ac:dyDescent="0.3">
      <c r="A2768">
        <v>2767</v>
      </c>
      <c r="B2768" t="s">
        <v>9</v>
      </c>
      <c r="C2768">
        <v>359544.27</v>
      </c>
      <c r="D2768" t="s">
        <v>21</v>
      </c>
      <c r="E2768" t="s">
        <v>16</v>
      </c>
      <c r="F2768" t="s">
        <v>12</v>
      </c>
      <c r="G2768" t="s">
        <v>12</v>
      </c>
      <c r="H2768" t="s">
        <v>13</v>
      </c>
      <c r="I2768">
        <v>59</v>
      </c>
    </row>
    <row r="2769" spans="1:9" x14ac:dyDescent="0.3">
      <c r="A2769">
        <v>2768</v>
      </c>
      <c r="B2769" t="s">
        <v>9</v>
      </c>
      <c r="C2769">
        <v>759569.6</v>
      </c>
      <c r="D2769" t="s">
        <v>10</v>
      </c>
      <c r="E2769" t="s">
        <v>11</v>
      </c>
      <c r="F2769" t="s">
        <v>12</v>
      </c>
      <c r="G2769" t="s">
        <v>13</v>
      </c>
      <c r="H2769" t="s">
        <v>13</v>
      </c>
      <c r="I2769">
        <v>34</v>
      </c>
    </row>
    <row r="2770" spans="1:9" x14ac:dyDescent="0.3">
      <c r="A2770">
        <v>2769</v>
      </c>
      <c r="B2770" t="s">
        <v>15</v>
      </c>
      <c r="C2770">
        <v>894532</v>
      </c>
      <c r="D2770" t="s">
        <v>10</v>
      </c>
      <c r="E2770" t="s">
        <v>11</v>
      </c>
      <c r="F2770" t="s">
        <v>12</v>
      </c>
      <c r="G2770" t="s">
        <v>13</v>
      </c>
      <c r="H2770" t="s">
        <v>12</v>
      </c>
      <c r="I2770">
        <v>44</v>
      </c>
    </row>
    <row r="2771" spans="1:9" x14ac:dyDescent="0.3">
      <c r="A2771">
        <v>2770</v>
      </c>
      <c r="B2771" t="s">
        <v>9</v>
      </c>
      <c r="C2771">
        <v>117186.67</v>
      </c>
      <c r="D2771" t="s">
        <v>10</v>
      </c>
      <c r="E2771" t="s">
        <v>16</v>
      </c>
      <c r="F2771" t="s">
        <v>12</v>
      </c>
      <c r="G2771" t="s">
        <v>13</v>
      </c>
      <c r="H2771" t="s">
        <v>13</v>
      </c>
      <c r="I2771">
        <v>25</v>
      </c>
    </row>
    <row r="2772" spans="1:9" x14ac:dyDescent="0.3">
      <c r="A2772">
        <v>2771</v>
      </c>
      <c r="B2772" t="s">
        <v>15</v>
      </c>
      <c r="C2772">
        <v>1314609</v>
      </c>
      <c r="D2772" t="s">
        <v>10</v>
      </c>
      <c r="E2772" t="s">
        <v>11</v>
      </c>
      <c r="F2772" t="s">
        <v>12</v>
      </c>
      <c r="G2772" t="s">
        <v>13</v>
      </c>
      <c r="H2772" t="s">
        <v>13</v>
      </c>
      <c r="I2772">
        <v>48</v>
      </c>
    </row>
    <row r="2773" spans="1:9" x14ac:dyDescent="0.3">
      <c r="A2773">
        <v>2772</v>
      </c>
      <c r="B2773" t="s">
        <v>15</v>
      </c>
      <c r="C2773">
        <v>298925</v>
      </c>
      <c r="D2773" t="s">
        <v>18</v>
      </c>
      <c r="E2773" t="s">
        <v>16</v>
      </c>
      <c r="F2773" t="s">
        <v>12</v>
      </c>
      <c r="G2773" t="s">
        <v>12</v>
      </c>
      <c r="H2773" t="s">
        <v>12</v>
      </c>
      <c r="I2773">
        <v>28</v>
      </c>
    </row>
    <row r="2774" spans="1:9" x14ac:dyDescent="0.3">
      <c r="A2774">
        <v>2773</v>
      </c>
      <c r="B2774" t="s">
        <v>9</v>
      </c>
      <c r="C2774">
        <v>410982</v>
      </c>
      <c r="D2774" t="s">
        <v>10</v>
      </c>
      <c r="E2774" t="s">
        <v>16</v>
      </c>
      <c r="F2774" t="s">
        <v>12</v>
      </c>
      <c r="G2774" t="s">
        <v>13</v>
      </c>
      <c r="H2774" t="s">
        <v>13</v>
      </c>
      <c r="I2774">
        <v>30</v>
      </c>
    </row>
    <row r="2775" spans="1:9" x14ac:dyDescent="0.3">
      <c r="A2775">
        <v>2774</v>
      </c>
      <c r="B2775" t="s">
        <v>15</v>
      </c>
      <c r="C2775">
        <v>1511127</v>
      </c>
      <c r="D2775" t="s">
        <v>10</v>
      </c>
      <c r="E2775" t="s">
        <v>11</v>
      </c>
      <c r="F2775" t="s">
        <v>12</v>
      </c>
      <c r="G2775" t="s">
        <v>13</v>
      </c>
      <c r="H2775" t="s">
        <v>13</v>
      </c>
      <c r="I2775">
        <v>36</v>
      </c>
    </row>
    <row r="2776" spans="1:9" x14ac:dyDescent="0.3">
      <c r="A2776">
        <v>2775</v>
      </c>
      <c r="B2776" t="s">
        <v>15</v>
      </c>
      <c r="C2776">
        <v>361080</v>
      </c>
      <c r="D2776" t="s">
        <v>10</v>
      </c>
      <c r="E2776" t="s">
        <v>16</v>
      </c>
      <c r="F2776" t="s">
        <v>12</v>
      </c>
      <c r="G2776" t="s">
        <v>13</v>
      </c>
      <c r="H2776" t="s">
        <v>13</v>
      </c>
      <c r="I2776">
        <v>29</v>
      </c>
    </row>
    <row r="2777" spans="1:9" x14ac:dyDescent="0.3">
      <c r="A2777">
        <v>2776</v>
      </c>
      <c r="B2777" t="s">
        <v>9</v>
      </c>
      <c r="C2777">
        <v>2676486.65</v>
      </c>
      <c r="D2777" t="s">
        <v>10</v>
      </c>
      <c r="E2777" t="s">
        <v>16</v>
      </c>
      <c r="F2777" t="s">
        <v>12</v>
      </c>
      <c r="G2777" t="s">
        <v>13</v>
      </c>
      <c r="H2777" t="s">
        <v>13</v>
      </c>
      <c r="I2777">
        <v>26</v>
      </c>
    </row>
    <row r="2778" spans="1:9" x14ac:dyDescent="0.3">
      <c r="A2778">
        <v>2777</v>
      </c>
      <c r="B2778" t="s">
        <v>15</v>
      </c>
      <c r="C2778">
        <v>298482</v>
      </c>
      <c r="D2778" t="s">
        <v>18</v>
      </c>
      <c r="E2778" t="s">
        <v>16</v>
      </c>
      <c r="F2778" t="s">
        <v>12</v>
      </c>
      <c r="G2778" t="s">
        <v>13</v>
      </c>
      <c r="H2778" t="s">
        <v>13</v>
      </c>
      <c r="I2778">
        <v>47</v>
      </c>
    </row>
    <row r="2779" spans="1:9" x14ac:dyDescent="0.3">
      <c r="A2779">
        <v>2778</v>
      </c>
      <c r="B2779" t="s">
        <v>9</v>
      </c>
      <c r="C2779">
        <v>1603638.49</v>
      </c>
      <c r="D2779" t="s">
        <v>10</v>
      </c>
      <c r="E2779" t="s">
        <v>16</v>
      </c>
      <c r="F2779" t="s">
        <v>12</v>
      </c>
      <c r="G2779" t="s">
        <v>13</v>
      </c>
      <c r="H2779" t="s">
        <v>13</v>
      </c>
      <c r="I2779">
        <v>43</v>
      </c>
    </row>
    <row r="2780" spans="1:9" x14ac:dyDescent="0.3">
      <c r="A2780">
        <v>2779</v>
      </c>
      <c r="B2780" t="s">
        <v>9</v>
      </c>
      <c r="C2780">
        <v>757822.41</v>
      </c>
      <c r="D2780" t="s">
        <v>10</v>
      </c>
      <c r="E2780" t="s">
        <v>16</v>
      </c>
      <c r="F2780" t="s">
        <v>12</v>
      </c>
      <c r="G2780" t="s">
        <v>13</v>
      </c>
      <c r="H2780" t="s">
        <v>13</v>
      </c>
      <c r="I2780">
        <v>31</v>
      </c>
    </row>
    <row r="2781" spans="1:9" x14ac:dyDescent="0.3">
      <c r="A2781">
        <v>2780</v>
      </c>
      <c r="B2781" t="s">
        <v>15</v>
      </c>
      <c r="C2781">
        <v>298000</v>
      </c>
      <c r="D2781" t="s">
        <v>18</v>
      </c>
      <c r="E2781" t="s">
        <v>16</v>
      </c>
      <c r="F2781" t="s">
        <v>12</v>
      </c>
      <c r="G2781" t="s">
        <v>13</v>
      </c>
      <c r="H2781" t="s">
        <v>13</v>
      </c>
      <c r="I2781">
        <v>23</v>
      </c>
    </row>
    <row r="2782" spans="1:9" x14ac:dyDescent="0.3">
      <c r="A2782">
        <v>2781</v>
      </c>
      <c r="B2782" t="s">
        <v>15</v>
      </c>
      <c r="C2782">
        <v>300018</v>
      </c>
      <c r="D2782" t="s">
        <v>18</v>
      </c>
      <c r="E2782" t="s">
        <v>16</v>
      </c>
      <c r="F2782" t="s">
        <v>12</v>
      </c>
      <c r="G2782" t="s">
        <v>12</v>
      </c>
      <c r="H2782" t="s">
        <v>12</v>
      </c>
      <c r="I2782">
        <v>49</v>
      </c>
    </row>
    <row r="2783" spans="1:9" x14ac:dyDescent="0.3">
      <c r="A2783">
        <v>2782</v>
      </c>
      <c r="B2783" t="s">
        <v>9</v>
      </c>
      <c r="C2783">
        <v>651569.96</v>
      </c>
      <c r="D2783" t="s">
        <v>10</v>
      </c>
      <c r="E2783" t="s">
        <v>16</v>
      </c>
      <c r="F2783" t="s">
        <v>12</v>
      </c>
      <c r="G2783" t="s">
        <v>13</v>
      </c>
      <c r="H2783" t="s">
        <v>13</v>
      </c>
      <c r="I2783">
        <v>33</v>
      </c>
    </row>
    <row r="2784" spans="1:9" x14ac:dyDescent="0.3">
      <c r="A2784">
        <v>2783</v>
      </c>
      <c r="B2784" t="s">
        <v>15</v>
      </c>
      <c r="C2784">
        <v>359544.27</v>
      </c>
      <c r="D2784" t="s">
        <v>21</v>
      </c>
      <c r="E2784" t="s">
        <v>16</v>
      </c>
      <c r="F2784" t="s">
        <v>12</v>
      </c>
      <c r="G2784" t="s">
        <v>12</v>
      </c>
      <c r="H2784" t="s">
        <v>13</v>
      </c>
      <c r="I2784">
        <v>47</v>
      </c>
    </row>
    <row r="2785" spans="1:9" x14ac:dyDescent="0.3">
      <c r="A2785">
        <v>2784</v>
      </c>
      <c r="B2785" t="s">
        <v>15</v>
      </c>
      <c r="C2785">
        <v>554128</v>
      </c>
      <c r="D2785" t="s">
        <v>10</v>
      </c>
      <c r="E2785" t="s">
        <v>11</v>
      </c>
      <c r="F2785" t="s">
        <v>12</v>
      </c>
      <c r="G2785" t="s">
        <v>13</v>
      </c>
      <c r="H2785" t="s">
        <v>13</v>
      </c>
      <c r="I2785">
        <v>26</v>
      </c>
    </row>
    <row r="2786" spans="1:9" x14ac:dyDescent="0.3">
      <c r="A2786">
        <v>2785</v>
      </c>
      <c r="B2786" t="s">
        <v>9</v>
      </c>
      <c r="C2786">
        <v>493352.64</v>
      </c>
      <c r="D2786" t="s">
        <v>10</v>
      </c>
      <c r="E2786" t="s">
        <v>16</v>
      </c>
      <c r="F2786" t="s">
        <v>12</v>
      </c>
      <c r="G2786" t="s">
        <v>13</v>
      </c>
      <c r="H2786" t="s">
        <v>13</v>
      </c>
      <c r="I2786">
        <v>25</v>
      </c>
    </row>
    <row r="2787" spans="1:9" x14ac:dyDescent="0.3">
      <c r="A2787">
        <v>2786</v>
      </c>
      <c r="B2787" t="s">
        <v>9</v>
      </c>
      <c r="C2787">
        <v>264600</v>
      </c>
      <c r="D2787" t="s">
        <v>10</v>
      </c>
      <c r="E2787" t="s">
        <v>16</v>
      </c>
      <c r="F2787" t="s">
        <v>12</v>
      </c>
      <c r="G2787" t="s">
        <v>13</v>
      </c>
      <c r="H2787" t="s">
        <v>13</v>
      </c>
      <c r="I2787">
        <v>30</v>
      </c>
    </row>
    <row r="2788" spans="1:9" x14ac:dyDescent="0.3">
      <c r="A2788">
        <v>2787</v>
      </c>
      <c r="B2788" t="s">
        <v>15</v>
      </c>
      <c r="C2788">
        <v>681931.83</v>
      </c>
      <c r="D2788" t="s">
        <v>10</v>
      </c>
      <c r="E2788" t="s">
        <v>16</v>
      </c>
      <c r="F2788" t="s">
        <v>12</v>
      </c>
      <c r="G2788" t="s">
        <v>13</v>
      </c>
      <c r="H2788" t="s">
        <v>13</v>
      </c>
      <c r="I2788">
        <v>34</v>
      </c>
    </row>
    <row r="2789" spans="1:9" x14ac:dyDescent="0.3">
      <c r="A2789">
        <v>2788</v>
      </c>
      <c r="B2789" t="s">
        <v>15</v>
      </c>
      <c r="C2789">
        <v>278030</v>
      </c>
      <c r="D2789" t="s">
        <v>19</v>
      </c>
      <c r="E2789" t="s">
        <v>16</v>
      </c>
      <c r="F2789" t="s">
        <v>12</v>
      </c>
      <c r="G2789" t="s">
        <v>13</v>
      </c>
      <c r="H2789" t="s">
        <v>13</v>
      </c>
      <c r="I2789">
        <v>25</v>
      </c>
    </row>
    <row r="2790" spans="1:9" x14ac:dyDescent="0.3">
      <c r="A2790">
        <v>2789</v>
      </c>
      <c r="B2790" t="s">
        <v>15</v>
      </c>
      <c r="C2790">
        <v>1725833</v>
      </c>
      <c r="D2790" t="s">
        <v>10</v>
      </c>
      <c r="E2790" t="s">
        <v>11</v>
      </c>
      <c r="F2790" t="s">
        <v>12</v>
      </c>
      <c r="G2790" t="s">
        <v>13</v>
      </c>
      <c r="H2790" t="s">
        <v>13</v>
      </c>
      <c r="I2790">
        <v>54</v>
      </c>
    </row>
    <row r="2791" spans="1:9" x14ac:dyDescent="0.3">
      <c r="A2791">
        <v>2790</v>
      </c>
      <c r="B2791" t="s">
        <v>9</v>
      </c>
      <c r="C2791">
        <v>1213114.5</v>
      </c>
      <c r="D2791" t="s">
        <v>10</v>
      </c>
      <c r="E2791" t="s">
        <v>11</v>
      </c>
      <c r="F2791" t="s">
        <v>12</v>
      </c>
      <c r="G2791" t="s">
        <v>13</v>
      </c>
      <c r="H2791" t="s">
        <v>13</v>
      </c>
      <c r="I2791">
        <v>39</v>
      </c>
    </row>
    <row r="2792" spans="1:9" x14ac:dyDescent="0.3">
      <c r="A2792">
        <v>2791</v>
      </c>
      <c r="B2792" t="s">
        <v>15</v>
      </c>
      <c r="C2792">
        <v>335772</v>
      </c>
      <c r="D2792" t="s">
        <v>10</v>
      </c>
      <c r="E2792" t="s">
        <v>11</v>
      </c>
      <c r="F2792" t="s">
        <v>12</v>
      </c>
      <c r="G2792" t="s">
        <v>13</v>
      </c>
      <c r="H2792" t="s">
        <v>12</v>
      </c>
      <c r="I2792">
        <v>51</v>
      </c>
    </row>
    <row r="2793" spans="1:9" x14ac:dyDescent="0.3">
      <c r="A2793">
        <v>2792</v>
      </c>
      <c r="B2793" t="s">
        <v>15</v>
      </c>
      <c r="C2793">
        <v>497847.64</v>
      </c>
      <c r="D2793" t="s">
        <v>10</v>
      </c>
      <c r="E2793" t="s">
        <v>16</v>
      </c>
      <c r="F2793" t="s">
        <v>12</v>
      </c>
      <c r="G2793" t="s">
        <v>13</v>
      </c>
      <c r="H2793" t="s">
        <v>13</v>
      </c>
      <c r="I2793">
        <v>45</v>
      </c>
    </row>
    <row r="2794" spans="1:9" x14ac:dyDescent="0.3">
      <c r="A2794">
        <v>2793</v>
      </c>
      <c r="B2794" t="s">
        <v>9</v>
      </c>
      <c r="C2794">
        <v>480488</v>
      </c>
      <c r="D2794" t="s">
        <v>10</v>
      </c>
      <c r="E2794" t="s">
        <v>16</v>
      </c>
      <c r="F2794" t="s">
        <v>12</v>
      </c>
      <c r="G2794" t="s">
        <v>12</v>
      </c>
      <c r="H2794" t="s">
        <v>13</v>
      </c>
      <c r="I2794">
        <v>23</v>
      </c>
    </row>
    <row r="2795" spans="1:9" x14ac:dyDescent="0.3">
      <c r="A2795">
        <v>2794</v>
      </c>
      <c r="B2795" t="s">
        <v>9</v>
      </c>
      <c r="C2795">
        <v>359544.27</v>
      </c>
      <c r="D2795" t="s">
        <v>21</v>
      </c>
      <c r="E2795" t="s">
        <v>16</v>
      </c>
      <c r="F2795" t="s">
        <v>12</v>
      </c>
      <c r="G2795" t="s">
        <v>12</v>
      </c>
      <c r="H2795" t="s">
        <v>13</v>
      </c>
      <c r="I2795">
        <v>61</v>
      </c>
    </row>
    <row r="2796" spans="1:9" x14ac:dyDescent="0.3">
      <c r="A2796">
        <v>2795</v>
      </c>
      <c r="B2796" t="s">
        <v>15</v>
      </c>
      <c r="C2796">
        <v>602634</v>
      </c>
      <c r="D2796" t="s">
        <v>10</v>
      </c>
      <c r="E2796" t="s">
        <v>11</v>
      </c>
      <c r="F2796" t="s">
        <v>12</v>
      </c>
      <c r="G2796" t="s">
        <v>13</v>
      </c>
      <c r="H2796" t="s">
        <v>13</v>
      </c>
      <c r="I2796">
        <v>35</v>
      </c>
    </row>
    <row r="2797" spans="1:9" x14ac:dyDescent="0.3">
      <c r="A2797">
        <v>2796</v>
      </c>
      <c r="B2797" t="s">
        <v>15</v>
      </c>
      <c r="C2797">
        <v>297046</v>
      </c>
      <c r="D2797" t="s">
        <v>18</v>
      </c>
      <c r="E2797" t="s">
        <v>16</v>
      </c>
      <c r="F2797" t="s">
        <v>12</v>
      </c>
      <c r="G2797" t="s">
        <v>13</v>
      </c>
      <c r="H2797" t="s">
        <v>13</v>
      </c>
      <c r="I2797">
        <v>43</v>
      </c>
    </row>
    <row r="2798" spans="1:9" x14ac:dyDescent="0.3">
      <c r="A2798">
        <v>2797</v>
      </c>
      <c r="B2798" t="s">
        <v>15</v>
      </c>
      <c r="C2798">
        <v>1840146.75</v>
      </c>
      <c r="D2798" t="s">
        <v>10</v>
      </c>
      <c r="E2798" t="s">
        <v>11</v>
      </c>
      <c r="F2798" t="s">
        <v>12</v>
      </c>
      <c r="G2798" t="s">
        <v>13</v>
      </c>
      <c r="H2798" t="s">
        <v>13</v>
      </c>
      <c r="I2798">
        <v>49</v>
      </c>
    </row>
    <row r="2799" spans="1:9" x14ac:dyDescent="0.3">
      <c r="A2799">
        <v>2798</v>
      </c>
      <c r="B2799" t="s">
        <v>15</v>
      </c>
      <c r="C2799">
        <v>297046</v>
      </c>
      <c r="D2799" t="s">
        <v>17</v>
      </c>
      <c r="E2799" t="s">
        <v>16</v>
      </c>
      <c r="F2799" t="s">
        <v>12</v>
      </c>
      <c r="G2799" t="s">
        <v>13</v>
      </c>
      <c r="H2799" t="s">
        <v>13</v>
      </c>
      <c r="I2799">
        <v>62</v>
      </c>
    </row>
    <row r="2800" spans="1:9" x14ac:dyDescent="0.3">
      <c r="A2800">
        <v>2799</v>
      </c>
      <c r="B2800" t="s">
        <v>15</v>
      </c>
      <c r="C2800">
        <v>358000</v>
      </c>
      <c r="D2800" t="s">
        <v>10</v>
      </c>
      <c r="E2800" t="s">
        <v>16</v>
      </c>
      <c r="F2800" t="s">
        <v>12</v>
      </c>
      <c r="G2800" t="s">
        <v>12</v>
      </c>
      <c r="H2800" t="s">
        <v>13</v>
      </c>
      <c r="I2800">
        <v>29</v>
      </c>
    </row>
    <row r="2801" spans="1:9" x14ac:dyDescent="0.3">
      <c r="A2801">
        <v>2800</v>
      </c>
      <c r="B2801" t="s">
        <v>9</v>
      </c>
      <c r="C2801">
        <v>436134</v>
      </c>
      <c r="D2801" t="s">
        <v>10</v>
      </c>
      <c r="E2801" t="s">
        <v>16</v>
      </c>
      <c r="F2801" t="s">
        <v>12</v>
      </c>
      <c r="G2801" t="s">
        <v>13</v>
      </c>
      <c r="H2801" t="s">
        <v>13</v>
      </c>
      <c r="I2801">
        <v>23</v>
      </c>
    </row>
    <row r="2802" spans="1:9" x14ac:dyDescent="0.3">
      <c r="A2802">
        <v>2801</v>
      </c>
      <c r="B2802" t="s">
        <v>9</v>
      </c>
      <c r="C2802">
        <v>375277</v>
      </c>
      <c r="D2802" t="s">
        <v>10</v>
      </c>
      <c r="E2802" t="s">
        <v>11</v>
      </c>
      <c r="F2802" t="s">
        <v>12</v>
      </c>
      <c r="G2802" t="s">
        <v>13</v>
      </c>
      <c r="H2802" t="s">
        <v>12</v>
      </c>
      <c r="I2802">
        <v>54</v>
      </c>
    </row>
    <row r="2803" spans="1:9" x14ac:dyDescent="0.3">
      <c r="A2803">
        <v>2802</v>
      </c>
      <c r="B2803" t="s">
        <v>9</v>
      </c>
      <c r="C2803">
        <v>1037264</v>
      </c>
      <c r="D2803" t="s">
        <v>10</v>
      </c>
      <c r="E2803" t="s">
        <v>16</v>
      </c>
      <c r="F2803" t="s">
        <v>12</v>
      </c>
      <c r="G2803" t="s">
        <v>13</v>
      </c>
      <c r="H2803" t="s">
        <v>13</v>
      </c>
      <c r="I2803">
        <v>36</v>
      </c>
    </row>
    <row r="2804" spans="1:9" x14ac:dyDescent="0.3">
      <c r="A2804">
        <v>2803</v>
      </c>
      <c r="B2804" t="s">
        <v>9</v>
      </c>
      <c r="C2804">
        <v>70000</v>
      </c>
      <c r="D2804" t="s">
        <v>10</v>
      </c>
      <c r="E2804" t="s">
        <v>16</v>
      </c>
      <c r="F2804" t="s">
        <v>12</v>
      </c>
      <c r="G2804" t="s">
        <v>13</v>
      </c>
      <c r="H2804" t="s">
        <v>13</v>
      </c>
      <c r="I2804">
        <v>47</v>
      </c>
    </row>
    <row r="2805" spans="1:9" x14ac:dyDescent="0.3">
      <c r="A2805">
        <v>2804</v>
      </c>
      <c r="B2805" t="s">
        <v>9</v>
      </c>
      <c r="C2805">
        <v>383265.76</v>
      </c>
      <c r="D2805" t="s">
        <v>10</v>
      </c>
      <c r="E2805" t="s">
        <v>16</v>
      </c>
      <c r="F2805" t="s">
        <v>12</v>
      </c>
      <c r="G2805" t="s">
        <v>13</v>
      </c>
      <c r="H2805" t="s">
        <v>13</v>
      </c>
      <c r="I2805">
        <v>56</v>
      </c>
    </row>
    <row r="2806" spans="1:9" x14ac:dyDescent="0.3">
      <c r="A2806">
        <v>2805</v>
      </c>
      <c r="B2806" t="s">
        <v>9</v>
      </c>
      <c r="C2806">
        <v>1302821</v>
      </c>
      <c r="D2806" t="s">
        <v>10</v>
      </c>
      <c r="E2806" t="s">
        <v>11</v>
      </c>
      <c r="F2806" t="s">
        <v>12</v>
      </c>
      <c r="G2806" t="s">
        <v>13</v>
      </c>
      <c r="H2806" t="s">
        <v>13</v>
      </c>
      <c r="I2806">
        <v>42</v>
      </c>
    </row>
    <row r="2807" spans="1:9" x14ac:dyDescent="0.3">
      <c r="A2807">
        <v>2806</v>
      </c>
      <c r="B2807" t="s">
        <v>15</v>
      </c>
      <c r="C2807">
        <v>385886</v>
      </c>
      <c r="D2807" t="s">
        <v>14</v>
      </c>
      <c r="E2807" t="s">
        <v>11</v>
      </c>
      <c r="F2807" t="s">
        <v>12</v>
      </c>
      <c r="G2807" t="s">
        <v>13</v>
      </c>
      <c r="H2807" t="s">
        <v>13</v>
      </c>
      <c r="I2807">
        <v>73</v>
      </c>
    </row>
    <row r="2808" spans="1:9" x14ac:dyDescent="0.3">
      <c r="A2808">
        <v>2807</v>
      </c>
      <c r="B2808" t="s">
        <v>9</v>
      </c>
      <c r="C2808">
        <v>297046</v>
      </c>
      <c r="D2808" t="s">
        <v>18</v>
      </c>
      <c r="E2808" t="s">
        <v>16</v>
      </c>
      <c r="F2808" t="s">
        <v>12</v>
      </c>
      <c r="G2808" t="s">
        <v>13</v>
      </c>
      <c r="H2808" t="s">
        <v>12</v>
      </c>
      <c r="I2808">
        <v>39</v>
      </c>
    </row>
    <row r="2809" spans="1:9" x14ac:dyDescent="0.3">
      <c r="A2809">
        <v>2808</v>
      </c>
      <c r="B2809" t="s">
        <v>9</v>
      </c>
      <c r="C2809">
        <v>500936</v>
      </c>
      <c r="D2809" t="s">
        <v>10</v>
      </c>
      <c r="E2809" t="s">
        <v>11</v>
      </c>
      <c r="F2809" t="s">
        <v>12</v>
      </c>
      <c r="G2809" t="s">
        <v>13</v>
      </c>
      <c r="H2809" t="s">
        <v>13</v>
      </c>
      <c r="I2809">
        <v>32</v>
      </c>
    </row>
    <row r="2810" spans="1:9" x14ac:dyDescent="0.3">
      <c r="A2810">
        <v>2809</v>
      </c>
      <c r="B2810" t="s">
        <v>15</v>
      </c>
      <c r="C2810">
        <v>860036.5</v>
      </c>
      <c r="D2810" t="s">
        <v>10</v>
      </c>
      <c r="E2810" t="s">
        <v>11</v>
      </c>
      <c r="F2810" t="s">
        <v>12</v>
      </c>
      <c r="G2810" t="s">
        <v>13</v>
      </c>
      <c r="H2810" t="s">
        <v>13</v>
      </c>
      <c r="I2810">
        <v>49</v>
      </c>
    </row>
    <row r="2811" spans="1:9" x14ac:dyDescent="0.3">
      <c r="A2811">
        <v>2810</v>
      </c>
      <c r="B2811" t="s">
        <v>9</v>
      </c>
      <c r="C2811">
        <v>273450.7</v>
      </c>
      <c r="D2811" t="s">
        <v>10</v>
      </c>
      <c r="E2811" t="s">
        <v>16</v>
      </c>
      <c r="F2811" t="s">
        <v>12</v>
      </c>
      <c r="G2811" t="s">
        <v>13</v>
      </c>
      <c r="H2811" t="s">
        <v>13</v>
      </c>
      <c r="I2811">
        <v>18</v>
      </c>
    </row>
    <row r="2812" spans="1:9" x14ac:dyDescent="0.3">
      <c r="A2812">
        <v>2811</v>
      </c>
      <c r="B2812" t="s">
        <v>15</v>
      </c>
      <c r="C2812">
        <v>320000</v>
      </c>
      <c r="D2812" t="s">
        <v>10</v>
      </c>
      <c r="E2812" t="s">
        <v>16</v>
      </c>
      <c r="F2812" t="s">
        <v>12</v>
      </c>
      <c r="G2812" t="s">
        <v>13</v>
      </c>
      <c r="H2812" t="s">
        <v>12</v>
      </c>
      <c r="I2812">
        <v>61</v>
      </c>
    </row>
    <row r="2813" spans="1:9" x14ac:dyDescent="0.3">
      <c r="A2813">
        <v>2812</v>
      </c>
      <c r="B2813" t="s">
        <v>9</v>
      </c>
      <c r="C2813">
        <v>297046</v>
      </c>
      <c r="D2813" t="s">
        <v>17</v>
      </c>
      <c r="E2813" t="s">
        <v>16</v>
      </c>
      <c r="F2813" t="s">
        <v>12</v>
      </c>
      <c r="G2813" t="s">
        <v>13</v>
      </c>
      <c r="H2813" t="s">
        <v>13</v>
      </c>
      <c r="I2813">
        <v>55</v>
      </c>
    </row>
    <row r="2814" spans="1:9" x14ac:dyDescent="0.3">
      <c r="A2814">
        <v>2813</v>
      </c>
      <c r="B2814" t="s">
        <v>15</v>
      </c>
      <c r="C2814">
        <v>2083266.59</v>
      </c>
      <c r="D2814" t="s">
        <v>10</v>
      </c>
      <c r="E2814" t="s">
        <v>11</v>
      </c>
      <c r="F2814" t="s">
        <v>12</v>
      </c>
      <c r="G2814" t="s">
        <v>13</v>
      </c>
      <c r="H2814" t="s">
        <v>13</v>
      </c>
      <c r="I2814">
        <v>43</v>
      </c>
    </row>
    <row r="2815" spans="1:9" x14ac:dyDescent="0.3">
      <c r="A2815">
        <v>2814</v>
      </c>
      <c r="B2815" t="s">
        <v>9</v>
      </c>
      <c r="C2815">
        <v>349790</v>
      </c>
      <c r="D2815" t="s">
        <v>10</v>
      </c>
      <c r="E2815" t="s">
        <v>16</v>
      </c>
      <c r="F2815" t="s">
        <v>12</v>
      </c>
      <c r="G2815" t="s">
        <v>12</v>
      </c>
      <c r="H2815" t="s">
        <v>13</v>
      </c>
      <c r="I2815">
        <v>20</v>
      </c>
    </row>
    <row r="2816" spans="1:9" x14ac:dyDescent="0.3">
      <c r="A2816">
        <v>2815</v>
      </c>
      <c r="B2816" t="s">
        <v>15</v>
      </c>
      <c r="C2816">
        <v>682608</v>
      </c>
      <c r="D2816" t="s">
        <v>10</v>
      </c>
      <c r="E2816" t="s">
        <v>16</v>
      </c>
      <c r="F2816" t="s">
        <v>12</v>
      </c>
      <c r="G2816" t="s">
        <v>13</v>
      </c>
      <c r="H2816" t="s">
        <v>13</v>
      </c>
      <c r="I2816">
        <v>29</v>
      </c>
    </row>
    <row r="2817" spans="1:9" x14ac:dyDescent="0.3">
      <c r="A2817">
        <v>2816</v>
      </c>
      <c r="B2817" t="s">
        <v>9</v>
      </c>
      <c r="C2817">
        <v>1203600</v>
      </c>
      <c r="D2817" t="s">
        <v>10</v>
      </c>
      <c r="E2817" t="s">
        <v>16</v>
      </c>
      <c r="F2817" t="s">
        <v>12</v>
      </c>
      <c r="G2817" t="s">
        <v>13</v>
      </c>
      <c r="H2817" t="s">
        <v>13</v>
      </c>
      <c r="I2817">
        <v>41</v>
      </c>
    </row>
    <row r="2818" spans="1:9" x14ac:dyDescent="0.3">
      <c r="A2818">
        <v>2817</v>
      </c>
      <c r="B2818" t="s">
        <v>15</v>
      </c>
      <c r="C2818">
        <v>728114.38</v>
      </c>
      <c r="D2818" t="s">
        <v>10</v>
      </c>
      <c r="E2818" t="s">
        <v>16</v>
      </c>
      <c r="F2818" t="s">
        <v>12</v>
      </c>
      <c r="G2818" t="s">
        <v>13</v>
      </c>
      <c r="H2818" t="s">
        <v>13</v>
      </c>
      <c r="I2818">
        <v>46</v>
      </c>
    </row>
    <row r="2819" spans="1:9" x14ac:dyDescent="0.3">
      <c r="A2819">
        <v>2818</v>
      </c>
      <c r="B2819" t="s">
        <v>9</v>
      </c>
      <c r="C2819">
        <v>568333.32999999996</v>
      </c>
      <c r="D2819" t="s">
        <v>10</v>
      </c>
      <c r="E2819" t="s">
        <v>16</v>
      </c>
      <c r="F2819" t="s">
        <v>12</v>
      </c>
      <c r="G2819" t="s">
        <v>13</v>
      </c>
      <c r="H2819" t="s">
        <v>13</v>
      </c>
      <c r="I2819">
        <v>20</v>
      </c>
    </row>
    <row r="2820" spans="1:9" x14ac:dyDescent="0.3">
      <c r="A2820">
        <v>2819</v>
      </c>
      <c r="B2820" t="s">
        <v>15</v>
      </c>
      <c r="C2820">
        <v>340654</v>
      </c>
      <c r="D2820" t="s">
        <v>10</v>
      </c>
      <c r="E2820" t="s">
        <v>16</v>
      </c>
      <c r="F2820" t="s">
        <v>12</v>
      </c>
      <c r="G2820" t="s">
        <v>13</v>
      </c>
      <c r="H2820" t="s">
        <v>13</v>
      </c>
      <c r="I2820">
        <v>45</v>
      </c>
    </row>
    <row r="2821" spans="1:9" x14ac:dyDescent="0.3">
      <c r="A2821">
        <v>2820</v>
      </c>
      <c r="B2821" t="s">
        <v>15</v>
      </c>
      <c r="C2821">
        <v>188120.81</v>
      </c>
      <c r="D2821" t="s">
        <v>14</v>
      </c>
      <c r="E2821" t="s">
        <v>11</v>
      </c>
      <c r="F2821" t="s">
        <v>12</v>
      </c>
      <c r="G2821" t="s">
        <v>13</v>
      </c>
      <c r="H2821" t="s">
        <v>13</v>
      </c>
      <c r="I2821">
        <v>75</v>
      </c>
    </row>
    <row r="2822" spans="1:9" x14ac:dyDescent="0.3">
      <c r="A2822">
        <v>2821</v>
      </c>
      <c r="B2822" t="s">
        <v>9</v>
      </c>
      <c r="C2822">
        <v>639148</v>
      </c>
      <c r="D2822" t="s">
        <v>18</v>
      </c>
      <c r="E2822" t="s">
        <v>16</v>
      </c>
      <c r="F2822" t="s">
        <v>12</v>
      </c>
      <c r="G2822" t="s">
        <v>13</v>
      </c>
      <c r="H2822" t="s">
        <v>12</v>
      </c>
      <c r="I2822">
        <v>67</v>
      </c>
    </row>
    <row r="2823" spans="1:9" x14ac:dyDescent="0.3">
      <c r="A2823">
        <v>2822</v>
      </c>
      <c r="B2823" t="s">
        <v>9</v>
      </c>
      <c r="C2823">
        <v>768846.82</v>
      </c>
      <c r="D2823" t="s">
        <v>10</v>
      </c>
      <c r="E2823" t="s">
        <v>16</v>
      </c>
      <c r="F2823" t="s">
        <v>12</v>
      </c>
      <c r="G2823" t="s">
        <v>13</v>
      </c>
      <c r="H2823" t="s">
        <v>13</v>
      </c>
      <c r="I2823">
        <v>32</v>
      </c>
    </row>
    <row r="2824" spans="1:9" x14ac:dyDescent="0.3">
      <c r="A2824">
        <v>2823</v>
      </c>
      <c r="B2824" t="s">
        <v>15</v>
      </c>
      <c r="C2824">
        <v>1292336</v>
      </c>
      <c r="D2824" t="s">
        <v>10</v>
      </c>
      <c r="E2824" t="s">
        <v>11</v>
      </c>
      <c r="F2824" t="s">
        <v>12</v>
      </c>
      <c r="G2824" t="s">
        <v>13</v>
      </c>
      <c r="H2824" t="s">
        <v>13</v>
      </c>
      <c r="I2824">
        <v>36</v>
      </c>
    </row>
    <row r="2825" spans="1:9" x14ac:dyDescent="0.3">
      <c r="A2825">
        <v>2824</v>
      </c>
      <c r="B2825" t="s">
        <v>9</v>
      </c>
      <c r="C2825">
        <v>813799</v>
      </c>
      <c r="D2825" t="s">
        <v>10</v>
      </c>
      <c r="E2825" t="s">
        <v>11</v>
      </c>
      <c r="F2825" t="s">
        <v>12</v>
      </c>
      <c r="G2825" t="s">
        <v>13</v>
      </c>
      <c r="H2825" t="s">
        <v>13</v>
      </c>
      <c r="I2825">
        <v>43</v>
      </c>
    </row>
    <row r="2826" spans="1:9" x14ac:dyDescent="0.3">
      <c r="A2826">
        <v>2825</v>
      </c>
      <c r="B2826" t="s">
        <v>9</v>
      </c>
      <c r="C2826">
        <v>1507112</v>
      </c>
      <c r="D2826" t="s">
        <v>10</v>
      </c>
      <c r="E2826" t="s">
        <v>11</v>
      </c>
      <c r="F2826" t="s">
        <v>12</v>
      </c>
      <c r="G2826" t="s">
        <v>13</v>
      </c>
      <c r="H2826" t="s">
        <v>12</v>
      </c>
      <c r="I2826">
        <v>50</v>
      </c>
    </row>
    <row r="2827" spans="1:9" x14ac:dyDescent="0.3">
      <c r="A2827">
        <v>2826</v>
      </c>
      <c r="B2827" t="s">
        <v>9</v>
      </c>
      <c r="C2827">
        <v>1158776.94</v>
      </c>
      <c r="D2827" t="s">
        <v>10</v>
      </c>
      <c r="E2827" t="s">
        <v>16</v>
      </c>
      <c r="F2827" t="s">
        <v>12</v>
      </c>
      <c r="G2827" t="s">
        <v>13</v>
      </c>
      <c r="H2827" t="s">
        <v>13</v>
      </c>
      <c r="I2827">
        <v>22</v>
      </c>
    </row>
    <row r="2828" spans="1:9" x14ac:dyDescent="0.3">
      <c r="A2828">
        <v>2827</v>
      </c>
      <c r="B2828" t="s">
        <v>9</v>
      </c>
      <c r="C2828">
        <v>504705.31</v>
      </c>
      <c r="D2828" t="s">
        <v>10</v>
      </c>
      <c r="E2828" t="s">
        <v>16</v>
      </c>
      <c r="F2828" t="s">
        <v>12</v>
      </c>
      <c r="G2828" t="s">
        <v>13</v>
      </c>
      <c r="H2828" t="s">
        <v>13</v>
      </c>
      <c r="I2828">
        <v>35</v>
      </c>
    </row>
    <row r="2829" spans="1:9" x14ac:dyDescent="0.3">
      <c r="A2829">
        <v>2828</v>
      </c>
      <c r="B2829" t="s">
        <v>9</v>
      </c>
      <c r="C2829">
        <v>714074</v>
      </c>
      <c r="D2829" t="s">
        <v>10</v>
      </c>
      <c r="E2829" t="s">
        <v>16</v>
      </c>
      <c r="F2829" t="s">
        <v>12</v>
      </c>
      <c r="G2829" t="s">
        <v>13</v>
      </c>
      <c r="H2829" t="s">
        <v>13</v>
      </c>
      <c r="I2829">
        <v>37</v>
      </c>
    </row>
    <row r="2830" spans="1:9" x14ac:dyDescent="0.3">
      <c r="A2830">
        <v>2829</v>
      </c>
      <c r="B2830" t="s">
        <v>9</v>
      </c>
      <c r="C2830">
        <v>283181.96000000002</v>
      </c>
      <c r="D2830" t="s">
        <v>10</v>
      </c>
      <c r="E2830" t="s">
        <v>16</v>
      </c>
      <c r="F2830" t="s">
        <v>12</v>
      </c>
      <c r="G2830" t="s">
        <v>13</v>
      </c>
      <c r="H2830" t="s">
        <v>13</v>
      </c>
      <c r="I2830">
        <v>50</v>
      </c>
    </row>
    <row r="2831" spans="1:9" x14ac:dyDescent="0.3">
      <c r="A2831">
        <v>2830</v>
      </c>
      <c r="B2831" t="s">
        <v>9</v>
      </c>
      <c r="C2831">
        <v>528970.51</v>
      </c>
      <c r="D2831" t="s">
        <v>10</v>
      </c>
      <c r="E2831" t="s">
        <v>16</v>
      </c>
      <c r="F2831" t="s">
        <v>12</v>
      </c>
      <c r="G2831" t="s">
        <v>13</v>
      </c>
      <c r="H2831" t="s">
        <v>13</v>
      </c>
      <c r="I2831">
        <v>59</v>
      </c>
    </row>
    <row r="2832" spans="1:9" x14ac:dyDescent="0.3">
      <c r="A2832">
        <v>2831</v>
      </c>
      <c r="B2832" t="s">
        <v>9</v>
      </c>
      <c r="C2832">
        <v>310124</v>
      </c>
      <c r="D2832" t="s">
        <v>18</v>
      </c>
      <c r="E2832" t="s">
        <v>16</v>
      </c>
      <c r="F2832" t="s">
        <v>12</v>
      </c>
      <c r="G2832" t="s">
        <v>13</v>
      </c>
      <c r="H2832" t="s">
        <v>12</v>
      </c>
      <c r="I2832">
        <v>29</v>
      </c>
    </row>
    <row r="2833" spans="1:9" x14ac:dyDescent="0.3">
      <c r="A2833">
        <v>2832</v>
      </c>
      <c r="B2833" t="s">
        <v>15</v>
      </c>
      <c r="C2833">
        <v>371911</v>
      </c>
      <c r="D2833" t="s">
        <v>10</v>
      </c>
      <c r="E2833" t="s">
        <v>11</v>
      </c>
      <c r="F2833" t="s">
        <v>12</v>
      </c>
      <c r="G2833" t="s">
        <v>13</v>
      </c>
      <c r="H2833" t="s">
        <v>13</v>
      </c>
      <c r="I2833">
        <v>33</v>
      </c>
    </row>
    <row r="2834" spans="1:9" x14ac:dyDescent="0.3">
      <c r="A2834">
        <v>2833</v>
      </c>
      <c r="B2834" t="s">
        <v>9</v>
      </c>
      <c r="C2834">
        <v>220575</v>
      </c>
      <c r="D2834" t="s">
        <v>10</v>
      </c>
      <c r="E2834" t="s">
        <v>16</v>
      </c>
      <c r="F2834" t="s">
        <v>12</v>
      </c>
      <c r="G2834" t="s">
        <v>12</v>
      </c>
      <c r="H2834" t="s">
        <v>13</v>
      </c>
      <c r="I2834">
        <v>48</v>
      </c>
    </row>
    <row r="2835" spans="1:9" x14ac:dyDescent="0.3">
      <c r="A2835">
        <v>2834</v>
      </c>
      <c r="B2835" t="s">
        <v>9</v>
      </c>
      <c r="C2835">
        <v>233662</v>
      </c>
      <c r="D2835" t="s">
        <v>10</v>
      </c>
      <c r="E2835" t="s">
        <v>16</v>
      </c>
      <c r="F2835" t="s">
        <v>12</v>
      </c>
      <c r="G2835" t="s">
        <v>13</v>
      </c>
      <c r="H2835" t="s">
        <v>12</v>
      </c>
      <c r="I2835">
        <v>32</v>
      </c>
    </row>
    <row r="2836" spans="1:9" x14ac:dyDescent="0.3">
      <c r="A2836">
        <v>2835</v>
      </c>
      <c r="B2836" t="s">
        <v>9</v>
      </c>
      <c r="C2836">
        <v>448447</v>
      </c>
      <c r="D2836" t="s">
        <v>10</v>
      </c>
      <c r="E2836" t="s">
        <v>16</v>
      </c>
      <c r="F2836" t="s">
        <v>12</v>
      </c>
      <c r="G2836" t="s">
        <v>13</v>
      </c>
      <c r="H2836" t="s">
        <v>13</v>
      </c>
      <c r="I2836">
        <v>41</v>
      </c>
    </row>
    <row r="2837" spans="1:9" x14ac:dyDescent="0.3">
      <c r="A2837">
        <v>2836</v>
      </c>
      <c r="B2837" t="s">
        <v>15</v>
      </c>
      <c r="C2837">
        <v>847616</v>
      </c>
      <c r="D2837" t="s">
        <v>10</v>
      </c>
      <c r="E2837" t="s">
        <v>11</v>
      </c>
      <c r="F2837" t="s">
        <v>12</v>
      </c>
      <c r="G2837" t="s">
        <v>13</v>
      </c>
      <c r="H2837" t="s">
        <v>13</v>
      </c>
      <c r="I2837">
        <v>31</v>
      </c>
    </row>
    <row r="2838" spans="1:9" x14ac:dyDescent="0.3">
      <c r="A2838">
        <v>2837</v>
      </c>
      <c r="B2838" t="s">
        <v>9</v>
      </c>
      <c r="C2838">
        <v>300056</v>
      </c>
      <c r="D2838" t="s">
        <v>14</v>
      </c>
      <c r="E2838" t="s">
        <v>11</v>
      </c>
      <c r="F2838" t="s">
        <v>12</v>
      </c>
      <c r="G2838" t="s">
        <v>13</v>
      </c>
      <c r="H2838" t="s">
        <v>13</v>
      </c>
      <c r="I2838">
        <v>61</v>
      </c>
    </row>
    <row r="2839" spans="1:9" x14ac:dyDescent="0.3">
      <c r="A2839">
        <v>2838</v>
      </c>
      <c r="B2839" t="s">
        <v>15</v>
      </c>
      <c r="C2839">
        <v>278030</v>
      </c>
      <c r="D2839" t="s">
        <v>19</v>
      </c>
      <c r="E2839" t="s">
        <v>16</v>
      </c>
      <c r="F2839" t="s">
        <v>12</v>
      </c>
      <c r="G2839" t="s">
        <v>13</v>
      </c>
      <c r="H2839" t="s">
        <v>13</v>
      </c>
      <c r="I2839">
        <v>23</v>
      </c>
    </row>
    <row r="2840" spans="1:9" x14ac:dyDescent="0.3">
      <c r="A2840">
        <v>2839</v>
      </c>
      <c r="B2840" t="s">
        <v>9</v>
      </c>
      <c r="C2840">
        <v>956230</v>
      </c>
      <c r="D2840" t="s">
        <v>10</v>
      </c>
      <c r="E2840" t="s">
        <v>11</v>
      </c>
      <c r="F2840" t="s">
        <v>12</v>
      </c>
      <c r="G2840" t="s">
        <v>13</v>
      </c>
      <c r="H2840" t="s">
        <v>12</v>
      </c>
      <c r="I2840">
        <v>60</v>
      </c>
    </row>
    <row r="2841" spans="1:9" x14ac:dyDescent="0.3">
      <c r="A2841">
        <v>2840</v>
      </c>
      <c r="B2841" t="s">
        <v>15</v>
      </c>
      <c r="C2841">
        <v>410738.26</v>
      </c>
      <c r="D2841" t="s">
        <v>10</v>
      </c>
      <c r="E2841" t="s">
        <v>16</v>
      </c>
      <c r="F2841" t="s">
        <v>12</v>
      </c>
      <c r="G2841" t="s">
        <v>13</v>
      </c>
      <c r="H2841" t="s">
        <v>13</v>
      </c>
      <c r="I2841">
        <v>30</v>
      </c>
    </row>
    <row r="2842" spans="1:9" x14ac:dyDescent="0.3">
      <c r="A2842">
        <v>2841</v>
      </c>
      <c r="B2842" t="s">
        <v>9</v>
      </c>
      <c r="C2842">
        <v>451015</v>
      </c>
      <c r="D2842" t="s">
        <v>10</v>
      </c>
      <c r="E2842" t="s">
        <v>16</v>
      </c>
      <c r="F2842" t="s">
        <v>12</v>
      </c>
      <c r="G2842" t="s">
        <v>13</v>
      </c>
      <c r="H2842" t="s">
        <v>13</v>
      </c>
      <c r="I2842">
        <v>28</v>
      </c>
    </row>
    <row r="2843" spans="1:9" x14ac:dyDescent="0.3">
      <c r="A2843">
        <v>2842</v>
      </c>
      <c r="B2843" t="s">
        <v>9</v>
      </c>
      <c r="C2843">
        <v>370000</v>
      </c>
      <c r="D2843" t="s">
        <v>10</v>
      </c>
      <c r="E2843" t="s">
        <v>16</v>
      </c>
      <c r="F2843" t="s">
        <v>12</v>
      </c>
      <c r="G2843" t="s">
        <v>13</v>
      </c>
      <c r="H2843" t="s">
        <v>13</v>
      </c>
      <c r="I2843">
        <v>45</v>
      </c>
    </row>
    <row r="2844" spans="1:9" x14ac:dyDescent="0.3">
      <c r="A2844">
        <v>2843</v>
      </c>
      <c r="B2844" t="s">
        <v>15</v>
      </c>
      <c r="C2844">
        <v>297046</v>
      </c>
      <c r="D2844" t="s">
        <v>17</v>
      </c>
      <c r="E2844" t="s">
        <v>16</v>
      </c>
      <c r="F2844" t="s">
        <v>13</v>
      </c>
      <c r="G2844" t="s">
        <v>13</v>
      </c>
      <c r="H2844" t="s">
        <v>12</v>
      </c>
      <c r="I2844">
        <v>19</v>
      </c>
    </row>
    <row r="2845" spans="1:9" x14ac:dyDescent="0.3">
      <c r="A2845">
        <v>2844</v>
      </c>
      <c r="B2845" t="s">
        <v>9</v>
      </c>
      <c r="C2845">
        <v>519483.5</v>
      </c>
      <c r="D2845" t="s">
        <v>10</v>
      </c>
      <c r="E2845" t="s">
        <v>16</v>
      </c>
      <c r="F2845" t="s">
        <v>12</v>
      </c>
      <c r="G2845" t="s">
        <v>12</v>
      </c>
      <c r="H2845" t="s">
        <v>12</v>
      </c>
      <c r="I2845">
        <v>37</v>
      </c>
    </row>
    <row r="2846" spans="1:9" x14ac:dyDescent="0.3">
      <c r="A2846">
        <v>2845</v>
      </c>
      <c r="B2846" t="s">
        <v>15</v>
      </c>
      <c r="C2846">
        <v>2216750.36</v>
      </c>
      <c r="D2846" t="s">
        <v>10</v>
      </c>
      <c r="E2846" t="s">
        <v>16</v>
      </c>
      <c r="F2846" t="s">
        <v>12</v>
      </c>
      <c r="G2846" t="s">
        <v>12</v>
      </c>
      <c r="H2846" t="s">
        <v>13</v>
      </c>
      <c r="I2846">
        <v>30</v>
      </c>
    </row>
    <row r="2847" spans="1:9" x14ac:dyDescent="0.3">
      <c r="A2847">
        <v>2846</v>
      </c>
      <c r="B2847" t="s">
        <v>9</v>
      </c>
      <c r="C2847">
        <v>241999</v>
      </c>
      <c r="D2847" t="s">
        <v>10</v>
      </c>
      <c r="E2847" t="s">
        <v>16</v>
      </c>
      <c r="F2847" t="s">
        <v>12</v>
      </c>
      <c r="G2847" t="s">
        <v>13</v>
      </c>
      <c r="H2847" t="s">
        <v>12</v>
      </c>
      <c r="I2847">
        <v>45</v>
      </c>
    </row>
    <row r="2848" spans="1:9" x14ac:dyDescent="0.3">
      <c r="A2848">
        <v>2847</v>
      </c>
      <c r="B2848" t="s">
        <v>15</v>
      </c>
      <c r="C2848">
        <v>300018</v>
      </c>
      <c r="D2848" t="s">
        <v>17</v>
      </c>
      <c r="E2848" t="s">
        <v>16</v>
      </c>
      <c r="F2848" t="s">
        <v>12</v>
      </c>
      <c r="G2848" t="s">
        <v>13</v>
      </c>
      <c r="H2848" t="s">
        <v>13</v>
      </c>
      <c r="I2848">
        <v>59</v>
      </c>
    </row>
    <row r="2849" spans="1:9" x14ac:dyDescent="0.3">
      <c r="A2849">
        <v>2848</v>
      </c>
      <c r="B2849" t="s">
        <v>9</v>
      </c>
      <c r="C2849">
        <v>309288</v>
      </c>
      <c r="D2849" t="s">
        <v>10</v>
      </c>
      <c r="E2849" t="s">
        <v>16</v>
      </c>
      <c r="F2849" t="s">
        <v>12</v>
      </c>
      <c r="G2849" t="s">
        <v>13</v>
      </c>
      <c r="H2849" t="s">
        <v>13</v>
      </c>
      <c r="I2849">
        <v>39</v>
      </c>
    </row>
    <row r="2850" spans="1:9" x14ac:dyDescent="0.3">
      <c r="A2850">
        <v>2849</v>
      </c>
      <c r="B2850" t="s">
        <v>15</v>
      </c>
      <c r="C2850">
        <v>250750</v>
      </c>
      <c r="D2850" t="s">
        <v>10</v>
      </c>
      <c r="E2850" t="s">
        <v>16</v>
      </c>
      <c r="F2850" t="s">
        <v>12</v>
      </c>
      <c r="G2850" t="s">
        <v>13</v>
      </c>
      <c r="H2850" t="s">
        <v>13</v>
      </c>
      <c r="I2850">
        <v>31</v>
      </c>
    </row>
    <row r="2851" spans="1:9" x14ac:dyDescent="0.3">
      <c r="A2851">
        <v>2850</v>
      </c>
      <c r="B2851" t="s">
        <v>15</v>
      </c>
      <c r="C2851">
        <v>155636</v>
      </c>
      <c r="D2851" t="s">
        <v>10</v>
      </c>
      <c r="E2851" t="s">
        <v>16</v>
      </c>
      <c r="F2851" t="s">
        <v>12</v>
      </c>
      <c r="G2851" t="s">
        <v>13</v>
      </c>
      <c r="H2851" t="s">
        <v>13</v>
      </c>
      <c r="I2851">
        <v>61</v>
      </c>
    </row>
    <row r="2852" spans="1:9" x14ac:dyDescent="0.3">
      <c r="A2852">
        <v>2851</v>
      </c>
      <c r="B2852" t="s">
        <v>9</v>
      </c>
      <c r="C2852">
        <v>617586</v>
      </c>
      <c r="D2852" t="s">
        <v>10</v>
      </c>
      <c r="E2852" t="s">
        <v>16</v>
      </c>
      <c r="F2852" t="s">
        <v>12</v>
      </c>
      <c r="G2852" t="s">
        <v>13</v>
      </c>
      <c r="H2852" t="s">
        <v>12</v>
      </c>
      <c r="I2852">
        <v>36</v>
      </c>
    </row>
    <row r="2853" spans="1:9" x14ac:dyDescent="0.3">
      <c r="A2853">
        <v>2852</v>
      </c>
      <c r="B2853" t="s">
        <v>9</v>
      </c>
      <c r="C2853">
        <v>450886</v>
      </c>
      <c r="D2853" t="s">
        <v>18</v>
      </c>
      <c r="E2853" t="s">
        <v>16</v>
      </c>
      <c r="F2853" t="s">
        <v>12</v>
      </c>
      <c r="G2853" t="s">
        <v>13</v>
      </c>
      <c r="H2853" t="s">
        <v>13</v>
      </c>
      <c r="I2853">
        <v>49</v>
      </c>
    </row>
    <row r="2854" spans="1:9" x14ac:dyDescent="0.3">
      <c r="A2854">
        <v>2853</v>
      </c>
      <c r="B2854" t="s">
        <v>15</v>
      </c>
      <c r="C2854">
        <v>297046</v>
      </c>
      <c r="D2854" t="s">
        <v>17</v>
      </c>
      <c r="E2854" t="s">
        <v>16</v>
      </c>
      <c r="F2854" t="s">
        <v>12</v>
      </c>
      <c r="G2854" t="s">
        <v>13</v>
      </c>
      <c r="H2854" t="s">
        <v>13</v>
      </c>
      <c r="I2854">
        <v>61</v>
      </c>
    </row>
    <row r="2855" spans="1:9" x14ac:dyDescent="0.3">
      <c r="A2855">
        <v>2854</v>
      </c>
      <c r="B2855" t="s">
        <v>9</v>
      </c>
      <c r="C2855">
        <v>446000</v>
      </c>
      <c r="D2855" t="s">
        <v>10</v>
      </c>
      <c r="E2855" t="s">
        <v>16</v>
      </c>
      <c r="F2855" t="s">
        <v>12</v>
      </c>
      <c r="G2855" t="s">
        <v>13</v>
      </c>
      <c r="H2855" t="s">
        <v>13</v>
      </c>
      <c r="I2855">
        <v>28</v>
      </c>
    </row>
    <row r="2856" spans="1:9" x14ac:dyDescent="0.3">
      <c r="A2856">
        <v>2855</v>
      </c>
      <c r="B2856" t="s">
        <v>9</v>
      </c>
      <c r="C2856">
        <v>509509</v>
      </c>
      <c r="D2856" t="s">
        <v>18</v>
      </c>
      <c r="E2856" t="s">
        <v>16</v>
      </c>
      <c r="F2856" t="s">
        <v>12</v>
      </c>
      <c r="G2856" t="s">
        <v>13</v>
      </c>
      <c r="H2856" t="s">
        <v>12</v>
      </c>
      <c r="I2856">
        <v>37</v>
      </c>
    </row>
    <row r="2857" spans="1:9" x14ac:dyDescent="0.3">
      <c r="A2857">
        <v>2856</v>
      </c>
      <c r="B2857" t="s">
        <v>9</v>
      </c>
      <c r="C2857">
        <v>799571.5</v>
      </c>
      <c r="D2857" t="s">
        <v>10</v>
      </c>
      <c r="E2857" t="s">
        <v>16</v>
      </c>
      <c r="F2857" t="s">
        <v>12</v>
      </c>
      <c r="G2857" t="s">
        <v>13</v>
      </c>
      <c r="H2857" t="s">
        <v>13</v>
      </c>
      <c r="I2857">
        <v>22</v>
      </c>
    </row>
    <row r="2858" spans="1:9" x14ac:dyDescent="0.3">
      <c r="A2858">
        <v>2857</v>
      </c>
      <c r="B2858" t="s">
        <v>9</v>
      </c>
      <c r="C2858">
        <v>297046</v>
      </c>
      <c r="D2858" t="s">
        <v>17</v>
      </c>
      <c r="E2858" t="s">
        <v>16</v>
      </c>
      <c r="F2858" t="s">
        <v>12</v>
      </c>
      <c r="G2858" t="s">
        <v>12</v>
      </c>
      <c r="H2858" t="s">
        <v>12</v>
      </c>
      <c r="I2858">
        <v>57</v>
      </c>
    </row>
    <row r="2859" spans="1:9" x14ac:dyDescent="0.3">
      <c r="A2859">
        <v>2858</v>
      </c>
      <c r="B2859" t="s">
        <v>15</v>
      </c>
      <c r="C2859">
        <v>130000</v>
      </c>
      <c r="D2859" t="s">
        <v>10</v>
      </c>
      <c r="E2859" t="s">
        <v>16</v>
      </c>
      <c r="F2859" t="s">
        <v>12</v>
      </c>
      <c r="G2859" t="s">
        <v>13</v>
      </c>
      <c r="H2859" t="s">
        <v>13</v>
      </c>
      <c r="I2859">
        <v>51</v>
      </c>
    </row>
    <row r="2860" spans="1:9" x14ac:dyDescent="0.3">
      <c r="A2860">
        <v>2859</v>
      </c>
      <c r="B2860" t="s">
        <v>9</v>
      </c>
      <c r="C2860">
        <v>429740</v>
      </c>
      <c r="D2860" t="s">
        <v>10</v>
      </c>
      <c r="E2860" t="s">
        <v>16</v>
      </c>
      <c r="F2860" t="s">
        <v>12</v>
      </c>
      <c r="G2860" t="s">
        <v>13</v>
      </c>
      <c r="H2860" t="s">
        <v>13</v>
      </c>
      <c r="I2860">
        <v>27</v>
      </c>
    </row>
    <row r="2861" spans="1:9" x14ac:dyDescent="0.3">
      <c r="A2861">
        <v>2860</v>
      </c>
      <c r="B2861" t="s">
        <v>9</v>
      </c>
      <c r="C2861">
        <v>356858</v>
      </c>
      <c r="D2861" t="s">
        <v>18</v>
      </c>
      <c r="E2861" t="s">
        <v>16</v>
      </c>
      <c r="F2861" t="s">
        <v>12</v>
      </c>
      <c r="G2861" t="s">
        <v>12</v>
      </c>
      <c r="H2861" t="s">
        <v>12</v>
      </c>
      <c r="I2861">
        <v>25</v>
      </c>
    </row>
    <row r="2862" spans="1:9" x14ac:dyDescent="0.3">
      <c r="A2862">
        <v>2861</v>
      </c>
      <c r="B2862" t="s">
        <v>15</v>
      </c>
      <c r="C2862">
        <v>375000</v>
      </c>
      <c r="D2862" t="s">
        <v>10</v>
      </c>
      <c r="E2862" t="s">
        <v>16</v>
      </c>
      <c r="F2862" t="s">
        <v>12</v>
      </c>
      <c r="G2862" t="s">
        <v>13</v>
      </c>
      <c r="H2862" t="s">
        <v>13</v>
      </c>
      <c r="I2862">
        <v>42</v>
      </c>
    </row>
    <row r="2863" spans="1:9" x14ac:dyDescent="0.3">
      <c r="A2863">
        <v>2862</v>
      </c>
      <c r="B2863" t="s">
        <v>15</v>
      </c>
      <c r="C2863">
        <v>384500</v>
      </c>
      <c r="D2863" t="s">
        <v>10</v>
      </c>
      <c r="E2863" t="s">
        <v>16</v>
      </c>
      <c r="F2863" t="s">
        <v>12</v>
      </c>
      <c r="G2863" t="s">
        <v>13</v>
      </c>
      <c r="H2863" t="s">
        <v>13</v>
      </c>
      <c r="I2863">
        <v>33</v>
      </c>
    </row>
    <row r="2864" spans="1:9" x14ac:dyDescent="0.3">
      <c r="A2864">
        <v>2863</v>
      </c>
      <c r="B2864" t="s">
        <v>9</v>
      </c>
      <c r="C2864">
        <v>368127</v>
      </c>
      <c r="D2864" t="s">
        <v>18</v>
      </c>
      <c r="E2864" t="s">
        <v>16</v>
      </c>
      <c r="F2864" t="s">
        <v>12</v>
      </c>
      <c r="G2864" t="s">
        <v>13</v>
      </c>
      <c r="H2864" t="s">
        <v>12</v>
      </c>
      <c r="I2864">
        <v>35</v>
      </c>
    </row>
    <row r="2865" spans="1:9" x14ac:dyDescent="0.3">
      <c r="A2865">
        <v>2864</v>
      </c>
      <c r="B2865" t="s">
        <v>9</v>
      </c>
      <c r="C2865">
        <v>258000</v>
      </c>
      <c r="D2865" t="s">
        <v>10</v>
      </c>
      <c r="E2865" t="s">
        <v>16</v>
      </c>
      <c r="F2865" t="s">
        <v>12</v>
      </c>
      <c r="G2865" t="s">
        <v>13</v>
      </c>
      <c r="H2865" t="s">
        <v>13</v>
      </c>
      <c r="I2865">
        <v>50</v>
      </c>
    </row>
    <row r="2866" spans="1:9" x14ac:dyDescent="0.3">
      <c r="A2866">
        <v>2865</v>
      </c>
      <c r="B2866" t="s">
        <v>9</v>
      </c>
      <c r="C2866">
        <v>2396657.2000000002</v>
      </c>
      <c r="D2866" t="s">
        <v>10</v>
      </c>
      <c r="E2866" t="s">
        <v>16</v>
      </c>
      <c r="F2866" t="s">
        <v>12</v>
      </c>
      <c r="G2866" t="s">
        <v>13</v>
      </c>
      <c r="H2866" t="s">
        <v>13</v>
      </c>
      <c r="I2866">
        <v>34</v>
      </c>
    </row>
    <row r="2867" spans="1:9" x14ac:dyDescent="0.3">
      <c r="A2867">
        <v>2866</v>
      </c>
      <c r="B2867" t="s">
        <v>15</v>
      </c>
      <c r="C2867">
        <v>297046</v>
      </c>
      <c r="D2867" t="s">
        <v>17</v>
      </c>
      <c r="E2867" t="s">
        <v>16</v>
      </c>
      <c r="F2867" t="s">
        <v>12</v>
      </c>
      <c r="G2867" t="s">
        <v>13</v>
      </c>
      <c r="H2867" t="s">
        <v>13</v>
      </c>
      <c r="I2867">
        <v>29</v>
      </c>
    </row>
    <row r="2868" spans="1:9" x14ac:dyDescent="0.3">
      <c r="A2868">
        <v>2867</v>
      </c>
      <c r="B2868" t="s">
        <v>9</v>
      </c>
      <c r="C2868">
        <v>335930</v>
      </c>
      <c r="D2868" t="s">
        <v>10</v>
      </c>
      <c r="E2868" t="s">
        <v>16</v>
      </c>
      <c r="F2868" t="s">
        <v>12</v>
      </c>
      <c r="G2868" t="s">
        <v>13</v>
      </c>
      <c r="H2868" t="s">
        <v>13</v>
      </c>
      <c r="I2868">
        <v>49</v>
      </c>
    </row>
    <row r="2869" spans="1:9" x14ac:dyDescent="0.3">
      <c r="A2869">
        <v>2868</v>
      </c>
      <c r="B2869" t="s">
        <v>15</v>
      </c>
      <c r="C2869">
        <v>278030</v>
      </c>
      <c r="D2869" t="s">
        <v>19</v>
      </c>
      <c r="E2869" t="s">
        <v>16</v>
      </c>
      <c r="F2869" t="s">
        <v>12</v>
      </c>
      <c r="G2869" t="s">
        <v>13</v>
      </c>
      <c r="H2869" t="s">
        <v>13</v>
      </c>
      <c r="I2869">
        <v>40</v>
      </c>
    </row>
    <row r="2870" spans="1:9" x14ac:dyDescent="0.3">
      <c r="A2870">
        <v>2869</v>
      </c>
      <c r="B2870" t="s">
        <v>9</v>
      </c>
      <c r="C2870">
        <v>1739925</v>
      </c>
      <c r="D2870" t="s">
        <v>10</v>
      </c>
      <c r="E2870" t="s">
        <v>16</v>
      </c>
      <c r="F2870" t="s">
        <v>12</v>
      </c>
      <c r="G2870" t="s">
        <v>13</v>
      </c>
      <c r="H2870" t="s">
        <v>13</v>
      </c>
      <c r="I2870">
        <v>43</v>
      </c>
    </row>
    <row r="2871" spans="1:9" x14ac:dyDescent="0.3">
      <c r="A2871">
        <v>2870</v>
      </c>
      <c r="B2871" t="s">
        <v>15</v>
      </c>
      <c r="C2871">
        <v>2688750</v>
      </c>
      <c r="D2871" t="s">
        <v>14</v>
      </c>
      <c r="E2871" t="s">
        <v>11</v>
      </c>
      <c r="F2871" t="s">
        <v>12</v>
      </c>
      <c r="G2871" t="s">
        <v>13</v>
      </c>
      <c r="H2871" t="s">
        <v>13</v>
      </c>
      <c r="I2871">
        <v>80</v>
      </c>
    </row>
    <row r="2872" spans="1:9" x14ac:dyDescent="0.3">
      <c r="A2872">
        <v>2871</v>
      </c>
      <c r="B2872" t="s">
        <v>9</v>
      </c>
      <c r="C2872">
        <v>539969</v>
      </c>
      <c r="D2872" t="s">
        <v>10</v>
      </c>
      <c r="E2872" t="s">
        <v>16</v>
      </c>
      <c r="F2872" t="s">
        <v>12</v>
      </c>
      <c r="G2872" t="s">
        <v>13</v>
      </c>
      <c r="H2872" t="s">
        <v>13</v>
      </c>
      <c r="I2872">
        <v>47</v>
      </c>
    </row>
    <row r="2873" spans="1:9" x14ac:dyDescent="0.3">
      <c r="A2873">
        <v>2872</v>
      </c>
      <c r="B2873" t="s">
        <v>9</v>
      </c>
      <c r="C2873">
        <v>297045</v>
      </c>
      <c r="D2873" t="s">
        <v>18</v>
      </c>
      <c r="E2873" t="s">
        <v>16</v>
      </c>
      <c r="F2873" t="s">
        <v>12</v>
      </c>
      <c r="G2873" t="s">
        <v>13</v>
      </c>
      <c r="H2873" t="s">
        <v>13</v>
      </c>
      <c r="I2873">
        <v>54</v>
      </c>
    </row>
    <row r="2874" spans="1:9" x14ac:dyDescent="0.3">
      <c r="A2874">
        <v>2873</v>
      </c>
      <c r="B2874" t="s">
        <v>9</v>
      </c>
      <c r="C2874">
        <v>747205</v>
      </c>
      <c r="D2874" t="s">
        <v>10</v>
      </c>
      <c r="E2874" t="s">
        <v>16</v>
      </c>
      <c r="F2874" t="s">
        <v>12</v>
      </c>
      <c r="G2874" t="s">
        <v>12</v>
      </c>
      <c r="H2874" t="s">
        <v>13</v>
      </c>
      <c r="I2874">
        <v>31</v>
      </c>
    </row>
    <row r="2875" spans="1:9" x14ac:dyDescent="0.3">
      <c r="A2875">
        <v>2874</v>
      </c>
      <c r="B2875" t="s">
        <v>15</v>
      </c>
      <c r="C2875">
        <v>390136.8</v>
      </c>
      <c r="D2875" t="s">
        <v>10</v>
      </c>
      <c r="E2875" t="s">
        <v>16</v>
      </c>
      <c r="F2875" t="s">
        <v>12</v>
      </c>
      <c r="G2875" t="s">
        <v>13</v>
      </c>
      <c r="H2875" t="s">
        <v>13</v>
      </c>
      <c r="I2875">
        <v>25</v>
      </c>
    </row>
    <row r="2876" spans="1:9" x14ac:dyDescent="0.3">
      <c r="A2876">
        <v>2875</v>
      </c>
      <c r="B2876" t="s">
        <v>15</v>
      </c>
      <c r="C2876">
        <v>338192</v>
      </c>
      <c r="D2876" t="s">
        <v>10</v>
      </c>
      <c r="E2876" t="s">
        <v>11</v>
      </c>
      <c r="F2876" t="s">
        <v>12</v>
      </c>
      <c r="G2876" t="s">
        <v>13</v>
      </c>
      <c r="H2876" t="s">
        <v>13</v>
      </c>
      <c r="I2876">
        <v>51</v>
      </c>
    </row>
    <row r="2877" spans="1:9" x14ac:dyDescent="0.3">
      <c r="A2877">
        <v>2876</v>
      </c>
      <c r="B2877" t="s">
        <v>15</v>
      </c>
      <c r="C2877">
        <v>1350000</v>
      </c>
      <c r="D2877" t="s">
        <v>10</v>
      </c>
      <c r="E2877" t="s">
        <v>16</v>
      </c>
      <c r="F2877" t="s">
        <v>12</v>
      </c>
      <c r="G2877" t="s">
        <v>13</v>
      </c>
      <c r="H2877" t="s">
        <v>13</v>
      </c>
      <c r="I2877">
        <v>57</v>
      </c>
    </row>
    <row r="2878" spans="1:9" x14ac:dyDescent="0.3">
      <c r="A2878">
        <v>2877</v>
      </c>
      <c r="B2878" t="s">
        <v>15</v>
      </c>
      <c r="C2878">
        <v>3609554.14</v>
      </c>
      <c r="D2878" t="s">
        <v>10</v>
      </c>
      <c r="E2878" t="s">
        <v>11</v>
      </c>
      <c r="F2878" t="s">
        <v>12</v>
      </c>
      <c r="G2878" t="s">
        <v>13</v>
      </c>
      <c r="H2878" t="s">
        <v>13</v>
      </c>
      <c r="I2878">
        <v>55</v>
      </c>
    </row>
    <row r="2879" spans="1:9" x14ac:dyDescent="0.3">
      <c r="A2879">
        <v>2878</v>
      </c>
      <c r="B2879" t="s">
        <v>9</v>
      </c>
      <c r="C2879">
        <v>1220413.97</v>
      </c>
      <c r="D2879" t="s">
        <v>10</v>
      </c>
      <c r="E2879" t="s">
        <v>16</v>
      </c>
      <c r="F2879" t="s">
        <v>12</v>
      </c>
      <c r="G2879" t="s">
        <v>13</v>
      </c>
      <c r="H2879" t="s">
        <v>13</v>
      </c>
      <c r="I2879">
        <v>27</v>
      </c>
    </row>
    <row r="2880" spans="1:9" x14ac:dyDescent="0.3">
      <c r="A2880">
        <v>2879</v>
      </c>
      <c r="B2880" t="s">
        <v>9</v>
      </c>
      <c r="C2880">
        <v>278030</v>
      </c>
      <c r="D2880" t="s">
        <v>19</v>
      </c>
      <c r="E2880" t="s">
        <v>16</v>
      </c>
      <c r="F2880" t="s">
        <v>12</v>
      </c>
      <c r="G2880" t="s">
        <v>13</v>
      </c>
      <c r="H2880" t="s">
        <v>13</v>
      </c>
      <c r="I2880">
        <v>32</v>
      </c>
    </row>
    <row r="2881" spans="1:9" x14ac:dyDescent="0.3">
      <c r="A2881">
        <v>2880</v>
      </c>
      <c r="B2881" t="s">
        <v>9</v>
      </c>
      <c r="C2881">
        <v>762796.88</v>
      </c>
      <c r="D2881" t="s">
        <v>10</v>
      </c>
      <c r="E2881" t="s">
        <v>16</v>
      </c>
      <c r="F2881" t="s">
        <v>12</v>
      </c>
      <c r="G2881" t="s">
        <v>13</v>
      </c>
      <c r="H2881" t="s">
        <v>13</v>
      </c>
      <c r="I2881">
        <v>26</v>
      </c>
    </row>
    <row r="2882" spans="1:9" x14ac:dyDescent="0.3">
      <c r="A2882">
        <v>2881</v>
      </c>
      <c r="B2882" t="s">
        <v>9</v>
      </c>
      <c r="C2882">
        <v>413751.05</v>
      </c>
      <c r="D2882" t="s">
        <v>10</v>
      </c>
      <c r="E2882" t="s">
        <v>16</v>
      </c>
      <c r="F2882" t="s">
        <v>12</v>
      </c>
      <c r="G2882" t="s">
        <v>13</v>
      </c>
      <c r="H2882" t="s">
        <v>13</v>
      </c>
      <c r="I2882">
        <v>28</v>
      </c>
    </row>
    <row r="2883" spans="1:9" x14ac:dyDescent="0.3">
      <c r="A2883">
        <v>2882</v>
      </c>
      <c r="B2883" t="s">
        <v>9</v>
      </c>
      <c r="C2883">
        <v>362000</v>
      </c>
      <c r="D2883" t="s">
        <v>17</v>
      </c>
      <c r="E2883" t="s">
        <v>16</v>
      </c>
      <c r="F2883" t="s">
        <v>12</v>
      </c>
      <c r="G2883" t="s">
        <v>13</v>
      </c>
      <c r="H2883" t="s">
        <v>13</v>
      </c>
      <c r="I2883">
        <v>35</v>
      </c>
    </row>
    <row r="2884" spans="1:9" x14ac:dyDescent="0.3">
      <c r="A2884">
        <v>2883</v>
      </c>
      <c r="B2884" t="s">
        <v>15</v>
      </c>
      <c r="C2884">
        <v>297044</v>
      </c>
      <c r="D2884" t="s">
        <v>10</v>
      </c>
      <c r="E2884" t="s">
        <v>16</v>
      </c>
      <c r="F2884" t="s">
        <v>12</v>
      </c>
      <c r="G2884" t="s">
        <v>13</v>
      </c>
      <c r="H2884" t="s">
        <v>13</v>
      </c>
      <c r="I2884">
        <v>58</v>
      </c>
    </row>
    <row r="2885" spans="1:9" x14ac:dyDescent="0.3">
      <c r="A2885">
        <v>2884</v>
      </c>
      <c r="B2885" t="s">
        <v>9</v>
      </c>
      <c r="C2885">
        <v>2414456</v>
      </c>
      <c r="D2885" t="s">
        <v>10</v>
      </c>
      <c r="E2885" t="s">
        <v>16</v>
      </c>
      <c r="F2885" t="s">
        <v>12</v>
      </c>
      <c r="G2885" t="s">
        <v>13</v>
      </c>
      <c r="H2885" t="s">
        <v>13</v>
      </c>
      <c r="I2885">
        <v>36</v>
      </c>
    </row>
    <row r="2886" spans="1:9" x14ac:dyDescent="0.3">
      <c r="A2886">
        <v>2885</v>
      </c>
      <c r="B2886" t="s">
        <v>9</v>
      </c>
      <c r="C2886">
        <v>406659.45</v>
      </c>
      <c r="D2886" t="s">
        <v>10</v>
      </c>
      <c r="E2886" t="s">
        <v>11</v>
      </c>
      <c r="F2886" t="s">
        <v>12</v>
      </c>
      <c r="G2886" t="s">
        <v>13</v>
      </c>
      <c r="H2886" t="s">
        <v>13</v>
      </c>
      <c r="I2886">
        <v>27</v>
      </c>
    </row>
    <row r="2887" spans="1:9" x14ac:dyDescent="0.3">
      <c r="A2887">
        <v>2886</v>
      </c>
      <c r="B2887" t="s">
        <v>9</v>
      </c>
      <c r="C2887">
        <v>514435.14</v>
      </c>
      <c r="D2887" t="s">
        <v>10</v>
      </c>
      <c r="E2887" t="s">
        <v>16</v>
      </c>
      <c r="F2887" t="s">
        <v>12</v>
      </c>
      <c r="G2887" t="s">
        <v>13</v>
      </c>
      <c r="H2887" t="s">
        <v>13</v>
      </c>
      <c r="I2887">
        <v>48</v>
      </c>
    </row>
    <row r="2888" spans="1:9" x14ac:dyDescent="0.3">
      <c r="A2888">
        <v>2887</v>
      </c>
      <c r="B2888" t="s">
        <v>15</v>
      </c>
      <c r="C2888">
        <v>705807.13</v>
      </c>
      <c r="D2888" t="s">
        <v>10</v>
      </c>
      <c r="E2888" t="s">
        <v>11</v>
      </c>
      <c r="F2888" t="s">
        <v>12</v>
      </c>
      <c r="G2888" t="s">
        <v>13</v>
      </c>
      <c r="H2888" t="s">
        <v>13</v>
      </c>
      <c r="I2888">
        <v>34</v>
      </c>
    </row>
    <row r="2889" spans="1:9" x14ac:dyDescent="0.3">
      <c r="A2889">
        <v>2888</v>
      </c>
      <c r="B2889" t="s">
        <v>15</v>
      </c>
      <c r="C2889">
        <v>462569.85</v>
      </c>
      <c r="D2889" t="s">
        <v>10</v>
      </c>
      <c r="E2889" t="s">
        <v>16</v>
      </c>
      <c r="F2889" t="s">
        <v>12</v>
      </c>
      <c r="G2889" t="s">
        <v>13</v>
      </c>
      <c r="H2889" t="s">
        <v>13</v>
      </c>
      <c r="I2889">
        <v>27</v>
      </c>
    </row>
    <row r="2890" spans="1:9" x14ac:dyDescent="0.3">
      <c r="A2890">
        <v>2889</v>
      </c>
      <c r="B2890" t="s">
        <v>9</v>
      </c>
      <c r="C2890">
        <v>100000</v>
      </c>
      <c r="D2890" t="s">
        <v>10</v>
      </c>
      <c r="E2890" t="s">
        <v>16</v>
      </c>
      <c r="F2890" t="s">
        <v>12</v>
      </c>
      <c r="G2890" t="s">
        <v>13</v>
      </c>
      <c r="H2890" t="s">
        <v>13</v>
      </c>
      <c r="I2890">
        <v>24</v>
      </c>
    </row>
    <row r="2891" spans="1:9" x14ac:dyDescent="0.3">
      <c r="A2891">
        <v>2890</v>
      </c>
      <c r="B2891" t="s">
        <v>9</v>
      </c>
      <c r="C2891">
        <v>337811</v>
      </c>
      <c r="D2891" t="s">
        <v>14</v>
      </c>
      <c r="E2891" t="s">
        <v>11</v>
      </c>
      <c r="F2891" t="s">
        <v>12</v>
      </c>
      <c r="G2891" t="s">
        <v>13</v>
      </c>
      <c r="H2891" t="s">
        <v>13</v>
      </c>
      <c r="I2891">
        <v>81</v>
      </c>
    </row>
    <row r="2892" spans="1:9" x14ac:dyDescent="0.3">
      <c r="A2892">
        <v>2891</v>
      </c>
      <c r="B2892" t="s">
        <v>15</v>
      </c>
      <c r="C2892">
        <v>359544.27</v>
      </c>
      <c r="D2892" t="s">
        <v>21</v>
      </c>
      <c r="E2892" t="s">
        <v>16</v>
      </c>
      <c r="F2892" t="s">
        <v>12</v>
      </c>
      <c r="G2892" t="s">
        <v>12</v>
      </c>
      <c r="H2892" t="s">
        <v>13</v>
      </c>
      <c r="I2892">
        <v>38</v>
      </c>
    </row>
    <row r="2893" spans="1:9" x14ac:dyDescent="0.3">
      <c r="A2893">
        <v>2892</v>
      </c>
      <c r="B2893" t="s">
        <v>9</v>
      </c>
      <c r="C2893">
        <v>444389.01</v>
      </c>
      <c r="D2893" t="s">
        <v>10</v>
      </c>
      <c r="E2893" t="s">
        <v>11</v>
      </c>
      <c r="F2893" t="s">
        <v>12</v>
      </c>
      <c r="G2893" t="s">
        <v>13</v>
      </c>
      <c r="H2893" t="s">
        <v>13</v>
      </c>
      <c r="I2893">
        <v>60</v>
      </c>
    </row>
    <row r="2894" spans="1:9" x14ac:dyDescent="0.3">
      <c r="A2894">
        <v>2893</v>
      </c>
      <c r="B2894" t="s">
        <v>9</v>
      </c>
      <c r="C2894">
        <v>299046</v>
      </c>
      <c r="D2894" t="s">
        <v>17</v>
      </c>
      <c r="E2894" t="s">
        <v>16</v>
      </c>
      <c r="F2894" t="s">
        <v>12</v>
      </c>
      <c r="G2894" t="s">
        <v>13</v>
      </c>
      <c r="H2894" t="s">
        <v>13</v>
      </c>
      <c r="I2894">
        <v>31</v>
      </c>
    </row>
    <row r="2895" spans="1:9" x14ac:dyDescent="0.3">
      <c r="A2895">
        <v>2894</v>
      </c>
      <c r="B2895" t="s">
        <v>9</v>
      </c>
      <c r="C2895">
        <v>1270596.6499999999</v>
      </c>
      <c r="D2895" t="s">
        <v>10</v>
      </c>
      <c r="E2895" t="s">
        <v>11</v>
      </c>
      <c r="F2895" t="s">
        <v>12</v>
      </c>
      <c r="G2895" t="s">
        <v>13</v>
      </c>
      <c r="H2895" t="s">
        <v>13</v>
      </c>
      <c r="I2895">
        <v>44</v>
      </c>
    </row>
    <row r="2896" spans="1:9" x14ac:dyDescent="0.3">
      <c r="A2896">
        <v>2895</v>
      </c>
      <c r="B2896" t="s">
        <v>9</v>
      </c>
      <c r="C2896">
        <v>922788.75</v>
      </c>
      <c r="D2896" t="s">
        <v>10</v>
      </c>
      <c r="E2896" t="s">
        <v>16</v>
      </c>
      <c r="F2896" t="s">
        <v>12</v>
      </c>
      <c r="G2896" t="s">
        <v>13</v>
      </c>
      <c r="H2896" t="s">
        <v>13</v>
      </c>
      <c r="I2896">
        <v>25</v>
      </c>
    </row>
    <row r="2897" spans="1:9" x14ac:dyDescent="0.3">
      <c r="A2897">
        <v>2896</v>
      </c>
      <c r="B2897" t="s">
        <v>9</v>
      </c>
      <c r="C2897">
        <v>297045</v>
      </c>
      <c r="D2897" t="s">
        <v>18</v>
      </c>
      <c r="E2897" t="s">
        <v>16</v>
      </c>
      <c r="F2897" t="s">
        <v>12</v>
      </c>
      <c r="G2897" t="s">
        <v>13</v>
      </c>
      <c r="H2897" t="s">
        <v>13</v>
      </c>
      <c r="I2897">
        <v>49</v>
      </c>
    </row>
    <row r="2898" spans="1:9" x14ac:dyDescent="0.3">
      <c r="A2898">
        <v>2897</v>
      </c>
      <c r="B2898" t="s">
        <v>15</v>
      </c>
      <c r="C2898">
        <v>1055938.04</v>
      </c>
      <c r="D2898" t="s">
        <v>10</v>
      </c>
      <c r="E2898" t="s">
        <v>11</v>
      </c>
      <c r="F2898" t="s">
        <v>12</v>
      </c>
      <c r="G2898" t="s">
        <v>13</v>
      </c>
      <c r="H2898" t="s">
        <v>13</v>
      </c>
      <c r="I2898">
        <v>30</v>
      </c>
    </row>
    <row r="2899" spans="1:9" x14ac:dyDescent="0.3">
      <c r="A2899">
        <v>2898</v>
      </c>
      <c r="B2899" t="s">
        <v>15</v>
      </c>
      <c r="C2899">
        <v>639148</v>
      </c>
      <c r="D2899" t="s">
        <v>17</v>
      </c>
      <c r="E2899" t="s">
        <v>16</v>
      </c>
      <c r="F2899" t="s">
        <v>12</v>
      </c>
      <c r="G2899" t="s">
        <v>13</v>
      </c>
      <c r="H2899" t="s">
        <v>13</v>
      </c>
      <c r="I2899">
        <v>75</v>
      </c>
    </row>
    <row r="2900" spans="1:9" x14ac:dyDescent="0.3">
      <c r="A2900">
        <v>2899</v>
      </c>
      <c r="B2900" t="s">
        <v>9</v>
      </c>
      <c r="C2900">
        <v>385093.62</v>
      </c>
      <c r="D2900" t="s">
        <v>10</v>
      </c>
      <c r="E2900" t="s">
        <v>16</v>
      </c>
      <c r="F2900" t="s">
        <v>12</v>
      </c>
      <c r="G2900" t="s">
        <v>13</v>
      </c>
      <c r="H2900" t="s">
        <v>13</v>
      </c>
      <c r="I2900">
        <v>44</v>
      </c>
    </row>
    <row r="2901" spans="1:9" x14ac:dyDescent="0.3">
      <c r="A2901">
        <v>2900</v>
      </c>
      <c r="B2901" t="s">
        <v>9</v>
      </c>
      <c r="C2901">
        <v>646251.66</v>
      </c>
      <c r="D2901" t="s">
        <v>10</v>
      </c>
      <c r="E2901" t="s">
        <v>16</v>
      </c>
      <c r="F2901" t="s">
        <v>12</v>
      </c>
      <c r="G2901" t="s">
        <v>13</v>
      </c>
      <c r="H2901" t="s">
        <v>13</v>
      </c>
      <c r="I2901">
        <v>27</v>
      </c>
    </row>
    <row r="2902" spans="1:9" x14ac:dyDescent="0.3">
      <c r="A2902">
        <v>2901</v>
      </c>
      <c r="B2902" t="s">
        <v>9</v>
      </c>
      <c r="C2902">
        <v>330000</v>
      </c>
      <c r="D2902" t="s">
        <v>10</v>
      </c>
      <c r="E2902" t="s">
        <v>16</v>
      </c>
      <c r="F2902" t="s">
        <v>12</v>
      </c>
      <c r="G2902" t="s">
        <v>12</v>
      </c>
      <c r="H2902" t="s">
        <v>13</v>
      </c>
      <c r="I2902">
        <v>47</v>
      </c>
    </row>
    <row r="2903" spans="1:9" x14ac:dyDescent="0.3">
      <c r="A2903">
        <v>2902</v>
      </c>
      <c r="B2903" t="s">
        <v>9</v>
      </c>
      <c r="C2903">
        <v>297046</v>
      </c>
      <c r="D2903" t="s">
        <v>18</v>
      </c>
      <c r="E2903" t="s">
        <v>16</v>
      </c>
      <c r="F2903" t="s">
        <v>12</v>
      </c>
      <c r="G2903" t="s">
        <v>13</v>
      </c>
      <c r="H2903" t="s">
        <v>13</v>
      </c>
      <c r="I2903">
        <v>63</v>
      </c>
    </row>
    <row r="2904" spans="1:9" x14ac:dyDescent="0.3">
      <c r="A2904">
        <v>2903</v>
      </c>
      <c r="B2904" t="s">
        <v>15</v>
      </c>
      <c r="C2904">
        <v>622394.65</v>
      </c>
      <c r="D2904" t="s">
        <v>10</v>
      </c>
      <c r="E2904" t="s">
        <v>16</v>
      </c>
      <c r="F2904" t="s">
        <v>12</v>
      </c>
      <c r="G2904" t="s">
        <v>13</v>
      </c>
      <c r="H2904" t="s">
        <v>12</v>
      </c>
      <c r="I2904">
        <v>23</v>
      </c>
    </row>
    <row r="2905" spans="1:9" x14ac:dyDescent="0.3">
      <c r="A2905">
        <v>2904</v>
      </c>
      <c r="B2905" t="s">
        <v>9</v>
      </c>
      <c r="C2905">
        <v>171000</v>
      </c>
      <c r="D2905" t="s">
        <v>10</v>
      </c>
      <c r="E2905" t="s">
        <v>16</v>
      </c>
      <c r="F2905" t="s">
        <v>12</v>
      </c>
      <c r="G2905" t="s">
        <v>13</v>
      </c>
      <c r="H2905" t="s">
        <v>13</v>
      </c>
      <c r="I2905">
        <v>56</v>
      </c>
    </row>
    <row r="2906" spans="1:9" x14ac:dyDescent="0.3">
      <c r="A2906">
        <v>2905</v>
      </c>
      <c r="B2906" t="s">
        <v>15</v>
      </c>
      <c r="C2906">
        <v>385400.61</v>
      </c>
      <c r="D2906" t="s">
        <v>10</v>
      </c>
      <c r="E2906" t="s">
        <v>16</v>
      </c>
      <c r="F2906" t="s">
        <v>12</v>
      </c>
      <c r="G2906" t="s">
        <v>12</v>
      </c>
      <c r="H2906" t="s">
        <v>13</v>
      </c>
      <c r="I2906">
        <v>30</v>
      </c>
    </row>
    <row r="2907" spans="1:9" x14ac:dyDescent="0.3">
      <c r="A2907">
        <v>2906</v>
      </c>
      <c r="B2907" t="s">
        <v>15</v>
      </c>
      <c r="C2907">
        <v>1619313.26</v>
      </c>
      <c r="D2907" t="s">
        <v>10</v>
      </c>
      <c r="E2907" t="s">
        <v>16</v>
      </c>
      <c r="F2907" t="s">
        <v>12</v>
      </c>
      <c r="G2907" t="s">
        <v>13</v>
      </c>
      <c r="H2907" t="s">
        <v>13</v>
      </c>
      <c r="I2907">
        <v>33</v>
      </c>
    </row>
    <row r="2908" spans="1:9" x14ac:dyDescent="0.3">
      <c r="A2908">
        <v>2907</v>
      </c>
      <c r="B2908" t="s">
        <v>9</v>
      </c>
      <c r="C2908">
        <v>403541.67</v>
      </c>
      <c r="D2908" t="s">
        <v>10</v>
      </c>
      <c r="E2908" t="s">
        <v>16</v>
      </c>
      <c r="F2908" t="s">
        <v>12</v>
      </c>
      <c r="G2908" t="s">
        <v>13</v>
      </c>
      <c r="H2908" t="s">
        <v>13</v>
      </c>
      <c r="I2908">
        <v>43</v>
      </c>
    </row>
    <row r="2909" spans="1:9" x14ac:dyDescent="0.3">
      <c r="A2909">
        <v>2908</v>
      </c>
      <c r="B2909" t="s">
        <v>9</v>
      </c>
      <c r="C2909">
        <v>600000</v>
      </c>
      <c r="D2909" t="s">
        <v>10</v>
      </c>
      <c r="E2909" t="s">
        <v>16</v>
      </c>
      <c r="F2909" t="s">
        <v>12</v>
      </c>
      <c r="G2909" t="s">
        <v>13</v>
      </c>
      <c r="H2909" t="s">
        <v>13</v>
      </c>
      <c r="I2909">
        <v>24</v>
      </c>
    </row>
    <row r="2910" spans="1:9" x14ac:dyDescent="0.3">
      <c r="A2910">
        <v>2909</v>
      </c>
      <c r="B2910" t="s">
        <v>9</v>
      </c>
      <c r="C2910">
        <v>319300</v>
      </c>
      <c r="D2910" t="s">
        <v>10</v>
      </c>
      <c r="E2910" t="s">
        <v>16</v>
      </c>
      <c r="F2910" t="s">
        <v>12</v>
      </c>
      <c r="G2910" t="s">
        <v>13</v>
      </c>
      <c r="H2910" t="s">
        <v>13</v>
      </c>
      <c r="I2910">
        <v>69</v>
      </c>
    </row>
    <row r="2911" spans="1:9" x14ac:dyDescent="0.3">
      <c r="A2911">
        <v>2910</v>
      </c>
      <c r="B2911" t="s">
        <v>9</v>
      </c>
      <c r="C2911">
        <v>445567</v>
      </c>
      <c r="D2911" t="s">
        <v>18</v>
      </c>
      <c r="E2911" t="s">
        <v>16</v>
      </c>
      <c r="F2911" t="s">
        <v>12</v>
      </c>
      <c r="G2911" t="s">
        <v>13</v>
      </c>
      <c r="H2911" t="s">
        <v>12</v>
      </c>
      <c r="I2911">
        <v>35</v>
      </c>
    </row>
    <row r="2912" spans="1:9" x14ac:dyDescent="0.3">
      <c r="A2912">
        <v>2911</v>
      </c>
      <c r="B2912" t="s">
        <v>9</v>
      </c>
      <c r="C2912">
        <v>314396</v>
      </c>
      <c r="D2912" t="s">
        <v>10</v>
      </c>
      <c r="E2912" t="s">
        <v>11</v>
      </c>
      <c r="F2912" t="s">
        <v>12</v>
      </c>
      <c r="G2912" t="s">
        <v>13</v>
      </c>
      <c r="H2912" t="s">
        <v>12</v>
      </c>
      <c r="I2912">
        <v>53</v>
      </c>
    </row>
    <row r="2913" spans="1:9" x14ac:dyDescent="0.3">
      <c r="A2913">
        <v>2912</v>
      </c>
      <c r="B2913" t="s">
        <v>15</v>
      </c>
      <c r="C2913">
        <v>1165110</v>
      </c>
      <c r="D2913" t="s">
        <v>10</v>
      </c>
      <c r="E2913" t="s">
        <v>11</v>
      </c>
      <c r="F2913" t="s">
        <v>12</v>
      </c>
      <c r="G2913" t="s">
        <v>13</v>
      </c>
      <c r="H2913" t="s">
        <v>12</v>
      </c>
      <c r="I2913">
        <v>38</v>
      </c>
    </row>
    <row r="2914" spans="1:9" x14ac:dyDescent="0.3">
      <c r="A2914">
        <v>2913</v>
      </c>
      <c r="B2914" t="s">
        <v>9</v>
      </c>
      <c r="C2914">
        <v>639148</v>
      </c>
      <c r="D2914" t="s">
        <v>18</v>
      </c>
      <c r="E2914" t="s">
        <v>16</v>
      </c>
      <c r="F2914" t="s">
        <v>12</v>
      </c>
      <c r="G2914" t="s">
        <v>13</v>
      </c>
      <c r="H2914" t="s">
        <v>12</v>
      </c>
      <c r="I2914">
        <v>69</v>
      </c>
    </row>
    <row r="2915" spans="1:9" x14ac:dyDescent="0.3">
      <c r="A2915">
        <v>2914</v>
      </c>
      <c r="B2915" t="s">
        <v>15</v>
      </c>
      <c r="C2915">
        <v>659819.65</v>
      </c>
      <c r="D2915" t="s">
        <v>10</v>
      </c>
      <c r="E2915" t="s">
        <v>11</v>
      </c>
      <c r="F2915" t="s">
        <v>12</v>
      </c>
      <c r="G2915" t="s">
        <v>13</v>
      </c>
      <c r="H2915" t="s">
        <v>13</v>
      </c>
      <c r="I2915">
        <v>26</v>
      </c>
    </row>
    <row r="2916" spans="1:9" x14ac:dyDescent="0.3">
      <c r="A2916">
        <v>2915</v>
      </c>
      <c r="B2916" t="s">
        <v>15</v>
      </c>
      <c r="C2916">
        <v>297500</v>
      </c>
      <c r="D2916" t="s">
        <v>17</v>
      </c>
      <c r="E2916" t="s">
        <v>16</v>
      </c>
      <c r="F2916" t="s">
        <v>12</v>
      </c>
      <c r="G2916" t="s">
        <v>12</v>
      </c>
      <c r="H2916" t="s">
        <v>13</v>
      </c>
      <c r="I2916">
        <v>29</v>
      </c>
    </row>
    <row r="2917" spans="1:9" x14ac:dyDescent="0.3">
      <c r="A2917">
        <v>2916</v>
      </c>
      <c r="B2917" t="s">
        <v>9</v>
      </c>
      <c r="C2917">
        <v>756084.19</v>
      </c>
      <c r="D2917" t="s">
        <v>10</v>
      </c>
      <c r="E2917" t="s">
        <v>16</v>
      </c>
      <c r="F2917" t="s">
        <v>12</v>
      </c>
      <c r="G2917" t="s">
        <v>13</v>
      </c>
      <c r="H2917" t="s">
        <v>13</v>
      </c>
      <c r="I2917">
        <v>21</v>
      </c>
    </row>
    <row r="2918" spans="1:9" x14ac:dyDescent="0.3">
      <c r="A2918">
        <v>2917</v>
      </c>
      <c r="B2918" t="s">
        <v>15</v>
      </c>
      <c r="C2918">
        <v>379237.5</v>
      </c>
      <c r="D2918" t="s">
        <v>10</v>
      </c>
      <c r="E2918" t="s">
        <v>11</v>
      </c>
      <c r="F2918" t="s">
        <v>12</v>
      </c>
      <c r="G2918" t="s">
        <v>13</v>
      </c>
      <c r="H2918" t="s">
        <v>13</v>
      </c>
      <c r="I2918">
        <v>25</v>
      </c>
    </row>
    <row r="2919" spans="1:9" x14ac:dyDescent="0.3">
      <c r="A2919">
        <v>2918</v>
      </c>
      <c r="B2919" t="s">
        <v>9</v>
      </c>
      <c r="C2919">
        <v>311585.03999999998</v>
      </c>
      <c r="D2919" t="s">
        <v>10</v>
      </c>
      <c r="E2919" t="s">
        <v>16</v>
      </c>
      <c r="F2919" t="s">
        <v>12</v>
      </c>
      <c r="G2919" t="s">
        <v>13</v>
      </c>
      <c r="H2919" t="s">
        <v>13</v>
      </c>
      <c r="I2919">
        <v>26</v>
      </c>
    </row>
    <row r="2920" spans="1:9" x14ac:dyDescent="0.3">
      <c r="A2920">
        <v>2919</v>
      </c>
      <c r="B2920" t="s">
        <v>15</v>
      </c>
      <c r="C2920">
        <v>1983460.5</v>
      </c>
      <c r="D2920" t="s">
        <v>10</v>
      </c>
      <c r="E2920" t="s">
        <v>11</v>
      </c>
      <c r="F2920" t="s">
        <v>12</v>
      </c>
      <c r="G2920" t="s">
        <v>13</v>
      </c>
      <c r="H2920" t="s">
        <v>13</v>
      </c>
      <c r="I2920">
        <v>61</v>
      </c>
    </row>
    <row r="2921" spans="1:9" x14ac:dyDescent="0.3">
      <c r="A2921">
        <v>2920</v>
      </c>
      <c r="B2921" t="s">
        <v>9</v>
      </c>
      <c r="C2921">
        <v>723495</v>
      </c>
      <c r="D2921" t="s">
        <v>10</v>
      </c>
      <c r="E2921" t="s">
        <v>11</v>
      </c>
      <c r="F2921" t="s">
        <v>12</v>
      </c>
      <c r="G2921" t="s">
        <v>13</v>
      </c>
      <c r="H2921" t="s">
        <v>13</v>
      </c>
      <c r="I2921">
        <v>37</v>
      </c>
    </row>
    <row r="2922" spans="1:9" x14ac:dyDescent="0.3">
      <c r="A2922">
        <v>2921</v>
      </c>
      <c r="B2922" t="s">
        <v>9</v>
      </c>
      <c r="C2922">
        <v>426977.82</v>
      </c>
      <c r="D2922" t="s">
        <v>10</v>
      </c>
      <c r="E2922" t="s">
        <v>16</v>
      </c>
      <c r="F2922" t="s">
        <v>12</v>
      </c>
      <c r="G2922" t="s">
        <v>12</v>
      </c>
      <c r="H2922" t="s">
        <v>13</v>
      </c>
      <c r="I2922">
        <v>53</v>
      </c>
    </row>
    <row r="2923" spans="1:9" x14ac:dyDescent="0.3">
      <c r="A2923">
        <v>2922</v>
      </c>
      <c r="B2923" t="s">
        <v>15</v>
      </c>
      <c r="C2923">
        <v>1459586</v>
      </c>
      <c r="D2923" t="s">
        <v>10</v>
      </c>
      <c r="E2923" t="s">
        <v>11</v>
      </c>
      <c r="F2923" t="s">
        <v>12</v>
      </c>
      <c r="G2923" t="s">
        <v>13</v>
      </c>
      <c r="H2923" t="s">
        <v>13</v>
      </c>
      <c r="I2923">
        <v>47</v>
      </c>
    </row>
    <row r="2924" spans="1:9" x14ac:dyDescent="0.3">
      <c r="A2924">
        <v>2923</v>
      </c>
      <c r="B2924" t="s">
        <v>9</v>
      </c>
      <c r="C2924">
        <v>447825.78</v>
      </c>
      <c r="D2924" t="s">
        <v>10</v>
      </c>
      <c r="E2924" t="s">
        <v>16</v>
      </c>
      <c r="F2924" t="s">
        <v>12</v>
      </c>
      <c r="G2924" t="s">
        <v>13</v>
      </c>
      <c r="H2924" t="s">
        <v>13</v>
      </c>
      <c r="I2924">
        <v>53</v>
      </c>
    </row>
    <row r="2925" spans="1:9" x14ac:dyDescent="0.3">
      <c r="A2925">
        <v>2924</v>
      </c>
      <c r="B2925" t="s">
        <v>15</v>
      </c>
      <c r="C2925">
        <v>297865</v>
      </c>
      <c r="D2925" t="s">
        <v>18</v>
      </c>
      <c r="E2925" t="s">
        <v>16</v>
      </c>
      <c r="F2925" t="s">
        <v>12</v>
      </c>
      <c r="G2925" t="s">
        <v>13</v>
      </c>
      <c r="H2925" t="s">
        <v>13</v>
      </c>
      <c r="I2925">
        <v>41</v>
      </c>
    </row>
    <row r="2926" spans="1:9" x14ac:dyDescent="0.3">
      <c r="A2926">
        <v>2925</v>
      </c>
      <c r="B2926" t="s">
        <v>9</v>
      </c>
      <c r="C2926">
        <v>416406.24</v>
      </c>
      <c r="D2926" t="s">
        <v>10</v>
      </c>
      <c r="E2926" t="s">
        <v>16</v>
      </c>
      <c r="F2926" t="s">
        <v>12</v>
      </c>
      <c r="G2926" t="s">
        <v>13</v>
      </c>
      <c r="H2926" t="s">
        <v>13</v>
      </c>
      <c r="I2926">
        <v>35</v>
      </c>
    </row>
    <row r="2927" spans="1:9" x14ac:dyDescent="0.3">
      <c r="A2927">
        <v>2926</v>
      </c>
      <c r="B2927" t="s">
        <v>9</v>
      </c>
      <c r="C2927">
        <v>548611.75</v>
      </c>
      <c r="D2927" t="s">
        <v>10</v>
      </c>
      <c r="E2927" t="s">
        <v>16</v>
      </c>
      <c r="F2927" t="s">
        <v>12</v>
      </c>
      <c r="G2927" t="s">
        <v>13</v>
      </c>
      <c r="H2927" t="s">
        <v>13</v>
      </c>
      <c r="I2927">
        <v>27</v>
      </c>
    </row>
    <row r="2928" spans="1:9" x14ac:dyDescent="0.3">
      <c r="A2928">
        <v>2927</v>
      </c>
      <c r="B2928" t="s">
        <v>9</v>
      </c>
      <c r="C2928">
        <v>445567</v>
      </c>
      <c r="D2928" t="s">
        <v>18</v>
      </c>
      <c r="E2928" t="s">
        <v>16</v>
      </c>
      <c r="F2928" t="s">
        <v>12</v>
      </c>
      <c r="G2928" t="s">
        <v>13</v>
      </c>
      <c r="H2928" t="s">
        <v>12</v>
      </c>
      <c r="I2928">
        <v>52</v>
      </c>
    </row>
    <row r="2929" spans="1:9" x14ac:dyDescent="0.3">
      <c r="A2929">
        <v>2928</v>
      </c>
      <c r="B2929" t="s">
        <v>15</v>
      </c>
      <c r="C2929">
        <v>918531</v>
      </c>
      <c r="D2929" t="s">
        <v>10</v>
      </c>
      <c r="E2929" t="s">
        <v>16</v>
      </c>
      <c r="F2929" t="s">
        <v>12</v>
      </c>
      <c r="G2929" t="s">
        <v>13</v>
      </c>
      <c r="H2929" t="s">
        <v>13</v>
      </c>
      <c r="I2929">
        <v>33</v>
      </c>
    </row>
    <row r="2930" spans="1:9" x14ac:dyDescent="0.3">
      <c r="A2930">
        <v>2929</v>
      </c>
      <c r="B2930" t="s">
        <v>9</v>
      </c>
      <c r="C2930">
        <v>484083</v>
      </c>
      <c r="D2930" t="s">
        <v>10</v>
      </c>
      <c r="E2930" t="s">
        <v>16</v>
      </c>
      <c r="F2930" t="s">
        <v>12</v>
      </c>
      <c r="G2930" t="s">
        <v>13</v>
      </c>
      <c r="H2930" t="s">
        <v>13</v>
      </c>
      <c r="I2930">
        <v>33</v>
      </c>
    </row>
    <row r="2931" spans="1:9" x14ac:dyDescent="0.3">
      <c r="A2931">
        <v>2930</v>
      </c>
      <c r="B2931" t="s">
        <v>9</v>
      </c>
      <c r="C2931">
        <v>437310</v>
      </c>
      <c r="D2931" t="s">
        <v>10</v>
      </c>
      <c r="E2931" t="s">
        <v>16</v>
      </c>
      <c r="F2931" t="s">
        <v>12</v>
      </c>
      <c r="G2931" t="s">
        <v>13</v>
      </c>
      <c r="H2931" t="s">
        <v>13</v>
      </c>
      <c r="I2931">
        <v>31</v>
      </c>
    </row>
    <row r="2932" spans="1:9" x14ac:dyDescent="0.3">
      <c r="A2932">
        <v>2931</v>
      </c>
      <c r="B2932" t="s">
        <v>9</v>
      </c>
      <c r="C2932">
        <v>330226.88</v>
      </c>
      <c r="D2932" t="s">
        <v>10</v>
      </c>
      <c r="E2932" t="s">
        <v>16</v>
      </c>
      <c r="F2932" t="s">
        <v>12</v>
      </c>
      <c r="G2932" t="s">
        <v>12</v>
      </c>
      <c r="H2932" t="s">
        <v>13</v>
      </c>
      <c r="I2932">
        <v>49</v>
      </c>
    </row>
    <row r="2933" spans="1:9" x14ac:dyDescent="0.3">
      <c r="A2933">
        <v>2932</v>
      </c>
      <c r="B2933" t="s">
        <v>9</v>
      </c>
      <c r="C2933">
        <v>3217274</v>
      </c>
      <c r="D2933" t="s">
        <v>14</v>
      </c>
      <c r="E2933" t="s">
        <v>11</v>
      </c>
      <c r="F2933" t="s">
        <v>12</v>
      </c>
      <c r="G2933" t="s">
        <v>13</v>
      </c>
      <c r="H2933" t="s">
        <v>13</v>
      </c>
      <c r="I2933">
        <v>80</v>
      </c>
    </row>
    <row r="2934" spans="1:9" x14ac:dyDescent="0.3">
      <c r="A2934">
        <v>2933</v>
      </c>
      <c r="B2934" t="s">
        <v>15</v>
      </c>
      <c r="C2934">
        <v>250000</v>
      </c>
      <c r="D2934" t="s">
        <v>10</v>
      </c>
      <c r="E2934" t="s">
        <v>16</v>
      </c>
      <c r="F2934" t="s">
        <v>12</v>
      </c>
      <c r="G2934" t="s">
        <v>12</v>
      </c>
      <c r="H2934" t="s">
        <v>13</v>
      </c>
      <c r="I2934">
        <v>53</v>
      </c>
    </row>
    <row r="2935" spans="1:9" x14ac:dyDescent="0.3">
      <c r="A2935">
        <v>2934</v>
      </c>
      <c r="B2935" t="s">
        <v>15</v>
      </c>
      <c r="C2935">
        <v>297046</v>
      </c>
      <c r="D2935" t="s">
        <v>17</v>
      </c>
      <c r="E2935" t="s">
        <v>16</v>
      </c>
      <c r="F2935" t="s">
        <v>12</v>
      </c>
      <c r="G2935" t="s">
        <v>13</v>
      </c>
      <c r="H2935" t="s">
        <v>13</v>
      </c>
      <c r="I2935">
        <v>55</v>
      </c>
    </row>
    <row r="2936" spans="1:9" x14ac:dyDescent="0.3">
      <c r="A2936">
        <v>2935</v>
      </c>
      <c r="B2936" t="s">
        <v>9</v>
      </c>
      <c r="C2936">
        <v>359544.27</v>
      </c>
      <c r="D2936" t="s">
        <v>21</v>
      </c>
      <c r="E2936" t="s">
        <v>16</v>
      </c>
      <c r="F2936" t="s">
        <v>12</v>
      </c>
      <c r="G2936" t="s">
        <v>12</v>
      </c>
      <c r="H2936" t="s">
        <v>13</v>
      </c>
      <c r="I2936">
        <v>66</v>
      </c>
    </row>
    <row r="2937" spans="1:9" x14ac:dyDescent="0.3">
      <c r="A2937">
        <v>2936</v>
      </c>
      <c r="B2937" t="s">
        <v>9</v>
      </c>
      <c r="C2937">
        <v>924999.9</v>
      </c>
      <c r="D2937" t="s">
        <v>10</v>
      </c>
      <c r="E2937" t="s">
        <v>16</v>
      </c>
      <c r="F2937" t="s">
        <v>12</v>
      </c>
      <c r="G2937" t="s">
        <v>13</v>
      </c>
      <c r="H2937" t="s">
        <v>13</v>
      </c>
      <c r="I2937">
        <v>27</v>
      </c>
    </row>
    <row r="2938" spans="1:9" x14ac:dyDescent="0.3">
      <c r="A2938">
        <v>2937</v>
      </c>
      <c r="B2938" t="s">
        <v>15</v>
      </c>
      <c r="C2938">
        <v>323296</v>
      </c>
      <c r="D2938" t="s">
        <v>17</v>
      </c>
      <c r="E2938" t="s">
        <v>16</v>
      </c>
      <c r="F2938" t="s">
        <v>12</v>
      </c>
      <c r="G2938" t="s">
        <v>12</v>
      </c>
      <c r="H2938" t="s">
        <v>13</v>
      </c>
      <c r="I2938">
        <v>38</v>
      </c>
    </row>
    <row r="2939" spans="1:9" x14ac:dyDescent="0.3">
      <c r="A2939">
        <v>2938</v>
      </c>
      <c r="B2939" t="s">
        <v>9</v>
      </c>
      <c r="C2939">
        <v>348000</v>
      </c>
      <c r="D2939" t="s">
        <v>10</v>
      </c>
      <c r="E2939" t="s">
        <v>16</v>
      </c>
      <c r="F2939" t="s">
        <v>12</v>
      </c>
      <c r="G2939" t="s">
        <v>13</v>
      </c>
      <c r="H2939" t="s">
        <v>12</v>
      </c>
      <c r="I2939">
        <v>19</v>
      </c>
    </row>
    <row r="2940" spans="1:9" x14ac:dyDescent="0.3">
      <c r="A2940">
        <v>2939</v>
      </c>
      <c r="B2940" t="s">
        <v>15</v>
      </c>
      <c r="C2940">
        <v>295000</v>
      </c>
      <c r="D2940" t="s">
        <v>17</v>
      </c>
      <c r="E2940" t="s">
        <v>16</v>
      </c>
      <c r="F2940" t="s">
        <v>12</v>
      </c>
      <c r="G2940" t="s">
        <v>12</v>
      </c>
      <c r="H2940" t="s">
        <v>13</v>
      </c>
      <c r="I2940">
        <v>33</v>
      </c>
    </row>
    <row r="2941" spans="1:9" x14ac:dyDescent="0.3">
      <c r="A2941">
        <v>2940</v>
      </c>
      <c r="B2941" t="s">
        <v>9</v>
      </c>
      <c r="C2941">
        <v>297045</v>
      </c>
      <c r="D2941" t="s">
        <v>18</v>
      </c>
      <c r="E2941" t="s">
        <v>16</v>
      </c>
      <c r="F2941" t="s">
        <v>12</v>
      </c>
      <c r="G2941" t="s">
        <v>13</v>
      </c>
      <c r="H2941" t="s">
        <v>13</v>
      </c>
      <c r="I2941">
        <v>49</v>
      </c>
    </row>
    <row r="2942" spans="1:9" x14ac:dyDescent="0.3">
      <c r="A2942">
        <v>2941</v>
      </c>
      <c r="B2942" t="s">
        <v>9</v>
      </c>
      <c r="C2942">
        <v>1889038</v>
      </c>
      <c r="D2942" t="s">
        <v>14</v>
      </c>
      <c r="E2942" t="s">
        <v>11</v>
      </c>
      <c r="F2942" t="s">
        <v>12</v>
      </c>
      <c r="G2942" t="s">
        <v>13</v>
      </c>
      <c r="H2942" t="s">
        <v>13</v>
      </c>
      <c r="I2942">
        <v>67</v>
      </c>
    </row>
    <row r="2943" spans="1:9" x14ac:dyDescent="0.3">
      <c r="A2943">
        <v>2942</v>
      </c>
      <c r="B2943" t="s">
        <v>15</v>
      </c>
      <c r="C2943">
        <v>1675853</v>
      </c>
      <c r="D2943" t="s">
        <v>14</v>
      </c>
      <c r="E2943" t="s">
        <v>11</v>
      </c>
      <c r="F2943" t="s">
        <v>12</v>
      </c>
      <c r="G2943" t="s">
        <v>13</v>
      </c>
      <c r="H2943" t="s">
        <v>13</v>
      </c>
      <c r="I2943">
        <v>55</v>
      </c>
    </row>
    <row r="2944" spans="1:9" x14ac:dyDescent="0.3">
      <c r="A2944">
        <v>2943</v>
      </c>
      <c r="B2944" t="s">
        <v>9</v>
      </c>
      <c r="C2944">
        <v>25000</v>
      </c>
      <c r="D2944" t="s">
        <v>10</v>
      </c>
      <c r="E2944" t="s">
        <v>16</v>
      </c>
      <c r="F2944" t="s">
        <v>12</v>
      </c>
      <c r="G2944" t="s">
        <v>13</v>
      </c>
      <c r="H2944" t="s">
        <v>13</v>
      </c>
      <c r="I2944">
        <v>18</v>
      </c>
    </row>
    <row r="2945" spans="1:9" x14ac:dyDescent="0.3">
      <c r="A2945">
        <v>2944</v>
      </c>
      <c r="B2945" t="s">
        <v>9</v>
      </c>
      <c r="C2945">
        <v>377730.1</v>
      </c>
      <c r="D2945" t="s">
        <v>10</v>
      </c>
      <c r="E2945" t="s">
        <v>16</v>
      </c>
      <c r="F2945" t="s">
        <v>12</v>
      </c>
      <c r="G2945" t="s">
        <v>13</v>
      </c>
      <c r="H2945" t="s">
        <v>13</v>
      </c>
      <c r="I2945">
        <v>46</v>
      </c>
    </row>
    <row r="2946" spans="1:9" x14ac:dyDescent="0.3">
      <c r="A2946">
        <v>2945</v>
      </c>
      <c r="B2946" t="s">
        <v>9</v>
      </c>
      <c r="C2946">
        <v>385411.82</v>
      </c>
      <c r="D2946" t="s">
        <v>10</v>
      </c>
      <c r="E2946" t="s">
        <v>16</v>
      </c>
      <c r="F2946" t="s">
        <v>12</v>
      </c>
      <c r="G2946" t="s">
        <v>13</v>
      </c>
      <c r="H2946" t="s">
        <v>13</v>
      </c>
      <c r="I2946">
        <v>24</v>
      </c>
    </row>
    <row r="2947" spans="1:9" x14ac:dyDescent="0.3">
      <c r="A2947">
        <v>2946</v>
      </c>
      <c r="B2947" t="s">
        <v>15</v>
      </c>
      <c r="C2947">
        <v>1621195</v>
      </c>
      <c r="D2947" t="s">
        <v>10</v>
      </c>
      <c r="E2947" t="s">
        <v>11</v>
      </c>
      <c r="F2947" t="s">
        <v>12</v>
      </c>
      <c r="G2947" t="s">
        <v>13</v>
      </c>
      <c r="H2947" t="s">
        <v>13</v>
      </c>
      <c r="I2947">
        <v>31</v>
      </c>
    </row>
    <row r="2948" spans="1:9" x14ac:dyDescent="0.3">
      <c r="A2948">
        <v>2947</v>
      </c>
      <c r="B2948" t="s">
        <v>15</v>
      </c>
      <c r="C2948">
        <v>782500</v>
      </c>
      <c r="D2948" t="s">
        <v>10</v>
      </c>
      <c r="E2948" t="s">
        <v>11</v>
      </c>
      <c r="F2948" t="s">
        <v>12</v>
      </c>
      <c r="G2948" t="s">
        <v>13</v>
      </c>
      <c r="H2948" t="s">
        <v>13</v>
      </c>
      <c r="I2948">
        <v>28</v>
      </c>
    </row>
    <row r="2949" spans="1:9" x14ac:dyDescent="0.3">
      <c r="A2949">
        <v>2948</v>
      </c>
      <c r="B2949" t="s">
        <v>9</v>
      </c>
      <c r="C2949">
        <v>467011</v>
      </c>
      <c r="D2949" t="s">
        <v>10</v>
      </c>
      <c r="E2949" t="s">
        <v>16</v>
      </c>
      <c r="F2949" t="s">
        <v>12</v>
      </c>
      <c r="G2949" t="s">
        <v>13</v>
      </c>
      <c r="H2949" t="s">
        <v>13</v>
      </c>
      <c r="I2949">
        <v>57</v>
      </c>
    </row>
    <row r="2950" spans="1:9" x14ac:dyDescent="0.3">
      <c r="A2950">
        <v>2949</v>
      </c>
      <c r="B2950" t="s">
        <v>15</v>
      </c>
      <c r="C2950">
        <v>240000</v>
      </c>
      <c r="D2950" t="s">
        <v>10</v>
      </c>
      <c r="E2950" t="s">
        <v>16</v>
      </c>
      <c r="F2950" t="s">
        <v>12</v>
      </c>
      <c r="G2950" t="s">
        <v>13</v>
      </c>
      <c r="H2950" t="s">
        <v>13</v>
      </c>
      <c r="I2950">
        <v>41</v>
      </c>
    </row>
    <row r="2951" spans="1:9" x14ac:dyDescent="0.3">
      <c r="A2951">
        <v>2950</v>
      </c>
      <c r="B2951" t="s">
        <v>15</v>
      </c>
      <c r="C2951">
        <v>806421.08</v>
      </c>
      <c r="D2951" t="s">
        <v>10</v>
      </c>
      <c r="E2951" t="s">
        <v>16</v>
      </c>
      <c r="F2951" t="s">
        <v>12</v>
      </c>
      <c r="G2951" t="s">
        <v>13</v>
      </c>
      <c r="H2951" t="s">
        <v>13</v>
      </c>
      <c r="I2951">
        <v>58</v>
      </c>
    </row>
    <row r="2952" spans="1:9" x14ac:dyDescent="0.3">
      <c r="A2952">
        <v>2951</v>
      </c>
      <c r="B2952" t="s">
        <v>15</v>
      </c>
      <c r="C2952">
        <v>400000</v>
      </c>
      <c r="D2952" t="s">
        <v>10</v>
      </c>
      <c r="E2952" t="s">
        <v>16</v>
      </c>
      <c r="F2952" t="s">
        <v>12</v>
      </c>
      <c r="G2952" t="s">
        <v>13</v>
      </c>
      <c r="H2952" t="s">
        <v>13</v>
      </c>
      <c r="I2952">
        <v>25</v>
      </c>
    </row>
    <row r="2953" spans="1:9" x14ac:dyDescent="0.3">
      <c r="A2953">
        <v>2952</v>
      </c>
      <c r="B2953" t="s">
        <v>9</v>
      </c>
      <c r="C2953">
        <v>299441</v>
      </c>
      <c r="D2953" t="s">
        <v>18</v>
      </c>
      <c r="E2953" t="s">
        <v>16</v>
      </c>
      <c r="F2953" t="s">
        <v>12</v>
      </c>
      <c r="G2953" t="s">
        <v>12</v>
      </c>
      <c r="H2953" t="s">
        <v>12</v>
      </c>
      <c r="I2953">
        <v>53</v>
      </c>
    </row>
    <row r="2954" spans="1:9" x14ac:dyDescent="0.3">
      <c r="A2954">
        <v>2953</v>
      </c>
      <c r="B2954" t="s">
        <v>9</v>
      </c>
      <c r="C2954">
        <v>377164.37</v>
      </c>
      <c r="D2954" t="s">
        <v>10</v>
      </c>
      <c r="E2954" t="s">
        <v>16</v>
      </c>
      <c r="F2954" t="s">
        <v>12</v>
      </c>
      <c r="G2954" t="s">
        <v>13</v>
      </c>
      <c r="H2954" t="s">
        <v>13</v>
      </c>
      <c r="I2954">
        <v>39</v>
      </c>
    </row>
    <row r="2955" spans="1:9" x14ac:dyDescent="0.3">
      <c r="A2955">
        <v>2954</v>
      </c>
      <c r="B2955" t="s">
        <v>15</v>
      </c>
      <c r="C2955">
        <v>523392</v>
      </c>
      <c r="D2955" t="s">
        <v>10</v>
      </c>
      <c r="E2955" t="s">
        <v>16</v>
      </c>
      <c r="F2955" t="s">
        <v>12</v>
      </c>
      <c r="G2955" t="s">
        <v>13</v>
      </c>
      <c r="H2955" t="s">
        <v>13</v>
      </c>
      <c r="I2955">
        <v>21</v>
      </c>
    </row>
    <row r="2956" spans="1:9" x14ac:dyDescent="0.3">
      <c r="A2956">
        <v>2955</v>
      </c>
      <c r="B2956" t="s">
        <v>9</v>
      </c>
      <c r="C2956">
        <v>297046</v>
      </c>
      <c r="D2956" t="s">
        <v>18</v>
      </c>
      <c r="E2956" t="s">
        <v>16</v>
      </c>
      <c r="F2956" t="s">
        <v>13</v>
      </c>
      <c r="G2956" t="s">
        <v>13</v>
      </c>
      <c r="H2956" t="s">
        <v>12</v>
      </c>
      <c r="I2956">
        <v>69</v>
      </c>
    </row>
    <row r="2957" spans="1:9" x14ac:dyDescent="0.3">
      <c r="A2957">
        <v>2956</v>
      </c>
      <c r="B2957" t="s">
        <v>15</v>
      </c>
      <c r="C2957">
        <v>397559.9</v>
      </c>
      <c r="D2957" t="s">
        <v>10</v>
      </c>
      <c r="E2957" t="s">
        <v>16</v>
      </c>
      <c r="F2957" t="s">
        <v>12</v>
      </c>
      <c r="G2957" t="s">
        <v>12</v>
      </c>
      <c r="H2957" t="s">
        <v>13</v>
      </c>
      <c r="I2957">
        <v>26</v>
      </c>
    </row>
    <row r="2958" spans="1:9" x14ac:dyDescent="0.3">
      <c r="A2958">
        <v>2957</v>
      </c>
      <c r="B2958" t="s">
        <v>9</v>
      </c>
      <c r="C2958">
        <v>566795.41</v>
      </c>
      <c r="D2958" t="s">
        <v>10</v>
      </c>
      <c r="E2958" t="s">
        <v>11</v>
      </c>
      <c r="F2958" t="s">
        <v>12</v>
      </c>
      <c r="G2958" t="s">
        <v>13</v>
      </c>
      <c r="H2958" t="s">
        <v>13</v>
      </c>
      <c r="I2958">
        <v>45</v>
      </c>
    </row>
    <row r="2959" spans="1:9" x14ac:dyDescent="0.3">
      <c r="A2959">
        <v>2958</v>
      </c>
      <c r="B2959" t="s">
        <v>9</v>
      </c>
      <c r="C2959">
        <v>590421.69999999995</v>
      </c>
      <c r="D2959" t="s">
        <v>10</v>
      </c>
      <c r="E2959" t="s">
        <v>11</v>
      </c>
      <c r="F2959" t="s">
        <v>12</v>
      </c>
      <c r="G2959" t="s">
        <v>13</v>
      </c>
      <c r="H2959" t="s">
        <v>13</v>
      </c>
      <c r="I2959">
        <v>34</v>
      </c>
    </row>
    <row r="2960" spans="1:9" x14ac:dyDescent="0.3">
      <c r="A2960">
        <v>2959</v>
      </c>
      <c r="B2960" t="s">
        <v>9</v>
      </c>
      <c r="C2960">
        <v>363833.34</v>
      </c>
      <c r="D2960" t="s">
        <v>10</v>
      </c>
      <c r="E2960" t="s">
        <v>16</v>
      </c>
      <c r="F2960" t="s">
        <v>12</v>
      </c>
      <c r="G2960" t="s">
        <v>13</v>
      </c>
      <c r="H2960" t="s">
        <v>13</v>
      </c>
      <c r="I2960">
        <v>33</v>
      </c>
    </row>
    <row r="2961" spans="1:9" x14ac:dyDescent="0.3">
      <c r="A2961">
        <v>2960</v>
      </c>
      <c r="B2961" t="s">
        <v>9</v>
      </c>
      <c r="C2961">
        <v>297046</v>
      </c>
      <c r="D2961" t="s">
        <v>18</v>
      </c>
      <c r="E2961" t="s">
        <v>16</v>
      </c>
      <c r="F2961" t="s">
        <v>12</v>
      </c>
      <c r="G2961" t="s">
        <v>12</v>
      </c>
      <c r="H2961" t="s">
        <v>12</v>
      </c>
      <c r="I2961">
        <v>36</v>
      </c>
    </row>
    <row r="2962" spans="1:9" x14ac:dyDescent="0.3">
      <c r="A2962">
        <v>2961</v>
      </c>
      <c r="B2962" t="s">
        <v>9</v>
      </c>
      <c r="C2962">
        <v>225000</v>
      </c>
      <c r="D2962" t="s">
        <v>10</v>
      </c>
      <c r="E2962" t="s">
        <v>16</v>
      </c>
      <c r="F2962" t="s">
        <v>12</v>
      </c>
      <c r="G2962" t="s">
        <v>12</v>
      </c>
      <c r="H2962" t="s">
        <v>12</v>
      </c>
      <c r="I2962">
        <v>47</v>
      </c>
    </row>
    <row r="2963" spans="1:9" x14ac:dyDescent="0.3">
      <c r="A2963">
        <v>2962</v>
      </c>
      <c r="B2963" t="s">
        <v>9</v>
      </c>
      <c r="C2963">
        <v>1054914.8899999999</v>
      </c>
      <c r="D2963" t="s">
        <v>10</v>
      </c>
      <c r="E2963" t="s">
        <v>11</v>
      </c>
      <c r="F2963" t="s">
        <v>12</v>
      </c>
      <c r="G2963" t="s">
        <v>13</v>
      </c>
      <c r="H2963" t="s">
        <v>13</v>
      </c>
      <c r="I2963">
        <v>50</v>
      </c>
    </row>
    <row r="2964" spans="1:9" x14ac:dyDescent="0.3">
      <c r="A2964">
        <v>2963</v>
      </c>
      <c r="B2964" t="s">
        <v>9</v>
      </c>
      <c r="C2964">
        <v>229028</v>
      </c>
      <c r="D2964" t="s">
        <v>10</v>
      </c>
      <c r="E2964" t="s">
        <v>16</v>
      </c>
      <c r="F2964" t="s">
        <v>12</v>
      </c>
      <c r="G2964" t="s">
        <v>13</v>
      </c>
      <c r="H2964" t="s">
        <v>13</v>
      </c>
      <c r="I2964">
        <v>20</v>
      </c>
    </row>
    <row r="2965" spans="1:9" x14ac:dyDescent="0.3">
      <c r="A2965">
        <v>2964</v>
      </c>
      <c r="B2965" t="s">
        <v>9</v>
      </c>
      <c r="C2965">
        <v>836076</v>
      </c>
      <c r="D2965" t="s">
        <v>10</v>
      </c>
      <c r="E2965" t="s">
        <v>11</v>
      </c>
      <c r="F2965" t="s">
        <v>12</v>
      </c>
      <c r="G2965" t="s">
        <v>13</v>
      </c>
      <c r="H2965" t="s">
        <v>13</v>
      </c>
      <c r="I2965">
        <v>32</v>
      </c>
    </row>
    <row r="2966" spans="1:9" x14ac:dyDescent="0.3">
      <c r="A2966">
        <v>2965</v>
      </c>
      <c r="B2966" t="s">
        <v>15</v>
      </c>
      <c r="C2966">
        <v>297046</v>
      </c>
      <c r="D2966" t="s">
        <v>18</v>
      </c>
      <c r="E2966" t="s">
        <v>16</v>
      </c>
      <c r="F2966" t="s">
        <v>12</v>
      </c>
      <c r="G2966" t="s">
        <v>13</v>
      </c>
      <c r="H2966" t="s">
        <v>12</v>
      </c>
      <c r="I2966">
        <v>38</v>
      </c>
    </row>
    <row r="2967" spans="1:9" x14ac:dyDescent="0.3">
      <c r="A2967">
        <v>2966</v>
      </c>
      <c r="B2967" t="s">
        <v>15</v>
      </c>
      <c r="C2967">
        <v>660259.69999999995</v>
      </c>
      <c r="D2967" t="s">
        <v>10</v>
      </c>
      <c r="E2967" t="s">
        <v>11</v>
      </c>
      <c r="F2967" t="s">
        <v>12</v>
      </c>
      <c r="G2967" t="s">
        <v>13</v>
      </c>
      <c r="H2967" t="s">
        <v>13</v>
      </c>
      <c r="I2967">
        <v>24</v>
      </c>
    </row>
    <row r="2968" spans="1:9" x14ac:dyDescent="0.3">
      <c r="A2968">
        <v>2967</v>
      </c>
      <c r="B2968" t="s">
        <v>15</v>
      </c>
      <c r="C2968">
        <v>297139</v>
      </c>
      <c r="D2968" t="s">
        <v>17</v>
      </c>
      <c r="E2968" t="s">
        <v>16</v>
      </c>
      <c r="F2968" t="s">
        <v>12</v>
      </c>
      <c r="G2968" t="s">
        <v>13</v>
      </c>
      <c r="H2968" t="s">
        <v>13</v>
      </c>
      <c r="I2968">
        <v>56</v>
      </c>
    </row>
    <row r="2969" spans="1:9" x14ac:dyDescent="0.3">
      <c r="A2969">
        <v>2968</v>
      </c>
      <c r="B2969" t="s">
        <v>15</v>
      </c>
      <c r="C2969">
        <v>1253343.1200000001</v>
      </c>
      <c r="D2969" t="s">
        <v>10</v>
      </c>
      <c r="E2969" t="s">
        <v>16</v>
      </c>
      <c r="F2969" t="s">
        <v>12</v>
      </c>
      <c r="G2969" t="s">
        <v>13</v>
      </c>
      <c r="H2969" t="s">
        <v>13</v>
      </c>
      <c r="I2969">
        <v>35</v>
      </c>
    </row>
    <row r="2970" spans="1:9" x14ac:dyDescent="0.3">
      <c r="A2970">
        <v>2969</v>
      </c>
      <c r="B2970" t="s">
        <v>9</v>
      </c>
      <c r="C2970">
        <v>297046</v>
      </c>
      <c r="D2970" t="s">
        <v>18</v>
      </c>
      <c r="E2970" t="s">
        <v>16</v>
      </c>
      <c r="F2970" t="s">
        <v>12</v>
      </c>
      <c r="G2970" t="s">
        <v>13</v>
      </c>
      <c r="H2970" t="s">
        <v>13</v>
      </c>
      <c r="I2970">
        <v>59</v>
      </c>
    </row>
    <row r="2971" spans="1:9" x14ac:dyDescent="0.3">
      <c r="A2971">
        <v>2970</v>
      </c>
      <c r="B2971" t="s">
        <v>9</v>
      </c>
      <c r="C2971">
        <v>392675</v>
      </c>
      <c r="D2971" t="s">
        <v>18</v>
      </c>
      <c r="E2971" t="s">
        <v>16</v>
      </c>
      <c r="F2971" t="s">
        <v>12</v>
      </c>
      <c r="G2971" t="s">
        <v>13</v>
      </c>
      <c r="H2971" t="s">
        <v>13</v>
      </c>
      <c r="I2971">
        <v>44</v>
      </c>
    </row>
    <row r="2972" spans="1:9" x14ac:dyDescent="0.3">
      <c r="A2972">
        <v>2971</v>
      </c>
      <c r="B2972" t="s">
        <v>15</v>
      </c>
      <c r="C2972">
        <v>300018</v>
      </c>
      <c r="D2972" t="s">
        <v>17</v>
      </c>
      <c r="E2972" t="s">
        <v>16</v>
      </c>
      <c r="F2972" t="s">
        <v>12</v>
      </c>
      <c r="G2972" t="s">
        <v>13</v>
      </c>
      <c r="H2972" t="s">
        <v>13</v>
      </c>
      <c r="I2972">
        <v>58</v>
      </c>
    </row>
    <row r="2973" spans="1:9" x14ac:dyDescent="0.3">
      <c r="A2973">
        <v>2972</v>
      </c>
      <c r="B2973" t="s">
        <v>15</v>
      </c>
      <c r="C2973">
        <v>127500</v>
      </c>
      <c r="D2973" t="s">
        <v>10</v>
      </c>
      <c r="E2973" t="s">
        <v>16</v>
      </c>
      <c r="F2973" t="s">
        <v>12</v>
      </c>
      <c r="G2973" t="s">
        <v>13</v>
      </c>
      <c r="H2973" t="s">
        <v>12</v>
      </c>
      <c r="I2973">
        <v>52</v>
      </c>
    </row>
    <row r="2974" spans="1:9" x14ac:dyDescent="0.3">
      <c r="A2974">
        <v>2973</v>
      </c>
      <c r="B2974" t="s">
        <v>15</v>
      </c>
      <c r="C2974">
        <v>296000</v>
      </c>
      <c r="D2974" t="s">
        <v>10</v>
      </c>
      <c r="E2974" t="s">
        <v>16</v>
      </c>
      <c r="F2974" t="s">
        <v>12</v>
      </c>
      <c r="G2974" t="s">
        <v>13</v>
      </c>
      <c r="H2974" t="s">
        <v>13</v>
      </c>
      <c r="I2974">
        <v>57</v>
      </c>
    </row>
    <row r="2975" spans="1:9" x14ac:dyDescent="0.3">
      <c r="A2975">
        <v>2974</v>
      </c>
      <c r="B2975" t="s">
        <v>15</v>
      </c>
      <c r="C2975">
        <v>64851.19</v>
      </c>
      <c r="D2975" t="s">
        <v>10</v>
      </c>
      <c r="E2975" t="s">
        <v>16</v>
      </c>
      <c r="F2975" t="s">
        <v>12</v>
      </c>
      <c r="G2975" t="s">
        <v>13</v>
      </c>
      <c r="H2975" t="s">
        <v>13</v>
      </c>
      <c r="I2975">
        <v>25</v>
      </c>
    </row>
    <row r="2976" spans="1:9" x14ac:dyDescent="0.3">
      <c r="A2976">
        <v>2975</v>
      </c>
      <c r="B2976" t="s">
        <v>15</v>
      </c>
      <c r="C2976">
        <v>10</v>
      </c>
      <c r="D2976" t="s">
        <v>10</v>
      </c>
      <c r="E2976" t="s">
        <v>11</v>
      </c>
      <c r="F2976" t="s">
        <v>12</v>
      </c>
      <c r="G2976" t="s">
        <v>13</v>
      </c>
      <c r="H2976" t="s">
        <v>13</v>
      </c>
      <c r="I2976">
        <v>51</v>
      </c>
    </row>
    <row r="2977" spans="1:9" x14ac:dyDescent="0.3">
      <c r="A2977">
        <v>2976</v>
      </c>
      <c r="B2977" t="s">
        <v>15</v>
      </c>
      <c r="C2977">
        <v>976868.32</v>
      </c>
      <c r="D2977" t="s">
        <v>10</v>
      </c>
      <c r="E2977" t="s">
        <v>16</v>
      </c>
      <c r="F2977" t="s">
        <v>12</v>
      </c>
      <c r="G2977" t="s">
        <v>13</v>
      </c>
      <c r="H2977" t="s">
        <v>13</v>
      </c>
      <c r="I2977">
        <v>37</v>
      </c>
    </row>
    <row r="2978" spans="1:9" x14ac:dyDescent="0.3">
      <c r="A2978">
        <v>2977</v>
      </c>
      <c r="B2978" t="s">
        <v>9</v>
      </c>
      <c r="C2978">
        <v>301783</v>
      </c>
      <c r="D2978" t="s">
        <v>10</v>
      </c>
      <c r="E2978" t="s">
        <v>16</v>
      </c>
      <c r="F2978" t="s">
        <v>12</v>
      </c>
      <c r="G2978" t="s">
        <v>13</v>
      </c>
      <c r="H2978" t="s">
        <v>12</v>
      </c>
      <c r="I2978">
        <v>36</v>
      </c>
    </row>
    <row r="2979" spans="1:9" x14ac:dyDescent="0.3">
      <c r="A2979">
        <v>2978</v>
      </c>
      <c r="B2979" t="s">
        <v>9</v>
      </c>
      <c r="C2979">
        <v>299647</v>
      </c>
      <c r="D2979" t="s">
        <v>17</v>
      </c>
      <c r="E2979" t="s">
        <v>16</v>
      </c>
      <c r="F2979" t="s">
        <v>12</v>
      </c>
      <c r="G2979" t="s">
        <v>13</v>
      </c>
      <c r="H2979" t="s">
        <v>13</v>
      </c>
      <c r="I2979">
        <v>62</v>
      </c>
    </row>
    <row r="2980" spans="1:9" x14ac:dyDescent="0.3">
      <c r="A2980">
        <v>2979</v>
      </c>
      <c r="B2980" t="s">
        <v>15</v>
      </c>
      <c r="C2980">
        <v>1893569.1</v>
      </c>
      <c r="D2980" t="s">
        <v>10</v>
      </c>
      <c r="E2980" t="s">
        <v>11</v>
      </c>
      <c r="F2980" t="s">
        <v>12</v>
      </c>
      <c r="G2980" t="s">
        <v>13</v>
      </c>
      <c r="H2980" t="s">
        <v>13</v>
      </c>
      <c r="I2980">
        <v>54</v>
      </c>
    </row>
    <row r="2981" spans="1:9" x14ac:dyDescent="0.3">
      <c r="A2981">
        <v>2980</v>
      </c>
      <c r="B2981" t="s">
        <v>9</v>
      </c>
      <c r="C2981">
        <v>173700</v>
      </c>
      <c r="D2981" t="s">
        <v>10</v>
      </c>
      <c r="E2981" t="s">
        <v>16</v>
      </c>
      <c r="F2981" t="s">
        <v>12</v>
      </c>
      <c r="G2981" t="s">
        <v>13</v>
      </c>
      <c r="H2981" t="s">
        <v>13</v>
      </c>
      <c r="I2981">
        <v>51</v>
      </c>
    </row>
    <row r="2982" spans="1:9" x14ac:dyDescent="0.3">
      <c r="A2982">
        <v>2981</v>
      </c>
      <c r="B2982" t="s">
        <v>15</v>
      </c>
      <c r="C2982">
        <v>766774</v>
      </c>
      <c r="D2982" t="s">
        <v>10</v>
      </c>
      <c r="E2982" t="s">
        <v>16</v>
      </c>
      <c r="F2982" t="s">
        <v>12</v>
      </c>
      <c r="G2982" t="s">
        <v>12</v>
      </c>
      <c r="H2982" t="s">
        <v>13</v>
      </c>
      <c r="I2982">
        <v>52</v>
      </c>
    </row>
    <row r="2983" spans="1:9" x14ac:dyDescent="0.3">
      <c r="A2983">
        <v>2982</v>
      </c>
      <c r="B2983" t="s">
        <v>9</v>
      </c>
      <c r="C2983">
        <v>291514</v>
      </c>
      <c r="D2983" t="s">
        <v>17</v>
      </c>
      <c r="E2983" t="s">
        <v>16</v>
      </c>
      <c r="F2983" t="s">
        <v>12</v>
      </c>
      <c r="G2983" t="s">
        <v>13</v>
      </c>
      <c r="H2983" t="s">
        <v>13</v>
      </c>
      <c r="I2983">
        <v>51</v>
      </c>
    </row>
    <row r="2984" spans="1:9" x14ac:dyDescent="0.3">
      <c r="A2984">
        <v>2983</v>
      </c>
      <c r="B2984" t="s">
        <v>9</v>
      </c>
      <c r="C2984">
        <v>490122</v>
      </c>
      <c r="D2984" t="s">
        <v>18</v>
      </c>
      <c r="E2984" t="s">
        <v>16</v>
      </c>
      <c r="F2984" t="s">
        <v>12</v>
      </c>
      <c r="G2984" t="s">
        <v>13</v>
      </c>
      <c r="H2984" t="s">
        <v>13</v>
      </c>
      <c r="I2984">
        <v>63</v>
      </c>
    </row>
    <row r="2985" spans="1:9" x14ac:dyDescent="0.3">
      <c r="A2985">
        <v>2984</v>
      </c>
      <c r="B2985" t="s">
        <v>15</v>
      </c>
      <c r="C2985">
        <v>299647</v>
      </c>
      <c r="D2985" t="s">
        <v>17</v>
      </c>
      <c r="E2985" t="s">
        <v>16</v>
      </c>
      <c r="F2985" t="s">
        <v>12</v>
      </c>
      <c r="G2985" t="s">
        <v>12</v>
      </c>
      <c r="H2985" t="s">
        <v>13</v>
      </c>
      <c r="I2985">
        <v>69</v>
      </c>
    </row>
    <row r="2986" spans="1:9" x14ac:dyDescent="0.3">
      <c r="A2986">
        <v>2985</v>
      </c>
      <c r="B2986" t="s">
        <v>9</v>
      </c>
      <c r="C2986">
        <v>297046</v>
      </c>
      <c r="D2986" t="s">
        <v>18</v>
      </c>
      <c r="E2986" t="s">
        <v>16</v>
      </c>
      <c r="F2986" t="s">
        <v>13</v>
      </c>
      <c r="G2986" t="s">
        <v>13</v>
      </c>
      <c r="H2986" t="s">
        <v>12</v>
      </c>
      <c r="I2986">
        <v>55</v>
      </c>
    </row>
    <row r="2987" spans="1:9" x14ac:dyDescent="0.3">
      <c r="A2987">
        <v>2986</v>
      </c>
      <c r="B2987" t="s">
        <v>15</v>
      </c>
      <c r="C2987">
        <v>300018</v>
      </c>
      <c r="D2987" t="s">
        <v>17</v>
      </c>
      <c r="E2987" t="s">
        <v>16</v>
      </c>
      <c r="F2987" t="s">
        <v>12</v>
      </c>
      <c r="G2987" t="s">
        <v>13</v>
      </c>
      <c r="H2987" t="s">
        <v>13</v>
      </c>
      <c r="I2987">
        <v>53</v>
      </c>
    </row>
    <row r="2988" spans="1:9" x14ac:dyDescent="0.3">
      <c r="A2988">
        <v>2987</v>
      </c>
      <c r="B2988" t="s">
        <v>9</v>
      </c>
      <c r="C2988">
        <v>321550</v>
      </c>
      <c r="D2988" t="s">
        <v>18</v>
      </c>
      <c r="E2988" t="s">
        <v>16</v>
      </c>
      <c r="F2988" t="s">
        <v>12</v>
      </c>
      <c r="G2988" t="s">
        <v>13</v>
      </c>
      <c r="H2988" t="s">
        <v>12</v>
      </c>
      <c r="I2988">
        <v>51</v>
      </c>
    </row>
    <row r="2989" spans="1:9" x14ac:dyDescent="0.3">
      <c r="A2989">
        <v>2988</v>
      </c>
      <c r="B2989" t="s">
        <v>9</v>
      </c>
      <c r="C2989">
        <v>422424</v>
      </c>
      <c r="D2989" t="s">
        <v>10</v>
      </c>
      <c r="E2989" t="s">
        <v>16</v>
      </c>
      <c r="F2989" t="s">
        <v>12</v>
      </c>
      <c r="G2989" t="s">
        <v>13</v>
      </c>
      <c r="H2989" t="s">
        <v>13</v>
      </c>
      <c r="I2989">
        <v>27</v>
      </c>
    </row>
    <row r="2990" spans="1:9" x14ac:dyDescent="0.3">
      <c r="A2990">
        <v>2989</v>
      </c>
      <c r="B2990" t="s">
        <v>15</v>
      </c>
      <c r="C2990">
        <v>351531.84</v>
      </c>
      <c r="D2990" t="s">
        <v>10</v>
      </c>
      <c r="E2990" t="s">
        <v>16</v>
      </c>
      <c r="F2990" t="s">
        <v>12</v>
      </c>
      <c r="G2990" t="s">
        <v>13</v>
      </c>
      <c r="H2990" t="s">
        <v>13</v>
      </c>
      <c r="I2990">
        <v>38</v>
      </c>
    </row>
    <row r="2991" spans="1:9" x14ac:dyDescent="0.3">
      <c r="A2991">
        <v>2990</v>
      </c>
      <c r="B2991" t="s">
        <v>9</v>
      </c>
      <c r="C2991">
        <v>356000</v>
      </c>
      <c r="D2991" t="s">
        <v>10</v>
      </c>
      <c r="E2991" t="s">
        <v>16</v>
      </c>
      <c r="F2991" t="s">
        <v>12</v>
      </c>
      <c r="G2991" t="s">
        <v>13</v>
      </c>
      <c r="H2991" t="s">
        <v>13</v>
      </c>
      <c r="I2991">
        <v>57</v>
      </c>
    </row>
    <row r="2992" spans="1:9" x14ac:dyDescent="0.3">
      <c r="A2992">
        <v>2991</v>
      </c>
      <c r="B2992" t="s">
        <v>15</v>
      </c>
      <c r="C2992">
        <v>278031</v>
      </c>
      <c r="D2992" t="s">
        <v>17</v>
      </c>
      <c r="E2992" t="s">
        <v>16</v>
      </c>
      <c r="F2992" t="s">
        <v>12</v>
      </c>
      <c r="G2992" t="s">
        <v>13</v>
      </c>
      <c r="H2992" t="s">
        <v>13</v>
      </c>
      <c r="I2992">
        <v>39</v>
      </c>
    </row>
    <row r="2993" spans="1:9" x14ac:dyDescent="0.3">
      <c r="A2993">
        <v>2992</v>
      </c>
      <c r="B2993" t="s">
        <v>9</v>
      </c>
      <c r="C2993">
        <v>2247500</v>
      </c>
      <c r="D2993" t="s">
        <v>10</v>
      </c>
      <c r="E2993" t="s">
        <v>16</v>
      </c>
      <c r="F2993" t="s">
        <v>12</v>
      </c>
      <c r="G2993" t="s">
        <v>13</v>
      </c>
      <c r="H2993" t="s">
        <v>13</v>
      </c>
      <c r="I2993">
        <v>45</v>
      </c>
    </row>
    <row r="2994" spans="1:9" x14ac:dyDescent="0.3">
      <c r="A2994">
        <v>2993</v>
      </c>
      <c r="B2994" t="s">
        <v>9</v>
      </c>
      <c r="C2994">
        <v>340000</v>
      </c>
      <c r="D2994" t="s">
        <v>10</v>
      </c>
      <c r="E2994" t="s">
        <v>16</v>
      </c>
      <c r="F2994" t="s">
        <v>12</v>
      </c>
      <c r="G2994" t="s">
        <v>13</v>
      </c>
      <c r="H2994" t="s">
        <v>13</v>
      </c>
      <c r="I2994">
        <v>34</v>
      </c>
    </row>
    <row r="2995" spans="1:9" x14ac:dyDescent="0.3">
      <c r="A2995">
        <v>2994</v>
      </c>
      <c r="B2995" t="s">
        <v>9</v>
      </c>
      <c r="C2995">
        <v>50000</v>
      </c>
      <c r="D2995" t="s">
        <v>10</v>
      </c>
      <c r="E2995" t="s">
        <v>16</v>
      </c>
      <c r="F2995" t="s">
        <v>12</v>
      </c>
      <c r="G2995" t="s">
        <v>12</v>
      </c>
      <c r="H2995" t="s">
        <v>12</v>
      </c>
      <c r="I2995">
        <v>53</v>
      </c>
    </row>
    <row r="2996" spans="1:9" x14ac:dyDescent="0.3">
      <c r="A2996">
        <v>2995</v>
      </c>
      <c r="B2996" t="s">
        <v>9</v>
      </c>
      <c r="C2996">
        <v>389718</v>
      </c>
      <c r="D2996" t="s">
        <v>10</v>
      </c>
      <c r="E2996" t="s">
        <v>16</v>
      </c>
      <c r="F2996" t="s">
        <v>12</v>
      </c>
      <c r="G2996" t="s">
        <v>13</v>
      </c>
      <c r="H2996" t="s">
        <v>13</v>
      </c>
      <c r="I2996">
        <v>41</v>
      </c>
    </row>
    <row r="2997" spans="1:9" x14ac:dyDescent="0.3">
      <c r="A2997">
        <v>2996</v>
      </c>
      <c r="B2997" t="s">
        <v>15</v>
      </c>
      <c r="C2997">
        <v>2032262.93</v>
      </c>
      <c r="D2997" t="s">
        <v>10</v>
      </c>
      <c r="E2997" t="s">
        <v>16</v>
      </c>
      <c r="F2997" t="s">
        <v>12</v>
      </c>
      <c r="G2997" t="s">
        <v>13</v>
      </c>
      <c r="H2997" t="s">
        <v>13</v>
      </c>
      <c r="I2997">
        <v>54</v>
      </c>
    </row>
    <row r="2998" spans="1:9" x14ac:dyDescent="0.3">
      <c r="A2998">
        <v>2997</v>
      </c>
      <c r="B2998" t="s">
        <v>15</v>
      </c>
      <c r="C2998">
        <v>89567</v>
      </c>
      <c r="D2998" t="s">
        <v>10</v>
      </c>
      <c r="E2998" t="s">
        <v>11</v>
      </c>
      <c r="F2998" t="s">
        <v>12</v>
      </c>
      <c r="G2998" t="s">
        <v>13</v>
      </c>
      <c r="H2998" t="s">
        <v>13</v>
      </c>
      <c r="I2998">
        <v>34</v>
      </c>
    </row>
    <row r="2999" spans="1:9" x14ac:dyDescent="0.3">
      <c r="A2999">
        <v>2998</v>
      </c>
      <c r="B2999" t="s">
        <v>9</v>
      </c>
      <c r="C2999">
        <v>316965</v>
      </c>
      <c r="D2999" t="s">
        <v>10</v>
      </c>
      <c r="E2999" t="s">
        <v>16</v>
      </c>
      <c r="F2999" t="s">
        <v>12</v>
      </c>
      <c r="G2999" t="s">
        <v>13</v>
      </c>
      <c r="H2999" t="s">
        <v>13</v>
      </c>
      <c r="I2999">
        <v>25</v>
      </c>
    </row>
    <row r="3000" spans="1:9" x14ac:dyDescent="0.3">
      <c r="A3000">
        <v>2999</v>
      </c>
      <c r="B3000" t="s">
        <v>15</v>
      </c>
      <c r="C3000">
        <v>347135</v>
      </c>
      <c r="D3000" t="s">
        <v>17</v>
      </c>
      <c r="E3000" t="s">
        <v>16</v>
      </c>
      <c r="F3000" t="s">
        <v>12</v>
      </c>
      <c r="G3000" t="s">
        <v>12</v>
      </c>
      <c r="H3000" t="s">
        <v>13</v>
      </c>
      <c r="I3000">
        <v>63</v>
      </c>
    </row>
    <row r="3001" spans="1:9" x14ac:dyDescent="0.3">
      <c r="A3001">
        <v>3000</v>
      </c>
      <c r="B3001" t="s">
        <v>15</v>
      </c>
      <c r="C3001">
        <v>1501649.3</v>
      </c>
      <c r="D3001" t="s">
        <v>10</v>
      </c>
      <c r="E3001" t="s">
        <v>16</v>
      </c>
      <c r="F3001" t="s">
        <v>12</v>
      </c>
      <c r="G3001" t="s">
        <v>12</v>
      </c>
      <c r="H3001" t="s">
        <v>13</v>
      </c>
      <c r="I3001">
        <v>35</v>
      </c>
    </row>
    <row r="3002" spans="1:9" x14ac:dyDescent="0.3">
      <c r="A3002">
        <v>3001</v>
      </c>
      <c r="B3002" t="s">
        <v>9</v>
      </c>
      <c r="C3002">
        <v>302470</v>
      </c>
      <c r="D3002" t="s">
        <v>18</v>
      </c>
      <c r="E3002" t="s">
        <v>16</v>
      </c>
      <c r="F3002" t="s">
        <v>12</v>
      </c>
      <c r="G3002" t="s">
        <v>13</v>
      </c>
      <c r="H3002" t="s">
        <v>13</v>
      </c>
      <c r="I3002">
        <v>61</v>
      </c>
    </row>
    <row r="3003" spans="1:9" x14ac:dyDescent="0.3">
      <c r="A3003">
        <v>3002</v>
      </c>
      <c r="B3003" t="s">
        <v>15</v>
      </c>
      <c r="C3003">
        <v>477140</v>
      </c>
      <c r="D3003" t="s">
        <v>10</v>
      </c>
      <c r="E3003" t="s">
        <v>11</v>
      </c>
      <c r="F3003" t="s">
        <v>12</v>
      </c>
      <c r="G3003" t="s">
        <v>13</v>
      </c>
      <c r="H3003" t="s">
        <v>13</v>
      </c>
      <c r="I3003">
        <v>48</v>
      </c>
    </row>
    <row r="3004" spans="1:9" x14ac:dyDescent="0.3">
      <c r="A3004">
        <v>3003</v>
      </c>
      <c r="B3004" t="s">
        <v>9</v>
      </c>
      <c r="C3004">
        <v>1194392</v>
      </c>
      <c r="D3004" t="s">
        <v>10</v>
      </c>
      <c r="E3004" t="s">
        <v>16</v>
      </c>
      <c r="F3004" t="s">
        <v>12</v>
      </c>
      <c r="G3004" t="s">
        <v>13</v>
      </c>
      <c r="H3004" t="s">
        <v>13</v>
      </c>
      <c r="I3004">
        <v>28</v>
      </c>
    </row>
    <row r="3005" spans="1:9" x14ac:dyDescent="0.3">
      <c r="A3005">
        <v>3004</v>
      </c>
      <c r="B3005" t="s">
        <v>15</v>
      </c>
      <c r="C3005">
        <v>1876023.5</v>
      </c>
      <c r="D3005" t="s">
        <v>10</v>
      </c>
      <c r="E3005" t="s">
        <v>11</v>
      </c>
      <c r="F3005" t="s">
        <v>12</v>
      </c>
      <c r="G3005" t="s">
        <v>13</v>
      </c>
      <c r="H3005" t="s">
        <v>13</v>
      </c>
      <c r="I3005">
        <v>46</v>
      </c>
    </row>
    <row r="3006" spans="1:9" x14ac:dyDescent="0.3">
      <c r="A3006">
        <v>3005</v>
      </c>
      <c r="B3006" t="s">
        <v>15</v>
      </c>
      <c r="C3006">
        <v>582000</v>
      </c>
      <c r="D3006" t="s">
        <v>10</v>
      </c>
      <c r="E3006" t="s">
        <v>16</v>
      </c>
      <c r="F3006" t="s">
        <v>12</v>
      </c>
      <c r="G3006" t="s">
        <v>13</v>
      </c>
      <c r="H3006" t="s">
        <v>13</v>
      </c>
      <c r="I3006">
        <v>23</v>
      </c>
    </row>
    <row r="3007" spans="1:9" x14ac:dyDescent="0.3">
      <c r="A3007">
        <v>3006</v>
      </c>
      <c r="B3007" t="s">
        <v>15</v>
      </c>
      <c r="C3007">
        <v>627691</v>
      </c>
      <c r="D3007" t="s">
        <v>10</v>
      </c>
      <c r="E3007" t="s">
        <v>11</v>
      </c>
      <c r="F3007" t="s">
        <v>12</v>
      </c>
      <c r="G3007" t="s">
        <v>13</v>
      </c>
      <c r="H3007" t="s">
        <v>13</v>
      </c>
      <c r="I3007">
        <v>41</v>
      </c>
    </row>
    <row r="3008" spans="1:9" x14ac:dyDescent="0.3">
      <c r="A3008">
        <v>3007</v>
      </c>
      <c r="B3008" t="s">
        <v>9</v>
      </c>
      <c r="C3008">
        <v>297046</v>
      </c>
      <c r="D3008" t="s">
        <v>17</v>
      </c>
      <c r="E3008" t="s">
        <v>16</v>
      </c>
      <c r="F3008" t="s">
        <v>12</v>
      </c>
      <c r="G3008" t="s">
        <v>13</v>
      </c>
      <c r="H3008" t="s">
        <v>13</v>
      </c>
      <c r="I3008">
        <v>59</v>
      </c>
    </row>
    <row r="3009" spans="1:9" x14ac:dyDescent="0.3">
      <c r="A3009">
        <v>3008</v>
      </c>
      <c r="B3009" t="s">
        <v>15</v>
      </c>
      <c r="C3009">
        <v>944226</v>
      </c>
      <c r="D3009" t="s">
        <v>10</v>
      </c>
      <c r="E3009" t="s">
        <v>11</v>
      </c>
      <c r="F3009" t="s">
        <v>12</v>
      </c>
      <c r="G3009" t="s">
        <v>13</v>
      </c>
      <c r="H3009" t="s">
        <v>12</v>
      </c>
      <c r="I3009">
        <v>40</v>
      </c>
    </row>
    <row r="3010" spans="1:9" x14ac:dyDescent="0.3">
      <c r="A3010">
        <v>3009</v>
      </c>
      <c r="B3010" t="s">
        <v>15</v>
      </c>
      <c r="C3010">
        <v>5249730</v>
      </c>
      <c r="D3010" t="s">
        <v>10</v>
      </c>
      <c r="E3010" t="s">
        <v>11</v>
      </c>
      <c r="F3010" t="s">
        <v>12</v>
      </c>
      <c r="G3010" t="s">
        <v>13</v>
      </c>
      <c r="H3010" t="s">
        <v>13</v>
      </c>
      <c r="I3010">
        <v>63</v>
      </c>
    </row>
    <row r="3011" spans="1:9" x14ac:dyDescent="0.3">
      <c r="A3011">
        <v>3010</v>
      </c>
      <c r="B3011" t="s">
        <v>15</v>
      </c>
      <c r="C3011">
        <v>737925</v>
      </c>
      <c r="D3011" t="s">
        <v>10</v>
      </c>
      <c r="E3011" t="s">
        <v>16</v>
      </c>
      <c r="F3011" t="s">
        <v>12</v>
      </c>
      <c r="G3011" t="s">
        <v>13</v>
      </c>
      <c r="H3011" t="s">
        <v>13</v>
      </c>
      <c r="I3011">
        <v>51</v>
      </c>
    </row>
    <row r="3012" spans="1:9" x14ac:dyDescent="0.3">
      <c r="A3012">
        <v>3011</v>
      </c>
      <c r="B3012" t="s">
        <v>15</v>
      </c>
      <c r="C3012">
        <v>700000</v>
      </c>
      <c r="D3012" t="s">
        <v>10</v>
      </c>
      <c r="E3012" t="s">
        <v>16</v>
      </c>
      <c r="F3012" t="s">
        <v>12</v>
      </c>
      <c r="G3012" t="s">
        <v>13</v>
      </c>
      <c r="H3012" t="s">
        <v>13</v>
      </c>
      <c r="I3012">
        <v>27</v>
      </c>
    </row>
    <row r="3013" spans="1:9" x14ac:dyDescent="0.3">
      <c r="A3013">
        <v>3012</v>
      </c>
      <c r="B3013" t="s">
        <v>9</v>
      </c>
      <c r="C3013">
        <v>278030</v>
      </c>
      <c r="D3013" t="s">
        <v>19</v>
      </c>
      <c r="E3013" t="s">
        <v>16</v>
      </c>
      <c r="F3013" t="s">
        <v>12</v>
      </c>
      <c r="G3013" t="s">
        <v>13</v>
      </c>
      <c r="H3013" t="s">
        <v>13</v>
      </c>
      <c r="I3013">
        <v>42</v>
      </c>
    </row>
    <row r="3014" spans="1:9" x14ac:dyDescent="0.3">
      <c r="A3014">
        <v>3013</v>
      </c>
      <c r="B3014" t="s">
        <v>9</v>
      </c>
      <c r="C3014">
        <v>398401.34</v>
      </c>
      <c r="D3014" t="s">
        <v>10</v>
      </c>
      <c r="E3014" t="s">
        <v>16</v>
      </c>
      <c r="F3014" t="s">
        <v>12</v>
      </c>
      <c r="G3014" t="s">
        <v>13</v>
      </c>
      <c r="H3014" t="s">
        <v>13</v>
      </c>
      <c r="I3014">
        <v>38</v>
      </c>
    </row>
    <row r="3015" spans="1:9" x14ac:dyDescent="0.3">
      <c r="A3015">
        <v>3014</v>
      </c>
      <c r="B3015" t="s">
        <v>9</v>
      </c>
      <c r="C3015">
        <v>361529.4</v>
      </c>
      <c r="D3015" t="s">
        <v>10</v>
      </c>
      <c r="E3015" t="s">
        <v>16</v>
      </c>
      <c r="F3015" t="s">
        <v>12</v>
      </c>
      <c r="G3015" t="s">
        <v>13</v>
      </c>
      <c r="H3015" t="s">
        <v>13</v>
      </c>
      <c r="I3015">
        <v>32</v>
      </c>
    </row>
    <row r="3016" spans="1:9" x14ac:dyDescent="0.3">
      <c r="A3016">
        <v>3015</v>
      </c>
      <c r="B3016" t="s">
        <v>9</v>
      </c>
      <c r="C3016">
        <v>2399594.0699999998</v>
      </c>
      <c r="D3016" t="s">
        <v>10</v>
      </c>
      <c r="E3016" t="s">
        <v>16</v>
      </c>
      <c r="F3016" t="s">
        <v>12</v>
      </c>
      <c r="G3016" t="s">
        <v>13</v>
      </c>
      <c r="H3016" t="s">
        <v>13</v>
      </c>
      <c r="I3016">
        <v>44</v>
      </c>
    </row>
    <row r="3017" spans="1:9" x14ac:dyDescent="0.3">
      <c r="A3017">
        <v>3016</v>
      </c>
      <c r="B3017" t="s">
        <v>15</v>
      </c>
      <c r="C3017">
        <v>610142</v>
      </c>
      <c r="D3017" t="s">
        <v>18</v>
      </c>
      <c r="E3017" t="s">
        <v>16</v>
      </c>
      <c r="F3017" t="s">
        <v>12</v>
      </c>
      <c r="G3017" t="s">
        <v>13</v>
      </c>
      <c r="H3017" t="s">
        <v>13</v>
      </c>
      <c r="I3017">
        <v>46</v>
      </c>
    </row>
    <row r="3018" spans="1:9" x14ac:dyDescent="0.3">
      <c r="A3018">
        <v>3017</v>
      </c>
      <c r="B3018" t="s">
        <v>9</v>
      </c>
      <c r="C3018">
        <v>1465627.44</v>
      </c>
      <c r="D3018" t="s">
        <v>14</v>
      </c>
      <c r="E3018" t="s">
        <v>11</v>
      </c>
      <c r="F3018" t="s">
        <v>12</v>
      </c>
      <c r="G3018" t="s">
        <v>13</v>
      </c>
      <c r="H3018" t="s">
        <v>13</v>
      </c>
      <c r="I3018">
        <v>61</v>
      </c>
    </row>
    <row r="3019" spans="1:9" x14ac:dyDescent="0.3">
      <c r="A3019">
        <v>3018</v>
      </c>
      <c r="B3019" t="s">
        <v>9</v>
      </c>
      <c r="C3019">
        <v>298500</v>
      </c>
      <c r="D3019" t="s">
        <v>17</v>
      </c>
      <c r="E3019" t="s">
        <v>16</v>
      </c>
      <c r="F3019" t="s">
        <v>12</v>
      </c>
      <c r="G3019" t="s">
        <v>12</v>
      </c>
      <c r="H3019" t="s">
        <v>13</v>
      </c>
      <c r="I3019">
        <v>27</v>
      </c>
    </row>
    <row r="3020" spans="1:9" x14ac:dyDescent="0.3">
      <c r="A3020">
        <v>3019</v>
      </c>
      <c r="B3020" t="s">
        <v>9</v>
      </c>
      <c r="C3020">
        <v>278030</v>
      </c>
      <c r="D3020" t="s">
        <v>19</v>
      </c>
      <c r="E3020" t="s">
        <v>16</v>
      </c>
      <c r="F3020" t="s">
        <v>12</v>
      </c>
      <c r="G3020" t="s">
        <v>13</v>
      </c>
      <c r="H3020" t="s">
        <v>13</v>
      </c>
      <c r="I3020">
        <v>50</v>
      </c>
    </row>
    <row r="3021" spans="1:9" x14ac:dyDescent="0.3">
      <c r="A3021">
        <v>3020</v>
      </c>
      <c r="B3021" t="s">
        <v>15</v>
      </c>
      <c r="C3021">
        <v>1921928.32</v>
      </c>
      <c r="D3021" t="s">
        <v>10</v>
      </c>
      <c r="E3021" t="s">
        <v>11</v>
      </c>
      <c r="F3021" t="s">
        <v>12</v>
      </c>
      <c r="G3021" t="s">
        <v>13</v>
      </c>
      <c r="H3021" t="s">
        <v>13</v>
      </c>
      <c r="I3021">
        <v>51</v>
      </c>
    </row>
    <row r="3022" spans="1:9" x14ac:dyDescent="0.3">
      <c r="A3022">
        <v>3021</v>
      </c>
      <c r="B3022" t="s">
        <v>9</v>
      </c>
      <c r="C3022">
        <v>639148</v>
      </c>
      <c r="D3022" t="s">
        <v>17</v>
      </c>
      <c r="E3022" t="s">
        <v>16</v>
      </c>
      <c r="F3022" t="s">
        <v>12</v>
      </c>
      <c r="G3022" t="s">
        <v>12</v>
      </c>
      <c r="H3022" t="s">
        <v>13</v>
      </c>
      <c r="I3022">
        <v>79</v>
      </c>
    </row>
    <row r="3023" spans="1:9" x14ac:dyDescent="0.3">
      <c r="A3023">
        <v>3022</v>
      </c>
      <c r="B3023" t="s">
        <v>15</v>
      </c>
      <c r="C3023">
        <v>322866</v>
      </c>
      <c r="D3023" t="s">
        <v>10</v>
      </c>
      <c r="E3023" t="s">
        <v>16</v>
      </c>
      <c r="F3023" t="s">
        <v>12</v>
      </c>
      <c r="G3023" t="s">
        <v>13</v>
      </c>
      <c r="H3023" t="s">
        <v>13</v>
      </c>
      <c r="I3023">
        <v>19</v>
      </c>
    </row>
    <row r="3024" spans="1:9" x14ac:dyDescent="0.3">
      <c r="A3024">
        <v>3023</v>
      </c>
      <c r="B3024" t="s">
        <v>9</v>
      </c>
      <c r="C3024">
        <v>405002.33</v>
      </c>
      <c r="D3024" t="s">
        <v>10</v>
      </c>
      <c r="E3024" t="s">
        <v>11</v>
      </c>
      <c r="F3024" t="s">
        <v>12</v>
      </c>
      <c r="G3024" t="s">
        <v>13</v>
      </c>
      <c r="H3024" t="s">
        <v>13</v>
      </c>
      <c r="I3024">
        <v>47</v>
      </c>
    </row>
    <row r="3025" spans="1:9" x14ac:dyDescent="0.3">
      <c r="A3025">
        <v>3024</v>
      </c>
      <c r="B3025" t="s">
        <v>9</v>
      </c>
      <c r="C3025">
        <v>297046</v>
      </c>
      <c r="D3025" t="s">
        <v>17</v>
      </c>
      <c r="E3025" t="s">
        <v>16</v>
      </c>
      <c r="F3025" t="s">
        <v>12</v>
      </c>
      <c r="G3025" t="s">
        <v>13</v>
      </c>
      <c r="H3025" t="s">
        <v>13</v>
      </c>
      <c r="I3025">
        <v>64</v>
      </c>
    </row>
    <row r="3026" spans="1:9" x14ac:dyDescent="0.3">
      <c r="A3026">
        <v>3025</v>
      </c>
      <c r="B3026" t="s">
        <v>15</v>
      </c>
      <c r="C3026">
        <v>651333.19999999995</v>
      </c>
      <c r="D3026" t="s">
        <v>10</v>
      </c>
      <c r="E3026" t="s">
        <v>11</v>
      </c>
      <c r="F3026" t="s">
        <v>12</v>
      </c>
      <c r="G3026" t="s">
        <v>13</v>
      </c>
      <c r="H3026" t="s">
        <v>13</v>
      </c>
      <c r="I3026">
        <v>36</v>
      </c>
    </row>
    <row r="3027" spans="1:9" x14ac:dyDescent="0.3">
      <c r="A3027">
        <v>3026</v>
      </c>
      <c r="B3027" t="s">
        <v>9</v>
      </c>
      <c r="C3027">
        <v>577384</v>
      </c>
      <c r="D3027" t="s">
        <v>10</v>
      </c>
      <c r="E3027" t="s">
        <v>16</v>
      </c>
      <c r="F3027" t="s">
        <v>12</v>
      </c>
      <c r="G3027" t="s">
        <v>13</v>
      </c>
      <c r="H3027" t="s">
        <v>13</v>
      </c>
      <c r="I3027">
        <v>41</v>
      </c>
    </row>
    <row r="3028" spans="1:9" x14ac:dyDescent="0.3">
      <c r="A3028">
        <v>3027</v>
      </c>
      <c r="B3028" t="s">
        <v>15</v>
      </c>
      <c r="C3028">
        <v>1207004.3999999999</v>
      </c>
      <c r="D3028" t="s">
        <v>10</v>
      </c>
      <c r="E3028" t="s">
        <v>11</v>
      </c>
      <c r="F3028" t="s">
        <v>12</v>
      </c>
      <c r="G3028" t="s">
        <v>13</v>
      </c>
      <c r="H3028" t="s">
        <v>13</v>
      </c>
      <c r="I3028">
        <v>45</v>
      </c>
    </row>
    <row r="3029" spans="1:9" x14ac:dyDescent="0.3">
      <c r="A3029">
        <v>3028</v>
      </c>
      <c r="B3029" t="s">
        <v>9</v>
      </c>
      <c r="C3029">
        <v>355880</v>
      </c>
      <c r="D3029" t="s">
        <v>10</v>
      </c>
      <c r="E3029" t="s">
        <v>16</v>
      </c>
      <c r="F3029" t="s">
        <v>12</v>
      </c>
      <c r="G3029" t="s">
        <v>13</v>
      </c>
      <c r="H3029" t="s">
        <v>13</v>
      </c>
      <c r="I3029">
        <v>41</v>
      </c>
    </row>
    <row r="3030" spans="1:9" x14ac:dyDescent="0.3">
      <c r="A3030">
        <v>3029</v>
      </c>
      <c r="B3030" t="s">
        <v>15</v>
      </c>
      <c r="C3030">
        <v>278030</v>
      </c>
      <c r="D3030" t="s">
        <v>19</v>
      </c>
      <c r="E3030" t="s">
        <v>16</v>
      </c>
      <c r="F3030" t="s">
        <v>12</v>
      </c>
      <c r="G3030" t="s">
        <v>13</v>
      </c>
      <c r="H3030" t="s">
        <v>13</v>
      </c>
      <c r="I3030">
        <v>40</v>
      </c>
    </row>
    <row r="3031" spans="1:9" x14ac:dyDescent="0.3">
      <c r="A3031">
        <v>3030</v>
      </c>
      <c r="B3031" t="s">
        <v>9</v>
      </c>
      <c r="C3031">
        <v>156631.5</v>
      </c>
      <c r="D3031" t="s">
        <v>14</v>
      </c>
      <c r="E3031" t="s">
        <v>11</v>
      </c>
      <c r="F3031" t="s">
        <v>12</v>
      </c>
      <c r="G3031" t="s">
        <v>13</v>
      </c>
      <c r="H3031" t="s">
        <v>13</v>
      </c>
      <c r="I3031">
        <v>91</v>
      </c>
    </row>
    <row r="3032" spans="1:9" x14ac:dyDescent="0.3">
      <c r="A3032">
        <v>3031</v>
      </c>
      <c r="B3032" t="s">
        <v>9</v>
      </c>
      <c r="C3032">
        <v>341207</v>
      </c>
      <c r="D3032" t="s">
        <v>10</v>
      </c>
      <c r="E3032" t="s">
        <v>16</v>
      </c>
      <c r="F3032" t="s">
        <v>12</v>
      </c>
      <c r="G3032" t="s">
        <v>13</v>
      </c>
      <c r="H3032" t="s">
        <v>12</v>
      </c>
      <c r="I3032">
        <v>38</v>
      </c>
    </row>
    <row r="3033" spans="1:9" x14ac:dyDescent="0.3">
      <c r="A3033">
        <v>3032</v>
      </c>
      <c r="B3033" t="s">
        <v>15</v>
      </c>
      <c r="C3033">
        <v>1517417.52</v>
      </c>
      <c r="D3033" t="s">
        <v>10</v>
      </c>
      <c r="E3033" t="s">
        <v>11</v>
      </c>
      <c r="F3033" t="s">
        <v>12</v>
      </c>
      <c r="G3033" t="s">
        <v>13</v>
      </c>
      <c r="H3033" t="s">
        <v>13</v>
      </c>
      <c r="I3033">
        <v>42</v>
      </c>
    </row>
    <row r="3034" spans="1:9" x14ac:dyDescent="0.3">
      <c r="A3034">
        <v>3033</v>
      </c>
      <c r="B3034" t="s">
        <v>9</v>
      </c>
      <c r="C3034">
        <v>292945.2</v>
      </c>
      <c r="D3034" t="s">
        <v>10</v>
      </c>
      <c r="E3034" t="s">
        <v>16</v>
      </c>
      <c r="F3034" t="s">
        <v>12</v>
      </c>
      <c r="G3034" t="s">
        <v>13</v>
      </c>
      <c r="H3034" t="s">
        <v>13</v>
      </c>
      <c r="I3034">
        <v>47</v>
      </c>
    </row>
    <row r="3035" spans="1:9" x14ac:dyDescent="0.3">
      <c r="A3035">
        <v>3034</v>
      </c>
      <c r="B3035" t="s">
        <v>9</v>
      </c>
      <c r="C3035">
        <v>514062</v>
      </c>
      <c r="D3035" t="s">
        <v>18</v>
      </c>
      <c r="E3035" t="s">
        <v>16</v>
      </c>
      <c r="F3035" t="s">
        <v>12</v>
      </c>
      <c r="G3035" t="s">
        <v>13</v>
      </c>
      <c r="H3035" t="s">
        <v>12</v>
      </c>
      <c r="I3035">
        <v>45</v>
      </c>
    </row>
    <row r="3036" spans="1:9" x14ac:dyDescent="0.3">
      <c r="A3036">
        <v>3035</v>
      </c>
      <c r="B3036" t="s">
        <v>15</v>
      </c>
      <c r="C3036">
        <v>192657.4</v>
      </c>
      <c r="D3036" t="s">
        <v>10</v>
      </c>
      <c r="E3036" t="s">
        <v>11</v>
      </c>
      <c r="F3036" t="s">
        <v>12</v>
      </c>
      <c r="G3036" t="s">
        <v>13</v>
      </c>
      <c r="H3036" t="s">
        <v>13</v>
      </c>
      <c r="I3036">
        <v>36</v>
      </c>
    </row>
    <row r="3037" spans="1:9" x14ac:dyDescent="0.3">
      <c r="A3037">
        <v>3036</v>
      </c>
      <c r="B3037" t="s">
        <v>9</v>
      </c>
      <c r="C3037">
        <v>331181</v>
      </c>
      <c r="D3037" t="s">
        <v>17</v>
      </c>
      <c r="E3037" t="s">
        <v>16</v>
      </c>
      <c r="F3037" t="s">
        <v>12</v>
      </c>
      <c r="G3037" t="s">
        <v>13</v>
      </c>
      <c r="H3037" t="s">
        <v>13</v>
      </c>
      <c r="I3037">
        <v>41</v>
      </c>
    </row>
    <row r="3038" spans="1:9" x14ac:dyDescent="0.3">
      <c r="A3038">
        <v>3037</v>
      </c>
      <c r="B3038" t="s">
        <v>9</v>
      </c>
      <c r="C3038">
        <v>1346208.75</v>
      </c>
      <c r="D3038" t="s">
        <v>10</v>
      </c>
      <c r="E3038" t="s">
        <v>16</v>
      </c>
      <c r="F3038" t="s">
        <v>12</v>
      </c>
      <c r="G3038" t="s">
        <v>13</v>
      </c>
      <c r="H3038" t="s">
        <v>13</v>
      </c>
      <c r="I3038">
        <v>38</v>
      </c>
    </row>
    <row r="3039" spans="1:9" x14ac:dyDescent="0.3">
      <c r="A3039">
        <v>3038</v>
      </c>
      <c r="B3039" t="s">
        <v>9</v>
      </c>
      <c r="C3039">
        <v>639143</v>
      </c>
      <c r="D3039" t="s">
        <v>21</v>
      </c>
      <c r="E3039" t="s">
        <v>16</v>
      </c>
      <c r="F3039" t="s">
        <v>12</v>
      </c>
      <c r="G3039" t="s">
        <v>12</v>
      </c>
      <c r="H3039" t="s">
        <v>13</v>
      </c>
      <c r="I3039">
        <v>75</v>
      </c>
    </row>
    <row r="3040" spans="1:9" x14ac:dyDescent="0.3">
      <c r="A3040">
        <v>3039</v>
      </c>
      <c r="B3040" t="s">
        <v>15</v>
      </c>
      <c r="C3040">
        <v>545338.75</v>
      </c>
      <c r="D3040" t="s">
        <v>10</v>
      </c>
      <c r="E3040" t="s">
        <v>11</v>
      </c>
      <c r="F3040" t="s">
        <v>12</v>
      </c>
      <c r="G3040" t="s">
        <v>13</v>
      </c>
      <c r="H3040" t="s">
        <v>13</v>
      </c>
      <c r="I3040">
        <v>27</v>
      </c>
    </row>
    <row r="3041" spans="1:9" x14ac:dyDescent="0.3">
      <c r="A3041">
        <v>3040</v>
      </c>
      <c r="B3041" t="s">
        <v>9</v>
      </c>
      <c r="C3041">
        <v>396543.85</v>
      </c>
      <c r="D3041" t="s">
        <v>10</v>
      </c>
      <c r="E3041" t="s">
        <v>16</v>
      </c>
      <c r="F3041" t="s">
        <v>12</v>
      </c>
      <c r="G3041" t="s">
        <v>13</v>
      </c>
      <c r="H3041" t="s">
        <v>13</v>
      </c>
      <c r="I3041">
        <v>27</v>
      </c>
    </row>
    <row r="3042" spans="1:9" x14ac:dyDescent="0.3">
      <c r="A3042">
        <v>3041</v>
      </c>
      <c r="B3042" t="s">
        <v>15</v>
      </c>
      <c r="C3042">
        <v>941448</v>
      </c>
      <c r="D3042" t="s">
        <v>10</v>
      </c>
      <c r="E3042" t="s">
        <v>11</v>
      </c>
      <c r="F3042" t="s">
        <v>12</v>
      </c>
      <c r="G3042" t="s">
        <v>13</v>
      </c>
      <c r="H3042" t="s">
        <v>13</v>
      </c>
      <c r="I3042">
        <v>27</v>
      </c>
    </row>
    <row r="3043" spans="1:9" x14ac:dyDescent="0.3">
      <c r="A3043">
        <v>3042</v>
      </c>
      <c r="B3043" t="s">
        <v>15</v>
      </c>
      <c r="C3043">
        <v>929129</v>
      </c>
      <c r="D3043" t="s">
        <v>10</v>
      </c>
      <c r="E3043" t="s">
        <v>11</v>
      </c>
      <c r="F3043" t="s">
        <v>12</v>
      </c>
      <c r="G3043" t="s">
        <v>13</v>
      </c>
      <c r="H3043" t="s">
        <v>13</v>
      </c>
      <c r="I3043">
        <v>38</v>
      </c>
    </row>
    <row r="3044" spans="1:9" x14ac:dyDescent="0.3">
      <c r="A3044">
        <v>3043</v>
      </c>
      <c r="B3044" t="s">
        <v>9</v>
      </c>
      <c r="C3044">
        <v>352881</v>
      </c>
      <c r="D3044" t="s">
        <v>17</v>
      </c>
      <c r="E3044" t="s">
        <v>16</v>
      </c>
      <c r="F3044" t="s">
        <v>12</v>
      </c>
      <c r="G3044" t="s">
        <v>12</v>
      </c>
      <c r="H3044" t="s">
        <v>13</v>
      </c>
      <c r="I3044">
        <v>57</v>
      </c>
    </row>
    <row r="3045" spans="1:9" x14ac:dyDescent="0.3">
      <c r="A3045">
        <v>3044</v>
      </c>
      <c r="B3045" t="s">
        <v>9</v>
      </c>
      <c r="C3045">
        <v>340369.08</v>
      </c>
      <c r="D3045" t="s">
        <v>10</v>
      </c>
      <c r="E3045" t="s">
        <v>16</v>
      </c>
      <c r="F3045" t="s">
        <v>12</v>
      </c>
      <c r="G3045" t="s">
        <v>13</v>
      </c>
      <c r="H3045" t="s">
        <v>13</v>
      </c>
      <c r="I3045">
        <v>29</v>
      </c>
    </row>
    <row r="3046" spans="1:9" x14ac:dyDescent="0.3">
      <c r="A3046">
        <v>3045</v>
      </c>
      <c r="B3046" t="s">
        <v>9</v>
      </c>
      <c r="C3046">
        <v>358468</v>
      </c>
      <c r="D3046" t="s">
        <v>10</v>
      </c>
      <c r="E3046" t="s">
        <v>16</v>
      </c>
      <c r="F3046" t="s">
        <v>12</v>
      </c>
      <c r="G3046" t="s">
        <v>13</v>
      </c>
      <c r="H3046" t="s">
        <v>13</v>
      </c>
      <c r="I3046">
        <v>42</v>
      </c>
    </row>
    <row r="3047" spans="1:9" x14ac:dyDescent="0.3">
      <c r="A3047">
        <v>3046</v>
      </c>
      <c r="B3047" t="s">
        <v>9</v>
      </c>
      <c r="C3047">
        <v>814688</v>
      </c>
      <c r="D3047" t="s">
        <v>10</v>
      </c>
      <c r="E3047" t="s">
        <v>16</v>
      </c>
      <c r="F3047" t="s">
        <v>12</v>
      </c>
      <c r="G3047" t="s">
        <v>13</v>
      </c>
      <c r="H3047" t="s">
        <v>13</v>
      </c>
      <c r="I3047">
        <v>36</v>
      </c>
    </row>
    <row r="3048" spans="1:9" x14ac:dyDescent="0.3">
      <c r="A3048">
        <v>3047</v>
      </c>
      <c r="B3048" t="s">
        <v>15</v>
      </c>
      <c r="C3048">
        <v>358640</v>
      </c>
      <c r="D3048" t="s">
        <v>17</v>
      </c>
      <c r="E3048" t="s">
        <v>16</v>
      </c>
      <c r="F3048" t="s">
        <v>12</v>
      </c>
      <c r="G3048" t="s">
        <v>12</v>
      </c>
      <c r="H3048" t="s">
        <v>13</v>
      </c>
      <c r="I3048">
        <v>67</v>
      </c>
    </row>
    <row r="3049" spans="1:9" x14ac:dyDescent="0.3">
      <c r="A3049">
        <v>3048</v>
      </c>
      <c r="B3049" t="s">
        <v>15</v>
      </c>
      <c r="C3049">
        <v>1324052</v>
      </c>
      <c r="D3049" t="s">
        <v>10</v>
      </c>
      <c r="E3049" t="s">
        <v>11</v>
      </c>
      <c r="F3049" t="s">
        <v>12</v>
      </c>
      <c r="G3049" t="s">
        <v>13</v>
      </c>
      <c r="H3049" t="s">
        <v>12</v>
      </c>
      <c r="I3049">
        <v>43</v>
      </c>
    </row>
    <row r="3050" spans="1:9" x14ac:dyDescent="0.3">
      <c r="A3050">
        <v>3049</v>
      </c>
      <c r="B3050" t="s">
        <v>9</v>
      </c>
      <c r="C3050">
        <v>298018</v>
      </c>
      <c r="D3050" t="s">
        <v>17</v>
      </c>
      <c r="E3050" t="s">
        <v>16</v>
      </c>
      <c r="F3050" t="s">
        <v>12</v>
      </c>
      <c r="G3050" t="s">
        <v>13</v>
      </c>
      <c r="H3050" t="s">
        <v>13</v>
      </c>
      <c r="I3050">
        <v>29</v>
      </c>
    </row>
    <row r="3051" spans="1:9" x14ac:dyDescent="0.3">
      <c r="A3051">
        <v>3050</v>
      </c>
      <c r="B3051" t="s">
        <v>9</v>
      </c>
      <c r="C3051">
        <v>316030</v>
      </c>
      <c r="D3051" t="s">
        <v>10</v>
      </c>
      <c r="E3051" t="s">
        <v>16</v>
      </c>
      <c r="F3051" t="s">
        <v>12</v>
      </c>
      <c r="G3051" t="s">
        <v>13</v>
      </c>
      <c r="H3051" t="s">
        <v>13</v>
      </c>
      <c r="I3051">
        <v>52</v>
      </c>
    </row>
    <row r="3052" spans="1:9" x14ac:dyDescent="0.3">
      <c r="A3052">
        <v>3051</v>
      </c>
      <c r="B3052" t="s">
        <v>9</v>
      </c>
      <c r="C3052">
        <v>304299.8</v>
      </c>
      <c r="D3052" t="s">
        <v>14</v>
      </c>
      <c r="E3052" t="s">
        <v>11</v>
      </c>
      <c r="F3052" t="s">
        <v>12</v>
      </c>
      <c r="G3052" t="s">
        <v>13</v>
      </c>
      <c r="H3052" t="s">
        <v>13</v>
      </c>
      <c r="I3052">
        <v>55</v>
      </c>
    </row>
    <row r="3053" spans="1:9" x14ac:dyDescent="0.3">
      <c r="A3053">
        <v>3052</v>
      </c>
      <c r="B3053" t="s">
        <v>15</v>
      </c>
      <c r="C3053">
        <v>297046</v>
      </c>
      <c r="D3053" t="s">
        <v>17</v>
      </c>
      <c r="E3053" t="s">
        <v>16</v>
      </c>
      <c r="F3053" t="s">
        <v>12</v>
      </c>
      <c r="G3053" t="s">
        <v>13</v>
      </c>
      <c r="H3053" t="s">
        <v>12</v>
      </c>
      <c r="I3053">
        <v>36</v>
      </c>
    </row>
    <row r="3054" spans="1:9" x14ac:dyDescent="0.3">
      <c r="A3054">
        <v>3053</v>
      </c>
      <c r="B3054" t="s">
        <v>9</v>
      </c>
      <c r="C3054">
        <v>106560</v>
      </c>
      <c r="D3054" t="s">
        <v>10</v>
      </c>
      <c r="E3054" t="s">
        <v>16</v>
      </c>
      <c r="F3054" t="s">
        <v>12</v>
      </c>
      <c r="G3054" t="s">
        <v>13</v>
      </c>
      <c r="H3054" t="s">
        <v>13</v>
      </c>
      <c r="I3054">
        <v>47</v>
      </c>
    </row>
    <row r="3055" spans="1:9" x14ac:dyDescent="0.3">
      <c r="A3055">
        <v>3054</v>
      </c>
      <c r="B3055" t="s">
        <v>15</v>
      </c>
      <c r="C3055">
        <v>407609</v>
      </c>
      <c r="D3055" t="s">
        <v>18</v>
      </c>
      <c r="E3055" t="s">
        <v>16</v>
      </c>
      <c r="F3055" t="s">
        <v>12</v>
      </c>
      <c r="G3055" t="s">
        <v>13</v>
      </c>
      <c r="H3055" t="s">
        <v>13</v>
      </c>
      <c r="I3055">
        <v>59</v>
      </c>
    </row>
    <row r="3056" spans="1:9" x14ac:dyDescent="0.3">
      <c r="A3056">
        <v>3055</v>
      </c>
      <c r="B3056" t="s">
        <v>9</v>
      </c>
      <c r="C3056">
        <v>639148</v>
      </c>
      <c r="D3056" t="s">
        <v>18</v>
      </c>
      <c r="E3056" t="s">
        <v>16</v>
      </c>
      <c r="F3056" t="s">
        <v>12</v>
      </c>
      <c r="G3056" t="s">
        <v>13</v>
      </c>
      <c r="H3056" t="s">
        <v>13</v>
      </c>
      <c r="I3056">
        <v>53</v>
      </c>
    </row>
    <row r="3057" spans="1:9" x14ac:dyDescent="0.3">
      <c r="A3057">
        <v>3056</v>
      </c>
      <c r="B3057" t="s">
        <v>9</v>
      </c>
      <c r="C3057">
        <v>405063</v>
      </c>
      <c r="D3057" t="s">
        <v>18</v>
      </c>
      <c r="E3057" t="s">
        <v>16</v>
      </c>
      <c r="F3057" t="s">
        <v>12</v>
      </c>
      <c r="G3057" t="s">
        <v>13</v>
      </c>
      <c r="H3057" t="s">
        <v>12</v>
      </c>
      <c r="I3057">
        <v>42</v>
      </c>
    </row>
    <row r="3058" spans="1:9" x14ac:dyDescent="0.3">
      <c r="A3058">
        <v>3057</v>
      </c>
      <c r="B3058" t="s">
        <v>15</v>
      </c>
      <c r="C3058">
        <v>1828114.74</v>
      </c>
      <c r="D3058" t="s">
        <v>10</v>
      </c>
      <c r="E3058" t="s">
        <v>11</v>
      </c>
      <c r="F3058" t="s">
        <v>12</v>
      </c>
      <c r="G3058" t="s">
        <v>13</v>
      </c>
      <c r="H3058" t="s">
        <v>13</v>
      </c>
      <c r="I3058">
        <v>33</v>
      </c>
    </row>
    <row r="3059" spans="1:9" x14ac:dyDescent="0.3">
      <c r="A3059">
        <v>3058</v>
      </c>
      <c r="B3059" t="s">
        <v>15</v>
      </c>
      <c r="C3059">
        <v>383625</v>
      </c>
      <c r="D3059" t="s">
        <v>10</v>
      </c>
      <c r="E3059" t="s">
        <v>16</v>
      </c>
      <c r="F3059" t="s">
        <v>12</v>
      </c>
      <c r="G3059" t="s">
        <v>13</v>
      </c>
      <c r="H3059" t="s">
        <v>13</v>
      </c>
      <c r="I3059">
        <v>26</v>
      </c>
    </row>
    <row r="3060" spans="1:9" x14ac:dyDescent="0.3">
      <c r="A3060">
        <v>3059</v>
      </c>
      <c r="B3060" t="s">
        <v>9</v>
      </c>
      <c r="C3060">
        <v>278030</v>
      </c>
      <c r="D3060" t="s">
        <v>19</v>
      </c>
      <c r="E3060" t="s">
        <v>16</v>
      </c>
      <c r="F3060" t="s">
        <v>12</v>
      </c>
      <c r="G3060" t="s">
        <v>13</v>
      </c>
      <c r="H3060" t="s">
        <v>13</v>
      </c>
      <c r="I3060">
        <v>26</v>
      </c>
    </row>
    <row r="3061" spans="1:9" x14ac:dyDescent="0.3">
      <c r="A3061">
        <v>3060</v>
      </c>
      <c r="B3061" t="s">
        <v>15</v>
      </c>
      <c r="C3061">
        <v>381783.6</v>
      </c>
      <c r="D3061" t="s">
        <v>10</v>
      </c>
      <c r="E3061" t="s">
        <v>16</v>
      </c>
      <c r="F3061" t="s">
        <v>12</v>
      </c>
      <c r="G3061" t="s">
        <v>13</v>
      </c>
      <c r="H3061" t="s">
        <v>13</v>
      </c>
      <c r="I3061">
        <v>31</v>
      </c>
    </row>
    <row r="3062" spans="1:9" x14ac:dyDescent="0.3">
      <c r="A3062">
        <v>3061</v>
      </c>
      <c r="B3062" t="s">
        <v>15</v>
      </c>
      <c r="C3062">
        <v>485000</v>
      </c>
      <c r="D3062" t="s">
        <v>10</v>
      </c>
      <c r="E3062" t="s">
        <v>16</v>
      </c>
      <c r="F3062" t="s">
        <v>12</v>
      </c>
      <c r="G3062" t="s">
        <v>13</v>
      </c>
      <c r="H3062" t="s">
        <v>13</v>
      </c>
      <c r="I3062">
        <v>39</v>
      </c>
    </row>
    <row r="3063" spans="1:9" x14ac:dyDescent="0.3">
      <c r="A3063">
        <v>3062</v>
      </c>
      <c r="B3063" t="s">
        <v>9</v>
      </c>
      <c r="C3063">
        <v>301566</v>
      </c>
      <c r="D3063" t="s">
        <v>18</v>
      </c>
      <c r="E3063" t="s">
        <v>16</v>
      </c>
      <c r="F3063" t="s">
        <v>12</v>
      </c>
      <c r="G3063" t="s">
        <v>13</v>
      </c>
      <c r="H3063" t="s">
        <v>12</v>
      </c>
      <c r="I3063">
        <v>28</v>
      </c>
    </row>
    <row r="3064" spans="1:9" x14ac:dyDescent="0.3">
      <c r="A3064">
        <v>3063</v>
      </c>
      <c r="B3064" t="s">
        <v>9</v>
      </c>
      <c r="C3064">
        <v>1492800.6</v>
      </c>
      <c r="D3064" t="s">
        <v>10</v>
      </c>
      <c r="E3064" t="s">
        <v>11</v>
      </c>
      <c r="F3064" t="s">
        <v>12</v>
      </c>
      <c r="G3064" t="s">
        <v>13</v>
      </c>
      <c r="H3064" t="s">
        <v>13</v>
      </c>
      <c r="I3064">
        <v>37</v>
      </c>
    </row>
    <row r="3065" spans="1:9" x14ac:dyDescent="0.3">
      <c r="A3065">
        <v>3064</v>
      </c>
      <c r="B3065" t="s">
        <v>15</v>
      </c>
      <c r="C3065">
        <v>749840</v>
      </c>
      <c r="D3065" t="s">
        <v>10</v>
      </c>
      <c r="E3065" t="s">
        <v>16</v>
      </c>
      <c r="F3065" t="s">
        <v>12</v>
      </c>
      <c r="G3065" t="s">
        <v>13</v>
      </c>
      <c r="H3065" t="s">
        <v>13</v>
      </c>
      <c r="I3065">
        <v>23</v>
      </c>
    </row>
    <row r="3066" spans="1:9" x14ac:dyDescent="0.3">
      <c r="A3066">
        <v>3065</v>
      </c>
      <c r="B3066" t="s">
        <v>15</v>
      </c>
      <c r="C3066">
        <v>371527</v>
      </c>
      <c r="D3066" t="s">
        <v>10</v>
      </c>
      <c r="E3066" t="s">
        <v>16</v>
      </c>
      <c r="F3066" t="s">
        <v>12</v>
      </c>
      <c r="G3066" t="s">
        <v>13</v>
      </c>
      <c r="H3066" t="s">
        <v>13</v>
      </c>
      <c r="I3066">
        <v>35</v>
      </c>
    </row>
    <row r="3067" spans="1:9" x14ac:dyDescent="0.3">
      <c r="A3067">
        <v>3066</v>
      </c>
      <c r="B3067" t="s">
        <v>15</v>
      </c>
      <c r="C3067">
        <v>297044</v>
      </c>
      <c r="D3067" t="s">
        <v>17</v>
      </c>
      <c r="E3067" t="s">
        <v>16</v>
      </c>
      <c r="F3067" t="s">
        <v>12</v>
      </c>
      <c r="G3067" t="s">
        <v>12</v>
      </c>
      <c r="H3067" t="s">
        <v>12</v>
      </c>
      <c r="I3067">
        <v>33</v>
      </c>
    </row>
    <row r="3068" spans="1:9" x14ac:dyDescent="0.3">
      <c r="A3068">
        <v>3067</v>
      </c>
      <c r="B3068" t="s">
        <v>15</v>
      </c>
      <c r="C3068">
        <v>1498971</v>
      </c>
      <c r="D3068" t="s">
        <v>10</v>
      </c>
      <c r="E3068" t="s">
        <v>11</v>
      </c>
      <c r="F3068" t="s">
        <v>12</v>
      </c>
      <c r="G3068" t="s">
        <v>13</v>
      </c>
      <c r="H3068" t="s">
        <v>12</v>
      </c>
      <c r="I3068">
        <v>42</v>
      </c>
    </row>
    <row r="3069" spans="1:9" x14ac:dyDescent="0.3">
      <c r="A3069">
        <v>3068</v>
      </c>
      <c r="B3069" t="s">
        <v>9</v>
      </c>
      <c r="C3069">
        <v>611409</v>
      </c>
      <c r="D3069" t="s">
        <v>18</v>
      </c>
      <c r="E3069" t="s">
        <v>16</v>
      </c>
      <c r="F3069" t="s">
        <v>12</v>
      </c>
      <c r="G3069" t="s">
        <v>13</v>
      </c>
      <c r="H3069" t="s">
        <v>13</v>
      </c>
      <c r="I3069">
        <v>45</v>
      </c>
    </row>
    <row r="3070" spans="1:9" x14ac:dyDescent="0.3">
      <c r="A3070">
        <v>3069</v>
      </c>
      <c r="B3070" t="s">
        <v>15</v>
      </c>
      <c r="C3070">
        <v>390655</v>
      </c>
      <c r="D3070" t="s">
        <v>14</v>
      </c>
      <c r="E3070" t="s">
        <v>11</v>
      </c>
      <c r="F3070" t="s">
        <v>12</v>
      </c>
      <c r="G3070" t="s">
        <v>13</v>
      </c>
      <c r="H3070" t="s">
        <v>13</v>
      </c>
      <c r="I3070">
        <v>57</v>
      </c>
    </row>
    <row r="3071" spans="1:9" x14ac:dyDescent="0.3">
      <c r="A3071">
        <v>3070</v>
      </c>
      <c r="B3071" t="s">
        <v>9</v>
      </c>
      <c r="C3071">
        <v>406358</v>
      </c>
      <c r="D3071" t="s">
        <v>18</v>
      </c>
      <c r="E3071" t="s">
        <v>16</v>
      </c>
      <c r="F3071" t="s">
        <v>12</v>
      </c>
      <c r="G3071" t="s">
        <v>12</v>
      </c>
      <c r="H3071" t="s">
        <v>12</v>
      </c>
      <c r="I3071">
        <v>71</v>
      </c>
    </row>
    <row r="3072" spans="1:9" x14ac:dyDescent="0.3">
      <c r="A3072">
        <v>3071</v>
      </c>
      <c r="B3072" t="s">
        <v>15</v>
      </c>
      <c r="C3072">
        <v>148986.9</v>
      </c>
      <c r="D3072" t="s">
        <v>10</v>
      </c>
      <c r="E3072" t="s">
        <v>11</v>
      </c>
      <c r="F3072" t="s">
        <v>12</v>
      </c>
      <c r="G3072" t="s">
        <v>13</v>
      </c>
      <c r="H3072" t="s">
        <v>13</v>
      </c>
      <c r="I3072">
        <v>28</v>
      </c>
    </row>
    <row r="3073" spans="1:9" x14ac:dyDescent="0.3">
      <c r="A3073">
        <v>3072</v>
      </c>
      <c r="B3073" t="s">
        <v>15</v>
      </c>
      <c r="C3073">
        <v>1044634.5</v>
      </c>
      <c r="D3073" t="s">
        <v>10</v>
      </c>
      <c r="E3073" t="s">
        <v>11</v>
      </c>
      <c r="F3073" t="s">
        <v>12</v>
      </c>
      <c r="G3073" t="s">
        <v>13</v>
      </c>
      <c r="H3073" t="s">
        <v>13</v>
      </c>
      <c r="I3073">
        <v>37</v>
      </c>
    </row>
    <row r="3074" spans="1:9" x14ac:dyDescent="0.3">
      <c r="A3074">
        <v>3073</v>
      </c>
      <c r="B3074" t="s">
        <v>15</v>
      </c>
      <c r="C3074">
        <v>377729.94</v>
      </c>
      <c r="D3074" t="s">
        <v>10</v>
      </c>
      <c r="E3074" t="s">
        <v>16</v>
      </c>
      <c r="F3074" t="s">
        <v>12</v>
      </c>
      <c r="G3074" t="s">
        <v>13</v>
      </c>
      <c r="H3074" t="s">
        <v>13</v>
      </c>
      <c r="I3074">
        <v>40</v>
      </c>
    </row>
    <row r="3075" spans="1:9" x14ac:dyDescent="0.3">
      <c r="A3075">
        <v>3074</v>
      </c>
      <c r="B3075" t="s">
        <v>9</v>
      </c>
      <c r="C3075">
        <v>75000</v>
      </c>
      <c r="D3075" t="s">
        <v>10</v>
      </c>
      <c r="E3075" t="s">
        <v>16</v>
      </c>
      <c r="F3075" t="s">
        <v>12</v>
      </c>
      <c r="G3075" t="s">
        <v>13</v>
      </c>
      <c r="H3075" t="s">
        <v>13</v>
      </c>
      <c r="I3075">
        <v>29</v>
      </c>
    </row>
    <row r="3076" spans="1:9" x14ac:dyDescent="0.3">
      <c r="A3076">
        <v>3075</v>
      </c>
      <c r="B3076" t="s">
        <v>15</v>
      </c>
      <c r="C3076">
        <v>341091</v>
      </c>
      <c r="D3076" t="s">
        <v>10</v>
      </c>
      <c r="E3076" t="s">
        <v>16</v>
      </c>
      <c r="F3076" t="s">
        <v>12</v>
      </c>
      <c r="G3076" t="s">
        <v>13</v>
      </c>
      <c r="H3076" t="s">
        <v>13</v>
      </c>
      <c r="I3076">
        <v>43</v>
      </c>
    </row>
    <row r="3077" spans="1:9" x14ac:dyDescent="0.3">
      <c r="A3077">
        <v>3076</v>
      </c>
      <c r="B3077" t="s">
        <v>15</v>
      </c>
      <c r="C3077">
        <v>297045</v>
      </c>
      <c r="D3077" t="s">
        <v>17</v>
      </c>
      <c r="E3077" t="s">
        <v>16</v>
      </c>
      <c r="F3077" t="s">
        <v>12</v>
      </c>
      <c r="G3077" t="s">
        <v>13</v>
      </c>
      <c r="H3077" t="s">
        <v>13</v>
      </c>
      <c r="I3077">
        <v>54</v>
      </c>
    </row>
    <row r="3078" spans="1:9" x14ac:dyDescent="0.3">
      <c r="A3078">
        <v>3077</v>
      </c>
      <c r="B3078" t="s">
        <v>9</v>
      </c>
      <c r="C3078">
        <v>300000</v>
      </c>
      <c r="D3078" t="s">
        <v>10</v>
      </c>
      <c r="E3078" t="s">
        <v>16</v>
      </c>
      <c r="F3078" t="s">
        <v>12</v>
      </c>
      <c r="G3078" t="s">
        <v>12</v>
      </c>
      <c r="H3078" t="s">
        <v>13</v>
      </c>
      <c r="I3078">
        <v>33</v>
      </c>
    </row>
    <row r="3079" spans="1:9" x14ac:dyDescent="0.3">
      <c r="A3079">
        <v>3078</v>
      </c>
      <c r="B3079" t="s">
        <v>9</v>
      </c>
      <c r="C3079">
        <v>488266.33</v>
      </c>
      <c r="D3079" t="s">
        <v>10</v>
      </c>
      <c r="E3079" t="s">
        <v>16</v>
      </c>
      <c r="F3079" t="s">
        <v>12</v>
      </c>
      <c r="G3079" t="s">
        <v>13</v>
      </c>
      <c r="H3079" t="s">
        <v>13</v>
      </c>
      <c r="I3079">
        <v>31</v>
      </c>
    </row>
    <row r="3080" spans="1:9" x14ac:dyDescent="0.3">
      <c r="A3080">
        <v>3079</v>
      </c>
      <c r="B3080" t="s">
        <v>9</v>
      </c>
      <c r="C3080">
        <v>278031</v>
      </c>
      <c r="D3080" t="s">
        <v>17</v>
      </c>
      <c r="E3080" t="s">
        <v>16</v>
      </c>
      <c r="F3080" t="s">
        <v>13</v>
      </c>
      <c r="G3080" t="s">
        <v>13</v>
      </c>
      <c r="H3080" t="s">
        <v>12</v>
      </c>
      <c r="I3080">
        <v>47</v>
      </c>
    </row>
    <row r="3081" spans="1:9" x14ac:dyDescent="0.3">
      <c r="A3081">
        <v>3080</v>
      </c>
      <c r="B3081" t="s">
        <v>9</v>
      </c>
      <c r="C3081">
        <v>705577.5</v>
      </c>
      <c r="D3081" t="s">
        <v>10</v>
      </c>
      <c r="E3081" t="s">
        <v>16</v>
      </c>
      <c r="F3081" t="s">
        <v>12</v>
      </c>
      <c r="G3081" t="s">
        <v>13</v>
      </c>
      <c r="H3081" t="s">
        <v>13</v>
      </c>
      <c r="I3081">
        <v>53</v>
      </c>
    </row>
    <row r="3082" spans="1:9" x14ac:dyDescent="0.3">
      <c r="A3082">
        <v>3081</v>
      </c>
      <c r="B3082" t="s">
        <v>9</v>
      </c>
      <c r="C3082">
        <v>1291732</v>
      </c>
      <c r="D3082" t="s">
        <v>10</v>
      </c>
      <c r="E3082" t="s">
        <v>11</v>
      </c>
      <c r="F3082" t="s">
        <v>12</v>
      </c>
      <c r="G3082" t="s">
        <v>13</v>
      </c>
      <c r="H3082" t="s">
        <v>13</v>
      </c>
      <c r="I3082">
        <v>49</v>
      </c>
    </row>
    <row r="3083" spans="1:9" x14ac:dyDescent="0.3">
      <c r="A3083">
        <v>3082</v>
      </c>
      <c r="B3083" t="s">
        <v>9</v>
      </c>
      <c r="C3083">
        <v>786256.75</v>
      </c>
      <c r="D3083" t="s">
        <v>10</v>
      </c>
      <c r="E3083" t="s">
        <v>11</v>
      </c>
      <c r="F3083" t="s">
        <v>12</v>
      </c>
      <c r="G3083" t="s">
        <v>13</v>
      </c>
      <c r="H3083" t="s">
        <v>13</v>
      </c>
      <c r="I3083">
        <v>26</v>
      </c>
    </row>
    <row r="3084" spans="1:9" x14ac:dyDescent="0.3">
      <c r="A3084">
        <v>3083</v>
      </c>
      <c r="B3084" t="s">
        <v>15</v>
      </c>
      <c r="C3084">
        <v>385548</v>
      </c>
      <c r="D3084" t="s">
        <v>18</v>
      </c>
      <c r="E3084" t="s">
        <v>16</v>
      </c>
      <c r="F3084" t="s">
        <v>12</v>
      </c>
      <c r="G3084" t="s">
        <v>13</v>
      </c>
      <c r="H3084" t="s">
        <v>12</v>
      </c>
      <c r="I3084">
        <v>37</v>
      </c>
    </row>
    <row r="3085" spans="1:9" x14ac:dyDescent="0.3">
      <c r="A3085">
        <v>3084</v>
      </c>
      <c r="B3085" t="s">
        <v>9</v>
      </c>
      <c r="C3085">
        <v>793190.96</v>
      </c>
      <c r="D3085" t="s">
        <v>10</v>
      </c>
      <c r="E3085" t="s">
        <v>16</v>
      </c>
      <c r="F3085" t="s">
        <v>12</v>
      </c>
      <c r="G3085" t="s">
        <v>13</v>
      </c>
      <c r="H3085" t="s">
        <v>13</v>
      </c>
      <c r="I3085">
        <v>59</v>
      </c>
    </row>
    <row r="3086" spans="1:9" x14ac:dyDescent="0.3">
      <c r="A3086">
        <v>3085</v>
      </c>
      <c r="B3086" t="s">
        <v>9</v>
      </c>
      <c r="C3086">
        <v>297046</v>
      </c>
      <c r="D3086" t="s">
        <v>18</v>
      </c>
      <c r="E3086" t="s">
        <v>16</v>
      </c>
      <c r="F3086" t="s">
        <v>12</v>
      </c>
      <c r="G3086" t="s">
        <v>13</v>
      </c>
      <c r="H3086" t="s">
        <v>13</v>
      </c>
      <c r="I3086">
        <v>60</v>
      </c>
    </row>
    <row r="3087" spans="1:9" x14ac:dyDescent="0.3">
      <c r="A3087">
        <v>3086</v>
      </c>
      <c r="B3087" t="s">
        <v>15</v>
      </c>
      <c r="C3087">
        <v>1762215.6</v>
      </c>
      <c r="D3087" t="s">
        <v>10</v>
      </c>
      <c r="E3087" t="s">
        <v>11</v>
      </c>
      <c r="F3087" t="s">
        <v>12</v>
      </c>
      <c r="G3087" t="s">
        <v>13</v>
      </c>
      <c r="H3087" t="s">
        <v>13</v>
      </c>
      <c r="I3087">
        <v>57</v>
      </c>
    </row>
    <row r="3088" spans="1:9" x14ac:dyDescent="0.3">
      <c r="A3088">
        <v>3087</v>
      </c>
      <c r="B3088" t="s">
        <v>15</v>
      </c>
      <c r="C3088">
        <v>615850.17000000004</v>
      </c>
      <c r="D3088" t="s">
        <v>10</v>
      </c>
      <c r="E3088" t="s">
        <v>16</v>
      </c>
      <c r="F3088" t="s">
        <v>12</v>
      </c>
      <c r="G3088" t="s">
        <v>13</v>
      </c>
      <c r="H3088" t="s">
        <v>13</v>
      </c>
      <c r="I3088">
        <v>53</v>
      </c>
    </row>
    <row r="3089" spans="1:9" x14ac:dyDescent="0.3">
      <c r="A3089">
        <v>3088</v>
      </c>
      <c r="B3089" t="s">
        <v>9</v>
      </c>
      <c r="C3089">
        <v>299647</v>
      </c>
      <c r="D3089" t="s">
        <v>17</v>
      </c>
      <c r="E3089" t="s">
        <v>16</v>
      </c>
      <c r="F3089" t="s">
        <v>12</v>
      </c>
      <c r="G3089" t="s">
        <v>13</v>
      </c>
      <c r="H3089" t="s">
        <v>12</v>
      </c>
      <c r="I3089">
        <v>46</v>
      </c>
    </row>
    <row r="3090" spans="1:9" x14ac:dyDescent="0.3">
      <c r="A3090">
        <v>3089</v>
      </c>
      <c r="B3090" t="s">
        <v>9</v>
      </c>
      <c r="C3090">
        <v>1400000</v>
      </c>
      <c r="D3090" t="s">
        <v>10</v>
      </c>
      <c r="E3090" t="s">
        <v>16</v>
      </c>
      <c r="F3090" t="s">
        <v>12</v>
      </c>
      <c r="G3090" t="s">
        <v>13</v>
      </c>
      <c r="H3090" t="s">
        <v>13</v>
      </c>
      <c r="I3090">
        <v>68</v>
      </c>
    </row>
    <row r="3091" spans="1:9" x14ac:dyDescent="0.3">
      <c r="A3091">
        <v>3090</v>
      </c>
      <c r="B3091" t="s">
        <v>15</v>
      </c>
      <c r="C3091">
        <v>370682.66</v>
      </c>
      <c r="D3091" t="s">
        <v>10</v>
      </c>
      <c r="E3091" t="s">
        <v>16</v>
      </c>
      <c r="F3091" t="s">
        <v>12</v>
      </c>
      <c r="G3091" t="s">
        <v>13</v>
      </c>
      <c r="H3091" t="s">
        <v>12</v>
      </c>
      <c r="I3091">
        <v>50</v>
      </c>
    </row>
    <row r="3092" spans="1:9" x14ac:dyDescent="0.3">
      <c r="A3092">
        <v>3091</v>
      </c>
      <c r="B3092" t="s">
        <v>9</v>
      </c>
      <c r="C3092">
        <v>299441</v>
      </c>
      <c r="D3092" t="s">
        <v>18</v>
      </c>
      <c r="E3092" t="s">
        <v>16</v>
      </c>
      <c r="F3092" t="s">
        <v>12</v>
      </c>
      <c r="G3092" t="s">
        <v>12</v>
      </c>
      <c r="H3092" t="s">
        <v>12</v>
      </c>
      <c r="I3092">
        <v>40</v>
      </c>
    </row>
    <row r="3093" spans="1:9" x14ac:dyDescent="0.3">
      <c r="A3093">
        <v>3092</v>
      </c>
      <c r="B3093" t="s">
        <v>15</v>
      </c>
      <c r="C3093">
        <v>1095319</v>
      </c>
      <c r="D3093" t="s">
        <v>10</v>
      </c>
      <c r="E3093" t="s">
        <v>11</v>
      </c>
      <c r="F3093" t="s">
        <v>12</v>
      </c>
      <c r="G3093" t="s">
        <v>13</v>
      </c>
      <c r="H3093" t="s">
        <v>12</v>
      </c>
      <c r="I3093">
        <v>28</v>
      </c>
    </row>
    <row r="3094" spans="1:9" x14ac:dyDescent="0.3">
      <c r="A3094">
        <v>3093</v>
      </c>
      <c r="B3094" t="s">
        <v>9</v>
      </c>
      <c r="C3094">
        <v>298698</v>
      </c>
      <c r="D3094" t="s">
        <v>10</v>
      </c>
      <c r="E3094" t="s">
        <v>16</v>
      </c>
      <c r="F3094" t="s">
        <v>12</v>
      </c>
      <c r="G3094" t="s">
        <v>12</v>
      </c>
      <c r="H3094" t="s">
        <v>13</v>
      </c>
      <c r="I3094">
        <v>49</v>
      </c>
    </row>
    <row r="3095" spans="1:9" x14ac:dyDescent="0.3">
      <c r="A3095">
        <v>3094</v>
      </c>
      <c r="B3095" t="s">
        <v>15</v>
      </c>
      <c r="C3095">
        <v>1248224.55</v>
      </c>
      <c r="D3095" t="s">
        <v>10</v>
      </c>
      <c r="E3095" t="s">
        <v>16</v>
      </c>
      <c r="F3095" t="s">
        <v>12</v>
      </c>
      <c r="G3095" t="s">
        <v>13</v>
      </c>
      <c r="H3095" t="s">
        <v>13</v>
      </c>
      <c r="I3095">
        <v>35</v>
      </c>
    </row>
    <row r="3096" spans="1:9" x14ac:dyDescent="0.3">
      <c r="A3096">
        <v>3095</v>
      </c>
      <c r="B3096" t="s">
        <v>15</v>
      </c>
      <c r="C3096">
        <v>329333.44</v>
      </c>
      <c r="D3096" t="s">
        <v>10</v>
      </c>
      <c r="E3096" t="s">
        <v>16</v>
      </c>
      <c r="F3096" t="s">
        <v>12</v>
      </c>
      <c r="G3096" t="s">
        <v>13</v>
      </c>
      <c r="H3096" t="s">
        <v>13</v>
      </c>
      <c r="I3096">
        <v>43</v>
      </c>
    </row>
    <row r="3097" spans="1:9" x14ac:dyDescent="0.3">
      <c r="A3097">
        <v>3096</v>
      </c>
      <c r="B3097" t="s">
        <v>9</v>
      </c>
      <c r="C3097">
        <v>465084.15999999997</v>
      </c>
      <c r="D3097" t="s">
        <v>10</v>
      </c>
      <c r="E3097" t="s">
        <v>16</v>
      </c>
      <c r="F3097" t="s">
        <v>12</v>
      </c>
      <c r="G3097" t="s">
        <v>13</v>
      </c>
      <c r="H3097" t="s">
        <v>13</v>
      </c>
      <c r="I3097">
        <v>27</v>
      </c>
    </row>
    <row r="3098" spans="1:9" x14ac:dyDescent="0.3">
      <c r="A3098">
        <v>3097</v>
      </c>
      <c r="B3098" t="s">
        <v>15</v>
      </c>
      <c r="C3098">
        <v>446160</v>
      </c>
      <c r="D3098" t="s">
        <v>10</v>
      </c>
      <c r="E3098" t="s">
        <v>16</v>
      </c>
      <c r="F3098" t="s">
        <v>12</v>
      </c>
      <c r="G3098" t="s">
        <v>12</v>
      </c>
      <c r="H3098" t="s">
        <v>13</v>
      </c>
      <c r="I3098">
        <v>29</v>
      </c>
    </row>
    <row r="3099" spans="1:9" x14ac:dyDescent="0.3">
      <c r="A3099">
        <v>3098</v>
      </c>
      <c r="B3099" t="s">
        <v>9</v>
      </c>
      <c r="C3099">
        <v>1484376</v>
      </c>
      <c r="D3099" t="s">
        <v>10</v>
      </c>
      <c r="E3099" t="s">
        <v>16</v>
      </c>
      <c r="F3099" t="s">
        <v>12</v>
      </c>
      <c r="G3099" t="s">
        <v>13</v>
      </c>
      <c r="H3099" t="s">
        <v>13</v>
      </c>
      <c r="I3099">
        <v>55</v>
      </c>
    </row>
    <row r="3100" spans="1:9" x14ac:dyDescent="0.3">
      <c r="A3100">
        <v>3099</v>
      </c>
      <c r="B3100" t="s">
        <v>9</v>
      </c>
      <c r="C3100">
        <v>604899.99</v>
      </c>
      <c r="D3100" t="s">
        <v>10</v>
      </c>
      <c r="E3100" t="s">
        <v>16</v>
      </c>
      <c r="F3100" t="s">
        <v>12</v>
      </c>
      <c r="G3100" t="s">
        <v>13</v>
      </c>
      <c r="H3100" t="s">
        <v>13</v>
      </c>
      <c r="I3100">
        <v>22</v>
      </c>
    </row>
    <row r="3101" spans="1:9" x14ac:dyDescent="0.3">
      <c r="A3101">
        <v>3100</v>
      </c>
      <c r="B3101" t="s">
        <v>9</v>
      </c>
      <c r="C3101">
        <v>758002.24</v>
      </c>
      <c r="D3101" t="s">
        <v>10</v>
      </c>
      <c r="E3101" t="s">
        <v>16</v>
      </c>
      <c r="F3101" t="s">
        <v>12</v>
      </c>
      <c r="G3101" t="s">
        <v>13</v>
      </c>
      <c r="H3101" t="s">
        <v>13</v>
      </c>
      <c r="I3101">
        <v>32</v>
      </c>
    </row>
    <row r="3102" spans="1:9" x14ac:dyDescent="0.3">
      <c r="A3102">
        <v>3101</v>
      </c>
      <c r="B3102" t="s">
        <v>15</v>
      </c>
      <c r="C3102">
        <v>146988</v>
      </c>
      <c r="D3102" t="s">
        <v>10</v>
      </c>
      <c r="E3102" t="s">
        <v>16</v>
      </c>
      <c r="F3102" t="s">
        <v>12</v>
      </c>
      <c r="G3102" t="s">
        <v>13</v>
      </c>
      <c r="H3102" t="s">
        <v>13</v>
      </c>
      <c r="I3102">
        <v>36</v>
      </c>
    </row>
    <row r="3103" spans="1:9" x14ac:dyDescent="0.3">
      <c r="A3103">
        <v>3102</v>
      </c>
      <c r="B3103" t="s">
        <v>9</v>
      </c>
      <c r="C3103">
        <v>278031</v>
      </c>
      <c r="D3103" t="s">
        <v>17</v>
      </c>
      <c r="E3103" t="s">
        <v>16</v>
      </c>
      <c r="F3103" t="s">
        <v>13</v>
      </c>
      <c r="G3103" t="s">
        <v>13</v>
      </c>
      <c r="H3103" t="s">
        <v>13</v>
      </c>
      <c r="I3103">
        <v>34</v>
      </c>
    </row>
    <row r="3104" spans="1:9" x14ac:dyDescent="0.3">
      <c r="A3104">
        <v>3103</v>
      </c>
      <c r="B3104" t="s">
        <v>15</v>
      </c>
      <c r="C3104">
        <v>477903</v>
      </c>
      <c r="D3104" t="s">
        <v>18</v>
      </c>
      <c r="E3104" t="s">
        <v>16</v>
      </c>
      <c r="F3104" t="s">
        <v>12</v>
      </c>
      <c r="G3104" t="s">
        <v>13</v>
      </c>
      <c r="H3104" t="s">
        <v>13</v>
      </c>
      <c r="I3104">
        <v>51</v>
      </c>
    </row>
    <row r="3105" spans="1:9" x14ac:dyDescent="0.3">
      <c r="A3105">
        <v>3104</v>
      </c>
      <c r="B3105" t="s">
        <v>9</v>
      </c>
      <c r="C3105">
        <v>744238</v>
      </c>
      <c r="D3105" t="s">
        <v>14</v>
      </c>
      <c r="E3105" t="s">
        <v>11</v>
      </c>
      <c r="F3105" t="s">
        <v>12</v>
      </c>
      <c r="G3105" t="s">
        <v>13</v>
      </c>
      <c r="H3105" t="s">
        <v>13</v>
      </c>
      <c r="I3105">
        <v>56</v>
      </c>
    </row>
    <row r="3106" spans="1:9" x14ac:dyDescent="0.3">
      <c r="A3106">
        <v>3105</v>
      </c>
      <c r="B3106" t="s">
        <v>15</v>
      </c>
      <c r="C3106">
        <v>297046</v>
      </c>
      <c r="D3106" t="s">
        <v>17</v>
      </c>
      <c r="E3106" t="s">
        <v>16</v>
      </c>
      <c r="F3106" t="s">
        <v>12</v>
      </c>
      <c r="G3106" t="s">
        <v>13</v>
      </c>
      <c r="H3106" t="s">
        <v>13</v>
      </c>
      <c r="I3106">
        <v>60</v>
      </c>
    </row>
    <row r="3107" spans="1:9" x14ac:dyDescent="0.3">
      <c r="A3107">
        <v>3106</v>
      </c>
      <c r="B3107" t="s">
        <v>9</v>
      </c>
      <c r="C3107">
        <v>1353797</v>
      </c>
      <c r="D3107" t="s">
        <v>10</v>
      </c>
      <c r="E3107" t="s">
        <v>11</v>
      </c>
      <c r="F3107" t="s">
        <v>12</v>
      </c>
      <c r="G3107" t="s">
        <v>13</v>
      </c>
      <c r="H3107" t="s">
        <v>12</v>
      </c>
      <c r="I3107">
        <v>44</v>
      </c>
    </row>
    <row r="3108" spans="1:9" x14ac:dyDescent="0.3">
      <c r="A3108">
        <v>3107</v>
      </c>
      <c r="B3108" t="s">
        <v>15</v>
      </c>
      <c r="C3108">
        <v>486013</v>
      </c>
      <c r="D3108" t="s">
        <v>18</v>
      </c>
      <c r="E3108" t="s">
        <v>16</v>
      </c>
      <c r="F3108" t="s">
        <v>12</v>
      </c>
      <c r="G3108" t="s">
        <v>13</v>
      </c>
      <c r="H3108" t="s">
        <v>13</v>
      </c>
      <c r="I3108">
        <v>63</v>
      </c>
    </row>
    <row r="3109" spans="1:9" x14ac:dyDescent="0.3">
      <c r="A3109">
        <v>3108</v>
      </c>
      <c r="B3109" t="s">
        <v>9</v>
      </c>
      <c r="C3109">
        <v>278030</v>
      </c>
      <c r="D3109" t="s">
        <v>19</v>
      </c>
      <c r="E3109" t="s">
        <v>16</v>
      </c>
      <c r="F3109" t="s">
        <v>12</v>
      </c>
      <c r="G3109" t="s">
        <v>13</v>
      </c>
      <c r="H3109" t="s">
        <v>13</v>
      </c>
      <c r="I3109">
        <v>33</v>
      </c>
    </row>
    <row r="3110" spans="1:9" x14ac:dyDescent="0.3">
      <c r="A3110">
        <v>3109</v>
      </c>
      <c r="B3110" t="s">
        <v>15</v>
      </c>
      <c r="C3110">
        <v>278030</v>
      </c>
      <c r="D3110" t="s">
        <v>19</v>
      </c>
      <c r="E3110" t="s">
        <v>16</v>
      </c>
      <c r="F3110" t="s">
        <v>12</v>
      </c>
      <c r="G3110" t="s">
        <v>13</v>
      </c>
      <c r="H3110" t="s">
        <v>13</v>
      </c>
      <c r="I3110">
        <v>40</v>
      </c>
    </row>
    <row r="3111" spans="1:9" x14ac:dyDescent="0.3">
      <c r="A3111">
        <v>3110</v>
      </c>
      <c r="B3111" t="s">
        <v>9</v>
      </c>
      <c r="C3111">
        <v>255744</v>
      </c>
      <c r="D3111" t="s">
        <v>10</v>
      </c>
      <c r="E3111" t="s">
        <v>16</v>
      </c>
      <c r="F3111" t="s">
        <v>12</v>
      </c>
      <c r="G3111" t="s">
        <v>13</v>
      </c>
      <c r="H3111" t="s">
        <v>12</v>
      </c>
      <c r="I3111">
        <v>26</v>
      </c>
    </row>
    <row r="3112" spans="1:9" x14ac:dyDescent="0.3">
      <c r="A3112">
        <v>3111</v>
      </c>
      <c r="B3112" t="s">
        <v>9</v>
      </c>
      <c r="C3112">
        <v>1602326.3</v>
      </c>
      <c r="D3112" t="s">
        <v>10</v>
      </c>
      <c r="E3112" t="s">
        <v>11</v>
      </c>
      <c r="F3112" t="s">
        <v>12</v>
      </c>
      <c r="G3112" t="s">
        <v>13</v>
      </c>
      <c r="H3112" t="s">
        <v>13</v>
      </c>
      <c r="I3112">
        <v>62</v>
      </c>
    </row>
    <row r="3113" spans="1:9" x14ac:dyDescent="0.3">
      <c r="A3113">
        <v>3112</v>
      </c>
      <c r="B3113" t="s">
        <v>9</v>
      </c>
      <c r="C3113">
        <v>356455</v>
      </c>
      <c r="D3113" t="s">
        <v>18</v>
      </c>
      <c r="E3113" t="s">
        <v>16</v>
      </c>
      <c r="F3113" t="s">
        <v>12</v>
      </c>
      <c r="G3113" t="s">
        <v>13</v>
      </c>
      <c r="H3113" t="s">
        <v>12</v>
      </c>
      <c r="I3113">
        <v>41</v>
      </c>
    </row>
    <row r="3114" spans="1:9" x14ac:dyDescent="0.3">
      <c r="A3114">
        <v>3113</v>
      </c>
      <c r="B3114" t="s">
        <v>9</v>
      </c>
      <c r="C3114">
        <v>389940</v>
      </c>
      <c r="D3114" t="s">
        <v>18</v>
      </c>
      <c r="E3114" t="s">
        <v>16</v>
      </c>
      <c r="F3114" t="s">
        <v>12</v>
      </c>
      <c r="G3114" t="s">
        <v>13</v>
      </c>
      <c r="H3114" t="s">
        <v>12</v>
      </c>
      <c r="I3114">
        <v>47</v>
      </c>
    </row>
    <row r="3115" spans="1:9" x14ac:dyDescent="0.3">
      <c r="A3115">
        <v>3114</v>
      </c>
      <c r="B3115" t="s">
        <v>15</v>
      </c>
      <c r="C3115">
        <v>300018</v>
      </c>
      <c r="D3115" t="s">
        <v>17</v>
      </c>
      <c r="E3115" t="s">
        <v>16</v>
      </c>
      <c r="F3115" t="s">
        <v>12</v>
      </c>
      <c r="G3115" t="s">
        <v>13</v>
      </c>
      <c r="H3115" t="s">
        <v>13</v>
      </c>
      <c r="I3115">
        <v>43</v>
      </c>
    </row>
    <row r="3116" spans="1:9" x14ac:dyDescent="0.3">
      <c r="A3116">
        <v>3115</v>
      </c>
      <c r="B3116" t="s">
        <v>15</v>
      </c>
      <c r="C3116">
        <v>110300</v>
      </c>
      <c r="D3116" t="s">
        <v>10</v>
      </c>
      <c r="E3116" t="s">
        <v>16</v>
      </c>
      <c r="F3116" t="s">
        <v>12</v>
      </c>
      <c r="G3116" t="s">
        <v>13</v>
      </c>
      <c r="H3116" t="s">
        <v>13</v>
      </c>
      <c r="I3116">
        <v>53</v>
      </c>
    </row>
    <row r="3117" spans="1:9" x14ac:dyDescent="0.3">
      <c r="A3117">
        <v>3116</v>
      </c>
      <c r="B3117" t="s">
        <v>9</v>
      </c>
      <c r="C3117">
        <v>247406.29</v>
      </c>
      <c r="D3117" t="s">
        <v>10</v>
      </c>
      <c r="E3117" t="s">
        <v>16</v>
      </c>
      <c r="F3117" t="s">
        <v>12</v>
      </c>
      <c r="G3117" t="s">
        <v>13</v>
      </c>
      <c r="H3117" t="s">
        <v>13</v>
      </c>
      <c r="I3117">
        <v>33</v>
      </c>
    </row>
    <row r="3118" spans="1:9" x14ac:dyDescent="0.3">
      <c r="A3118">
        <v>3117</v>
      </c>
      <c r="B3118" t="s">
        <v>9</v>
      </c>
      <c r="C3118">
        <v>594092</v>
      </c>
      <c r="D3118" t="s">
        <v>18</v>
      </c>
      <c r="E3118" t="s">
        <v>16</v>
      </c>
      <c r="F3118" t="s">
        <v>12</v>
      </c>
      <c r="G3118" t="s">
        <v>13</v>
      </c>
      <c r="H3118" t="s">
        <v>12</v>
      </c>
      <c r="I3118">
        <v>62</v>
      </c>
    </row>
    <row r="3119" spans="1:9" x14ac:dyDescent="0.3">
      <c r="A3119">
        <v>3118</v>
      </c>
      <c r="B3119" t="s">
        <v>15</v>
      </c>
      <c r="C3119">
        <v>297046</v>
      </c>
      <c r="D3119" t="s">
        <v>18</v>
      </c>
      <c r="E3119" t="s">
        <v>16</v>
      </c>
      <c r="F3119" t="s">
        <v>12</v>
      </c>
      <c r="G3119" t="s">
        <v>13</v>
      </c>
      <c r="H3119" t="s">
        <v>12</v>
      </c>
      <c r="I3119">
        <v>40</v>
      </c>
    </row>
    <row r="3120" spans="1:9" x14ac:dyDescent="0.3">
      <c r="A3120">
        <v>3119</v>
      </c>
      <c r="B3120" t="s">
        <v>9</v>
      </c>
      <c r="C3120">
        <v>546000</v>
      </c>
      <c r="D3120" t="s">
        <v>10</v>
      </c>
      <c r="E3120" t="s">
        <v>16</v>
      </c>
      <c r="F3120" t="s">
        <v>12</v>
      </c>
      <c r="G3120" t="s">
        <v>13</v>
      </c>
      <c r="H3120" t="s">
        <v>13</v>
      </c>
      <c r="I3120">
        <v>54</v>
      </c>
    </row>
    <row r="3121" spans="1:9" x14ac:dyDescent="0.3">
      <c r="A3121">
        <v>3120</v>
      </c>
      <c r="B3121" t="s">
        <v>9</v>
      </c>
      <c r="C3121">
        <v>3446699</v>
      </c>
      <c r="D3121" t="s">
        <v>10</v>
      </c>
      <c r="E3121" t="s">
        <v>11</v>
      </c>
      <c r="F3121" t="s">
        <v>12</v>
      </c>
      <c r="G3121" t="s">
        <v>13</v>
      </c>
      <c r="H3121" t="s">
        <v>13</v>
      </c>
      <c r="I3121">
        <v>57</v>
      </c>
    </row>
    <row r="3122" spans="1:9" x14ac:dyDescent="0.3">
      <c r="A3122">
        <v>3121</v>
      </c>
      <c r="B3122" t="s">
        <v>9</v>
      </c>
      <c r="C3122">
        <v>442605.85</v>
      </c>
      <c r="D3122" t="s">
        <v>10</v>
      </c>
      <c r="E3122" t="s">
        <v>16</v>
      </c>
      <c r="F3122" t="s">
        <v>12</v>
      </c>
      <c r="G3122" t="s">
        <v>13</v>
      </c>
      <c r="H3122" t="s">
        <v>13</v>
      </c>
      <c r="I3122">
        <v>22</v>
      </c>
    </row>
    <row r="3123" spans="1:9" x14ac:dyDescent="0.3">
      <c r="A3123">
        <v>3122</v>
      </c>
      <c r="B3123" t="s">
        <v>9</v>
      </c>
      <c r="C3123">
        <v>1326601</v>
      </c>
      <c r="D3123" t="s">
        <v>14</v>
      </c>
      <c r="E3123" t="s">
        <v>11</v>
      </c>
      <c r="F3123" t="s">
        <v>12</v>
      </c>
      <c r="G3123" t="s">
        <v>13</v>
      </c>
      <c r="H3123" t="s">
        <v>13</v>
      </c>
      <c r="I3123">
        <v>72</v>
      </c>
    </row>
    <row r="3124" spans="1:9" x14ac:dyDescent="0.3">
      <c r="A3124">
        <v>3123</v>
      </c>
      <c r="B3124" t="s">
        <v>9</v>
      </c>
      <c r="C3124">
        <v>300018</v>
      </c>
      <c r="D3124" t="s">
        <v>18</v>
      </c>
      <c r="E3124" t="s">
        <v>16</v>
      </c>
      <c r="F3124" t="s">
        <v>12</v>
      </c>
      <c r="G3124" t="s">
        <v>12</v>
      </c>
      <c r="H3124" t="s">
        <v>12</v>
      </c>
      <c r="I3124">
        <v>45</v>
      </c>
    </row>
    <row r="3125" spans="1:9" x14ac:dyDescent="0.3">
      <c r="A3125">
        <v>3124</v>
      </c>
      <c r="B3125" t="s">
        <v>15</v>
      </c>
      <c r="C3125">
        <v>299000</v>
      </c>
      <c r="D3125" t="s">
        <v>18</v>
      </c>
      <c r="E3125" t="s">
        <v>16</v>
      </c>
      <c r="F3125" t="s">
        <v>12</v>
      </c>
      <c r="G3125" t="s">
        <v>13</v>
      </c>
      <c r="H3125" t="s">
        <v>13</v>
      </c>
      <c r="I3125">
        <v>28</v>
      </c>
    </row>
    <row r="3126" spans="1:9" x14ac:dyDescent="0.3">
      <c r="A3126">
        <v>3125</v>
      </c>
      <c r="B3126" t="s">
        <v>9</v>
      </c>
      <c r="C3126">
        <v>296540</v>
      </c>
      <c r="D3126" t="s">
        <v>18</v>
      </c>
      <c r="E3126" t="s">
        <v>16</v>
      </c>
      <c r="F3126" t="s">
        <v>12</v>
      </c>
      <c r="G3126" t="s">
        <v>13</v>
      </c>
      <c r="H3126" t="s">
        <v>12</v>
      </c>
      <c r="I3126">
        <v>44</v>
      </c>
    </row>
    <row r="3127" spans="1:9" x14ac:dyDescent="0.3">
      <c r="A3127">
        <v>3126</v>
      </c>
      <c r="B3127" t="s">
        <v>9</v>
      </c>
      <c r="C3127">
        <v>639148</v>
      </c>
      <c r="D3127" t="s">
        <v>17</v>
      </c>
      <c r="E3127" t="s">
        <v>16</v>
      </c>
      <c r="F3127" t="s">
        <v>12</v>
      </c>
      <c r="G3127" t="s">
        <v>12</v>
      </c>
      <c r="H3127" t="s">
        <v>13</v>
      </c>
      <c r="I3127">
        <v>76</v>
      </c>
    </row>
    <row r="3128" spans="1:9" x14ac:dyDescent="0.3">
      <c r="A3128">
        <v>3127</v>
      </c>
      <c r="B3128" t="s">
        <v>9</v>
      </c>
      <c r="C3128">
        <v>616500</v>
      </c>
      <c r="D3128" t="s">
        <v>10</v>
      </c>
      <c r="E3128" t="s">
        <v>16</v>
      </c>
      <c r="F3128" t="s">
        <v>12</v>
      </c>
      <c r="G3128" t="s">
        <v>13</v>
      </c>
      <c r="H3128" t="s">
        <v>13</v>
      </c>
      <c r="I3128">
        <v>21</v>
      </c>
    </row>
    <row r="3129" spans="1:9" x14ac:dyDescent="0.3">
      <c r="A3129">
        <v>3128</v>
      </c>
      <c r="B3129" t="s">
        <v>15</v>
      </c>
      <c r="C3129">
        <v>557959.78</v>
      </c>
      <c r="D3129" t="s">
        <v>10</v>
      </c>
      <c r="E3129" t="s">
        <v>11</v>
      </c>
      <c r="F3129" t="s">
        <v>12</v>
      </c>
      <c r="G3129" t="s">
        <v>13</v>
      </c>
      <c r="H3129" t="s">
        <v>13</v>
      </c>
      <c r="I3129">
        <v>30</v>
      </c>
    </row>
    <row r="3130" spans="1:9" x14ac:dyDescent="0.3">
      <c r="A3130">
        <v>3129</v>
      </c>
      <c r="B3130" t="s">
        <v>9</v>
      </c>
      <c r="C3130">
        <v>594267.31999999995</v>
      </c>
      <c r="D3130" t="s">
        <v>10</v>
      </c>
      <c r="E3130" t="s">
        <v>16</v>
      </c>
      <c r="F3130" t="s">
        <v>12</v>
      </c>
      <c r="G3130" t="s">
        <v>13</v>
      </c>
      <c r="H3130" t="s">
        <v>13</v>
      </c>
      <c r="I3130">
        <v>34</v>
      </c>
    </row>
    <row r="3131" spans="1:9" x14ac:dyDescent="0.3">
      <c r="A3131">
        <v>3130</v>
      </c>
      <c r="B3131" t="s">
        <v>9</v>
      </c>
      <c r="C3131">
        <v>375277</v>
      </c>
      <c r="D3131" t="s">
        <v>10</v>
      </c>
      <c r="E3131" t="s">
        <v>11</v>
      </c>
      <c r="F3131" t="s">
        <v>12</v>
      </c>
      <c r="G3131" t="s">
        <v>13</v>
      </c>
      <c r="H3131" t="s">
        <v>13</v>
      </c>
      <c r="I3131">
        <v>63</v>
      </c>
    </row>
    <row r="3132" spans="1:9" x14ac:dyDescent="0.3">
      <c r="A3132">
        <v>3131</v>
      </c>
      <c r="B3132" t="s">
        <v>9</v>
      </c>
      <c r="C3132">
        <v>153968</v>
      </c>
      <c r="D3132" t="s">
        <v>10</v>
      </c>
      <c r="E3132" t="s">
        <v>16</v>
      </c>
      <c r="F3132" t="s">
        <v>12</v>
      </c>
      <c r="G3132" t="s">
        <v>13</v>
      </c>
      <c r="H3132" t="s">
        <v>13</v>
      </c>
      <c r="I3132">
        <v>42</v>
      </c>
    </row>
    <row r="3133" spans="1:9" x14ac:dyDescent="0.3">
      <c r="A3133">
        <v>3132</v>
      </c>
      <c r="B3133" t="s">
        <v>9</v>
      </c>
      <c r="C3133">
        <v>352314</v>
      </c>
      <c r="D3133" t="s">
        <v>18</v>
      </c>
      <c r="E3133" t="s">
        <v>16</v>
      </c>
      <c r="F3133" t="s">
        <v>12</v>
      </c>
      <c r="G3133" t="s">
        <v>13</v>
      </c>
      <c r="H3133" t="s">
        <v>12</v>
      </c>
      <c r="I3133">
        <v>37</v>
      </c>
    </row>
    <row r="3134" spans="1:9" x14ac:dyDescent="0.3">
      <c r="A3134">
        <v>3133</v>
      </c>
      <c r="B3134" t="s">
        <v>9</v>
      </c>
      <c r="C3134">
        <v>1389242.41</v>
      </c>
      <c r="D3134" t="s">
        <v>10</v>
      </c>
      <c r="E3134" t="s">
        <v>16</v>
      </c>
      <c r="F3134" t="s">
        <v>12</v>
      </c>
      <c r="G3134" t="s">
        <v>13</v>
      </c>
      <c r="H3134" t="s">
        <v>13</v>
      </c>
      <c r="I3134">
        <v>45</v>
      </c>
    </row>
    <row r="3135" spans="1:9" x14ac:dyDescent="0.3">
      <c r="A3135">
        <v>3134</v>
      </c>
      <c r="B3135" t="s">
        <v>9</v>
      </c>
      <c r="C3135">
        <v>376977.2</v>
      </c>
      <c r="D3135" t="s">
        <v>10</v>
      </c>
      <c r="E3135" t="s">
        <v>11</v>
      </c>
      <c r="F3135" t="s">
        <v>12</v>
      </c>
      <c r="G3135" t="s">
        <v>13</v>
      </c>
      <c r="H3135" t="s">
        <v>13</v>
      </c>
      <c r="I3135">
        <v>47</v>
      </c>
    </row>
    <row r="3136" spans="1:9" x14ac:dyDescent="0.3">
      <c r="A3136">
        <v>3135</v>
      </c>
      <c r="B3136" t="s">
        <v>9</v>
      </c>
      <c r="C3136">
        <v>350955</v>
      </c>
      <c r="D3136" t="s">
        <v>10</v>
      </c>
      <c r="E3136" t="s">
        <v>16</v>
      </c>
      <c r="F3136" t="s">
        <v>12</v>
      </c>
      <c r="G3136" t="s">
        <v>13</v>
      </c>
      <c r="H3136" t="s">
        <v>13</v>
      </c>
      <c r="I3136">
        <v>41</v>
      </c>
    </row>
    <row r="3137" spans="1:9" x14ac:dyDescent="0.3">
      <c r="A3137">
        <v>3136</v>
      </c>
      <c r="B3137" t="s">
        <v>15</v>
      </c>
      <c r="C3137">
        <v>1275143</v>
      </c>
      <c r="D3137" t="s">
        <v>10</v>
      </c>
      <c r="E3137" t="s">
        <v>16</v>
      </c>
      <c r="F3137" t="s">
        <v>12</v>
      </c>
      <c r="G3137" t="s">
        <v>13</v>
      </c>
      <c r="H3137" t="s">
        <v>13</v>
      </c>
      <c r="I3137">
        <v>53</v>
      </c>
    </row>
    <row r="3138" spans="1:9" x14ac:dyDescent="0.3">
      <c r="A3138">
        <v>3137</v>
      </c>
      <c r="B3138" t="s">
        <v>15</v>
      </c>
      <c r="C3138">
        <v>666437.5</v>
      </c>
      <c r="D3138" t="s">
        <v>10</v>
      </c>
      <c r="E3138" t="s">
        <v>11</v>
      </c>
      <c r="F3138" t="s">
        <v>12</v>
      </c>
      <c r="G3138" t="s">
        <v>13</v>
      </c>
      <c r="H3138" t="s">
        <v>13</v>
      </c>
      <c r="I3138">
        <v>26</v>
      </c>
    </row>
    <row r="3139" spans="1:9" x14ac:dyDescent="0.3">
      <c r="A3139">
        <v>3138</v>
      </c>
      <c r="B3139" t="s">
        <v>9</v>
      </c>
      <c r="C3139">
        <v>10652</v>
      </c>
      <c r="D3139" t="s">
        <v>10</v>
      </c>
      <c r="E3139" t="s">
        <v>16</v>
      </c>
      <c r="F3139" t="s">
        <v>12</v>
      </c>
      <c r="G3139" t="s">
        <v>12</v>
      </c>
      <c r="H3139" t="s">
        <v>13</v>
      </c>
      <c r="I3139">
        <v>23</v>
      </c>
    </row>
    <row r="3140" spans="1:9" x14ac:dyDescent="0.3">
      <c r="A3140">
        <v>3139</v>
      </c>
      <c r="B3140" t="s">
        <v>9</v>
      </c>
      <c r="C3140">
        <v>698559.5</v>
      </c>
      <c r="D3140" t="s">
        <v>10</v>
      </c>
      <c r="E3140" t="s">
        <v>11</v>
      </c>
      <c r="F3140" t="s">
        <v>12</v>
      </c>
      <c r="G3140" t="s">
        <v>13</v>
      </c>
      <c r="H3140" t="s">
        <v>13</v>
      </c>
      <c r="I3140">
        <v>31</v>
      </c>
    </row>
    <row r="3141" spans="1:9" x14ac:dyDescent="0.3">
      <c r="A3141">
        <v>3140</v>
      </c>
      <c r="B3141" t="s">
        <v>15</v>
      </c>
      <c r="C3141">
        <v>150000</v>
      </c>
      <c r="D3141" t="s">
        <v>10</v>
      </c>
      <c r="E3141" t="s">
        <v>16</v>
      </c>
      <c r="F3141" t="s">
        <v>12</v>
      </c>
      <c r="G3141" t="s">
        <v>13</v>
      </c>
      <c r="H3141" t="s">
        <v>13</v>
      </c>
      <c r="I3141">
        <v>21</v>
      </c>
    </row>
    <row r="3142" spans="1:9" x14ac:dyDescent="0.3">
      <c r="A3142">
        <v>3141</v>
      </c>
      <c r="B3142" t="s">
        <v>15</v>
      </c>
      <c r="C3142">
        <v>406159.28</v>
      </c>
      <c r="D3142" t="s">
        <v>10</v>
      </c>
      <c r="E3142" t="s">
        <v>16</v>
      </c>
      <c r="F3142" t="s">
        <v>12</v>
      </c>
      <c r="G3142" t="s">
        <v>13</v>
      </c>
      <c r="H3142" t="s">
        <v>13</v>
      </c>
      <c r="I3142">
        <v>25</v>
      </c>
    </row>
    <row r="3143" spans="1:9" x14ac:dyDescent="0.3">
      <c r="A3143">
        <v>3142</v>
      </c>
      <c r="B3143" t="s">
        <v>15</v>
      </c>
      <c r="C3143">
        <v>801190.2</v>
      </c>
      <c r="D3143" t="s">
        <v>10</v>
      </c>
      <c r="E3143" t="s">
        <v>16</v>
      </c>
      <c r="F3143" t="s">
        <v>12</v>
      </c>
      <c r="G3143" t="s">
        <v>13</v>
      </c>
      <c r="H3143" t="s">
        <v>13</v>
      </c>
      <c r="I3143">
        <v>43</v>
      </c>
    </row>
    <row r="3144" spans="1:9" x14ac:dyDescent="0.3">
      <c r="A3144">
        <v>3143</v>
      </c>
      <c r="B3144" t="s">
        <v>9</v>
      </c>
      <c r="C3144">
        <v>980353.5</v>
      </c>
      <c r="D3144" t="s">
        <v>10</v>
      </c>
      <c r="E3144" t="s">
        <v>11</v>
      </c>
      <c r="F3144" t="s">
        <v>12</v>
      </c>
      <c r="G3144" t="s">
        <v>13</v>
      </c>
      <c r="H3144" t="s">
        <v>13</v>
      </c>
      <c r="I3144">
        <v>34</v>
      </c>
    </row>
    <row r="3145" spans="1:9" x14ac:dyDescent="0.3">
      <c r="A3145">
        <v>3144</v>
      </c>
      <c r="B3145" t="s">
        <v>9</v>
      </c>
      <c r="C3145">
        <v>847403.34</v>
      </c>
      <c r="D3145" t="s">
        <v>10</v>
      </c>
      <c r="E3145" t="s">
        <v>16</v>
      </c>
      <c r="F3145" t="s">
        <v>12</v>
      </c>
      <c r="G3145" t="s">
        <v>13</v>
      </c>
      <c r="H3145" t="s">
        <v>13</v>
      </c>
      <c r="I3145">
        <v>45</v>
      </c>
    </row>
    <row r="3146" spans="1:9" x14ac:dyDescent="0.3">
      <c r="A3146">
        <v>3145</v>
      </c>
      <c r="B3146" t="s">
        <v>9</v>
      </c>
      <c r="C3146">
        <v>295505</v>
      </c>
      <c r="D3146" t="s">
        <v>10</v>
      </c>
      <c r="E3146" t="s">
        <v>16</v>
      </c>
      <c r="F3146" t="s">
        <v>12</v>
      </c>
      <c r="G3146" t="s">
        <v>13</v>
      </c>
      <c r="H3146" t="s">
        <v>13</v>
      </c>
      <c r="I3146">
        <v>36</v>
      </c>
    </row>
    <row r="3147" spans="1:9" x14ac:dyDescent="0.3">
      <c r="A3147">
        <v>3146</v>
      </c>
      <c r="B3147" t="s">
        <v>9</v>
      </c>
      <c r="C3147">
        <v>297046</v>
      </c>
      <c r="D3147" t="s">
        <v>17</v>
      </c>
      <c r="E3147" t="s">
        <v>16</v>
      </c>
      <c r="F3147" t="s">
        <v>12</v>
      </c>
      <c r="G3147" t="s">
        <v>13</v>
      </c>
      <c r="H3147" t="s">
        <v>13</v>
      </c>
      <c r="I3147">
        <v>25</v>
      </c>
    </row>
    <row r="3148" spans="1:9" x14ac:dyDescent="0.3">
      <c r="A3148">
        <v>3147</v>
      </c>
      <c r="B3148" t="s">
        <v>15</v>
      </c>
      <c r="C3148">
        <v>457220</v>
      </c>
      <c r="D3148" t="s">
        <v>10</v>
      </c>
      <c r="E3148" t="s">
        <v>11</v>
      </c>
      <c r="F3148" t="s">
        <v>12</v>
      </c>
      <c r="G3148" t="s">
        <v>13</v>
      </c>
      <c r="H3148" t="s">
        <v>13</v>
      </c>
      <c r="I3148">
        <v>25</v>
      </c>
    </row>
    <row r="3149" spans="1:9" x14ac:dyDescent="0.3">
      <c r="A3149">
        <v>3148</v>
      </c>
      <c r="B3149" t="s">
        <v>9</v>
      </c>
      <c r="C3149">
        <v>458557</v>
      </c>
      <c r="D3149" t="s">
        <v>18</v>
      </c>
      <c r="E3149" t="s">
        <v>16</v>
      </c>
      <c r="F3149" t="s">
        <v>12</v>
      </c>
      <c r="G3149" t="s">
        <v>13</v>
      </c>
      <c r="H3149" t="s">
        <v>12</v>
      </c>
      <c r="I3149">
        <v>33</v>
      </c>
    </row>
    <row r="3150" spans="1:9" x14ac:dyDescent="0.3">
      <c r="A3150">
        <v>3149</v>
      </c>
      <c r="B3150" t="s">
        <v>15</v>
      </c>
      <c r="C3150">
        <v>308439</v>
      </c>
      <c r="D3150" t="s">
        <v>18</v>
      </c>
      <c r="E3150" t="s">
        <v>16</v>
      </c>
      <c r="F3150" t="s">
        <v>12</v>
      </c>
      <c r="G3150" t="s">
        <v>13</v>
      </c>
      <c r="H3150" t="s">
        <v>12</v>
      </c>
      <c r="I3150">
        <v>31</v>
      </c>
    </row>
    <row r="3151" spans="1:9" x14ac:dyDescent="0.3">
      <c r="A3151">
        <v>3150</v>
      </c>
      <c r="B3151" t="s">
        <v>15</v>
      </c>
      <c r="C3151">
        <v>456605</v>
      </c>
      <c r="D3151" t="s">
        <v>14</v>
      </c>
      <c r="E3151" t="s">
        <v>11</v>
      </c>
      <c r="F3151" t="s">
        <v>12</v>
      </c>
      <c r="G3151" t="s">
        <v>13</v>
      </c>
      <c r="H3151" t="s">
        <v>13</v>
      </c>
      <c r="I3151">
        <v>67</v>
      </c>
    </row>
    <row r="3152" spans="1:9" x14ac:dyDescent="0.3">
      <c r="A3152">
        <v>3151</v>
      </c>
      <c r="B3152" t="s">
        <v>15</v>
      </c>
      <c r="C3152">
        <v>1542959.58</v>
      </c>
      <c r="D3152" t="s">
        <v>10</v>
      </c>
      <c r="E3152" t="s">
        <v>16</v>
      </c>
      <c r="F3152" t="s">
        <v>12</v>
      </c>
      <c r="G3152" t="s">
        <v>13</v>
      </c>
      <c r="H3152" t="s">
        <v>13</v>
      </c>
      <c r="I3152">
        <v>58</v>
      </c>
    </row>
    <row r="3153" spans="1:9" x14ac:dyDescent="0.3">
      <c r="A3153">
        <v>3152</v>
      </c>
      <c r="B3153" t="s">
        <v>9</v>
      </c>
      <c r="C3153">
        <v>297046</v>
      </c>
      <c r="D3153" t="s">
        <v>18</v>
      </c>
      <c r="E3153" t="s">
        <v>16</v>
      </c>
      <c r="F3153" t="s">
        <v>12</v>
      </c>
      <c r="G3153" t="s">
        <v>13</v>
      </c>
      <c r="H3153" t="s">
        <v>13</v>
      </c>
      <c r="I3153">
        <v>52</v>
      </c>
    </row>
    <row r="3154" spans="1:9" x14ac:dyDescent="0.3">
      <c r="A3154">
        <v>3153</v>
      </c>
      <c r="B3154" t="s">
        <v>9</v>
      </c>
      <c r="C3154">
        <v>433254</v>
      </c>
      <c r="D3154" t="s">
        <v>18</v>
      </c>
      <c r="E3154" t="s">
        <v>16</v>
      </c>
      <c r="F3154" t="s">
        <v>12</v>
      </c>
      <c r="G3154" t="s">
        <v>13</v>
      </c>
      <c r="H3154" t="s">
        <v>12</v>
      </c>
      <c r="I3154">
        <v>59</v>
      </c>
    </row>
    <row r="3155" spans="1:9" x14ac:dyDescent="0.3">
      <c r="A3155">
        <v>3154</v>
      </c>
      <c r="B3155" t="s">
        <v>9</v>
      </c>
      <c r="C3155">
        <v>471223.1</v>
      </c>
      <c r="D3155" t="s">
        <v>10</v>
      </c>
      <c r="E3155" t="s">
        <v>16</v>
      </c>
      <c r="F3155" t="s">
        <v>12</v>
      </c>
      <c r="G3155" t="s">
        <v>13</v>
      </c>
      <c r="H3155" t="s">
        <v>13</v>
      </c>
      <c r="I3155">
        <v>23</v>
      </c>
    </row>
    <row r="3156" spans="1:9" x14ac:dyDescent="0.3">
      <c r="A3156">
        <v>3155</v>
      </c>
      <c r="B3156" t="s">
        <v>15</v>
      </c>
      <c r="C3156">
        <v>532710.84</v>
      </c>
      <c r="D3156" t="s">
        <v>10</v>
      </c>
      <c r="E3156" t="s">
        <v>11</v>
      </c>
      <c r="F3156" t="s">
        <v>12</v>
      </c>
      <c r="G3156" t="s">
        <v>13</v>
      </c>
      <c r="H3156" t="s">
        <v>13</v>
      </c>
      <c r="I3156">
        <v>44</v>
      </c>
    </row>
    <row r="3157" spans="1:9" x14ac:dyDescent="0.3">
      <c r="A3157">
        <v>3156</v>
      </c>
      <c r="B3157" t="s">
        <v>9</v>
      </c>
      <c r="C3157">
        <v>800000</v>
      </c>
      <c r="D3157" t="s">
        <v>10</v>
      </c>
      <c r="E3157" t="s">
        <v>16</v>
      </c>
      <c r="F3157" t="s">
        <v>12</v>
      </c>
      <c r="G3157" t="s">
        <v>13</v>
      </c>
      <c r="H3157" t="s">
        <v>13</v>
      </c>
      <c r="I3157">
        <v>35</v>
      </c>
    </row>
    <row r="3158" spans="1:9" x14ac:dyDescent="0.3">
      <c r="A3158">
        <v>3157</v>
      </c>
      <c r="B3158" t="s">
        <v>15</v>
      </c>
      <c r="C3158">
        <v>2467875.73</v>
      </c>
      <c r="D3158" t="s">
        <v>10</v>
      </c>
      <c r="E3158" t="s">
        <v>11</v>
      </c>
      <c r="F3158" t="s">
        <v>12</v>
      </c>
      <c r="G3158" t="s">
        <v>13</v>
      </c>
      <c r="H3158" t="s">
        <v>13</v>
      </c>
      <c r="I3158">
        <v>31</v>
      </c>
    </row>
    <row r="3159" spans="1:9" x14ac:dyDescent="0.3">
      <c r="A3159">
        <v>3158</v>
      </c>
      <c r="B3159" t="s">
        <v>15</v>
      </c>
      <c r="C3159">
        <v>384515.19</v>
      </c>
      <c r="D3159" t="s">
        <v>10</v>
      </c>
      <c r="E3159" t="s">
        <v>16</v>
      </c>
      <c r="F3159" t="s">
        <v>12</v>
      </c>
      <c r="G3159" t="s">
        <v>13</v>
      </c>
      <c r="H3159" t="s">
        <v>13</v>
      </c>
      <c r="I3159">
        <v>26</v>
      </c>
    </row>
    <row r="3160" spans="1:9" x14ac:dyDescent="0.3">
      <c r="A3160">
        <v>3159</v>
      </c>
      <c r="B3160" t="s">
        <v>9</v>
      </c>
      <c r="C3160">
        <v>784810.69</v>
      </c>
      <c r="D3160" t="s">
        <v>10</v>
      </c>
      <c r="E3160" t="s">
        <v>11</v>
      </c>
      <c r="F3160" t="s">
        <v>12</v>
      </c>
      <c r="G3160" t="s">
        <v>13</v>
      </c>
      <c r="H3160" t="s">
        <v>13</v>
      </c>
      <c r="I3160">
        <v>35</v>
      </c>
    </row>
    <row r="3161" spans="1:9" x14ac:dyDescent="0.3">
      <c r="A3161">
        <v>3160</v>
      </c>
      <c r="B3161" t="s">
        <v>15</v>
      </c>
      <c r="C3161">
        <v>532793</v>
      </c>
      <c r="D3161" t="s">
        <v>10</v>
      </c>
      <c r="E3161" t="s">
        <v>16</v>
      </c>
      <c r="F3161" t="s">
        <v>12</v>
      </c>
      <c r="G3161" t="s">
        <v>13</v>
      </c>
      <c r="H3161" t="s">
        <v>13</v>
      </c>
      <c r="I3161">
        <v>47</v>
      </c>
    </row>
    <row r="3162" spans="1:9" x14ac:dyDescent="0.3">
      <c r="A3162">
        <v>3161</v>
      </c>
      <c r="B3162" t="s">
        <v>9</v>
      </c>
      <c r="C3162">
        <v>388390</v>
      </c>
      <c r="D3162" t="s">
        <v>10</v>
      </c>
      <c r="E3162" t="s">
        <v>16</v>
      </c>
      <c r="F3162" t="s">
        <v>12</v>
      </c>
      <c r="G3162" t="s">
        <v>13</v>
      </c>
      <c r="H3162" t="s">
        <v>13</v>
      </c>
      <c r="I3162">
        <v>55</v>
      </c>
    </row>
    <row r="3163" spans="1:9" x14ac:dyDescent="0.3">
      <c r="A3163">
        <v>3162</v>
      </c>
      <c r="B3163" t="s">
        <v>15</v>
      </c>
      <c r="C3163">
        <v>410367</v>
      </c>
      <c r="D3163" t="s">
        <v>10</v>
      </c>
      <c r="E3163" t="s">
        <v>16</v>
      </c>
      <c r="F3163" t="s">
        <v>12</v>
      </c>
      <c r="G3163" t="s">
        <v>13</v>
      </c>
      <c r="H3163" t="s">
        <v>13</v>
      </c>
      <c r="I3163">
        <v>38</v>
      </c>
    </row>
    <row r="3164" spans="1:9" x14ac:dyDescent="0.3">
      <c r="A3164">
        <v>3163</v>
      </c>
      <c r="B3164" t="s">
        <v>9</v>
      </c>
      <c r="C3164">
        <v>1583534</v>
      </c>
      <c r="D3164" t="s">
        <v>10</v>
      </c>
      <c r="E3164" t="s">
        <v>11</v>
      </c>
      <c r="F3164" t="s">
        <v>12</v>
      </c>
      <c r="G3164" t="s">
        <v>13</v>
      </c>
      <c r="H3164" t="s">
        <v>13</v>
      </c>
      <c r="I3164">
        <v>59</v>
      </c>
    </row>
    <row r="3165" spans="1:9" x14ac:dyDescent="0.3">
      <c r="A3165">
        <v>3164</v>
      </c>
      <c r="B3165" t="s">
        <v>9</v>
      </c>
      <c r="C3165">
        <v>356455</v>
      </c>
      <c r="D3165" t="s">
        <v>18</v>
      </c>
      <c r="E3165" t="s">
        <v>16</v>
      </c>
      <c r="F3165" t="s">
        <v>12</v>
      </c>
      <c r="G3165" t="s">
        <v>13</v>
      </c>
      <c r="H3165" t="s">
        <v>12</v>
      </c>
      <c r="I3165">
        <v>36</v>
      </c>
    </row>
    <row r="3166" spans="1:9" x14ac:dyDescent="0.3">
      <c r="A3166">
        <v>3165</v>
      </c>
      <c r="B3166" t="s">
        <v>15</v>
      </c>
      <c r="C3166">
        <v>125727.03999999999</v>
      </c>
      <c r="D3166" t="s">
        <v>14</v>
      </c>
      <c r="E3166" t="s">
        <v>11</v>
      </c>
      <c r="F3166" t="s">
        <v>12</v>
      </c>
      <c r="G3166" t="s">
        <v>13</v>
      </c>
      <c r="H3166" t="s">
        <v>13</v>
      </c>
      <c r="I3166">
        <v>73</v>
      </c>
    </row>
    <row r="3167" spans="1:9" x14ac:dyDescent="0.3">
      <c r="A3167">
        <v>3166</v>
      </c>
      <c r="B3167" t="s">
        <v>9</v>
      </c>
      <c r="C3167">
        <v>268811.75</v>
      </c>
      <c r="D3167" t="s">
        <v>10</v>
      </c>
      <c r="E3167" t="s">
        <v>11</v>
      </c>
      <c r="F3167" t="s">
        <v>12</v>
      </c>
      <c r="G3167" t="s">
        <v>13</v>
      </c>
      <c r="H3167" t="s">
        <v>13</v>
      </c>
      <c r="I3167">
        <v>33</v>
      </c>
    </row>
    <row r="3168" spans="1:9" x14ac:dyDescent="0.3">
      <c r="A3168">
        <v>3167</v>
      </c>
      <c r="B3168" t="s">
        <v>9</v>
      </c>
      <c r="C3168">
        <v>406824</v>
      </c>
      <c r="D3168" t="s">
        <v>10</v>
      </c>
      <c r="E3168" t="s">
        <v>16</v>
      </c>
      <c r="F3168" t="s">
        <v>12</v>
      </c>
      <c r="G3168" t="s">
        <v>13</v>
      </c>
      <c r="H3168" t="s">
        <v>13</v>
      </c>
      <c r="I3168">
        <v>25</v>
      </c>
    </row>
    <row r="3169" spans="1:9" x14ac:dyDescent="0.3">
      <c r="A3169">
        <v>3168</v>
      </c>
      <c r="B3169" t="s">
        <v>9</v>
      </c>
      <c r="C3169">
        <v>1872119</v>
      </c>
      <c r="D3169" t="s">
        <v>10</v>
      </c>
      <c r="E3169" t="s">
        <v>11</v>
      </c>
      <c r="F3169" t="s">
        <v>12</v>
      </c>
      <c r="G3169" t="s">
        <v>13</v>
      </c>
      <c r="H3169" t="s">
        <v>13</v>
      </c>
      <c r="I3169">
        <v>37</v>
      </c>
    </row>
    <row r="3170" spans="1:9" x14ac:dyDescent="0.3">
      <c r="A3170">
        <v>3169</v>
      </c>
      <c r="B3170" t="s">
        <v>9</v>
      </c>
      <c r="C3170">
        <v>1562879</v>
      </c>
      <c r="D3170" t="s">
        <v>10</v>
      </c>
      <c r="E3170" t="s">
        <v>11</v>
      </c>
      <c r="F3170" t="s">
        <v>12</v>
      </c>
      <c r="G3170" t="s">
        <v>13</v>
      </c>
      <c r="H3170" t="s">
        <v>12</v>
      </c>
      <c r="I3170">
        <v>42</v>
      </c>
    </row>
    <row r="3171" spans="1:9" x14ac:dyDescent="0.3">
      <c r="A3171">
        <v>3170</v>
      </c>
      <c r="B3171" t="s">
        <v>15</v>
      </c>
      <c r="C3171">
        <v>501500</v>
      </c>
      <c r="D3171" t="s">
        <v>10</v>
      </c>
      <c r="E3171" t="s">
        <v>16</v>
      </c>
      <c r="F3171" t="s">
        <v>12</v>
      </c>
      <c r="G3171" t="s">
        <v>13</v>
      </c>
      <c r="H3171" t="s">
        <v>12</v>
      </c>
      <c r="I3171">
        <v>55</v>
      </c>
    </row>
    <row r="3172" spans="1:9" x14ac:dyDescent="0.3">
      <c r="A3172">
        <v>3171</v>
      </c>
      <c r="B3172" t="s">
        <v>15</v>
      </c>
      <c r="C3172">
        <v>458371</v>
      </c>
      <c r="D3172" t="s">
        <v>10</v>
      </c>
      <c r="E3172" t="s">
        <v>11</v>
      </c>
      <c r="F3172" t="s">
        <v>12</v>
      </c>
      <c r="G3172" t="s">
        <v>13</v>
      </c>
      <c r="H3172" t="s">
        <v>12</v>
      </c>
      <c r="I3172">
        <v>43</v>
      </c>
    </row>
    <row r="3173" spans="1:9" x14ac:dyDescent="0.3">
      <c r="A3173">
        <v>3172</v>
      </c>
      <c r="B3173" t="s">
        <v>15</v>
      </c>
      <c r="C3173">
        <v>466740</v>
      </c>
      <c r="D3173" t="s">
        <v>10</v>
      </c>
      <c r="E3173" t="s">
        <v>11</v>
      </c>
      <c r="F3173" t="s">
        <v>12</v>
      </c>
      <c r="G3173" t="s">
        <v>13</v>
      </c>
      <c r="H3173" t="s">
        <v>12</v>
      </c>
      <c r="I3173">
        <v>30</v>
      </c>
    </row>
    <row r="3174" spans="1:9" x14ac:dyDescent="0.3">
      <c r="A3174">
        <v>3173</v>
      </c>
      <c r="B3174" t="s">
        <v>9</v>
      </c>
      <c r="C3174">
        <v>416721.88</v>
      </c>
      <c r="D3174" t="s">
        <v>10</v>
      </c>
      <c r="E3174" t="s">
        <v>16</v>
      </c>
      <c r="F3174" t="s">
        <v>12</v>
      </c>
      <c r="G3174" t="s">
        <v>13</v>
      </c>
      <c r="H3174" t="s">
        <v>13</v>
      </c>
      <c r="I3174">
        <v>29</v>
      </c>
    </row>
    <row r="3175" spans="1:9" x14ac:dyDescent="0.3">
      <c r="A3175">
        <v>3174</v>
      </c>
      <c r="B3175" t="s">
        <v>9</v>
      </c>
      <c r="C3175">
        <v>518642.73</v>
      </c>
      <c r="D3175" t="s">
        <v>10</v>
      </c>
      <c r="E3175" t="s">
        <v>16</v>
      </c>
      <c r="F3175" t="s">
        <v>12</v>
      </c>
      <c r="G3175" t="s">
        <v>12</v>
      </c>
      <c r="H3175" t="s">
        <v>13</v>
      </c>
      <c r="I3175">
        <v>40</v>
      </c>
    </row>
    <row r="3176" spans="1:9" x14ac:dyDescent="0.3">
      <c r="A3176">
        <v>3175</v>
      </c>
      <c r="B3176" t="s">
        <v>9</v>
      </c>
      <c r="C3176">
        <v>297046</v>
      </c>
      <c r="D3176" t="s">
        <v>18</v>
      </c>
      <c r="E3176" t="s">
        <v>16</v>
      </c>
      <c r="F3176" t="s">
        <v>12</v>
      </c>
      <c r="G3176" t="s">
        <v>12</v>
      </c>
      <c r="H3176" t="s">
        <v>12</v>
      </c>
      <c r="I3176">
        <v>36</v>
      </c>
    </row>
    <row r="3177" spans="1:9" x14ac:dyDescent="0.3">
      <c r="A3177">
        <v>3176</v>
      </c>
      <c r="B3177" t="s">
        <v>9</v>
      </c>
      <c r="C3177">
        <v>326749</v>
      </c>
      <c r="D3177" t="s">
        <v>18</v>
      </c>
      <c r="E3177" t="s">
        <v>16</v>
      </c>
      <c r="F3177" t="s">
        <v>12</v>
      </c>
      <c r="G3177" t="s">
        <v>13</v>
      </c>
      <c r="H3177" t="s">
        <v>12</v>
      </c>
      <c r="I3177">
        <v>50</v>
      </c>
    </row>
    <row r="3178" spans="1:9" x14ac:dyDescent="0.3">
      <c r="A3178">
        <v>3177</v>
      </c>
      <c r="B3178" t="s">
        <v>15</v>
      </c>
      <c r="C3178">
        <v>703520.79</v>
      </c>
      <c r="D3178" t="s">
        <v>10</v>
      </c>
      <c r="E3178" t="s">
        <v>16</v>
      </c>
      <c r="F3178" t="s">
        <v>12</v>
      </c>
      <c r="G3178" t="s">
        <v>13</v>
      </c>
      <c r="H3178" t="s">
        <v>13</v>
      </c>
      <c r="I3178">
        <v>36</v>
      </c>
    </row>
    <row r="3179" spans="1:9" x14ac:dyDescent="0.3">
      <c r="A3179">
        <v>3178</v>
      </c>
      <c r="B3179" t="s">
        <v>9</v>
      </c>
      <c r="C3179">
        <v>360000</v>
      </c>
      <c r="D3179" t="s">
        <v>10</v>
      </c>
      <c r="E3179" t="s">
        <v>16</v>
      </c>
      <c r="F3179" t="s">
        <v>12</v>
      </c>
      <c r="G3179" t="s">
        <v>13</v>
      </c>
      <c r="H3179" t="s">
        <v>13</v>
      </c>
      <c r="I3179">
        <v>23</v>
      </c>
    </row>
    <row r="3180" spans="1:9" x14ac:dyDescent="0.3">
      <c r="A3180">
        <v>3179</v>
      </c>
      <c r="B3180" t="s">
        <v>15</v>
      </c>
      <c r="C3180">
        <v>1251585</v>
      </c>
      <c r="D3180" t="s">
        <v>10</v>
      </c>
      <c r="E3180" t="s">
        <v>11</v>
      </c>
      <c r="F3180" t="s">
        <v>12</v>
      </c>
      <c r="G3180" t="s">
        <v>13</v>
      </c>
      <c r="H3180" t="s">
        <v>12</v>
      </c>
      <c r="I3180">
        <v>50</v>
      </c>
    </row>
    <row r="3181" spans="1:9" x14ac:dyDescent="0.3">
      <c r="A3181">
        <v>3180</v>
      </c>
      <c r="B3181" t="s">
        <v>15</v>
      </c>
      <c r="C3181">
        <v>278030</v>
      </c>
      <c r="D3181" t="s">
        <v>19</v>
      </c>
      <c r="E3181" t="s">
        <v>16</v>
      </c>
      <c r="F3181" t="s">
        <v>12</v>
      </c>
      <c r="G3181" t="s">
        <v>13</v>
      </c>
      <c r="H3181" t="s">
        <v>13</v>
      </c>
      <c r="I3181">
        <v>35</v>
      </c>
    </row>
    <row r="3182" spans="1:9" x14ac:dyDescent="0.3">
      <c r="A3182">
        <v>3181</v>
      </c>
      <c r="B3182" t="s">
        <v>15</v>
      </c>
      <c r="C3182">
        <v>473621</v>
      </c>
      <c r="D3182" t="s">
        <v>10</v>
      </c>
      <c r="E3182" t="s">
        <v>11</v>
      </c>
      <c r="F3182" t="s">
        <v>12</v>
      </c>
      <c r="G3182" t="s">
        <v>13</v>
      </c>
      <c r="H3182" t="s">
        <v>12</v>
      </c>
      <c r="I3182">
        <v>48</v>
      </c>
    </row>
    <row r="3183" spans="1:9" x14ac:dyDescent="0.3">
      <c r="A3183">
        <v>3182</v>
      </c>
      <c r="B3183" t="s">
        <v>9</v>
      </c>
      <c r="C3183">
        <v>559000</v>
      </c>
      <c r="D3183" t="s">
        <v>10</v>
      </c>
      <c r="E3183" t="s">
        <v>16</v>
      </c>
      <c r="F3183" t="s">
        <v>12</v>
      </c>
      <c r="G3183" t="s">
        <v>13</v>
      </c>
      <c r="H3183" t="s">
        <v>13</v>
      </c>
      <c r="I3183">
        <v>33</v>
      </c>
    </row>
    <row r="3184" spans="1:9" x14ac:dyDescent="0.3">
      <c r="A3184">
        <v>3183</v>
      </c>
      <c r="B3184" t="s">
        <v>9</v>
      </c>
      <c r="C3184">
        <v>484144</v>
      </c>
      <c r="D3184" t="s">
        <v>10</v>
      </c>
      <c r="E3184" t="s">
        <v>16</v>
      </c>
      <c r="F3184" t="s">
        <v>12</v>
      </c>
      <c r="G3184" t="s">
        <v>13</v>
      </c>
      <c r="H3184" t="s">
        <v>13</v>
      </c>
      <c r="I3184">
        <v>46</v>
      </c>
    </row>
    <row r="3185" spans="1:9" x14ac:dyDescent="0.3">
      <c r="A3185">
        <v>3184</v>
      </c>
      <c r="B3185" t="s">
        <v>15</v>
      </c>
      <c r="C3185">
        <v>278030</v>
      </c>
      <c r="D3185" t="s">
        <v>17</v>
      </c>
      <c r="E3185" t="s">
        <v>16</v>
      </c>
      <c r="F3185" t="s">
        <v>12</v>
      </c>
      <c r="G3185" t="s">
        <v>13</v>
      </c>
      <c r="H3185" t="s">
        <v>13</v>
      </c>
      <c r="I3185">
        <v>26</v>
      </c>
    </row>
    <row r="3186" spans="1:9" x14ac:dyDescent="0.3">
      <c r="A3186">
        <v>3185</v>
      </c>
      <c r="B3186" t="s">
        <v>9</v>
      </c>
      <c r="C3186">
        <v>1000000</v>
      </c>
      <c r="D3186" t="s">
        <v>10</v>
      </c>
      <c r="E3186" t="s">
        <v>16</v>
      </c>
      <c r="F3186" t="s">
        <v>12</v>
      </c>
      <c r="G3186" t="s">
        <v>13</v>
      </c>
      <c r="H3186" t="s">
        <v>13</v>
      </c>
      <c r="I3186">
        <v>24</v>
      </c>
    </row>
    <row r="3187" spans="1:9" x14ac:dyDescent="0.3">
      <c r="A3187">
        <v>3186</v>
      </c>
      <c r="B3187" t="s">
        <v>9</v>
      </c>
      <c r="C3187">
        <v>532896.9</v>
      </c>
      <c r="D3187" t="s">
        <v>10</v>
      </c>
      <c r="E3187" t="s">
        <v>11</v>
      </c>
      <c r="F3187" t="s">
        <v>12</v>
      </c>
      <c r="G3187" t="s">
        <v>13</v>
      </c>
      <c r="H3187" t="s">
        <v>13</v>
      </c>
      <c r="I3187">
        <v>35</v>
      </c>
    </row>
    <row r="3188" spans="1:9" x14ac:dyDescent="0.3">
      <c r="A3188">
        <v>3187</v>
      </c>
      <c r="B3188" t="s">
        <v>9</v>
      </c>
      <c r="C3188">
        <v>914404.3</v>
      </c>
      <c r="D3188" t="s">
        <v>10</v>
      </c>
      <c r="E3188" t="s">
        <v>16</v>
      </c>
      <c r="F3188" t="s">
        <v>12</v>
      </c>
      <c r="G3188" t="s">
        <v>13</v>
      </c>
      <c r="H3188" t="s">
        <v>13</v>
      </c>
      <c r="I3188">
        <v>29</v>
      </c>
    </row>
    <row r="3189" spans="1:9" x14ac:dyDescent="0.3">
      <c r="A3189">
        <v>3188</v>
      </c>
      <c r="B3189" t="s">
        <v>9</v>
      </c>
      <c r="C3189">
        <v>680960</v>
      </c>
      <c r="D3189" t="s">
        <v>10</v>
      </c>
      <c r="E3189" t="s">
        <v>11</v>
      </c>
      <c r="F3189" t="s">
        <v>12</v>
      </c>
      <c r="G3189" t="s">
        <v>13</v>
      </c>
      <c r="H3189" t="s">
        <v>13</v>
      </c>
      <c r="I3189">
        <v>32</v>
      </c>
    </row>
    <row r="3190" spans="1:9" x14ac:dyDescent="0.3">
      <c r="A3190">
        <v>3189</v>
      </c>
      <c r="B3190" t="s">
        <v>9</v>
      </c>
      <c r="C3190">
        <v>409256.03</v>
      </c>
      <c r="D3190" t="s">
        <v>10</v>
      </c>
      <c r="E3190" t="s">
        <v>16</v>
      </c>
      <c r="F3190" t="s">
        <v>12</v>
      </c>
      <c r="G3190" t="s">
        <v>13</v>
      </c>
      <c r="H3190" t="s">
        <v>13</v>
      </c>
      <c r="I3190">
        <v>34</v>
      </c>
    </row>
    <row r="3191" spans="1:9" x14ac:dyDescent="0.3">
      <c r="A3191">
        <v>3190</v>
      </c>
      <c r="B3191" t="s">
        <v>15</v>
      </c>
      <c r="C3191">
        <v>297045</v>
      </c>
      <c r="D3191" t="s">
        <v>18</v>
      </c>
      <c r="E3191" t="s">
        <v>16</v>
      </c>
      <c r="F3191" t="s">
        <v>12</v>
      </c>
      <c r="G3191" t="s">
        <v>13</v>
      </c>
      <c r="H3191" t="s">
        <v>13</v>
      </c>
      <c r="I3191">
        <v>39</v>
      </c>
    </row>
    <row r="3192" spans="1:9" x14ac:dyDescent="0.3">
      <c r="A3192">
        <v>3191</v>
      </c>
      <c r="B3192" t="s">
        <v>9</v>
      </c>
      <c r="C3192">
        <v>278030</v>
      </c>
      <c r="D3192" t="s">
        <v>19</v>
      </c>
      <c r="E3192" t="s">
        <v>16</v>
      </c>
      <c r="F3192" t="s">
        <v>12</v>
      </c>
      <c r="G3192" t="s">
        <v>13</v>
      </c>
      <c r="H3192" t="s">
        <v>13</v>
      </c>
      <c r="I3192">
        <v>45</v>
      </c>
    </row>
    <row r="3193" spans="1:9" x14ac:dyDescent="0.3">
      <c r="A3193">
        <v>3192</v>
      </c>
      <c r="B3193" t="s">
        <v>9</v>
      </c>
      <c r="C3193">
        <v>762359.6</v>
      </c>
      <c r="D3193" t="s">
        <v>10</v>
      </c>
      <c r="E3193" t="s">
        <v>16</v>
      </c>
      <c r="F3193" t="s">
        <v>12</v>
      </c>
      <c r="G3193" t="s">
        <v>13</v>
      </c>
      <c r="H3193" t="s">
        <v>13</v>
      </c>
      <c r="I3193">
        <v>34</v>
      </c>
    </row>
    <row r="3194" spans="1:9" x14ac:dyDescent="0.3">
      <c r="A3194">
        <v>3193</v>
      </c>
      <c r="B3194" t="s">
        <v>15</v>
      </c>
      <c r="C3194">
        <v>639148</v>
      </c>
      <c r="D3194" t="s">
        <v>18</v>
      </c>
      <c r="E3194" t="s">
        <v>16</v>
      </c>
      <c r="F3194" t="s">
        <v>12</v>
      </c>
      <c r="G3194" t="s">
        <v>13</v>
      </c>
      <c r="H3194" t="s">
        <v>12</v>
      </c>
      <c r="I3194">
        <v>74</v>
      </c>
    </row>
    <row r="3195" spans="1:9" x14ac:dyDescent="0.3">
      <c r="A3195">
        <v>3194</v>
      </c>
      <c r="B3195" t="s">
        <v>9</v>
      </c>
      <c r="C3195">
        <v>410495.2</v>
      </c>
      <c r="D3195" t="s">
        <v>10</v>
      </c>
      <c r="E3195" t="s">
        <v>16</v>
      </c>
      <c r="F3195" t="s">
        <v>12</v>
      </c>
      <c r="G3195" t="s">
        <v>12</v>
      </c>
      <c r="H3195" t="s">
        <v>12</v>
      </c>
      <c r="I3195">
        <v>29</v>
      </c>
    </row>
    <row r="3196" spans="1:9" x14ac:dyDescent="0.3">
      <c r="A3196">
        <v>3195</v>
      </c>
      <c r="B3196" t="s">
        <v>15</v>
      </c>
      <c r="C3196">
        <v>504218.48</v>
      </c>
      <c r="D3196" t="s">
        <v>10</v>
      </c>
      <c r="E3196" t="s">
        <v>16</v>
      </c>
      <c r="F3196" t="s">
        <v>12</v>
      </c>
      <c r="G3196" t="s">
        <v>12</v>
      </c>
      <c r="H3196" t="s">
        <v>13</v>
      </c>
      <c r="I3196">
        <v>49</v>
      </c>
    </row>
    <row r="3197" spans="1:9" x14ac:dyDescent="0.3">
      <c r="A3197">
        <v>3196</v>
      </c>
      <c r="B3197" t="s">
        <v>9</v>
      </c>
      <c r="C3197">
        <v>660746</v>
      </c>
      <c r="D3197" t="s">
        <v>10</v>
      </c>
      <c r="E3197" t="s">
        <v>11</v>
      </c>
      <c r="F3197" t="s">
        <v>12</v>
      </c>
      <c r="G3197" t="s">
        <v>13</v>
      </c>
      <c r="H3197" t="s">
        <v>13</v>
      </c>
      <c r="I3197">
        <v>35</v>
      </c>
    </row>
    <row r="3198" spans="1:9" x14ac:dyDescent="0.3">
      <c r="A3198">
        <v>3197</v>
      </c>
      <c r="B3198" t="s">
        <v>15</v>
      </c>
      <c r="C3198">
        <v>874538.66</v>
      </c>
      <c r="D3198" t="s">
        <v>10</v>
      </c>
      <c r="E3198" t="s">
        <v>16</v>
      </c>
      <c r="F3198" t="s">
        <v>12</v>
      </c>
      <c r="G3198" t="s">
        <v>13</v>
      </c>
      <c r="H3198" t="s">
        <v>13</v>
      </c>
      <c r="I3198">
        <v>40</v>
      </c>
    </row>
    <row r="3199" spans="1:9" x14ac:dyDescent="0.3">
      <c r="A3199">
        <v>3198</v>
      </c>
      <c r="B3199" t="s">
        <v>15</v>
      </c>
      <c r="C3199">
        <v>346062</v>
      </c>
      <c r="D3199" t="s">
        <v>17</v>
      </c>
      <c r="E3199" t="s">
        <v>16</v>
      </c>
      <c r="F3199" t="s">
        <v>12</v>
      </c>
      <c r="G3199" t="s">
        <v>13</v>
      </c>
      <c r="H3199" t="s">
        <v>13</v>
      </c>
      <c r="I3199">
        <v>43</v>
      </c>
    </row>
    <row r="3200" spans="1:9" x14ac:dyDescent="0.3">
      <c r="A3200">
        <v>3199</v>
      </c>
      <c r="B3200" t="s">
        <v>15</v>
      </c>
      <c r="C3200">
        <v>641782.9</v>
      </c>
      <c r="D3200" t="s">
        <v>10</v>
      </c>
      <c r="E3200" t="s">
        <v>11</v>
      </c>
      <c r="F3200" t="s">
        <v>12</v>
      </c>
      <c r="G3200" t="s">
        <v>12</v>
      </c>
      <c r="H3200" t="s">
        <v>13</v>
      </c>
      <c r="I3200">
        <v>55</v>
      </c>
    </row>
    <row r="3201" spans="1:9" x14ac:dyDescent="0.3">
      <c r="A3201">
        <v>3200</v>
      </c>
      <c r="B3201" t="s">
        <v>15</v>
      </c>
      <c r="C3201">
        <v>359544.27</v>
      </c>
      <c r="D3201" t="s">
        <v>21</v>
      </c>
      <c r="E3201" t="s">
        <v>16</v>
      </c>
      <c r="F3201" t="s">
        <v>12</v>
      </c>
      <c r="G3201" t="s">
        <v>12</v>
      </c>
      <c r="H3201" t="s">
        <v>13</v>
      </c>
      <c r="I3201">
        <v>32</v>
      </c>
    </row>
    <row r="3202" spans="1:9" x14ac:dyDescent="0.3">
      <c r="A3202">
        <v>3201</v>
      </c>
      <c r="B3202" t="s">
        <v>9</v>
      </c>
      <c r="C3202">
        <v>326704.05</v>
      </c>
      <c r="D3202" t="s">
        <v>10</v>
      </c>
      <c r="E3202" t="s">
        <v>11</v>
      </c>
      <c r="F3202" t="s">
        <v>12</v>
      </c>
      <c r="G3202" t="s">
        <v>13</v>
      </c>
      <c r="H3202" t="s">
        <v>13</v>
      </c>
      <c r="I3202">
        <v>33</v>
      </c>
    </row>
    <row r="3203" spans="1:9" x14ac:dyDescent="0.3">
      <c r="A3203">
        <v>3202</v>
      </c>
      <c r="B3203" t="s">
        <v>9</v>
      </c>
      <c r="C3203">
        <v>300018</v>
      </c>
      <c r="D3203" t="s">
        <v>17</v>
      </c>
      <c r="E3203" t="s">
        <v>16</v>
      </c>
      <c r="F3203" t="s">
        <v>12</v>
      </c>
      <c r="G3203" t="s">
        <v>13</v>
      </c>
      <c r="H3203" t="s">
        <v>13</v>
      </c>
      <c r="I3203">
        <v>85</v>
      </c>
    </row>
    <row r="3204" spans="1:9" x14ac:dyDescent="0.3">
      <c r="A3204">
        <v>3203</v>
      </c>
      <c r="B3204" t="s">
        <v>9</v>
      </c>
      <c r="C3204">
        <v>1160637.07</v>
      </c>
      <c r="D3204" t="s">
        <v>10</v>
      </c>
      <c r="E3204" t="s">
        <v>16</v>
      </c>
      <c r="F3204" t="s">
        <v>12</v>
      </c>
      <c r="G3204" t="s">
        <v>13</v>
      </c>
      <c r="H3204" t="s">
        <v>12</v>
      </c>
      <c r="I3204">
        <v>29</v>
      </c>
    </row>
    <row r="3205" spans="1:9" x14ac:dyDescent="0.3">
      <c r="A3205">
        <v>3204</v>
      </c>
      <c r="B3205" t="s">
        <v>9</v>
      </c>
      <c r="C3205">
        <v>367220</v>
      </c>
      <c r="D3205" t="s">
        <v>10</v>
      </c>
      <c r="E3205" t="s">
        <v>16</v>
      </c>
      <c r="F3205" t="s">
        <v>12</v>
      </c>
      <c r="G3205" t="s">
        <v>12</v>
      </c>
      <c r="H3205" t="s">
        <v>13</v>
      </c>
      <c r="I3205">
        <v>25</v>
      </c>
    </row>
    <row r="3206" spans="1:9" x14ac:dyDescent="0.3">
      <c r="A3206">
        <v>3205</v>
      </c>
      <c r="B3206" t="s">
        <v>9</v>
      </c>
      <c r="C3206">
        <v>450886</v>
      </c>
      <c r="D3206" t="s">
        <v>18</v>
      </c>
      <c r="E3206" t="s">
        <v>16</v>
      </c>
      <c r="F3206" t="s">
        <v>12</v>
      </c>
      <c r="G3206" t="s">
        <v>12</v>
      </c>
      <c r="H3206" t="s">
        <v>12</v>
      </c>
      <c r="I3206">
        <v>45</v>
      </c>
    </row>
    <row r="3207" spans="1:9" x14ac:dyDescent="0.3">
      <c r="A3207">
        <v>3206</v>
      </c>
      <c r="B3207" t="s">
        <v>15</v>
      </c>
      <c r="C3207">
        <v>80000</v>
      </c>
      <c r="D3207" t="s">
        <v>10</v>
      </c>
      <c r="E3207" t="s">
        <v>16</v>
      </c>
      <c r="F3207" t="s">
        <v>12</v>
      </c>
      <c r="G3207" t="s">
        <v>13</v>
      </c>
      <c r="H3207" t="s">
        <v>13</v>
      </c>
      <c r="I3207">
        <v>44</v>
      </c>
    </row>
    <row r="3208" spans="1:9" x14ac:dyDescent="0.3">
      <c r="A3208">
        <v>3207</v>
      </c>
      <c r="B3208" t="s">
        <v>9</v>
      </c>
      <c r="C3208">
        <v>297046</v>
      </c>
      <c r="D3208" t="s">
        <v>18</v>
      </c>
      <c r="E3208" t="s">
        <v>16</v>
      </c>
      <c r="F3208" t="s">
        <v>12</v>
      </c>
      <c r="G3208" t="s">
        <v>12</v>
      </c>
      <c r="H3208" t="s">
        <v>12</v>
      </c>
      <c r="I3208">
        <v>50</v>
      </c>
    </row>
    <row r="3209" spans="1:9" x14ac:dyDescent="0.3">
      <c r="A3209">
        <v>3208</v>
      </c>
      <c r="B3209" t="s">
        <v>15</v>
      </c>
      <c r="C3209">
        <v>280000</v>
      </c>
      <c r="D3209" t="s">
        <v>10</v>
      </c>
      <c r="E3209" t="s">
        <v>16</v>
      </c>
      <c r="F3209" t="s">
        <v>12</v>
      </c>
      <c r="G3209" t="s">
        <v>12</v>
      </c>
      <c r="H3209" t="s">
        <v>12</v>
      </c>
      <c r="I3209">
        <v>44</v>
      </c>
    </row>
    <row r="3210" spans="1:9" x14ac:dyDescent="0.3">
      <c r="A3210">
        <v>3209</v>
      </c>
      <c r="B3210" t="s">
        <v>15</v>
      </c>
      <c r="C3210">
        <v>575000</v>
      </c>
      <c r="D3210" t="s">
        <v>10</v>
      </c>
      <c r="E3210" t="s">
        <v>16</v>
      </c>
      <c r="F3210" t="s">
        <v>12</v>
      </c>
      <c r="G3210" t="s">
        <v>13</v>
      </c>
      <c r="H3210" t="s">
        <v>12</v>
      </c>
      <c r="I3210">
        <v>21</v>
      </c>
    </row>
    <row r="3211" spans="1:9" x14ac:dyDescent="0.3">
      <c r="A3211">
        <v>3210</v>
      </c>
      <c r="B3211" t="s">
        <v>9</v>
      </c>
      <c r="C3211">
        <v>356455</v>
      </c>
      <c r="D3211" t="s">
        <v>18</v>
      </c>
      <c r="E3211" t="s">
        <v>16</v>
      </c>
      <c r="F3211" t="s">
        <v>12</v>
      </c>
      <c r="G3211" t="s">
        <v>13</v>
      </c>
      <c r="H3211" t="s">
        <v>12</v>
      </c>
      <c r="I3211">
        <v>50</v>
      </c>
    </row>
    <row r="3212" spans="1:9" x14ac:dyDescent="0.3">
      <c r="A3212">
        <v>3211</v>
      </c>
      <c r="B3212" t="s">
        <v>9</v>
      </c>
      <c r="C3212">
        <v>1250882.3500000001</v>
      </c>
      <c r="D3212" t="s">
        <v>10</v>
      </c>
      <c r="E3212" t="s">
        <v>11</v>
      </c>
      <c r="F3212" t="s">
        <v>12</v>
      </c>
      <c r="G3212" t="s">
        <v>13</v>
      </c>
      <c r="H3212" t="s">
        <v>13</v>
      </c>
      <c r="I3212">
        <v>30</v>
      </c>
    </row>
    <row r="3213" spans="1:9" x14ac:dyDescent="0.3">
      <c r="A3213">
        <v>3212</v>
      </c>
      <c r="B3213" t="s">
        <v>9</v>
      </c>
      <c r="C3213">
        <v>1065177</v>
      </c>
      <c r="D3213" t="s">
        <v>17</v>
      </c>
      <c r="E3213" t="s">
        <v>16</v>
      </c>
      <c r="F3213" t="s">
        <v>12</v>
      </c>
      <c r="G3213" t="s">
        <v>13</v>
      </c>
      <c r="H3213" t="s">
        <v>13</v>
      </c>
      <c r="I3213">
        <v>59</v>
      </c>
    </row>
    <row r="3214" spans="1:9" x14ac:dyDescent="0.3">
      <c r="A3214">
        <v>3213</v>
      </c>
      <c r="B3214" t="s">
        <v>9</v>
      </c>
      <c r="C3214">
        <v>285000</v>
      </c>
      <c r="D3214" t="s">
        <v>10</v>
      </c>
      <c r="E3214" t="s">
        <v>16</v>
      </c>
      <c r="F3214" t="s">
        <v>12</v>
      </c>
      <c r="G3214" t="s">
        <v>13</v>
      </c>
      <c r="H3214" t="s">
        <v>12</v>
      </c>
      <c r="I3214">
        <v>51</v>
      </c>
    </row>
    <row r="3215" spans="1:9" x14ac:dyDescent="0.3">
      <c r="A3215">
        <v>3214</v>
      </c>
      <c r="B3215" t="s">
        <v>15</v>
      </c>
      <c r="C3215">
        <v>1279275</v>
      </c>
      <c r="D3215" t="s">
        <v>10</v>
      </c>
      <c r="E3215" t="s">
        <v>11</v>
      </c>
      <c r="F3215" t="s">
        <v>12</v>
      </c>
      <c r="G3215" t="s">
        <v>13</v>
      </c>
      <c r="H3215" t="s">
        <v>13</v>
      </c>
      <c r="I3215">
        <v>31</v>
      </c>
    </row>
    <row r="3216" spans="1:9" x14ac:dyDescent="0.3">
      <c r="A3216">
        <v>3215</v>
      </c>
      <c r="B3216" t="s">
        <v>15</v>
      </c>
      <c r="C3216">
        <v>563332</v>
      </c>
      <c r="D3216" t="s">
        <v>10</v>
      </c>
      <c r="E3216" t="s">
        <v>16</v>
      </c>
      <c r="F3216" t="s">
        <v>12</v>
      </c>
      <c r="G3216" t="s">
        <v>13</v>
      </c>
      <c r="H3216" t="s">
        <v>13</v>
      </c>
      <c r="I3216">
        <v>34</v>
      </c>
    </row>
    <row r="3217" spans="1:9" x14ac:dyDescent="0.3">
      <c r="A3217">
        <v>3216</v>
      </c>
      <c r="B3217" t="s">
        <v>15</v>
      </c>
      <c r="C3217">
        <v>450886</v>
      </c>
      <c r="D3217" t="s">
        <v>17</v>
      </c>
      <c r="E3217" t="s">
        <v>16</v>
      </c>
      <c r="F3217" t="s">
        <v>12</v>
      </c>
      <c r="G3217" t="s">
        <v>12</v>
      </c>
      <c r="H3217" t="s">
        <v>13</v>
      </c>
      <c r="I3217">
        <v>95</v>
      </c>
    </row>
    <row r="3218" spans="1:9" x14ac:dyDescent="0.3">
      <c r="A3218">
        <v>3217</v>
      </c>
      <c r="B3218" t="s">
        <v>9</v>
      </c>
      <c r="C3218">
        <v>58985</v>
      </c>
      <c r="D3218" t="s">
        <v>10</v>
      </c>
      <c r="E3218" t="s">
        <v>16</v>
      </c>
      <c r="F3218" t="s">
        <v>12</v>
      </c>
      <c r="G3218" t="s">
        <v>13</v>
      </c>
      <c r="H3218" t="s">
        <v>12</v>
      </c>
      <c r="I3218">
        <v>45</v>
      </c>
    </row>
    <row r="3219" spans="1:9" x14ac:dyDescent="0.3">
      <c r="A3219">
        <v>3218</v>
      </c>
      <c r="B3219" t="s">
        <v>9</v>
      </c>
      <c r="C3219">
        <v>278030</v>
      </c>
      <c r="D3219" t="s">
        <v>19</v>
      </c>
      <c r="E3219" t="s">
        <v>16</v>
      </c>
      <c r="F3219" t="s">
        <v>12</v>
      </c>
      <c r="G3219" t="s">
        <v>13</v>
      </c>
      <c r="H3219" t="s">
        <v>13</v>
      </c>
      <c r="I3219">
        <v>35</v>
      </c>
    </row>
    <row r="3220" spans="1:9" x14ac:dyDescent="0.3">
      <c r="A3220">
        <v>3219</v>
      </c>
      <c r="B3220" t="s">
        <v>9</v>
      </c>
      <c r="C3220">
        <v>347737.5</v>
      </c>
      <c r="D3220" t="s">
        <v>10</v>
      </c>
      <c r="E3220" t="s">
        <v>16</v>
      </c>
      <c r="F3220" t="s">
        <v>12</v>
      </c>
      <c r="G3220" t="s">
        <v>13</v>
      </c>
      <c r="H3220" t="s">
        <v>13</v>
      </c>
      <c r="I3220">
        <v>27</v>
      </c>
    </row>
    <row r="3221" spans="1:9" x14ac:dyDescent="0.3">
      <c r="A3221">
        <v>3220</v>
      </c>
      <c r="B3221" t="s">
        <v>15</v>
      </c>
      <c r="C3221">
        <v>455206.04</v>
      </c>
      <c r="D3221" t="s">
        <v>10</v>
      </c>
      <c r="E3221" t="s">
        <v>16</v>
      </c>
      <c r="F3221" t="s">
        <v>12</v>
      </c>
      <c r="G3221" t="s">
        <v>13</v>
      </c>
      <c r="H3221" t="s">
        <v>13</v>
      </c>
      <c r="I3221">
        <v>32</v>
      </c>
    </row>
    <row r="3222" spans="1:9" x14ac:dyDescent="0.3">
      <c r="A3222">
        <v>3221</v>
      </c>
      <c r="B3222" t="s">
        <v>15</v>
      </c>
      <c r="C3222">
        <v>339794.4</v>
      </c>
      <c r="D3222" t="s">
        <v>10</v>
      </c>
      <c r="E3222" t="s">
        <v>11</v>
      </c>
      <c r="F3222" t="s">
        <v>12</v>
      </c>
      <c r="G3222" t="s">
        <v>13</v>
      </c>
      <c r="H3222" t="s">
        <v>13</v>
      </c>
      <c r="I3222">
        <v>46</v>
      </c>
    </row>
    <row r="3223" spans="1:9" x14ac:dyDescent="0.3">
      <c r="A3223">
        <v>3222</v>
      </c>
      <c r="B3223" t="s">
        <v>15</v>
      </c>
      <c r="C3223">
        <v>445821</v>
      </c>
      <c r="D3223" t="s">
        <v>18</v>
      </c>
      <c r="E3223" t="s">
        <v>16</v>
      </c>
      <c r="F3223" t="s">
        <v>12</v>
      </c>
      <c r="G3223" t="s">
        <v>13</v>
      </c>
      <c r="H3223" t="s">
        <v>13</v>
      </c>
      <c r="I3223">
        <v>63</v>
      </c>
    </row>
    <row r="3224" spans="1:9" x14ac:dyDescent="0.3">
      <c r="A3224">
        <v>3223</v>
      </c>
      <c r="B3224" t="s">
        <v>9</v>
      </c>
      <c r="C3224">
        <v>326322</v>
      </c>
      <c r="D3224" t="s">
        <v>10</v>
      </c>
      <c r="E3224" t="s">
        <v>16</v>
      </c>
      <c r="F3224" t="s">
        <v>12</v>
      </c>
      <c r="G3224" t="s">
        <v>13</v>
      </c>
      <c r="H3224" t="s">
        <v>13</v>
      </c>
      <c r="I3224">
        <v>57</v>
      </c>
    </row>
    <row r="3225" spans="1:9" x14ac:dyDescent="0.3">
      <c r="A3225">
        <v>3224</v>
      </c>
      <c r="B3225" t="s">
        <v>9</v>
      </c>
      <c r="C3225">
        <v>278030</v>
      </c>
      <c r="D3225" t="s">
        <v>19</v>
      </c>
      <c r="E3225" t="s">
        <v>16</v>
      </c>
      <c r="F3225" t="s">
        <v>12</v>
      </c>
      <c r="G3225" t="s">
        <v>13</v>
      </c>
      <c r="H3225" t="s">
        <v>13</v>
      </c>
      <c r="I3225">
        <v>57</v>
      </c>
    </row>
    <row r="3226" spans="1:9" x14ac:dyDescent="0.3">
      <c r="A3226">
        <v>3225</v>
      </c>
      <c r="B3226" t="s">
        <v>9</v>
      </c>
      <c r="C3226">
        <v>300018</v>
      </c>
      <c r="D3226" t="s">
        <v>17</v>
      </c>
      <c r="E3226" t="s">
        <v>16</v>
      </c>
      <c r="F3226" t="s">
        <v>12</v>
      </c>
      <c r="G3226" t="s">
        <v>13</v>
      </c>
      <c r="H3226" t="s">
        <v>13</v>
      </c>
      <c r="I3226">
        <v>60</v>
      </c>
    </row>
    <row r="3227" spans="1:9" x14ac:dyDescent="0.3">
      <c r="A3227">
        <v>3226</v>
      </c>
      <c r="B3227" t="s">
        <v>15</v>
      </c>
      <c r="C3227">
        <v>420214.94</v>
      </c>
      <c r="D3227" t="s">
        <v>10</v>
      </c>
      <c r="E3227" t="s">
        <v>16</v>
      </c>
      <c r="F3227" t="s">
        <v>12</v>
      </c>
      <c r="G3227" t="s">
        <v>13</v>
      </c>
      <c r="H3227" t="s">
        <v>13</v>
      </c>
      <c r="I3227">
        <v>34</v>
      </c>
    </row>
    <row r="3228" spans="1:9" x14ac:dyDescent="0.3">
      <c r="A3228">
        <v>3227</v>
      </c>
      <c r="B3228" t="s">
        <v>9</v>
      </c>
      <c r="C3228">
        <v>202396.55</v>
      </c>
      <c r="D3228" t="s">
        <v>10</v>
      </c>
      <c r="E3228" t="s">
        <v>16</v>
      </c>
      <c r="F3228" t="s">
        <v>12</v>
      </c>
      <c r="G3228" t="s">
        <v>13</v>
      </c>
      <c r="H3228" t="s">
        <v>13</v>
      </c>
      <c r="I3228">
        <v>22</v>
      </c>
    </row>
    <row r="3229" spans="1:9" x14ac:dyDescent="0.3">
      <c r="A3229">
        <v>3228</v>
      </c>
      <c r="B3229" t="s">
        <v>9</v>
      </c>
      <c r="C3229">
        <v>1000025.21</v>
      </c>
      <c r="D3229" t="s">
        <v>14</v>
      </c>
      <c r="E3229" t="s">
        <v>11</v>
      </c>
      <c r="F3229" t="s">
        <v>12</v>
      </c>
      <c r="G3229" t="s">
        <v>13</v>
      </c>
      <c r="H3229" t="s">
        <v>13</v>
      </c>
      <c r="I3229">
        <v>67</v>
      </c>
    </row>
    <row r="3230" spans="1:9" x14ac:dyDescent="0.3">
      <c r="A3230">
        <v>3229</v>
      </c>
      <c r="B3230" t="s">
        <v>9</v>
      </c>
      <c r="C3230">
        <v>924499</v>
      </c>
      <c r="D3230" t="s">
        <v>10</v>
      </c>
      <c r="E3230" t="s">
        <v>11</v>
      </c>
      <c r="F3230" t="s">
        <v>12</v>
      </c>
      <c r="G3230" t="s">
        <v>13</v>
      </c>
      <c r="H3230" t="s">
        <v>13</v>
      </c>
      <c r="I3230">
        <v>42</v>
      </c>
    </row>
    <row r="3231" spans="1:9" x14ac:dyDescent="0.3">
      <c r="A3231">
        <v>3230</v>
      </c>
      <c r="B3231" t="s">
        <v>9</v>
      </c>
      <c r="C3231">
        <v>336000</v>
      </c>
      <c r="D3231" t="s">
        <v>10</v>
      </c>
      <c r="E3231" t="s">
        <v>16</v>
      </c>
      <c r="F3231" t="s">
        <v>12</v>
      </c>
      <c r="G3231" t="s">
        <v>13</v>
      </c>
      <c r="H3231" t="s">
        <v>12</v>
      </c>
      <c r="I3231">
        <v>39</v>
      </c>
    </row>
    <row r="3232" spans="1:9" x14ac:dyDescent="0.3">
      <c r="A3232">
        <v>3231</v>
      </c>
      <c r="B3232" t="s">
        <v>9</v>
      </c>
      <c r="C3232">
        <v>278030</v>
      </c>
      <c r="D3232" t="s">
        <v>19</v>
      </c>
      <c r="E3232" t="s">
        <v>16</v>
      </c>
      <c r="F3232" t="s">
        <v>12</v>
      </c>
      <c r="G3232" t="s">
        <v>13</v>
      </c>
      <c r="H3232" t="s">
        <v>13</v>
      </c>
      <c r="I3232">
        <v>89</v>
      </c>
    </row>
    <row r="3233" spans="1:9" x14ac:dyDescent="0.3">
      <c r="A3233">
        <v>3232</v>
      </c>
      <c r="B3233" t="s">
        <v>9</v>
      </c>
      <c r="C3233">
        <v>1529457.14</v>
      </c>
      <c r="D3233" t="s">
        <v>10</v>
      </c>
      <c r="E3233" t="s">
        <v>16</v>
      </c>
      <c r="F3233" t="s">
        <v>12</v>
      </c>
      <c r="G3233" t="s">
        <v>13</v>
      </c>
      <c r="H3233" t="s">
        <v>13</v>
      </c>
      <c r="I3233">
        <v>32</v>
      </c>
    </row>
    <row r="3234" spans="1:9" x14ac:dyDescent="0.3">
      <c r="A3234">
        <v>3233</v>
      </c>
      <c r="B3234" t="s">
        <v>9</v>
      </c>
      <c r="C3234">
        <v>297046</v>
      </c>
      <c r="D3234" t="s">
        <v>18</v>
      </c>
      <c r="E3234" t="s">
        <v>16</v>
      </c>
      <c r="F3234" t="s">
        <v>12</v>
      </c>
      <c r="G3234" t="s">
        <v>13</v>
      </c>
      <c r="H3234" t="s">
        <v>12</v>
      </c>
      <c r="I3234">
        <v>59</v>
      </c>
    </row>
    <row r="3235" spans="1:9" x14ac:dyDescent="0.3">
      <c r="A3235">
        <v>3234</v>
      </c>
      <c r="B3235" t="s">
        <v>9</v>
      </c>
      <c r="C3235">
        <v>358640</v>
      </c>
      <c r="D3235" t="s">
        <v>18</v>
      </c>
      <c r="E3235" t="s">
        <v>16</v>
      </c>
      <c r="F3235" t="s">
        <v>12</v>
      </c>
      <c r="G3235" t="s">
        <v>13</v>
      </c>
      <c r="H3235" t="s">
        <v>12</v>
      </c>
      <c r="I3235">
        <v>63</v>
      </c>
    </row>
    <row r="3236" spans="1:9" x14ac:dyDescent="0.3">
      <c r="A3236">
        <v>3235</v>
      </c>
      <c r="B3236" t="s">
        <v>9</v>
      </c>
      <c r="C3236">
        <v>414416</v>
      </c>
      <c r="D3236" t="s">
        <v>10</v>
      </c>
      <c r="E3236" t="s">
        <v>16</v>
      </c>
      <c r="F3236" t="s">
        <v>12</v>
      </c>
      <c r="G3236" t="s">
        <v>13</v>
      </c>
      <c r="H3236" t="s">
        <v>13</v>
      </c>
      <c r="I3236">
        <v>61</v>
      </c>
    </row>
    <row r="3237" spans="1:9" x14ac:dyDescent="0.3">
      <c r="A3237">
        <v>3236</v>
      </c>
      <c r="B3237" t="s">
        <v>15</v>
      </c>
      <c r="C3237">
        <v>347256</v>
      </c>
      <c r="D3237" t="s">
        <v>10</v>
      </c>
      <c r="E3237" t="s">
        <v>11</v>
      </c>
      <c r="F3237" t="s">
        <v>12</v>
      </c>
      <c r="G3237" t="s">
        <v>13</v>
      </c>
      <c r="H3237" t="s">
        <v>12</v>
      </c>
      <c r="I3237">
        <v>47</v>
      </c>
    </row>
    <row r="3238" spans="1:9" x14ac:dyDescent="0.3">
      <c r="A3238">
        <v>3237</v>
      </c>
      <c r="B3238" t="s">
        <v>9</v>
      </c>
      <c r="C3238">
        <v>1119534</v>
      </c>
      <c r="D3238" t="s">
        <v>18</v>
      </c>
      <c r="E3238" t="s">
        <v>16</v>
      </c>
      <c r="F3238" t="s">
        <v>12</v>
      </c>
      <c r="G3238" t="s">
        <v>13</v>
      </c>
      <c r="H3238" t="s">
        <v>13</v>
      </c>
      <c r="I3238">
        <v>71</v>
      </c>
    </row>
    <row r="3239" spans="1:9" x14ac:dyDescent="0.3">
      <c r="A3239">
        <v>3238</v>
      </c>
      <c r="B3239" t="s">
        <v>15</v>
      </c>
      <c r="C3239">
        <v>346666.67</v>
      </c>
      <c r="D3239" t="s">
        <v>10</v>
      </c>
      <c r="E3239" t="s">
        <v>16</v>
      </c>
      <c r="F3239" t="s">
        <v>12</v>
      </c>
      <c r="G3239" t="s">
        <v>13</v>
      </c>
      <c r="H3239" t="s">
        <v>13</v>
      </c>
      <c r="I3239">
        <v>38</v>
      </c>
    </row>
    <row r="3240" spans="1:9" x14ac:dyDescent="0.3">
      <c r="A3240">
        <v>3239</v>
      </c>
      <c r="B3240" t="s">
        <v>9</v>
      </c>
      <c r="C3240">
        <v>594092</v>
      </c>
      <c r="D3240" t="s">
        <v>18</v>
      </c>
      <c r="E3240" t="s">
        <v>16</v>
      </c>
      <c r="F3240" t="s">
        <v>12</v>
      </c>
      <c r="G3240" t="s">
        <v>13</v>
      </c>
      <c r="H3240" t="s">
        <v>12</v>
      </c>
      <c r="I3240">
        <v>39</v>
      </c>
    </row>
    <row r="3241" spans="1:9" x14ac:dyDescent="0.3">
      <c r="A3241">
        <v>3240</v>
      </c>
      <c r="B3241" t="s">
        <v>15</v>
      </c>
      <c r="C3241">
        <v>175000</v>
      </c>
      <c r="D3241" t="s">
        <v>10</v>
      </c>
      <c r="E3241" t="s">
        <v>16</v>
      </c>
      <c r="F3241" t="s">
        <v>12</v>
      </c>
      <c r="G3241" t="s">
        <v>13</v>
      </c>
      <c r="H3241" t="s">
        <v>13</v>
      </c>
      <c r="I3241">
        <v>31</v>
      </c>
    </row>
    <row r="3242" spans="1:9" x14ac:dyDescent="0.3">
      <c r="A3242">
        <v>3241</v>
      </c>
      <c r="B3242" t="s">
        <v>15</v>
      </c>
      <c r="C3242">
        <v>2214734.2999999998</v>
      </c>
      <c r="D3242" t="s">
        <v>10</v>
      </c>
      <c r="E3242" t="s">
        <v>11</v>
      </c>
      <c r="F3242" t="s">
        <v>12</v>
      </c>
      <c r="G3242" t="s">
        <v>13</v>
      </c>
      <c r="H3242" t="s">
        <v>13</v>
      </c>
      <c r="I3242">
        <v>54</v>
      </c>
    </row>
    <row r="3243" spans="1:9" x14ac:dyDescent="0.3">
      <c r="A3243">
        <v>3242</v>
      </c>
      <c r="B3243" t="s">
        <v>15</v>
      </c>
      <c r="C3243">
        <v>657562.5</v>
      </c>
      <c r="D3243" t="s">
        <v>10</v>
      </c>
      <c r="E3243" t="s">
        <v>11</v>
      </c>
      <c r="F3243" t="s">
        <v>12</v>
      </c>
      <c r="G3243" t="s">
        <v>13</v>
      </c>
      <c r="H3243" t="s">
        <v>13</v>
      </c>
      <c r="I3243">
        <v>27</v>
      </c>
    </row>
    <row r="3244" spans="1:9" x14ac:dyDescent="0.3">
      <c r="A3244">
        <v>3243</v>
      </c>
      <c r="B3244" t="s">
        <v>9</v>
      </c>
      <c r="C3244">
        <v>297502</v>
      </c>
      <c r="D3244" t="s">
        <v>17</v>
      </c>
      <c r="E3244" t="s">
        <v>16</v>
      </c>
      <c r="F3244" t="s">
        <v>12</v>
      </c>
      <c r="G3244" t="s">
        <v>13</v>
      </c>
      <c r="H3244" t="s">
        <v>13</v>
      </c>
      <c r="I3244">
        <v>67</v>
      </c>
    </row>
    <row r="3245" spans="1:9" x14ac:dyDescent="0.3">
      <c r="A3245">
        <v>3244</v>
      </c>
      <c r="B3245" t="s">
        <v>9</v>
      </c>
      <c r="C3245">
        <v>422231</v>
      </c>
      <c r="D3245" t="s">
        <v>10</v>
      </c>
      <c r="E3245" t="s">
        <v>11</v>
      </c>
      <c r="F3245" t="s">
        <v>12</v>
      </c>
      <c r="G3245" t="s">
        <v>13</v>
      </c>
      <c r="H3245" t="s">
        <v>13</v>
      </c>
      <c r="I3245">
        <v>49</v>
      </c>
    </row>
    <row r="3246" spans="1:9" x14ac:dyDescent="0.3">
      <c r="A3246">
        <v>3245</v>
      </c>
      <c r="B3246" t="s">
        <v>15</v>
      </c>
      <c r="C3246">
        <v>500937.8</v>
      </c>
      <c r="D3246" t="s">
        <v>10</v>
      </c>
      <c r="E3246" t="s">
        <v>16</v>
      </c>
      <c r="F3246" t="s">
        <v>12</v>
      </c>
      <c r="G3246" t="s">
        <v>13</v>
      </c>
      <c r="H3246" t="s">
        <v>13</v>
      </c>
      <c r="I3246">
        <v>50</v>
      </c>
    </row>
    <row r="3247" spans="1:9" x14ac:dyDescent="0.3">
      <c r="A3247">
        <v>3246</v>
      </c>
      <c r="B3247" t="s">
        <v>9</v>
      </c>
      <c r="C3247">
        <v>278031</v>
      </c>
      <c r="D3247" t="s">
        <v>18</v>
      </c>
      <c r="E3247" t="s">
        <v>16</v>
      </c>
      <c r="F3247" t="s">
        <v>12</v>
      </c>
      <c r="G3247" t="s">
        <v>13</v>
      </c>
      <c r="H3247" t="s">
        <v>13</v>
      </c>
      <c r="I3247">
        <v>42</v>
      </c>
    </row>
    <row r="3248" spans="1:9" x14ac:dyDescent="0.3">
      <c r="A3248">
        <v>3247</v>
      </c>
      <c r="B3248" t="s">
        <v>9</v>
      </c>
      <c r="C3248">
        <v>180000</v>
      </c>
      <c r="D3248" t="s">
        <v>10</v>
      </c>
      <c r="E3248" t="s">
        <v>16</v>
      </c>
      <c r="F3248" t="s">
        <v>12</v>
      </c>
      <c r="G3248" t="s">
        <v>13</v>
      </c>
      <c r="H3248" t="s">
        <v>12</v>
      </c>
      <c r="I3248">
        <v>41</v>
      </c>
    </row>
    <row r="3249" spans="1:9" x14ac:dyDescent="0.3">
      <c r="A3249">
        <v>3248</v>
      </c>
      <c r="B3249" t="s">
        <v>9</v>
      </c>
      <c r="C3249">
        <v>194000</v>
      </c>
      <c r="D3249" t="s">
        <v>10</v>
      </c>
      <c r="E3249" t="s">
        <v>16</v>
      </c>
      <c r="F3249" t="s">
        <v>12</v>
      </c>
      <c r="G3249" t="s">
        <v>13</v>
      </c>
      <c r="H3249" t="s">
        <v>13</v>
      </c>
      <c r="I3249">
        <v>57</v>
      </c>
    </row>
    <row r="3250" spans="1:9" x14ac:dyDescent="0.3">
      <c r="A3250">
        <v>3249</v>
      </c>
      <c r="B3250" t="s">
        <v>9</v>
      </c>
      <c r="C3250">
        <v>606313.31000000006</v>
      </c>
      <c r="D3250" t="s">
        <v>14</v>
      </c>
      <c r="E3250" t="s">
        <v>11</v>
      </c>
      <c r="F3250" t="s">
        <v>12</v>
      </c>
      <c r="G3250" t="s">
        <v>13</v>
      </c>
      <c r="H3250" t="s">
        <v>13</v>
      </c>
      <c r="I3250">
        <v>62</v>
      </c>
    </row>
    <row r="3251" spans="1:9" x14ac:dyDescent="0.3">
      <c r="A3251">
        <v>3250</v>
      </c>
      <c r="B3251" t="s">
        <v>9</v>
      </c>
      <c r="C3251">
        <v>556116.75</v>
      </c>
      <c r="D3251" t="s">
        <v>10</v>
      </c>
      <c r="E3251" t="s">
        <v>16</v>
      </c>
      <c r="F3251" t="s">
        <v>12</v>
      </c>
      <c r="G3251" t="s">
        <v>13</v>
      </c>
      <c r="H3251" t="s">
        <v>13</v>
      </c>
      <c r="I3251">
        <v>52</v>
      </c>
    </row>
    <row r="3252" spans="1:9" x14ac:dyDescent="0.3">
      <c r="A3252">
        <v>3251</v>
      </c>
      <c r="B3252" t="s">
        <v>9</v>
      </c>
      <c r="C3252">
        <v>1106966.42</v>
      </c>
      <c r="D3252" t="s">
        <v>10</v>
      </c>
      <c r="E3252" t="s">
        <v>11</v>
      </c>
      <c r="F3252" t="s">
        <v>12</v>
      </c>
      <c r="G3252" t="s">
        <v>13</v>
      </c>
      <c r="H3252" t="s">
        <v>13</v>
      </c>
      <c r="I3252">
        <v>36</v>
      </c>
    </row>
    <row r="3253" spans="1:9" x14ac:dyDescent="0.3">
      <c r="A3253">
        <v>3252</v>
      </c>
      <c r="B3253" t="s">
        <v>9</v>
      </c>
      <c r="C3253">
        <v>415064.04</v>
      </c>
      <c r="D3253" t="s">
        <v>10</v>
      </c>
      <c r="E3253" t="s">
        <v>16</v>
      </c>
      <c r="F3253" t="s">
        <v>12</v>
      </c>
      <c r="G3253" t="s">
        <v>13</v>
      </c>
      <c r="H3253" t="s">
        <v>13</v>
      </c>
      <c r="I3253">
        <v>24</v>
      </c>
    </row>
    <row r="3254" spans="1:9" x14ac:dyDescent="0.3">
      <c r="A3254">
        <v>3253</v>
      </c>
      <c r="B3254" t="s">
        <v>9</v>
      </c>
      <c r="C3254">
        <v>500700</v>
      </c>
      <c r="D3254" t="s">
        <v>10</v>
      </c>
      <c r="E3254" t="s">
        <v>16</v>
      </c>
      <c r="F3254" t="s">
        <v>12</v>
      </c>
      <c r="G3254" t="s">
        <v>13</v>
      </c>
      <c r="H3254" t="s">
        <v>13</v>
      </c>
      <c r="I3254">
        <v>50</v>
      </c>
    </row>
    <row r="3255" spans="1:9" x14ac:dyDescent="0.3">
      <c r="A3255">
        <v>3254</v>
      </c>
      <c r="B3255" t="s">
        <v>15</v>
      </c>
      <c r="C3255">
        <v>1585515</v>
      </c>
      <c r="D3255" t="s">
        <v>10</v>
      </c>
      <c r="E3255" t="s">
        <v>11</v>
      </c>
      <c r="F3255" t="s">
        <v>12</v>
      </c>
      <c r="G3255" t="s">
        <v>13</v>
      </c>
      <c r="H3255" t="s">
        <v>13</v>
      </c>
      <c r="I3255">
        <v>61</v>
      </c>
    </row>
    <row r="3256" spans="1:9" x14ac:dyDescent="0.3">
      <c r="A3256">
        <v>3255</v>
      </c>
      <c r="B3256" t="s">
        <v>9</v>
      </c>
      <c r="C3256">
        <v>567425</v>
      </c>
      <c r="D3256" t="s">
        <v>10</v>
      </c>
      <c r="E3256" t="s">
        <v>11</v>
      </c>
      <c r="F3256" t="s">
        <v>12</v>
      </c>
      <c r="G3256" t="s">
        <v>13</v>
      </c>
      <c r="H3256" t="s">
        <v>13</v>
      </c>
      <c r="I3256">
        <v>35</v>
      </c>
    </row>
    <row r="3257" spans="1:9" x14ac:dyDescent="0.3">
      <c r="A3257">
        <v>3256</v>
      </c>
      <c r="B3257" t="s">
        <v>9</v>
      </c>
      <c r="C3257">
        <v>3623771</v>
      </c>
      <c r="D3257" t="s">
        <v>10</v>
      </c>
      <c r="E3257" t="s">
        <v>11</v>
      </c>
      <c r="F3257" t="s">
        <v>12</v>
      </c>
      <c r="G3257" t="s">
        <v>13</v>
      </c>
      <c r="H3257" t="s">
        <v>13</v>
      </c>
      <c r="I3257">
        <v>60</v>
      </c>
    </row>
    <row r="3258" spans="1:9" x14ac:dyDescent="0.3">
      <c r="A3258">
        <v>3257</v>
      </c>
      <c r="B3258" t="s">
        <v>15</v>
      </c>
      <c r="C3258">
        <v>310124</v>
      </c>
      <c r="D3258" t="s">
        <v>18</v>
      </c>
      <c r="E3258" t="s">
        <v>16</v>
      </c>
      <c r="F3258" t="s">
        <v>12</v>
      </c>
      <c r="G3258" t="s">
        <v>13</v>
      </c>
      <c r="H3258" t="s">
        <v>13</v>
      </c>
      <c r="I3258">
        <v>48</v>
      </c>
    </row>
    <row r="3259" spans="1:9" x14ac:dyDescent="0.3">
      <c r="A3259">
        <v>3258</v>
      </c>
      <c r="B3259" t="s">
        <v>9</v>
      </c>
      <c r="C3259">
        <v>559014.66</v>
      </c>
      <c r="D3259" t="s">
        <v>10</v>
      </c>
      <c r="E3259" t="s">
        <v>16</v>
      </c>
      <c r="F3259" t="s">
        <v>12</v>
      </c>
      <c r="G3259" t="s">
        <v>13</v>
      </c>
      <c r="H3259" t="s">
        <v>12</v>
      </c>
      <c r="I3259">
        <v>44</v>
      </c>
    </row>
    <row r="3260" spans="1:9" x14ac:dyDescent="0.3">
      <c r="A3260">
        <v>3259</v>
      </c>
      <c r="B3260" t="s">
        <v>9</v>
      </c>
      <c r="C3260">
        <v>150000</v>
      </c>
      <c r="D3260" t="s">
        <v>10</v>
      </c>
      <c r="E3260" t="s">
        <v>16</v>
      </c>
      <c r="F3260" t="s">
        <v>12</v>
      </c>
      <c r="G3260" t="s">
        <v>13</v>
      </c>
      <c r="H3260" t="s">
        <v>13</v>
      </c>
      <c r="I3260">
        <v>24</v>
      </c>
    </row>
    <row r="3261" spans="1:9" x14ac:dyDescent="0.3">
      <c r="A3261">
        <v>3260</v>
      </c>
      <c r="B3261" t="s">
        <v>9</v>
      </c>
      <c r="C3261">
        <v>280000</v>
      </c>
      <c r="D3261" t="s">
        <v>10</v>
      </c>
      <c r="E3261" t="s">
        <v>16</v>
      </c>
      <c r="F3261" t="s">
        <v>12</v>
      </c>
      <c r="G3261" t="s">
        <v>13</v>
      </c>
      <c r="H3261" t="s">
        <v>13</v>
      </c>
      <c r="I3261">
        <v>40</v>
      </c>
    </row>
    <row r="3262" spans="1:9" x14ac:dyDescent="0.3">
      <c r="A3262">
        <v>3261</v>
      </c>
      <c r="B3262" t="s">
        <v>9</v>
      </c>
      <c r="C3262">
        <v>2667169.88</v>
      </c>
      <c r="D3262" t="s">
        <v>10</v>
      </c>
      <c r="E3262" t="s">
        <v>11</v>
      </c>
      <c r="F3262" t="s">
        <v>12</v>
      </c>
      <c r="G3262" t="s">
        <v>13</v>
      </c>
      <c r="H3262" t="s">
        <v>13</v>
      </c>
      <c r="I3262">
        <v>31</v>
      </c>
    </row>
    <row r="3263" spans="1:9" x14ac:dyDescent="0.3">
      <c r="A3263">
        <v>3262</v>
      </c>
      <c r="B3263" t="s">
        <v>9</v>
      </c>
      <c r="C3263">
        <v>315617</v>
      </c>
      <c r="D3263" t="s">
        <v>17</v>
      </c>
      <c r="E3263" t="s">
        <v>16</v>
      </c>
      <c r="F3263" t="s">
        <v>12</v>
      </c>
      <c r="G3263" t="s">
        <v>13</v>
      </c>
      <c r="H3263" t="s">
        <v>13</v>
      </c>
      <c r="I3263">
        <v>44</v>
      </c>
    </row>
    <row r="3264" spans="1:9" x14ac:dyDescent="0.3">
      <c r="A3264">
        <v>3263</v>
      </c>
      <c r="B3264" t="s">
        <v>15</v>
      </c>
      <c r="C3264">
        <v>446610.91</v>
      </c>
      <c r="D3264" t="s">
        <v>10</v>
      </c>
      <c r="E3264" t="s">
        <v>16</v>
      </c>
      <c r="F3264" t="s">
        <v>12</v>
      </c>
      <c r="G3264" t="s">
        <v>13</v>
      </c>
      <c r="H3264" t="s">
        <v>13</v>
      </c>
      <c r="I3264">
        <v>23</v>
      </c>
    </row>
    <row r="3265" spans="1:9" x14ac:dyDescent="0.3">
      <c r="A3265">
        <v>3264</v>
      </c>
      <c r="B3265" t="s">
        <v>9</v>
      </c>
      <c r="C3265">
        <v>549000</v>
      </c>
      <c r="D3265" t="s">
        <v>10</v>
      </c>
      <c r="E3265" t="s">
        <v>16</v>
      </c>
      <c r="F3265" t="s">
        <v>12</v>
      </c>
      <c r="G3265" t="s">
        <v>13</v>
      </c>
      <c r="H3265" t="s">
        <v>13</v>
      </c>
      <c r="I3265">
        <v>35</v>
      </c>
    </row>
    <row r="3266" spans="1:9" x14ac:dyDescent="0.3">
      <c r="A3266">
        <v>3265</v>
      </c>
      <c r="B3266" t="s">
        <v>15</v>
      </c>
      <c r="C3266">
        <v>370123</v>
      </c>
      <c r="D3266" t="s">
        <v>17</v>
      </c>
      <c r="E3266" t="s">
        <v>16</v>
      </c>
      <c r="F3266" t="s">
        <v>12</v>
      </c>
      <c r="G3266" t="s">
        <v>13</v>
      </c>
      <c r="H3266" t="s">
        <v>13</v>
      </c>
      <c r="I3266">
        <v>53</v>
      </c>
    </row>
    <row r="3267" spans="1:9" x14ac:dyDescent="0.3">
      <c r="A3267">
        <v>3266</v>
      </c>
      <c r="B3267" t="s">
        <v>9</v>
      </c>
      <c r="C3267">
        <v>5412755.4900000002</v>
      </c>
      <c r="D3267" t="s">
        <v>10</v>
      </c>
      <c r="E3267" t="s">
        <v>16</v>
      </c>
      <c r="F3267" t="s">
        <v>12</v>
      </c>
      <c r="G3267" t="s">
        <v>13</v>
      </c>
      <c r="H3267" t="s">
        <v>13</v>
      </c>
      <c r="I3267">
        <v>34</v>
      </c>
    </row>
    <row r="3268" spans="1:9" x14ac:dyDescent="0.3">
      <c r="A3268">
        <v>3267</v>
      </c>
      <c r="B3268" t="s">
        <v>9</v>
      </c>
      <c r="C3268">
        <v>271250</v>
      </c>
      <c r="D3268" t="s">
        <v>10</v>
      </c>
      <c r="E3268" t="s">
        <v>16</v>
      </c>
      <c r="F3268" t="s">
        <v>12</v>
      </c>
      <c r="G3268" t="s">
        <v>13</v>
      </c>
      <c r="H3268" t="s">
        <v>12</v>
      </c>
      <c r="I3268">
        <v>19</v>
      </c>
    </row>
    <row r="3269" spans="1:9" x14ac:dyDescent="0.3">
      <c r="A3269">
        <v>3268</v>
      </c>
      <c r="B3269" t="s">
        <v>15</v>
      </c>
      <c r="C3269">
        <v>300018</v>
      </c>
      <c r="D3269" t="s">
        <v>17</v>
      </c>
      <c r="E3269" t="s">
        <v>16</v>
      </c>
      <c r="F3269" t="s">
        <v>12</v>
      </c>
      <c r="G3269" t="s">
        <v>13</v>
      </c>
      <c r="H3269" t="s">
        <v>13</v>
      </c>
      <c r="I3269">
        <v>57</v>
      </c>
    </row>
    <row r="3270" spans="1:9" x14ac:dyDescent="0.3">
      <c r="A3270">
        <v>3269</v>
      </c>
      <c r="B3270" t="s">
        <v>9</v>
      </c>
      <c r="C3270">
        <v>516873</v>
      </c>
      <c r="D3270" t="s">
        <v>18</v>
      </c>
      <c r="E3270" t="s">
        <v>16</v>
      </c>
      <c r="F3270" t="s">
        <v>12</v>
      </c>
      <c r="G3270" t="s">
        <v>13</v>
      </c>
      <c r="H3270" t="s">
        <v>13</v>
      </c>
      <c r="I3270">
        <v>38</v>
      </c>
    </row>
    <row r="3271" spans="1:9" x14ac:dyDescent="0.3">
      <c r="A3271">
        <v>3270</v>
      </c>
      <c r="B3271" t="s">
        <v>9</v>
      </c>
      <c r="C3271">
        <v>678863</v>
      </c>
      <c r="D3271" t="s">
        <v>14</v>
      </c>
      <c r="E3271" t="s">
        <v>11</v>
      </c>
      <c r="F3271" t="s">
        <v>12</v>
      </c>
      <c r="G3271" t="s">
        <v>13</v>
      </c>
      <c r="H3271" t="s">
        <v>13</v>
      </c>
      <c r="I3271">
        <v>79</v>
      </c>
    </row>
    <row r="3272" spans="1:9" x14ac:dyDescent="0.3">
      <c r="A3272">
        <v>3271</v>
      </c>
      <c r="B3272" t="s">
        <v>9</v>
      </c>
      <c r="C3272">
        <v>362964</v>
      </c>
      <c r="D3272" t="s">
        <v>18</v>
      </c>
      <c r="E3272" t="s">
        <v>16</v>
      </c>
      <c r="F3272" t="s">
        <v>12</v>
      </c>
      <c r="G3272" t="s">
        <v>13</v>
      </c>
      <c r="H3272" t="s">
        <v>12</v>
      </c>
      <c r="I3272">
        <v>52</v>
      </c>
    </row>
    <row r="3273" spans="1:9" x14ac:dyDescent="0.3">
      <c r="A3273">
        <v>3272</v>
      </c>
      <c r="B3273" t="s">
        <v>9</v>
      </c>
      <c r="C3273">
        <v>639148</v>
      </c>
      <c r="D3273" t="s">
        <v>18</v>
      </c>
      <c r="E3273" t="s">
        <v>16</v>
      </c>
      <c r="F3273" t="s">
        <v>12</v>
      </c>
      <c r="G3273" t="s">
        <v>13</v>
      </c>
      <c r="H3273" t="s">
        <v>12</v>
      </c>
      <c r="I3273">
        <v>43</v>
      </c>
    </row>
    <row r="3274" spans="1:9" x14ac:dyDescent="0.3">
      <c r="A3274">
        <v>3273</v>
      </c>
      <c r="B3274" t="s">
        <v>15</v>
      </c>
      <c r="C3274">
        <v>100000</v>
      </c>
      <c r="D3274" t="s">
        <v>10</v>
      </c>
      <c r="E3274" t="s">
        <v>16</v>
      </c>
      <c r="F3274" t="s">
        <v>12</v>
      </c>
      <c r="G3274" t="s">
        <v>12</v>
      </c>
      <c r="H3274" t="s">
        <v>13</v>
      </c>
      <c r="I3274">
        <v>30</v>
      </c>
    </row>
    <row r="3275" spans="1:9" x14ac:dyDescent="0.3">
      <c r="A3275">
        <v>3274</v>
      </c>
      <c r="B3275" t="s">
        <v>15</v>
      </c>
      <c r="C3275">
        <v>1160614</v>
      </c>
      <c r="D3275" t="s">
        <v>14</v>
      </c>
      <c r="E3275" t="s">
        <v>11</v>
      </c>
      <c r="F3275" t="s">
        <v>12</v>
      </c>
      <c r="G3275" t="s">
        <v>13</v>
      </c>
      <c r="H3275" t="s">
        <v>13</v>
      </c>
      <c r="I3275">
        <v>65</v>
      </c>
    </row>
    <row r="3276" spans="1:9" x14ac:dyDescent="0.3">
      <c r="A3276">
        <v>3275</v>
      </c>
      <c r="B3276" t="s">
        <v>9</v>
      </c>
      <c r="C3276">
        <v>298018</v>
      </c>
      <c r="D3276" t="s">
        <v>18</v>
      </c>
      <c r="E3276" t="s">
        <v>16</v>
      </c>
      <c r="F3276" t="s">
        <v>12</v>
      </c>
      <c r="G3276" t="s">
        <v>12</v>
      </c>
      <c r="H3276" t="s">
        <v>12</v>
      </c>
      <c r="I3276">
        <v>43</v>
      </c>
    </row>
    <row r="3277" spans="1:9" x14ac:dyDescent="0.3">
      <c r="A3277">
        <v>3276</v>
      </c>
      <c r="B3277" t="s">
        <v>9</v>
      </c>
      <c r="C3277">
        <v>278030.99</v>
      </c>
      <c r="D3277" t="s">
        <v>19</v>
      </c>
      <c r="E3277" t="s">
        <v>16</v>
      </c>
      <c r="F3277" t="s">
        <v>12</v>
      </c>
      <c r="G3277" t="s">
        <v>13</v>
      </c>
      <c r="H3277" t="s">
        <v>13</v>
      </c>
      <c r="I3277">
        <v>25</v>
      </c>
    </row>
    <row r="3278" spans="1:9" x14ac:dyDescent="0.3">
      <c r="A3278">
        <v>3277</v>
      </c>
      <c r="B3278" t="s">
        <v>9</v>
      </c>
      <c r="C3278">
        <v>1718999.67</v>
      </c>
      <c r="D3278" t="s">
        <v>10</v>
      </c>
      <c r="E3278" t="s">
        <v>16</v>
      </c>
      <c r="F3278" t="s">
        <v>12</v>
      </c>
      <c r="G3278" t="s">
        <v>12</v>
      </c>
      <c r="H3278" t="s">
        <v>13</v>
      </c>
      <c r="I3278">
        <v>32</v>
      </c>
    </row>
    <row r="3279" spans="1:9" x14ac:dyDescent="0.3">
      <c r="A3279">
        <v>3278</v>
      </c>
      <c r="B3279" t="s">
        <v>9</v>
      </c>
      <c r="C3279">
        <v>358468.86</v>
      </c>
      <c r="D3279" t="s">
        <v>10</v>
      </c>
      <c r="E3279" t="s">
        <v>16</v>
      </c>
      <c r="F3279" t="s">
        <v>12</v>
      </c>
      <c r="G3279" t="s">
        <v>13</v>
      </c>
      <c r="H3279" t="s">
        <v>13</v>
      </c>
      <c r="I3279">
        <v>52</v>
      </c>
    </row>
    <row r="3280" spans="1:9" x14ac:dyDescent="0.3">
      <c r="A3280">
        <v>3279</v>
      </c>
      <c r="B3280" t="s">
        <v>9</v>
      </c>
      <c r="C3280">
        <v>439167</v>
      </c>
      <c r="D3280" t="s">
        <v>10</v>
      </c>
      <c r="E3280" t="s">
        <v>16</v>
      </c>
      <c r="F3280" t="s">
        <v>12</v>
      </c>
      <c r="G3280" t="s">
        <v>13</v>
      </c>
      <c r="H3280" t="s">
        <v>13</v>
      </c>
      <c r="I3280">
        <v>44</v>
      </c>
    </row>
    <row r="3281" spans="1:9" x14ac:dyDescent="0.3">
      <c r="A3281">
        <v>3280</v>
      </c>
      <c r="B3281" t="s">
        <v>9</v>
      </c>
      <c r="C3281">
        <v>639148</v>
      </c>
      <c r="D3281" t="s">
        <v>18</v>
      </c>
      <c r="E3281" t="s">
        <v>16</v>
      </c>
      <c r="F3281" t="s">
        <v>12</v>
      </c>
      <c r="G3281" t="s">
        <v>13</v>
      </c>
      <c r="H3281" t="s">
        <v>13</v>
      </c>
      <c r="I3281">
        <v>54</v>
      </c>
    </row>
    <row r="3282" spans="1:9" x14ac:dyDescent="0.3">
      <c r="A3282">
        <v>3281</v>
      </c>
      <c r="B3282" t="s">
        <v>9</v>
      </c>
      <c r="C3282">
        <v>589824.6</v>
      </c>
      <c r="D3282" t="s">
        <v>10</v>
      </c>
      <c r="E3282" t="s">
        <v>16</v>
      </c>
      <c r="F3282" t="s">
        <v>12</v>
      </c>
      <c r="G3282" t="s">
        <v>13</v>
      </c>
      <c r="H3282" t="s">
        <v>13</v>
      </c>
      <c r="I3282">
        <v>33</v>
      </c>
    </row>
    <row r="3283" spans="1:9" x14ac:dyDescent="0.3">
      <c r="A3283">
        <v>3282</v>
      </c>
      <c r="B3283" t="s">
        <v>15</v>
      </c>
      <c r="C3283">
        <v>264315.09999999998</v>
      </c>
      <c r="D3283" t="s">
        <v>10</v>
      </c>
      <c r="E3283" t="s">
        <v>16</v>
      </c>
      <c r="F3283" t="s">
        <v>12</v>
      </c>
      <c r="G3283" t="s">
        <v>13</v>
      </c>
      <c r="H3283" t="s">
        <v>13</v>
      </c>
      <c r="I3283">
        <v>23</v>
      </c>
    </row>
    <row r="3284" spans="1:9" x14ac:dyDescent="0.3">
      <c r="A3284">
        <v>3283</v>
      </c>
      <c r="B3284" t="s">
        <v>9</v>
      </c>
      <c r="C3284">
        <v>939801.74</v>
      </c>
      <c r="D3284" t="s">
        <v>10</v>
      </c>
      <c r="E3284" t="s">
        <v>11</v>
      </c>
      <c r="F3284" t="s">
        <v>12</v>
      </c>
      <c r="G3284" t="s">
        <v>13</v>
      </c>
      <c r="H3284" t="s">
        <v>13</v>
      </c>
      <c r="I3284">
        <v>34</v>
      </c>
    </row>
    <row r="3285" spans="1:9" x14ac:dyDescent="0.3">
      <c r="A3285">
        <v>3284</v>
      </c>
      <c r="B3285" t="s">
        <v>9</v>
      </c>
      <c r="C3285">
        <v>297045</v>
      </c>
      <c r="D3285" t="s">
        <v>17</v>
      </c>
      <c r="E3285" t="s">
        <v>16</v>
      </c>
      <c r="F3285" t="s">
        <v>12</v>
      </c>
      <c r="G3285" t="s">
        <v>12</v>
      </c>
      <c r="H3285" t="s">
        <v>13</v>
      </c>
      <c r="I3285">
        <v>61</v>
      </c>
    </row>
    <row r="3286" spans="1:9" x14ac:dyDescent="0.3">
      <c r="A3286">
        <v>3285</v>
      </c>
      <c r="B3286" t="s">
        <v>15</v>
      </c>
      <c r="C3286">
        <v>996628.96</v>
      </c>
      <c r="D3286" t="s">
        <v>10</v>
      </c>
      <c r="E3286" t="s">
        <v>11</v>
      </c>
      <c r="F3286" t="s">
        <v>12</v>
      </c>
      <c r="G3286" t="s">
        <v>13</v>
      </c>
      <c r="H3286" t="s">
        <v>13</v>
      </c>
      <c r="I3286">
        <v>34</v>
      </c>
    </row>
    <row r="3287" spans="1:9" x14ac:dyDescent="0.3">
      <c r="A3287">
        <v>3286</v>
      </c>
      <c r="B3287" t="s">
        <v>9</v>
      </c>
      <c r="C3287">
        <v>600000</v>
      </c>
      <c r="D3287" t="s">
        <v>10</v>
      </c>
      <c r="E3287" t="s">
        <v>16</v>
      </c>
      <c r="F3287" t="s">
        <v>12</v>
      </c>
      <c r="G3287" t="s">
        <v>13</v>
      </c>
      <c r="H3287" t="s">
        <v>13</v>
      </c>
      <c r="I3287">
        <v>48</v>
      </c>
    </row>
    <row r="3288" spans="1:9" x14ac:dyDescent="0.3">
      <c r="A3288">
        <v>3287</v>
      </c>
      <c r="B3288" t="s">
        <v>9</v>
      </c>
      <c r="C3288">
        <v>193800</v>
      </c>
      <c r="D3288" t="s">
        <v>10</v>
      </c>
      <c r="E3288" t="s">
        <v>16</v>
      </c>
      <c r="F3288" t="s">
        <v>12</v>
      </c>
      <c r="G3288" t="s">
        <v>13</v>
      </c>
      <c r="H3288" t="s">
        <v>13</v>
      </c>
      <c r="I3288">
        <v>28</v>
      </c>
    </row>
    <row r="3289" spans="1:9" x14ac:dyDescent="0.3">
      <c r="A3289">
        <v>3288</v>
      </c>
      <c r="B3289" t="s">
        <v>9</v>
      </c>
      <c r="C3289">
        <v>278030</v>
      </c>
      <c r="D3289" t="s">
        <v>19</v>
      </c>
      <c r="E3289" t="s">
        <v>16</v>
      </c>
      <c r="F3289" t="s">
        <v>12</v>
      </c>
      <c r="G3289" t="s">
        <v>13</v>
      </c>
      <c r="H3289" t="s">
        <v>13</v>
      </c>
      <c r="I3289">
        <v>30</v>
      </c>
    </row>
    <row r="3290" spans="1:9" x14ac:dyDescent="0.3">
      <c r="A3290">
        <v>3289</v>
      </c>
      <c r="B3290" t="s">
        <v>9</v>
      </c>
      <c r="C3290">
        <v>538043.07999999996</v>
      </c>
      <c r="D3290" t="s">
        <v>10</v>
      </c>
      <c r="E3290" t="s">
        <v>16</v>
      </c>
      <c r="F3290" t="s">
        <v>12</v>
      </c>
      <c r="G3290" t="s">
        <v>13</v>
      </c>
      <c r="H3290" t="s">
        <v>13</v>
      </c>
      <c r="I3290">
        <v>45</v>
      </c>
    </row>
    <row r="3291" spans="1:9" x14ac:dyDescent="0.3">
      <c r="A3291">
        <v>3290</v>
      </c>
      <c r="B3291" t="s">
        <v>15</v>
      </c>
      <c r="C3291">
        <v>465000</v>
      </c>
      <c r="D3291" t="s">
        <v>10</v>
      </c>
      <c r="E3291" t="s">
        <v>16</v>
      </c>
      <c r="F3291" t="s">
        <v>12</v>
      </c>
      <c r="G3291" t="s">
        <v>13</v>
      </c>
      <c r="H3291" t="s">
        <v>12</v>
      </c>
      <c r="I3291">
        <v>28</v>
      </c>
    </row>
    <row r="3292" spans="1:9" x14ac:dyDescent="0.3">
      <c r="A3292">
        <v>3291</v>
      </c>
      <c r="B3292" t="s">
        <v>9</v>
      </c>
      <c r="C3292">
        <v>318610</v>
      </c>
      <c r="D3292" t="s">
        <v>18</v>
      </c>
      <c r="E3292" t="s">
        <v>16</v>
      </c>
      <c r="F3292" t="s">
        <v>12</v>
      </c>
      <c r="G3292" t="s">
        <v>13</v>
      </c>
      <c r="H3292" t="s">
        <v>13</v>
      </c>
      <c r="I3292">
        <v>44</v>
      </c>
    </row>
    <row r="3293" spans="1:9" x14ac:dyDescent="0.3">
      <c r="A3293">
        <v>3292</v>
      </c>
      <c r="B3293" t="s">
        <v>15</v>
      </c>
      <c r="C3293">
        <v>272000</v>
      </c>
      <c r="D3293" t="s">
        <v>10</v>
      </c>
      <c r="E3293" t="s">
        <v>16</v>
      </c>
      <c r="F3293" t="s">
        <v>12</v>
      </c>
      <c r="G3293" t="s">
        <v>13</v>
      </c>
      <c r="H3293" t="s">
        <v>13</v>
      </c>
      <c r="I3293">
        <v>60</v>
      </c>
    </row>
    <row r="3294" spans="1:9" x14ac:dyDescent="0.3">
      <c r="A3294">
        <v>3293</v>
      </c>
      <c r="B3294" t="s">
        <v>15</v>
      </c>
      <c r="C3294">
        <v>2588242.2000000002</v>
      </c>
      <c r="D3294" t="s">
        <v>10</v>
      </c>
      <c r="E3294" t="s">
        <v>11</v>
      </c>
      <c r="F3294" t="s">
        <v>12</v>
      </c>
      <c r="G3294" t="s">
        <v>13</v>
      </c>
      <c r="H3294" t="s">
        <v>13</v>
      </c>
      <c r="I3294">
        <v>32</v>
      </c>
    </row>
    <row r="3295" spans="1:9" x14ac:dyDescent="0.3">
      <c r="A3295">
        <v>3294</v>
      </c>
      <c r="B3295" t="s">
        <v>15</v>
      </c>
      <c r="C3295">
        <v>302470</v>
      </c>
      <c r="D3295" t="s">
        <v>18</v>
      </c>
      <c r="E3295" t="s">
        <v>16</v>
      </c>
      <c r="F3295" t="s">
        <v>12</v>
      </c>
      <c r="G3295" t="s">
        <v>13</v>
      </c>
      <c r="H3295" t="s">
        <v>13</v>
      </c>
      <c r="I3295">
        <v>28</v>
      </c>
    </row>
    <row r="3296" spans="1:9" x14ac:dyDescent="0.3">
      <c r="A3296">
        <v>3295</v>
      </c>
      <c r="B3296" t="s">
        <v>9</v>
      </c>
      <c r="C3296">
        <v>300018</v>
      </c>
      <c r="D3296" t="s">
        <v>17</v>
      </c>
      <c r="E3296" t="s">
        <v>16</v>
      </c>
      <c r="F3296" t="s">
        <v>13</v>
      </c>
      <c r="G3296" t="s">
        <v>13</v>
      </c>
      <c r="H3296" t="s">
        <v>13</v>
      </c>
      <c r="I3296">
        <v>85</v>
      </c>
    </row>
    <row r="3297" spans="1:9" x14ac:dyDescent="0.3">
      <c r="A3297">
        <v>3296</v>
      </c>
      <c r="B3297" t="s">
        <v>15</v>
      </c>
      <c r="C3297">
        <v>509509</v>
      </c>
      <c r="D3297" t="s">
        <v>18</v>
      </c>
      <c r="E3297" t="s">
        <v>16</v>
      </c>
      <c r="F3297" t="s">
        <v>12</v>
      </c>
      <c r="G3297" t="s">
        <v>13</v>
      </c>
      <c r="H3297" t="s">
        <v>12</v>
      </c>
      <c r="I3297">
        <v>36</v>
      </c>
    </row>
    <row r="3298" spans="1:9" x14ac:dyDescent="0.3">
      <c r="A3298">
        <v>3297</v>
      </c>
      <c r="B3298" t="s">
        <v>9</v>
      </c>
      <c r="C3298">
        <v>25000</v>
      </c>
      <c r="D3298" t="s">
        <v>10</v>
      </c>
      <c r="E3298" t="s">
        <v>16</v>
      </c>
      <c r="F3298" t="s">
        <v>12</v>
      </c>
      <c r="G3298" t="s">
        <v>13</v>
      </c>
      <c r="H3298" t="s">
        <v>13</v>
      </c>
      <c r="I3298">
        <v>27</v>
      </c>
    </row>
    <row r="3299" spans="1:9" x14ac:dyDescent="0.3">
      <c r="A3299">
        <v>3298</v>
      </c>
      <c r="B3299" t="s">
        <v>15</v>
      </c>
      <c r="C3299">
        <v>355022.46</v>
      </c>
      <c r="D3299" t="s">
        <v>10</v>
      </c>
      <c r="E3299" t="s">
        <v>16</v>
      </c>
      <c r="F3299" t="s">
        <v>12</v>
      </c>
      <c r="G3299" t="s">
        <v>13</v>
      </c>
      <c r="H3299" t="s">
        <v>13</v>
      </c>
      <c r="I3299">
        <v>37</v>
      </c>
    </row>
    <row r="3300" spans="1:9" x14ac:dyDescent="0.3">
      <c r="A3300">
        <v>3299</v>
      </c>
      <c r="B3300" t="s">
        <v>15</v>
      </c>
      <c r="C3300">
        <v>727896.34</v>
      </c>
      <c r="D3300" t="s">
        <v>10</v>
      </c>
      <c r="E3300" t="s">
        <v>11</v>
      </c>
      <c r="F3300" t="s">
        <v>12</v>
      </c>
      <c r="G3300" t="s">
        <v>13</v>
      </c>
      <c r="H3300" t="s">
        <v>13</v>
      </c>
      <c r="I3300">
        <v>28</v>
      </c>
    </row>
    <row r="3301" spans="1:9" x14ac:dyDescent="0.3">
      <c r="A3301">
        <v>3300</v>
      </c>
      <c r="B3301" t="s">
        <v>9</v>
      </c>
      <c r="C3301">
        <v>343393</v>
      </c>
      <c r="D3301" t="s">
        <v>10</v>
      </c>
      <c r="E3301" t="s">
        <v>16</v>
      </c>
      <c r="F3301" t="s">
        <v>12</v>
      </c>
      <c r="G3301" t="s">
        <v>13</v>
      </c>
      <c r="H3301" t="s">
        <v>13</v>
      </c>
      <c r="I3301">
        <v>37</v>
      </c>
    </row>
    <row r="3302" spans="1:9" x14ac:dyDescent="0.3">
      <c r="A3302">
        <v>3301</v>
      </c>
      <c r="B3302" t="s">
        <v>15</v>
      </c>
      <c r="C3302">
        <v>296610</v>
      </c>
      <c r="D3302" t="s">
        <v>17</v>
      </c>
      <c r="E3302" t="s">
        <v>16</v>
      </c>
      <c r="F3302" t="s">
        <v>12</v>
      </c>
      <c r="G3302" t="s">
        <v>13</v>
      </c>
      <c r="H3302" t="s">
        <v>13</v>
      </c>
      <c r="I3302">
        <v>22</v>
      </c>
    </row>
    <row r="3303" spans="1:9" x14ac:dyDescent="0.3">
      <c r="A3303">
        <v>3302</v>
      </c>
      <c r="B3303" t="s">
        <v>9</v>
      </c>
      <c r="C3303">
        <v>1309556</v>
      </c>
      <c r="D3303" t="s">
        <v>14</v>
      </c>
      <c r="E3303" t="s">
        <v>11</v>
      </c>
      <c r="F3303" t="s">
        <v>12</v>
      </c>
      <c r="G3303" t="s">
        <v>13</v>
      </c>
      <c r="H3303" t="s">
        <v>13</v>
      </c>
      <c r="I3303">
        <v>55</v>
      </c>
    </row>
    <row r="3304" spans="1:9" x14ac:dyDescent="0.3">
      <c r="A3304">
        <v>3303</v>
      </c>
      <c r="B3304" t="s">
        <v>9</v>
      </c>
      <c r="C3304">
        <v>278030.99</v>
      </c>
      <c r="D3304" t="s">
        <v>19</v>
      </c>
      <c r="E3304" t="s">
        <v>16</v>
      </c>
      <c r="F3304" t="s">
        <v>12</v>
      </c>
      <c r="G3304" t="s">
        <v>13</v>
      </c>
      <c r="H3304" t="s">
        <v>13</v>
      </c>
      <c r="I3304">
        <v>64</v>
      </c>
    </row>
    <row r="3305" spans="1:9" x14ac:dyDescent="0.3">
      <c r="A3305">
        <v>3304</v>
      </c>
      <c r="B3305" t="s">
        <v>9</v>
      </c>
      <c r="C3305">
        <v>184600</v>
      </c>
      <c r="D3305" t="s">
        <v>10</v>
      </c>
      <c r="E3305" t="s">
        <v>16</v>
      </c>
      <c r="F3305" t="s">
        <v>12</v>
      </c>
      <c r="G3305" t="s">
        <v>13</v>
      </c>
      <c r="H3305" t="s">
        <v>13</v>
      </c>
      <c r="I3305">
        <v>35</v>
      </c>
    </row>
    <row r="3306" spans="1:9" x14ac:dyDescent="0.3">
      <c r="A3306">
        <v>3305</v>
      </c>
      <c r="B3306" t="s">
        <v>15</v>
      </c>
      <c r="C3306">
        <v>1437897</v>
      </c>
      <c r="D3306" t="s">
        <v>10</v>
      </c>
      <c r="E3306" t="s">
        <v>11</v>
      </c>
      <c r="F3306" t="s">
        <v>12</v>
      </c>
      <c r="G3306" t="s">
        <v>13</v>
      </c>
      <c r="H3306" t="s">
        <v>13</v>
      </c>
      <c r="I3306">
        <v>59</v>
      </c>
    </row>
    <row r="3307" spans="1:9" x14ac:dyDescent="0.3">
      <c r="A3307">
        <v>3306</v>
      </c>
      <c r="B3307" t="s">
        <v>9</v>
      </c>
      <c r="C3307">
        <v>298000</v>
      </c>
      <c r="D3307" t="s">
        <v>10</v>
      </c>
      <c r="E3307" t="s">
        <v>16</v>
      </c>
      <c r="F3307" t="s">
        <v>12</v>
      </c>
      <c r="G3307" t="s">
        <v>13</v>
      </c>
      <c r="H3307" t="s">
        <v>13</v>
      </c>
      <c r="I3307">
        <v>31</v>
      </c>
    </row>
    <row r="3308" spans="1:9" x14ac:dyDescent="0.3">
      <c r="A3308">
        <v>3307</v>
      </c>
      <c r="B3308" t="s">
        <v>9</v>
      </c>
      <c r="C3308">
        <v>324750</v>
      </c>
      <c r="D3308" t="s">
        <v>10</v>
      </c>
      <c r="E3308" t="s">
        <v>16</v>
      </c>
      <c r="F3308" t="s">
        <v>12</v>
      </c>
      <c r="G3308" t="s">
        <v>13</v>
      </c>
      <c r="H3308" t="s">
        <v>13</v>
      </c>
      <c r="I3308">
        <v>33</v>
      </c>
    </row>
    <row r="3309" spans="1:9" x14ac:dyDescent="0.3">
      <c r="A3309">
        <v>3308</v>
      </c>
      <c r="B3309" t="s">
        <v>15</v>
      </c>
      <c r="C3309">
        <v>1120416.72</v>
      </c>
      <c r="D3309" t="s">
        <v>10</v>
      </c>
      <c r="E3309" t="s">
        <v>16</v>
      </c>
      <c r="F3309" t="s">
        <v>12</v>
      </c>
      <c r="G3309" t="s">
        <v>13</v>
      </c>
      <c r="H3309" t="s">
        <v>13</v>
      </c>
      <c r="I3309">
        <v>33</v>
      </c>
    </row>
    <row r="3310" spans="1:9" x14ac:dyDescent="0.3">
      <c r="A3310">
        <v>3309</v>
      </c>
      <c r="B3310" t="s">
        <v>9</v>
      </c>
      <c r="C3310">
        <v>484940</v>
      </c>
      <c r="D3310" t="s">
        <v>18</v>
      </c>
      <c r="E3310" t="s">
        <v>16</v>
      </c>
      <c r="F3310" t="s">
        <v>12</v>
      </c>
      <c r="G3310" t="s">
        <v>13</v>
      </c>
      <c r="H3310" t="s">
        <v>12</v>
      </c>
      <c r="I3310">
        <v>33</v>
      </c>
    </row>
    <row r="3311" spans="1:9" x14ac:dyDescent="0.3">
      <c r="A3311">
        <v>3310</v>
      </c>
      <c r="B3311" t="s">
        <v>15</v>
      </c>
      <c r="C3311">
        <v>467175.25</v>
      </c>
      <c r="D3311" t="s">
        <v>10</v>
      </c>
      <c r="E3311" t="s">
        <v>16</v>
      </c>
      <c r="F3311" t="s">
        <v>12</v>
      </c>
      <c r="G3311" t="s">
        <v>13</v>
      </c>
      <c r="H3311" t="s">
        <v>13</v>
      </c>
      <c r="I3311">
        <v>28</v>
      </c>
    </row>
    <row r="3312" spans="1:9" x14ac:dyDescent="0.3">
      <c r="A3312">
        <v>3311</v>
      </c>
      <c r="B3312" t="s">
        <v>15</v>
      </c>
      <c r="C3312">
        <v>405000</v>
      </c>
      <c r="D3312" t="s">
        <v>10</v>
      </c>
      <c r="E3312" t="s">
        <v>16</v>
      </c>
      <c r="F3312" t="s">
        <v>12</v>
      </c>
      <c r="G3312" t="s">
        <v>13</v>
      </c>
      <c r="H3312" t="s">
        <v>13</v>
      </c>
      <c r="I3312">
        <v>41</v>
      </c>
    </row>
    <row r="3313" spans="1:9" x14ac:dyDescent="0.3">
      <c r="A3313">
        <v>3312</v>
      </c>
      <c r="B3313" t="s">
        <v>9</v>
      </c>
      <c r="C3313">
        <v>597549.97</v>
      </c>
      <c r="D3313" t="s">
        <v>10</v>
      </c>
      <c r="E3313" t="s">
        <v>16</v>
      </c>
      <c r="F3313" t="s">
        <v>12</v>
      </c>
      <c r="G3313" t="s">
        <v>13</v>
      </c>
      <c r="H3313" t="s">
        <v>13</v>
      </c>
      <c r="I3313">
        <v>25</v>
      </c>
    </row>
    <row r="3314" spans="1:9" x14ac:dyDescent="0.3">
      <c r="A3314">
        <v>3313</v>
      </c>
      <c r="B3314" t="s">
        <v>15</v>
      </c>
      <c r="C3314">
        <v>643308</v>
      </c>
      <c r="D3314" t="s">
        <v>14</v>
      </c>
      <c r="E3314" t="s">
        <v>11</v>
      </c>
      <c r="F3314" t="s">
        <v>12</v>
      </c>
      <c r="G3314" t="s">
        <v>13</v>
      </c>
      <c r="H3314" t="s">
        <v>13</v>
      </c>
      <c r="I3314">
        <v>74</v>
      </c>
    </row>
    <row r="3315" spans="1:9" x14ac:dyDescent="0.3">
      <c r="A3315">
        <v>3314</v>
      </c>
      <c r="B3315" t="s">
        <v>15</v>
      </c>
      <c r="C3315">
        <v>510866</v>
      </c>
      <c r="D3315" t="s">
        <v>10</v>
      </c>
      <c r="E3315" t="s">
        <v>16</v>
      </c>
      <c r="F3315" t="s">
        <v>12</v>
      </c>
      <c r="G3315" t="s">
        <v>13</v>
      </c>
      <c r="H3315" t="s">
        <v>13</v>
      </c>
      <c r="I3315">
        <v>26</v>
      </c>
    </row>
    <row r="3316" spans="1:9" x14ac:dyDescent="0.3">
      <c r="A3316">
        <v>3315</v>
      </c>
      <c r="B3316" t="s">
        <v>9</v>
      </c>
      <c r="C3316">
        <v>297046</v>
      </c>
      <c r="D3316" t="s">
        <v>17</v>
      </c>
      <c r="E3316" t="s">
        <v>16</v>
      </c>
      <c r="F3316" t="s">
        <v>12</v>
      </c>
      <c r="G3316" t="s">
        <v>13</v>
      </c>
      <c r="H3316" t="s">
        <v>13</v>
      </c>
      <c r="I3316">
        <v>36</v>
      </c>
    </row>
    <row r="3317" spans="1:9" x14ac:dyDescent="0.3">
      <c r="A3317">
        <v>3316</v>
      </c>
      <c r="B3317" t="s">
        <v>15</v>
      </c>
      <c r="C3317">
        <v>688499</v>
      </c>
      <c r="D3317" t="s">
        <v>10</v>
      </c>
      <c r="E3317" t="s">
        <v>16</v>
      </c>
      <c r="F3317" t="s">
        <v>12</v>
      </c>
      <c r="G3317" t="s">
        <v>13</v>
      </c>
      <c r="H3317" t="s">
        <v>13</v>
      </c>
      <c r="I3317">
        <v>32</v>
      </c>
    </row>
    <row r="3318" spans="1:9" x14ac:dyDescent="0.3">
      <c r="A3318">
        <v>3317</v>
      </c>
      <c r="B3318" t="s">
        <v>9</v>
      </c>
      <c r="C3318">
        <v>310253.48</v>
      </c>
      <c r="D3318" t="s">
        <v>10</v>
      </c>
      <c r="E3318" t="s">
        <v>16</v>
      </c>
      <c r="F3318" t="s">
        <v>12</v>
      </c>
      <c r="G3318" t="s">
        <v>13</v>
      </c>
      <c r="H3318" t="s">
        <v>13</v>
      </c>
      <c r="I3318">
        <v>59</v>
      </c>
    </row>
    <row r="3319" spans="1:9" x14ac:dyDescent="0.3">
      <c r="A3319">
        <v>3318</v>
      </c>
      <c r="B3319" t="s">
        <v>15</v>
      </c>
      <c r="C3319">
        <v>297046</v>
      </c>
      <c r="D3319" t="s">
        <v>17</v>
      </c>
      <c r="E3319" t="s">
        <v>16</v>
      </c>
      <c r="F3319" t="s">
        <v>12</v>
      </c>
      <c r="G3319" t="s">
        <v>13</v>
      </c>
      <c r="H3319" t="s">
        <v>13</v>
      </c>
      <c r="I3319">
        <v>57</v>
      </c>
    </row>
    <row r="3320" spans="1:9" x14ac:dyDescent="0.3">
      <c r="A3320">
        <v>3319</v>
      </c>
      <c r="B3320" t="s">
        <v>9</v>
      </c>
      <c r="C3320">
        <v>877095.21</v>
      </c>
      <c r="D3320" t="s">
        <v>10</v>
      </c>
      <c r="E3320" t="s">
        <v>16</v>
      </c>
      <c r="F3320" t="s">
        <v>12</v>
      </c>
      <c r="G3320" t="s">
        <v>13</v>
      </c>
      <c r="H3320" t="s">
        <v>13</v>
      </c>
      <c r="I3320">
        <v>43</v>
      </c>
    </row>
    <row r="3321" spans="1:9" x14ac:dyDescent="0.3">
      <c r="A3321">
        <v>3320</v>
      </c>
      <c r="B3321" t="s">
        <v>9</v>
      </c>
      <c r="C3321">
        <v>689245.69</v>
      </c>
      <c r="D3321" t="s">
        <v>10</v>
      </c>
      <c r="E3321" t="s">
        <v>16</v>
      </c>
      <c r="F3321" t="s">
        <v>12</v>
      </c>
      <c r="G3321" t="s">
        <v>13</v>
      </c>
      <c r="H3321" t="s">
        <v>13</v>
      </c>
      <c r="I3321">
        <v>38</v>
      </c>
    </row>
    <row r="3322" spans="1:9" x14ac:dyDescent="0.3">
      <c r="A3322">
        <v>3321</v>
      </c>
      <c r="B3322" t="s">
        <v>15</v>
      </c>
      <c r="C3322">
        <v>1314275</v>
      </c>
      <c r="D3322" t="s">
        <v>10</v>
      </c>
      <c r="E3322" t="s">
        <v>11</v>
      </c>
      <c r="F3322" t="s">
        <v>12</v>
      </c>
      <c r="G3322" t="s">
        <v>13</v>
      </c>
      <c r="H3322" t="s">
        <v>13</v>
      </c>
      <c r="I3322">
        <v>46</v>
      </c>
    </row>
    <row r="3323" spans="1:9" x14ac:dyDescent="0.3">
      <c r="A3323">
        <v>3322</v>
      </c>
      <c r="B3323" t="s">
        <v>15</v>
      </c>
      <c r="C3323">
        <v>540083</v>
      </c>
      <c r="D3323" t="s">
        <v>17</v>
      </c>
      <c r="E3323" t="s">
        <v>16</v>
      </c>
      <c r="F3323" t="s">
        <v>13</v>
      </c>
      <c r="G3323" t="s">
        <v>12</v>
      </c>
      <c r="H3323" t="s">
        <v>12</v>
      </c>
      <c r="I3323">
        <v>73</v>
      </c>
    </row>
    <row r="3324" spans="1:9" x14ac:dyDescent="0.3">
      <c r="A3324">
        <v>3323</v>
      </c>
      <c r="B3324" t="s">
        <v>9</v>
      </c>
      <c r="C3324">
        <v>609663</v>
      </c>
      <c r="D3324" t="s">
        <v>10</v>
      </c>
      <c r="E3324" t="s">
        <v>16</v>
      </c>
      <c r="F3324" t="s">
        <v>12</v>
      </c>
      <c r="G3324" t="s">
        <v>13</v>
      </c>
      <c r="H3324" t="s">
        <v>12</v>
      </c>
      <c r="I3324">
        <v>41</v>
      </c>
    </row>
    <row r="3325" spans="1:9" x14ac:dyDescent="0.3">
      <c r="A3325">
        <v>3324</v>
      </c>
      <c r="B3325" t="s">
        <v>9</v>
      </c>
      <c r="C3325">
        <v>727926.26</v>
      </c>
      <c r="D3325" t="s">
        <v>10</v>
      </c>
      <c r="E3325" t="s">
        <v>16</v>
      </c>
      <c r="F3325" t="s">
        <v>12</v>
      </c>
      <c r="G3325" t="s">
        <v>13</v>
      </c>
      <c r="H3325" t="s">
        <v>13</v>
      </c>
      <c r="I3325">
        <v>48</v>
      </c>
    </row>
    <row r="3326" spans="1:9" x14ac:dyDescent="0.3">
      <c r="A3326">
        <v>3325</v>
      </c>
      <c r="B3326" t="s">
        <v>15</v>
      </c>
      <c r="C3326">
        <v>1632331</v>
      </c>
      <c r="D3326" t="s">
        <v>10</v>
      </c>
      <c r="E3326" t="s">
        <v>11</v>
      </c>
      <c r="F3326" t="s">
        <v>12</v>
      </c>
      <c r="G3326" t="s">
        <v>13</v>
      </c>
      <c r="H3326" t="s">
        <v>13</v>
      </c>
      <c r="I3326">
        <v>44</v>
      </c>
    </row>
    <row r="3327" spans="1:9" x14ac:dyDescent="0.3">
      <c r="A3327">
        <v>3326</v>
      </c>
      <c r="B3327" t="s">
        <v>9</v>
      </c>
      <c r="C3327">
        <v>444937.63</v>
      </c>
      <c r="D3327" t="s">
        <v>10</v>
      </c>
      <c r="E3327" t="s">
        <v>16</v>
      </c>
      <c r="F3327" t="s">
        <v>12</v>
      </c>
      <c r="G3327" t="s">
        <v>12</v>
      </c>
      <c r="H3327" t="s">
        <v>13</v>
      </c>
      <c r="I3327">
        <v>48</v>
      </c>
    </row>
    <row r="3328" spans="1:9" x14ac:dyDescent="0.3">
      <c r="A3328">
        <v>3327</v>
      </c>
      <c r="B3328" t="s">
        <v>9</v>
      </c>
      <c r="C3328">
        <v>185956</v>
      </c>
      <c r="D3328" t="s">
        <v>10</v>
      </c>
      <c r="E3328" t="s">
        <v>16</v>
      </c>
      <c r="F3328" t="s">
        <v>12</v>
      </c>
      <c r="G3328" t="s">
        <v>13</v>
      </c>
      <c r="H3328" t="s">
        <v>13</v>
      </c>
      <c r="I3328">
        <v>64</v>
      </c>
    </row>
    <row r="3329" spans="1:9" x14ac:dyDescent="0.3">
      <c r="A3329">
        <v>3328</v>
      </c>
      <c r="B3329" t="s">
        <v>9</v>
      </c>
      <c r="C3329">
        <v>121368.02</v>
      </c>
      <c r="D3329" t="s">
        <v>10</v>
      </c>
      <c r="E3329" t="s">
        <v>16</v>
      </c>
      <c r="F3329" t="s">
        <v>12</v>
      </c>
      <c r="G3329" t="s">
        <v>13</v>
      </c>
      <c r="H3329" t="s">
        <v>13</v>
      </c>
      <c r="I3329">
        <v>26</v>
      </c>
    </row>
    <row r="3330" spans="1:9" x14ac:dyDescent="0.3">
      <c r="A3330">
        <v>3329</v>
      </c>
      <c r="B3330" t="s">
        <v>9</v>
      </c>
      <c r="C3330">
        <v>532800</v>
      </c>
      <c r="D3330" t="s">
        <v>10</v>
      </c>
      <c r="E3330" t="s">
        <v>16</v>
      </c>
      <c r="F3330" t="s">
        <v>12</v>
      </c>
      <c r="G3330" t="s">
        <v>13</v>
      </c>
      <c r="H3330" t="s">
        <v>13</v>
      </c>
      <c r="I3330">
        <v>31</v>
      </c>
    </row>
    <row r="3331" spans="1:9" x14ac:dyDescent="0.3">
      <c r="A3331">
        <v>3330</v>
      </c>
      <c r="B3331" t="s">
        <v>9</v>
      </c>
      <c r="C3331">
        <v>1066381.08</v>
      </c>
      <c r="D3331" t="s">
        <v>10</v>
      </c>
      <c r="E3331" t="s">
        <v>16</v>
      </c>
      <c r="F3331" t="s">
        <v>12</v>
      </c>
      <c r="G3331" t="s">
        <v>13</v>
      </c>
      <c r="H3331" t="s">
        <v>13</v>
      </c>
      <c r="I3331">
        <v>29</v>
      </c>
    </row>
    <row r="3332" spans="1:9" x14ac:dyDescent="0.3">
      <c r="A3332">
        <v>3331</v>
      </c>
      <c r="B3332" t="s">
        <v>9</v>
      </c>
      <c r="C3332">
        <v>280000</v>
      </c>
      <c r="D3332" t="s">
        <v>18</v>
      </c>
      <c r="E3332" t="s">
        <v>16</v>
      </c>
      <c r="F3332" t="s">
        <v>12</v>
      </c>
      <c r="G3332" t="s">
        <v>13</v>
      </c>
      <c r="H3332" t="s">
        <v>13</v>
      </c>
      <c r="I3332">
        <v>40</v>
      </c>
    </row>
    <row r="3333" spans="1:9" x14ac:dyDescent="0.3">
      <c r="A3333">
        <v>3332</v>
      </c>
      <c r="B3333" t="s">
        <v>9</v>
      </c>
      <c r="C3333">
        <v>342225.26</v>
      </c>
      <c r="D3333" t="s">
        <v>10</v>
      </c>
      <c r="E3333" t="s">
        <v>16</v>
      </c>
      <c r="F3333" t="s">
        <v>12</v>
      </c>
      <c r="G3333" t="s">
        <v>13</v>
      </c>
      <c r="H3333" t="s">
        <v>13</v>
      </c>
      <c r="I3333">
        <v>44</v>
      </c>
    </row>
    <row r="3334" spans="1:9" x14ac:dyDescent="0.3">
      <c r="A3334">
        <v>3333</v>
      </c>
      <c r="B3334" t="s">
        <v>15</v>
      </c>
      <c r="C3334">
        <v>535736.47</v>
      </c>
      <c r="D3334" t="s">
        <v>10</v>
      </c>
      <c r="E3334" t="s">
        <v>16</v>
      </c>
      <c r="F3334" t="s">
        <v>12</v>
      </c>
      <c r="G3334" t="s">
        <v>13</v>
      </c>
      <c r="H3334" t="s">
        <v>13</v>
      </c>
      <c r="I3334">
        <v>35</v>
      </c>
    </row>
    <row r="3335" spans="1:9" x14ac:dyDescent="0.3">
      <c r="A3335">
        <v>3334</v>
      </c>
      <c r="B3335" t="s">
        <v>9</v>
      </c>
      <c r="C3335">
        <v>288313.38</v>
      </c>
      <c r="D3335" t="s">
        <v>10</v>
      </c>
      <c r="E3335" t="s">
        <v>16</v>
      </c>
      <c r="F3335" t="s">
        <v>12</v>
      </c>
      <c r="G3335" t="s">
        <v>13</v>
      </c>
      <c r="H3335" t="s">
        <v>13</v>
      </c>
      <c r="I3335">
        <v>57</v>
      </c>
    </row>
    <row r="3336" spans="1:9" x14ac:dyDescent="0.3">
      <c r="A3336">
        <v>3335</v>
      </c>
      <c r="B3336" t="s">
        <v>9</v>
      </c>
      <c r="C3336">
        <v>1374999.99</v>
      </c>
      <c r="D3336" t="s">
        <v>10</v>
      </c>
      <c r="E3336" t="s">
        <v>16</v>
      </c>
      <c r="F3336" t="s">
        <v>12</v>
      </c>
      <c r="G3336" t="s">
        <v>12</v>
      </c>
      <c r="H3336" t="s">
        <v>13</v>
      </c>
      <c r="I3336">
        <v>37</v>
      </c>
    </row>
    <row r="3337" spans="1:9" x14ac:dyDescent="0.3">
      <c r="A3337">
        <v>3336</v>
      </c>
      <c r="B3337" t="s">
        <v>15</v>
      </c>
      <c r="C3337">
        <v>748465</v>
      </c>
      <c r="D3337" t="s">
        <v>10</v>
      </c>
      <c r="E3337" t="s">
        <v>11</v>
      </c>
      <c r="F3337" t="s">
        <v>12</v>
      </c>
      <c r="G3337" t="s">
        <v>13</v>
      </c>
      <c r="H3337" t="s">
        <v>13</v>
      </c>
      <c r="I3337">
        <v>40</v>
      </c>
    </row>
    <row r="3338" spans="1:9" x14ac:dyDescent="0.3">
      <c r="A3338">
        <v>3337</v>
      </c>
      <c r="B3338" t="s">
        <v>15</v>
      </c>
      <c r="C3338">
        <v>235768.2</v>
      </c>
      <c r="D3338" t="s">
        <v>10</v>
      </c>
      <c r="E3338" t="s">
        <v>11</v>
      </c>
      <c r="F3338" t="s">
        <v>12</v>
      </c>
      <c r="G3338" t="s">
        <v>13</v>
      </c>
      <c r="H3338" t="s">
        <v>13</v>
      </c>
      <c r="I3338">
        <v>47</v>
      </c>
    </row>
    <row r="3339" spans="1:9" x14ac:dyDescent="0.3">
      <c r="A3339">
        <v>3338</v>
      </c>
      <c r="B3339" t="s">
        <v>9</v>
      </c>
      <c r="C3339">
        <v>11200</v>
      </c>
      <c r="D3339" t="s">
        <v>10</v>
      </c>
      <c r="E3339" t="s">
        <v>16</v>
      </c>
      <c r="F3339" t="s">
        <v>12</v>
      </c>
      <c r="G3339" t="s">
        <v>12</v>
      </c>
      <c r="H3339" t="s">
        <v>12</v>
      </c>
      <c r="I3339">
        <v>24</v>
      </c>
    </row>
    <row r="3340" spans="1:9" x14ac:dyDescent="0.3">
      <c r="A3340">
        <v>3339</v>
      </c>
      <c r="B3340" t="s">
        <v>9</v>
      </c>
      <c r="C3340">
        <v>377425.93</v>
      </c>
      <c r="D3340" t="s">
        <v>10</v>
      </c>
      <c r="E3340" t="s">
        <v>16</v>
      </c>
      <c r="F3340" t="s">
        <v>12</v>
      </c>
      <c r="G3340" t="s">
        <v>13</v>
      </c>
      <c r="H3340" t="s">
        <v>13</v>
      </c>
      <c r="I3340">
        <v>54</v>
      </c>
    </row>
    <row r="3341" spans="1:9" x14ac:dyDescent="0.3">
      <c r="A3341">
        <v>3340</v>
      </c>
      <c r="B3341" t="s">
        <v>9</v>
      </c>
      <c r="C3341">
        <v>297044</v>
      </c>
      <c r="D3341" t="s">
        <v>17</v>
      </c>
      <c r="E3341" t="s">
        <v>16</v>
      </c>
      <c r="F3341" t="s">
        <v>12</v>
      </c>
      <c r="G3341" t="s">
        <v>12</v>
      </c>
      <c r="H3341" t="s">
        <v>13</v>
      </c>
      <c r="I3341">
        <v>55</v>
      </c>
    </row>
    <row r="3342" spans="1:9" x14ac:dyDescent="0.3">
      <c r="A3342">
        <v>3341</v>
      </c>
      <c r="B3342" t="s">
        <v>9</v>
      </c>
      <c r="C3342">
        <v>85221.33</v>
      </c>
      <c r="D3342" t="s">
        <v>10</v>
      </c>
      <c r="E3342" t="s">
        <v>16</v>
      </c>
      <c r="F3342" t="s">
        <v>12</v>
      </c>
      <c r="G3342" t="s">
        <v>13</v>
      </c>
      <c r="H3342" t="s">
        <v>13</v>
      </c>
      <c r="I3342">
        <v>52</v>
      </c>
    </row>
    <row r="3343" spans="1:9" x14ac:dyDescent="0.3">
      <c r="A3343">
        <v>3342</v>
      </c>
      <c r="B3343" t="s">
        <v>9</v>
      </c>
      <c r="C3343">
        <v>297046</v>
      </c>
      <c r="D3343" t="s">
        <v>18</v>
      </c>
      <c r="E3343" t="s">
        <v>16</v>
      </c>
      <c r="F3343" t="s">
        <v>12</v>
      </c>
      <c r="G3343" t="s">
        <v>13</v>
      </c>
      <c r="H3343" t="s">
        <v>13</v>
      </c>
      <c r="I3343">
        <v>59</v>
      </c>
    </row>
    <row r="3344" spans="1:9" x14ac:dyDescent="0.3">
      <c r="A3344">
        <v>3343</v>
      </c>
      <c r="B3344" t="s">
        <v>9</v>
      </c>
      <c r="C3344">
        <v>280000</v>
      </c>
      <c r="D3344" t="s">
        <v>10</v>
      </c>
      <c r="E3344" t="s">
        <v>16</v>
      </c>
      <c r="F3344" t="s">
        <v>12</v>
      </c>
      <c r="G3344" t="s">
        <v>13</v>
      </c>
      <c r="H3344" t="s">
        <v>13</v>
      </c>
      <c r="I3344">
        <v>70</v>
      </c>
    </row>
    <row r="3345" spans="1:9" x14ac:dyDescent="0.3">
      <c r="A3345">
        <v>3344</v>
      </c>
      <c r="B3345" t="s">
        <v>9</v>
      </c>
      <c r="C3345">
        <v>400000</v>
      </c>
      <c r="D3345" t="s">
        <v>10</v>
      </c>
      <c r="E3345" t="s">
        <v>16</v>
      </c>
      <c r="F3345" t="s">
        <v>12</v>
      </c>
      <c r="G3345" t="s">
        <v>13</v>
      </c>
      <c r="H3345" t="s">
        <v>13</v>
      </c>
      <c r="I3345">
        <v>47</v>
      </c>
    </row>
    <row r="3346" spans="1:9" x14ac:dyDescent="0.3">
      <c r="A3346">
        <v>3345</v>
      </c>
      <c r="B3346" t="s">
        <v>9</v>
      </c>
      <c r="C3346">
        <v>664950.56000000006</v>
      </c>
      <c r="D3346" t="s">
        <v>10</v>
      </c>
      <c r="E3346" t="s">
        <v>16</v>
      </c>
      <c r="F3346" t="s">
        <v>12</v>
      </c>
      <c r="G3346" t="s">
        <v>12</v>
      </c>
      <c r="H3346" t="s">
        <v>13</v>
      </c>
      <c r="I3346">
        <v>38</v>
      </c>
    </row>
    <row r="3347" spans="1:9" x14ac:dyDescent="0.3">
      <c r="A3347">
        <v>3346</v>
      </c>
      <c r="B3347" t="s">
        <v>15</v>
      </c>
      <c r="C3347">
        <v>580000</v>
      </c>
      <c r="D3347" t="s">
        <v>10</v>
      </c>
      <c r="E3347" t="s">
        <v>16</v>
      </c>
      <c r="F3347" t="s">
        <v>12</v>
      </c>
      <c r="G3347" t="s">
        <v>13</v>
      </c>
      <c r="H3347" t="s">
        <v>13</v>
      </c>
      <c r="I3347">
        <v>25</v>
      </c>
    </row>
    <row r="3348" spans="1:9" x14ac:dyDescent="0.3">
      <c r="A3348">
        <v>3347</v>
      </c>
      <c r="B3348" t="s">
        <v>15</v>
      </c>
      <c r="C3348">
        <v>183760</v>
      </c>
      <c r="D3348" t="s">
        <v>10</v>
      </c>
      <c r="E3348" t="s">
        <v>16</v>
      </c>
      <c r="F3348" t="s">
        <v>12</v>
      </c>
      <c r="G3348" t="s">
        <v>12</v>
      </c>
      <c r="H3348" t="s">
        <v>13</v>
      </c>
      <c r="I3348">
        <v>53</v>
      </c>
    </row>
    <row r="3349" spans="1:9" x14ac:dyDescent="0.3">
      <c r="A3349">
        <v>3348</v>
      </c>
      <c r="B3349" t="s">
        <v>15</v>
      </c>
      <c r="C3349">
        <v>591000</v>
      </c>
      <c r="D3349" t="s">
        <v>10</v>
      </c>
      <c r="E3349" t="s">
        <v>16</v>
      </c>
      <c r="F3349" t="s">
        <v>12</v>
      </c>
      <c r="G3349" t="s">
        <v>13</v>
      </c>
      <c r="H3349" t="s">
        <v>13</v>
      </c>
      <c r="I3349">
        <v>45</v>
      </c>
    </row>
    <row r="3350" spans="1:9" x14ac:dyDescent="0.3">
      <c r="A3350">
        <v>3349</v>
      </c>
      <c r="B3350" t="s">
        <v>9</v>
      </c>
      <c r="C3350">
        <v>1461023.23</v>
      </c>
      <c r="D3350" t="s">
        <v>10</v>
      </c>
      <c r="E3350" t="s">
        <v>16</v>
      </c>
      <c r="F3350" t="s">
        <v>12</v>
      </c>
      <c r="G3350" t="s">
        <v>13</v>
      </c>
      <c r="H3350" t="s">
        <v>13</v>
      </c>
      <c r="I3350">
        <v>30</v>
      </c>
    </row>
    <row r="3351" spans="1:9" x14ac:dyDescent="0.3">
      <c r="A3351">
        <v>3350</v>
      </c>
      <c r="B3351" t="s">
        <v>15</v>
      </c>
      <c r="C3351">
        <v>1167041</v>
      </c>
      <c r="D3351" t="s">
        <v>10</v>
      </c>
      <c r="E3351" t="s">
        <v>11</v>
      </c>
      <c r="F3351" t="s">
        <v>12</v>
      </c>
      <c r="G3351" t="s">
        <v>13</v>
      </c>
      <c r="H3351" t="s">
        <v>12</v>
      </c>
      <c r="I3351">
        <v>32</v>
      </c>
    </row>
    <row r="3352" spans="1:9" x14ac:dyDescent="0.3">
      <c r="A3352">
        <v>3351</v>
      </c>
      <c r="B3352" t="s">
        <v>15</v>
      </c>
      <c r="C3352">
        <v>240000</v>
      </c>
      <c r="D3352" t="s">
        <v>10</v>
      </c>
      <c r="E3352" t="s">
        <v>16</v>
      </c>
      <c r="F3352" t="s">
        <v>12</v>
      </c>
      <c r="G3352" t="s">
        <v>12</v>
      </c>
      <c r="H3352" t="s">
        <v>12</v>
      </c>
      <c r="I3352">
        <v>42</v>
      </c>
    </row>
    <row r="3353" spans="1:9" x14ac:dyDescent="0.3">
      <c r="A3353">
        <v>3352</v>
      </c>
      <c r="B3353" t="s">
        <v>15</v>
      </c>
      <c r="C3353">
        <v>227197.58</v>
      </c>
      <c r="D3353" t="s">
        <v>10</v>
      </c>
      <c r="E3353" t="s">
        <v>16</v>
      </c>
      <c r="F3353" t="s">
        <v>12</v>
      </c>
      <c r="G3353" t="s">
        <v>13</v>
      </c>
      <c r="H3353" t="s">
        <v>13</v>
      </c>
      <c r="I3353">
        <v>36</v>
      </c>
    </row>
    <row r="3354" spans="1:9" x14ac:dyDescent="0.3">
      <c r="A3354">
        <v>3353</v>
      </c>
      <c r="B3354" t="s">
        <v>15</v>
      </c>
      <c r="C3354">
        <v>346384</v>
      </c>
      <c r="D3354" t="s">
        <v>10</v>
      </c>
      <c r="E3354" t="s">
        <v>11</v>
      </c>
      <c r="F3354" t="s">
        <v>12</v>
      </c>
      <c r="G3354" t="s">
        <v>13</v>
      </c>
      <c r="H3354" t="s">
        <v>13</v>
      </c>
      <c r="I3354">
        <v>43</v>
      </c>
    </row>
    <row r="3355" spans="1:9" x14ac:dyDescent="0.3">
      <c r="A3355">
        <v>3354</v>
      </c>
      <c r="B3355" t="s">
        <v>9</v>
      </c>
      <c r="C3355">
        <v>821327.28</v>
      </c>
      <c r="D3355" t="s">
        <v>10</v>
      </c>
      <c r="E3355" t="s">
        <v>16</v>
      </c>
      <c r="F3355" t="s">
        <v>12</v>
      </c>
      <c r="G3355" t="s">
        <v>13</v>
      </c>
      <c r="H3355" t="s">
        <v>13</v>
      </c>
      <c r="I3355">
        <v>60</v>
      </c>
    </row>
    <row r="3356" spans="1:9" x14ac:dyDescent="0.3">
      <c r="A3356">
        <v>3355</v>
      </c>
      <c r="B3356" t="s">
        <v>9</v>
      </c>
      <c r="C3356">
        <v>350000</v>
      </c>
      <c r="D3356" t="s">
        <v>10</v>
      </c>
      <c r="E3356" t="s">
        <v>16</v>
      </c>
      <c r="F3356" t="s">
        <v>12</v>
      </c>
      <c r="G3356" t="s">
        <v>13</v>
      </c>
      <c r="H3356" t="s">
        <v>13</v>
      </c>
      <c r="I3356">
        <v>36</v>
      </c>
    </row>
    <row r="3357" spans="1:9" x14ac:dyDescent="0.3">
      <c r="A3357">
        <v>3356</v>
      </c>
      <c r="B3357" t="s">
        <v>9</v>
      </c>
      <c r="C3357">
        <v>351536.79</v>
      </c>
      <c r="D3357" t="s">
        <v>10</v>
      </c>
      <c r="E3357" t="s">
        <v>16</v>
      </c>
      <c r="F3357" t="s">
        <v>12</v>
      </c>
      <c r="G3357" t="s">
        <v>13</v>
      </c>
      <c r="H3357" t="s">
        <v>13</v>
      </c>
      <c r="I3357">
        <v>46</v>
      </c>
    </row>
    <row r="3358" spans="1:9" x14ac:dyDescent="0.3">
      <c r="A3358">
        <v>3357</v>
      </c>
      <c r="B3358" t="s">
        <v>15</v>
      </c>
      <c r="C3358">
        <v>258542.5</v>
      </c>
      <c r="D3358" t="s">
        <v>10</v>
      </c>
      <c r="E3358" t="s">
        <v>16</v>
      </c>
      <c r="F3358" t="s">
        <v>12</v>
      </c>
      <c r="G3358" t="s">
        <v>13</v>
      </c>
      <c r="H3358" t="s">
        <v>13</v>
      </c>
      <c r="I3358">
        <v>53</v>
      </c>
    </row>
    <row r="3359" spans="1:9" x14ac:dyDescent="0.3">
      <c r="A3359">
        <v>3358</v>
      </c>
      <c r="B3359" t="s">
        <v>15</v>
      </c>
      <c r="C3359">
        <v>297045</v>
      </c>
      <c r="D3359" t="s">
        <v>17</v>
      </c>
      <c r="E3359" t="s">
        <v>16</v>
      </c>
      <c r="F3359" t="s">
        <v>12</v>
      </c>
      <c r="G3359" t="s">
        <v>12</v>
      </c>
      <c r="H3359" t="s">
        <v>13</v>
      </c>
      <c r="I3359">
        <v>40</v>
      </c>
    </row>
    <row r="3360" spans="1:9" x14ac:dyDescent="0.3">
      <c r="A3360">
        <v>3359</v>
      </c>
      <c r="B3360" t="s">
        <v>15</v>
      </c>
      <c r="C3360">
        <v>289729</v>
      </c>
      <c r="D3360" t="s">
        <v>10</v>
      </c>
      <c r="E3360" t="s">
        <v>11</v>
      </c>
      <c r="F3360" t="s">
        <v>12</v>
      </c>
      <c r="G3360" t="s">
        <v>13</v>
      </c>
      <c r="H3360" t="s">
        <v>12</v>
      </c>
      <c r="I3360">
        <v>41</v>
      </c>
    </row>
    <row r="3361" spans="1:9" x14ac:dyDescent="0.3">
      <c r="A3361">
        <v>3360</v>
      </c>
      <c r="B3361" t="s">
        <v>15</v>
      </c>
      <c r="C3361">
        <v>550000</v>
      </c>
      <c r="D3361" t="s">
        <v>10</v>
      </c>
      <c r="E3361" t="s">
        <v>16</v>
      </c>
      <c r="F3361" t="s">
        <v>12</v>
      </c>
      <c r="G3361" t="s">
        <v>13</v>
      </c>
      <c r="H3361" t="s">
        <v>13</v>
      </c>
      <c r="I3361">
        <v>22</v>
      </c>
    </row>
    <row r="3362" spans="1:9" x14ac:dyDescent="0.3">
      <c r="A3362">
        <v>3361</v>
      </c>
      <c r="B3362" t="s">
        <v>15</v>
      </c>
      <c r="C3362">
        <v>1418498.89</v>
      </c>
      <c r="D3362" t="s">
        <v>10</v>
      </c>
      <c r="E3362" t="s">
        <v>16</v>
      </c>
      <c r="F3362" t="s">
        <v>12</v>
      </c>
      <c r="G3362" t="s">
        <v>13</v>
      </c>
      <c r="H3362" t="s">
        <v>13</v>
      </c>
      <c r="I3362">
        <v>48</v>
      </c>
    </row>
    <row r="3363" spans="1:9" x14ac:dyDescent="0.3">
      <c r="A3363">
        <v>3362</v>
      </c>
      <c r="B3363" t="s">
        <v>9</v>
      </c>
      <c r="C3363">
        <v>2409620.6</v>
      </c>
      <c r="D3363" t="s">
        <v>10</v>
      </c>
      <c r="E3363" t="s">
        <v>11</v>
      </c>
      <c r="F3363" t="s">
        <v>12</v>
      </c>
      <c r="G3363" t="s">
        <v>13</v>
      </c>
      <c r="H3363" t="s">
        <v>13</v>
      </c>
      <c r="I3363">
        <v>52</v>
      </c>
    </row>
    <row r="3364" spans="1:9" x14ac:dyDescent="0.3">
      <c r="A3364">
        <v>3363</v>
      </c>
      <c r="B3364" t="s">
        <v>15</v>
      </c>
      <c r="C3364">
        <v>225000</v>
      </c>
      <c r="D3364" t="s">
        <v>10</v>
      </c>
      <c r="E3364" t="s">
        <v>16</v>
      </c>
      <c r="F3364" t="s">
        <v>12</v>
      </c>
      <c r="G3364" t="s">
        <v>13</v>
      </c>
      <c r="H3364" t="s">
        <v>13</v>
      </c>
      <c r="I3364">
        <v>36</v>
      </c>
    </row>
    <row r="3365" spans="1:9" x14ac:dyDescent="0.3">
      <c r="A3365">
        <v>3364</v>
      </c>
      <c r="B3365" t="s">
        <v>15</v>
      </c>
      <c r="C3365">
        <v>578167.4</v>
      </c>
      <c r="D3365" t="s">
        <v>10</v>
      </c>
      <c r="E3365" t="s">
        <v>11</v>
      </c>
      <c r="F3365" t="s">
        <v>12</v>
      </c>
      <c r="G3365" t="s">
        <v>13</v>
      </c>
      <c r="H3365" t="s">
        <v>13</v>
      </c>
      <c r="I3365">
        <v>40</v>
      </c>
    </row>
    <row r="3366" spans="1:9" x14ac:dyDescent="0.3">
      <c r="A3366">
        <v>3365</v>
      </c>
      <c r="B3366" t="s">
        <v>15</v>
      </c>
      <c r="C3366">
        <v>282305</v>
      </c>
      <c r="D3366" t="s">
        <v>17</v>
      </c>
      <c r="E3366" t="s">
        <v>16</v>
      </c>
      <c r="F3366" t="s">
        <v>13</v>
      </c>
      <c r="G3366" t="s">
        <v>13</v>
      </c>
      <c r="H3366" t="s">
        <v>13</v>
      </c>
      <c r="I3366">
        <v>65</v>
      </c>
    </row>
    <row r="3367" spans="1:9" x14ac:dyDescent="0.3">
      <c r="A3367">
        <v>3366</v>
      </c>
      <c r="B3367" t="s">
        <v>15</v>
      </c>
      <c r="C3367">
        <v>585519.47</v>
      </c>
      <c r="D3367" t="s">
        <v>10</v>
      </c>
      <c r="E3367" t="s">
        <v>11</v>
      </c>
      <c r="F3367" t="s">
        <v>12</v>
      </c>
      <c r="G3367" t="s">
        <v>13</v>
      </c>
      <c r="H3367" t="s">
        <v>13</v>
      </c>
      <c r="I3367">
        <v>54</v>
      </c>
    </row>
    <row r="3368" spans="1:9" x14ac:dyDescent="0.3">
      <c r="A3368">
        <v>3367</v>
      </c>
      <c r="B3368" t="s">
        <v>9</v>
      </c>
      <c r="C3368">
        <v>477206.99</v>
      </c>
      <c r="D3368" t="s">
        <v>10</v>
      </c>
      <c r="E3368" t="s">
        <v>16</v>
      </c>
      <c r="F3368" t="s">
        <v>12</v>
      </c>
      <c r="G3368" t="s">
        <v>13</v>
      </c>
      <c r="H3368" t="s">
        <v>13</v>
      </c>
      <c r="I3368">
        <v>27</v>
      </c>
    </row>
    <row r="3369" spans="1:9" x14ac:dyDescent="0.3">
      <c r="A3369">
        <v>3368</v>
      </c>
      <c r="B3369" t="s">
        <v>15</v>
      </c>
      <c r="C3369">
        <v>366740.15</v>
      </c>
      <c r="D3369" t="s">
        <v>10</v>
      </c>
      <c r="E3369" t="s">
        <v>16</v>
      </c>
      <c r="F3369" t="s">
        <v>12</v>
      </c>
      <c r="G3369" t="s">
        <v>13</v>
      </c>
      <c r="H3369" t="s">
        <v>13</v>
      </c>
      <c r="I3369">
        <v>37</v>
      </c>
    </row>
    <row r="3370" spans="1:9" x14ac:dyDescent="0.3">
      <c r="A3370">
        <v>3369</v>
      </c>
      <c r="B3370" t="s">
        <v>15</v>
      </c>
      <c r="C3370">
        <v>297045</v>
      </c>
      <c r="D3370" t="s">
        <v>17</v>
      </c>
      <c r="E3370" t="s">
        <v>16</v>
      </c>
      <c r="F3370" t="s">
        <v>12</v>
      </c>
      <c r="G3370" t="s">
        <v>13</v>
      </c>
      <c r="H3370" t="s">
        <v>13</v>
      </c>
      <c r="I3370">
        <v>29</v>
      </c>
    </row>
    <row r="3371" spans="1:9" x14ac:dyDescent="0.3">
      <c r="A3371">
        <v>3370</v>
      </c>
      <c r="B3371" t="s">
        <v>15</v>
      </c>
      <c r="C3371">
        <v>375728</v>
      </c>
      <c r="D3371" t="s">
        <v>10</v>
      </c>
      <c r="E3371" t="s">
        <v>16</v>
      </c>
      <c r="F3371" t="s">
        <v>12</v>
      </c>
      <c r="G3371" t="s">
        <v>12</v>
      </c>
      <c r="H3371" t="s">
        <v>13</v>
      </c>
      <c r="I3371">
        <v>41</v>
      </c>
    </row>
    <row r="3372" spans="1:9" x14ac:dyDescent="0.3">
      <c r="A3372">
        <v>3371</v>
      </c>
      <c r="B3372" t="s">
        <v>9</v>
      </c>
      <c r="C3372">
        <v>541286.99</v>
      </c>
      <c r="D3372" t="s">
        <v>10</v>
      </c>
      <c r="E3372" t="s">
        <v>16</v>
      </c>
      <c r="F3372" t="s">
        <v>12</v>
      </c>
      <c r="G3372" t="s">
        <v>13</v>
      </c>
      <c r="H3372" t="s">
        <v>13</v>
      </c>
      <c r="I3372">
        <v>38</v>
      </c>
    </row>
    <row r="3373" spans="1:9" x14ac:dyDescent="0.3">
      <c r="A3373">
        <v>3372</v>
      </c>
      <c r="B3373" t="s">
        <v>9</v>
      </c>
      <c r="C3373">
        <v>1486779</v>
      </c>
      <c r="D3373" t="s">
        <v>14</v>
      </c>
      <c r="E3373" t="s">
        <v>11</v>
      </c>
      <c r="F3373" t="s">
        <v>12</v>
      </c>
      <c r="G3373" t="s">
        <v>13</v>
      </c>
      <c r="H3373" t="s">
        <v>13</v>
      </c>
      <c r="I3373">
        <v>60</v>
      </c>
    </row>
    <row r="3374" spans="1:9" x14ac:dyDescent="0.3">
      <c r="A3374">
        <v>3373</v>
      </c>
      <c r="B3374" t="s">
        <v>15</v>
      </c>
      <c r="C3374">
        <v>297045</v>
      </c>
      <c r="D3374" t="s">
        <v>17</v>
      </c>
      <c r="E3374" t="s">
        <v>16</v>
      </c>
      <c r="F3374" t="s">
        <v>12</v>
      </c>
      <c r="G3374" t="s">
        <v>13</v>
      </c>
      <c r="H3374" t="s">
        <v>13</v>
      </c>
      <c r="I3374">
        <v>62</v>
      </c>
    </row>
    <row r="3375" spans="1:9" x14ac:dyDescent="0.3">
      <c r="A3375">
        <v>3374</v>
      </c>
      <c r="B3375" t="s">
        <v>9</v>
      </c>
      <c r="C3375">
        <v>297046</v>
      </c>
      <c r="D3375" t="s">
        <v>17</v>
      </c>
      <c r="E3375" t="s">
        <v>16</v>
      </c>
      <c r="F3375" t="s">
        <v>12</v>
      </c>
      <c r="G3375" t="s">
        <v>12</v>
      </c>
      <c r="H3375" t="s">
        <v>13</v>
      </c>
      <c r="I3375">
        <v>38</v>
      </c>
    </row>
    <row r="3376" spans="1:9" x14ac:dyDescent="0.3">
      <c r="A3376">
        <v>3375</v>
      </c>
      <c r="B3376" t="s">
        <v>15</v>
      </c>
      <c r="C3376">
        <v>557319</v>
      </c>
      <c r="D3376" t="s">
        <v>18</v>
      </c>
      <c r="E3376" t="s">
        <v>16</v>
      </c>
      <c r="F3376" t="s">
        <v>12</v>
      </c>
      <c r="G3376" t="s">
        <v>13</v>
      </c>
      <c r="H3376" t="s">
        <v>13</v>
      </c>
      <c r="I3376">
        <v>57</v>
      </c>
    </row>
    <row r="3377" spans="1:9" x14ac:dyDescent="0.3">
      <c r="A3377">
        <v>3376</v>
      </c>
      <c r="B3377" t="s">
        <v>9</v>
      </c>
      <c r="C3377">
        <v>833592.1</v>
      </c>
      <c r="D3377" t="s">
        <v>10</v>
      </c>
      <c r="E3377" t="s">
        <v>11</v>
      </c>
      <c r="F3377" t="s">
        <v>12</v>
      </c>
      <c r="G3377" t="s">
        <v>13</v>
      </c>
      <c r="H3377" t="s">
        <v>13</v>
      </c>
      <c r="I3377">
        <v>31</v>
      </c>
    </row>
    <row r="3378" spans="1:9" x14ac:dyDescent="0.3">
      <c r="A3378">
        <v>3377</v>
      </c>
      <c r="B3378" t="s">
        <v>9</v>
      </c>
      <c r="C3378">
        <v>297950</v>
      </c>
      <c r="D3378" t="s">
        <v>19</v>
      </c>
      <c r="E3378" t="s">
        <v>16</v>
      </c>
      <c r="F3378" t="s">
        <v>12</v>
      </c>
      <c r="G3378" t="s">
        <v>13</v>
      </c>
      <c r="H3378" t="s">
        <v>13</v>
      </c>
      <c r="I3378">
        <v>44</v>
      </c>
    </row>
    <row r="3379" spans="1:9" x14ac:dyDescent="0.3">
      <c r="A3379">
        <v>3378</v>
      </c>
      <c r="B3379" t="s">
        <v>9</v>
      </c>
      <c r="C3379">
        <v>356455</v>
      </c>
      <c r="D3379" t="s">
        <v>18</v>
      </c>
      <c r="E3379" t="s">
        <v>16</v>
      </c>
      <c r="F3379" t="s">
        <v>12</v>
      </c>
      <c r="G3379" t="s">
        <v>13</v>
      </c>
      <c r="H3379" t="s">
        <v>12</v>
      </c>
      <c r="I3379">
        <v>40</v>
      </c>
    </row>
    <row r="3380" spans="1:9" x14ac:dyDescent="0.3">
      <c r="A3380">
        <v>3379</v>
      </c>
      <c r="B3380" t="s">
        <v>9</v>
      </c>
      <c r="C3380">
        <v>300438.55</v>
      </c>
      <c r="D3380" t="s">
        <v>10</v>
      </c>
      <c r="E3380" t="s">
        <v>16</v>
      </c>
      <c r="F3380" t="s">
        <v>12</v>
      </c>
      <c r="G3380" t="s">
        <v>13</v>
      </c>
      <c r="H3380" t="s">
        <v>13</v>
      </c>
      <c r="I3380">
        <v>19</v>
      </c>
    </row>
    <row r="3381" spans="1:9" x14ac:dyDescent="0.3">
      <c r="A3381">
        <v>3380</v>
      </c>
      <c r="B3381" t="s">
        <v>15</v>
      </c>
      <c r="C3381">
        <v>278030</v>
      </c>
      <c r="D3381" t="s">
        <v>21</v>
      </c>
      <c r="E3381" t="s">
        <v>16</v>
      </c>
      <c r="F3381" t="s">
        <v>12</v>
      </c>
      <c r="G3381" t="s">
        <v>13</v>
      </c>
      <c r="H3381" t="s">
        <v>13</v>
      </c>
      <c r="I3381">
        <v>27</v>
      </c>
    </row>
    <row r="3382" spans="1:9" x14ac:dyDescent="0.3">
      <c r="A3382">
        <v>3381</v>
      </c>
      <c r="B3382" t="s">
        <v>9</v>
      </c>
      <c r="C3382">
        <v>354166</v>
      </c>
      <c r="D3382" t="s">
        <v>10</v>
      </c>
      <c r="E3382" t="s">
        <v>16</v>
      </c>
      <c r="F3382" t="s">
        <v>12</v>
      </c>
      <c r="G3382" t="s">
        <v>13</v>
      </c>
      <c r="H3382" t="s">
        <v>13</v>
      </c>
      <c r="I3382">
        <v>25</v>
      </c>
    </row>
    <row r="3383" spans="1:9" x14ac:dyDescent="0.3">
      <c r="A3383">
        <v>3382</v>
      </c>
      <c r="B3383" t="s">
        <v>9</v>
      </c>
      <c r="C3383">
        <v>963859.52</v>
      </c>
      <c r="D3383" t="s">
        <v>10</v>
      </c>
      <c r="E3383" t="s">
        <v>11</v>
      </c>
      <c r="F3383" t="s">
        <v>12</v>
      </c>
      <c r="G3383" t="s">
        <v>13</v>
      </c>
      <c r="H3383" t="s">
        <v>13</v>
      </c>
      <c r="I3383">
        <v>55</v>
      </c>
    </row>
    <row r="3384" spans="1:9" x14ac:dyDescent="0.3">
      <c r="A3384">
        <v>3383</v>
      </c>
      <c r="B3384" t="s">
        <v>9</v>
      </c>
      <c r="C3384">
        <v>1057967.08</v>
      </c>
      <c r="D3384" t="s">
        <v>10</v>
      </c>
      <c r="E3384" t="s">
        <v>16</v>
      </c>
      <c r="F3384" t="s">
        <v>12</v>
      </c>
      <c r="G3384" t="s">
        <v>13</v>
      </c>
      <c r="H3384" t="s">
        <v>13</v>
      </c>
      <c r="I3384">
        <v>31</v>
      </c>
    </row>
    <row r="3385" spans="1:9" x14ac:dyDescent="0.3">
      <c r="A3385">
        <v>3384</v>
      </c>
      <c r="B3385" t="s">
        <v>9</v>
      </c>
      <c r="C3385">
        <v>586234.97</v>
      </c>
      <c r="D3385" t="s">
        <v>10</v>
      </c>
      <c r="E3385" t="s">
        <v>16</v>
      </c>
      <c r="F3385" t="s">
        <v>12</v>
      </c>
      <c r="G3385" t="s">
        <v>13</v>
      </c>
      <c r="H3385" t="s">
        <v>13</v>
      </c>
      <c r="I3385">
        <v>57</v>
      </c>
    </row>
    <row r="3386" spans="1:9" x14ac:dyDescent="0.3">
      <c r="A3386">
        <v>3385</v>
      </c>
      <c r="B3386" t="s">
        <v>9</v>
      </c>
      <c r="C3386">
        <v>278030</v>
      </c>
      <c r="D3386" t="s">
        <v>19</v>
      </c>
      <c r="E3386" t="s">
        <v>16</v>
      </c>
      <c r="F3386" t="s">
        <v>12</v>
      </c>
      <c r="G3386" t="s">
        <v>13</v>
      </c>
      <c r="H3386" t="s">
        <v>13</v>
      </c>
      <c r="I3386">
        <v>29</v>
      </c>
    </row>
    <row r="3387" spans="1:9" x14ac:dyDescent="0.3">
      <c r="A3387">
        <v>3386</v>
      </c>
      <c r="B3387" t="s">
        <v>9</v>
      </c>
      <c r="C3387">
        <v>399148</v>
      </c>
      <c r="D3387" t="s">
        <v>18</v>
      </c>
      <c r="E3387" t="s">
        <v>16</v>
      </c>
      <c r="F3387" t="s">
        <v>12</v>
      </c>
      <c r="G3387" t="s">
        <v>13</v>
      </c>
      <c r="H3387" t="s">
        <v>12</v>
      </c>
      <c r="I3387">
        <v>59</v>
      </c>
    </row>
    <row r="3388" spans="1:9" x14ac:dyDescent="0.3">
      <c r="A3388">
        <v>3387</v>
      </c>
      <c r="B3388" t="s">
        <v>15</v>
      </c>
      <c r="C3388">
        <v>1377923.86</v>
      </c>
      <c r="D3388" t="s">
        <v>10</v>
      </c>
      <c r="E3388" t="s">
        <v>16</v>
      </c>
      <c r="F3388" t="s">
        <v>12</v>
      </c>
      <c r="G3388" t="s">
        <v>13</v>
      </c>
      <c r="H3388" t="s">
        <v>13</v>
      </c>
      <c r="I3388">
        <v>56</v>
      </c>
    </row>
    <row r="3389" spans="1:9" x14ac:dyDescent="0.3">
      <c r="A3389">
        <v>3388</v>
      </c>
      <c r="B3389" t="s">
        <v>9</v>
      </c>
      <c r="C3389">
        <v>384000</v>
      </c>
      <c r="D3389" t="s">
        <v>10</v>
      </c>
      <c r="E3389" t="s">
        <v>16</v>
      </c>
      <c r="F3389" t="s">
        <v>12</v>
      </c>
      <c r="G3389" t="s">
        <v>13</v>
      </c>
      <c r="H3389" t="s">
        <v>12</v>
      </c>
      <c r="I3389">
        <v>43</v>
      </c>
    </row>
    <row r="3390" spans="1:9" x14ac:dyDescent="0.3">
      <c r="A3390">
        <v>3389</v>
      </c>
      <c r="B3390" t="s">
        <v>9</v>
      </c>
      <c r="C3390">
        <v>641830</v>
      </c>
      <c r="D3390" t="s">
        <v>10</v>
      </c>
      <c r="E3390" t="s">
        <v>16</v>
      </c>
      <c r="F3390" t="s">
        <v>12</v>
      </c>
      <c r="G3390" t="s">
        <v>13</v>
      </c>
      <c r="H3390" t="s">
        <v>13</v>
      </c>
      <c r="I3390">
        <v>50</v>
      </c>
    </row>
    <row r="3391" spans="1:9" x14ac:dyDescent="0.3">
      <c r="A3391">
        <v>3390</v>
      </c>
      <c r="B3391" t="s">
        <v>9</v>
      </c>
      <c r="C3391">
        <v>467680.51</v>
      </c>
      <c r="D3391" t="s">
        <v>10</v>
      </c>
      <c r="E3391" t="s">
        <v>16</v>
      </c>
      <c r="F3391" t="s">
        <v>12</v>
      </c>
      <c r="G3391" t="s">
        <v>12</v>
      </c>
      <c r="H3391" t="s">
        <v>13</v>
      </c>
      <c r="I3391">
        <v>31</v>
      </c>
    </row>
    <row r="3392" spans="1:9" x14ac:dyDescent="0.3">
      <c r="A3392">
        <v>3391</v>
      </c>
      <c r="B3392" t="s">
        <v>9</v>
      </c>
      <c r="C3392">
        <v>572881</v>
      </c>
      <c r="D3392" t="s">
        <v>10</v>
      </c>
      <c r="E3392" t="s">
        <v>16</v>
      </c>
      <c r="F3392" t="s">
        <v>12</v>
      </c>
      <c r="G3392" t="s">
        <v>13</v>
      </c>
      <c r="H3392" t="s">
        <v>13</v>
      </c>
      <c r="I3392">
        <v>27</v>
      </c>
    </row>
    <row r="3393" spans="1:9" x14ac:dyDescent="0.3">
      <c r="A3393">
        <v>3392</v>
      </c>
      <c r="B3393" t="s">
        <v>9</v>
      </c>
      <c r="C3393">
        <v>450242.43</v>
      </c>
      <c r="D3393" t="s">
        <v>10</v>
      </c>
      <c r="E3393" t="s">
        <v>16</v>
      </c>
      <c r="F3393" t="s">
        <v>12</v>
      </c>
      <c r="G3393" t="s">
        <v>13</v>
      </c>
      <c r="H3393" t="s">
        <v>13</v>
      </c>
      <c r="I3393">
        <v>24</v>
      </c>
    </row>
    <row r="3394" spans="1:9" x14ac:dyDescent="0.3">
      <c r="A3394">
        <v>3393</v>
      </c>
      <c r="B3394" t="s">
        <v>9</v>
      </c>
      <c r="C3394">
        <v>618962.9</v>
      </c>
      <c r="D3394" t="s">
        <v>10</v>
      </c>
      <c r="E3394" t="s">
        <v>16</v>
      </c>
      <c r="F3394" t="s">
        <v>12</v>
      </c>
      <c r="G3394" t="s">
        <v>13</v>
      </c>
      <c r="H3394" t="s">
        <v>13</v>
      </c>
      <c r="I3394">
        <v>51</v>
      </c>
    </row>
    <row r="3395" spans="1:9" x14ac:dyDescent="0.3">
      <c r="A3395">
        <v>3394</v>
      </c>
      <c r="B3395" t="s">
        <v>15</v>
      </c>
      <c r="C3395">
        <v>319591</v>
      </c>
      <c r="D3395" t="s">
        <v>10</v>
      </c>
      <c r="E3395" t="s">
        <v>16</v>
      </c>
      <c r="F3395" t="s">
        <v>12</v>
      </c>
      <c r="G3395" t="s">
        <v>12</v>
      </c>
      <c r="H3395" t="s">
        <v>13</v>
      </c>
      <c r="I3395">
        <v>34</v>
      </c>
    </row>
    <row r="3396" spans="1:9" x14ac:dyDescent="0.3">
      <c r="A3396">
        <v>3395</v>
      </c>
      <c r="B3396" t="s">
        <v>9</v>
      </c>
      <c r="C3396">
        <v>316412</v>
      </c>
      <c r="D3396" t="s">
        <v>18</v>
      </c>
      <c r="E3396" t="s">
        <v>16</v>
      </c>
      <c r="F3396" t="s">
        <v>12</v>
      </c>
      <c r="G3396" t="s">
        <v>13</v>
      </c>
      <c r="H3396" t="s">
        <v>12</v>
      </c>
      <c r="I3396">
        <v>55</v>
      </c>
    </row>
    <row r="3397" spans="1:9" x14ac:dyDescent="0.3">
      <c r="A3397">
        <v>3396</v>
      </c>
      <c r="B3397" t="s">
        <v>15</v>
      </c>
      <c r="C3397">
        <v>356455</v>
      </c>
      <c r="D3397" t="s">
        <v>18</v>
      </c>
      <c r="E3397" t="s">
        <v>16</v>
      </c>
      <c r="F3397" t="s">
        <v>12</v>
      </c>
      <c r="G3397" t="s">
        <v>13</v>
      </c>
      <c r="H3397" t="s">
        <v>13</v>
      </c>
      <c r="I3397">
        <v>43</v>
      </c>
    </row>
    <row r="3398" spans="1:9" x14ac:dyDescent="0.3">
      <c r="A3398">
        <v>3397</v>
      </c>
      <c r="B3398" t="s">
        <v>9</v>
      </c>
      <c r="C3398">
        <v>785855.82</v>
      </c>
      <c r="D3398" t="s">
        <v>10</v>
      </c>
      <c r="E3398" t="s">
        <v>16</v>
      </c>
      <c r="F3398" t="s">
        <v>12</v>
      </c>
      <c r="G3398" t="s">
        <v>13</v>
      </c>
      <c r="H3398" t="s">
        <v>13</v>
      </c>
      <c r="I3398">
        <v>55</v>
      </c>
    </row>
    <row r="3399" spans="1:9" x14ac:dyDescent="0.3">
      <c r="A3399">
        <v>3398</v>
      </c>
      <c r="B3399" t="s">
        <v>9</v>
      </c>
      <c r="C3399">
        <v>420000</v>
      </c>
      <c r="D3399" t="s">
        <v>10</v>
      </c>
      <c r="E3399" t="s">
        <v>16</v>
      </c>
      <c r="F3399" t="s">
        <v>12</v>
      </c>
      <c r="G3399" t="s">
        <v>13</v>
      </c>
      <c r="H3399" t="s">
        <v>13</v>
      </c>
      <c r="I3399">
        <v>52</v>
      </c>
    </row>
    <row r="3400" spans="1:9" x14ac:dyDescent="0.3">
      <c r="A3400">
        <v>3399</v>
      </c>
      <c r="B3400" t="s">
        <v>9</v>
      </c>
      <c r="C3400">
        <v>405063</v>
      </c>
      <c r="D3400" t="s">
        <v>18</v>
      </c>
      <c r="E3400" t="s">
        <v>16</v>
      </c>
      <c r="F3400" t="s">
        <v>12</v>
      </c>
      <c r="G3400" t="s">
        <v>13</v>
      </c>
      <c r="H3400" t="s">
        <v>12</v>
      </c>
      <c r="I3400">
        <v>53</v>
      </c>
    </row>
    <row r="3401" spans="1:9" x14ac:dyDescent="0.3">
      <c r="A3401">
        <v>3400</v>
      </c>
      <c r="B3401" t="s">
        <v>15</v>
      </c>
      <c r="C3401">
        <v>297139</v>
      </c>
      <c r="D3401" t="s">
        <v>17</v>
      </c>
      <c r="E3401" t="s">
        <v>16</v>
      </c>
      <c r="F3401" t="s">
        <v>12</v>
      </c>
      <c r="G3401" t="s">
        <v>12</v>
      </c>
      <c r="H3401" t="s">
        <v>13</v>
      </c>
      <c r="I3401">
        <v>36</v>
      </c>
    </row>
    <row r="3402" spans="1:9" x14ac:dyDescent="0.3">
      <c r="A3402">
        <v>3401</v>
      </c>
      <c r="B3402" t="s">
        <v>9</v>
      </c>
      <c r="C3402">
        <v>175000</v>
      </c>
      <c r="D3402" t="s">
        <v>10</v>
      </c>
      <c r="E3402" t="s">
        <v>16</v>
      </c>
      <c r="F3402" t="s">
        <v>12</v>
      </c>
      <c r="G3402" t="s">
        <v>13</v>
      </c>
      <c r="H3402" t="s">
        <v>13</v>
      </c>
      <c r="I3402">
        <v>32</v>
      </c>
    </row>
    <row r="3403" spans="1:9" x14ac:dyDescent="0.3">
      <c r="A3403">
        <v>3402</v>
      </c>
      <c r="B3403" t="s">
        <v>9</v>
      </c>
      <c r="C3403">
        <v>299647</v>
      </c>
      <c r="D3403" t="s">
        <v>17</v>
      </c>
      <c r="E3403" t="s">
        <v>16</v>
      </c>
      <c r="F3403" t="s">
        <v>13</v>
      </c>
      <c r="G3403" t="s">
        <v>13</v>
      </c>
      <c r="H3403" t="s">
        <v>13</v>
      </c>
      <c r="I3403">
        <v>52</v>
      </c>
    </row>
    <row r="3404" spans="1:9" x14ac:dyDescent="0.3">
      <c r="A3404">
        <v>3403</v>
      </c>
      <c r="B3404" t="s">
        <v>9</v>
      </c>
      <c r="C3404">
        <v>1202402.74</v>
      </c>
      <c r="D3404" t="s">
        <v>10</v>
      </c>
      <c r="E3404" t="s">
        <v>11</v>
      </c>
      <c r="F3404" t="s">
        <v>12</v>
      </c>
      <c r="G3404" t="s">
        <v>13</v>
      </c>
      <c r="H3404" t="s">
        <v>13</v>
      </c>
      <c r="I3404">
        <v>53</v>
      </c>
    </row>
    <row r="3405" spans="1:9" x14ac:dyDescent="0.3">
      <c r="A3405">
        <v>3404</v>
      </c>
      <c r="B3405" t="s">
        <v>9</v>
      </c>
      <c r="C3405">
        <v>264929.65999999997</v>
      </c>
      <c r="D3405" t="s">
        <v>10</v>
      </c>
      <c r="E3405" t="s">
        <v>16</v>
      </c>
      <c r="F3405" t="s">
        <v>12</v>
      </c>
      <c r="G3405" t="s">
        <v>13</v>
      </c>
      <c r="H3405" t="s">
        <v>13</v>
      </c>
      <c r="I3405">
        <v>48</v>
      </c>
    </row>
    <row r="3406" spans="1:9" x14ac:dyDescent="0.3">
      <c r="A3406">
        <v>3405</v>
      </c>
      <c r="B3406" t="s">
        <v>9</v>
      </c>
      <c r="C3406">
        <v>623902.14</v>
      </c>
      <c r="D3406" t="s">
        <v>10</v>
      </c>
      <c r="E3406" t="s">
        <v>16</v>
      </c>
      <c r="F3406" t="s">
        <v>12</v>
      </c>
      <c r="G3406" t="s">
        <v>13</v>
      </c>
      <c r="H3406" t="s">
        <v>13</v>
      </c>
      <c r="I3406">
        <v>44</v>
      </c>
    </row>
    <row r="3407" spans="1:9" x14ac:dyDescent="0.3">
      <c r="A3407">
        <v>3406</v>
      </c>
      <c r="B3407" t="s">
        <v>15</v>
      </c>
      <c r="C3407">
        <v>425046</v>
      </c>
      <c r="D3407" t="s">
        <v>10</v>
      </c>
      <c r="E3407" t="s">
        <v>11</v>
      </c>
      <c r="F3407" t="s">
        <v>12</v>
      </c>
      <c r="G3407" t="s">
        <v>13</v>
      </c>
      <c r="H3407" t="s">
        <v>13</v>
      </c>
      <c r="I3407">
        <v>42</v>
      </c>
    </row>
    <row r="3408" spans="1:9" x14ac:dyDescent="0.3">
      <c r="A3408">
        <v>3407</v>
      </c>
      <c r="B3408" t="s">
        <v>9</v>
      </c>
      <c r="C3408">
        <v>420375</v>
      </c>
      <c r="D3408" t="s">
        <v>10</v>
      </c>
      <c r="E3408" t="s">
        <v>16</v>
      </c>
      <c r="F3408" t="s">
        <v>12</v>
      </c>
      <c r="G3408" t="s">
        <v>13</v>
      </c>
      <c r="H3408" t="s">
        <v>13</v>
      </c>
      <c r="I3408">
        <v>30</v>
      </c>
    </row>
    <row r="3409" spans="1:9" x14ac:dyDescent="0.3">
      <c r="A3409">
        <v>3408</v>
      </c>
      <c r="B3409" t="s">
        <v>9</v>
      </c>
      <c r="C3409">
        <v>1429399.25</v>
      </c>
      <c r="D3409" t="s">
        <v>10</v>
      </c>
      <c r="E3409" t="s">
        <v>16</v>
      </c>
      <c r="F3409" t="s">
        <v>12</v>
      </c>
      <c r="G3409" t="s">
        <v>13</v>
      </c>
      <c r="H3409" t="s">
        <v>13</v>
      </c>
      <c r="I3409">
        <v>51</v>
      </c>
    </row>
    <row r="3410" spans="1:9" x14ac:dyDescent="0.3">
      <c r="A3410">
        <v>3409</v>
      </c>
      <c r="B3410" t="s">
        <v>9</v>
      </c>
      <c r="C3410">
        <v>640789.43999999994</v>
      </c>
      <c r="D3410" t="s">
        <v>10</v>
      </c>
      <c r="E3410" t="s">
        <v>16</v>
      </c>
      <c r="F3410" t="s">
        <v>12</v>
      </c>
      <c r="G3410" t="s">
        <v>13</v>
      </c>
      <c r="H3410" t="s">
        <v>13</v>
      </c>
      <c r="I3410">
        <v>23</v>
      </c>
    </row>
    <row r="3411" spans="1:9" x14ac:dyDescent="0.3">
      <c r="A3411">
        <v>3410</v>
      </c>
      <c r="B3411" t="s">
        <v>9</v>
      </c>
      <c r="C3411">
        <v>394800</v>
      </c>
      <c r="D3411" t="s">
        <v>10</v>
      </c>
      <c r="E3411" t="s">
        <v>16</v>
      </c>
      <c r="F3411" t="s">
        <v>12</v>
      </c>
      <c r="G3411" t="s">
        <v>13</v>
      </c>
      <c r="H3411" t="s">
        <v>13</v>
      </c>
      <c r="I3411">
        <v>51</v>
      </c>
    </row>
    <row r="3412" spans="1:9" x14ac:dyDescent="0.3">
      <c r="A3412">
        <v>3411</v>
      </c>
      <c r="B3412" t="s">
        <v>9</v>
      </c>
      <c r="C3412">
        <v>16858742</v>
      </c>
      <c r="D3412" t="s">
        <v>18</v>
      </c>
      <c r="E3412" t="s">
        <v>16</v>
      </c>
      <c r="F3412" t="s">
        <v>12</v>
      </c>
      <c r="G3412" t="s">
        <v>13</v>
      </c>
      <c r="H3412" t="s">
        <v>13</v>
      </c>
      <c r="I3412">
        <v>75</v>
      </c>
    </row>
    <row r="3413" spans="1:9" x14ac:dyDescent="0.3">
      <c r="A3413">
        <v>3412</v>
      </c>
      <c r="B3413" t="s">
        <v>9</v>
      </c>
      <c r="C3413">
        <v>485025.35</v>
      </c>
      <c r="D3413" t="s">
        <v>10</v>
      </c>
      <c r="E3413" t="s">
        <v>11</v>
      </c>
      <c r="F3413" t="s">
        <v>12</v>
      </c>
      <c r="G3413" t="s">
        <v>13</v>
      </c>
      <c r="H3413" t="s">
        <v>13</v>
      </c>
      <c r="I3413">
        <v>30</v>
      </c>
    </row>
    <row r="3414" spans="1:9" x14ac:dyDescent="0.3">
      <c r="A3414">
        <v>3413</v>
      </c>
      <c r="B3414" t="s">
        <v>9</v>
      </c>
      <c r="C3414">
        <v>263696</v>
      </c>
      <c r="D3414" t="s">
        <v>10</v>
      </c>
      <c r="E3414" t="s">
        <v>16</v>
      </c>
      <c r="F3414" t="s">
        <v>12</v>
      </c>
      <c r="G3414" t="s">
        <v>13</v>
      </c>
      <c r="H3414" t="s">
        <v>12</v>
      </c>
      <c r="I3414">
        <v>60</v>
      </c>
    </row>
    <row r="3415" spans="1:9" x14ac:dyDescent="0.3">
      <c r="A3415">
        <v>3414</v>
      </c>
      <c r="B3415" t="s">
        <v>9</v>
      </c>
      <c r="C3415">
        <v>362773</v>
      </c>
      <c r="D3415" t="s">
        <v>10</v>
      </c>
      <c r="E3415" t="s">
        <v>11</v>
      </c>
      <c r="F3415" t="s">
        <v>12</v>
      </c>
      <c r="G3415" t="s">
        <v>13</v>
      </c>
      <c r="H3415" t="s">
        <v>13</v>
      </c>
      <c r="I3415">
        <v>27</v>
      </c>
    </row>
    <row r="3416" spans="1:9" x14ac:dyDescent="0.3">
      <c r="A3416">
        <v>3415</v>
      </c>
      <c r="B3416" t="s">
        <v>9</v>
      </c>
      <c r="C3416">
        <v>4006214.55</v>
      </c>
      <c r="D3416" t="s">
        <v>10</v>
      </c>
      <c r="E3416" t="s">
        <v>11</v>
      </c>
      <c r="F3416" t="s">
        <v>12</v>
      </c>
      <c r="G3416" t="s">
        <v>13</v>
      </c>
      <c r="H3416" t="s">
        <v>13</v>
      </c>
      <c r="I3416">
        <v>51</v>
      </c>
    </row>
    <row r="3417" spans="1:9" x14ac:dyDescent="0.3">
      <c r="A3417">
        <v>3416</v>
      </c>
      <c r="B3417" t="s">
        <v>9</v>
      </c>
      <c r="C3417">
        <v>476556.35</v>
      </c>
      <c r="D3417" t="s">
        <v>10</v>
      </c>
      <c r="E3417" t="s">
        <v>16</v>
      </c>
      <c r="F3417" t="s">
        <v>12</v>
      </c>
      <c r="G3417" t="s">
        <v>13</v>
      </c>
      <c r="H3417" t="s">
        <v>13</v>
      </c>
      <c r="I3417">
        <v>26</v>
      </c>
    </row>
    <row r="3418" spans="1:9" x14ac:dyDescent="0.3">
      <c r="A3418">
        <v>3417</v>
      </c>
      <c r="B3418" t="s">
        <v>9</v>
      </c>
      <c r="C3418">
        <v>672285.72</v>
      </c>
      <c r="D3418" t="s">
        <v>10</v>
      </c>
      <c r="E3418" t="s">
        <v>16</v>
      </c>
      <c r="F3418" t="s">
        <v>12</v>
      </c>
      <c r="G3418" t="s">
        <v>13</v>
      </c>
      <c r="H3418" t="s">
        <v>13</v>
      </c>
      <c r="I3418">
        <v>40</v>
      </c>
    </row>
    <row r="3419" spans="1:9" x14ac:dyDescent="0.3">
      <c r="A3419">
        <v>3418</v>
      </c>
      <c r="B3419" t="s">
        <v>9</v>
      </c>
      <c r="C3419">
        <v>501333.33</v>
      </c>
      <c r="D3419" t="s">
        <v>10</v>
      </c>
      <c r="E3419" t="s">
        <v>16</v>
      </c>
      <c r="F3419" t="s">
        <v>12</v>
      </c>
      <c r="G3419" t="s">
        <v>13</v>
      </c>
      <c r="H3419" t="s">
        <v>13</v>
      </c>
      <c r="I3419">
        <v>41</v>
      </c>
    </row>
    <row r="3420" spans="1:9" x14ac:dyDescent="0.3">
      <c r="A3420">
        <v>3419</v>
      </c>
      <c r="B3420" t="s">
        <v>15</v>
      </c>
      <c r="C3420">
        <v>1038075</v>
      </c>
      <c r="D3420" t="s">
        <v>14</v>
      </c>
      <c r="E3420" t="s">
        <v>11</v>
      </c>
      <c r="F3420" t="s">
        <v>12</v>
      </c>
      <c r="G3420" t="s">
        <v>13</v>
      </c>
      <c r="H3420" t="s">
        <v>13</v>
      </c>
      <c r="I3420">
        <v>62</v>
      </c>
    </row>
    <row r="3421" spans="1:9" x14ac:dyDescent="0.3">
      <c r="A3421">
        <v>3420</v>
      </c>
      <c r="B3421" t="s">
        <v>9</v>
      </c>
      <c r="C3421">
        <v>685502.53</v>
      </c>
      <c r="D3421" t="s">
        <v>10</v>
      </c>
      <c r="E3421" t="s">
        <v>16</v>
      </c>
      <c r="F3421" t="s">
        <v>12</v>
      </c>
      <c r="G3421" t="s">
        <v>13</v>
      </c>
      <c r="H3421" t="s">
        <v>12</v>
      </c>
      <c r="I3421">
        <v>58</v>
      </c>
    </row>
    <row r="3422" spans="1:9" x14ac:dyDescent="0.3">
      <c r="A3422">
        <v>3421</v>
      </c>
      <c r="B3422" t="s">
        <v>9</v>
      </c>
      <c r="C3422">
        <v>389050</v>
      </c>
      <c r="D3422" t="s">
        <v>10</v>
      </c>
      <c r="E3422" t="s">
        <v>16</v>
      </c>
      <c r="F3422" t="s">
        <v>12</v>
      </c>
      <c r="G3422" t="s">
        <v>12</v>
      </c>
      <c r="H3422" t="s">
        <v>12</v>
      </c>
      <c r="I3422">
        <v>36</v>
      </c>
    </row>
    <row r="3423" spans="1:9" x14ac:dyDescent="0.3">
      <c r="A3423">
        <v>3422</v>
      </c>
      <c r="B3423" t="s">
        <v>9</v>
      </c>
      <c r="C3423">
        <v>959035</v>
      </c>
      <c r="D3423" t="s">
        <v>18</v>
      </c>
      <c r="E3423" t="s">
        <v>16</v>
      </c>
      <c r="F3423" t="s">
        <v>12</v>
      </c>
      <c r="G3423" t="s">
        <v>13</v>
      </c>
      <c r="H3423" t="s">
        <v>12</v>
      </c>
      <c r="I3423">
        <v>68</v>
      </c>
    </row>
    <row r="3424" spans="1:9" x14ac:dyDescent="0.3">
      <c r="A3424">
        <v>3423</v>
      </c>
      <c r="B3424" t="s">
        <v>9</v>
      </c>
      <c r="C3424">
        <v>400000</v>
      </c>
      <c r="D3424" t="s">
        <v>10</v>
      </c>
      <c r="E3424" t="s">
        <v>16</v>
      </c>
      <c r="F3424" t="s">
        <v>12</v>
      </c>
      <c r="G3424" t="s">
        <v>13</v>
      </c>
      <c r="H3424" t="s">
        <v>13</v>
      </c>
      <c r="I3424">
        <v>26</v>
      </c>
    </row>
    <row r="3425" spans="1:9" x14ac:dyDescent="0.3">
      <c r="A3425">
        <v>3424</v>
      </c>
      <c r="B3425" t="s">
        <v>15</v>
      </c>
      <c r="C3425">
        <v>675000</v>
      </c>
      <c r="D3425" t="s">
        <v>10</v>
      </c>
      <c r="E3425" t="s">
        <v>16</v>
      </c>
      <c r="F3425" t="s">
        <v>12</v>
      </c>
      <c r="G3425" t="s">
        <v>13</v>
      </c>
      <c r="H3425" t="s">
        <v>13</v>
      </c>
      <c r="I3425">
        <v>27</v>
      </c>
    </row>
    <row r="3426" spans="1:9" x14ac:dyDescent="0.3">
      <c r="A3426">
        <v>3425</v>
      </c>
      <c r="B3426" t="s">
        <v>9</v>
      </c>
      <c r="C3426">
        <v>277828.07</v>
      </c>
      <c r="D3426" t="s">
        <v>10</v>
      </c>
      <c r="E3426" t="s">
        <v>16</v>
      </c>
      <c r="F3426" t="s">
        <v>12</v>
      </c>
      <c r="G3426" t="s">
        <v>13</v>
      </c>
      <c r="H3426" t="s">
        <v>13</v>
      </c>
      <c r="I3426">
        <v>22</v>
      </c>
    </row>
    <row r="3427" spans="1:9" x14ac:dyDescent="0.3">
      <c r="A3427">
        <v>3426</v>
      </c>
      <c r="B3427" t="s">
        <v>9</v>
      </c>
      <c r="C3427">
        <v>270000</v>
      </c>
      <c r="D3427" t="s">
        <v>10</v>
      </c>
      <c r="E3427" t="s">
        <v>16</v>
      </c>
      <c r="F3427" t="s">
        <v>12</v>
      </c>
      <c r="G3427" t="s">
        <v>13</v>
      </c>
      <c r="H3427" t="s">
        <v>13</v>
      </c>
      <c r="I3427">
        <v>58</v>
      </c>
    </row>
    <row r="3428" spans="1:9" x14ac:dyDescent="0.3">
      <c r="A3428">
        <v>3427</v>
      </c>
      <c r="B3428" t="s">
        <v>15</v>
      </c>
      <c r="C3428">
        <v>514380</v>
      </c>
      <c r="D3428" t="s">
        <v>10</v>
      </c>
      <c r="E3428" t="s">
        <v>11</v>
      </c>
      <c r="F3428" t="s">
        <v>12</v>
      </c>
      <c r="G3428" t="s">
        <v>13</v>
      </c>
      <c r="H3428" t="s">
        <v>13</v>
      </c>
      <c r="I3428">
        <v>57</v>
      </c>
    </row>
    <row r="3429" spans="1:9" x14ac:dyDescent="0.3">
      <c r="A3429">
        <v>3428</v>
      </c>
      <c r="B3429" t="s">
        <v>9</v>
      </c>
      <c r="C3429">
        <v>995069.79</v>
      </c>
      <c r="D3429" t="s">
        <v>10</v>
      </c>
      <c r="E3429" t="s">
        <v>16</v>
      </c>
      <c r="F3429" t="s">
        <v>12</v>
      </c>
      <c r="G3429" t="s">
        <v>13</v>
      </c>
      <c r="H3429" t="s">
        <v>13</v>
      </c>
      <c r="I3429">
        <v>37</v>
      </c>
    </row>
    <row r="3430" spans="1:9" x14ac:dyDescent="0.3">
      <c r="A3430">
        <v>3429</v>
      </c>
      <c r="B3430" t="s">
        <v>9</v>
      </c>
      <c r="C3430">
        <v>278500</v>
      </c>
      <c r="D3430" t="s">
        <v>10</v>
      </c>
      <c r="E3430" t="s">
        <v>16</v>
      </c>
      <c r="F3430" t="s">
        <v>12</v>
      </c>
      <c r="G3430" t="s">
        <v>13</v>
      </c>
      <c r="H3430" t="s">
        <v>13</v>
      </c>
      <c r="I3430">
        <v>43</v>
      </c>
    </row>
    <row r="3431" spans="1:9" x14ac:dyDescent="0.3">
      <c r="A3431">
        <v>3430</v>
      </c>
      <c r="B3431" t="s">
        <v>15</v>
      </c>
      <c r="C3431">
        <v>368282</v>
      </c>
      <c r="D3431" t="s">
        <v>10</v>
      </c>
      <c r="E3431" t="s">
        <v>16</v>
      </c>
      <c r="F3431" t="s">
        <v>12</v>
      </c>
      <c r="G3431" t="s">
        <v>13</v>
      </c>
      <c r="H3431" t="s">
        <v>13</v>
      </c>
      <c r="I3431">
        <v>54</v>
      </c>
    </row>
    <row r="3432" spans="1:9" x14ac:dyDescent="0.3">
      <c r="A3432">
        <v>3431</v>
      </c>
      <c r="B3432" t="s">
        <v>15</v>
      </c>
      <c r="C3432">
        <v>509509</v>
      </c>
      <c r="D3432" t="s">
        <v>18</v>
      </c>
      <c r="E3432" t="s">
        <v>16</v>
      </c>
      <c r="F3432" t="s">
        <v>12</v>
      </c>
      <c r="G3432" t="s">
        <v>13</v>
      </c>
      <c r="H3432" t="s">
        <v>12</v>
      </c>
      <c r="I3432">
        <v>45</v>
      </c>
    </row>
    <row r="3433" spans="1:9" x14ac:dyDescent="0.3">
      <c r="A3433">
        <v>3432</v>
      </c>
      <c r="B3433" t="s">
        <v>15</v>
      </c>
      <c r="C3433">
        <v>690000</v>
      </c>
      <c r="D3433" t="s">
        <v>10</v>
      </c>
      <c r="E3433" t="s">
        <v>16</v>
      </c>
      <c r="F3433" t="s">
        <v>12</v>
      </c>
      <c r="G3433" t="s">
        <v>13</v>
      </c>
      <c r="H3433" t="s">
        <v>13</v>
      </c>
      <c r="I3433">
        <v>40</v>
      </c>
    </row>
    <row r="3434" spans="1:9" x14ac:dyDescent="0.3">
      <c r="A3434">
        <v>3433</v>
      </c>
      <c r="B3434" t="s">
        <v>9</v>
      </c>
      <c r="C3434">
        <v>404463</v>
      </c>
      <c r="D3434" t="s">
        <v>18</v>
      </c>
      <c r="E3434" t="s">
        <v>16</v>
      </c>
      <c r="F3434" t="s">
        <v>12</v>
      </c>
      <c r="G3434" t="s">
        <v>13</v>
      </c>
      <c r="H3434" t="s">
        <v>13</v>
      </c>
      <c r="I3434">
        <v>50</v>
      </c>
    </row>
    <row r="3435" spans="1:9" x14ac:dyDescent="0.3">
      <c r="A3435">
        <v>3434</v>
      </c>
      <c r="B3435" t="s">
        <v>9</v>
      </c>
      <c r="C3435">
        <v>873081</v>
      </c>
      <c r="D3435" t="s">
        <v>10</v>
      </c>
      <c r="E3435" t="s">
        <v>11</v>
      </c>
      <c r="F3435" t="s">
        <v>12</v>
      </c>
      <c r="G3435" t="s">
        <v>13</v>
      </c>
      <c r="H3435" t="s">
        <v>13</v>
      </c>
      <c r="I3435">
        <v>36</v>
      </c>
    </row>
    <row r="3436" spans="1:9" x14ac:dyDescent="0.3">
      <c r="A3436">
        <v>3435</v>
      </c>
      <c r="B3436" t="s">
        <v>15</v>
      </c>
      <c r="C3436">
        <v>298186</v>
      </c>
      <c r="D3436" t="s">
        <v>17</v>
      </c>
      <c r="E3436" t="s">
        <v>16</v>
      </c>
      <c r="F3436" t="s">
        <v>12</v>
      </c>
      <c r="G3436" t="s">
        <v>13</v>
      </c>
      <c r="H3436" t="s">
        <v>13</v>
      </c>
      <c r="I3436">
        <v>54</v>
      </c>
    </row>
    <row r="3437" spans="1:9" x14ac:dyDescent="0.3">
      <c r="A3437">
        <v>3436</v>
      </c>
      <c r="B3437" t="s">
        <v>15</v>
      </c>
      <c r="C3437">
        <v>1088763.67</v>
      </c>
      <c r="D3437" t="s">
        <v>10</v>
      </c>
      <c r="E3437" t="s">
        <v>16</v>
      </c>
      <c r="F3437" t="s">
        <v>12</v>
      </c>
      <c r="G3437" t="s">
        <v>13</v>
      </c>
      <c r="H3437" t="s">
        <v>13</v>
      </c>
      <c r="I3437">
        <v>36</v>
      </c>
    </row>
    <row r="3438" spans="1:9" x14ac:dyDescent="0.3">
      <c r="A3438">
        <v>3437</v>
      </c>
      <c r="B3438" t="s">
        <v>9</v>
      </c>
      <c r="C3438">
        <v>300000</v>
      </c>
      <c r="D3438" t="s">
        <v>17</v>
      </c>
      <c r="E3438" t="s">
        <v>16</v>
      </c>
      <c r="F3438" t="s">
        <v>12</v>
      </c>
      <c r="G3438" t="s">
        <v>12</v>
      </c>
      <c r="H3438" t="s">
        <v>13</v>
      </c>
      <c r="I3438">
        <v>32</v>
      </c>
    </row>
    <row r="3439" spans="1:9" x14ac:dyDescent="0.3">
      <c r="A3439">
        <v>3438</v>
      </c>
      <c r="B3439" t="s">
        <v>9</v>
      </c>
      <c r="C3439">
        <v>934810.14</v>
      </c>
      <c r="D3439" t="s">
        <v>10</v>
      </c>
      <c r="E3439" t="s">
        <v>11</v>
      </c>
      <c r="F3439" t="s">
        <v>12</v>
      </c>
      <c r="G3439" t="s">
        <v>13</v>
      </c>
      <c r="H3439" t="s">
        <v>13</v>
      </c>
      <c r="I3439">
        <v>34</v>
      </c>
    </row>
    <row r="3440" spans="1:9" x14ac:dyDescent="0.3">
      <c r="A3440">
        <v>3439</v>
      </c>
      <c r="B3440" t="s">
        <v>15</v>
      </c>
      <c r="C3440">
        <v>278030</v>
      </c>
      <c r="D3440" t="s">
        <v>19</v>
      </c>
      <c r="E3440" t="s">
        <v>16</v>
      </c>
      <c r="F3440" t="s">
        <v>12</v>
      </c>
      <c r="G3440" t="s">
        <v>12</v>
      </c>
      <c r="H3440" t="s">
        <v>13</v>
      </c>
      <c r="I3440">
        <v>29</v>
      </c>
    </row>
    <row r="3441" spans="1:9" x14ac:dyDescent="0.3">
      <c r="A3441">
        <v>3440</v>
      </c>
      <c r="B3441" t="s">
        <v>15</v>
      </c>
      <c r="C3441">
        <v>765893.37</v>
      </c>
      <c r="D3441" t="s">
        <v>10</v>
      </c>
      <c r="E3441" t="s">
        <v>16</v>
      </c>
      <c r="F3441" t="s">
        <v>12</v>
      </c>
      <c r="G3441" t="s">
        <v>13</v>
      </c>
      <c r="H3441" t="s">
        <v>13</v>
      </c>
      <c r="I3441">
        <v>24</v>
      </c>
    </row>
    <row r="3442" spans="1:9" x14ac:dyDescent="0.3">
      <c r="A3442">
        <v>3441</v>
      </c>
      <c r="B3442" t="s">
        <v>9</v>
      </c>
      <c r="C3442">
        <v>425426.15</v>
      </c>
      <c r="D3442" t="s">
        <v>10</v>
      </c>
      <c r="E3442" t="s">
        <v>16</v>
      </c>
      <c r="F3442" t="s">
        <v>12</v>
      </c>
      <c r="G3442" t="s">
        <v>13</v>
      </c>
      <c r="H3442" t="s">
        <v>13</v>
      </c>
      <c r="I3442">
        <v>21</v>
      </c>
    </row>
    <row r="3443" spans="1:9" x14ac:dyDescent="0.3">
      <c r="A3443">
        <v>3442</v>
      </c>
      <c r="B3443" t="s">
        <v>15</v>
      </c>
      <c r="C3443">
        <v>655560</v>
      </c>
      <c r="D3443" t="s">
        <v>10</v>
      </c>
      <c r="E3443" t="s">
        <v>11</v>
      </c>
      <c r="F3443" t="s">
        <v>12</v>
      </c>
      <c r="G3443" t="s">
        <v>13</v>
      </c>
      <c r="H3443" t="s">
        <v>13</v>
      </c>
      <c r="I3443">
        <v>39</v>
      </c>
    </row>
    <row r="3444" spans="1:9" x14ac:dyDescent="0.3">
      <c r="A3444">
        <v>3443</v>
      </c>
      <c r="B3444" t="s">
        <v>9</v>
      </c>
      <c r="C3444">
        <v>106848</v>
      </c>
      <c r="D3444" t="s">
        <v>10</v>
      </c>
      <c r="E3444" t="s">
        <v>16</v>
      </c>
      <c r="F3444" t="s">
        <v>12</v>
      </c>
      <c r="G3444" t="s">
        <v>12</v>
      </c>
      <c r="H3444" t="s">
        <v>13</v>
      </c>
      <c r="I3444">
        <v>36</v>
      </c>
    </row>
    <row r="3445" spans="1:9" x14ac:dyDescent="0.3">
      <c r="A3445">
        <v>3444</v>
      </c>
      <c r="B3445" t="s">
        <v>9</v>
      </c>
      <c r="C3445">
        <v>1492130.65</v>
      </c>
      <c r="D3445" t="s">
        <v>10</v>
      </c>
      <c r="E3445" t="s">
        <v>11</v>
      </c>
      <c r="F3445" t="s">
        <v>12</v>
      </c>
      <c r="G3445" t="s">
        <v>13</v>
      </c>
      <c r="H3445" t="s">
        <v>13</v>
      </c>
      <c r="I3445">
        <v>58</v>
      </c>
    </row>
    <row r="3446" spans="1:9" x14ac:dyDescent="0.3">
      <c r="A3446">
        <v>3445</v>
      </c>
      <c r="B3446" t="s">
        <v>9</v>
      </c>
      <c r="C3446">
        <v>175130</v>
      </c>
      <c r="D3446" t="s">
        <v>10</v>
      </c>
      <c r="E3446" t="s">
        <v>11</v>
      </c>
      <c r="F3446" t="s">
        <v>12</v>
      </c>
      <c r="G3446" t="s">
        <v>13</v>
      </c>
      <c r="H3446" t="s">
        <v>13</v>
      </c>
      <c r="I3446">
        <v>36</v>
      </c>
    </row>
    <row r="3447" spans="1:9" x14ac:dyDescent="0.3">
      <c r="A3447">
        <v>3446</v>
      </c>
      <c r="B3447" t="s">
        <v>15</v>
      </c>
      <c r="C3447">
        <v>516452.8</v>
      </c>
      <c r="D3447" t="s">
        <v>10</v>
      </c>
      <c r="E3447" t="s">
        <v>11</v>
      </c>
      <c r="F3447" t="s">
        <v>12</v>
      </c>
      <c r="G3447" t="s">
        <v>13</v>
      </c>
      <c r="H3447" t="s">
        <v>13</v>
      </c>
      <c r="I3447">
        <v>30</v>
      </c>
    </row>
    <row r="3448" spans="1:9" x14ac:dyDescent="0.3">
      <c r="A3448">
        <v>3447</v>
      </c>
      <c r="B3448" t="s">
        <v>9</v>
      </c>
      <c r="C3448">
        <v>11292323.83</v>
      </c>
      <c r="D3448" t="s">
        <v>10</v>
      </c>
      <c r="E3448" t="s">
        <v>16</v>
      </c>
      <c r="F3448" t="s">
        <v>12</v>
      </c>
      <c r="G3448" t="s">
        <v>12</v>
      </c>
      <c r="H3448" t="s">
        <v>13</v>
      </c>
      <c r="I3448">
        <v>55</v>
      </c>
    </row>
    <row r="3449" spans="1:9" x14ac:dyDescent="0.3">
      <c r="A3449">
        <v>3448</v>
      </c>
      <c r="B3449" t="s">
        <v>15</v>
      </c>
      <c r="C3449">
        <v>815000</v>
      </c>
      <c r="D3449" t="s">
        <v>10</v>
      </c>
      <c r="E3449" t="s">
        <v>11</v>
      </c>
      <c r="F3449" t="s">
        <v>12</v>
      </c>
      <c r="G3449" t="s">
        <v>13</v>
      </c>
      <c r="H3449" t="s">
        <v>13</v>
      </c>
      <c r="I3449">
        <v>29</v>
      </c>
    </row>
    <row r="3450" spans="1:9" x14ac:dyDescent="0.3">
      <c r="A3450">
        <v>3449</v>
      </c>
      <c r="B3450" t="s">
        <v>15</v>
      </c>
      <c r="C3450">
        <v>1450033.3</v>
      </c>
      <c r="D3450" t="s">
        <v>10</v>
      </c>
      <c r="E3450" t="s">
        <v>11</v>
      </c>
      <c r="F3450" t="s">
        <v>12</v>
      </c>
      <c r="G3450" t="s">
        <v>13</v>
      </c>
      <c r="H3450" t="s">
        <v>13</v>
      </c>
      <c r="I3450">
        <v>32</v>
      </c>
    </row>
    <row r="3451" spans="1:9" x14ac:dyDescent="0.3">
      <c r="A3451">
        <v>3450</v>
      </c>
      <c r="B3451" t="s">
        <v>9</v>
      </c>
      <c r="C3451">
        <v>439415.1</v>
      </c>
      <c r="D3451" t="s">
        <v>10</v>
      </c>
      <c r="E3451" t="s">
        <v>16</v>
      </c>
      <c r="F3451" t="s">
        <v>12</v>
      </c>
      <c r="G3451" t="s">
        <v>13</v>
      </c>
      <c r="H3451" t="s">
        <v>13</v>
      </c>
      <c r="I3451">
        <v>52</v>
      </c>
    </row>
    <row r="3452" spans="1:9" x14ac:dyDescent="0.3">
      <c r="A3452">
        <v>3451</v>
      </c>
      <c r="B3452" t="s">
        <v>9</v>
      </c>
      <c r="C3452">
        <v>405063</v>
      </c>
      <c r="D3452" t="s">
        <v>17</v>
      </c>
      <c r="E3452" t="s">
        <v>16</v>
      </c>
      <c r="F3452" t="s">
        <v>12</v>
      </c>
      <c r="G3452" t="s">
        <v>13</v>
      </c>
      <c r="H3452" t="s">
        <v>12</v>
      </c>
      <c r="I3452">
        <v>63</v>
      </c>
    </row>
    <row r="3453" spans="1:9" x14ac:dyDescent="0.3">
      <c r="A3453">
        <v>3452</v>
      </c>
      <c r="B3453" t="s">
        <v>9</v>
      </c>
      <c r="C3453">
        <v>914285.71</v>
      </c>
      <c r="D3453" t="s">
        <v>10</v>
      </c>
      <c r="E3453" t="s">
        <v>16</v>
      </c>
      <c r="F3453" t="s">
        <v>12</v>
      </c>
      <c r="G3453" t="s">
        <v>13</v>
      </c>
      <c r="H3453" t="s">
        <v>13</v>
      </c>
      <c r="I3453">
        <v>43</v>
      </c>
    </row>
    <row r="3454" spans="1:9" x14ac:dyDescent="0.3">
      <c r="A3454">
        <v>3453</v>
      </c>
      <c r="B3454" t="s">
        <v>9</v>
      </c>
      <c r="C3454">
        <v>598673</v>
      </c>
      <c r="D3454" t="s">
        <v>18</v>
      </c>
      <c r="E3454" t="s">
        <v>16</v>
      </c>
      <c r="F3454" t="s">
        <v>13</v>
      </c>
      <c r="G3454" t="s">
        <v>13</v>
      </c>
      <c r="H3454" t="s">
        <v>12</v>
      </c>
      <c r="I3454">
        <v>45</v>
      </c>
    </row>
    <row r="3455" spans="1:9" x14ac:dyDescent="0.3">
      <c r="A3455">
        <v>3454</v>
      </c>
      <c r="B3455" t="s">
        <v>15</v>
      </c>
      <c r="C3455">
        <v>622035.84</v>
      </c>
      <c r="D3455" t="s">
        <v>10</v>
      </c>
      <c r="E3455" t="s">
        <v>11</v>
      </c>
      <c r="F3455" t="s">
        <v>12</v>
      </c>
      <c r="G3455" t="s">
        <v>13</v>
      </c>
      <c r="H3455" t="s">
        <v>13</v>
      </c>
      <c r="I3455">
        <v>27</v>
      </c>
    </row>
    <row r="3456" spans="1:9" x14ac:dyDescent="0.3">
      <c r="A3456">
        <v>3455</v>
      </c>
      <c r="B3456" t="s">
        <v>9</v>
      </c>
      <c r="C3456">
        <v>450000</v>
      </c>
      <c r="D3456" t="s">
        <v>10</v>
      </c>
      <c r="E3456" t="s">
        <v>11</v>
      </c>
      <c r="F3456" t="s">
        <v>12</v>
      </c>
      <c r="G3456" t="s">
        <v>13</v>
      </c>
      <c r="H3456" t="s">
        <v>13</v>
      </c>
      <c r="I3456">
        <v>25</v>
      </c>
    </row>
    <row r="3457" spans="1:9" x14ac:dyDescent="0.3">
      <c r="A3457">
        <v>3456</v>
      </c>
      <c r="B3457" t="s">
        <v>9</v>
      </c>
      <c r="C3457">
        <v>40000</v>
      </c>
      <c r="D3457" t="s">
        <v>10</v>
      </c>
      <c r="E3457" t="s">
        <v>16</v>
      </c>
      <c r="F3457" t="s">
        <v>12</v>
      </c>
      <c r="G3457" t="s">
        <v>13</v>
      </c>
      <c r="H3457" t="s">
        <v>13</v>
      </c>
      <c r="I3457">
        <v>22</v>
      </c>
    </row>
    <row r="3458" spans="1:9" x14ac:dyDescent="0.3">
      <c r="A3458">
        <v>3457</v>
      </c>
      <c r="B3458" t="s">
        <v>15</v>
      </c>
      <c r="C3458">
        <v>925327.23</v>
      </c>
      <c r="D3458" t="s">
        <v>14</v>
      </c>
      <c r="E3458" t="s">
        <v>11</v>
      </c>
      <c r="F3458" t="s">
        <v>12</v>
      </c>
      <c r="G3458" t="s">
        <v>13</v>
      </c>
      <c r="H3458" t="s">
        <v>13</v>
      </c>
      <c r="I3458">
        <v>86</v>
      </c>
    </row>
    <row r="3459" spans="1:9" x14ac:dyDescent="0.3">
      <c r="A3459">
        <v>3458</v>
      </c>
      <c r="B3459" t="s">
        <v>15</v>
      </c>
      <c r="C3459">
        <v>647099</v>
      </c>
      <c r="D3459" t="s">
        <v>10</v>
      </c>
      <c r="E3459" t="s">
        <v>11</v>
      </c>
      <c r="F3459" t="s">
        <v>12</v>
      </c>
      <c r="G3459" t="s">
        <v>13</v>
      </c>
      <c r="H3459" t="s">
        <v>13</v>
      </c>
      <c r="I3459">
        <v>35</v>
      </c>
    </row>
    <row r="3460" spans="1:9" x14ac:dyDescent="0.3">
      <c r="A3460">
        <v>3459</v>
      </c>
      <c r="B3460" t="s">
        <v>9</v>
      </c>
      <c r="C3460">
        <v>762280</v>
      </c>
      <c r="D3460" t="s">
        <v>10</v>
      </c>
      <c r="E3460" t="s">
        <v>16</v>
      </c>
      <c r="F3460" t="s">
        <v>12</v>
      </c>
      <c r="G3460" t="s">
        <v>13</v>
      </c>
      <c r="H3460" t="s">
        <v>13</v>
      </c>
      <c r="I3460">
        <v>39</v>
      </c>
    </row>
    <row r="3461" spans="1:9" x14ac:dyDescent="0.3">
      <c r="A3461">
        <v>3460</v>
      </c>
      <c r="B3461" t="s">
        <v>9</v>
      </c>
      <c r="C3461">
        <v>2000000</v>
      </c>
      <c r="D3461" t="s">
        <v>10</v>
      </c>
      <c r="E3461" t="s">
        <v>16</v>
      </c>
      <c r="F3461" t="s">
        <v>12</v>
      </c>
      <c r="G3461" t="s">
        <v>13</v>
      </c>
      <c r="H3461" t="s">
        <v>13</v>
      </c>
      <c r="I3461">
        <v>32</v>
      </c>
    </row>
    <row r="3462" spans="1:9" x14ac:dyDescent="0.3">
      <c r="A3462">
        <v>3461</v>
      </c>
      <c r="B3462" t="s">
        <v>9</v>
      </c>
      <c r="C3462">
        <v>1200000</v>
      </c>
      <c r="D3462" t="s">
        <v>10</v>
      </c>
      <c r="E3462" t="s">
        <v>16</v>
      </c>
      <c r="F3462" t="s">
        <v>12</v>
      </c>
      <c r="G3462" t="s">
        <v>13</v>
      </c>
      <c r="H3462" t="s">
        <v>13</v>
      </c>
      <c r="I3462">
        <v>30</v>
      </c>
    </row>
    <row r="3463" spans="1:9" x14ac:dyDescent="0.3">
      <c r="A3463">
        <v>3462</v>
      </c>
      <c r="B3463" t="s">
        <v>15</v>
      </c>
      <c r="C3463">
        <v>299647</v>
      </c>
      <c r="D3463" t="s">
        <v>17</v>
      </c>
      <c r="E3463" t="s">
        <v>16</v>
      </c>
      <c r="F3463" t="s">
        <v>12</v>
      </c>
      <c r="G3463" t="s">
        <v>13</v>
      </c>
      <c r="H3463" t="s">
        <v>13</v>
      </c>
      <c r="I3463">
        <v>55</v>
      </c>
    </row>
    <row r="3464" spans="1:9" x14ac:dyDescent="0.3">
      <c r="A3464">
        <v>3463</v>
      </c>
      <c r="B3464" t="s">
        <v>9</v>
      </c>
      <c r="C3464">
        <v>1195224</v>
      </c>
      <c r="D3464" t="s">
        <v>10</v>
      </c>
      <c r="E3464" t="s">
        <v>16</v>
      </c>
      <c r="F3464" t="s">
        <v>12</v>
      </c>
      <c r="G3464" t="s">
        <v>13</v>
      </c>
      <c r="H3464" t="s">
        <v>13</v>
      </c>
      <c r="I3464">
        <v>28</v>
      </c>
    </row>
    <row r="3465" spans="1:9" x14ac:dyDescent="0.3">
      <c r="A3465">
        <v>3464</v>
      </c>
      <c r="B3465" t="s">
        <v>9</v>
      </c>
      <c r="C3465">
        <v>4268905.2300000004</v>
      </c>
      <c r="D3465" t="s">
        <v>10</v>
      </c>
      <c r="E3465" t="s">
        <v>16</v>
      </c>
      <c r="F3465" t="s">
        <v>12</v>
      </c>
      <c r="G3465" t="s">
        <v>13</v>
      </c>
      <c r="H3465" t="s">
        <v>13</v>
      </c>
      <c r="I3465">
        <v>61</v>
      </c>
    </row>
    <row r="3466" spans="1:9" x14ac:dyDescent="0.3">
      <c r="A3466">
        <v>3465</v>
      </c>
      <c r="B3466" t="s">
        <v>9</v>
      </c>
      <c r="C3466">
        <v>677945.4</v>
      </c>
      <c r="D3466" t="s">
        <v>10</v>
      </c>
      <c r="E3466" t="s">
        <v>16</v>
      </c>
      <c r="F3466" t="s">
        <v>12</v>
      </c>
      <c r="G3466" t="s">
        <v>13</v>
      </c>
      <c r="H3466" t="s">
        <v>13</v>
      </c>
      <c r="I3466">
        <v>61</v>
      </c>
    </row>
    <row r="3467" spans="1:9" x14ac:dyDescent="0.3">
      <c r="A3467">
        <v>3466</v>
      </c>
      <c r="B3467" t="s">
        <v>9</v>
      </c>
      <c r="C3467">
        <v>434729</v>
      </c>
      <c r="D3467" t="s">
        <v>10</v>
      </c>
      <c r="E3467" t="s">
        <v>16</v>
      </c>
      <c r="F3467" t="s">
        <v>12</v>
      </c>
      <c r="G3467" t="s">
        <v>13</v>
      </c>
      <c r="H3467" t="s">
        <v>13</v>
      </c>
      <c r="I3467">
        <v>40</v>
      </c>
    </row>
    <row r="3468" spans="1:9" x14ac:dyDescent="0.3">
      <c r="A3468">
        <v>3467</v>
      </c>
      <c r="B3468" t="s">
        <v>15</v>
      </c>
      <c r="C3468">
        <v>817963.42</v>
      </c>
      <c r="D3468" t="s">
        <v>10</v>
      </c>
      <c r="E3468" t="s">
        <v>11</v>
      </c>
      <c r="F3468" t="s">
        <v>12</v>
      </c>
      <c r="G3468" t="s">
        <v>13</v>
      </c>
      <c r="H3468" t="s">
        <v>13</v>
      </c>
      <c r="I3468">
        <v>52</v>
      </c>
    </row>
    <row r="3469" spans="1:9" x14ac:dyDescent="0.3">
      <c r="A3469">
        <v>3468</v>
      </c>
      <c r="B3469" t="s">
        <v>15</v>
      </c>
      <c r="C3469">
        <v>278030</v>
      </c>
      <c r="D3469" t="s">
        <v>17</v>
      </c>
      <c r="E3469" t="s">
        <v>16</v>
      </c>
      <c r="F3469" t="s">
        <v>12</v>
      </c>
      <c r="G3469" t="s">
        <v>13</v>
      </c>
      <c r="H3469" t="s">
        <v>13</v>
      </c>
      <c r="I3469">
        <v>55</v>
      </c>
    </row>
    <row r="3470" spans="1:9" x14ac:dyDescent="0.3">
      <c r="A3470">
        <v>3469</v>
      </c>
      <c r="B3470" t="s">
        <v>15</v>
      </c>
      <c r="C3470">
        <v>400000</v>
      </c>
      <c r="D3470" t="s">
        <v>10</v>
      </c>
      <c r="E3470" t="s">
        <v>16</v>
      </c>
      <c r="F3470" t="s">
        <v>12</v>
      </c>
      <c r="G3470" t="s">
        <v>13</v>
      </c>
      <c r="H3470" t="s">
        <v>13</v>
      </c>
      <c r="I3470">
        <v>40</v>
      </c>
    </row>
    <row r="3471" spans="1:9" x14ac:dyDescent="0.3">
      <c r="A3471">
        <v>3470</v>
      </c>
      <c r="B3471" t="s">
        <v>9</v>
      </c>
      <c r="C3471">
        <v>324880</v>
      </c>
      <c r="D3471" t="s">
        <v>10</v>
      </c>
      <c r="E3471" t="s">
        <v>16</v>
      </c>
      <c r="F3471" t="s">
        <v>12</v>
      </c>
      <c r="G3471" t="s">
        <v>13</v>
      </c>
      <c r="H3471" t="s">
        <v>13</v>
      </c>
      <c r="I3471">
        <v>37</v>
      </c>
    </row>
    <row r="3472" spans="1:9" x14ac:dyDescent="0.3">
      <c r="A3472">
        <v>3471</v>
      </c>
      <c r="B3472" t="s">
        <v>9</v>
      </c>
      <c r="C3472">
        <v>427070.54</v>
      </c>
      <c r="D3472" t="s">
        <v>10</v>
      </c>
      <c r="E3472" t="s">
        <v>16</v>
      </c>
      <c r="F3472" t="s">
        <v>12</v>
      </c>
      <c r="G3472" t="s">
        <v>12</v>
      </c>
      <c r="H3472" t="s">
        <v>13</v>
      </c>
      <c r="I3472">
        <v>61</v>
      </c>
    </row>
    <row r="3473" spans="1:9" x14ac:dyDescent="0.3">
      <c r="A3473">
        <v>3472</v>
      </c>
      <c r="B3473" t="s">
        <v>9</v>
      </c>
      <c r="C3473">
        <v>300018</v>
      </c>
      <c r="D3473" t="s">
        <v>18</v>
      </c>
      <c r="E3473" t="s">
        <v>16</v>
      </c>
      <c r="F3473" t="s">
        <v>12</v>
      </c>
      <c r="G3473" t="s">
        <v>13</v>
      </c>
      <c r="H3473" t="s">
        <v>12</v>
      </c>
      <c r="I3473">
        <v>47</v>
      </c>
    </row>
    <row r="3474" spans="1:9" x14ac:dyDescent="0.3">
      <c r="A3474">
        <v>3473</v>
      </c>
      <c r="B3474" t="s">
        <v>9</v>
      </c>
      <c r="C3474">
        <v>285000</v>
      </c>
      <c r="D3474" t="s">
        <v>10</v>
      </c>
      <c r="E3474" t="s">
        <v>16</v>
      </c>
      <c r="F3474" t="s">
        <v>12</v>
      </c>
      <c r="G3474" t="s">
        <v>12</v>
      </c>
      <c r="H3474" t="s">
        <v>13</v>
      </c>
      <c r="I3474">
        <v>29</v>
      </c>
    </row>
    <row r="3475" spans="1:9" x14ac:dyDescent="0.3">
      <c r="A3475">
        <v>3474</v>
      </c>
      <c r="B3475" t="s">
        <v>9</v>
      </c>
      <c r="C3475">
        <v>383254</v>
      </c>
      <c r="D3475" t="s">
        <v>18</v>
      </c>
      <c r="E3475" t="s">
        <v>16</v>
      </c>
      <c r="F3475" t="s">
        <v>12</v>
      </c>
      <c r="G3475" t="s">
        <v>13</v>
      </c>
      <c r="H3475" t="s">
        <v>13</v>
      </c>
      <c r="I3475">
        <v>45</v>
      </c>
    </row>
    <row r="3476" spans="1:9" x14ac:dyDescent="0.3">
      <c r="A3476">
        <v>3475</v>
      </c>
      <c r="B3476" t="s">
        <v>9</v>
      </c>
      <c r="C3476">
        <v>299647</v>
      </c>
      <c r="D3476" t="s">
        <v>17</v>
      </c>
      <c r="E3476" t="s">
        <v>16</v>
      </c>
      <c r="F3476" t="s">
        <v>12</v>
      </c>
      <c r="G3476" t="s">
        <v>13</v>
      </c>
      <c r="H3476" t="s">
        <v>13</v>
      </c>
      <c r="I3476">
        <v>82</v>
      </c>
    </row>
    <row r="3477" spans="1:9" x14ac:dyDescent="0.3">
      <c r="A3477">
        <v>3476</v>
      </c>
      <c r="B3477" t="s">
        <v>15</v>
      </c>
      <c r="C3477">
        <v>388243.95</v>
      </c>
      <c r="D3477" t="s">
        <v>10</v>
      </c>
      <c r="E3477" t="s">
        <v>16</v>
      </c>
      <c r="F3477" t="s">
        <v>12</v>
      </c>
      <c r="G3477" t="s">
        <v>13</v>
      </c>
      <c r="H3477" t="s">
        <v>13</v>
      </c>
      <c r="I3477">
        <v>27</v>
      </c>
    </row>
    <row r="3478" spans="1:9" x14ac:dyDescent="0.3">
      <c r="A3478">
        <v>3477</v>
      </c>
      <c r="B3478" t="s">
        <v>9</v>
      </c>
      <c r="C3478">
        <v>403164.44</v>
      </c>
      <c r="D3478" t="s">
        <v>10</v>
      </c>
      <c r="E3478" t="s">
        <v>16</v>
      </c>
      <c r="F3478" t="s">
        <v>12</v>
      </c>
      <c r="G3478" t="s">
        <v>13</v>
      </c>
      <c r="H3478" t="s">
        <v>13</v>
      </c>
      <c r="I3478">
        <v>62</v>
      </c>
    </row>
    <row r="3479" spans="1:9" x14ac:dyDescent="0.3">
      <c r="A3479">
        <v>3478</v>
      </c>
      <c r="B3479" t="s">
        <v>9</v>
      </c>
      <c r="C3479">
        <v>14173194</v>
      </c>
      <c r="D3479" t="s">
        <v>14</v>
      </c>
      <c r="E3479" t="s">
        <v>11</v>
      </c>
      <c r="F3479" t="s">
        <v>12</v>
      </c>
      <c r="G3479" t="s">
        <v>13</v>
      </c>
      <c r="H3479" t="s">
        <v>13</v>
      </c>
      <c r="I3479">
        <v>73</v>
      </c>
    </row>
    <row r="3480" spans="1:9" x14ac:dyDescent="0.3">
      <c r="A3480">
        <v>3479</v>
      </c>
      <c r="B3480" t="s">
        <v>9</v>
      </c>
      <c r="C3480">
        <v>295206.84999999998</v>
      </c>
      <c r="D3480" t="s">
        <v>10</v>
      </c>
      <c r="E3480" t="s">
        <v>16</v>
      </c>
      <c r="F3480" t="s">
        <v>12</v>
      </c>
      <c r="G3480" t="s">
        <v>13</v>
      </c>
      <c r="H3480" t="s">
        <v>13</v>
      </c>
      <c r="I3480">
        <v>22</v>
      </c>
    </row>
    <row r="3481" spans="1:9" x14ac:dyDescent="0.3">
      <c r="A3481">
        <v>3480</v>
      </c>
      <c r="B3481" t="s">
        <v>9</v>
      </c>
      <c r="C3481">
        <v>1006500</v>
      </c>
      <c r="D3481" t="s">
        <v>10</v>
      </c>
      <c r="E3481" t="s">
        <v>16</v>
      </c>
      <c r="F3481" t="s">
        <v>12</v>
      </c>
      <c r="G3481" t="s">
        <v>13</v>
      </c>
      <c r="H3481" t="s">
        <v>13</v>
      </c>
      <c r="I3481">
        <v>25</v>
      </c>
    </row>
    <row r="3482" spans="1:9" x14ac:dyDescent="0.3">
      <c r="A3482">
        <v>3481</v>
      </c>
      <c r="B3482" t="s">
        <v>15</v>
      </c>
      <c r="C3482">
        <v>1314729</v>
      </c>
      <c r="D3482" t="s">
        <v>10</v>
      </c>
      <c r="E3482" t="s">
        <v>11</v>
      </c>
      <c r="F3482" t="s">
        <v>12</v>
      </c>
      <c r="G3482" t="s">
        <v>13</v>
      </c>
      <c r="H3482" t="s">
        <v>13</v>
      </c>
      <c r="I3482">
        <v>35</v>
      </c>
    </row>
    <row r="3483" spans="1:9" x14ac:dyDescent="0.3">
      <c r="A3483">
        <v>3482</v>
      </c>
      <c r="B3483" t="s">
        <v>15</v>
      </c>
      <c r="C3483">
        <v>568820</v>
      </c>
      <c r="D3483" t="s">
        <v>10</v>
      </c>
      <c r="E3483" t="s">
        <v>16</v>
      </c>
      <c r="F3483" t="s">
        <v>12</v>
      </c>
      <c r="G3483" t="s">
        <v>13</v>
      </c>
      <c r="H3483" t="s">
        <v>13</v>
      </c>
      <c r="I3483">
        <v>28</v>
      </c>
    </row>
    <row r="3484" spans="1:9" x14ac:dyDescent="0.3">
      <c r="A3484">
        <v>3483</v>
      </c>
      <c r="B3484" t="s">
        <v>9</v>
      </c>
      <c r="C3484">
        <v>63720</v>
      </c>
      <c r="D3484" t="s">
        <v>10</v>
      </c>
      <c r="E3484" t="s">
        <v>16</v>
      </c>
      <c r="F3484" t="s">
        <v>12</v>
      </c>
      <c r="G3484" t="s">
        <v>12</v>
      </c>
      <c r="H3484" t="s">
        <v>12</v>
      </c>
      <c r="I3484">
        <v>22</v>
      </c>
    </row>
    <row r="3485" spans="1:9" x14ac:dyDescent="0.3">
      <c r="A3485">
        <v>3484</v>
      </c>
      <c r="B3485" t="s">
        <v>9</v>
      </c>
      <c r="C3485">
        <v>684986</v>
      </c>
      <c r="D3485" t="s">
        <v>10</v>
      </c>
      <c r="E3485" t="s">
        <v>16</v>
      </c>
      <c r="F3485" t="s">
        <v>12</v>
      </c>
      <c r="G3485" t="s">
        <v>13</v>
      </c>
      <c r="H3485" t="s">
        <v>13</v>
      </c>
      <c r="I3485">
        <v>44</v>
      </c>
    </row>
    <row r="3486" spans="1:9" x14ac:dyDescent="0.3">
      <c r="A3486">
        <v>3485</v>
      </c>
      <c r="B3486" t="s">
        <v>9</v>
      </c>
      <c r="C3486">
        <v>246000</v>
      </c>
      <c r="D3486" t="s">
        <v>10</v>
      </c>
      <c r="E3486" t="s">
        <v>16</v>
      </c>
      <c r="F3486" t="s">
        <v>12</v>
      </c>
      <c r="G3486" t="s">
        <v>13</v>
      </c>
      <c r="H3486" t="s">
        <v>13</v>
      </c>
      <c r="I3486">
        <v>38</v>
      </c>
    </row>
    <row r="3487" spans="1:9" x14ac:dyDescent="0.3">
      <c r="A3487">
        <v>3486</v>
      </c>
      <c r="B3487" t="s">
        <v>9</v>
      </c>
      <c r="C3487">
        <v>337480</v>
      </c>
      <c r="D3487" t="s">
        <v>18</v>
      </c>
      <c r="E3487" t="s">
        <v>16</v>
      </c>
      <c r="F3487" t="s">
        <v>12</v>
      </c>
      <c r="G3487" t="s">
        <v>13</v>
      </c>
      <c r="H3487" t="s">
        <v>13</v>
      </c>
      <c r="I3487">
        <v>29</v>
      </c>
    </row>
    <row r="3488" spans="1:9" x14ac:dyDescent="0.3">
      <c r="A3488">
        <v>3487</v>
      </c>
      <c r="B3488" t="s">
        <v>9</v>
      </c>
      <c r="C3488">
        <v>485860</v>
      </c>
      <c r="D3488" t="s">
        <v>18</v>
      </c>
      <c r="E3488" t="s">
        <v>16</v>
      </c>
      <c r="F3488" t="s">
        <v>12</v>
      </c>
      <c r="G3488" t="s">
        <v>13</v>
      </c>
      <c r="H3488" t="s">
        <v>13</v>
      </c>
      <c r="I3488">
        <v>42</v>
      </c>
    </row>
    <row r="3489" spans="1:9" x14ac:dyDescent="0.3">
      <c r="A3489">
        <v>3488</v>
      </c>
      <c r="B3489" t="s">
        <v>15</v>
      </c>
      <c r="C3489">
        <v>889137</v>
      </c>
      <c r="D3489" t="s">
        <v>10</v>
      </c>
      <c r="E3489" t="s">
        <v>11</v>
      </c>
      <c r="F3489" t="s">
        <v>12</v>
      </c>
      <c r="G3489" t="s">
        <v>13</v>
      </c>
      <c r="H3489" t="s">
        <v>12</v>
      </c>
      <c r="I3489">
        <v>40</v>
      </c>
    </row>
    <row r="3490" spans="1:9" x14ac:dyDescent="0.3">
      <c r="A3490">
        <v>3489</v>
      </c>
      <c r="B3490" t="s">
        <v>9</v>
      </c>
      <c r="C3490">
        <v>324000</v>
      </c>
      <c r="D3490" t="s">
        <v>10</v>
      </c>
      <c r="E3490" t="s">
        <v>16</v>
      </c>
      <c r="F3490" t="s">
        <v>12</v>
      </c>
      <c r="G3490" t="s">
        <v>13</v>
      </c>
      <c r="H3490" t="s">
        <v>12</v>
      </c>
      <c r="I3490">
        <v>55</v>
      </c>
    </row>
    <row r="3491" spans="1:9" x14ac:dyDescent="0.3">
      <c r="A3491">
        <v>3490</v>
      </c>
      <c r="B3491" t="s">
        <v>15</v>
      </c>
      <c r="C3491">
        <v>716100</v>
      </c>
      <c r="D3491" t="s">
        <v>10</v>
      </c>
      <c r="E3491" t="s">
        <v>11</v>
      </c>
      <c r="F3491" t="s">
        <v>12</v>
      </c>
      <c r="G3491" t="s">
        <v>13</v>
      </c>
      <c r="H3491" t="s">
        <v>12</v>
      </c>
      <c r="I3491">
        <v>29</v>
      </c>
    </row>
    <row r="3492" spans="1:9" x14ac:dyDescent="0.3">
      <c r="A3492">
        <v>3491</v>
      </c>
      <c r="B3492" t="s">
        <v>9</v>
      </c>
      <c r="C3492">
        <v>100000</v>
      </c>
      <c r="D3492" t="s">
        <v>10</v>
      </c>
      <c r="E3492" t="s">
        <v>16</v>
      </c>
      <c r="F3492" t="s">
        <v>12</v>
      </c>
      <c r="G3492" t="s">
        <v>13</v>
      </c>
      <c r="H3492" t="s">
        <v>12</v>
      </c>
      <c r="I3492">
        <v>52</v>
      </c>
    </row>
    <row r="3493" spans="1:9" x14ac:dyDescent="0.3">
      <c r="A3493">
        <v>3492</v>
      </c>
      <c r="B3493" t="s">
        <v>15</v>
      </c>
      <c r="C3493">
        <v>550234.51</v>
      </c>
      <c r="D3493" t="s">
        <v>10</v>
      </c>
      <c r="E3493" t="s">
        <v>16</v>
      </c>
      <c r="F3493" t="s">
        <v>12</v>
      </c>
      <c r="G3493" t="s">
        <v>13</v>
      </c>
      <c r="H3493" t="s">
        <v>13</v>
      </c>
      <c r="I3493">
        <v>41</v>
      </c>
    </row>
    <row r="3494" spans="1:9" x14ac:dyDescent="0.3">
      <c r="A3494">
        <v>3493</v>
      </c>
      <c r="B3494" t="s">
        <v>9</v>
      </c>
      <c r="C3494">
        <v>297046</v>
      </c>
      <c r="D3494" t="s">
        <v>17</v>
      </c>
      <c r="E3494" t="s">
        <v>16</v>
      </c>
      <c r="F3494" t="s">
        <v>12</v>
      </c>
      <c r="G3494" t="s">
        <v>13</v>
      </c>
      <c r="H3494" t="s">
        <v>13</v>
      </c>
      <c r="I3494">
        <v>61</v>
      </c>
    </row>
    <row r="3495" spans="1:9" x14ac:dyDescent="0.3">
      <c r="A3495">
        <v>3494</v>
      </c>
      <c r="B3495" t="s">
        <v>15</v>
      </c>
      <c r="C3495">
        <v>600000</v>
      </c>
      <c r="D3495" t="s">
        <v>10</v>
      </c>
      <c r="E3495" t="s">
        <v>16</v>
      </c>
      <c r="F3495" t="s">
        <v>12</v>
      </c>
      <c r="G3495" t="s">
        <v>13</v>
      </c>
      <c r="H3495" t="s">
        <v>13</v>
      </c>
      <c r="I3495">
        <v>36</v>
      </c>
    </row>
    <row r="3496" spans="1:9" x14ac:dyDescent="0.3">
      <c r="A3496">
        <v>3495</v>
      </c>
      <c r="B3496" t="s">
        <v>15</v>
      </c>
      <c r="C3496">
        <v>512783.28</v>
      </c>
      <c r="D3496" t="s">
        <v>10</v>
      </c>
      <c r="E3496" t="s">
        <v>16</v>
      </c>
      <c r="F3496" t="s">
        <v>12</v>
      </c>
      <c r="G3496" t="s">
        <v>13</v>
      </c>
      <c r="H3496" t="s">
        <v>13</v>
      </c>
      <c r="I3496">
        <v>26</v>
      </c>
    </row>
    <row r="3497" spans="1:9" x14ac:dyDescent="0.3">
      <c r="A3497">
        <v>3496</v>
      </c>
      <c r="B3497" t="s">
        <v>9</v>
      </c>
      <c r="C3497">
        <v>84000</v>
      </c>
      <c r="D3497" t="s">
        <v>10</v>
      </c>
      <c r="E3497" t="s">
        <v>16</v>
      </c>
      <c r="F3497" t="s">
        <v>12</v>
      </c>
      <c r="G3497" t="s">
        <v>13</v>
      </c>
      <c r="H3497" t="s">
        <v>13</v>
      </c>
      <c r="I3497">
        <v>56</v>
      </c>
    </row>
    <row r="3498" spans="1:9" x14ac:dyDescent="0.3">
      <c r="A3498">
        <v>3497</v>
      </c>
      <c r="B3498" t="s">
        <v>15</v>
      </c>
      <c r="C3498">
        <v>689218.5</v>
      </c>
      <c r="D3498" t="s">
        <v>10</v>
      </c>
      <c r="E3498" t="s">
        <v>11</v>
      </c>
      <c r="F3498" t="s">
        <v>12</v>
      </c>
      <c r="G3498" t="s">
        <v>13</v>
      </c>
      <c r="H3498" t="s">
        <v>13</v>
      </c>
      <c r="I3498">
        <v>37</v>
      </c>
    </row>
    <row r="3499" spans="1:9" x14ac:dyDescent="0.3">
      <c r="A3499">
        <v>3498</v>
      </c>
      <c r="B3499" t="s">
        <v>15</v>
      </c>
      <c r="C3499">
        <v>384658.4</v>
      </c>
      <c r="D3499" t="s">
        <v>10</v>
      </c>
      <c r="E3499" t="s">
        <v>16</v>
      </c>
      <c r="F3499" t="s">
        <v>12</v>
      </c>
      <c r="G3499" t="s">
        <v>13</v>
      </c>
      <c r="H3499" t="s">
        <v>13</v>
      </c>
      <c r="I3499">
        <v>43</v>
      </c>
    </row>
    <row r="3500" spans="1:9" x14ac:dyDescent="0.3">
      <c r="A3500">
        <v>3499</v>
      </c>
      <c r="B3500" t="s">
        <v>9</v>
      </c>
      <c r="C3500">
        <v>140000</v>
      </c>
      <c r="D3500" t="s">
        <v>10</v>
      </c>
      <c r="E3500" t="s">
        <v>16</v>
      </c>
      <c r="F3500" t="s">
        <v>12</v>
      </c>
      <c r="G3500" t="s">
        <v>12</v>
      </c>
      <c r="H3500" t="s">
        <v>13</v>
      </c>
      <c r="I3500">
        <v>57</v>
      </c>
    </row>
    <row r="3501" spans="1:9" x14ac:dyDescent="0.3">
      <c r="A3501">
        <v>3500</v>
      </c>
      <c r="B3501" t="s">
        <v>9</v>
      </c>
      <c r="C3501">
        <v>297046</v>
      </c>
      <c r="D3501" t="s">
        <v>18</v>
      </c>
      <c r="E3501" t="s">
        <v>16</v>
      </c>
      <c r="F3501" t="s">
        <v>12</v>
      </c>
      <c r="G3501" t="s">
        <v>13</v>
      </c>
      <c r="H3501" t="s">
        <v>12</v>
      </c>
      <c r="I3501">
        <v>61</v>
      </c>
    </row>
    <row r="3502" spans="1:9" x14ac:dyDescent="0.3">
      <c r="A3502">
        <v>3501</v>
      </c>
      <c r="B3502" t="s">
        <v>15</v>
      </c>
      <c r="C3502">
        <v>277753.92</v>
      </c>
      <c r="D3502" t="s">
        <v>10</v>
      </c>
      <c r="E3502" t="s">
        <v>16</v>
      </c>
      <c r="F3502" t="s">
        <v>12</v>
      </c>
      <c r="G3502" t="s">
        <v>13</v>
      </c>
      <c r="H3502" t="s">
        <v>13</v>
      </c>
      <c r="I3502">
        <v>20</v>
      </c>
    </row>
    <row r="3503" spans="1:9" x14ac:dyDescent="0.3">
      <c r="A3503">
        <v>3502</v>
      </c>
      <c r="B3503" t="s">
        <v>15</v>
      </c>
      <c r="C3503">
        <v>278030</v>
      </c>
      <c r="D3503" t="s">
        <v>19</v>
      </c>
      <c r="E3503" t="s">
        <v>16</v>
      </c>
      <c r="F3503" t="s">
        <v>12</v>
      </c>
      <c r="G3503" t="s">
        <v>13</v>
      </c>
      <c r="H3503" t="s">
        <v>13</v>
      </c>
      <c r="I3503">
        <v>54</v>
      </c>
    </row>
    <row r="3504" spans="1:9" x14ac:dyDescent="0.3">
      <c r="A3504">
        <v>3503</v>
      </c>
      <c r="B3504" t="s">
        <v>9</v>
      </c>
      <c r="C3504">
        <v>742483</v>
      </c>
      <c r="D3504" t="s">
        <v>18</v>
      </c>
      <c r="E3504" t="s">
        <v>16</v>
      </c>
      <c r="F3504" t="s">
        <v>12</v>
      </c>
      <c r="G3504" t="s">
        <v>13</v>
      </c>
      <c r="H3504" t="s">
        <v>12</v>
      </c>
      <c r="I3504">
        <v>70</v>
      </c>
    </row>
    <row r="3505" spans="1:9" x14ac:dyDescent="0.3">
      <c r="A3505">
        <v>3504</v>
      </c>
      <c r="B3505" t="s">
        <v>9</v>
      </c>
      <c r="C3505">
        <v>460800</v>
      </c>
      <c r="D3505" t="s">
        <v>10</v>
      </c>
      <c r="E3505" t="s">
        <v>11</v>
      </c>
      <c r="F3505" t="s">
        <v>12</v>
      </c>
      <c r="G3505" t="s">
        <v>13</v>
      </c>
      <c r="H3505" t="s">
        <v>13</v>
      </c>
      <c r="I3505">
        <v>60</v>
      </c>
    </row>
    <row r="3506" spans="1:9" x14ac:dyDescent="0.3">
      <c r="A3506">
        <v>3505</v>
      </c>
      <c r="B3506" t="s">
        <v>9</v>
      </c>
      <c r="C3506">
        <v>350402.66</v>
      </c>
      <c r="D3506" t="s">
        <v>10</v>
      </c>
      <c r="E3506" t="s">
        <v>16</v>
      </c>
      <c r="F3506" t="s">
        <v>12</v>
      </c>
      <c r="G3506" t="s">
        <v>13</v>
      </c>
      <c r="H3506" t="s">
        <v>13</v>
      </c>
      <c r="I3506">
        <v>22</v>
      </c>
    </row>
    <row r="3507" spans="1:9" x14ac:dyDescent="0.3">
      <c r="A3507">
        <v>3506</v>
      </c>
      <c r="B3507" t="s">
        <v>9</v>
      </c>
      <c r="C3507">
        <v>915119.76</v>
      </c>
      <c r="D3507" t="s">
        <v>10</v>
      </c>
      <c r="E3507" t="s">
        <v>16</v>
      </c>
      <c r="F3507" t="s">
        <v>12</v>
      </c>
      <c r="G3507" t="s">
        <v>13</v>
      </c>
      <c r="H3507" t="s">
        <v>13</v>
      </c>
      <c r="I3507">
        <v>37</v>
      </c>
    </row>
    <row r="3508" spans="1:9" x14ac:dyDescent="0.3">
      <c r="A3508">
        <v>3507</v>
      </c>
      <c r="B3508" t="s">
        <v>15</v>
      </c>
      <c r="C3508">
        <v>155242.92000000001</v>
      </c>
      <c r="D3508" t="s">
        <v>10</v>
      </c>
      <c r="E3508" t="s">
        <v>16</v>
      </c>
      <c r="F3508" t="s">
        <v>12</v>
      </c>
      <c r="G3508" t="s">
        <v>13</v>
      </c>
      <c r="H3508" t="s">
        <v>13</v>
      </c>
      <c r="I3508">
        <v>24</v>
      </c>
    </row>
    <row r="3509" spans="1:9" x14ac:dyDescent="0.3">
      <c r="A3509">
        <v>3508</v>
      </c>
      <c r="B3509" t="s">
        <v>15</v>
      </c>
      <c r="C3509">
        <v>358973</v>
      </c>
      <c r="D3509" t="s">
        <v>10</v>
      </c>
      <c r="E3509" t="s">
        <v>16</v>
      </c>
      <c r="F3509" t="s">
        <v>12</v>
      </c>
      <c r="G3509" t="s">
        <v>13</v>
      </c>
      <c r="H3509" t="s">
        <v>13</v>
      </c>
      <c r="I3509">
        <v>24</v>
      </c>
    </row>
    <row r="3510" spans="1:9" x14ac:dyDescent="0.3">
      <c r="A3510">
        <v>3509</v>
      </c>
      <c r="B3510" t="s">
        <v>9</v>
      </c>
      <c r="C3510">
        <v>15000</v>
      </c>
      <c r="D3510" t="s">
        <v>10</v>
      </c>
      <c r="E3510" t="s">
        <v>16</v>
      </c>
      <c r="F3510" t="s">
        <v>12</v>
      </c>
      <c r="G3510" t="s">
        <v>13</v>
      </c>
      <c r="H3510" t="s">
        <v>13</v>
      </c>
      <c r="I3510">
        <v>42</v>
      </c>
    </row>
    <row r="3511" spans="1:9" x14ac:dyDescent="0.3">
      <c r="A3511">
        <v>3510</v>
      </c>
      <c r="B3511" t="s">
        <v>9</v>
      </c>
      <c r="C3511">
        <v>403612.34</v>
      </c>
      <c r="D3511" t="s">
        <v>10</v>
      </c>
      <c r="E3511" t="s">
        <v>16</v>
      </c>
      <c r="F3511" t="s">
        <v>12</v>
      </c>
      <c r="G3511" t="s">
        <v>13</v>
      </c>
      <c r="H3511" t="s">
        <v>13</v>
      </c>
      <c r="I3511">
        <v>37</v>
      </c>
    </row>
    <row r="3512" spans="1:9" x14ac:dyDescent="0.3">
      <c r="A3512">
        <v>3511</v>
      </c>
      <c r="B3512" t="s">
        <v>15</v>
      </c>
      <c r="C3512">
        <v>702145.6</v>
      </c>
      <c r="D3512" t="s">
        <v>10</v>
      </c>
      <c r="E3512" t="s">
        <v>11</v>
      </c>
      <c r="F3512" t="s">
        <v>12</v>
      </c>
      <c r="G3512" t="s">
        <v>13</v>
      </c>
      <c r="H3512" t="s">
        <v>13</v>
      </c>
      <c r="I3512">
        <v>35</v>
      </c>
    </row>
    <row r="3513" spans="1:9" x14ac:dyDescent="0.3">
      <c r="A3513">
        <v>3512</v>
      </c>
      <c r="B3513" t="s">
        <v>9</v>
      </c>
      <c r="C3513">
        <v>540982.97</v>
      </c>
      <c r="D3513" t="s">
        <v>10</v>
      </c>
      <c r="E3513" t="s">
        <v>11</v>
      </c>
      <c r="F3513" t="s">
        <v>12</v>
      </c>
      <c r="G3513" t="s">
        <v>13</v>
      </c>
      <c r="H3513" t="s">
        <v>13</v>
      </c>
      <c r="I3513">
        <v>29</v>
      </c>
    </row>
    <row r="3514" spans="1:9" x14ac:dyDescent="0.3">
      <c r="A3514">
        <v>3513</v>
      </c>
      <c r="B3514" t="s">
        <v>9</v>
      </c>
      <c r="C3514">
        <v>399945.97</v>
      </c>
      <c r="D3514" t="s">
        <v>14</v>
      </c>
      <c r="E3514" t="s">
        <v>11</v>
      </c>
      <c r="F3514" t="s">
        <v>12</v>
      </c>
      <c r="G3514" t="s">
        <v>13</v>
      </c>
      <c r="H3514" t="s">
        <v>13</v>
      </c>
      <c r="I3514">
        <v>92</v>
      </c>
    </row>
    <row r="3515" spans="1:9" x14ac:dyDescent="0.3">
      <c r="A3515">
        <v>3514</v>
      </c>
      <c r="B3515" t="s">
        <v>9</v>
      </c>
      <c r="C3515">
        <v>470000</v>
      </c>
      <c r="D3515" t="s">
        <v>10</v>
      </c>
      <c r="E3515" t="s">
        <v>16</v>
      </c>
      <c r="F3515" t="s">
        <v>12</v>
      </c>
      <c r="G3515" t="s">
        <v>13</v>
      </c>
      <c r="H3515" t="s">
        <v>13</v>
      </c>
      <c r="I3515">
        <v>39</v>
      </c>
    </row>
    <row r="3516" spans="1:9" x14ac:dyDescent="0.3">
      <c r="A3516">
        <v>3515</v>
      </c>
      <c r="B3516" t="s">
        <v>9</v>
      </c>
      <c r="C3516">
        <v>514062</v>
      </c>
      <c r="D3516" t="s">
        <v>18</v>
      </c>
      <c r="E3516" t="s">
        <v>16</v>
      </c>
      <c r="F3516" t="s">
        <v>12</v>
      </c>
      <c r="G3516" t="s">
        <v>13</v>
      </c>
      <c r="H3516" t="s">
        <v>12</v>
      </c>
      <c r="I3516">
        <v>62</v>
      </c>
    </row>
    <row r="3517" spans="1:9" x14ac:dyDescent="0.3">
      <c r="A3517">
        <v>3516</v>
      </c>
      <c r="B3517" t="s">
        <v>15</v>
      </c>
      <c r="C3517">
        <v>278030</v>
      </c>
      <c r="D3517" t="s">
        <v>19</v>
      </c>
      <c r="E3517" t="s">
        <v>16</v>
      </c>
      <c r="F3517" t="s">
        <v>12</v>
      </c>
      <c r="G3517" t="s">
        <v>13</v>
      </c>
      <c r="H3517" t="s">
        <v>13</v>
      </c>
      <c r="I3517">
        <v>69</v>
      </c>
    </row>
    <row r="3518" spans="1:9" x14ac:dyDescent="0.3">
      <c r="A3518">
        <v>3517</v>
      </c>
      <c r="B3518" t="s">
        <v>15</v>
      </c>
      <c r="C3518">
        <v>331181</v>
      </c>
      <c r="D3518" t="s">
        <v>18</v>
      </c>
      <c r="E3518" t="s">
        <v>16</v>
      </c>
      <c r="F3518" t="s">
        <v>12</v>
      </c>
      <c r="G3518" t="s">
        <v>13</v>
      </c>
      <c r="H3518" t="s">
        <v>13</v>
      </c>
      <c r="I3518">
        <v>59</v>
      </c>
    </row>
    <row r="3519" spans="1:9" x14ac:dyDescent="0.3">
      <c r="A3519">
        <v>3518</v>
      </c>
      <c r="B3519" t="s">
        <v>9</v>
      </c>
      <c r="C3519">
        <v>1516000</v>
      </c>
      <c r="D3519" t="s">
        <v>10</v>
      </c>
      <c r="E3519" t="s">
        <v>16</v>
      </c>
      <c r="F3519" t="s">
        <v>12</v>
      </c>
      <c r="G3519" t="s">
        <v>13</v>
      </c>
      <c r="H3519" t="s">
        <v>13</v>
      </c>
      <c r="I3519">
        <v>32</v>
      </c>
    </row>
    <row r="3520" spans="1:9" x14ac:dyDescent="0.3">
      <c r="A3520">
        <v>3519</v>
      </c>
      <c r="B3520" t="s">
        <v>15</v>
      </c>
      <c r="C3520">
        <v>298821</v>
      </c>
      <c r="D3520" t="s">
        <v>17</v>
      </c>
      <c r="E3520" t="s">
        <v>16</v>
      </c>
      <c r="F3520" t="s">
        <v>12</v>
      </c>
      <c r="G3520" t="s">
        <v>13</v>
      </c>
      <c r="H3520" t="s">
        <v>13</v>
      </c>
      <c r="I3520">
        <v>47</v>
      </c>
    </row>
    <row r="3521" spans="1:9" x14ac:dyDescent="0.3">
      <c r="A3521">
        <v>3520</v>
      </c>
      <c r="B3521" t="s">
        <v>9</v>
      </c>
      <c r="C3521">
        <v>550000</v>
      </c>
      <c r="D3521" t="s">
        <v>10</v>
      </c>
      <c r="E3521" t="s">
        <v>16</v>
      </c>
      <c r="F3521" t="s">
        <v>12</v>
      </c>
      <c r="G3521" t="s">
        <v>12</v>
      </c>
      <c r="H3521" t="s">
        <v>13</v>
      </c>
      <c r="I3521">
        <v>31</v>
      </c>
    </row>
    <row r="3522" spans="1:9" x14ac:dyDescent="0.3">
      <c r="A3522">
        <v>3521</v>
      </c>
      <c r="B3522" t="s">
        <v>15</v>
      </c>
      <c r="C3522">
        <v>1941122</v>
      </c>
      <c r="D3522" t="s">
        <v>10</v>
      </c>
      <c r="E3522" t="s">
        <v>16</v>
      </c>
      <c r="F3522" t="s">
        <v>12</v>
      </c>
      <c r="G3522" t="s">
        <v>13</v>
      </c>
      <c r="H3522" t="s">
        <v>13</v>
      </c>
      <c r="I3522">
        <v>35</v>
      </c>
    </row>
    <row r="3523" spans="1:9" x14ac:dyDescent="0.3">
      <c r="A3523">
        <v>3522</v>
      </c>
      <c r="B3523" t="s">
        <v>9</v>
      </c>
      <c r="C3523">
        <v>520421</v>
      </c>
      <c r="D3523" t="s">
        <v>18</v>
      </c>
      <c r="E3523" t="s">
        <v>16</v>
      </c>
      <c r="F3523" t="s">
        <v>12</v>
      </c>
      <c r="G3523" t="s">
        <v>13</v>
      </c>
      <c r="H3523" t="s">
        <v>12</v>
      </c>
      <c r="I3523">
        <v>58</v>
      </c>
    </row>
    <row r="3524" spans="1:9" x14ac:dyDescent="0.3">
      <c r="A3524">
        <v>3523</v>
      </c>
      <c r="B3524" t="s">
        <v>15</v>
      </c>
      <c r="C3524">
        <v>266312.05</v>
      </c>
      <c r="D3524" t="s">
        <v>10</v>
      </c>
      <c r="E3524" t="s">
        <v>16</v>
      </c>
      <c r="F3524" t="s">
        <v>12</v>
      </c>
      <c r="G3524" t="s">
        <v>13</v>
      </c>
      <c r="H3524" t="s">
        <v>13</v>
      </c>
      <c r="I3524">
        <v>21</v>
      </c>
    </row>
    <row r="3525" spans="1:9" x14ac:dyDescent="0.3">
      <c r="A3525">
        <v>3524</v>
      </c>
      <c r="B3525" t="s">
        <v>9</v>
      </c>
      <c r="C3525">
        <v>2743997</v>
      </c>
      <c r="D3525" t="s">
        <v>10</v>
      </c>
      <c r="E3525" t="s">
        <v>16</v>
      </c>
      <c r="F3525" t="s">
        <v>12</v>
      </c>
      <c r="G3525" t="s">
        <v>13</v>
      </c>
      <c r="H3525" t="s">
        <v>13</v>
      </c>
      <c r="I3525">
        <v>45</v>
      </c>
    </row>
    <row r="3526" spans="1:9" x14ac:dyDescent="0.3">
      <c r="A3526">
        <v>3525</v>
      </c>
      <c r="B3526" t="s">
        <v>15</v>
      </c>
      <c r="C3526">
        <v>1125734.83</v>
      </c>
      <c r="D3526" t="s">
        <v>10</v>
      </c>
      <c r="E3526" t="s">
        <v>11</v>
      </c>
      <c r="F3526" t="s">
        <v>12</v>
      </c>
      <c r="G3526" t="s">
        <v>13</v>
      </c>
      <c r="H3526" t="s">
        <v>13</v>
      </c>
      <c r="I3526">
        <v>47</v>
      </c>
    </row>
    <row r="3527" spans="1:9" x14ac:dyDescent="0.3">
      <c r="A3527">
        <v>3526</v>
      </c>
      <c r="B3527" t="s">
        <v>9</v>
      </c>
      <c r="C3527">
        <v>298270</v>
      </c>
      <c r="D3527" t="s">
        <v>10</v>
      </c>
      <c r="E3527" t="s">
        <v>16</v>
      </c>
      <c r="F3527" t="s">
        <v>12</v>
      </c>
      <c r="G3527" t="s">
        <v>13</v>
      </c>
      <c r="H3527" t="s">
        <v>13</v>
      </c>
      <c r="I3527">
        <v>25</v>
      </c>
    </row>
    <row r="3528" spans="1:9" x14ac:dyDescent="0.3">
      <c r="A3528">
        <v>3527</v>
      </c>
      <c r="B3528" t="s">
        <v>9</v>
      </c>
      <c r="C3528">
        <v>266400</v>
      </c>
      <c r="D3528" t="s">
        <v>10</v>
      </c>
      <c r="E3528" t="s">
        <v>16</v>
      </c>
      <c r="F3528" t="s">
        <v>12</v>
      </c>
      <c r="G3528" t="s">
        <v>13</v>
      </c>
      <c r="H3528" t="s">
        <v>12</v>
      </c>
      <c r="I3528">
        <v>36</v>
      </c>
    </row>
    <row r="3529" spans="1:9" x14ac:dyDescent="0.3">
      <c r="A3529">
        <v>3528</v>
      </c>
      <c r="B3529" t="s">
        <v>9</v>
      </c>
      <c r="C3529">
        <v>297046</v>
      </c>
      <c r="D3529" t="s">
        <v>18</v>
      </c>
      <c r="E3529" t="s">
        <v>16</v>
      </c>
      <c r="F3529" t="s">
        <v>12</v>
      </c>
      <c r="G3529" t="s">
        <v>13</v>
      </c>
      <c r="H3529" t="s">
        <v>13</v>
      </c>
      <c r="I3529">
        <v>57</v>
      </c>
    </row>
    <row r="3530" spans="1:9" x14ac:dyDescent="0.3">
      <c r="A3530">
        <v>3529</v>
      </c>
      <c r="B3530" t="s">
        <v>9</v>
      </c>
      <c r="C3530">
        <v>103000</v>
      </c>
      <c r="D3530" t="s">
        <v>10</v>
      </c>
      <c r="E3530" t="s">
        <v>16</v>
      </c>
      <c r="F3530" t="s">
        <v>12</v>
      </c>
      <c r="G3530" t="s">
        <v>12</v>
      </c>
      <c r="H3530" t="s">
        <v>12</v>
      </c>
      <c r="I3530">
        <v>37</v>
      </c>
    </row>
    <row r="3531" spans="1:9" x14ac:dyDescent="0.3">
      <c r="A3531">
        <v>3530</v>
      </c>
      <c r="B3531" t="s">
        <v>9</v>
      </c>
      <c r="C3531">
        <v>746762</v>
      </c>
      <c r="D3531" t="s">
        <v>10</v>
      </c>
      <c r="E3531" t="s">
        <v>11</v>
      </c>
      <c r="F3531" t="s">
        <v>12</v>
      </c>
      <c r="G3531" t="s">
        <v>13</v>
      </c>
      <c r="H3531" t="s">
        <v>13</v>
      </c>
      <c r="I3531">
        <v>33</v>
      </c>
    </row>
    <row r="3532" spans="1:9" x14ac:dyDescent="0.3">
      <c r="A3532">
        <v>3531</v>
      </c>
      <c r="B3532" t="s">
        <v>9</v>
      </c>
      <c r="C3532">
        <v>312000</v>
      </c>
      <c r="D3532" t="s">
        <v>10</v>
      </c>
      <c r="E3532" t="s">
        <v>16</v>
      </c>
      <c r="F3532" t="s">
        <v>12</v>
      </c>
      <c r="G3532" t="s">
        <v>13</v>
      </c>
      <c r="H3532" t="s">
        <v>12</v>
      </c>
      <c r="I3532">
        <v>39</v>
      </c>
    </row>
    <row r="3533" spans="1:9" x14ac:dyDescent="0.3">
      <c r="A3533">
        <v>3532</v>
      </c>
      <c r="B3533" t="s">
        <v>15</v>
      </c>
      <c r="C3533">
        <v>302470</v>
      </c>
      <c r="D3533" t="s">
        <v>17</v>
      </c>
      <c r="E3533" t="s">
        <v>16</v>
      </c>
      <c r="F3533" t="s">
        <v>12</v>
      </c>
      <c r="G3533" t="s">
        <v>12</v>
      </c>
      <c r="H3533" t="s">
        <v>13</v>
      </c>
      <c r="I3533">
        <v>28</v>
      </c>
    </row>
    <row r="3534" spans="1:9" x14ac:dyDescent="0.3">
      <c r="A3534">
        <v>3533</v>
      </c>
      <c r="B3534" t="s">
        <v>9</v>
      </c>
      <c r="C3534">
        <v>242811.62</v>
      </c>
      <c r="D3534" t="s">
        <v>14</v>
      </c>
      <c r="E3534" t="s">
        <v>11</v>
      </c>
      <c r="F3534" t="s">
        <v>12</v>
      </c>
      <c r="G3534" t="s">
        <v>13</v>
      </c>
      <c r="H3534" t="s">
        <v>13</v>
      </c>
      <c r="I3534">
        <v>67</v>
      </c>
    </row>
    <row r="3535" spans="1:9" x14ac:dyDescent="0.3">
      <c r="A3535">
        <v>3534</v>
      </c>
      <c r="B3535" t="s">
        <v>15</v>
      </c>
      <c r="C3535">
        <v>510544</v>
      </c>
      <c r="D3535" t="s">
        <v>10</v>
      </c>
      <c r="E3535" t="s">
        <v>16</v>
      </c>
      <c r="F3535" t="s">
        <v>12</v>
      </c>
      <c r="G3535" t="s">
        <v>13</v>
      </c>
      <c r="H3535" t="s">
        <v>13</v>
      </c>
      <c r="I3535">
        <v>39</v>
      </c>
    </row>
    <row r="3536" spans="1:9" x14ac:dyDescent="0.3">
      <c r="A3536">
        <v>3535</v>
      </c>
      <c r="B3536" t="s">
        <v>9</v>
      </c>
      <c r="C3536">
        <v>639148</v>
      </c>
      <c r="D3536" t="s">
        <v>18</v>
      </c>
      <c r="E3536" t="s">
        <v>16</v>
      </c>
      <c r="F3536" t="s">
        <v>12</v>
      </c>
      <c r="G3536" t="s">
        <v>13</v>
      </c>
      <c r="H3536" t="s">
        <v>13</v>
      </c>
      <c r="I3536">
        <v>73</v>
      </c>
    </row>
    <row r="3537" spans="1:9" x14ac:dyDescent="0.3">
      <c r="A3537">
        <v>3536</v>
      </c>
      <c r="B3537" t="s">
        <v>9</v>
      </c>
      <c r="C3537">
        <v>417679</v>
      </c>
      <c r="D3537" t="s">
        <v>18</v>
      </c>
      <c r="E3537" t="s">
        <v>16</v>
      </c>
      <c r="F3537" t="s">
        <v>12</v>
      </c>
      <c r="G3537" t="s">
        <v>13</v>
      </c>
      <c r="H3537" t="s">
        <v>12</v>
      </c>
      <c r="I3537">
        <v>47</v>
      </c>
    </row>
    <row r="3538" spans="1:9" x14ac:dyDescent="0.3">
      <c r="A3538">
        <v>3537</v>
      </c>
      <c r="B3538" t="s">
        <v>15</v>
      </c>
      <c r="C3538">
        <v>283144</v>
      </c>
      <c r="D3538" t="s">
        <v>10</v>
      </c>
      <c r="E3538" t="s">
        <v>16</v>
      </c>
      <c r="F3538" t="s">
        <v>12</v>
      </c>
      <c r="G3538" t="s">
        <v>13</v>
      </c>
      <c r="H3538" t="s">
        <v>13</v>
      </c>
      <c r="I3538">
        <v>38</v>
      </c>
    </row>
    <row r="3539" spans="1:9" x14ac:dyDescent="0.3">
      <c r="A3539">
        <v>3538</v>
      </c>
      <c r="B3539" t="s">
        <v>9</v>
      </c>
      <c r="C3539">
        <v>468729</v>
      </c>
      <c r="D3539" t="s">
        <v>10</v>
      </c>
      <c r="E3539" t="s">
        <v>11</v>
      </c>
      <c r="F3539" t="s">
        <v>12</v>
      </c>
      <c r="G3539" t="s">
        <v>13</v>
      </c>
      <c r="H3539" t="s">
        <v>13</v>
      </c>
      <c r="I3539">
        <v>39</v>
      </c>
    </row>
    <row r="3540" spans="1:9" x14ac:dyDescent="0.3">
      <c r="A3540">
        <v>3539</v>
      </c>
      <c r="B3540" t="s">
        <v>9</v>
      </c>
      <c r="C3540">
        <v>413858.99</v>
      </c>
      <c r="D3540" t="s">
        <v>10</v>
      </c>
      <c r="E3540" t="s">
        <v>16</v>
      </c>
      <c r="F3540" t="s">
        <v>12</v>
      </c>
      <c r="G3540" t="s">
        <v>13</v>
      </c>
      <c r="H3540" t="s">
        <v>12</v>
      </c>
      <c r="I3540">
        <v>60</v>
      </c>
    </row>
    <row r="3541" spans="1:9" x14ac:dyDescent="0.3">
      <c r="A3541">
        <v>3540</v>
      </c>
      <c r="B3541" t="s">
        <v>9</v>
      </c>
      <c r="C3541">
        <v>585136.5</v>
      </c>
      <c r="D3541" t="s">
        <v>10</v>
      </c>
      <c r="E3541" t="s">
        <v>11</v>
      </c>
      <c r="F3541" t="s">
        <v>12</v>
      </c>
      <c r="G3541" t="s">
        <v>13</v>
      </c>
      <c r="H3541" t="s">
        <v>13</v>
      </c>
      <c r="I3541">
        <v>30</v>
      </c>
    </row>
    <row r="3542" spans="1:9" x14ac:dyDescent="0.3">
      <c r="A3542">
        <v>3541</v>
      </c>
      <c r="B3542" t="s">
        <v>15</v>
      </c>
      <c r="C3542">
        <v>11900</v>
      </c>
      <c r="D3542" t="s">
        <v>10</v>
      </c>
      <c r="E3542" t="s">
        <v>16</v>
      </c>
      <c r="F3542" t="s">
        <v>12</v>
      </c>
      <c r="G3542" t="s">
        <v>13</v>
      </c>
      <c r="H3542" t="s">
        <v>13</v>
      </c>
      <c r="I3542">
        <v>45</v>
      </c>
    </row>
    <row r="3543" spans="1:9" x14ac:dyDescent="0.3">
      <c r="A3543">
        <v>3542</v>
      </c>
      <c r="B3543" t="s">
        <v>9</v>
      </c>
      <c r="C3543">
        <v>371501</v>
      </c>
      <c r="D3543" t="s">
        <v>10</v>
      </c>
      <c r="E3543" t="s">
        <v>16</v>
      </c>
      <c r="F3543" t="s">
        <v>12</v>
      </c>
      <c r="G3543" t="s">
        <v>12</v>
      </c>
      <c r="H3543" t="s">
        <v>13</v>
      </c>
      <c r="I3543">
        <v>59</v>
      </c>
    </row>
    <row r="3544" spans="1:9" x14ac:dyDescent="0.3">
      <c r="A3544">
        <v>3543</v>
      </c>
      <c r="B3544" t="s">
        <v>9</v>
      </c>
      <c r="C3544">
        <v>639148</v>
      </c>
      <c r="D3544" t="s">
        <v>18</v>
      </c>
      <c r="E3544" t="s">
        <v>16</v>
      </c>
      <c r="F3544" t="s">
        <v>12</v>
      </c>
      <c r="G3544" t="s">
        <v>13</v>
      </c>
      <c r="H3544" t="s">
        <v>12</v>
      </c>
      <c r="I3544">
        <v>66</v>
      </c>
    </row>
    <row r="3545" spans="1:9" x14ac:dyDescent="0.3">
      <c r="A3545">
        <v>3544</v>
      </c>
      <c r="B3545" t="s">
        <v>15</v>
      </c>
      <c r="C3545">
        <v>707308.6</v>
      </c>
      <c r="D3545" t="s">
        <v>10</v>
      </c>
      <c r="E3545" t="s">
        <v>16</v>
      </c>
      <c r="F3545" t="s">
        <v>12</v>
      </c>
      <c r="G3545" t="s">
        <v>13</v>
      </c>
      <c r="H3545" t="s">
        <v>13</v>
      </c>
      <c r="I3545">
        <v>36</v>
      </c>
    </row>
    <row r="3546" spans="1:9" x14ac:dyDescent="0.3">
      <c r="A3546">
        <v>3545</v>
      </c>
      <c r="B3546" t="s">
        <v>9</v>
      </c>
      <c r="C3546">
        <v>573826</v>
      </c>
      <c r="D3546" t="s">
        <v>17</v>
      </c>
      <c r="E3546" t="s">
        <v>16</v>
      </c>
      <c r="F3546" t="s">
        <v>12</v>
      </c>
      <c r="G3546" t="s">
        <v>12</v>
      </c>
      <c r="H3546" t="s">
        <v>13</v>
      </c>
      <c r="I3546">
        <v>38</v>
      </c>
    </row>
    <row r="3547" spans="1:9" x14ac:dyDescent="0.3">
      <c r="A3547">
        <v>3546</v>
      </c>
      <c r="B3547" t="s">
        <v>15</v>
      </c>
      <c r="C3547">
        <v>1355000</v>
      </c>
      <c r="D3547" t="s">
        <v>10</v>
      </c>
      <c r="E3547" t="s">
        <v>16</v>
      </c>
      <c r="F3547" t="s">
        <v>12</v>
      </c>
      <c r="G3547" t="s">
        <v>13</v>
      </c>
      <c r="H3547" t="s">
        <v>13</v>
      </c>
      <c r="I3547">
        <v>43</v>
      </c>
    </row>
    <row r="3548" spans="1:9" x14ac:dyDescent="0.3">
      <c r="A3548">
        <v>3547</v>
      </c>
      <c r="B3548" t="s">
        <v>15</v>
      </c>
      <c r="C3548">
        <v>1414474</v>
      </c>
      <c r="D3548" t="s">
        <v>14</v>
      </c>
      <c r="E3548" t="s">
        <v>11</v>
      </c>
      <c r="F3548" t="s">
        <v>12</v>
      </c>
      <c r="G3548" t="s">
        <v>13</v>
      </c>
      <c r="H3548" t="s">
        <v>13</v>
      </c>
      <c r="I3548">
        <v>56</v>
      </c>
    </row>
    <row r="3549" spans="1:9" x14ac:dyDescent="0.3">
      <c r="A3549">
        <v>3548</v>
      </c>
      <c r="B3549" t="s">
        <v>9</v>
      </c>
      <c r="C3549">
        <v>297280</v>
      </c>
      <c r="D3549" t="s">
        <v>17</v>
      </c>
      <c r="E3549" t="s">
        <v>16</v>
      </c>
      <c r="F3549" t="s">
        <v>12</v>
      </c>
      <c r="G3549" t="s">
        <v>13</v>
      </c>
      <c r="H3549" t="s">
        <v>13</v>
      </c>
      <c r="I3549">
        <v>64</v>
      </c>
    </row>
    <row r="3550" spans="1:9" x14ac:dyDescent="0.3">
      <c r="A3550">
        <v>3549</v>
      </c>
      <c r="B3550" t="s">
        <v>15</v>
      </c>
      <c r="C3550">
        <v>542430</v>
      </c>
      <c r="D3550" t="s">
        <v>10</v>
      </c>
      <c r="E3550" t="s">
        <v>16</v>
      </c>
      <c r="F3550" t="s">
        <v>12</v>
      </c>
      <c r="G3550" t="s">
        <v>13</v>
      </c>
      <c r="H3550" t="s">
        <v>13</v>
      </c>
      <c r="I3550">
        <v>29</v>
      </c>
    </row>
    <row r="3551" spans="1:9" x14ac:dyDescent="0.3">
      <c r="A3551">
        <v>3550</v>
      </c>
      <c r="B3551" t="s">
        <v>9</v>
      </c>
      <c r="C3551">
        <v>1186247.24</v>
      </c>
      <c r="D3551" t="s">
        <v>10</v>
      </c>
      <c r="E3551" t="s">
        <v>16</v>
      </c>
      <c r="F3551" t="s">
        <v>12</v>
      </c>
      <c r="G3551" t="s">
        <v>13</v>
      </c>
      <c r="H3551" t="s">
        <v>13</v>
      </c>
      <c r="I3551">
        <v>58</v>
      </c>
    </row>
    <row r="3552" spans="1:9" x14ac:dyDescent="0.3">
      <c r="A3552">
        <v>3551</v>
      </c>
      <c r="B3552" t="s">
        <v>15</v>
      </c>
      <c r="C3552">
        <v>495975</v>
      </c>
      <c r="D3552" t="s">
        <v>18</v>
      </c>
      <c r="E3552" t="s">
        <v>16</v>
      </c>
      <c r="F3552" t="s">
        <v>12</v>
      </c>
      <c r="G3552" t="s">
        <v>13</v>
      </c>
      <c r="H3552" t="s">
        <v>12</v>
      </c>
      <c r="I3552">
        <v>56</v>
      </c>
    </row>
    <row r="3553" spans="1:9" x14ac:dyDescent="0.3">
      <c r="A3553">
        <v>3552</v>
      </c>
      <c r="B3553" t="s">
        <v>9</v>
      </c>
      <c r="C3553">
        <v>490122</v>
      </c>
      <c r="D3553" t="s">
        <v>18</v>
      </c>
      <c r="E3553" t="s">
        <v>16</v>
      </c>
      <c r="F3553" t="s">
        <v>12</v>
      </c>
      <c r="G3553" t="s">
        <v>12</v>
      </c>
      <c r="H3553" t="s">
        <v>12</v>
      </c>
      <c r="I3553">
        <v>45</v>
      </c>
    </row>
    <row r="3554" spans="1:9" x14ac:dyDescent="0.3">
      <c r="A3554">
        <v>3553</v>
      </c>
      <c r="B3554" t="s">
        <v>15</v>
      </c>
      <c r="C3554">
        <v>358000</v>
      </c>
      <c r="D3554" t="s">
        <v>10</v>
      </c>
      <c r="E3554" t="s">
        <v>16</v>
      </c>
      <c r="F3554" t="s">
        <v>12</v>
      </c>
      <c r="G3554" t="s">
        <v>13</v>
      </c>
      <c r="H3554" t="s">
        <v>12</v>
      </c>
      <c r="I3554">
        <v>35</v>
      </c>
    </row>
    <row r="3555" spans="1:9" x14ac:dyDescent="0.3">
      <c r="A3555">
        <v>3554</v>
      </c>
      <c r="B3555" t="s">
        <v>15</v>
      </c>
      <c r="C3555">
        <v>233615</v>
      </c>
      <c r="D3555" t="s">
        <v>10</v>
      </c>
      <c r="E3555" t="s">
        <v>16</v>
      </c>
      <c r="F3555" t="s">
        <v>12</v>
      </c>
      <c r="G3555" t="s">
        <v>13</v>
      </c>
      <c r="H3555" t="s">
        <v>13</v>
      </c>
      <c r="I3555">
        <v>20</v>
      </c>
    </row>
    <row r="3556" spans="1:9" x14ac:dyDescent="0.3">
      <c r="A3556">
        <v>3555</v>
      </c>
      <c r="B3556" t="s">
        <v>9</v>
      </c>
      <c r="C3556">
        <v>540287.05000000005</v>
      </c>
      <c r="D3556" t="s">
        <v>10</v>
      </c>
      <c r="E3556" t="s">
        <v>16</v>
      </c>
      <c r="F3556" t="s">
        <v>12</v>
      </c>
      <c r="G3556" t="s">
        <v>13</v>
      </c>
      <c r="H3556" t="s">
        <v>13</v>
      </c>
      <c r="I3556">
        <v>40</v>
      </c>
    </row>
    <row r="3557" spans="1:9" x14ac:dyDescent="0.3">
      <c r="A3557">
        <v>3556</v>
      </c>
      <c r="B3557" t="s">
        <v>15</v>
      </c>
      <c r="C3557">
        <v>862543.82</v>
      </c>
      <c r="D3557" t="s">
        <v>10</v>
      </c>
      <c r="E3557" t="s">
        <v>11</v>
      </c>
      <c r="F3557" t="s">
        <v>12</v>
      </c>
      <c r="G3557" t="s">
        <v>13</v>
      </c>
      <c r="H3557" t="s">
        <v>13</v>
      </c>
      <c r="I3557">
        <v>37</v>
      </c>
    </row>
    <row r="3558" spans="1:9" x14ac:dyDescent="0.3">
      <c r="A3558">
        <v>3557</v>
      </c>
      <c r="B3558" t="s">
        <v>9</v>
      </c>
      <c r="C3558">
        <v>331181</v>
      </c>
      <c r="D3558" t="s">
        <v>18</v>
      </c>
      <c r="E3558" t="s">
        <v>16</v>
      </c>
      <c r="F3558" t="s">
        <v>12</v>
      </c>
      <c r="G3558" t="s">
        <v>13</v>
      </c>
      <c r="H3558" t="s">
        <v>12</v>
      </c>
      <c r="I3558">
        <v>51</v>
      </c>
    </row>
    <row r="3559" spans="1:9" x14ac:dyDescent="0.3">
      <c r="A3559">
        <v>3558</v>
      </c>
      <c r="B3559" t="s">
        <v>15</v>
      </c>
      <c r="C3559">
        <v>4805416.75</v>
      </c>
      <c r="D3559" t="s">
        <v>10</v>
      </c>
      <c r="E3559" t="s">
        <v>11</v>
      </c>
      <c r="F3559" t="s">
        <v>12</v>
      </c>
      <c r="G3559" t="s">
        <v>13</v>
      </c>
      <c r="H3559" t="s">
        <v>13</v>
      </c>
      <c r="I3559">
        <v>60</v>
      </c>
    </row>
    <row r="3560" spans="1:9" x14ac:dyDescent="0.3">
      <c r="A3560">
        <v>3559</v>
      </c>
      <c r="B3560" t="s">
        <v>9</v>
      </c>
      <c r="C3560">
        <v>857231</v>
      </c>
      <c r="D3560" t="s">
        <v>10</v>
      </c>
      <c r="E3560" t="s">
        <v>16</v>
      </c>
      <c r="F3560" t="s">
        <v>12</v>
      </c>
      <c r="G3560" t="s">
        <v>13</v>
      </c>
      <c r="H3560" t="s">
        <v>13</v>
      </c>
      <c r="I3560">
        <v>35</v>
      </c>
    </row>
    <row r="3561" spans="1:9" x14ac:dyDescent="0.3">
      <c r="A3561">
        <v>3560</v>
      </c>
      <c r="B3561" t="s">
        <v>15</v>
      </c>
      <c r="C3561">
        <v>297050</v>
      </c>
      <c r="D3561" t="s">
        <v>17</v>
      </c>
      <c r="E3561" t="s">
        <v>16</v>
      </c>
      <c r="F3561" t="s">
        <v>13</v>
      </c>
      <c r="G3561" t="s">
        <v>13</v>
      </c>
      <c r="H3561" t="s">
        <v>12</v>
      </c>
      <c r="I3561">
        <v>27</v>
      </c>
    </row>
    <row r="3562" spans="1:9" x14ac:dyDescent="0.3">
      <c r="A3562">
        <v>3561</v>
      </c>
      <c r="B3562" t="s">
        <v>15</v>
      </c>
      <c r="C3562">
        <v>541045</v>
      </c>
      <c r="D3562" t="s">
        <v>10</v>
      </c>
      <c r="E3562" t="s">
        <v>16</v>
      </c>
      <c r="F3562" t="s">
        <v>12</v>
      </c>
      <c r="G3562" t="s">
        <v>13</v>
      </c>
      <c r="H3562" t="s">
        <v>13</v>
      </c>
      <c r="I3562">
        <v>28</v>
      </c>
    </row>
    <row r="3563" spans="1:9" x14ac:dyDescent="0.3">
      <c r="A3563">
        <v>3562</v>
      </c>
      <c r="B3563" t="s">
        <v>9</v>
      </c>
      <c r="C3563">
        <v>623822</v>
      </c>
      <c r="D3563" t="s">
        <v>10</v>
      </c>
      <c r="E3563" t="s">
        <v>16</v>
      </c>
      <c r="F3563" t="s">
        <v>12</v>
      </c>
      <c r="G3563" t="s">
        <v>13</v>
      </c>
      <c r="H3563" t="s">
        <v>13</v>
      </c>
      <c r="I3563">
        <v>27</v>
      </c>
    </row>
    <row r="3564" spans="1:9" x14ac:dyDescent="0.3">
      <c r="A3564">
        <v>3563</v>
      </c>
      <c r="B3564" t="s">
        <v>9</v>
      </c>
      <c r="C3564">
        <v>476987</v>
      </c>
      <c r="D3564" t="s">
        <v>18</v>
      </c>
      <c r="E3564" t="s">
        <v>16</v>
      </c>
      <c r="F3564" t="s">
        <v>12</v>
      </c>
      <c r="G3564" t="s">
        <v>13</v>
      </c>
      <c r="H3564" t="s">
        <v>13</v>
      </c>
      <c r="I3564">
        <v>52</v>
      </c>
    </row>
    <row r="3565" spans="1:9" x14ac:dyDescent="0.3">
      <c r="A3565">
        <v>3564</v>
      </c>
      <c r="B3565" t="s">
        <v>9</v>
      </c>
      <c r="C3565">
        <v>1976257</v>
      </c>
      <c r="D3565" t="s">
        <v>10</v>
      </c>
      <c r="E3565" t="s">
        <v>11</v>
      </c>
      <c r="F3565" t="s">
        <v>12</v>
      </c>
      <c r="G3565" t="s">
        <v>13</v>
      </c>
      <c r="H3565" t="s">
        <v>13</v>
      </c>
      <c r="I3565">
        <v>56</v>
      </c>
    </row>
    <row r="3566" spans="1:9" x14ac:dyDescent="0.3">
      <c r="A3566">
        <v>3565</v>
      </c>
      <c r="B3566" t="s">
        <v>15</v>
      </c>
      <c r="C3566">
        <v>361783</v>
      </c>
      <c r="D3566" t="s">
        <v>17</v>
      </c>
      <c r="E3566" t="s">
        <v>16</v>
      </c>
      <c r="F3566" t="s">
        <v>12</v>
      </c>
      <c r="G3566" t="s">
        <v>13</v>
      </c>
      <c r="H3566" t="s">
        <v>12</v>
      </c>
      <c r="I3566">
        <v>52</v>
      </c>
    </row>
    <row r="3567" spans="1:9" x14ac:dyDescent="0.3">
      <c r="A3567">
        <v>3566</v>
      </c>
      <c r="B3567" t="s">
        <v>9</v>
      </c>
      <c r="C3567">
        <v>279985.18</v>
      </c>
      <c r="D3567" t="s">
        <v>10</v>
      </c>
      <c r="E3567" t="s">
        <v>16</v>
      </c>
      <c r="F3567" t="s">
        <v>12</v>
      </c>
      <c r="G3567" t="s">
        <v>13</v>
      </c>
      <c r="H3567" t="s">
        <v>13</v>
      </c>
      <c r="I3567">
        <v>37</v>
      </c>
    </row>
    <row r="3568" spans="1:9" x14ac:dyDescent="0.3">
      <c r="A3568">
        <v>3567</v>
      </c>
      <c r="B3568" t="s">
        <v>9</v>
      </c>
      <c r="C3568">
        <v>380000</v>
      </c>
      <c r="D3568" t="s">
        <v>10</v>
      </c>
      <c r="E3568" t="s">
        <v>16</v>
      </c>
      <c r="F3568" t="s">
        <v>12</v>
      </c>
      <c r="G3568" t="s">
        <v>13</v>
      </c>
      <c r="H3568" t="s">
        <v>13</v>
      </c>
      <c r="I3568">
        <v>32</v>
      </c>
    </row>
    <row r="3569" spans="1:9" x14ac:dyDescent="0.3">
      <c r="A3569">
        <v>3568</v>
      </c>
      <c r="B3569" t="s">
        <v>9</v>
      </c>
      <c r="C3569">
        <v>4102647.12</v>
      </c>
      <c r="D3569" t="s">
        <v>10</v>
      </c>
      <c r="E3569" t="s">
        <v>16</v>
      </c>
      <c r="F3569" t="s">
        <v>12</v>
      </c>
      <c r="G3569" t="s">
        <v>13</v>
      </c>
      <c r="H3569" t="s">
        <v>13</v>
      </c>
      <c r="I3569">
        <v>34</v>
      </c>
    </row>
    <row r="3570" spans="1:9" x14ac:dyDescent="0.3">
      <c r="A3570">
        <v>3569</v>
      </c>
      <c r="B3570" t="s">
        <v>15</v>
      </c>
      <c r="C3570">
        <v>413618.8</v>
      </c>
      <c r="D3570" t="s">
        <v>10</v>
      </c>
      <c r="E3570" t="s">
        <v>16</v>
      </c>
      <c r="F3570" t="s">
        <v>12</v>
      </c>
      <c r="G3570" t="s">
        <v>13</v>
      </c>
      <c r="H3570" t="s">
        <v>13</v>
      </c>
      <c r="I3570">
        <v>35</v>
      </c>
    </row>
    <row r="3571" spans="1:9" x14ac:dyDescent="0.3">
      <c r="A3571">
        <v>3570</v>
      </c>
      <c r="B3571" t="s">
        <v>9</v>
      </c>
      <c r="C3571">
        <v>295477</v>
      </c>
      <c r="D3571" t="s">
        <v>10</v>
      </c>
      <c r="E3571" t="s">
        <v>11</v>
      </c>
      <c r="F3571" t="s">
        <v>12</v>
      </c>
      <c r="G3571" t="s">
        <v>13</v>
      </c>
      <c r="H3571" t="s">
        <v>13</v>
      </c>
      <c r="I3571">
        <v>28</v>
      </c>
    </row>
    <row r="3572" spans="1:9" x14ac:dyDescent="0.3">
      <c r="A3572">
        <v>3571</v>
      </c>
      <c r="B3572" t="s">
        <v>9</v>
      </c>
      <c r="C3572">
        <v>300018</v>
      </c>
      <c r="D3572" t="s">
        <v>18</v>
      </c>
      <c r="E3572" t="s">
        <v>16</v>
      </c>
      <c r="F3572" t="s">
        <v>12</v>
      </c>
      <c r="G3572" t="s">
        <v>13</v>
      </c>
      <c r="H3572" t="s">
        <v>13</v>
      </c>
      <c r="I3572">
        <v>61</v>
      </c>
    </row>
    <row r="3573" spans="1:9" x14ac:dyDescent="0.3">
      <c r="A3573">
        <v>3572</v>
      </c>
      <c r="B3573" t="s">
        <v>9</v>
      </c>
      <c r="C3573">
        <v>1700000</v>
      </c>
      <c r="D3573" t="s">
        <v>10</v>
      </c>
      <c r="E3573" t="s">
        <v>16</v>
      </c>
      <c r="F3573" t="s">
        <v>12</v>
      </c>
      <c r="G3573" t="s">
        <v>13</v>
      </c>
      <c r="H3573" t="s">
        <v>13</v>
      </c>
      <c r="I3573">
        <v>45</v>
      </c>
    </row>
    <row r="3574" spans="1:9" x14ac:dyDescent="0.3">
      <c r="A3574">
        <v>3573</v>
      </c>
      <c r="B3574" t="s">
        <v>15</v>
      </c>
      <c r="C3574">
        <v>1260977.05</v>
      </c>
      <c r="D3574" t="s">
        <v>10</v>
      </c>
      <c r="E3574" t="s">
        <v>11</v>
      </c>
      <c r="F3574" t="s">
        <v>12</v>
      </c>
      <c r="G3574" t="s">
        <v>13</v>
      </c>
      <c r="H3574" t="s">
        <v>13</v>
      </c>
      <c r="I3574">
        <v>38</v>
      </c>
    </row>
    <row r="3575" spans="1:9" x14ac:dyDescent="0.3">
      <c r="A3575">
        <v>3574</v>
      </c>
      <c r="B3575" t="s">
        <v>9</v>
      </c>
      <c r="C3575">
        <v>885053.25</v>
      </c>
      <c r="D3575" t="s">
        <v>10</v>
      </c>
      <c r="E3575" t="s">
        <v>11</v>
      </c>
      <c r="F3575" t="s">
        <v>12</v>
      </c>
      <c r="G3575" t="s">
        <v>13</v>
      </c>
      <c r="H3575" t="s">
        <v>13</v>
      </c>
      <c r="I3575">
        <v>35</v>
      </c>
    </row>
    <row r="3576" spans="1:9" x14ac:dyDescent="0.3">
      <c r="A3576">
        <v>3575</v>
      </c>
      <c r="B3576" t="s">
        <v>15</v>
      </c>
      <c r="C3576">
        <v>722010.7</v>
      </c>
      <c r="D3576" t="s">
        <v>10</v>
      </c>
      <c r="E3576" t="s">
        <v>11</v>
      </c>
      <c r="F3576" t="s">
        <v>12</v>
      </c>
      <c r="G3576" t="s">
        <v>13</v>
      </c>
      <c r="H3576" t="s">
        <v>13</v>
      </c>
      <c r="I3576">
        <v>36</v>
      </c>
    </row>
    <row r="3577" spans="1:9" x14ac:dyDescent="0.3">
      <c r="A3577">
        <v>3576</v>
      </c>
      <c r="B3577" t="s">
        <v>9</v>
      </c>
      <c r="C3577">
        <v>413166</v>
      </c>
      <c r="D3577" t="s">
        <v>10</v>
      </c>
      <c r="E3577" t="s">
        <v>16</v>
      </c>
      <c r="F3577" t="s">
        <v>12</v>
      </c>
      <c r="G3577" t="s">
        <v>13</v>
      </c>
      <c r="H3577" t="s">
        <v>13</v>
      </c>
      <c r="I3577">
        <v>49</v>
      </c>
    </row>
    <row r="3578" spans="1:9" x14ac:dyDescent="0.3">
      <c r="A3578">
        <v>3577</v>
      </c>
      <c r="B3578" t="s">
        <v>15</v>
      </c>
      <c r="C3578">
        <v>356455</v>
      </c>
      <c r="D3578" t="s">
        <v>18</v>
      </c>
      <c r="E3578" t="s">
        <v>16</v>
      </c>
      <c r="F3578" t="s">
        <v>12</v>
      </c>
      <c r="G3578" t="s">
        <v>12</v>
      </c>
      <c r="H3578" t="s">
        <v>12</v>
      </c>
      <c r="I3578">
        <v>52</v>
      </c>
    </row>
    <row r="3579" spans="1:9" x14ac:dyDescent="0.3">
      <c r="A3579">
        <v>3578</v>
      </c>
      <c r="B3579" t="s">
        <v>15</v>
      </c>
      <c r="C3579">
        <v>300000</v>
      </c>
      <c r="D3579" t="s">
        <v>10</v>
      </c>
      <c r="E3579" t="s">
        <v>16</v>
      </c>
      <c r="F3579" t="s">
        <v>12</v>
      </c>
      <c r="G3579" t="s">
        <v>12</v>
      </c>
      <c r="H3579" t="s">
        <v>13</v>
      </c>
      <c r="I3579">
        <v>41</v>
      </c>
    </row>
    <row r="3580" spans="1:9" x14ac:dyDescent="0.3">
      <c r="A3580">
        <v>3579</v>
      </c>
      <c r="B3580" t="s">
        <v>15</v>
      </c>
      <c r="C3580">
        <v>1642647</v>
      </c>
      <c r="D3580" t="s">
        <v>14</v>
      </c>
      <c r="E3580" t="s">
        <v>11</v>
      </c>
      <c r="F3580" t="s">
        <v>12</v>
      </c>
      <c r="G3580" t="s">
        <v>13</v>
      </c>
      <c r="H3580" t="s">
        <v>13</v>
      </c>
      <c r="I3580">
        <v>59</v>
      </c>
    </row>
    <row r="3581" spans="1:9" x14ac:dyDescent="0.3">
      <c r="A3581">
        <v>3580</v>
      </c>
      <c r="B3581" t="s">
        <v>9</v>
      </c>
      <c r="C3581">
        <v>200000</v>
      </c>
      <c r="D3581" t="s">
        <v>10</v>
      </c>
      <c r="E3581" t="s">
        <v>16</v>
      </c>
      <c r="F3581" t="s">
        <v>12</v>
      </c>
      <c r="G3581" t="s">
        <v>13</v>
      </c>
      <c r="H3581" t="s">
        <v>12</v>
      </c>
      <c r="I3581">
        <v>30</v>
      </c>
    </row>
    <row r="3582" spans="1:9" x14ac:dyDescent="0.3">
      <c r="A3582">
        <v>3581</v>
      </c>
      <c r="B3582" t="s">
        <v>9</v>
      </c>
      <c r="C3582">
        <v>278030</v>
      </c>
      <c r="D3582" t="s">
        <v>19</v>
      </c>
      <c r="E3582" t="s">
        <v>16</v>
      </c>
      <c r="F3582" t="s">
        <v>12</v>
      </c>
      <c r="G3582" t="s">
        <v>13</v>
      </c>
      <c r="H3582" t="s">
        <v>13</v>
      </c>
      <c r="I3582">
        <v>35</v>
      </c>
    </row>
    <row r="3583" spans="1:9" x14ac:dyDescent="0.3">
      <c r="A3583">
        <v>3582</v>
      </c>
      <c r="B3583" t="s">
        <v>9</v>
      </c>
      <c r="C3583">
        <v>1184243</v>
      </c>
      <c r="D3583" t="s">
        <v>10</v>
      </c>
      <c r="E3583" t="s">
        <v>11</v>
      </c>
      <c r="F3583" t="s">
        <v>12</v>
      </c>
      <c r="G3583" t="s">
        <v>13</v>
      </c>
      <c r="H3583" t="s">
        <v>12</v>
      </c>
      <c r="I3583">
        <v>37</v>
      </c>
    </row>
    <row r="3584" spans="1:9" x14ac:dyDescent="0.3">
      <c r="A3584">
        <v>3583</v>
      </c>
      <c r="B3584" t="s">
        <v>15</v>
      </c>
      <c r="C3584">
        <v>1586732.18</v>
      </c>
      <c r="D3584" t="s">
        <v>10</v>
      </c>
      <c r="E3584" t="s">
        <v>11</v>
      </c>
      <c r="F3584" t="s">
        <v>12</v>
      </c>
      <c r="G3584" t="s">
        <v>13</v>
      </c>
      <c r="H3584" t="s">
        <v>13</v>
      </c>
      <c r="I3584">
        <v>70</v>
      </c>
    </row>
    <row r="3585" spans="1:9" x14ac:dyDescent="0.3">
      <c r="A3585">
        <v>3584</v>
      </c>
      <c r="B3585" t="s">
        <v>9</v>
      </c>
      <c r="C3585">
        <v>100000</v>
      </c>
      <c r="D3585" t="s">
        <v>10</v>
      </c>
      <c r="E3585" t="s">
        <v>16</v>
      </c>
      <c r="F3585" t="s">
        <v>12</v>
      </c>
      <c r="G3585" t="s">
        <v>13</v>
      </c>
      <c r="H3585" t="s">
        <v>12</v>
      </c>
      <c r="I3585">
        <v>41</v>
      </c>
    </row>
    <row r="3586" spans="1:9" x14ac:dyDescent="0.3">
      <c r="A3586">
        <v>3585</v>
      </c>
      <c r="B3586" t="s">
        <v>9</v>
      </c>
      <c r="C3586">
        <v>1198242.1599999999</v>
      </c>
      <c r="D3586" t="s">
        <v>10</v>
      </c>
      <c r="E3586" t="s">
        <v>16</v>
      </c>
      <c r="F3586" t="s">
        <v>12</v>
      </c>
      <c r="G3586" t="s">
        <v>13</v>
      </c>
      <c r="H3586" t="s">
        <v>13</v>
      </c>
      <c r="I3586">
        <v>28</v>
      </c>
    </row>
    <row r="3587" spans="1:9" x14ac:dyDescent="0.3">
      <c r="A3587">
        <v>3586</v>
      </c>
      <c r="B3587" t="s">
        <v>9</v>
      </c>
      <c r="C3587">
        <v>470162.5</v>
      </c>
      <c r="D3587" t="s">
        <v>10</v>
      </c>
      <c r="E3587" t="s">
        <v>16</v>
      </c>
      <c r="F3587" t="s">
        <v>12</v>
      </c>
      <c r="G3587" t="s">
        <v>13</v>
      </c>
      <c r="H3587" t="s">
        <v>13</v>
      </c>
      <c r="I3587">
        <v>43</v>
      </c>
    </row>
    <row r="3588" spans="1:9" x14ac:dyDescent="0.3">
      <c r="A3588">
        <v>3587</v>
      </c>
      <c r="B3588" t="s">
        <v>9</v>
      </c>
      <c r="C3588">
        <v>300018</v>
      </c>
      <c r="D3588" t="s">
        <v>18</v>
      </c>
      <c r="E3588" t="s">
        <v>16</v>
      </c>
      <c r="F3588" t="s">
        <v>12</v>
      </c>
      <c r="G3588" t="s">
        <v>13</v>
      </c>
      <c r="H3588" t="s">
        <v>12</v>
      </c>
      <c r="I3588">
        <v>51</v>
      </c>
    </row>
    <row r="3589" spans="1:9" x14ac:dyDescent="0.3">
      <c r="A3589">
        <v>3588</v>
      </c>
      <c r="B3589" t="s">
        <v>15</v>
      </c>
      <c r="C3589">
        <v>671005</v>
      </c>
      <c r="D3589" t="s">
        <v>10</v>
      </c>
      <c r="E3589" t="s">
        <v>16</v>
      </c>
      <c r="F3589" t="s">
        <v>12</v>
      </c>
      <c r="G3589" t="s">
        <v>13</v>
      </c>
      <c r="H3589" t="s">
        <v>12</v>
      </c>
      <c r="I3589">
        <v>30</v>
      </c>
    </row>
    <row r="3590" spans="1:9" x14ac:dyDescent="0.3">
      <c r="A3590">
        <v>3589</v>
      </c>
      <c r="B3590" t="s">
        <v>9</v>
      </c>
      <c r="C3590">
        <v>278030</v>
      </c>
      <c r="D3590" t="s">
        <v>19</v>
      </c>
      <c r="E3590" t="s">
        <v>16</v>
      </c>
      <c r="F3590" t="s">
        <v>12</v>
      </c>
      <c r="G3590" t="s">
        <v>13</v>
      </c>
      <c r="H3590" t="s">
        <v>13</v>
      </c>
      <c r="I3590">
        <v>50</v>
      </c>
    </row>
    <row r="3591" spans="1:9" x14ac:dyDescent="0.3">
      <c r="A3591">
        <v>3590</v>
      </c>
      <c r="B3591" t="s">
        <v>9</v>
      </c>
      <c r="C3591">
        <v>4039119.56</v>
      </c>
      <c r="D3591" t="s">
        <v>10</v>
      </c>
      <c r="E3591" t="s">
        <v>11</v>
      </c>
      <c r="F3591" t="s">
        <v>12</v>
      </c>
      <c r="G3591" t="s">
        <v>13</v>
      </c>
      <c r="H3591" t="s">
        <v>13</v>
      </c>
      <c r="I3591">
        <v>59</v>
      </c>
    </row>
    <row r="3592" spans="1:9" x14ac:dyDescent="0.3">
      <c r="A3592">
        <v>3591</v>
      </c>
      <c r="B3592" t="s">
        <v>15</v>
      </c>
      <c r="C3592">
        <v>297046</v>
      </c>
      <c r="D3592" t="s">
        <v>17</v>
      </c>
      <c r="E3592" t="s">
        <v>16</v>
      </c>
      <c r="F3592" t="s">
        <v>12</v>
      </c>
      <c r="G3592" t="s">
        <v>13</v>
      </c>
      <c r="H3592" t="s">
        <v>13</v>
      </c>
      <c r="I3592">
        <v>25</v>
      </c>
    </row>
    <row r="3593" spans="1:9" x14ac:dyDescent="0.3">
      <c r="A3593">
        <v>3592</v>
      </c>
      <c r="B3593" t="s">
        <v>9</v>
      </c>
      <c r="C3593">
        <v>9720000</v>
      </c>
      <c r="D3593" t="s">
        <v>10</v>
      </c>
      <c r="E3593" t="s">
        <v>16</v>
      </c>
      <c r="F3593" t="s">
        <v>12</v>
      </c>
      <c r="G3593" t="s">
        <v>12</v>
      </c>
      <c r="H3593" t="s">
        <v>13</v>
      </c>
      <c r="I3593">
        <v>38</v>
      </c>
    </row>
    <row r="3594" spans="1:9" x14ac:dyDescent="0.3">
      <c r="A3594">
        <v>3593</v>
      </c>
      <c r="B3594" t="s">
        <v>9</v>
      </c>
      <c r="C3594">
        <v>385347.22</v>
      </c>
      <c r="D3594" t="s">
        <v>10</v>
      </c>
      <c r="E3594" t="s">
        <v>16</v>
      </c>
      <c r="F3594" t="s">
        <v>12</v>
      </c>
      <c r="G3594" t="s">
        <v>13</v>
      </c>
      <c r="H3594" t="s">
        <v>13</v>
      </c>
      <c r="I3594">
        <v>35</v>
      </c>
    </row>
    <row r="3595" spans="1:9" x14ac:dyDescent="0.3">
      <c r="A3595">
        <v>3594</v>
      </c>
      <c r="B3595" t="s">
        <v>9</v>
      </c>
      <c r="C3595">
        <v>515000</v>
      </c>
      <c r="D3595" t="s">
        <v>10</v>
      </c>
      <c r="E3595" t="s">
        <v>16</v>
      </c>
      <c r="F3595" t="s">
        <v>12</v>
      </c>
      <c r="G3595" t="s">
        <v>13</v>
      </c>
      <c r="H3595" t="s">
        <v>13</v>
      </c>
      <c r="I3595">
        <v>36</v>
      </c>
    </row>
    <row r="3596" spans="1:9" x14ac:dyDescent="0.3">
      <c r="A3596">
        <v>3595</v>
      </c>
      <c r="B3596" t="s">
        <v>9</v>
      </c>
      <c r="C3596">
        <v>952625</v>
      </c>
      <c r="D3596" t="s">
        <v>10</v>
      </c>
      <c r="E3596" t="s">
        <v>16</v>
      </c>
      <c r="F3596" t="s">
        <v>12</v>
      </c>
      <c r="G3596" t="s">
        <v>13</v>
      </c>
      <c r="H3596" t="s">
        <v>13</v>
      </c>
      <c r="I3596">
        <v>53</v>
      </c>
    </row>
    <row r="3597" spans="1:9" x14ac:dyDescent="0.3">
      <c r="A3597">
        <v>3596</v>
      </c>
      <c r="B3597" t="s">
        <v>9</v>
      </c>
      <c r="C3597">
        <v>395044.25</v>
      </c>
      <c r="D3597" t="s">
        <v>10</v>
      </c>
      <c r="E3597" t="s">
        <v>11</v>
      </c>
      <c r="F3597" t="s">
        <v>12</v>
      </c>
      <c r="G3597" t="s">
        <v>13</v>
      </c>
      <c r="H3597" t="s">
        <v>13</v>
      </c>
      <c r="I3597">
        <v>56</v>
      </c>
    </row>
    <row r="3598" spans="1:9" x14ac:dyDescent="0.3">
      <c r="A3598">
        <v>3597</v>
      </c>
      <c r="B3598" t="s">
        <v>9</v>
      </c>
      <c r="C3598">
        <v>270000</v>
      </c>
      <c r="D3598" t="s">
        <v>10</v>
      </c>
      <c r="E3598" t="s">
        <v>16</v>
      </c>
      <c r="F3598" t="s">
        <v>12</v>
      </c>
      <c r="G3598" t="s">
        <v>13</v>
      </c>
      <c r="H3598" t="s">
        <v>13</v>
      </c>
      <c r="I3598">
        <v>40</v>
      </c>
    </row>
    <row r="3599" spans="1:9" x14ac:dyDescent="0.3">
      <c r="A3599">
        <v>3598</v>
      </c>
      <c r="B3599" t="s">
        <v>15</v>
      </c>
      <c r="C3599">
        <v>2586394.5</v>
      </c>
      <c r="D3599" t="s">
        <v>10</v>
      </c>
      <c r="E3599" t="s">
        <v>11</v>
      </c>
      <c r="F3599" t="s">
        <v>12</v>
      </c>
      <c r="G3599" t="s">
        <v>13</v>
      </c>
      <c r="H3599" t="s">
        <v>13</v>
      </c>
      <c r="I3599">
        <v>32</v>
      </c>
    </row>
    <row r="3600" spans="1:9" x14ac:dyDescent="0.3">
      <c r="A3600">
        <v>3599</v>
      </c>
      <c r="B3600" t="s">
        <v>9</v>
      </c>
      <c r="C3600">
        <v>302470</v>
      </c>
      <c r="D3600" t="s">
        <v>18</v>
      </c>
      <c r="E3600" t="s">
        <v>16</v>
      </c>
      <c r="F3600" t="s">
        <v>12</v>
      </c>
      <c r="G3600" t="s">
        <v>13</v>
      </c>
      <c r="H3600" t="s">
        <v>13</v>
      </c>
      <c r="I3600">
        <v>53</v>
      </c>
    </row>
    <row r="3601" spans="1:9" x14ac:dyDescent="0.3">
      <c r="A3601">
        <v>3600</v>
      </c>
      <c r="B3601" t="s">
        <v>15</v>
      </c>
      <c r="C3601">
        <v>731424</v>
      </c>
      <c r="D3601" t="s">
        <v>10</v>
      </c>
      <c r="E3601" t="s">
        <v>11</v>
      </c>
      <c r="F3601" t="s">
        <v>12</v>
      </c>
      <c r="G3601" t="s">
        <v>13</v>
      </c>
      <c r="H3601" t="s">
        <v>12</v>
      </c>
      <c r="I3601">
        <v>28</v>
      </c>
    </row>
    <row r="3602" spans="1:9" x14ac:dyDescent="0.3">
      <c r="A3602">
        <v>3601</v>
      </c>
      <c r="B3602" t="s">
        <v>15</v>
      </c>
      <c r="C3602">
        <v>239683.08</v>
      </c>
      <c r="D3602" t="s">
        <v>10</v>
      </c>
      <c r="E3602" t="s">
        <v>16</v>
      </c>
      <c r="F3602" t="s">
        <v>12</v>
      </c>
      <c r="G3602" t="s">
        <v>13</v>
      </c>
      <c r="H3602" t="s">
        <v>13</v>
      </c>
      <c r="I3602">
        <v>38</v>
      </c>
    </row>
    <row r="3603" spans="1:9" x14ac:dyDescent="0.3">
      <c r="A3603">
        <v>3602</v>
      </c>
      <c r="B3603" t="s">
        <v>9</v>
      </c>
      <c r="C3603">
        <v>278030</v>
      </c>
      <c r="D3603" t="s">
        <v>19</v>
      </c>
      <c r="E3603" t="s">
        <v>16</v>
      </c>
      <c r="F3603" t="s">
        <v>12</v>
      </c>
      <c r="G3603" t="s">
        <v>13</v>
      </c>
      <c r="H3603" t="s">
        <v>13</v>
      </c>
      <c r="I3603">
        <v>56</v>
      </c>
    </row>
    <row r="3604" spans="1:9" x14ac:dyDescent="0.3">
      <c r="A3604">
        <v>3603</v>
      </c>
      <c r="B3604" t="s">
        <v>9</v>
      </c>
      <c r="C3604">
        <v>377350.76</v>
      </c>
      <c r="D3604" t="s">
        <v>10</v>
      </c>
      <c r="E3604" t="s">
        <v>16</v>
      </c>
      <c r="F3604" t="s">
        <v>12</v>
      </c>
      <c r="G3604" t="s">
        <v>13</v>
      </c>
      <c r="H3604" t="s">
        <v>13</v>
      </c>
      <c r="I3604">
        <v>35</v>
      </c>
    </row>
    <row r="3605" spans="1:9" x14ac:dyDescent="0.3">
      <c r="A3605">
        <v>3604</v>
      </c>
      <c r="B3605" t="s">
        <v>15</v>
      </c>
      <c r="C3605">
        <v>297046</v>
      </c>
      <c r="D3605" t="s">
        <v>18</v>
      </c>
      <c r="E3605" t="s">
        <v>16</v>
      </c>
      <c r="F3605" t="s">
        <v>12</v>
      </c>
      <c r="G3605" t="s">
        <v>13</v>
      </c>
      <c r="H3605" t="s">
        <v>12</v>
      </c>
      <c r="I3605">
        <v>38</v>
      </c>
    </row>
    <row r="3606" spans="1:9" x14ac:dyDescent="0.3">
      <c r="A3606">
        <v>3605</v>
      </c>
      <c r="B3606" t="s">
        <v>9</v>
      </c>
      <c r="C3606">
        <v>297046</v>
      </c>
      <c r="D3606" t="s">
        <v>17</v>
      </c>
      <c r="E3606" t="s">
        <v>16</v>
      </c>
      <c r="F3606" t="s">
        <v>12</v>
      </c>
      <c r="G3606" t="s">
        <v>13</v>
      </c>
      <c r="H3606" t="s">
        <v>13</v>
      </c>
      <c r="I3606">
        <v>43</v>
      </c>
    </row>
    <row r="3607" spans="1:9" x14ac:dyDescent="0.3">
      <c r="A3607">
        <v>3606</v>
      </c>
      <c r="B3607" t="s">
        <v>9</v>
      </c>
      <c r="C3607">
        <v>299441</v>
      </c>
      <c r="D3607" t="s">
        <v>18</v>
      </c>
      <c r="E3607" t="s">
        <v>16</v>
      </c>
      <c r="F3607" t="s">
        <v>12</v>
      </c>
      <c r="G3607" t="s">
        <v>13</v>
      </c>
      <c r="H3607" t="s">
        <v>13</v>
      </c>
      <c r="I3607">
        <v>34</v>
      </c>
    </row>
    <row r="3608" spans="1:9" x14ac:dyDescent="0.3">
      <c r="A3608">
        <v>3607</v>
      </c>
      <c r="B3608" t="s">
        <v>15</v>
      </c>
      <c r="C3608">
        <v>298390</v>
      </c>
      <c r="D3608" t="s">
        <v>17</v>
      </c>
      <c r="E3608" t="s">
        <v>16</v>
      </c>
      <c r="F3608" t="s">
        <v>12</v>
      </c>
      <c r="G3608" t="s">
        <v>13</v>
      </c>
      <c r="H3608" t="s">
        <v>13</v>
      </c>
      <c r="I3608">
        <v>35</v>
      </c>
    </row>
    <row r="3609" spans="1:9" x14ac:dyDescent="0.3">
      <c r="A3609">
        <v>3608</v>
      </c>
      <c r="B3609" t="s">
        <v>15</v>
      </c>
      <c r="C3609">
        <v>774085</v>
      </c>
      <c r="D3609" t="s">
        <v>10</v>
      </c>
      <c r="E3609" t="s">
        <v>16</v>
      </c>
      <c r="F3609" t="s">
        <v>12</v>
      </c>
      <c r="G3609" t="s">
        <v>13</v>
      </c>
      <c r="H3609" t="s">
        <v>13</v>
      </c>
      <c r="I3609">
        <v>48</v>
      </c>
    </row>
    <row r="3610" spans="1:9" x14ac:dyDescent="0.3">
      <c r="A3610">
        <v>3609</v>
      </c>
      <c r="B3610" t="s">
        <v>15</v>
      </c>
      <c r="C3610">
        <v>297502</v>
      </c>
      <c r="D3610" t="s">
        <v>17</v>
      </c>
      <c r="E3610" t="s">
        <v>16</v>
      </c>
      <c r="F3610" t="s">
        <v>12</v>
      </c>
      <c r="G3610" t="s">
        <v>13</v>
      </c>
      <c r="H3610" t="s">
        <v>13</v>
      </c>
      <c r="I3610">
        <v>26</v>
      </c>
    </row>
    <row r="3611" spans="1:9" x14ac:dyDescent="0.3">
      <c r="A3611">
        <v>3610</v>
      </c>
      <c r="B3611" t="s">
        <v>15</v>
      </c>
      <c r="C3611">
        <v>224002.5</v>
      </c>
      <c r="D3611" t="s">
        <v>10</v>
      </c>
      <c r="E3611" t="s">
        <v>11</v>
      </c>
      <c r="F3611" t="s">
        <v>12</v>
      </c>
      <c r="G3611" t="s">
        <v>13</v>
      </c>
      <c r="H3611" t="s">
        <v>13</v>
      </c>
      <c r="I3611">
        <v>60</v>
      </c>
    </row>
    <row r="3612" spans="1:9" x14ac:dyDescent="0.3">
      <c r="A3612">
        <v>3611</v>
      </c>
      <c r="B3612" t="s">
        <v>9</v>
      </c>
      <c r="C3612">
        <v>445567</v>
      </c>
      <c r="D3612" t="s">
        <v>18</v>
      </c>
      <c r="E3612" t="s">
        <v>16</v>
      </c>
      <c r="F3612" t="s">
        <v>12</v>
      </c>
      <c r="G3612" t="s">
        <v>13</v>
      </c>
      <c r="H3612" t="s">
        <v>13</v>
      </c>
      <c r="I3612">
        <v>47</v>
      </c>
    </row>
    <row r="3613" spans="1:9" x14ac:dyDescent="0.3">
      <c r="A3613">
        <v>3612</v>
      </c>
      <c r="B3613" t="s">
        <v>9</v>
      </c>
      <c r="C3613">
        <v>297058</v>
      </c>
      <c r="D3613" t="s">
        <v>18</v>
      </c>
      <c r="E3613" t="s">
        <v>16</v>
      </c>
      <c r="F3613" t="s">
        <v>12</v>
      </c>
      <c r="G3613" t="s">
        <v>13</v>
      </c>
      <c r="H3613" t="s">
        <v>13</v>
      </c>
      <c r="I3613">
        <v>53</v>
      </c>
    </row>
    <row r="3614" spans="1:9" x14ac:dyDescent="0.3">
      <c r="A3614">
        <v>3613</v>
      </c>
      <c r="B3614" t="s">
        <v>9</v>
      </c>
      <c r="C3614">
        <v>200000</v>
      </c>
      <c r="D3614" t="s">
        <v>10</v>
      </c>
      <c r="E3614" t="s">
        <v>16</v>
      </c>
      <c r="F3614" t="s">
        <v>12</v>
      </c>
      <c r="G3614" t="s">
        <v>13</v>
      </c>
      <c r="H3614" t="s">
        <v>13</v>
      </c>
      <c r="I3614">
        <v>30</v>
      </c>
    </row>
    <row r="3615" spans="1:9" x14ac:dyDescent="0.3">
      <c r="A3615">
        <v>3614</v>
      </c>
      <c r="B3615" t="s">
        <v>9</v>
      </c>
      <c r="C3615">
        <v>283803.05</v>
      </c>
      <c r="D3615" t="s">
        <v>10</v>
      </c>
      <c r="E3615" t="s">
        <v>16</v>
      </c>
      <c r="F3615" t="s">
        <v>12</v>
      </c>
      <c r="G3615" t="s">
        <v>13</v>
      </c>
      <c r="H3615" t="s">
        <v>13</v>
      </c>
      <c r="I3615">
        <v>19</v>
      </c>
    </row>
    <row r="3616" spans="1:9" x14ac:dyDescent="0.3">
      <c r="A3616">
        <v>3615</v>
      </c>
      <c r="B3616" t="s">
        <v>9</v>
      </c>
      <c r="C3616">
        <v>361590.25</v>
      </c>
      <c r="D3616" t="s">
        <v>10</v>
      </c>
      <c r="E3616" t="s">
        <v>16</v>
      </c>
      <c r="F3616" t="s">
        <v>12</v>
      </c>
      <c r="G3616" t="s">
        <v>13</v>
      </c>
      <c r="H3616" t="s">
        <v>13</v>
      </c>
      <c r="I3616">
        <v>32</v>
      </c>
    </row>
    <row r="3617" spans="1:9" x14ac:dyDescent="0.3">
      <c r="A3617">
        <v>3616</v>
      </c>
      <c r="B3617" t="s">
        <v>9</v>
      </c>
      <c r="C3617">
        <v>620412.30000000005</v>
      </c>
      <c r="D3617" t="s">
        <v>10</v>
      </c>
      <c r="E3617" t="s">
        <v>11</v>
      </c>
      <c r="F3617" t="s">
        <v>12</v>
      </c>
      <c r="G3617" t="s">
        <v>13</v>
      </c>
      <c r="H3617" t="s">
        <v>13</v>
      </c>
      <c r="I3617">
        <v>54</v>
      </c>
    </row>
    <row r="3618" spans="1:9" x14ac:dyDescent="0.3">
      <c r="A3618">
        <v>3617</v>
      </c>
      <c r="B3618" t="s">
        <v>9</v>
      </c>
      <c r="C3618">
        <v>278000</v>
      </c>
      <c r="D3618" t="s">
        <v>10</v>
      </c>
      <c r="E3618" t="s">
        <v>16</v>
      </c>
      <c r="F3618" t="s">
        <v>12</v>
      </c>
      <c r="G3618" t="s">
        <v>12</v>
      </c>
      <c r="H3618" t="s">
        <v>12</v>
      </c>
      <c r="I3618">
        <v>37</v>
      </c>
    </row>
    <row r="3619" spans="1:9" x14ac:dyDescent="0.3">
      <c r="A3619">
        <v>3618</v>
      </c>
      <c r="B3619" t="s">
        <v>9</v>
      </c>
      <c r="C3619">
        <v>492250.24</v>
      </c>
      <c r="D3619" t="s">
        <v>10</v>
      </c>
      <c r="E3619" t="s">
        <v>16</v>
      </c>
      <c r="F3619" t="s">
        <v>12</v>
      </c>
      <c r="G3619" t="s">
        <v>13</v>
      </c>
      <c r="H3619" t="s">
        <v>13</v>
      </c>
      <c r="I3619">
        <v>39</v>
      </c>
    </row>
    <row r="3620" spans="1:9" x14ac:dyDescent="0.3">
      <c r="A3620">
        <v>3619</v>
      </c>
      <c r="B3620" t="s">
        <v>15</v>
      </c>
      <c r="C3620">
        <v>297046</v>
      </c>
      <c r="D3620" t="s">
        <v>18</v>
      </c>
      <c r="E3620" t="s">
        <v>16</v>
      </c>
      <c r="F3620" t="s">
        <v>12</v>
      </c>
      <c r="G3620" t="s">
        <v>13</v>
      </c>
      <c r="H3620" t="s">
        <v>12</v>
      </c>
      <c r="I3620">
        <v>53</v>
      </c>
    </row>
    <row r="3621" spans="1:9" x14ac:dyDescent="0.3">
      <c r="A3621">
        <v>3620</v>
      </c>
      <c r="B3621" t="s">
        <v>9</v>
      </c>
      <c r="C3621">
        <v>1396054.5</v>
      </c>
      <c r="D3621" t="s">
        <v>10</v>
      </c>
      <c r="E3621" t="s">
        <v>11</v>
      </c>
      <c r="F3621" t="s">
        <v>12</v>
      </c>
      <c r="G3621" t="s">
        <v>13</v>
      </c>
      <c r="H3621" t="s">
        <v>13</v>
      </c>
      <c r="I3621">
        <v>40</v>
      </c>
    </row>
    <row r="3622" spans="1:9" x14ac:dyDescent="0.3">
      <c r="A3622">
        <v>3621</v>
      </c>
      <c r="B3622" t="s">
        <v>15</v>
      </c>
      <c r="C3622">
        <v>604940</v>
      </c>
      <c r="D3622" t="s">
        <v>18</v>
      </c>
      <c r="E3622" t="s">
        <v>16</v>
      </c>
      <c r="F3622" t="s">
        <v>12</v>
      </c>
      <c r="G3622" t="s">
        <v>13</v>
      </c>
      <c r="H3622" t="s">
        <v>13</v>
      </c>
      <c r="I3622">
        <v>30</v>
      </c>
    </row>
    <row r="3623" spans="1:9" x14ac:dyDescent="0.3">
      <c r="A3623">
        <v>3622</v>
      </c>
      <c r="B3623" t="s">
        <v>9</v>
      </c>
      <c r="C3623">
        <v>200000</v>
      </c>
      <c r="D3623" t="s">
        <v>10</v>
      </c>
      <c r="E3623" t="s">
        <v>16</v>
      </c>
      <c r="F3623" t="s">
        <v>12</v>
      </c>
      <c r="G3623" t="s">
        <v>13</v>
      </c>
      <c r="H3623" t="s">
        <v>13</v>
      </c>
      <c r="I3623">
        <v>61</v>
      </c>
    </row>
    <row r="3624" spans="1:9" x14ac:dyDescent="0.3">
      <c r="A3624">
        <v>3623</v>
      </c>
      <c r="B3624" t="s">
        <v>15</v>
      </c>
      <c r="C3624">
        <v>592421.67000000004</v>
      </c>
      <c r="D3624" t="s">
        <v>10</v>
      </c>
      <c r="E3624" t="s">
        <v>16</v>
      </c>
      <c r="F3624" t="s">
        <v>12</v>
      </c>
      <c r="G3624" t="s">
        <v>13</v>
      </c>
      <c r="H3624" t="s">
        <v>13</v>
      </c>
      <c r="I3624">
        <v>29</v>
      </c>
    </row>
    <row r="3625" spans="1:9" x14ac:dyDescent="0.3">
      <c r="A3625">
        <v>3624</v>
      </c>
      <c r="B3625" t="s">
        <v>9</v>
      </c>
      <c r="C3625">
        <v>419680</v>
      </c>
      <c r="D3625" t="s">
        <v>10</v>
      </c>
      <c r="E3625" t="s">
        <v>16</v>
      </c>
      <c r="F3625" t="s">
        <v>12</v>
      </c>
      <c r="G3625" t="s">
        <v>13</v>
      </c>
      <c r="H3625" t="s">
        <v>13</v>
      </c>
      <c r="I3625">
        <v>51</v>
      </c>
    </row>
    <row r="3626" spans="1:9" x14ac:dyDescent="0.3">
      <c r="A3626">
        <v>3625</v>
      </c>
      <c r="B3626" t="s">
        <v>9</v>
      </c>
      <c r="C3626">
        <v>2054741</v>
      </c>
      <c r="D3626" t="s">
        <v>10</v>
      </c>
      <c r="E3626" t="s">
        <v>11</v>
      </c>
      <c r="F3626" t="s">
        <v>12</v>
      </c>
      <c r="G3626" t="s">
        <v>13</v>
      </c>
      <c r="H3626" t="s">
        <v>12</v>
      </c>
      <c r="I3626">
        <v>60</v>
      </c>
    </row>
    <row r="3627" spans="1:9" x14ac:dyDescent="0.3">
      <c r="A3627">
        <v>3626</v>
      </c>
      <c r="B3627" t="s">
        <v>9</v>
      </c>
      <c r="C3627">
        <v>241993.84</v>
      </c>
      <c r="D3627" t="s">
        <v>10</v>
      </c>
      <c r="E3627" t="s">
        <v>11</v>
      </c>
      <c r="F3627" t="s">
        <v>12</v>
      </c>
      <c r="G3627" t="s">
        <v>13</v>
      </c>
      <c r="H3627" t="s">
        <v>13</v>
      </c>
      <c r="I3627">
        <v>36</v>
      </c>
    </row>
    <row r="3628" spans="1:9" x14ac:dyDescent="0.3">
      <c r="A3628">
        <v>3627</v>
      </c>
      <c r="B3628" t="s">
        <v>9</v>
      </c>
      <c r="C3628">
        <v>671573</v>
      </c>
      <c r="D3628" t="s">
        <v>10</v>
      </c>
      <c r="E3628" t="s">
        <v>11</v>
      </c>
      <c r="F3628" t="s">
        <v>12</v>
      </c>
      <c r="G3628" t="s">
        <v>13</v>
      </c>
      <c r="H3628" t="s">
        <v>13</v>
      </c>
      <c r="I3628">
        <v>41</v>
      </c>
    </row>
    <row r="3629" spans="1:9" x14ac:dyDescent="0.3">
      <c r="A3629">
        <v>3628</v>
      </c>
      <c r="B3629" t="s">
        <v>15</v>
      </c>
      <c r="C3629">
        <v>278030.99</v>
      </c>
      <c r="D3629" t="s">
        <v>18</v>
      </c>
      <c r="E3629" t="s">
        <v>16</v>
      </c>
      <c r="F3629" t="s">
        <v>12</v>
      </c>
      <c r="G3629" t="s">
        <v>12</v>
      </c>
      <c r="H3629" t="s">
        <v>13</v>
      </c>
      <c r="I3629">
        <v>30</v>
      </c>
    </row>
    <row r="3630" spans="1:9" x14ac:dyDescent="0.3">
      <c r="A3630">
        <v>3629</v>
      </c>
      <c r="B3630" t="s">
        <v>9</v>
      </c>
      <c r="C3630">
        <v>1557874</v>
      </c>
      <c r="D3630" t="s">
        <v>10</v>
      </c>
      <c r="E3630" t="s">
        <v>11</v>
      </c>
      <c r="F3630" t="s">
        <v>12</v>
      </c>
      <c r="G3630" t="s">
        <v>13</v>
      </c>
      <c r="H3630" t="s">
        <v>12</v>
      </c>
      <c r="I3630">
        <v>32</v>
      </c>
    </row>
    <row r="3631" spans="1:9" x14ac:dyDescent="0.3">
      <c r="A3631">
        <v>3630</v>
      </c>
      <c r="B3631" t="s">
        <v>15</v>
      </c>
      <c r="C3631">
        <v>320979.96999999997</v>
      </c>
      <c r="D3631" t="s">
        <v>10</v>
      </c>
      <c r="E3631" t="s">
        <v>16</v>
      </c>
      <c r="F3631" t="s">
        <v>12</v>
      </c>
      <c r="G3631" t="s">
        <v>13</v>
      </c>
      <c r="H3631" t="s">
        <v>13</v>
      </c>
      <c r="I3631">
        <v>29</v>
      </c>
    </row>
    <row r="3632" spans="1:9" x14ac:dyDescent="0.3">
      <c r="A3632">
        <v>3631</v>
      </c>
      <c r="B3632" t="s">
        <v>15</v>
      </c>
      <c r="C3632">
        <v>119964</v>
      </c>
      <c r="D3632" t="s">
        <v>10</v>
      </c>
      <c r="E3632" t="s">
        <v>11</v>
      </c>
      <c r="F3632" t="s">
        <v>12</v>
      </c>
      <c r="G3632" t="s">
        <v>13</v>
      </c>
      <c r="H3632" t="s">
        <v>12</v>
      </c>
      <c r="I3632">
        <v>25</v>
      </c>
    </row>
    <row r="3633" spans="1:9" x14ac:dyDescent="0.3">
      <c r="A3633">
        <v>3632</v>
      </c>
      <c r="B3633" t="s">
        <v>9</v>
      </c>
      <c r="C3633">
        <v>444011.07</v>
      </c>
      <c r="D3633" t="s">
        <v>10</v>
      </c>
      <c r="E3633" t="s">
        <v>16</v>
      </c>
      <c r="F3633" t="s">
        <v>12</v>
      </c>
      <c r="G3633" t="s">
        <v>13</v>
      </c>
      <c r="H3633" t="s">
        <v>13</v>
      </c>
      <c r="I3633">
        <v>23</v>
      </c>
    </row>
    <row r="3634" spans="1:9" x14ac:dyDescent="0.3">
      <c r="A3634">
        <v>3633</v>
      </c>
      <c r="B3634" t="s">
        <v>9</v>
      </c>
      <c r="C3634">
        <v>391531</v>
      </c>
      <c r="D3634" t="s">
        <v>10</v>
      </c>
      <c r="E3634" t="s">
        <v>16</v>
      </c>
      <c r="F3634" t="s">
        <v>12</v>
      </c>
      <c r="G3634" t="s">
        <v>12</v>
      </c>
      <c r="H3634" t="s">
        <v>13</v>
      </c>
      <c r="I3634">
        <v>41</v>
      </c>
    </row>
    <row r="3635" spans="1:9" x14ac:dyDescent="0.3">
      <c r="A3635">
        <v>3634</v>
      </c>
      <c r="B3635" t="s">
        <v>15</v>
      </c>
      <c r="C3635">
        <v>1845577.5</v>
      </c>
      <c r="D3635" t="s">
        <v>10</v>
      </c>
      <c r="E3635" t="s">
        <v>16</v>
      </c>
      <c r="F3635" t="s">
        <v>12</v>
      </c>
      <c r="G3635" t="s">
        <v>12</v>
      </c>
      <c r="H3635" t="s">
        <v>13</v>
      </c>
      <c r="I3635">
        <v>33</v>
      </c>
    </row>
    <row r="3636" spans="1:9" x14ac:dyDescent="0.3">
      <c r="A3636">
        <v>3635</v>
      </c>
      <c r="B3636" t="s">
        <v>9</v>
      </c>
      <c r="C3636">
        <v>297046</v>
      </c>
      <c r="D3636" t="s">
        <v>18</v>
      </c>
      <c r="E3636" t="s">
        <v>16</v>
      </c>
      <c r="F3636" t="s">
        <v>12</v>
      </c>
      <c r="G3636" t="s">
        <v>13</v>
      </c>
      <c r="H3636" t="s">
        <v>13</v>
      </c>
      <c r="I3636">
        <v>41</v>
      </c>
    </row>
    <row r="3637" spans="1:9" x14ac:dyDescent="0.3">
      <c r="A3637">
        <v>3636</v>
      </c>
      <c r="B3637" t="s">
        <v>9</v>
      </c>
      <c r="C3637">
        <v>299784</v>
      </c>
      <c r="D3637" t="s">
        <v>18</v>
      </c>
      <c r="E3637" t="s">
        <v>16</v>
      </c>
      <c r="F3637" t="s">
        <v>12</v>
      </c>
      <c r="G3637" t="s">
        <v>13</v>
      </c>
      <c r="H3637" t="s">
        <v>13</v>
      </c>
      <c r="I3637">
        <v>33</v>
      </c>
    </row>
    <row r="3638" spans="1:9" x14ac:dyDescent="0.3">
      <c r="A3638">
        <v>3637</v>
      </c>
      <c r="B3638" t="s">
        <v>9</v>
      </c>
      <c r="C3638">
        <v>668500</v>
      </c>
      <c r="D3638" t="s">
        <v>10</v>
      </c>
      <c r="E3638" t="s">
        <v>16</v>
      </c>
      <c r="F3638" t="s">
        <v>12</v>
      </c>
      <c r="G3638" t="s">
        <v>13</v>
      </c>
      <c r="H3638" t="s">
        <v>13</v>
      </c>
      <c r="I3638">
        <v>34</v>
      </c>
    </row>
    <row r="3639" spans="1:9" x14ac:dyDescent="0.3">
      <c r="A3639">
        <v>3638</v>
      </c>
      <c r="B3639" t="s">
        <v>15</v>
      </c>
      <c r="C3639">
        <v>278030</v>
      </c>
      <c r="D3639" t="s">
        <v>19</v>
      </c>
      <c r="E3639" t="s">
        <v>16</v>
      </c>
      <c r="F3639" t="s">
        <v>12</v>
      </c>
      <c r="G3639" t="s">
        <v>13</v>
      </c>
      <c r="H3639" t="s">
        <v>13</v>
      </c>
      <c r="I3639">
        <v>32</v>
      </c>
    </row>
    <row r="3640" spans="1:9" x14ac:dyDescent="0.3">
      <c r="A3640">
        <v>3639</v>
      </c>
      <c r="B3640" t="s">
        <v>15</v>
      </c>
      <c r="C3640">
        <v>507944</v>
      </c>
      <c r="D3640" t="s">
        <v>18</v>
      </c>
      <c r="E3640" t="s">
        <v>16</v>
      </c>
      <c r="F3640" t="s">
        <v>12</v>
      </c>
      <c r="G3640" t="s">
        <v>13</v>
      </c>
      <c r="H3640" t="s">
        <v>12</v>
      </c>
      <c r="I3640">
        <v>77</v>
      </c>
    </row>
    <row r="3641" spans="1:9" x14ac:dyDescent="0.3">
      <c r="A3641">
        <v>3640</v>
      </c>
      <c r="B3641" t="s">
        <v>15</v>
      </c>
      <c r="C3641">
        <v>300018</v>
      </c>
      <c r="D3641" t="s">
        <v>17</v>
      </c>
      <c r="E3641" t="s">
        <v>16</v>
      </c>
      <c r="F3641" t="s">
        <v>12</v>
      </c>
      <c r="G3641" t="s">
        <v>13</v>
      </c>
      <c r="H3641" t="s">
        <v>13</v>
      </c>
      <c r="I3641">
        <v>57</v>
      </c>
    </row>
    <row r="3642" spans="1:9" x14ac:dyDescent="0.3">
      <c r="A3642">
        <v>3641</v>
      </c>
      <c r="B3642" t="s">
        <v>15</v>
      </c>
      <c r="C3642">
        <v>367500</v>
      </c>
      <c r="D3642" t="s">
        <v>10</v>
      </c>
      <c r="E3642" t="s">
        <v>16</v>
      </c>
      <c r="F3642" t="s">
        <v>12</v>
      </c>
      <c r="G3642" t="s">
        <v>13</v>
      </c>
      <c r="H3642" t="s">
        <v>13</v>
      </c>
      <c r="I3642">
        <v>54</v>
      </c>
    </row>
    <row r="3643" spans="1:9" x14ac:dyDescent="0.3">
      <c r="A3643">
        <v>3642</v>
      </c>
      <c r="B3643" t="s">
        <v>15</v>
      </c>
      <c r="C3643">
        <v>1576048</v>
      </c>
      <c r="D3643" t="s">
        <v>18</v>
      </c>
      <c r="E3643" t="s">
        <v>16</v>
      </c>
      <c r="F3643" t="s">
        <v>12</v>
      </c>
      <c r="G3643" t="s">
        <v>13</v>
      </c>
      <c r="H3643" t="s">
        <v>12</v>
      </c>
      <c r="I3643">
        <v>56</v>
      </c>
    </row>
    <row r="3644" spans="1:9" x14ac:dyDescent="0.3">
      <c r="A3644">
        <v>3643</v>
      </c>
      <c r="B3644" t="s">
        <v>15</v>
      </c>
      <c r="C3644">
        <v>392276</v>
      </c>
      <c r="D3644" t="s">
        <v>10</v>
      </c>
      <c r="E3644" t="s">
        <v>11</v>
      </c>
      <c r="F3644" t="s">
        <v>12</v>
      </c>
      <c r="G3644" t="s">
        <v>13</v>
      </c>
      <c r="H3644" t="s">
        <v>12</v>
      </c>
      <c r="I3644">
        <v>61</v>
      </c>
    </row>
    <row r="3645" spans="1:9" x14ac:dyDescent="0.3">
      <c r="A3645">
        <v>3644</v>
      </c>
      <c r="B3645" t="s">
        <v>9</v>
      </c>
      <c r="C3645">
        <v>474037</v>
      </c>
      <c r="D3645" t="s">
        <v>10</v>
      </c>
      <c r="E3645" t="s">
        <v>16</v>
      </c>
      <c r="F3645" t="s">
        <v>12</v>
      </c>
      <c r="G3645" t="s">
        <v>13</v>
      </c>
      <c r="H3645" t="s">
        <v>13</v>
      </c>
      <c r="I3645">
        <v>30</v>
      </c>
    </row>
    <row r="3646" spans="1:9" x14ac:dyDescent="0.3">
      <c r="A3646">
        <v>3645</v>
      </c>
      <c r="B3646" t="s">
        <v>15</v>
      </c>
      <c r="C3646">
        <v>1494240.1</v>
      </c>
      <c r="D3646" t="s">
        <v>10</v>
      </c>
      <c r="E3646" t="s">
        <v>16</v>
      </c>
      <c r="F3646" t="s">
        <v>12</v>
      </c>
      <c r="G3646" t="s">
        <v>13</v>
      </c>
      <c r="H3646" t="s">
        <v>13</v>
      </c>
      <c r="I3646">
        <v>32</v>
      </c>
    </row>
    <row r="3647" spans="1:9" x14ac:dyDescent="0.3">
      <c r="A3647">
        <v>3646</v>
      </c>
      <c r="B3647" t="s">
        <v>15</v>
      </c>
      <c r="C3647">
        <v>386136</v>
      </c>
      <c r="D3647" t="s">
        <v>10</v>
      </c>
      <c r="E3647" t="s">
        <v>16</v>
      </c>
      <c r="F3647" t="s">
        <v>12</v>
      </c>
      <c r="G3647" t="s">
        <v>13</v>
      </c>
      <c r="H3647" t="s">
        <v>13</v>
      </c>
      <c r="I3647">
        <v>21</v>
      </c>
    </row>
    <row r="3648" spans="1:9" x14ac:dyDescent="0.3">
      <c r="A3648">
        <v>3647</v>
      </c>
      <c r="B3648" t="s">
        <v>9</v>
      </c>
      <c r="C3648">
        <v>390581.32</v>
      </c>
      <c r="D3648" t="s">
        <v>10</v>
      </c>
      <c r="E3648" t="s">
        <v>16</v>
      </c>
      <c r="F3648" t="s">
        <v>12</v>
      </c>
      <c r="G3648" t="s">
        <v>13</v>
      </c>
      <c r="H3648" t="s">
        <v>13</v>
      </c>
      <c r="I3648">
        <v>22</v>
      </c>
    </row>
    <row r="3649" spans="1:9" x14ac:dyDescent="0.3">
      <c r="A3649">
        <v>3648</v>
      </c>
      <c r="B3649" t="s">
        <v>15</v>
      </c>
      <c r="C3649">
        <v>433902.87</v>
      </c>
      <c r="D3649" t="s">
        <v>10</v>
      </c>
      <c r="E3649" t="s">
        <v>16</v>
      </c>
      <c r="F3649" t="s">
        <v>12</v>
      </c>
      <c r="G3649" t="s">
        <v>13</v>
      </c>
      <c r="H3649" t="s">
        <v>13</v>
      </c>
      <c r="I3649">
        <v>31</v>
      </c>
    </row>
    <row r="3650" spans="1:9" x14ac:dyDescent="0.3">
      <c r="A3650">
        <v>3649</v>
      </c>
      <c r="B3650" t="s">
        <v>9</v>
      </c>
      <c r="C3650">
        <v>295000</v>
      </c>
      <c r="D3650" t="s">
        <v>10</v>
      </c>
      <c r="E3650" t="s">
        <v>16</v>
      </c>
      <c r="F3650" t="s">
        <v>12</v>
      </c>
      <c r="G3650" t="s">
        <v>13</v>
      </c>
      <c r="H3650" t="s">
        <v>13</v>
      </c>
      <c r="I3650">
        <v>26</v>
      </c>
    </row>
    <row r="3651" spans="1:9" x14ac:dyDescent="0.3">
      <c r="A3651">
        <v>3650</v>
      </c>
      <c r="B3651" t="s">
        <v>9</v>
      </c>
      <c r="C3651">
        <v>300018</v>
      </c>
      <c r="D3651" t="s">
        <v>18</v>
      </c>
      <c r="E3651" t="s">
        <v>16</v>
      </c>
      <c r="F3651" t="s">
        <v>12</v>
      </c>
      <c r="G3651" t="s">
        <v>13</v>
      </c>
      <c r="H3651" t="s">
        <v>12</v>
      </c>
      <c r="I3651">
        <v>42</v>
      </c>
    </row>
    <row r="3652" spans="1:9" x14ac:dyDescent="0.3">
      <c r="A3652">
        <v>3651</v>
      </c>
      <c r="B3652" t="s">
        <v>9</v>
      </c>
      <c r="C3652">
        <v>617046.87</v>
      </c>
      <c r="D3652" t="s">
        <v>10</v>
      </c>
      <c r="E3652" t="s">
        <v>16</v>
      </c>
      <c r="F3652" t="s">
        <v>12</v>
      </c>
      <c r="G3652" t="s">
        <v>12</v>
      </c>
      <c r="H3652" t="s">
        <v>13</v>
      </c>
      <c r="I3652">
        <v>23</v>
      </c>
    </row>
    <row r="3653" spans="1:9" x14ac:dyDescent="0.3">
      <c r="A3653">
        <v>3652</v>
      </c>
      <c r="B3653" t="s">
        <v>15</v>
      </c>
      <c r="C3653">
        <v>650000</v>
      </c>
      <c r="D3653" t="s">
        <v>10</v>
      </c>
      <c r="E3653" t="s">
        <v>16</v>
      </c>
      <c r="F3653" t="s">
        <v>12</v>
      </c>
      <c r="G3653" t="s">
        <v>13</v>
      </c>
      <c r="H3653" t="s">
        <v>13</v>
      </c>
      <c r="I3653">
        <v>27</v>
      </c>
    </row>
    <row r="3654" spans="1:9" x14ac:dyDescent="0.3">
      <c r="A3654">
        <v>3653</v>
      </c>
      <c r="B3654" t="s">
        <v>9</v>
      </c>
      <c r="C3654">
        <v>3394970.65</v>
      </c>
      <c r="D3654" t="s">
        <v>10</v>
      </c>
      <c r="E3654" t="s">
        <v>16</v>
      </c>
      <c r="F3654" t="s">
        <v>12</v>
      </c>
      <c r="G3654" t="s">
        <v>13</v>
      </c>
      <c r="H3654" t="s">
        <v>13</v>
      </c>
      <c r="I3654">
        <v>38</v>
      </c>
    </row>
    <row r="3655" spans="1:9" x14ac:dyDescent="0.3">
      <c r="A3655">
        <v>3654</v>
      </c>
      <c r="B3655" t="s">
        <v>15</v>
      </c>
      <c r="C3655">
        <v>30995</v>
      </c>
      <c r="D3655" t="s">
        <v>10</v>
      </c>
      <c r="E3655" t="s">
        <v>16</v>
      </c>
      <c r="F3655" t="s">
        <v>12</v>
      </c>
      <c r="G3655" t="s">
        <v>13</v>
      </c>
      <c r="H3655" t="s">
        <v>13</v>
      </c>
      <c r="I3655">
        <v>31</v>
      </c>
    </row>
    <row r="3656" spans="1:9" x14ac:dyDescent="0.3">
      <c r="A3656">
        <v>3655</v>
      </c>
      <c r="B3656" t="s">
        <v>15</v>
      </c>
      <c r="C3656">
        <v>351950.66</v>
      </c>
      <c r="D3656" t="s">
        <v>10</v>
      </c>
      <c r="E3656" t="s">
        <v>16</v>
      </c>
      <c r="F3656" t="s">
        <v>12</v>
      </c>
      <c r="G3656" t="s">
        <v>12</v>
      </c>
      <c r="H3656" t="s">
        <v>13</v>
      </c>
      <c r="I3656">
        <v>46</v>
      </c>
    </row>
    <row r="3657" spans="1:9" x14ac:dyDescent="0.3">
      <c r="A3657">
        <v>3656</v>
      </c>
      <c r="B3657" t="s">
        <v>15</v>
      </c>
      <c r="C3657">
        <v>590320</v>
      </c>
      <c r="D3657" t="s">
        <v>10</v>
      </c>
      <c r="E3657" t="s">
        <v>16</v>
      </c>
      <c r="F3657" t="s">
        <v>12</v>
      </c>
      <c r="G3657" t="s">
        <v>13</v>
      </c>
      <c r="H3657" t="s">
        <v>13</v>
      </c>
      <c r="I3657">
        <v>30</v>
      </c>
    </row>
    <row r="3658" spans="1:9" x14ac:dyDescent="0.3">
      <c r="A3658">
        <v>3657</v>
      </c>
      <c r="B3658" t="s">
        <v>9</v>
      </c>
      <c r="C3658">
        <v>321054.98</v>
      </c>
      <c r="D3658" t="s">
        <v>10</v>
      </c>
      <c r="E3658" t="s">
        <v>16</v>
      </c>
      <c r="F3658" t="s">
        <v>12</v>
      </c>
      <c r="G3658" t="s">
        <v>13</v>
      </c>
      <c r="H3658" t="s">
        <v>13</v>
      </c>
      <c r="I3658">
        <v>51</v>
      </c>
    </row>
    <row r="3659" spans="1:9" x14ac:dyDescent="0.3">
      <c r="A3659">
        <v>3658</v>
      </c>
      <c r="B3659" t="s">
        <v>15</v>
      </c>
      <c r="C3659">
        <v>403433.03</v>
      </c>
      <c r="D3659" t="s">
        <v>10</v>
      </c>
      <c r="E3659" t="s">
        <v>16</v>
      </c>
      <c r="F3659" t="s">
        <v>12</v>
      </c>
      <c r="G3659" t="s">
        <v>13</v>
      </c>
      <c r="H3659" t="s">
        <v>12</v>
      </c>
      <c r="I3659">
        <v>26</v>
      </c>
    </row>
    <row r="3660" spans="1:9" x14ac:dyDescent="0.3">
      <c r="A3660">
        <v>3659</v>
      </c>
      <c r="B3660" t="s">
        <v>9</v>
      </c>
      <c r="C3660">
        <v>400000</v>
      </c>
      <c r="D3660" t="s">
        <v>10</v>
      </c>
      <c r="E3660" t="s">
        <v>16</v>
      </c>
      <c r="F3660" t="s">
        <v>12</v>
      </c>
      <c r="G3660" t="s">
        <v>12</v>
      </c>
      <c r="H3660" t="s">
        <v>13</v>
      </c>
      <c r="I3660">
        <v>30</v>
      </c>
    </row>
    <row r="3661" spans="1:9" x14ac:dyDescent="0.3">
      <c r="A3661">
        <v>3660</v>
      </c>
      <c r="B3661" t="s">
        <v>9</v>
      </c>
      <c r="C3661">
        <v>2345522.5</v>
      </c>
      <c r="D3661" t="s">
        <v>10</v>
      </c>
      <c r="E3661" t="s">
        <v>11</v>
      </c>
      <c r="F3661" t="s">
        <v>12</v>
      </c>
      <c r="G3661" t="s">
        <v>13</v>
      </c>
      <c r="H3661" t="s">
        <v>13</v>
      </c>
      <c r="I3661">
        <v>48</v>
      </c>
    </row>
    <row r="3662" spans="1:9" x14ac:dyDescent="0.3">
      <c r="A3662">
        <v>3661</v>
      </c>
      <c r="B3662" t="s">
        <v>9</v>
      </c>
      <c r="C3662">
        <v>480577</v>
      </c>
      <c r="D3662" t="s">
        <v>18</v>
      </c>
      <c r="E3662" t="s">
        <v>16</v>
      </c>
      <c r="F3662" t="s">
        <v>12</v>
      </c>
      <c r="G3662" t="s">
        <v>13</v>
      </c>
      <c r="H3662" t="s">
        <v>13</v>
      </c>
      <c r="I3662">
        <v>49</v>
      </c>
    </row>
    <row r="3663" spans="1:9" x14ac:dyDescent="0.3">
      <c r="A3663">
        <v>3662</v>
      </c>
      <c r="B3663" t="s">
        <v>9</v>
      </c>
      <c r="C3663">
        <v>458437</v>
      </c>
      <c r="D3663" t="s">
        <v>10</v>
      </c>
      <c r="E3663" t="s">
        <v>16</v>
      </c>
      <c r="F3663" t="s">
        <v>12</v>
      </c>
      <c r="G3663" t="s">
        <v>13</v>
      </c>
      <c r="H3663" t="s">
        <v>13</v>
      </c>
      <c r="I3663">
        <v>27</v>
      </c>
    </row>
    <row r="3664" spans="1:9" x14ac:dyDescent="0.3">
      <c r="A3664">
        <v>3663</v>
      </c>
      <c r="B3664" t="s">
        <v>15</v>
      </c>
      <c r="C3664">
        <v>314569</v>
      </c>
      <c r="D3664" t="s">
        <v>17</v>
      </c>
      <c r="E3664" t="s">
        <v>16</v>
      </c>
      <c r="F3664" t="s">
        <v>12</v>
      </c>
      <c r="G3664" t="s">
        <v>13</v>
      </c>
      <c r="H3664" t="s">
        <v>13</v>
      </c>
      <c r="I3664">
        <v>61</v>
      </c>
    </row>
    <row r="3665" spans="1:9" x14ac:dyDescent="0.3">
      <c r="A3665">
        <v>3664</v>
      </c>
      <c r="B3665" t="s">
        <v>9</v>
      </c>
      <c r="C3665">
        <v>84000</v>
      </c>
      <c r="D3665" t="s">
        <v>10</v>
      </c>
      <c r="E3665" t="s">
        <v>16</v>
      </c>
      <c r="F3665" t="s">
        <v>12</v>
      </c>
      <c r="G3665" t="s">
        <v>13</v>
      </c>
      <c r="H3665" t="s">
        <v>12</v>
      </c>
      <c r="I3665">
        <v>32</v>
      </c>
    </row>
    <row r="3666" spans="1:9" x14ac:dyDescent="0.3">
      <c r="A3666">
        <v>3665</v>
      </c>
      <c r="B3666" t="s">
        <v>15</v>
      </c>
      <c r="C3666">
        <v>297046</v>
      </c>
      <c r="D3666" t="s">
        <v>17</v>
      </c>
      <c r="E3666" t="s">
        <v>16</v>
      </c>
      <c r="F3666" t="s">
        <v>13</v>
      </c>
      <c r="G3666" t="s">
        <v>12</v>
      </c>
      <c r="H3666" t="s">
        <v>12</v>
      </c>
      <c r="I3666">
        <v>20</v>
      </c>
    </row>
    <row r="3667" spans="1:9" x14ac:dyDescent="0.3">
      <c r="A3667">
        <v>3666</v>
      </c>
      <c r="B3667" t="s">
        <v>15</v>
      </c>
      <c r="C3667">
        <v>464076.6</v>
      </c>
      <c r="D3667" t="s">
        <v>10</v>
      </c>
      <c r="E3667" t="s">
        <v>16</v>
      </c>
      <c r="F3667" t="s">
        <v>12</v>
      </c>
      <c r="G3667" t="s">
        <v>13</v>
      </c>
      <c r="H3667" t="s">
        <v>13</v>
      </c>
      <c r="I3667">
        <v>30</v>
      </c>
    </row>
    <row r="3668" spans="1:9" x14ac:dyDescent="0.3">
      <c r="A3668">
        <v>3667</v>
      </c>
      <c r="B3668" t="s">
        <v>15</v>
      </c>
      <c r="C3668">
        <v>358976.25</v>
      </c>
      <c r="D3668" t="s">
        <v>10</v>
      </c>
      <c r="E3668" t="s">
        <v>16</v>
      </c>
      <c r="F3668" t="s">
        <v>12</v>
      </c>
      <c r="G3668" t="s">
        <v>13</v>
      </c>
      <c r="H3668" t="s">
        <v>13</v>
      </c>
      <c r="I3668">
        <v>19</v>
      </c>
    </row>
    <row r="3669" spans="1:9" x14ac:dyDescent="0.3">
      <c r="A3669">
        <v>3668</v>
      </c>
      <c r="B3669" t="s">
        <v>15</v>
      </c>
      <c r="C3669">
        <v>359544.27</v>
      </c>
      <c r="D3669" t="s">
        <v>21</v>
      </c>
      <c r="E3669" t="s">
        <v>16</v>
      </c>
      <c r="F3669" t="s">
        <v>12</v>
      </c>
      <c r="G3669" t="s">
        <v>12</v>
      </c>
      <c r="H3669" t="s">
        <v>13</v>
      </c>
      <c r="I3669">
        <v>29</v>
      </c>
    </row>
    <row r="3670" spans="1:9" x14ac:dyDescent="0.3">
      <c r="A3670">
        <v>3669</v>
      </c>
      <c r="B3670" t="s">
        <v>9</v>
      </c>
      <c r="C3670">
        <v>278030</v>
      </c>
      <c r="D3670" t="s">
        <v>19</v>
      </c>
      <c r="E3670" t="s">
        <v>16</v>
      </c>
      <c r="F3670" t="s">
        <v>12</v>
      </c>
      <c r="G3670" t="s">
        <v>13</v>
      </c>
      <c r="H3670" t="s">
        <v>13</v>
      </c>
      <c r="I3670">
        <v>43</v>
      </c>
    </row>
    <row r="3671" spans="1:9" x14ac:dyDescent="0.3">
      <c r="A3671">
        <v>3670</v>
      </c>
      <c r="B3671" t="s">
        <v>9</v>
      </c>
      <c r="C3671">
        <v>212337</v>
      </c>
      <c r="D3671" t="s">
        <v>10</v>
      </c>
      <c r="E3671" t="s">
        <v>16</v>
      </c>
      <c r="F3671" t="s">
        <v>12</v>
      </c>
      <c r="G3671" t="s">
        <v>13</v>
      </c>
      <c r="H3671" t="s">
        <v>12</v>
      </c>
      <c r="I3671">
        <v>31</v>
      </c>
    </row>
    <row r="3672" spans="1:9" x14ac:dyDescent="0.3">
      <c r="A3672">
        <v>3671</v>
      </c>
      <c r="B3672" t="s">
        <v>9</v>
      </c>
      <c r="C3672">
        <v>79890</v>
      </c>
      <c r="D3672" t="s">
        <v>10</v>
      </c>
      <c r="E3672" t="s">
        <v>16</v>
      </c>
      <c r="F3672" t="s">
        <v>12</v>
      </c>
      <c r="G3672" t="s">
        <v>12</v>
      </c>
      <c r="H3672" t="s">
        <v>13</v>
      </c>
      <c r="I3672">
        <v>53</v>
      </c>
    </row>
    <row r="3673" spans="1:9" x14ac:dyDescent="0.3">
      <c r="A3673">
        <v>3672</v>
      </c>
      <c r="B3673" t="s">
        <v>9</v>
      </c>
      <c r="C3673">
        <v>278030</v>
      </c>
      <c r="D3673" t="s">
        <v>19</v>
      </c>
      <c r="E3673" t="s">
        <v>16</v>
      </c>
      <c r="F3673" t="s">
        <v>12</v>
      </c>
      <c r="G3673" t="s">
        <v>13</v>
      </c>
      <c r="H3673" t="s">
        <v>13</v>
      </c>
      <c r="I3673">
        <v>44</v>
      </c>
    </row>
    <row r="3674" spans="1:9" x14ac:dyDescent="0.3">
      <c r="A3674">
        <v>3673</v>
      </c>
      <c r="B3674" t="s">
        <v>15</v>
      </c>
      <c r="C3674">
        <v>630173</v>
      </c>
      <c r="D3674" t="s">
        <v>14</v>
      </c>
      <c r="E3674" t="s">
        <v>11</v>
      </c>
      <c r="F3674" t="s">
        <v>12</v>
      </c>
      <c r="G3674" t="s">
        <v>13</v>
      </c>
      <c r="H3674" t="s">
        <v>13</v>
      </c>
      <c r="I3674">
        <v>75</v>
      </c>
    </row>
    <row r="3675" spans="1:9" x14ac:dyDescent="0.3">
      <c r="A3675">
        <v>3674</v>
      </c>
      <c r="B3675" t="s">
        <v>15</v>
      </c>
      <c r="C3675">
        <v>1041733</v>
      </c>
      <c r="D3675" t="s">
        <v>10</v>
      </c>
      <c r="E3675" t="s">
        <v>11</v>
      </c>
      <c r="F3675" t="s">
        <v>12</v>
      </c>
      <c r="G3675" t="s">
        <v>13</v>
      </c>
      <c r="H3675" t="s">
        <v>12</v>
      </c>
      <c r="I3675">
        <v>37</v>
      </c>
    </row>
    <row r="3676" spans="1:9" x14ac:dyDescent="0.3">
      <c r="A3676">
        <v>3675</v>
      </c>
      <c r="B3676" t="s">
        <v>15</v>
      </c>
      <c r="C3676">
        <v>440000</v>
      </c>
      <c r="D3676" t="s">
        <v>10</v>
      </c>
      <c r="E3676" t="s">
        <v>16</v>
      </c>
      <c r="F3676" t="s">
        <v>12</v>
      </c>
      <c r="G3676" t="s">
        <v>13</v>
      </c>
      <c r="H3676" t="s">
        <v>13</v>
      </c>
      <c r="I3676">
        <v>32</v>
      </c>
    </row>
    <row r="3677" spans="1:9" x14ac:dyDescent="0.3">
      <c r="A3677">
        <v>3676</v>
      </c>
      <c r="B3677" t="s">
        <v>9</v>
      </c>
      <c r="C3677">
        <v>278030</v>
      </c>
      <c r="D3677" t="s">
        <v>17</v>
      </c>
      <c r="E3677" t="s">
        <v>16</v>
      </c>
      <c r="F3677" t="s">
        <v>12</v>
      </c>
      <c r="G3677" t="s">
        <v>13</v>
      </c>
      <c r="H3677" t="s">
        <v>13</v>
      </c>
      <c r="I3677">
        <v>26</v>
      </c>
    </row>
    <row r="3678" spans="1:9" x14ac:dyDescent="0.3">
      <c r="A3678">
        <v>3677</v>
      </c>
      <c r="B3678" t="s">
        <v>9</v>
      </c>
      <c r="C3678">
        <v>450886</v>
      </c>
      <c r="D3678" t="s">
        <v>18</v>
      </c>
      <c r="E3678" t="s">
        <v>16</v>
      </c>
      <c r="F3678" t="s">
        <v>12</v>
      </c>
      <c r="G3678" t="s">
        <v>13</v>
      </c>
      <c r="H3678" t="s">
        <v>12</v>
      </c>
      <c r="I3678">
        <v>53</v>
      </c>
    </row>
    <row r="3679" spans="1:9" x14ac:dyDescent="0.3">
      <c r="A3679">
        <v>3678</v>
      </c>
      <c r="B3679" t="s">
        <v>15</v>
      </c>
      <c r="C3679">
        <v>552751.04</v>
      </c>
      <c r="D3679" t="s">
        <v>10</v>
      </c>
      <c r="E3679" t="s">
        <v>16</v>
      </c>
      <c r="F3679" t="s">
        <v>12</v>
      </c>
      <c r="G3679" t="s">
        <v>13</v>
      </c>
      <c r="H3679" t="s">
        <v>13</v>
      </c>
      <c r="I3679">
        <v>27</v>
      </c>
    </row>
    <row r="3680" spans="1:9" x14ac:dyDescent="0.3">
      <c r="A3680">
        <v>3679</v>
      </c>
      <c r="B3680" t="s">
        <v>9</v>
      </c>
      <c r="C3680">
        <v>346647.79</v>
      </c>
      <c r="D3680" t="s">
        <v>10</v>
      </c>
      <c r="E3680" t="s">
        <v>16</v>
      </c>
      <c r="F3680" t="s">
        <v>12</v>
      </c>
      <c r="G3680" t="s">
        <v>13</v>
      </c>
      <c r="H3680" t="s">
        <v>13</v>
      </c>
      <c r="I3680">
        <v>20</v>
      </c>
    </row>
    <row r="3681" spans="1:9" x14ac:dyDescent="0.3">
      <c r="A3681">
        <v>3680</v>
      </c>
      <c r="B3681" t="s">
        <v>9</v>
      </c>
      <c r="C3681">
        <v>278030</v>
      </c>
      <c r="D3681" t="s">
        <v>19</v>
      </c>
      <c r="E3681" t="s">
        <v>16</v>
      </c>
      <c r="F3681" t="s">
        <v>12</v>
      </c>
      <c r="G3681" t="s">
        <v>13</v>
      </c>
      <c r="H3681" t="s">
        <v>13</v>
      </c>
      <c r="I3681">
        <v>53</v>
      </c>
    </row>
    <row r="3682" spans="1:9" x14ac:dyDescent="0.3">
      <c r="A3682">
        <v>3681</v>
      </c>
      <c r="B3682" t="s">
        <v>9</v>
      </c>
      <c r="C3682">
        <v>342027</v>
      </c>
      <c r="D3682" t="s">
        <v>10</v>
      </c>
      <c r="E3682" t="s">
        <v>16</v>
      </c>
      <c r="F3682" t="s">
        <v>12</v>
      </c>
      <c r="G3682" t="s">
        <v>13</v>
      </c>
      <c r="H3682" t="s">
        <v>13</v>
      </c>
      <c r="I3682">
        <v>24</v>
      </c>
    </row>
    <row r="3683" spans="1:9" x14ac:dyDescent="0.3">
      <c r="A3683">
        <v>3682</v>
      </c>
      <c r="B3683" t="s">
        <v>9</v>
      </c>
      <c r="C3683">
        <v>405586.5</v>
      </c>
      <c r="D3683" t="s">
        <v>10</v>
      </c>
      <c r="E3683" t="s">
        <v>16</v>
      </c>
      <c r="F3683" t="s">
        <v>12</v>
      </c>
      <c r="G3683" t="s">
        <v>13</v>
      </c>
      <c r="H3683" t="s">
        <v>13</v>
      </c>
      <c r="I3683">
        <v>48</v>
      </c>
    </row>
    <row r="3684" spans="1:9" x14ac:dyDescent="0.3">
      <c r="A3684">
        <v>3683</v>
      </c>
      <c r="B3684" t="s">
        <v>9</v>
      </c>
      <c r="C3684">
        <v>299647</v>
      </c>
      <c r="D3684" t="s">
        <v>17</v>
      </c>
      <c r="E3684" t="s">
        <v>16</v>
      </c>
      <c r="F3684" t="s">
        <v>12</v>
      </c>
      <c r="G3684" t="s">
        <v>13</v>
      </c>
      <c r="H3684" t="s">
        <v>13</v>
      </c>
      <c r="I3684">
        <v>68</v>
      </c>
    </row>
    <row r="3685" spans="1:9" x14ac:dyDescent="0.3">
      <c r="A3685">
        <v>3684</v>
      </c>
      <c r="B3685" t="s">
        <v>9</v>
      </c>
      <c r="C3685">
        <v>244574.2</v>
      </c>
      <c r="D3685" t="s">
        <v>10</v>
      </c>
      <c r="E3685" t="s">
        <v>16</v>
      </c>
      <c r="F3685" t="s">
        <v>12</v>
      </c>
      <c r="G3685" t="s">
        <v>13</v>
      </c>
      <c r="H3685" t="s">
        <v>13</v>
      </c>
      <c r="I3685">
        <v>42</v>
      </c>
    </row>
    <row r="3686" spans="1:9" x14ac:dyDescent="0.3">
      <c r="A3686">
        <v>3685</v>
      </c>
      <c r="B3686" t="s">
        <v>15</v>
      </c>
      <c r="C3686">
        <v>297050</v>
      </c>
      <c r="D3686" t="s">
        <v>17</v>
      </c>
      <c r="E3686" t="s">
        <v>16</v>
      </c>
      <c r="F3686" t="s">
        <v>12</v>
      </c>
      <c r="G3686" t="s">
        <v>13</v>
      </c>
      <c r="H3686" t="s">
        <v>13</v>
      </c>
      <c r="I3686">
        <v>56</v>
      </c>
    </row>
    <row r="3687" spans="1:9" x14ac:dyDescent="0.3">
      <c r="A3687">
        <v>3686</v>
      </c>
      <c r="B3687" t="s">
        <v>9</v>
      </c>
      <c r="C3687">
        <v>1529247</v>
      </c>
      <c r="D3687" t="s">
        <v>10</v>
      </c>
      <c r="E3687" t="s">
        <v>16</v>
      </c>
      <c r="F3687" t="s">
        <v>12</v>
      </c>
      <c r="G3687" t="s">
        <v>13</v>
      </c>
      <c r="H3687" t="s">
        <v>13</v>
      </c>
      <c r="I3687">
        <v>28</v>
      </c>
    </row>
    <row r="3688" spans="1:9" x14ac:dyDescent="0.3">
      <c r="A3688">
        <v>3687</v>
      </c>
      <c r="B3688" t="s">
        <v>9</v>
      </c>
      <c r="C3688">
        <v>200000</v>
      </c>
      <c r="D3688" t="s">
        <v>10</v>
      </c>
      <c r="E3688" t="s">
        <v>16</v>
      </c>
      <c r="F3688" t="s">
        <v>12</v>
      </c>
      <c r="G3688" t="s">
        <v>13</v>
      </c>
      <c r="H3688" t="s">
        <v>12</v>
      </c>
      <c r="I3688">
        <v>34</v>
      </c>
    </row>
    <row r="3689" spans="1:9" x14ac:dyDescent="0.3">
      <c r="A3689">
        <v>3688</v>
      </c>
      <c r="B3689" t="s">
        <v>15</v>
      </c>
      <c r="C3689">
        <v>1203138</v>
      </c>
      <c r="D3689" t="s">
        <v>10</v>
      </c>
      <c r="E3689" t="s">
        <v>11</v>
      </c>
      <c r="F3689" t="s">
        <v>12</v>
      </c>
      <c r="G3689" t="s">
        <v>13</v>
      </c>
      <c r="H3689" t="s">
        <v>12</v>
      </c>
      <c r="I3689">
        <v>37</v>
      </c>
    </row>
    <row r="3690" spans="1:9" x14ac:dyDescent="0.3">
      <c r="A3690">
        <v>3689</v>
      </c>
      <c r="B3690" t="s">
        <v>15</v>
      </c>
      <c r="C3690">
        <v>179772</v>
      </c>
      <c r="D3690" t="s">
        <v>10</v>
      </c>
      <c r="E3690" t="s">
        <v>16</v>
      </c>
      <c r="F3690" t="s">
        <v>12</v>
      </c>
      <c r="G3690" t="s">
        <v>13</v>
      </c>
      <c r="H3690" t="s">
        <v>13</v>
      </c>
      <c r="I3690">
        <v>36</v>
      </c>
    </row>
    <row r="3691" spans="1:9" x14ac:dyDescent="0.3">
      <c r="A3691">
        <v>3690</v>
      </c>
      <c r="B3691" t="s">
        <v>9</v>
      </c>
      <c r="C3691">
        <v>1159222.2</v>
      </c>
      <c r="D3691" t="s">
        <v>10</v>
      </c>
      <c r="E3691" t="s">
        <v>11</v>
      </c>
      <c r="F3691" t="s">
        <v>12</v>
      </c>
      <c r="G3691" t="s">
        <v>13</v>
      </c>
      <c r="H3691" t="s">
        <v>13</v>
      </c>
      <c r="I3691">
        <v>58</v>
      </c>
    </row>
    <row r="3692" spans="1:9" x14ac:dyDescent="0.3">
      <c r="A3692">
        <v>3691</v>
      </c>
      <c r="B3692" t="s">
        <v>9</v>
      </c>
      <c r="C3692">
        <v>960405.5</v>
      </c>
      <c r="D3692" t="s">
        <v>10</v>
      </c>
      <c r="E3692" t="s">
        <v>16</v>
      </c>
      <c r="F3692" t="s">
        <v>12</v>
      </c>
      <c r="G3692" t="s">
        <v>13</v>
      </c>
      <c r="H3692" t="s">
        <v>13</v>
      </c>
      <c r="I3692">
        <v>50</v>
      </c>
    </row>
    <row r="3693" spans="1:9" x14ac:dyDescent="0.3">
      <c r="A3693">
        <v>3692</v>
      </c>
      <c r="B3693" t="s">
        <v>15</v>
      </c>
      <c r="C3693">
        <v>297046</v>
      </c>
      <c r="D3693" t="s">
        <v>17</v>
      </c>
      <c r="E3693" t="s">
        <v>16</v>
      </c>
      <c r="F3693" t="s">
        <v>12</v>
      </c>
      <c r="G3693" t="s">
        <v>13</v>
      </c>
      <c r="H3693" t="s">
        <v>13</v>
      </c>
      <c r="I3693">
        <v>52</v>
      </c>
    </row>
    <row r="3694" spans="1:9" x14ac:dyDescent="0.3">
      <c r="A3694">
        <v>3693</v>
      </c>
      <c r="B3694" t="s">
        <v>9</v>
      </c>
      <c r="C3694">
        <v>297046</v>
      </c>
      <c r="D3694" t="s">
        <v>18</v>
      </c>
      <c r="E3694" t="s">
        <v>16</v>
      </c>
      <c r="F3694" t="s">
        <v>12</v>
      </c>
      <c r="G3694" t="s">
        <v>13</v>
      </c>
      <c r="H3694" t="s">
        <v>12</v>
      </c>
      <c r="I3694">
        <v>33</v>
      </c>
    </row>
    <row r="3695" spans="1:9" x14ac:dyDescent="0.3">
      <c r="A3695">
        <v>3694</v>
      </c>
      <c r="B3695" t="s">
        <v>9</v>
      </c>
      <c r="C3695">
        <v>653778.43000000005</v>
      </c>
      <c r="D3695" t="s">
        <v>10</v>
      </c>
      <c r="E3695" t="s">
        <v>16</v>
      </c>
      <c r="F3695" t="s">
        <v>12</v>
      </c>
      <c r="G3695" t="s">
        <v>13</v>
      </c>
      <c r="H3695" t="s">
        <v>13</v>
      </c>
      <c r="I3695">
        <v>40</v>
      </c>
    </row>
    <row r="3696" spans="1:9" x14ac:dyDescent="0.3">
      <c r="A3696">
        <v>3695</v>
      </c>
      <c r="B3696" t="s">
        <v>9</v>
      </c>
      <c r="C3696">
        <v>538863.51</v>
      </c>
      <c r="D3696" t="s">
        <v>10</v>
      </c>
      <c r="E3696" t="s">
        <v>16</v>
      </c>
      <c r="F3696" t="s">
        <v>12</v>
      </c>
      <c r="G3696" t="s">
        <v>13</v>
      </c>
      <c r="H3696" t="s">
        <v>13</v>
      </c>
      <c r="I3696">
        <v>21</v>
      </c>
    </row>
    <row r="3697" spans="1:9" x14ac:dyDescent="0.3">
      <c r="A3697">
        <v>3696</v>
      </c>
      <c r="B3697" t="s">
        <v>9</v>
      </c>
      <c r="C3697">
        <v>499125</v>
      </c>
      <c r="D3697" t="s">
        <v>10</v>
      </c>
      <c r="E3697" t="s">
        <v>16</v>
      </c>
      <c r="F3697" t="s">
        <v>12</v>
      </c>
      <c r="G3697" t="s">
        <v>13</v>
      </c>
      <c r="H3697" t="s">
        <v>12</v>
      </c>
      <c r="I3697">
        <v>47</v>
      </c>
    </row>
    <row r="3698" spans="1:9" x14ac:dyDescent="0.3">
      <c r="A3698">
        <v>3697</v>
      </c>
      <c r="B3698" t="s">
        <v>15</v>
      </c>
      <c r="C3698">
        <v>359544.27</v>
      </c>
      <c r="D3698" t="s">
        <v>21</v>
      </c>
      <c r="E3698" t="s">
        <v>16</v>
      </c>
      <c r="F3698" t="s">
        <v>12</v>
      </c>
      <c r="G3698" t="s">
        <v>12</v>
      </c>
      <c r="H3698" t="s">
        <v>13</v>
      </c>
      <c r="I3698">
        <v>47</v>
      </c>
    </row>
    <row r="3699" spans="1:9" x14ac:dyDescent="0.3">
      <c r="A3699">
        <v>3698</v>
      </c>
      <c r="B3699" t="s">
        <v>15</v>
      </c>
      <c r="C3699">
        <v>960815.8</v>
      </c>
      <c r="D3699" t="s">
        <v>10</v>
      </c>
      <c r="E3699" t="s">
        <v>11</v>
      </c>
      <c r="F3699" t="s">
        <v>12</v>
      </c>
      <c r="G3699" t="s">
        <v>13</v>
      </c>
      <c r="H3699" t="s">
        <v>13</v>
      </c>
      <c r="I3699">
        <v>54</v>
      </c>
    </row>
    <row r="3700" spans="1:9" x14ac:dyDescent="0.3">
      <c r="A3700">
        <v>3699</v>
      </c>
      <c r="B3700" t="s">
        <v>15</v>
      </c>
      <c r="C3700">
        <v>445641</v>
      </c>
      <c r="D3700" t="s">
        <v>10</v>
      </c>
      <c r="E3700" t="s">
        <v>11</v>
      </c>
      <c r="F3700" t="s">
        <v>12</v>
      </c>
      <c r="G3700" t="s">
        <v>13</v>
      </c>
      <c r="H3700" t="s">
        <v>12</v>
      </c>
      <c r="I3700">
        <v>41</v>
      </c>
    </row>
    <row r="3701" spans="1:9" x14ac:dyDescent="0.3">
      <c r="A3701">
        <v>3700</v>
      </c>
      <c r="B3701" t="s">
        <v>9</v>
      </c>
      <c r="C3701">
        <v>255659</v>
      </c>
      <c r="D3701" t="s">
        <v>10</v>
      </c>
      <c r="E3701" t="s">
        <v>16</v>
      </c>
      <c r="F3701" t="s">
        <v>12</v>
      </c>
      <c r="G3701" t="s">
        <v>12</v>
      </c>
      <c r="H3701" t="s">
        <v>13</v>
      </c>
      <c r="I3701">
        <v>23</v>
      </c>
    </row>
    <row r="3702" spans="1:9" x14ac:dyDescent="0.3">
      <c r="A3702">
        <v>3701</v>
      </c>
      <c r="B3702" t="s">
        <v>9</v>
      </c>
      <c r="C3702">
        <v>2615121.75</v>
      </c>
      <c r="D3702" t="s">
        <v>10</v>
      </c>
      <c r="E3702" t="s">
        <v>11</v>
      </c>
      <c r="F3702" t="s">
        <v>12</v>
      </c>
      <c r="G3702" t="s">
        <v>13</v>
      </c>
      <c r="H3702" t="s">
        <v>13</v>
      </c>
      <c r="I3702">
        <v>56</v>
      </c>
    </row>
    <row r="3703" spans="1:9" x14ac:dyDescent="0.3">
      <c r="A3703">
        <v>3702</v>
      </c>
      <c r="B3703" t="s">
        <v>9</v>
      </c>
      <c r="C3703">
        <v>94480</v>
      </c>
      <c r="D3703" t="s">
        <v>10</v>
      </c>
      <c r="E3703" t="s">
        <v>16</v>
      </c>
      <c r="F3703" t="s">
        <v>12</v>
      </c>
      <c r="G3703" t="s">
        <v>13</v>
      </c>
      <c r="H3703" t="s">
        <v>13</v>
      </c>
      <c r="I3703">
        <v>54</v>
      </c>
    </row>
    <row r="3704" spans="1:9" x14ac:dyDescent="0.3">
      <c r="A3704">
        <v>3703</v>
      </c>
      <c r="B3704" t="s">
        <v>9</v>
      </c>
      <c r="C3704">
        <v>411667</v>
      </c>
      <c r="D3704" t="s">
        <v>10</v>
      </c>
      <c r="E3704" t="s">
        <v>16</v>
      </c>
      <c r="F3704" t="s">
        <v>12</v>
      </c>
      <c r="G3704" t="s">
        <v>13</v>
      </c>
      <c r="H3704" t="s">
        <v>13</v>
      </c>
      <c r="I3704">
        <v>21</v>
      </c>
    </row>
    <row r="3705" spans="1:9" x14ac:dyDescent="0.3">
      <c r="A3705">
        <v>3704</v>
      </c>
      <c r="B3705" t="s">
        <v>9</v>
      </c>
      <c r="C3705">
        <v>101489</v>
      </c>
      <c r="D3705" t="s">
        <v>10</v>
      </c>
      <c r="E3705" t="s">
        <v>16</v>
      </c>
      <c r="F3705" t="s">
        <v>12</v>
      </c>
      <c r="G3705" t="s">
        <v>13</v>
      </c>
      <c r="H3705" t="s">
        <v>13</v>
      </c>
      <c r="I3705">
        <v>37</v>
      </c>
    </row>
    <row r="3706" spans="1:9" x14ac:dyDescent="0.3">
      <c r="A3706">
        <v>3705</v>
      </c>
      <c r="B3706" t="s">
        <v>9</v>
      </c>
      <c r="C3706">
        <v>1017560.5</v>
      </c>
      <c r="D3706" t="s">
        <v>10</v>
      </c>
      <c r="E3706" t="s">
        <v>11</v>
      </c>
      <c r="F3706" t="s">
        <v>12</v>
      </c>
      <c r="G3706" t="s">
        <v>13</v>
      </c>
      <c r="H3706" t="s">
        <v>13</v>
      </c>
      <c r="I3706">
        <v>60</v>
      </c>
    </row>
    <row r="3707" spans="1:9" x14ac:dyDescent="0.3">
      <c r="A3707">
        <v>3706</v>
      </c>
      <c r="B3707" t="s">
        <v>9</v>
      </c>
      <c r="C3707">
        <v>753064</v>
      </c>
      <c r="D3707" t="s">
        <v>10</v>
      </c>
      <c r="E3707" t="s">
        <v>11</v>
      </c>
      <c r="F3707" t="s">
        <v>12</v>
      </c>
      <c r="G3707" t="s">
        <v>13</v>
      </c>
      <c r="H3707" t="s">
        <v>12</v>
      </c>
      <c r="I3707">
        <v>53</v>
      </c>
    </row>
    <row r="3708" spans="1:9" x14ac:dyDescent="0.3">
      <c r="A3708">
        <v>3707</v>
      </c>
      <c r="B3708" t="s">
        <v>9</v>
      </c>
      <c r="C3708">
        <v>495975</v>
      </c>
      <c r="D3708" t="s">
        <v>18</v>
      </c>
      <c r="E3708" t="s">
        <v>16</v>
      </c>
      <c r="F3708" t="s">
        <v>12</v>
      </c>
      <c r="G3708" t="s">
        <v>13</v>
      </c>
      <c r="H3708" t="s">
        <v>12</v>
      </c>
      <c r="I3708">
        <v>33</v>
      </c>
    </row>
    <row r="3709" spans="1:9" x14ac:dyDescent="0.3">
      <c r="A3709">
        <v>3708</v>
      </c>
      <c r="B3709" t="s">
        <v>15</v>
      </c>
      <c r="C3709">
        <v>639148</v>
      </c>
      <c r="D3709" t="s">
        <v>18</v>
      </c>
      <c r="E3709" t="s">
        <v>16</v>
      </c>
      <c r="F3709" t="s">
        <v>12</v>
      </c>
      <c r="G3709" t="s">
        <v>13</v>
      </c>
      <c r="H3709" t="s">
        <v>12</v>
      </c>
      <c r="I3709">
        <v>84</v>
      </c>
    </row>
    <row r="3710" spans="1:9" x14ac:dyDescent="0.3">
      <c r="A3710">
        <v>3709</v>
      </c>
      <c r="B3710" t="s">
        <v>15</v>
      </c>
      <c r="C3710">
        <v>1821145</v>
      </c>
      <c r="D3710" t="s">
        <v>10</v>
      </c>
      <c r="E3710" t="s">
        <v>11</v>
      </c>
      <c r="F3710" t="s">
        <v>12</v>
      </c>
      <c r="G3710" t="s">
        <v>13</v>
      </c>
      <c r="H3710" t="s">
        <v>12</v>
      </c>
      <c r="I3710">
        <v>59</v>
      </c>
    </row>
    <row r="3711" spans="1:9" x14ac:dyDescent="0.3">
      <c r="A3711">
        <v>3710</v>
      </c>
      <c r="B3711" t="s">
        <v>9</v>
      </c>
      <c r="C3711">
        <v>325000</v>
      </c>
      <c r="D3711" t="s">
        <v>10</v>
      </c>
      <c r="E3711" t="s">
        <v>16</v>
      </c>
      <c r="F3711" t="s">
        <v>12</v>
      </c>
      <c r="G3711" t="s">
        <v>13</v>
      </c>
      <c r="H3711" t="s">
        <v>13</v>
      </c>
      <c r="I3711">
        <v>38</v>
      </c>
    </row>
    <row r="3712" spans="1:9" x14ac:dyDescent="0.3">
      <c r="A3712">
        <v>3711</v>
      </c>
      <c r="B3712" t="s">
        <v>9</v>
      </c>
      <c r="C3712">
        <v>278030</v>
      </c>
      <c r="D3712" t="s">
        <v>19</v>
      </c>
      <c r="E3712" t="s">
        <v>16</v>
      </c>
      <c r="F3712" t="s">
        <v>12</v>
      </c>
      <c r="G3712" t="s">
        <v>13</v>
      </c>
      <c r="H3712" t="s">
        <v>13</v>
      </c>
      <c r="I3712">
        <v>49</v>
      </c>
    </row>
    <row r="3713" spans="1:9" x14ac:dyDescent="0.3">
      <c r="A3713">
        <v>3712</v>
      </c>
      <c r="B3713" t="s">
        <v>9</v>
      </c>
      <c r="C3713">
        <v>979107.34</v>
      </c>
      <c r="D3713" t="s">
        <v>10</v>
      </c>
      <c r="E3713" t="s">
        <v>16</v>
      </c>
      <c r="F3713" t="s">
        <v>12</v>
      </c>
      <c r="G3713" t="s">
        <v>13</v>
      </c>
      <c r="H3713" t="s">
        <v>13</v>
      </c>
      <c r="I3713">
        <v>53</v>
      </c>
    </row>
    <row r="3714" spans="1:9" x14ac:dyDescent="0.3">
      <c r="A3714">
        <v>3713</v>
      </c>
      <c r="B3714" t="s">
        <v>9</v>
      </c>
      <c r="C3714">
        <v>297046</v>
      </c>
      <c r="D3714" t="s">
        <v>18</v>
      </c>
      <c r="E3714" t="s">
        <v>16</v>
      </c>
      <c r="F3714" t="s">
        <v>12</v>
      </c>
      <c r="G3714" t="s">
        <v>13</v>
      </c>
      <c r="H3714" t="s">
        <v>13</v>
      </c>
      <c r="I3714">
        <v>39</v>
      </c>
    </row>
    <row r="3715" spans="1:9" x14ac:dyDescent="0.3">
      <c r="A3715">
        <v>3714</v>
      </c>
      <c r="B3715" t="s">
        <v>15</v>
      </c>
      <c r="C3715">
        <v>330278</v>
      </c>
      <c r="D3715" t="s">
        <v>10</v>
      </c>
      <c r="E3715" t="s">
        <v>16</v>
      </c>
      <c r="F3715" t="s">
        <v>12</v>
      </c>
      <c r="G3715" t="s">
        <v>13</v>
      </c>
      <c r="H3715" t="s">
        <v>13</v>
      </c>
      <c r="I3715">
        <v>40</v>
      </c>
    </row>
    <row r="3716" spans="1:9" x14ac:dyDescent="0.3">
      <c r="A3716">
        <v>3715</v>
      </c>
      <c r="B3716" t="s">
        <v>9</v>
      </c>
      <c r="C3716">
        <v>476355</v>
      </c>
      <c r="D3716" t="s">
        <v>10</v>
      </c>
      <c r="E3716" t="s">
        <v>16</v>
      </c>
      <c r="F3716" t="s">
        <v>12</v>
      </c>
      <c r="G3716" t="s">
        <v>13</v>
      </c>
      <c r="H3716" t="s">
        <v>13</v>
      </c>
      <c r="I3716">
        <v>48</v>
      </c>
    </row>
    <row r="3717" spans="1:9" x14ac:dyDescent="0.3">
      <c r="A3717">
        <v>3716</v>
      </c>
      <c r="B3717" t="s">
        <v>9</v>
      </c>
      <c r="C3717">
        <v>420000</v>
      </c>
      <c r="D3717" t="s">
        <v>10</v>
      </c>
      <c r="E3717" t="s">
        <v>16</v>
      </c>
      <c r="F3717" t="s">
        <v>12</v>
      </c>
      <c r="G3717" t="s">
        <v>13</v>
      </c>
      <c r="H3717" t="s">
        <v>13</v>
      </c>
      <c r="I3717">
        <v>29</v>
      </c>
    </row>
    <row r="3718" spans="1:9" x14ac:dyDescent="0.3">
      <c r="A3718">
        <v>3717</v>
      </c>
      <c r="B3718" t="s">
        <v>15</v>
      </c>
      <c r="C3718">
        <v>1333402</v>
      </c>
      <c r="D3718" t="s">
        <v>10</v>
      </c>
      <c r="E3718" t="s">
        <v>11</v>
      </c>
      <c r="F3718" t="s">
        <v>12</v>
      </c>
      <c r="G3718" t="s">
        <v>13</v>
      </c>
      <c r="H3718" t="s">
        <v>13</v>
      </c>
      <c r="I3718">
        <v>39</v>
      </c>
    </row>
    <row r="3719" spans="1:9" x14ac:dyDescent="0.3">
      <c r="A3719">
        <v>3718</v>
      </c>
      <c r="B3719" t="s">
        <v>9</v>
      </c>
      <c r="C3719">
        <v>356657</v>
      </c>
      <c r="D3719" t="s">
        <v>17</v>
      </c>
      <c r="E3719" t="s">
        <v>16</v>
      </c>
      <c r="F3719" t="s">
        <v>12</v>
      </c>
      <c r="G3719" t="s">
        <v>13</v>
      </c>
      <c r="H3719" t="s">
        <v>12</v>
      </c>
      <c r="I3719">
        <v>61</v>
      </c>
    </row>
    <row r="3720" spans="1:9" x14ac:dyDescent="0.3">
      <c r="A3720">
        <v>3719</v>
      </c>
      <c r="B3720" t="s">
        <v>15</v>
      </c>
      <c r="C3720">
        <v>297046</v>
      </c>
      <c r="D3720" t="s">
        <v>17</v>
      </c>
      <c r="E3720" t="s">
        <v>16</v>
      </c>
      <c r="F3720" t="s">
        <v>12</v>
      </c>
      <c r="G3720" t="s">
        <v>12</v>
      </c>
      <c r="H3720" t="s">
        <v>13</v>
      </c>
      <c r="I3720">
        <v>31</v>
      </c>
    </row>
    <row r="3721" spans="1:9" x14ac:dyDescent="0.3">
      <c r="A3721">
        <v>3720</v>
      </c>
      <c r="B3721" t="s">
        <v>9</v>
      </c>
      <c r="C3721">
        <v>239421</v>
      </c>
      <c r="D3721" t="s">
        <v>10</v>
      </c>
      <c r="E3721" t="s">
        <v>16</v>
      </c>
      <c r="F3721" t="s">
        <v>12</v>
      </c>
      <c r="G3721" t="s">
        <v>12</v>
      </c>
      <c r="H3721" t="s">
        <v>13</v>
      </c>
      <c r="I3721">
        <v>22</v>
      </c>
    </row>
    <row r="3722" spans="1:9" x14ac:dyDescent="0.3">
      <c r="A3722">
        <v>3721</v>
      </c>
      <c r="B3722" t="s">
        <v>9</v>
      </c>
      <c r="C3722">
        <v>202396.55</v>
      </c>
      <c r="D3722" t="s">
        <v>10</v>
      </c>
      <c r="E3722" t="s">
        <v>16</v>
      </c>
      <c r="F3722" t="s">
        <v>12</v>
      </c>
      <c r="G3722" t="s">
        <v>13</v>
      </c>
      <c r="H3722" t="s">
        <v>13</v>
      </c>
      <c r="I3722">
        <v>36</v>
      </c>
    </row>
    <row r="3723" spans="1:9" x14ac:dyDescent="0.3">
      <c r="A3723">
        <v>3722</v>
      </c>
      <c r="B3723" t="s">
        <v>9</v>
      </c>
      <c r="C3723">
        <v>260000</v>
      </c>
      <c r="D3723" t="s">
        <v>10</v>
      </c>
      <c r="E3723" t="s">
        <v>16</v>
      </c>
      <c r="F3723" t="s">
        <v>12</v>
      </c>
      <c r="G3723" t="s">
        <v>13</v>
      </c>
      <c r="H3723" t="s">
        <v>12</v>
      </c>
      <c r="I3723">
        <v>37</v>
      </c>
    </row>
    <row r="3724" spans="1:9" x14ac:dyDescent="0.3">
      <c r="A3724">
        <v>3723</v>
      </c>
      <c r="B3724" t="s">
        <v>15</v>
      </c>
      <c r="C3724">
        <v>858032.05</v>
      </c>
      <c r="D3724" t="s">
        <v>10</v>
      </c>
      <c r="E3724" t="s">
        <v>11</v>
      </c>
      <c r="F3724" t="s">
        <v>12</v>
      </c>
      <c r="G3724" t="s">
        <v>13</v>
      </c>
      <c r="H3724" t="s">
        <v>13</v>
      </c>
      <c r="I3724">
        <v>53</v>
      </c>
    </row>
    <row r="3725" spans="1:9" x14ac:dyDescent="0.3">
      <c r="A3725">
        <v>3724</v>
      </c>
      <c r="B3725" t="s">
        <v>15</v>
      </c>
      <c r="C3725">
        <v>2036556.25</v>
      </c>
      <c r="D3725" t="s">
        <v>10</v>
      </c>
      <c r="E3725" t="s">
        <v>16</v>
      </c>
      <c r="F3725" t="s">
        <v>12</v>
      </c>
      <c r="G3725" t="s">
        <v>13</v>
      </c>
      <c r="H3725" t="s">
        <v>13</v>
      </c>
      <c r="I3725">
        <v>37</v>
      </c>
    </row>
    <row r="3726" spans="1:9" x14ac:dyDescent="0.3">
      <c r="A3726">
        <v>3725</v>
      </c>
      <c r="B3726" t="s">
        <v>9</v>
      </c>
      <c r="C3726">
        <v>454518</v>
      </c>
      <c r="D3726" t="s">
        <v>10</v>
      </c>
      <c r="E3726" t="s">
        <v>16</v>
      </c>
      <c r="F3726" t="s">
        <v>12</v>
      </c>
      <c r="G3726" t="s">
        <v>13</v>
      </c>
      <c r="H3726" t="s">
        <v>13</v>
      </c>
      <c r="I3726">
        <v>35</v>
      </c>
    </row>
    <row r="3727" spans="1:9" x14ac:dyDescent="0.3">
      <c r="A3727">
        <v>3726</v>
      </c>
      <c r="B3727" t="s">
        <v>9</v>
      </c>
      <c r="C3727">
        <v>459616.28</v>
      </c>
      <c r="D3727" t="s">
        <v>10</v>
      </c>
      <c r="E3727" t="s">
        <v>16</v>
      </c>
      <c r="F3727" t="s">
        <v>12</v>
      </c>
      <c r="G3727" t="s">
        <v>13</v>
      </c>
      <c r="H3727" t="s">
        <v>13</v>
      </c>
      <c r="I3727">
        <v>28</v>
      </c>
    </row>
    <row r="3728" spans="1:9" x14ac:dyDescent="0.3">
      <c r="A3728">
        <v>3727</v>
      </c>
      <c r="B3728" t="s">
        <v>9</v>
      </c>
      <c r="C3728">
        <v>299744</v>
      </c>
      <c r="D3728" t="s">
        <v>18</v>
      </c>
      <c r="E3728" t="s">
        <v>16</v>
      </c>
      <c r="F3728" t="s">
        <v>12</v>
      </c>
      <c r="G3728" t="s">
        <v>13</v>
      </c>
      <c r="H3728" t="s">
        <v>13</v>
      </c>
      <c r="I3728">
        <v>40</v>
      </c>
    </row>
    <row r="3729" spans="1:9" x14ac:dyDescent="0.3">
      <c r="A3729">
        <v>3728</v>
      </c>
      <c r="B3729" t="s">
        <v>9</v>
      </c>
      <c r="C3729">
        <v>2590373.15</v>
      </c>
      <c r="D3729" t="s">
        <v>10</v>
      </c>
      <c r="E3729" t="s">
        <v>11</v>
      </c>
      <c r="F3729" t="s">
        <v>12</v>
      </c>
      <c r="G3729" t="s">
        <v>13</v>
      </c>
      <c r="H3729" t="s">
        <v>13</v>
      </c>
      <c r="I3729">
        <v>56</v>
      </c>
    </row>
    <row r="3730" spans="1:9" x14ac:dyDescent="0.3">
      <c r="A3730">
        <v>3729</v>
      </c>
      <c r="B3730" t="s">
        <v>9</v>
      </c>
      <c r="C3730">
        <v>551468.9</v>
      </c>
      <c r="D3730" t="s">
        <v>10</v>
      </c>
      <c r="E3730" t="s">
        <v>16</v>
      </c>
      <c r="F3730" t="s">
        <v>12</v>
      </c>
      <c r="G3730" t="s">
        <v>13</v>
      </c>
      <c r="H3730" t="s">
        <v>13</v>
      </c>
      <c r="I3730">
        <v>38</v>
      </c>
    </row>
    <row r="3731" spans="1:9" x14ac:dyDescent="0.3">
      <c r="A3731">
        <v>3730</v>
      </c>
      <c r="B3731" t="s">
        <v>9</v>
      </c>
      <c r="C3731">
        <v>550000</v>
      </c>
      <c r="D3731" t="s">
        <v>10</v>
      </c>
      <c r="E3731" t="s">
        <v>16</v>
      </c>
      <c r="F3731" t="s">
        <v>12</v>
      </c>
      <c r="G3731" t="s">
        <v>13</v>
      </c>
      <c r="H3731" t="s">
        <v>13</v>
      </c>
      <c r="I3731">
        <v>58</v>
      </c>
    </row>
    <row r="3732" spans="1:9" x14ac:dyDescent="0.3">
      <c r="A3732">
        <v>3731</v>
      </c>
      <c r="B3732" t="s">
        <v>9</v>
      </c>
      <c r="C3732">
        <v>1182929.8700000001</v>
      </c>
      <c r="D3732" t="s">
        <v>10</v>
      </c>
      <c r="E3732" t="s">
        <v>16</v>
      </c>
      <c r="F3732" t="s">
        <v>12</v>
      </c>
      <c r="G3732" t="s">
        <v>13</v>
      </c>
      <c r="H3732" t="s">
        <v>13</v>
      </c>
      <c r="I3732">
        <v>32</v>
      </c>
    </row>
    <row r="3733" spans="1:9" x14ac:dyDescent="0.3">
      <c r="A3733">
        <v>3732</v>
      </c>
      <c r="B3733" t="s">
        <v>9</v>
      </c>
      <c r="C3733">
        <v>728454.02</v>
      </c>
      <c r="D3733" t="s">
        <v>10</v>
      </c>
      <c r="E3733" t="s">
        <v>16</v>
      </c>
      <c r="F3733" t="s">
        <v>12</v>
      </c>
      <c r="G3733" t="s">
        <v>13</v>
      </c>
      <c r="H3733" t="s">
        <v>13</v>
      </c>
      <c r="I3733">
        <v>35</v>
      </c>
    </row>
    <row r="3734" spans="1:9" x14ac:dyDescent="0.3">
      <c r="A3734">
        <v>3733</v>
      </c>
      <c r="B3734" t="s">
        <v>9</v>
      </c>
      <c r="C3734">
        <v>533333.32999999996</v>
      </c>
      <c r="D3734" t="s">
        <v>10</v>
      </c>
      <c r="E3734" t="s">
        <v>16</v>
      </c>
      <c r="F3734" t="s">
        <v>12</v>
      </c>
      <c r="G3734" t="s">
        <v>13</v>
      </c>
      <c r="H3734" t="s">
        <v>13</v>
      </c>
      <c r="I3734">
        <v>27</v>
      </c>
    </row>
    <row r="3735" spans="1:9" x14ac:dyDescent="0.3">
      <c r="A3735">
        <v>3734</v>
      </c>
      <c r="B3735" t="s">
        <v>15</v>
      </c>
      <c r="C3735">
        <v>319879</v>
      </c>
      <c r="D3735" t="s">
        <v>10</v>
      </c>
      <c r="E3735" t="s">
        <v>11</v>
      </c>
      <c r="F3735" t="s">
        <v>12</v>
      </c>
      <c r="G3735" t="s">
        <v>13</v>
      </c>
      <c r="H3735" t="s">
        <v>12</v>
      </c>
      <c r="I3735">
        <v>54</v>
      </c>
    </row>
    <row r="3736" spans="1:9" x14ac:dyDescent="0.3">
      <c r="A3736">
        <v>3735</v>
      </c>
      <c r="B3736" t="s">
        <v>9</v>
      </c>
      <c r="C3736">
        <v>32956</v>
      </c>
      <c r="D3736" t="s">
        <v>10</v>
      </c>
      <c r="E3736" t="s">
        <v>16</v>
      </c>
      <c r="F3736" t="s">
        <v>12</v>
      </c>
      <c r="G3736" t="s">
        <v>13</v>
      </c>
      <c r="H3736" t="s">
        <v>13</v>
      </c>
      <c r="I3736">
        <v>22</v>
      </c>
    </row>
    <row r="3737" spans="1:9" x14ac:dyDescent="0.3">
      <c r="A3737">
        <v>3736</v>
      </c>
      <c r="B3737" t="s">
        <v>9</v>
      </c>
      <c r="C3737">
        <v>450000</v>
      </c>
      <c r="D3737" t="s">
        <v>10</v>
      </c>
      <c r="E3737" t="s">
        <v>16</v>
      </c>
      <c r="F3737" t="s">
        <v>12</v>
      </c>
      <c r="G3737" t="s">
        <v>13</v>
      </c>
      <c r="H3737" t="s">
        <v>13</v>
      </c>
      <c r="I3737">
        <v>24</v>
      </c>
    </row>
    <row r="3738" spans="1:9" x14ac:dyDescent="0.3">
      <c r="A3738">
        <v>3737</v>
      </c>
      <c r="B3738" t="s">
        <v>15</v>
      </c>
      <c r="C3738">
        <v>682607.23</v>
      </c>
      <c r="D3738" t="s">
        <v>10</v>
      </c>
      <c r="E3738" t="s">
        <v>16</v>
      </c>
      <c r="F3738" t="s">
        <v>12</v>
      </c>
      <c r="G3738" t="s">
        <v>13</v>
      </c>
      <c r="H3738" t="s">
        <v>12</v>
      </c>
      <c r="I3738">
        <v>28</v>
      </c>
    </row>
    <row r="3739" spans="1:9" x14ac:dyDescent="0.3">
      <c r="A3739">
        <v>3738</v>
      </c>
      <c r="B3739" t="s">
        <v>15</v>
      </c>
      <c r="C3739">
        <v>1326562</v>
      </c>
      <c r="D3739" t="s">
        <v>14</v>
      </c>
      <c r="E3739" t="s">
        <v>11</v>
      </c>
      <c r="F3739" t="s">
        <v>12</v>
      </c>
      <c r="G3739" t="s">
        <v>13</v>
      </c>
      <c r="H3739" t="s">
        <v>13</v>
      </c>
      <c r="I3739">
        <v>59</v>
      </c>
    </row>
    <row r="3740" spans="1:9" x14ac:dyDescent="0.3">
      <c r="A3740">
        <v>3739</v>
      </c>
      <c r="B3740" t="s">
        <v>9</v>
      </c>
      <c r="C3740">
        <v>195000</v>
      </c>
      <c r="D3740" t="s">
        <v>10</v>
      </c>
      <c r="E3740" t="s">
        <v>16</v>
      </c>
      <c r="F3740" t="s">
        <v>12</v>
      </c>
      <c r="G3740" t="s">
        <v>13</v>
      </c>
      <c r="H3740" t="s">
        <v>13</v>
      </c>
      <c r="I3740">
        <v>28</v>
      </c>
    </row>
    <row r="3741" spans="1:9" x14ac:dyDescent="0.3">
      <c r="A3741">
        <v>3740</v>
      </c>
      <c r="B3741" t="s">
        <v>15</v>
      </c>
      <c r="C3741">
        <v>297046</v>
      </c>
      <c r="D3741" t="s">
        <v>18</v>
      </c>
      <c r="E3741" t="s">
        <v>16</v>
      </c>
      <c r="F3741" t="s">
        <v>12</v>
      </c>
      <c r="G3741" t="s">
        <v>13</v>
      </c>
      <c r="H3741" t="s">
        <v>13</v>
      </c>
      <c r="I3741">
        <v>47</v>
      </c>
    </row>
    <row r="3742" spans="1:9" x14ac:dyDescent="0.3">
      <c r="A3742">
        <v>3741</v>
      </c>
      <c r="B3742" t="s">
        <v>9</v>
      </c>
      <c r="C3742">
        <v>840549</v>
      </c>
      <c r="D3742" t="s">
        <v>10</v>
      </c>
      <c r="E3742" t="s">
        <v>11</v>
      </c>
      <c r="F3742" t="s">
        <v>12</v>
      </c>
      <c r="G3742" t="s">
        <v>13</v>
      </c>
      <c r="H3742" t="s">
        <v>13</v>
      </c>
      <c r="I3742">
        <v>54</v>
      </c>
    </row>
    <row r="3743" spans="1:9" x14ac:dyDescent="0.3">
      <c r="A3743">
        <v>3742</v>
      </c>
      <c r="B3743" t="s">
        <v>15</v>
      </c>
      <c r="C3743">
        <v>1343265.5</v>
      </c>
      <c r="D3743" t="s">
        <v>10</v>
      </c>
      <c r="E3743" t="s">
        <v>11</v>
      </c>
      <c r="F3743" t="s">
        <v>12</v>
      </c>
      <c r="G3743" t="s">
        <v>13</v>
      </c>
      <c r="H3743" t="s">
        <v>13</v>
      </c>
      <c r="I3743">
        <v>40</v>
      </c>
    </row>
    <row r="3744" spans="1:9" x14ac:dyDescent="0.3">
      <c r="A3744">
        <v>3743</v>
      </c>
      <c r="B3744" t="s">
        <v>9</v>
      </c>
      <c r="C3744">
        <v>600000</v>
      </c>
      <c r="D3744" t="s">
        <v>10</v>
      </c>
      <c r="E3744" t="s">
        <v>16</v>
      </c>
      <c r="F3744" t="s">
        <v>12</v>
      </c>
      <c r="G3744" t="s">
        <v>13</v>
      </c>
      <c r="H3744" t="s">
        <v>13</v>
      </c>
      <c r="I3744">
        <v>53</v>
      </c>
    </row>
    <row r="3745" spans="1:9" x14ac:dyDescent="0.3">
      <c r="A3745">
        <v>3744</v>
      </c>
      <c r="B3745" t="s">
        <v>9</v>
      </c>
      <c r="C3745">
        <v>795414</v>
      </c>
      <c r="D3745" t="s">
        <v>10</v>
      </c>
      <c r="E3745" t="s">
        <v>16</v>
      </c>
      <c r="F3745" t="s">
        <v>12</v>
      </c>
      <c r="G3745" t="s">
        <v>13</v>
      </c>
      <c r="H3745" t="s">
        <v>13</v>
      </c>
      <c r="I3745">
        <v>22</v>
      </c>
    </row>
    <row r="3746" spans="1:9" x14ac:dyDescent="0.3">
      <c r="A3746">
        <v>3745</v>
      </c>
      <c r="B3746" t="s">
        <v>15</v>
      </c>
      <c r="C3746">
        <v>359545</v>
      </c>
      <c r="D3746" t="s">
        <v>10</v>
      </c>
      <c r="E3746" t="s">
        <v>16</v>
      </c>
      <c r="F3746" t="s">
        <v>12</v>
      </c>
      <c r="G3746" t="s">
        <v>13</v>
      </c>
      <c r="H3746" t="s">
        <v>13</v>
      </c>
      <c r="I3746">
        <v>30</v>
      </c>
    </row>
    <row r="3747" spans="1:9" x14ac:dyDescent="0.3">
      <c r="A3747">
        <v>3746</v>
      </c>
      <c r="B3747" t="s">
        <v>15</v>
      </c>
      <c r="C3747">
        <v>351185</v>
      </c>
      <c r="D3747" t="s">
        <v>10</v>
      </c>
      <c r="E3747" t="s">
        <v>16</v>
      </c>
      <c r="F3747" t="s">
        <v>12</v>
      </c>
      <c r="G3747" t="s">
        <v>13</v>
      </c>
      <c r="H3747" t="s">
        <v>13</v>
      </c>
      <c r="I3747">
        <v>50</v>
      </c>
    </row>
    <row r="3748" spans="1:9" x14ac:dyDescent="0.3">
      <c r="A3748">
        <v>3747</v>
      </c>
      <c r="B3748" t="s">
        <v>9</v>
      </c>
      <c r="C3748">
        <v>395218.86</v>
      </c>
      <c r="D3748" t="s">
        <v>10</v>
      </c>
      <c r="E3748" t="s">
        <v>16</v>
      </c>
      <c r="F3748" t="s">
        <v>12</v>
      </c>
      <c r="G3748" t="s">
        <v>13</v>
      </c>
      <c r="H3748" t="s">
        <v>13</v>
      </c>
      <c r="I3748">
        <v>20</v>
      </c>
    </row>
    <row r="3749" spans="1:9" x14ac:dyDescent="0.3">
      <c r="A3749">
        <v>3748</v>
      </c>
      <c r="B3749" t="s">
        <v>9</v>
      </c>
      <c r="C3749">
        <v>241119</v>
      </c>
      <c r="D3749" t="s">
        <v>10</v>
      </c>
      <c r="E3749" t="s">
        <v>16</v>
      </c>
      <c r="F3749" t="s">
        <v>12</v>
      </c>
      <c r="G3749" t="s">
        <v>13</v>
      </c>
      <c r="H3749" t="s">
        <v>13</v>
      </c>
      <c r="I3749">
        <v>47</v>
      </c>
    </row>
    <row r="3750" spans="1:9" x14ac:dyDescent="0.3">
      <c r="A3750">
        <v>3749</v>
      </c>
      <c r="B3750" t="s">
        <v>9</v>
      </c>
      <c r="C3750">
        <v>445567</v>
      </c>
      <c r="D3750" t="s">
        <v>18</v>
      </c>
      <c r="E3750" t="s">
        <v>16</v>
      </c>
      <c r="F3750" t="s">
        <v>12</v>
      </c>
      <c r="G3750" t="s">
        <v>13</v>
      </c>
      <c r="H3750" t="s">
        <v>12</v>
      </c>
      <c r="I3750">
        <v>50</v>
      </c>
    </row>
    <row r="3751" spans="1:9" x14ac:dyDescent="0.3">
      <c r="A3751">
        <v>3750</v>
      </c>
      <c r="B3751" t="s">
        <v>9</v>
      </c>
      <c r="C3751">
        <v>1116779.8400000001</v>
      </c>
      <c r="D3751" t="s">
        <v>10</v>
      </c>
      <c r="E3751" t="s">
        <v>16</v>
      </c>
      <c r="F3751" t="s">
        <v>12</v>
      </c>
      <c r="G3751" t="s">
        <v>13</v>
      </c>
      <c r="H3751" t="s">
        <v>13</v>
      </c>
      <c r="I3751">
        <v>42</v>
      </c>
    </row>
    <row r="3752" spans="1:9" x14ac:dyDescent="0.3">
      <c r="A3752">
        <v>3751</v>
      </c>
      <c r="B3752" t="s">
        <v>9</v>
      </c>
      <c r="C3752">
        <v>499958.33</v>
      </c>
      <c r="D3752" t="s">
        <v>10</v>
      </c>
      <c r="E3752" t="s">
        <v>16</v>
      </c>
      <c r="F3752" t="s">
        <v>12</v>
      </c>
      <c r="G3752" t="s">
        <v>13</v>
      </c>
      <c r="H3752" t="s">
        <v>13</v>
      </c>
      <c r="I3752">
        <v>27</v>
      </c>
    </row>
    <row r="3753" spans="1:9" x14ac:dyDescent="0.3">
      <c r="A3753">
        <v>3752</v>
      </c>
      <c r="B3753" t="s">
        <v>15</v>
      </c>
      <c r="C3753">
        <v>250000</v>
      </c>
      <c r="D3753" t="s">
        <v>10</v>
      </c>
      <c r="E3753" t="s">
        <v>16</v>
      </c>
      <c r="F3753" t="s">
        <v>12</v>
      </c>
      <c r="G3753" t="s">
        <v>13</v>
      </c>
      <c r="H3753" t="s">
        <v>13</v>
      </c>
      <c r="I3753">
        <v>29</v>
      </c>
    </row>
    <row r="3754" spans="1:9" x14ac:dyDescent="0.3">
      <c r="A3754">
        <v>3753</v>
      </c>
      <c r="B3754" t="s">
        <v>9</v>
      </c>
      <c r="C3754">
        <v>314424</v>
      </c>
      <c r="D3754" t="s">
        <v>10</v>
      </c>
      <c r="E3754" t="s">
        <v>16</v>
      </c>
      <c r="F3754" t="s">
        <v>12</v>
      </c>
      <c r="G3754" t="s">
        <v>13</v>
      </c>
      <c r="H3754" t="s">
        <v>13</v>
      </c>
      <c r="I3754">
        <v>24</v>
      </c>
    </row>
    <row r="3755" spans="1:9" x14ac:dyDescent="0.3">
      <c r="A3755">
        <v>3754</v>
      </c>
      <c r="B3755" t="s">
        <v>15</v>
      </c>
      <c r="C3755">
        <v>367892</v>
      </c>
      <c r="D3755" t="s">
        <v>10</v>
      </c>
      <c r="E3755" t="s">
        <v>11</v>
      </c>
      <c r="F3755" t="s">
        <v>12</v>
      </c>
      <c r="G3755" t="s">
        <v>13</v>
      </c>
      <c r="H3755" t="s">
        <v>12</v>
      </c>
      <c r="I3755">
        <v>43</v>
      </c>
    </row>
    <row r="3756" spans="1:9" x14ac:dyDescent="0.3">
      <c r="A3756">
        <v>3755</v>
      </c>
      <c r="B3756" t="s">
        <v>9</v>
      </c>
      <c r="C3756">
        <v>361180.29</v>
      </c>
      <c r="D3756" t="s">
        <v>10</v>
      </c>
      <c r="E3756" t="s">
        <v>11</v>
      </c>
      <c r="F3756" t="s">
        <v>12</v>
      </c>
      <c r="G3756" t="s">
        <v>13</v>
      </c>
      <c r="H3756" t="s">
        <v>13</v>
      </c>
      <c r="I3756">
        <v>28</v>
      </c>
    </row>
    <row r="3757" spans="1:9" x14ac:dyDescent="0.3">
      <c r="A3757">
        <v>3756</v>
      </c>
      <c r="B3757" t="s">
        <v>9</v>
      </c>
      <c r="C3757">
        <v>330000</v>
      </c>
      <c r="D3757" t="s">
        <v>10</v>
      </c>
      <c r="E3757" t="s">
        <v>16</v>
      </c>
      <c r="F3757" t="s">
        <v>12</v>
      </c>
      <c r="G3757" t="s">
        <v>13</v>
      </c>
      <c r="H3757" t="s">
        <v>13</v>
      </c>
      <c r="I3757">
        <v>33</v>
      </c>
    </row>
    <row r="3758" spans="1:9" x14ac:dyDescent="0.3">
      <c r="A3758">
        <v>3757</v>
      </c>
      <c r="B3758" t="s">
        <v>15</v>
      </c>
      <c r="C3758">
        <v>359544.27</v>
      </c>
      <c r="D3758" t="s">
        <v>21</v>
      </c>
      <c r="E3758" t="s">
        <v>16</v>
      </c>
      <c r="F3758" t="s">
        <v>12</v>
      </c>
      <c r="G3758" t="s">
        <v>12</v>
      </c>
      <c r="H3758" t="s">
        <v>13</v>
      </c>
      <c r="I3758">
        <v>40</v>
      </c>
    </row>
    <row r="3759" spans="1:9" x14ac:dyDescent="0.3">
      <c r="A3759">
        <v>3758</v>
      </c>
      <c r="B3759" t="s">
        <v>15</v>
      </c>
      <c r="C3759">
        <v>204800</v>
      </c>
      <c r="D3759" t="s">
        <v>10</v>
      </c>
      <c r="E3759" t="s">
        <v>16</v>
      </c>
      <c r="F3759" t="s">
        <v>12</v>
      </c>
      <c r="G3759" t="s">
        <v>13</v>
      </c>
      <c r="H3759" t="s">
        <v>12</v>
      </c>
      <c r="I3759">
        <v>31</v>
      </c>
    </row>
    <row r="3760" spans="1:9" x14ac:dyDescent="0.3">
      <c r="A3760">
        <v>3759</v>
      </c>
      <c r="B3760" t="s">
        <v>9</v>
      </c>
      <c r="C3760">
        <v>553159.81000000006</v>
      </c>
      <c r="D3760" t="s">
        <v>10</v>
      </c>
      <c r="E3760" t="s">
        <v>16</v>
      </c>
      <c r="F3760" t="s">
        <v>12</v>
      </c>
      <c r="G3760" t="s">
        <v>13</v>
      </c>
      <c r="H3760" t="s">
        <v>13</v>
      </c>
      <c r="I3760">
        <v>21</v>
      </c>
    </row>
    <row r="3761" spans="1:9" x14ac:dyDescent="0.3">
      <c r="A3761">
        <v>3760</v>
      </c>
      <c r="B3761" t="s">
        <v>9</v>
      </c>
      <c r="C3761">
        <v>370000</v>
      </c>
      <c r="D3761" t="s">
        <v>10</v>
      </c>
      <c r="E3761" t="s">
        <v>16</v>
      </c>
      <c r="F3761" t="s">
        <v>12</v>
      </c>
      <c r="G3761" t="s">
        <v>13</v>
      </c>
      <c r="H3761" t="s">
        <v>13</v>
      </c>
      <c r="I3761">
        <v>21</v>
      </c>
    </row>
    <row r="3762" spans="1:9" x14ac:dyDescent="0.3">
      <c r="A3762">
        <v>3761</v>
      </c>
      <c r="B3762" t="s">
        <v>15</v>
      </c>
      <c r="C3762">
        <v>640745.43999999994</v>
      </c>
      <c r="D3762" t="s">
        <v>10</v>
      </c>
      <c r="E3762" t="s">
        <v>16</v>
      </c>
      <c r="F3762" t="s">
        <v>12</v>
      </c>
      <c r="G3762" t="s">
        <v>13</v>
      </c>
      <c r="H3762" t="s">
        <v>13</v>
      </c>
      <c r="I3762">
        <v>43</v>
      </c>
    </row>
    <row r="3763" spans="1:9" x14ac:dyDescent="0.3">
      <c r="A3763">
        <v>3762</v>
      </c>
      <c r="B3763" t="s">
        <v>9</v>
      </c>
      <c r="C3763">
        <v>3081665</v>
      </c>
      <c r="D3763" t="s">
        <v>10</v>
      </c>
      <c r="E3763" t="s">
        <v>11</v>
      </c>
      <c r="F3763" t="s">
        <v>12</v>
      </c>
      <c r="G3763" t="s">
        <v>13</v>
      </c>
      <c r="H3763" t="s">
        <v>13</v>
      </c>
      <c r="I3763">
        <v>52</v>
      </c>
    </row>
    <row r="3764" spans="1:9" x14ac:dyDescent="0.3">
      <c r="A3764">
        <v>3763</v>
      </c>
      <c r="B3764" t="s">
        <v>9</v>
      </c>
      <c r="C3764">
        <v>486069</v>
      </c>
      <c r="D3764" t="s">
        <v>18</v>
      </c>
      <c r="E3764" t="s">
        <v>16</v>
      </c>
      <c r="F3764" t="s">
        <v>12</v>
      </c>
      <c r="G3764" t="s">
        <v>13</v>
      </c>
      <c r="H3764" t="s">
        <v>12</v>
      </c>
      <c r="I3764">
        <v>48</v>
      </c>
    </row>
    <row r="3765" spans="1:9" x14ac:dyDescent="0.3">
      <c r="A3765">
        <v>3764</v>
      </c>
      <c r="B3765" t="s">
        <v>15</v>
      </c>
      <c r="C3765">
        <v>100900</v>
      </c>
      <c r="D3765" t="s">
        <v>10</v>
      </c>
      <c r="E3765" t="s">
        <v>16</v>
      </c>
      <c r="F3765" t="s">
        <v>12</v>
      </c>
      <c r="G3765" t="s">
        <v>12</v>
      </c>
      <c r="H3765" t="s">
        <v>13</v>
      </c>
      <c r="I3765">
        <v>62</v>
      </c>
    </row>
    <row r="3766" spans="1:9" x14ac:dyDescent="0.3">
      <c r="A3766">
        <v>3765</v>
      </c>
      <c r="B3766" t="s">
        <v>15</v>
      </c>
      <c r="C3766">
        <v>158920</v>
      </c>
      <c r="D3766" t="s">
        <v>10</v>
      </c>
      <c r="E3766" t="s">
        <v>16</v>
      </c>
      <c r="F3766" t="s">
        <v>12</v>
      </c>
      <c r="G3766" t="s">
        <v>13</v>
      </c>
      <c r="H3766" t="s">
        <v>13</v>
      </c>
      <c r="I3766">
        <v>39</v>
      </c>
    </row>
    <row r="3767" spans="1:9" x14ac:dyDescent="0.3">
      <c r="A3767">
        <v>3766</v>
      </c>
      <c r="B3767" t="s">
        <v>9</v>
      </c>
      <c r="C3767">
        <v>297046</v>
      </c>
      <c r="D3767" t="s">
        <v>17</v>
      </c>
      <c r="E3767" t="s">
        <v>16</v>
      </c>
      <c r="F3767" t="s">
        <v>12</v>
      </c>
      <c r="G3767" t="s">
        <v>12</v>
      </c>
      <c r="H3767" t="s">
        <v>13</v>
      </c>
      <c r="I3767">
        <v>50</v>
      </c>
    </row>
    <row r="3768" spans="1:9" x14ac:dyDescent="0.3">
      <c r="A3768">
        <v>3767</v>
      </c>
      <c r="B3768" t="s">
        <v>15</v>
      </c>
      <c r="C3768">
        <v>297046</v>
      </c>
      <c r="D3768" t="s">
        <v>18</v>
      </c>
      <c r="E3768" t="s">
        <v>16</v>
      </c>
      <c r="F3768" t="s">
        <v>12</v>
      </c>
      <c r="G3768" t="s">
        <v>13</v>
      </c>
      <c r="H3768" t="s">
        <v>12</v>
      </c>
      <c r="I3768">
        <v>39</v>
      </c>
    </row>
    <row r="3769" spans="1:9" x14ac:dyDescent="0.3">
      <c r="A3769">
        <v>3768</v>
      </c>
      <c r="B3769" t="s">
        <v>15</v>
      </c>
      <c r="C3769">
        <v>248558.8</v>
      </c>
      <c r="D3769" t="s">
        <v>10</v>
      </c>
      <c r="E3769" t="s">
        <v>16</v>
      </c>
      <c r="F3769" t="s">
        <v>12</v>
      </c>
      <c r="G3769" t="s">
        <v>13</v>
      </c>
      <c r="H3769" t="s">
        <v>13</v>
      </c>
      <c r="I3769">
        <v>23</v>
      </c>
    </row>
    <row r="3770" spans="1:9" x14ac:dyDescent="0.3">
      <c r="A3770">
        <v>3769</v>
      </c>
      <c r="B3770" t="s">
        <v>9</v>
      </c>
      <c r="C3770">
        <v>300000</v>
      </c>
      <c r="D3770" t="s">
        <v>10</v>
      </c>
      <c r="E3770" t="s">
        <v>16</v>
      </c>
      <c r="F3770" t="s">
        <v>12</v>
      </c>
      <c r="G3770" t="s">
        <v>13</v>
      </c>
      <c r="H3770" t="s">
        <v>13</v>
      </c>
      <c r="I3770">
        <v>22</v>
      </c>
    </row>
    <row r="3771" spans="1:9" x14ac:dyDescent="0.3">
      <c r="A3771">
        <v>3770</v>
      </c>
      <c r="B3771" t="s">
        <v>9</v>
      </c>
      <c r="C3771">
        <v>71904.240000000005</v>
      </c>
      <c r="D3771" t="s">
        <v>10</v>
      </c>
      <c r="E3771" t="s">
        <v>16</v>
      </c>
      <c r="F3771" t="s">
        <v>12</v>
      </c>
      <c r="G3771" t="s">
        <v>13</v>
      </c>
      <c r="H3771" t="s">
        <v>13</v>
      </c>
      <c r="I3771">
        <v>47</v>
      </c>
    </row>
    <row r="3772" spans="1:9" x14ac:dyDescent="0.3">
      <c r="A3772">
        <v>3771</v>
      </c>
      <c r="B3772" t="s">
        <v>9</v>
      </c>
      <c r="C3772">
        <v>1450000</v>
      </c>
      <c r="D3772" t="s">
        <v>10</v>
      </c>
      <c r="E3772" t="s">
        <v>16</v>
      </c>
      <c r="F3772" t="s">
        <v>12</v>
      </c>
      <c r="G3772" t="s">
        <v>13</v>
      </c>
      <c r="H3772" t="s">
        <v>13</v>
      </c>
      <c r="I3772">
        <v>40</v>
      </c>
    </row>
    <row r="3773" spans="1:9" x14ac:dyDescent="0.3">
      <c r="A3773">
        <v>3772</v>
      </c>
      <c r="B3773" t="s">
        <v>15</v>
      </c>
      <c r="C3773">
        <v>297046</v>
      </c>
      <c r="D3773" t="s">
        <v>18</v>
      </c>
      <c r="E3773" t="s">
        <v>16</v>
      </c>
      <c r="F3773" t="s">
        <v>12</v>
      </c>
      <c r="G3773" t="s">
        <v>12</v>
      </c>
      <c r="H3773" t="s">
        <v>13</v>
      </c>
      <c r="I3773">
        <v>48</v>
      </c>
    </row>
    <row r="3774" spans="1:9" x14ac:dyDescent="0.3">
      <c r="A3774">
        <v>3773</v>
      </c>
      <c r="B3774" t="s">
        <v>9</v>
      </c>
      <c r="C3774">
        <v>343798</v>
      </c>
      <c r="D3774" t="s">
        <v>10</v>
      </c>
      <c r="E3774" t="s">
        <v>16</v>
      </c>
      <c r="F3774" t="s">
        <v>12</v>
      </c>
      <c r="G3774" t="s">
        <v>13</v>
      </c>
      <c r="H3774" t="s">
        <v>13</v>
      </c>
      <c r="I3774">
        <v>62</v>
      </c>
    </row>
    <row r="3775" spans="1:9" x14ac:dyDescent="0.3">
      <c r="A3775">
        <v>3774</v>
      </c>
      <c r="B3775" t="s">
        <v>9</v>
      </c>
      <c r="C3775">
        <v>927301.89</v>
      </c>
      <c r="D3775" t="s">
        <v>10</v>
      </c>
      <c r="E3775" t="s">
        <v>11</v>
      </c>
      <c r="F3775" t="s">
        <v>12</v>
      </c>
      <c r="G3775" t="s">
        <v>13</v>
      </c>
      <c r="H3775" t="s">
        <v>13</v>
      </c>
      <c r="I3775">
        <v>37</v>
      </c>
    </row>
    <row r="3776" spans="1:9" x14ac:dyDescent="0.3">
      <c r="A3776">
        <v>3775</v>
      </c>
      <c r="B3776" t="s">
        <v>9</v>
      </c>
      <c r="C3776">
        <v>670455.76</v>
      </c>
      <c r="D3776" t="s">
        <v>10</v>
      </c>
      <c r="E3776" t="s">
        <v>16</v>
      </c>
      <c r="F3776" t="s">
        <v>12</v>
      </c>
      <c r="G3776" t="s">
        <v>13</v>
      </c>
      <c r="H3776" t="s">
        <v>13</v>
      </c>
      <c r="I3776">
        <v>33</v>
      </c>
    </row>
    <row r="3777" spans="1:9" x14ac:dyDescent="0.3">
      <c r="A3777">
        <v>3776</v>
      </c>
      <c r="B3777" t="s">
        <v>9</v>
      </c>
      <c r="C3777">
        <v>559022.46</v>
      </c>
      <c r="D3777" t="s">
        <v>10</v>
      </c>
      <c r="E3777" t="s">
        <v>16</v>
      </c>
      <c r="F3777" t="s">
        <v>12</v>
      </c>
      <c r="G3777" t="s">
        <v>13</v>
      </c>
      <c r="H3777" t="s">
        <v>13</v>
      </c>
      <c r="I3777">
        <v>38</v>
      </c>
    </row>
    <row r="3778" spans="1:9" x14ac:dyDescent="0.3">
      <c r="A3778">
        <v>3777</v>
      </c>
      <c r="B3778" t="s">
        <v>9</v>
      </c>
      <c r="C3778">
        <v>581009</v>
      </c>
      <c r="D3778" t="s">
        <v>10</v>
      </c>
      <c r="E3778" t="s">
        <v>16</v>
      </c>
      <c r="F3778" t="s">
        <v>12</v>
      </c>
      <c r="G3778" t="s">
        <v>13</v>
      </c>
      <c r="H3778" t="s">
        <v>13</v>
      </c>
      <c r="I3778">
        <v>49</v>
      </c>
    </row>
    <row r="3779" spans="1:9" x14ac:dyDescent="0.3">
      <c r="A3779">
        <v>3778</v>
      </c>
      <c r="B3779" t="s">
        <v>15</v>
      </c>
      <c r="C3779">
        <v>1608290</v>
      </c>
      <c r="D3779" t="s">
        <v>10</v>
      </c>
      <c r="E3779" t="s">
        <v>11</v>
      </c>
      <c r="F3779" t="s">
        <v>12</v>
      </c>
      <c r="G3779" t="s">
        <v>13</v>
      </c>
      <c r="H3779" t="s">
        <v>13</v>
      </c>
      <c r="I3779">
        <v>36</v>
      </c>
    </row>
    <row r="3780" spans="1:9" x14ac:dyDescent="0.3">
      <c r="A3780">
        <v>3779</v>
      </c>
      <c r="B3780" t="s">
        <v>15</v>
      </c>
      <c r="C3780">
        <v>1168690</v>
      </c>
      <c r="D3780" t="s">
        <v>10</v>
      </c>
      <c r="E3780" t="s">
        <v>16</v>
      </c>
      <c r="F3780" t="s">
        <v>12</v>
      </c>
      <c r="G3780" t="s">
        <v>12</v>
      </c>
      <c r="H3780" t="s">
        <v>13</v>
      </c>
      <c r="I3780">
        <v>54</v>
      </c>
    </row>
    <row r="3781" spans="1:9" x14ac:dyDescent="0.3">
      <c r="A3781">
        <v>3780</v>
      </c>
      <c r="B3781" t="s">
        <v>15</v>
      </c>
      <c r="C3781">
        <v>1109001.29</v>
      </c>
      <c r="D3781" t="s">
        <v>10</v>
      </c>
      <c r="E3781" t="s">
        <v>16</v>
      </c>
      <c r="F3781" t="s">
        <v>12</v>
      </c>
      <c r="G3781" t="s">
        <v>13</v>
      </c>
      <c r="H3781" t="s">
        <v>13</v>
      </c>
      <c r="I3781">
        <v>49</v>
      </c>
    </row>
    <row r="3782" spans="1:9" x14ac:dyDescent="0.3">
      <c r="A3782">
        <v>3781</v>
      </c>
      <c r="B3782" t="s">
        <v>9</v>
      </c>
      <c r="C3782">
        <v>409616.24</v>
      </c>
      <c r="D3782" t="s">
        <v>10</v>
      </c>
      <c r="E3782" t="s">
        <v>16</v>
      </c>
      <c r="F3782" t="s">
        <v>12</v>
      </c>
      <c r="G3782" t="s">
        <v>13</v>
      </c>
      <c r="H3782" t="s">
        <v>13</v>
      </c>
      <c r="I3782">
        <v>57</v>
      </c>
    </row>
    <row r="3783" spans="1:9" x14ac:dyDescent="0.3">
      <c r="A3783">
        <v>3782</v>
      </c>
      <c r="B3783" t="s">
        <v>15</v>
      </c>
      <c r="C3783">
        <v>184000</v>
      </c>
      <c r="D3783" t="s">
        <v>10</v>
      </c>
      <c r="E3783" t="s">
        <v>16</v>
      </c>
      <c r="F3783" t="s">
        <v>12</v>
      </c>
      <c r="G3783" t="s">
        <v>13</v>
      </c>
      <c r="H3783" t="s">
        <v>13</v>
      </c>
      <c r="I3783">
        <v>53</v>
      </c>
    </row>
    <row r="3784" spans="1:9" x14ac:dyDescent="0.3">
      <c r="A3784">
        <v>3783</v>
      </c>
      <c r="B3784" t="s">
        <v>9</v>
      </c>
      <c r="C3784">
        <v>113333</v>
      </c>
      <c r="D3784" t="s">
        <v>10</v>
      </c>
      <c r="E3784" t="s">
        <v>16</v>
      </c>
      <c r="F3784" t="s">
        <v>12</v>
      </c>
      <c r="G3784" t="s">
        <v>13</v>
      </c>
      <c r="H3784" t="s">
        <v>13</v>
      </c>
      <c r="I3784">
        <v>38</v>
      </c>
    </row>
    <row r="3785" spans="1:9" x14ac:dyDescent="0.3">
      <c r="A3785">
        <v>3784</v>
      </c>
      <c r="B3785" t="s">
        <v>9</v>
      </c>
      <c r="C3785">
        <v>278030</v>
      </c>
      <c r="D3785" t="s">
        <v>18</v>
      </c>
      <c r="E3785" t="s">
        <v>16</v>
      </c>
      <c r="F3785" t="s">
        <v>12</v>
      </c>
      <c r="G3785" t="s">
        <v>13</v>
      </c>
      <c r="H3785" t="s">
        <v>13</v>
      </c>
      <c r="I3785">
        <v>24</v>
      </c>
    </row>
    <row r="3786" spans="1:9" x14ac:dyDescent="0.3">
      <c r="A3786">
        <v>3785</v>
      </c>
      <c r="B3786" t="s">
        <v>9</v>
      </c>
      <c r="C3786">
        <v>297046</v>
      </c>
      <c r="D3786" t="s">
        <v>18</v>
      </c>
      <c r="E3786" t="s">
        <v>16</v>
      </c>
      <c r="F3786" t="s">
        <v>12</v>
      </c>
      <c r="G3786" t="s">
        <v>13</v>
      </c>
      <c r="H3786" t="s">
        <v>13</v>
      </c>
      <c r="I3786">
        <v>60</v>
      </c>
    </row>
    <row r="3787" spans="1:9" x14ac:dyDescent="0.3">
      <c r="A3787">
        <v>3786</v>
      </c>
      <c r="B3787" t="s">
        <v>15</v>
      </c>
      <c r="C3787">
        <v>707680.19</v>
      </c>
      <c r="D3787" t="s">
        <v>10</v>
      </c>
      <c r="E3787" t="s">
        <v>16</v>
      </c>
      <c r="F3787" t="s">
        <v>12</v>
      </c>
      <c r="G3787" t="s">
        <v>13</v>
      </c>
      <c r="H3787" t="s">
        <v>13</v>
      </c>
      <c r="I3787">
        <v>19</v>
      </c>
    </row>
    <row r="3788" spans="1:9" x14ac:dyDescent="0.3">
      <c r="A3788">
        <v>3787</v>
      </c>
      <c r="B3788" t="s">
        <v>15</v>
      </c>
      <c r="C3788">
        <v>361811</v>
      </c>
      <c r="D3788" t="s">
        <v>18</v>
      </c>
      <c r="E3788" t="s">
        <v>16</v>
      </c>
      <c r="F3788" t="s">
        <v>12</v>
      </c>
      <c r="G3788" t="s">
        <v>13</v>
      </c>
      <c r="H3788" t="s">
        <v>13</v>
      </c>
      <c r="I3788">
        <v>48</v>
      </c>
    </row>
    <row r="3789" spans="1:9" x14ac:dyDescent="0.3">
      <c r="A3789">
        <v>3788</v>
      </c>
      <c r="B3789" t="s">
        <v>15</v>
      </c>
      <c r="C3789">
        <v>350158.37</v>
      </c>
      <c r="D3789" t="s">
        <v>10</v>
      </c>
      <c r="E3789" t="s">
        <v>16</v>
      </c>
      <c r="F3789" t="s">
        <v>12</v>
      </c>
      <c r="G3789" t="s">
        <v>13</v>
      </c>
      <c r="H3789" t="s">
        <v>13</v>
      </c>
      <c r="I3789">
        <v>36</v>
      </c>
    </row>
    <row r="3790" spans="1:9" x14ac:dyDescent="0.3">
      <c r="A3790">
        <v>3789</v>
      </c>
      <c r="B3790" t="s">
        <v>9</v>
      </c>
      <c r="C3790">
        <v>459101.7</v>
      </c>
      <c r="D3790" t="s">
        <v>14</v>
      </c>
      <c r="E3790" t="s">
        <v>11</v>
      </c>
      <c r="F3790" t="s">
        <v>12</v>
      </c>
      <c r="G3790" t="s">
        <v>13</v>
      </c>
      <c r="H3790" t="s">
        <v>13</v>
      </c>
      <c r="I3790">
        <v>65</v>
      </c>
    </row>
    <row r="3791" spans="1:9" x14ac:dyDescent="0.3">
      <c r="A3791">
        <v>3790</v>
      </c>
      <c r="B3791" t="s">
        <v>9</v>
      </c>
      <c r="C3791">
        <v>2369994</v>
      </c>
      <c r="D3791" t="s">
        <v>10</v>
      </c>
      <c r="E3791" t="s">
        <v>11</v>
      </c>
      <c r="F3791" t="s">
        <v>12</v>
      </c>
      <c r="G3791" t="s">
        <v>13</v>
      </c>
      <c r="H3791" t="s">
        <v>13</v>
      </c>
      <c r="I3791">
        <v>59</v>
      </c>
    </row>
    <row r="3792" spans="1:9" x14ac:dyDescent="0.3">
      <c r="A3792">
        <v>3791</v>
      </c>
      <c r="B3792" t="s">
        <v>9</v>
      </c>
      <c r="C3792">
        <v>340000</v>
      </c>
      <c r="D3792" t="s">
        <v>10</v>
      </c>
      <c r="E3792" t="s">
        <v>16</v>
      </c>
      <c r="F3792" t="s">
        <v>12</v>
      </c>
      <c r="G3792" t="s">
        <v>12</v>
      </c>
      <c r="H3792" t="s">
        <v>12</v>
      </c>
      <c r="I3792">
        <v>43</v>
      </c>
    </row>
    <row r="3793" spans="1:9" x14ac:dyDescent="0.3">
      <c r="A3793">
        <v>3792</v>
      </c>
      <c r="B3793" t="s">
        <v>15</v>
      </c>
      <c r="C3793">
        <v>284340</v>
      </c>
      <c r="D3793" t="s">
        <v>10</v>
      </c>
      <c r="E3793" t="s">
        <v>16</v>
      </c>
      <c r="F3793" t="s">
        <v>12</v>
      </c>
      <c r="G3793" t="s">
        <v>13</v>
      </c>
      <c r="H3793" t="s">
        <v>13</v>
      </c>
      <c r="I3793">
        <v>20</v>
      </c>
    </row>
    <row r="3794" spans="1:9" x14ac:dyDescent="0.3">
      <c r="A3794">
        <v>3793</v>
      </c>
      <c r="B3794" t="s">
        <v>15</v>
      </c>
      <c r="C3794">
        <v>1927866</v>
      </c>
      <c r="D3794" t="s">
        <v>14</v>
      </c>
      <c r="E3794" t="s">
        <v>11</v>
      </c>
      <c r="F3794" t="s">
        <v>12</v>
      </c>
      <c r="G3794" t="s">
        <v>13</v>
      </c>
      <c r="H3794" t="s">
        <v>13</v>
      </c>
      <c r="I3794">
        <v>70</v>
      </c>
    </row>
    <row r="3795" spans="1:9" x14ac:dyDescent="0.3">
      <c r="A3795">
        <v>3794</v>
      </c>
      <c r="B3795" t="s">
        <v>9</v>
      </c>
      <c r="C3795">
        <v>465906.4</v>
      </c>
      <c r="D3795" t="s">
        <v>10</v>
      </c>
      <c r="E3795" t="s">
        <v>16</v>
      </c>
      <c r="F3795" t="s">
        <v>12</v>
      </c>
      <c r="G3795" t="s">
        <v>13</v>
      </c>
      <c r="H3795" t="s">
        <v>13</v>
      </c>
      <c r="I3795">
        <v>27</v>
      </c>
    </row>
    <row r="3796" spans="1:9" x14ac:dyDescent="0.3">
      <c r="A3796">
        <v>3795</v>
      </c>
      <c r="B3796" t="s">
        <v>15</v>
      </c>
      <c r="C3796">
        <v>297044.99</v>
      </c>
      <c r="D3796" t="s">
        <v>19</v>
      </c>
      <c r="E3796" t="s">
        <v>16</v>
      </c>
      <c r="F3796" t="s">
        <v>12</v>
      </c>
      <c r="G3796" t="s">
        <v>12</v>
      </c>
      <c r="H3796" t="s">
        <v>13</v>
      </c>
      <c r="I3796">
        <v>56</v>
      </c>
    </row>
    <row r="3797" spans="1:9" x14ac:dyDescent="0.3">
      <c r="A3797">
        <v>3796</v>
      </c>
      <c r="B3797" t="s">
        <v>9</v>
      </c>
      <c r="C3797">
        <v>400000</v>
      </c>
      <c r="D3797" t="s">
        <v>10</v>
      </c>
      <c r="E3797" t="s">
        <v>16</v>
      </c>
      <c r="F3797" t="s">
        <v>12</v>
      </c>
      <c r="G3797" t="s">
        <v>13</v>
      </c>
      <c r="H3797" t="s">
        <v>13</v>
      </c>
      <c r="I3797">
        <v>43</v>
      </c>
    </row>
    <row r="3798" spans="1:9" x14ac:dyDescent="0.3">
      <c r="A3798">
        <v>3797</v>
      </c>
      <c r="B3798" t="s">
        <v>9</v>
      </c>
      <c r="C3798">
        <v>297046</v>
      </c>
      <c r="D3798" t="s">
        <v>17</v>
      </c>
      <c r="E3798" t="s">
        <v>16</v>
      </c>
      <c r="F3798" t="s">
        <v>12</v>
      </c>
      <c r="G3798" t="s">
        <v>13</v>
      </c>
      <c r="H3798" t="s">
        <v>13</v>
      </c>
      <c r="I3798">
        <v>26</v>
      </c>
    </row>
    <row r="3799" spans="1:9" x14ac:dyDescent="0.3">
      <c r="A3799">
        <v>3798</v>
      </c>
      <c r="B3799" t="s">
        <v>9</v>
      </c>
      <c r="C3799">
        <v>278030</v>
      </c>
      <c r="D3799" t="s">
        <v>17</v>
      </c>
      <c r="E3799" t="s">
        <v>16</v>
      </c>
      <c r="F3799" t="s">
        <v>12</v>
      </c>
      <c r="G3799" t="s">
        <v>13</v>
      </c>
      <c r="H3799" t="s">
        <v>12</v>
      </c>
      <c r="I3799">
        <v>29</v>
      </c>
    </row>
    <row r="3800" spans="1:9" x14ac:dyDescent="0.3">
      <c r="A3800">
        <v>3799</v>
      </c>
      <c r="B3800" t="s">
        <v>15</v>
      </c>
      <c r="C3800">
        <v>404467</v>
      </c>
      <c r="D3800" t="s">
        <v>17</v>
      </c>
      <c r="E3800" t="s">
        <v>16</v>
      </c>
      <c r="F3800" t="s">
        <v>12</v>
      </c>
      <c r="G3800" t="s">
        <v>12</v>
      </c>
      <c r="H3800" t="s">
        <v>13</v>
      </c>
      <c r="I3800">
        <v>63</v>
      </c>
    </row>
    <row r="3801" spans="1:9" x14ac:dyDescent="0.3">
      <c r="A3801">
        <v>3800</v>
      </c>
      <c r="B3801" t="s">
        <v>15</v>
      </c>
      <c r="C3801">
        <v>954415.34</v>
      </c>
      <c r="D3801" t="s">
        <v>10</v>
      </c>
      <c r="E3801" t="s">
        <v>16</v>
      </c>
      <c r="F3801" t="s">
        <v>12</v>
      </c>
      <c r="G3801" t="s">
        <v>13</v>
      </c>
      <c r="H3801" t="s">
        <v>13</v>
      </c>
      <c r="I3801">
        <v>29</v>
      </c>
    </row>
    <row r="3802" spans="1:9" x14ac:dyDescent="0.3">
      <c r="A3802">
        <v>3801</v>
      </c>
      <c r="B3802" t="s">
        <v>9</v>
      </c>
      <c r="C3802">
        <v>494792</v>
      </c>
      <c r="D3802" t="s">
        <v>10</v>
      </c>
      <c r="E3802" t="s">
        <v>16</v>
      </c>
      <c r="F3802" t="s">
        <v>12</v>
      </c>
      <c r="G3802" t="s">
        <v>13</v>
      </c>
      <c r="H3802" t="s">
        <v>13</v>
      </c>
      <c r="I3802">
        <v>28</v>
      </c>
    </row>
    <row r="3803" spans="1:9" x14ac:dyDescent="0.3">
      <c r="A3803">
        <v>3802</v>
      </c>
      <c r="B3803" t="s">
        <v>9</v>
      </c>
      <c r="C3803">
        <v>405798</v>
      </c>
      <c r="D3803" t="s">
        <v>17</v>
      </c>
      <c r="E3803" t="s">
        <v>16</v>
      </c>
      <c r="F3803" t="s">
        <v>12</v>
      </c>
      <c r="G3803" t="s">
        <v>13</v>
      </c>
      <c r="H3803" t="s">
        <v>13</v>
      </c>
      <c r="I3803">
        <v>35</v>
      </c>
    </row>
    <row r="3804" spans="1:9" x14ac:dyDescent="0.3">
      <c r="A3804">
        <v>3803</v>
      </c>
      <c r="B3804" t="s">
        <v>15</v>
      </c>
      <c r="C3804">
        <v>274453.13</v>
      </c>
      <c r="D3804" t="s">
        <v>10</v>
      </c>
      <c r="E3804" t="s">
        <v>16</v>
      </c>
      <c r="F3804" t="s">
        <v>12</v>
      </c>
      <c r="G3804" t="s">
        <v>13</v>
      </c>
      <c r="H3804" t="s">
        <v>13</v>
      </c>
      <c r="I3804">
        <v>31</v>
      </c>
    </row>
    <row r="3805" spans="1:9" x14ac:dyDescent="0.3">
      <c r="A3805">
        <v>3804</v>
      </c>
      <c r="B3805" t="s">
        <v>9</v>
      </c>
      <c r="C3805">
        <v>411350</v>
      </c>
      <c r="D3805" t="s">
        <v>10</v>
      </c>
      <c r="E3805" t="s">
        <v>16</v>
      </c>
      <c r="F3805" t="s">
        <v>12</v>
      </c>
      <c r="G3805" t="s">
        <v>13</v>
      </c>
      <c r="H3805" t="s">
        <v>13</v>
      </c>
      <c r="I3805">
        <v>24</v>
      </c>
    </row>
    <row r="3806" spans="1:9" x14ac:dyDescent="0.3">
      <c r="A3806">
        <v>3805</v>
      </c>
      <c r="B3806" t="s">
        <v>15</v>
      </c>
      <c r="C3806">
        <v>1586316</v>
      </c>
      <c r="D3806" t="s">
        <v>10</v>
      </c>
      <c r="E3806" t="s">
        <v>11</v>
      </c>
      <c r="F3806" t="s">
        <v>12</v>
      </c>
      <c r="G3806" t="s">
        <v>13</v>
      </c>
      <c r="H3806" t="s">
        <v>12</v>
      </c>
      <c r="I3806">
        <v>39</v>
      </c>
    </row>
    <row r="3807" spans="1:9" x14ac:dyDescent="0.3">
      <c r="A3807">
        <v>3806</v>
      </c>
      <c r="B3807" t="s">
        <v>15</v>
      </c>
      <c r="C3807">
        <v>221483.33</v>
      </c>
      <c r="D3807" t="s">
        <v>10</v>
      </c>
      <c r="E3807" t="s">
        <v>16</v>
      </c>
      <c r="F3807" t="s">
        <v>12</v>
      </c>
      <c r="G3807" t="s">
        <v>13</v>
      </c>
      <c r="H3807" t="s">
        <v>13</v>
      </c>
      <c r="I3807">
        <v>25</v>
      </c>
    </row>
    <row r="3808" spans="1:9" x14ac:dyDescent="0.3">
      <c r="A3808">
        <v>3807</v>
      </c>
      <c r="B3808" t="s">
        <v>15</v>
      </c>
      <c r="C3808">
        <v>297046</v>
      </c>
      <c r="D3808" t="s">
        <v>17</v>
      </c>
      <c r="E3808" t="s">
        <v>16</v>
      </c>
      <c r="F3808" t="s">
        <v>12</v>
      </c>
      <c r="G3808" t="s">
        <v>12</v>
      </c>
      <c r="H3808" t="s">
        <v>13</v>
      </c>
      <c r="I3808">
        <v>32</v>
      </c>
    </row>
    <row r="3809" spans="1:9" x14ac:dyDescent="0.3">
      <c r="A3809">
        <v>3808</v>
      </c>
      <c r="B3809" t="s">
        <v>15</v>
      </c>
      <c r="C3809">
        <v>355311.73</v>
      </c>
      <c r="D3809" t="s">
        <v>10</v>
      </c>
      <c r="E3809" t="s">
        <v>11</v>
      </c>
      <c r="F3809" t="s">
        <v>12</v>
      </c>
      <c r="G3809" t="s">
        <v>13</v>
      </c>
      <c r="H3809" t="s">
        <v>13</v>
      </c>
      <c r="I3809">
        <v>51</v>
      </c>
    </row>
    <row r="3810" spans="1:9" x14ac:dyDescent="0.3">
      <c r="A3810">
        <v>3809</v>
      </c>
      <c r="B3810" t="s">
        <v>9</v>
      </c>
      <c r="C3810">
        <v>632709.64</v>
      </c>
      <c r="D3810" t="s">
        <v>10</v>
      </c>
      <c r="E3810" t="s">
        <v>16</v>
      </c>
      <c r="F3810" t="s">
        <v>12</v>
      </c>
      <c r="G3810" t="s">
        <v>13</v>
      </c>
      <c r="H3810" t="s">
        <v>13</v>
      </c>
      <c r="I3810">
        <v>20</v>
      </c>
    </row>
    <row r="3811" spans="1:9" x14ac:dyDescent="0.3">
      <c r="A3811">
        <v>3810</v>
      </c>
      <c r="B3811" t="s">
        <v>9</v>
      </c>
      <c r="C3811">
        <v>305152</v>
      </c>
      <c r="D3811" t="s">
        <v>18</v>
      </c>
      <c r="E3811" t="s">
        <v>16</v>
      </c>
      <c r="F3811" t="s">
        <v>12</v>
      </c>
      <c r="G3811" t="s">
        <v>13</v>
      </c>
      <c r="H3811" t="s">
        <v>12</v>
      </c>
      <c r="I3811">
        <v>41</v>
      </c>
    </row>
    <row r="3812" spans="1:9" x14ac:dyDescent="0.3">
      <c r="A3812">
        <v>3811</v>
      </c>
      <c r="B3812" t="s">
        <v>9</v>
      </c>
      <c r="C3812">
        <v>347514</v>
      </c>
      <c r="D3812" t="s">
        <v>10</v>
      </c>
      <c r="E3812" t="s">
        <v>16</v>
      </c>
      <c r="F3812" t="s">
        <v>12</v>
      </c>
      <c r="G3812" t="s">
        <v>13</v>
      </c>
      <c r="H3812" t="s">
        <v>12</v>
      </c>
      <c r="I3812">
        <v>32</v>
      </c>
    </row>
    <row r="3813" spans="1:9" x14ac:dyDescent="0.3">
      <c r="A3813">
        <v>3812</v>
      </c>
      <c r="B3813" t="s">
        <v>15</v>
      </c>
      <c r="C3813">
        <v>461827</v>
      </c>
      <c r="D3813" t="s">
        <v>18</v>
      </c>
      <c r="E3813" t="s">
        <v>16</v>
      </c>
      <c r="F3813" t="s">
        <v>12</v>
      </c>
      <c r="G3813" t="s">
        <v>13</v>
      </c>
      <c r="H3813" t="s">
        <v>13</v>
      </c>
      <c r="I3813">
        <v>52</v>
      </c>
    </row>
    <row r="3814" spans="1:9" x14ac:dyDescent="0.3">
      <c r="A3814">
        <v>3813</v>
      </c>
      <c r="B3814" t="s">
        <v>9</v>
      </c>
      <c r="C3814">
        <v>297050</v>
      </c>
      <c r="D3814" t="s">
        <v>18</v>
      </c>
      <c r="E3814" t="s">
        <v>16</v>
      </c>
      <c r="F3814" t="s">
        <v>12</v>
      </c>
      <c r="G3814" t="s">
        <v>13</v>
      </c>
      <c r="H3814" t="s">
        <v>12</v>
      </c>
      <c r="I3814">
        <v>29</v>
      </c>
    </row>
    <row r="3815" spans="1:9" x14ac:dyDescent="0.3">
      <c r="A3815">
        <v>3814</v>
      </c>
      <c r="B3815" t="s">
        <v>15</v>
      </c>
      <c r="C3815">
        <v>740950</v>
      </c>
      <c r="D3815" t="s">
        <v>10</v>
      </c>
      <c r="E3815" t="s">
        <v>16</v>
      </c>
      <c r="F3815" t="s">
        <v>12</v>
      </c>
      <c r="G3815" t="s">
        <v>13</v>
      </c>
      <c r="H3815" t="s">
        <v>12</v>
      </c>
      <c r="I3815">
        <v>27</v>
      </c>
    </row>
    <row r="3816" spans="1:9" x14ac:dyDescent="0.3">
      <c r="A3816">
        <v>3815</v>
      </c>
      <c r="B3816" t="s">
        <v>15</v>
      </c>
      <c r="C3816">
        <v>457581</v>
      </c>
      <c r="D3816" t="s">
        <v>10</v>
      </c>
      <c r="E3816" t="s">
        <v>11</v>
      </c>
      <c r="F3816" t="s">
        <v>12</v>
      </c>
      <c r="G3816" t="s">
        <v>13</v>
      </c>
      <c r="H3816" t="s">
        <v>12</v>
      </c>
      <c r="I3816">
        <v>26</v>
      </c>
    </row>
    <row r="3817" spans="1:9" x14ac:dyDescent="0.3">
      <c r="A3817">
        <v>3816</v>
      </c>
      <c r="B3817" t="s">
        <v>15</v>
      </c>
      <c r="C3817">
        <v>800000</v>
      </c>
      <c r="D3817" t="s">
        <v>10</v>
      </c>
      <c r="E3817" t="s">
        <v>16</v>
      </c>
      <c r="F3817" t="s">
        <v>12</v>
      </c>
      <c r="G3817" t="s">
        <v>13</v>
      </c>
      <c r="H3817" t="s">
        <v>13</v>
      </c>
      <c r="I3817">
        <v>31</v>
      </c>
    </row>
    <row r="3818" spans="1:9" x14ac:dyDescent="0.3">
      <c r="A3818">
        <v>3817</v>
      </c>
      <c r="B3818" t="s">
        <v>9</v>
      </c>
      <c r="C3818">
        <v>1725596</v>
      </c>
      <c r="D3818" t="s">
        <v>14</v>
      </c>
      <c r="E3818" t="s">
        <v>11</v>
      </c>
      <c r="F3818" t="s">
        <v>12</v>
      </c>
      <c r="G3818" t="s">
        <v>13</v>
      </c>
      <c r="H3818" t="s">
        <v>13</v>
      </c>
      <c r="I3818">
        <v>59</v>
      </c>
    </row>
    <row r="3819" spans="1:9" x14ac:dyDescent="0.3">
      <c r="A3819">
        <v>3818</v>
      </c>
      <c r="B3819" t="s">
        <v>15</v>
      </c>
      <c r="C3819">
        <v>322000</v>
      </c>
      <c r="D3819" t="s">
        <v>10</v>
      </c>
      <c r="E3819" t="s">
        <v>16</v>
      </c>
      <c r="F3819" t="s">
        <v>12</v>
      </c>
      <c r="G3819" t="s">
        <v>12</v>
      </c>
      <c r="H3819" t="s">
        <v>12</v>
      </c>
      <c r="I3819">
        <v>57</v>
      </c>
    </row>
    <row r="3820" spans="1:9" x14ac:dyDescent="0.3">
      <c r="A3820">
        <v>3819</v>
      </c>
      <c r="B3820" t="s">
        <v>15</v>
      </c>
      <c r="C3820">
        <v>1099684.5</v>
      </c>
      <c r="D3820" t="s">
        <v>10</v>
      </c>
      <c r="E3820" t="s">
        <v>11</v>
      </c>
      <c r="F3820" t="s">
        <v>12</v>
      </c>
      <c r="G3820" t="s">
        <v>13</v>
      </c>
      <c r="H3820" t="s">
        <v>13</v>
      </c>
      <c r="I3820">
        <v>27</v>
      </c>
    </row>
    <row r="3821" spans="1:9" x14ac:dyDescent="0.3">
      <c r="A3821">
        <v>3820</v>
      </c>
      <c r="B3821" t="s">
        <v>9</v>
      </c>
      <c r="C3821">
        <v>278030</v>
      </c>
      <c r="D3821" t="s">
        <v>19</v>
      </c>
      <c r="E3821" t="s">
        <v>16</v>
      </c>
      <c r="F3821" t="s">
        <v>12</v>
      </c>
      <c r="G3821" t="s">
        <v>13</v>
      </c>
      <c r="H3821" t="s">
        <v>13</v>
      </c>
      <c r="I3821">
        <v>57</v>
      </c>
    </row>
    <row r="3822" spans="1:9" x14ac:dyDescent="0.3">
      <c r="A3822">
        <v>3821</v>
      </c>
      <c r="B3822" t="s">
        <v>15</v>
      </c>
      <c r="C3822">
        <v>427677</v>
      </c>
      <c r="D3822" t="s">
        <v>14</v>
      </c>
      <c r="E3822" t="s">
        <v>11</v>
      </c>
      <c r="F3822" t="s">
        <v>12</v>
      </c>
      <c r="G3822" t="s">
        <v>13</v>
      </c>
      <c r="H3822" t="s">
        <v>13</v>
      </c>
      <c r="I3822">
        <v>78</v>
      </c>
    </row>
    <row r="3823" spans="1:9" x14ac:dyDescent="0.3">
      <c r="A3823">
        <v>3822</v>
      </c>
      <c r="B3823" t="s">
        <v>9</v>
      </c>
      <c r="C3823">
        <v>408034</v>
      </c>
      <c r="D3823" t="s">
        <v>10</v>
      </c>
      <c r="E3823" t="s">
        <v>16</v>
      </c>
      <c r="F3823" t="s">
        <v>12</v>
      </c>
      <c r="G3823" t="s">
        <v>12</v>
      </c>
      <c r="H3823" t="s">
        <v>13</v>
      </c>
      <c r="I3823">
        <v>57</v>
      </c>
    </row>
    <row r="3824" spans="1:9" x14ac:dyDescent="0.3">
      <c r="A3824">
        <v>3823</v>
      </c>
      <c r="B3824" t="s">
        <v>15</v>
      </c>
      <c r="C3824">
        <v>1120000</v>
      </c>
      <c r="D3824" t="s">
        <v>10</v>
      </c>
      <c r="E3824" t="s">
        <v>16</v>
      </c>
      <c r="F3824" t="s">
        <v>12</v>
      </c>
      <c r="G3824" t="s">
        <v>13</v>
      </c>
      <c r="H3824" t="s">
        <v>13</v>
      </c>
      <c r="I3824">
        <v>52</v>
      </c>
    </row>
    <row r="3825" spans="1:9" x14ac:dyDescent="0.3">
      <c r="A3825">
        <v>3824</v>
      </c>
      <c r="B3825" t="s">
        <v>15</v>
      </c>
      <c r="C3825">
        <v>639148</v>
      </c>
      <c r="D3825" t="s">
        <v>18</v>
      </c>
      <c r="E3825" t="s">
        <v>16</v>
      </c>
      <c r="F3825" t="s">
        <v>12</v>
      </c>
      <c r="G3825" t="s">
        <v>12</v>
      </c>
      <c r="H3825" t="s">
        <v>12</v>
      </c>
      <c r="I3825">
        <v>56</v>
      </c>
    </row>
    <row r="3826" spans="1:9" x14ac:dyDescent="0.3">
      <c r="A3826">
        <v>3825</v>
      </c>
      <c r="B3826" t="s">
        <v>9</v>
      </c>
      <c r="C3826">
        <v>838750.29</v>
      </c>
      <c r="D3826" t="s">
        <v>10</v>
      </c>
      <c r="E3826" t="s">
        <v>16</v>
      </c>
      <c r="F3826" t="s">
        <v>12</v>
      </c>
      <c r="G3826" t="s">
        <v>13</v>
      </c>
      <c r="H3826" t="s">
        <v>13</v>
      </c>
      <c r="I3826">
        <v>26</v>
      </c>
    </row>
    <row r="3827" spans="1:9" x14ac:dyDescent="0.3">
      <c r="A3827">
        <v>3826</v>
      </c>
      <c r="B3827" t="s">
        <v>15</v>
      </c>
      <c r="C3827">
        <v>564821.48</v>
      </c>
      <c r="D3827" t="s">
        <v>14</v>
      </c>
      <c r="E3827" t="s">
        <v>11</v>
      </c>
      <c r="F3827" t="s">
        <v>12</v>
      </c>
      <c r="G3827" t="s">
        <v>13</v>
      </c>
      <c r="H3827" t="s">
        <v>13</v>
      </c>
      <c r="I3827">
        <v>58</v>
      </c>
    </row>
    <row r="3828" spans="1:9" x14ac:dyDescent="0.3">
      <c r="A3828">
        <v>3827</v>
      </c>
      <c r="B3828" t="s">
        <v>9</v>
      </c>
      <c r="C3828">
        <v>788174.72</v>
      </c>
      <c r="D3828" t="s">
        <v>10</v>
      </c>
      <c r="E3828" t="s">
        <v>16</v>
      </c>
      <c r="F3828" t="s">
        <v>12</v>
      </c>
      <c r="G3828" t="s">
        <v>13</v>
      </c>
      <c r="H3828" t="s">
        <v>13</v>
      </c>
      <c r="I3828">
        <v>20</v>
      </c>
    </row>
    <row r="3829" spans="1:9" x14ac:dyDescent="0.3">
      <c r="A3829">
        <v>3828</v>
      </c>
      <c r="B3829" t="s">
        <v>15</v>
      </c>
      <c r="C3829">
        <v>420405</v>
      </c>
      <c r="D3829" t="s">
        <v>10</v>
      </c>
      <c r="E3829" t="s">
        <v>11</v>
      </c>
      <c r="F3829" t="s">
        <v>12</v>
      </c>
      <c r="G3829" t="s">
        <v>13</v>
      </c>
      <c r="H3829" t="s">
        <v>13</v>
      </c>
      <c r="I3829">
        <v>21</v>
      </c>
    </row>
    <row r="3830" spans="1:9" x14ac:dyDescent="0.3">
      <c r="A3830">
        <v>3829</v>
      </c>
      <c r="B3830" t="s">
        <v>15</v>
      </c>
      <c r="C3830">
        <v>933264</v>
      </c>
      <c r="D3830" t="s">
        <v>18</v>
      </c>
      <c r="E3830" t="s">
        <v>16</v>
      </c>
      <c r="F3830" t="s">
        <v>12</v>
      </c>
      <c r="G3830" t="s">
        <v>13</v>
      </c>
      <c r="H3830" t="s">
        <v>12</v>
      </c>
      <c r="I3830">
        <v>40</v>
      </c>
    </row>
    <row r="3831" spans="1:9" x14ac:dyDescent="0.3">
      <c r="A3831">
        <v>3830</v>
      </c>
      <c r="B3831" t="s">
        <v>15</v>
      </c>
      <c r="C3831">
        <v>1454350</v>
      </c>
      <c r="D3831" t="s">
        <v>10</v>
      </c>
      <c r="E3831" t="s">
        <v>16</v>
      </c>
      <c r="F3831" t="s">
        <v>12</v>
      </c>
      <c r="G3831" t="s">
        <v>13</v>
      </c>
      <c r="H3831" t="s">
        <v>13</v>
      </c>
      <c r="I3831">
        <v>36</v>
      </c>
    </row>
    <row r="3832" spans="1:9" x14ac:dyDescent="0.3">
      <c r="A3832">
        <v>3831</v>
      </c>
      <c r="B3832" t="s">
        <v>15</v>
      </c>
      <c r="C3832">
        <v>280000</v>
      </c>
      <c r="D3832" t="s">
        <v>17</v>
      </c>
      <c r="E3832" t="s">
        <v>16</v>
      </c>
      <c r="F3832" t="s">
        <v>12</v>
      </c>
      <c r="G3832" t="s">
        <v>13</v>
      </c>
      <c r="H3832" t="s">
        <v>13</v>
      </c>
      <c r="I3832">
        <v>33</v>
      </c>
    </row>
    <row r="3833" spans="1:9" x14ac:dyDescent="0.3">
      <c r="A3833">
        <v>3832</v>
      </c>
      <c r="B3833" t="s">
        <v>15</v>
      </c>
      <c r="C3833">
        <v>39884.97</v>
      </c>
      <c r="D3833" t="s">
        <v>10</v>
      </c>
      <c r="E3833" t="s">
        <v>11</v>
      </c>
      <c r="F3833" t="s">
        <v>12</v>
      </c>
      <c r="G3833" t="s">
        <v>13</v>
      </c>
      <c r="H3833" t="s">
        <v>13</v>
      </c>
      <c r="I3833">
        <v>28</v>
      </c>
    </row>
    <row r="3834" spans="1:9" x14ac:dyDescent="0.3">
      <c r="A3834">
        <v>3833</v>
      </c>
      <c r="B3834" t="s">
        <v>9</v>
      </c>
      <c r="C3834">
        <v>809513.38</v>
      </c>
      <c r="D3834" t="s">
        <v>10</v>
      </c>
      <c r="E3834" t="s">
        <v>16</v>
      </c>
      <c r="F3834" t="s">
        <v>12</v>
      </c>
      <c r="G3834" t="s">
        <v>13</v>
      </c>
      <c r="H3834" t="s">
        <v>13</v>
      </c>
      <c r="I3834">
        <v>36</v>
      </c>
    </row>
    <row r="3835" spans="1:9" x14ac:dyDescent="0.3">
      <c r="A3835">
        <v>3834</v>
      </c>
      <c r="B3835" t="s">
        <v>9</v>
      </c>
      <c r="C3835">
        <v>190140</v>
      </c>
      <c r="D3835" t="s">
        <v>10</v>
      </c>
      <c r="E3835" t="s">
        <v>16</v>
      </c>
      <c r="F3835" t="s">
        <v>12</v>
      </c>
      <c r="G3835" t="s">
        <v>12</v>
      </c>
      <c r="H3835" t="s">
        <v>13</v>
      </c>
      <c r="I3835">
        <v>31</v>
      </c>
    </row>
    <row r="3836" spans="1:9" x14ac:dyDescent="0.3">
      <c r="A3836">
        <v>3835</v>
      </c>
      <c r="B3836" t="s">
        <v>9</v>
      </c>
      <c r="C3836">
        <v>297045</v>
      </c>
      <c r="D3836" t="s">
        <v>17</v>
      </c>
      <c r="E3836" t="s">
        <v>16</v>
      </c>
      <c r="F3836" t="s">
        <v>12</v>
      </c>
      <c r="G3836" t="s">
        <v>13</v>
      </c>
      <c r="H3836" t="s">
        <v>13</v>
      </c>
      <c r="I3836">
        <v>52</v>
      </c>
    </row>
    <row r="3837" spans="1:9" x14ac:dyDescent="0.3">
      <c r="A3837">
        <v>3836</v>
      </c>
      <c r="B3837" t="s">
        <v>9</v>
      </c>
      <c r="C3837">
        <v>468380.06</v>
      </c>
      <c r="D3837" t="s">
        <v>10</v>
      </c>
      <c r="E3837" t="s">
        <v>16</v>
      </c>
      <c r="F3837" t="s">
        <v>12</v>
      </c>
      <c r="G3837" t="s">
        <v>13</v>
      </c>
      <c r="H3837" t="s">
        <v>13</v>
      </c>
      <c r="I3837">
        <v>61</v>
      </c>
    </row>
    <row r="3838" spans="1:9" x14ac:dyDescent="0.3">
      <c r="A3838">
        <v>3837</v>
      </c>
      <c r="B3838" t="s">
        <v>9</v>
      </c>
      <c r="C3838">
        <v>628752.38</v>
      </c>
      <c r="D3838" t="s">
        <v>10</v>
      </c>
      <c r="E3838" t="s">
        <v>16</v>
      </c>
      <c r="F3838" t="s">
        <v>12</v>
      </c>
      <c r="G3838" t="s">
        <v>13</v>
      </c>
      <c r="H3838" t="s">
        <v>13</v>
      </c>
      <c r="I3838">
        <v>29</v>
      </c>
    </row>
    <row r="3839" spans="1:9" x14ac:dyDescent="0.3">
      <c r="A3839">
        <v>3838</v>
      </c>
      <c r="B3839" t="s">
        <v>15</v>
      </c>
      <c r="C3839">
        <v>781283.24</v>
      </c>
      <c r="D3839" t="s">
        <v>10</v>
      </c>
      <c r="E3839" t="s">
        <v>11</v>
      </c>
      <c r="F3839" t="s">
        <v>12</v>
      </c>
      <c r="G3839" t="s">
        <v>13</v>
      </c>
      <c r="H3839" t="s">
        <v>13</v>
      </c>
      <c r="I3839">
        <v>30</v>
      </c>
    </row>
    <row r="3840" spans="1:9" x14ac:dyDescent="0.3">
      <c r="A3840">
        <v>3839</v>
      </c>
      <c r="B3840" t="s">
        <v>15</v>
      </c>
      <c r="C3840">
        <v>4364464.75</v>
      </c>
      <c r="D3840" t="s">
        <v>10</v>
      </c>
      <c r="E3840" t="s">
        <v>11</v>
      </c>
      <c r="F3840" t="s">
        <v>12</v>
      </c>
      <c r="G3840" t="s">
        <v>13</v>
      </c>
      <c r="H3840" t="s">
        <v>13</v>
      </c>
      <c r="I3840">
        <v>39</v>
      </c>
    </row>
    <row r="3841" spans="1:9" x14ac:dyDescent="0.3">
      <c r="A3841">
        <v>3840</v>
      </c>
      <c r="B3841" t="s">
        <v>9</v>
      </c>
      <c r="C3841">
        <v>493736.09</v>
      </c>
      <c r="D3841" t="s">
        <v>10</v>
      </c>
      <c r="E3841" t="s">
        <v>16</v>
      </c>
      <c r="F3841" t="s">
        <v>12</v>
      </c>
      <c r="G3841" t="s">
        <v>12</v>
      </c>
      <c r="H3841" t="s">
        <v>13</v>
      </c>
      <c r="I3841">
        <v>31</v>
      </c>
    </row>
    <row r="3842" spans="1:9" x14ac:dyDescent="0.3">
      <c r="A3842">
        <v>3841</v>
      </c>
      <c r="B3842" t="s">
        <v>9</v>
      </c>
      <c r="C3842">
        <v>914000</v>
      </c>
      <c r="D3842" t="s">
        <v>10</v>
      </c>
      <c r="E3842" t="s">
        <v>16</v>
      </c>
      <c r="F3842" t="s">
        <v>12</v>
      </c>
      <c r="G3842" t="s">
        <v>13</v>
      </c>
      <c r="H3842" t="s">
        <v>13</v>
      </c>
      <c r="I3842">
        <v>27</v>
      </c>
    </row>
    <row r="3843" spans="1:9" x14ac:dyDescent="0.3">
      <c r="A3843">
        <v>3842</v>
      </c>
      <c r="B3843" t="s">
        <v>9</v>
      </c>
      <c r="C3843">
        <v>278030</v>
      </c>
      <c r="D3843" t="s">
        <v>19</v>
      </c>
      <c r="E3843" t="s">
        <v>16</v>
      </c>
      <c r="F3843" t="s">
        <v>12</v>
      </c>
      <c r="G3843" t="s">
        <v>13</v>
      </c>
      <c r="H3843" t="s">
        <v>13</v>
      </c>
      <c r="I3843">
        <v>34</v>
      </c>
    </row>
    <row r="3844" spans="1:9" x14ac:dyDescent="0.3">
      <c r="A3844">
        <v>3843</v>
      </c>
      <c r="B3844" t="s">
        <v>15</v>
      </c>
      <c r="C3844">
        <v>1192788</v>
      </c>
      <c r="D3844" t="s">
        <v>14</v>
      </c>
      <c r="E3844" t="s">
        <v>11</v>
      </c>
      <c r="F3844" t="s">
        <v>12</v>
      </c>
      <c r="G3844" t="s">
        <v>13</v>
      </c>
      <c r="H3844" t="s">
        <v>13</v>
      </c>
      <c r="I3844">
        <v>71</v>
      </c>
    </row>
    <row r="3845" spans="1:9" x14ac:dyDescent="0.3">
      <c r="A3845">
        <v>3844</v>
      </c>
      <c r="B3845" t="s">
        <v>15</v>
      </c>
      <c r="C3845">
        <v>1203125</v>
      </c>
      <c r="D3845" t="s">
        <v>10</v>
      </c>
      <c r="E3845" t="s">
        <v>16</v>
      </c>
      <c r="F3845" t="s">
        <v>12</v>
      </c>
      <c r="G3845" t="s">
        <v>13</v>
      </c>
      <c r="H3845" t="s">
        <v>13</v>
      </c>
      <c r="I3845">
        <v>35</v>
      </c>
    </row>
    <row r="3846" spans="1:9" x14ac:dyDescent="0.3">
      <c r="A3846">
        <v>3845</v>
      </c>
      <c r="B3846" t="s">
        <v>15</v>
      </c>
      <c r="C3846">
        <v>405871</v>
      </c>
      <c r="D3846" t="s">
        <v>18</v>
      </c>
      <c r="E3846" t="s">
        <v>16</v>
      </c>
      <c r="F3846" t="s">
        <v>12</v>
      </c>
      <c r="G3846" t="s">
        <v>13</v>
      </c>
      <c r="H3846" t="s">
        <v>13</v>
      </c>
      <c r="I3846">
        <v>67</v>
      </c>
    </row>
    <row r="3847" spans="1:9" x14ac:dyDescent="0.3">
      <c r="A3847">
        <v>3846</v>
      </c>
      <c r="B3847" t="s">
        <v>9</v>
      </c>
      <c r="C3847">
        <v>641216.5</v>
      </c>
      <c r="D3847" t="s">
        <v>10</v>
      </c>
      <c r="E3847" t="s">
        <v>16</v>
      </c>
      <c r="F3847" t="s">
        <v>12</v>
      </c>
      <c r="G3847" t="s">
        <v>13</v>
      </c>
      <c r="H3847" t="s">
        <v>13</v>
      </c>
      <c r="I3847">
        <v>28</v>
      </c>
    </row>
    <row r="3848" spans="1:9" x14ac:dyDescent="0.3">
      <c r="A3848">
        <v>3847</v>
      </c>
      <c r="B3848" t="s">
        <v>9</v>
      </c>
      <c r="C3848">
        <v>310000</v>
      </c>
      <c r="D3848" t="s">
        <v>10</v>
      </c>
      <c r="E3848" t="s">
        <v>16</v>
      </c>
      <c r="F3848" t="s">
        <v>12</v>
      </c>
      <c r="G3848" t="s">
        <v>13</v>
      </c>
      <c r="H3848" t="s">
        <v>13</v>
      </c>
      <c r="I3848">
        <v>28</v>
      </c>
    </row>
    <row r="3849" spans="1:9" x14ac:dyDescent="0.3">
      <c r="A3849">
        <v>3848</v>
      </c>
      <c r="B3849" t="s">
        <v>9</v>
      </c>
      <c r="C3849">
        <v>613320</v>
      </c>
      <c r="D3849" t="s">
        <v>21</v>
      </c>
      <c r="E3849" t="s">
        <v>16</v>
      </c>
      <c r="F3849" t="s">
        <v>12</v>
      </c>
      <c r="G3849" t="s">
        <v>12</v>
      </c>
      <c r="H3849" t="s">
        <v>13</v>
      </c>
      <c r="I3849">
        <v>72</v>
      </c>
    </row>
    <row r="3850" spans="1:9" x14ac:dyDescent="0.3">
      <c r="A3850">
        <v>3849</v>
      </c>
      <c r="B3850" t="s">
        <v>9</v>
      </c>
      <c r="C3850">
        <v>276964.47999999998</v>
      </c>
      <c r="D3850" t="s">
        <v>10</v>
      </c>
      <c r="E3850" t="s">
        <v>16</v>
      </c>
      <c r="F3850" t="s">
        <v>12</v>
      </c>
      <c r="G3850" t="s">
        <v>12</v>
      </c>
      <c r="H3850" t="s">
        <v>12</v>
      </c>
      <c r="I3850">
        <v>28</v>
      </c>
    </row>
    <row r="3851" spans="1:9" x14ac:dyDescent="0.3">
      <c r="A3851">
        <v>3850</v>
      </c>
      <c r="B3851" t="s">
        <v>9</v>
      </c>
      <c r="C3851">
        <v>449750</v>
      </c>
      <c r="D3851" t="s">
        <v>10</v>
      </c>
      <c r="E3851" t="s">
        <v>16</v>
      </c>
      <c r="F3851" t="s">
        <v>12</v>
      </c>
      <c r="G3851" t="s">
        <v>13</v>
      </c>
      <c r="H3851" t="s">
        <v>13</v>
      </c>
      <c r="I3851">
        <v>28</v>
      </c>
    </row>
    <row r="3852" spans="1:9" x14ac:dyDescent="0.3">
      <c r="A3852">
        <v>3851</v>
      </c>
      <c r="B3852" t="s">
        <v>9</v>
      </c>
      <c r="C3852">
        <v>887689.45</v>
      </c>
      <c r="D3852" t="s">
        <v>10</v>
      </c>
      <c r="E3852" t="s">
        <v>11</v>
      </c>
      <c r="F3852" t="s">
        <v>12</v>
      </c>
      <c r="G3852" t="s">
        <v>13</v>
      </c>
      <c r="H3852" t="s">
        <v>13</v>
      </c>
      <c r="I3852">
        <v>29</v>
      </c>
    </row>
    <row r="3853" spans="1:9" x14ac:dyDescent="0.3">
      <c r="A3853">
        <v>3852</v>
      </c>
      <c r="B3853" t="s">
        <v>15</v>
      </c>
      <c r="C3853">
        <v>729230.7</v>
      </c>
      <c r="D3853" t="s">
        <v>10</v>
      </c>
      <c r="E3853" t="s">
        <v>11</v>
      </c>
      <c r="F3853" t="s">
        <v>12</v>
      </c>
      <c r="G3853" t="s">
        <v>13</v>
      </c>
      <c r="H3853" t="s">
        <v>13</v>
      </c>
      <c r="I3853">
        <v>27</v>
      </c>
    </row>
    <row r="3854" spans="1:9" x14ac:dyDescent="0.3">
      <c r="A3854">
        <v>3853</v>
      </c>
      <c r="B3854" t="s">
        <v>9</v>
      </c>
      <c r="C3854">
        <v>388492</v>
      </c>
      <c r="D3854" t="s">
        <v>10</v>
      </c>
      <c r="E3854" t="s">
        <v>16</v>
      </c>
      <c r="F3854" t="s">
        <v>12</v>
      </c>
      <c r="G3854" t="s">
        <v>13</v>
      </c>
      <c r="H3854" t="s">
        <v>13</v>
      </c>
      <c r="I3854">
        <v>21</v>
      </c>
    </row>
    <row r="3855" spans="1:9" x14ac:dyDescent="0.3">
      <c r="A3855">
        <v>3854</v>
      </c>
      <c r="B3855" t="s">
        <v>9</v>
      </c>
      <c r="C3855">
        <v>396286</v>
      </c>
      <c r="D3855" t="s">
        <v>10</v>
      </c>
      <c r="E3855" t="s">
        <v>16</v>
      </c>
      <c r="F3855" t="s">
        <v>12</v>
      </c>
      <c r="G3855" t="s">
        <v>13</v>
      </c>
      <c r="H3855" t="s">
        <v>13</v>
      </c>
      <c r="I3855">
        <v>37</v>
      </c>
    </row>
    <row r="3856" spans="1:9" x14ac:dyDescent="0.3">
      <c r="A3856">
        <v>3855</v>
      </c>
      <c r="B3856" t="s">
        <v>15</v>
      </c>
      <c r="C3856">
        <v>1386388</v>
      </c>
      <c r="D3856" t="s">
        <v>14</v>
      </c>
      <c r="E3856" t="s">
        <v>11</v>
      </c>
      <c r="F3856" t="s">
        <v>12</v>
      </c>
      <c r="G3856" t="s">
        <v>13</v>
      </c>
      <c r="H3856" t="s">
        <v>13</v>
      </c>
      <c r="I3856">
        <v>75</v>
      </c>
    </row>
    <row r="3857" spans="1:9" x14ac:dyDescent="0.3">
      <c r="A3857">
        <v>3856</v>
      </c>
      <c r="B3857" t="s">
        <v>15</v>
      </c>
      <c r="C3857">
        <v>983308</v>
      </c>
      <c r="D3857" t="s">
        <v>10</v>
      </c>
      <c r="E3857" t="s">
        <v>16</v>
      </c>
      <c r="F3857" t="s">
        <v>12</v>
      </c>
      <c r="G3857" t="s">
        <v>13</v>
      </c>
      <c r="H3857" t="s">
        <v>13</v>
      </c>
      <c r="I3857">
        <v>27</v>
      </c>
    </row>
    <row r="3858" spans="1:9" x14ac:dyDescent="0.3">
      <c r="A3858">
        <v>3857</v>
      </c>
      <c r="B3858" t="s">
        <v>9</v>
      </c>
      <c r="C3858">
        <v>1007583</v>
      </c>
      <c r="D3858" t="s">
        <v>18</v>
      </c>
      <c r="E3858" t="s">
        <v>16</v>
      </c>
      <c r="F3858" t="s">
        <v>12</v>
      </c>
      <c r="G3858" t="s">
        <v>13</v>
      </c>
      <c r="H3858" t="s">
        <v>13</v>
      </c>
      <c r="I3858">
        <v>76</v>
      </c>
    </row>
    <row r="3859" spans="1:9" x14ac:dyDescent="0.3">
      <c r="A3859">
        <v>3858</v>
      </c>
      <c r="B3859" t="s">
        <v>15</v>
      </c>
      <c r="C3859">
        <v>1104599</v>
      </c>
      <c r="D3859" t="s">
        <v>10</v>
      </c>
      <c r="E3859" t="s">
        <v>11</v>
      </c>
      <c r="F3859" t="s">
        <v>12</v>
      </c>
      <c r="G3859" t="s">
        <v>13</v>
      </c>
      <c r="H3859" t="s">
        <v>13</v>
      </c>
      <c r="I3859">
        <v>50</v>
      </c>
    </row>
    <row r="3860" spans="1:9" x14ac:dyDescent="0.3">
      <c r="A3860">
        <v>3859</v>
      </c>
      <c r="B3860" t="s">
        <v>9</v>
      </c>
      <c r="C3860">
        <v>350605.15</v>
      </c>
      <c r="D3860" t="s">
        <v>10</v>
      </c>
      <c r="E3860" t="s">
        <v>16</v>
      </c>
      <c r="F3860" t="s">
        <v>12</v>
      </c>
      <c r="G3860" t="s">
        <v>13</v>
      </c>
      <c r="H3860" t="s">
        <v>13</v>
      </c>
      <c r="I3860">
        <v>31</v>
      </c>
    </row>
    <row r="3861" spans="1:9" x14ac:dyDescent="0.3">
      <c r="A3861">
        <v>3860</v>
      </c>
      <c r="B3861" t="s">
        <v>9</v>
      </c>
      <c r="C3861">
        <v>348749.4</v>
      </c>
      <c r="D3861" t="s">
        <v>10</v>
      </c>
      <c r="E3861" t="s">
        <v>16</v>
      </c>
      <c r="F3861" t="s">
        <v>12</v>
      </c>
      <c r="G3861" t="s">
        <v>13</v>
      </c>
      <c r="H3861" t="s">
        <v>13</v>
      </c>
      <c r="I3861">
        <v>55</v>
      </c>
    </row>
    <row r="3862" spans="1:9" x14ac:dyDescent="0.3">
      <c r="A3862">
        <v>3861</v>
      </c>
      <c r="B3862" t="s">
        <v>9</v>
      </c>
      <c r="C3862">
        <v>299784</v>
      </c>
      <c r="D3862" t="s">
        <v>18</v>
      </c>
      <c r="E3862" t="s">
        <v>16</v>
      </c>
      <c r="F3862" t="s">
        <v>12</v>
      </c>
      <c r="G3862" t="s">
        <v>13</v>
      </c>
      <c r="H3862" t="s">
        <v>13</v>
      </c>
      <c r="I3862">
        <v>56</v>
      </c>
    </row>
    <row r="3863" spans="1:9" x14ac:dyDescent="0.3">
      <c r="A3863">
        <v>3862</v>
      </c>
      <c r="B3863" t="s">
        <v>15</v>
      </c>
      <c r="C3863">
        <v>540083</v>
      </c>
      <c r="D3863" t="s">
        <v>18</v>
      </c>
      <c r="E3863" t="s">
        <v>16</v>
      </c>
      <c r="F3863" t="s">
        <v>12</v>
      </c>
      <c r="G3863" t="s">
        <v>12</v>
      </c>
      <c r="H3863" t="s">
        <v>12</v>
      </c>
      <c r="I3863">
        <v>55</v>
      </c>
    </row>
    <row r="3864" spans="1:9" x14ac:dyDescent="0.3">
      <c r="A3864">
        <v>3863</v>
      </c>
      <c r="B3864" t="s">
        <v>9</v>
      </c>
      <c r="C3864">
        <v>991228.7</v>
      </c>
      <c r="D3864" t="s">
        <v>10</v>
      </c>
      <c r="E3864" t="s">
        <v>16</v>
      </c>
      <c r="F3864" t="s">
        <v>12</v>
      </c>
      <c r="G3864" t="s">
        <v>13</v>
      </c>
      <c r="H3864" t="s">
        <v>13</v>
      </c>
      <c r="I3864">
        <v>44</v>
      </c>
    </row>
    <row r="3865" spans="1:9" x14ac:dyDescent="0.3">
      <c r="A3865">
        <v>3864</v>
      </c>
      <c r="B3865" t="s">
        <v>9</v>
      </c>
      <c r="C3865">
        <v>278030</v>
      </c>
      <c r="D3865" t="s">
        <v>19</v>
      </c>
      <c r="E3865" t="s">
        <v>16</v>
      </c>
      <c r="F3865" t="s">
        <v>12</v>
      </c>
      <c r="G3865" t="s">
        <v>13</v>
      </c>
      <c r="H3865" t="s">
        <v>13</v>
      </c>
      <c r="I3865">
        <v>49</v>
      </c>
    </row>
    <row r="3866" spans="1:9" x14ac:dyDescent="0.3">
      <c r="A3866">
        <v>3865</v>
      </c>
      <c r="B3866" t="s">
        <v>15</v>
      </c>
      <c r="C3866">
        <v>306545</v>
      </c>
      <c r="D3866" t="s">
        <v>10</v>
      </c>
      <c r="E3866" t="s">
        <v>11</v>
      </c>
      <c r="F3866" t="s">
        <v>12</v>
      </c>
      <c r="G3866" t="s">
        <v>13</v>
      </c>
      <c r="H3866" t="s">
        <v>12</v>
      </c>
      <c r="I3866">
        <v>39</v>
      </c>
    </row>
    <row r="3867" spans="1:9" x14ac:dyDescent="0.3">
      <c r="A3867">
        <v>3866</v>
      </c>
      <c r="B3867" t="s">
        <v>9</v>
      </c>
      <c r="C3867">
        <v>639121.35</v>
      </c>
      <c r="D3867" t="s">
        <v>10</v>
      </c>
      <c r="E3867" t="s">
        <v>16</v>
      </c>
      <c r="F3867" t="s">
        <v>12</v>
      </c>
      <c r="G3867" t="s">
        <v>13</v>
      </c>
      <c r="H3867" t="s">
        <v>13</v>
      </c>
      <c r="I3867">
        <v>36</v>
      </c>
    </row>
    <row r="3868" spans="1:9" x14ac:dyDescent="0.3">
      <c r="A3868">
        <v>3867</v>
      </c>
      <c r="B3868" t="s">
        <v>9</v>
      </c>
      <c r="C3868">
        <v>422514.14</v>
      </c>
      <c r="D3868" t="s">
        <v>10</v>
      </c>
      <c r="E3868" t="s">
        <v>16</v>
      </c>
      <c r="F3868" t="s">
        <v>12</v>
      </c>
      <c r="G3868" t="s">
        <v>13</v>
      </c>
      <c r="H3868" t="s">
        <v>13</v>
      </c>
      <c r="I3868">
        <v>33</v>
      </c>
    </row>
    <row r="3869" spans="1:9" x14ac:dyDescent="0.3">
      <c r="A3869">
        <v>3868</v>
      </c>
      <c r="B3869" t="s">
        <v>9</v>
      </c>
      <c r="C3869">
        <v>639148</v>
      </c>
      <c r="D3869" t="s">
        <v>18</v>
      </c>
      <c r="E3869" t="s">
        <v>16</v>
      </c>
      <c r="F3869" t="s">
        <v>12</v>
      </c>
      <c r="G3869" t="s">
        <v>13</v>
      </c>
      <c r="H3869" t="s">
        <v>13</v>
      </c>
      <c r="I3869">
        <v>61</v>
      </c>
    </row>
    <row r="3870" spans="1:9" x14ac:dyDescent="0.3">
      <c r="A3870">
        <v>3869</v>
      </c>
      <c r="B3870" t="s">
        <v>15</v>
      </c>
      <c r="C3870">
        <v>438762.65</v>
      </c>
      <c r="D3870" t="s">
        <v>10</v>
      </c>
      <c r="E3870" t="s">
        <v>16</v>
      </c>
      <c r="F3870" t="s">
        <v>12</v>
      </c>
      <c r="G3870" t="s">
        <v>13</v>
      </c>
      <c r="H3870" t="s">
        <v>12</v>
      </c>
      <c r="I3870">
        <v>24</v>
      </c>
    </row>
    <row r="3871" spans="1:9" x14ac:dyDescent="0.3">
      <c r="A3871">
        <v>3870</v>
      </c>
      <c r="B3871" t="s">
        <v>9</v>
      </c>
      <c r="C3871">
        <v>940646.55</v>
      </c>
      <c r="D3871" t="s">
        <v>10</v>
      </c>
      <c r="E3871" t="s">
        <v>16</v>
      </c>
      <c r="F3871" t="s">
        <v>12</v>
      </c>
      <c r="G3871" t="s">
        <v>13</v>
      </c>
      <c r="H3871" t="s">
        <v>13</v>
      </c>
      <c r="I3871">
        <v>55</v>
      </c>
    </row>
    <row r="3872" spans="1:9" x14ac:dyDescent="0.3">
      <c r="A3872">
        <v>3871</v>
      </c>
      <c r="B3872" t="s">
        <v>9</v>
      </c>
      <c r="C3872">
        <v>298248.25</v>
      </c>
      <c r="D3872" t="s">
        <v>10</v>
      </c>
      <c r="E3872" t="s">
        <v>16</v>
      </c>
      <c r="F3872" t="s">
        <v>12</v>
      </c>
      <c r="G3872" t="s">
        <v>13</v>
      </c>
      <c r="H3872" t="s">
        <v>13</v>
      </c>
      <c r="I3872">
        <v>26</v>
      </c>
    </row>
    <row r="3873" spans="1:9" x14ac:dyDescent="0.3">
      <c r="A3873">
        <v>3872</v>
      </c>
      <c r="B3873" t="s">
        <v>9</v>
      </c>
      <c r="C3873">
        <v>450513.01</v>
      </c>
      <c r="D3873" t="s">
        <v>10</v>
      </c>
      <c r="E3873" t="s">
        <v>11</v>
      </c>
      <c r="F3873" t="s">
        <v>12</v>
      </c>
      <c r="G3873" t="s">
        <v>13</v>
      </c>
      <c r="H3873" t="s">
        <v>13</v>
      </c>
      <c r="I3873">
        <v>39</v>
      </c>
    </row>
    <row r="3874" spans="1:9" x14ac:dyDescent="0.3">
      <c r="A3874">
        <v>3873</v>
      </c>
      <c r="B3874" t="s">
        <v>9</v>
      </c>
      <c r="C3874">
        <v>1213949</v>
      </c>
      <c r="D3874" t="s">
        <v>10</v>
      </c>
      <c r="E3874" t="s">
        <v>11</v>
      </c>
      <c r="F3874" t="s">
        <v>12</v>
      </c>
      <c r="G3874" t="s">
        <v>13</v>
      </c>
      <c r="H3874" t="s">
        <v>13</v>
      </c>
      <c r="I3874">
        <v>41</v>
      </c>
    </row>
    <row r="3875" spans="1:9" x14ac:dyDescent="0.3">
      <c r="A3875">
        <v>3874</v>
      </c>
      <c r="B3875" t="s">
        <v>9</v>
      </c>
      <c r="C3875">
        <v>377729.94</v>
      </c>
      <c r="D3875" t="s">
        <v>10</v>
      </c>
      <c r="E3875" t="s">
        <v>16</v>
      </c>
      <c r="F3875" t="s">
        <v>12</v>
      </c>
      <c r="G3875" t="s">
        <v>13</v>
      </c>
      <c r="H3875" t="s">
        <v>13</v>
      </c>
      <c r="I3875">
        <v>36</v>
      </c>
    </row>
    <row r="3876" spans="1:9" x14ac:dyDescent="0.3">
      <c r="A3876">
        <v>3875</v>
      </c>
      <c r="B3876" t="s">
        <v>15</v>
      </c>
      <c r="C3876">
        <v>1605450</v>
      </c>
      <c r="D3876" t="s">
        <v>10</v>
      </c>
      <c r="E3876" t="s">
        <v>16</v>
      </c>
      <c r="F3876" t="s">
        <v>12</v>
      </c>
      <c r="G3876" t="s">
        <v>13</v>
      </c>
      <c r="H3876" t="s">
        <v>13</v>
      </c>
      <c r="I3876">
        <v>38</v>
      </c>
    </row>
    <row r="3877" spans="1:9" x14ac:dyDescent="0.3">
      <c r="A3877">
        <v>3876</v>
      </c>
      <c r="B3877" t="s">
        <v>9</v>
      </c>
      <c r="C3877">
        <v>297102</v>
      </c>
      <c r="D3877" t="s">
        <v>18</v>
      </c>
      <c r="E3877" t="s">
        <v>16</v>
      </c>
      <c r="F3877" t="s">
        <v>12</v>
      </c>
      <c r="G3877" t="s">
        <v>13</v>
      </c>
      <c r="H3877" t="s">
        <v>12</v>
      </c>
      <c r="I3877">
        <v>64</v>
      </c>
    </row>
    <row r="3878" spans="1:9" x14ac:dyDescent="0.3">
      <c r="A3878">
        <v>3877</v>
      </c>
      <c r="B3878" t="s">
        <v>9</v>
      </c>
      <c r="C3878">
        <v>391637.5</v>
      </c>
      <c r="D3878" t="s">
        <v>10</v>
      </c>
      <c r="E3878" t="s">
        <v>16</v>
      </c>
      <c r="F3878" t="s">
        <v>12</v>
      </c>
      <c r="G3878" t="s">
        <v>13</v>
      </c>
      <c r="H3878" t="s">
        <v>13</v>
      </c>
      <c r="I3878">
        <v>49</v>
      </c>
    </row>
    <row r="3879" spans="1:9" x14ac:dyDescent="0.3">
      <c r="A3879">
        <v>3878</v>
      </c>
      <c r="B3879" t="s">
        <v>9</v>
      </c>
      <c r="C3879">
        <v>317719</v>
      </c>
      <c r="D3879" t="s">
        <v>17</v>
      </c>
      <c r="E3879" t="s">
        <v>16</v>
      </c>
      <c r="F3879" t="s">
        <v>12</v>
      </c>
      <c r="G3879" t="s">
        <v>12</v>
      </c>
      <c r="H3879" t="s">
        <v>13</v>
      </c>
      <c r="I3879">
        <v>34</v>
      </c>
    </row>
    <row r="3880" spans="1:9" x14ac:dyDescent="0.3">
      <c r="A3880">
        <v>3879</v>
      </c>
      <c r="B3880" t="s">
        <v>15</v>
      </c>
      <c r="C3880">
        <v>1161829.5</v>
      </c>
      <c r="D3880" t="s">
        <v>10</v>
      </c>
      <c r="E3880" t="s">
        <v>11</v>
      </c>
      <c r="F3880" t="s">
        <v>12</v>
      </c>
      <c r="G3880" t="s">
        <v>13</v>
      </c>
      <c r="H3880" t="s">
        <v>13</v>
      </c>
      <c r="I3880">
        <v>32</v>
      </c>
    </row>
    <row r="3881" spans="1:9" x14ac:dyDescent="0.3">
      <c r="A3881">
        <v>3880</v>
      </c>
      <c r="B3881" t="s">
        <v>15</v>
      </c>
      <c r="C3881">
        <v>297050</v>
      </c>
      <c r="D3881" t="s">
        <v>17</v>
      </c>
      <c r="E3881" t="s">
        <v>16</v>
      </c>
      <c r="F3881" t="s">
        <v>12</v>
      </c>
      <c r="G3881" t="s">
        <v>13</v>
      </c>
      <c r="H3881" t="s">
        <v>13</v>
      </c>
      <c r="I3881">
        <v>55</v>
      </c>
    </row>
    <row r="3882" spans="1:9" x14ac:dyDescent="0.3">
      <c r="A3882">
        <v>3881</v>
      </c>
      <c r="B3882" t="s">
        <v>9</v>
      </c>
      <c r="C3882">
        <v>1117420.3</v>
      </c>
      <c r="D3882" t="s">
        <v>10</v>
      </c>
      <c r="E3882" t="s">
        <v>16</v>
      </c>
      <c r="F3882" t="s">
        <v>12</v>
      </c>
      <c r="G3882" t="s">
        <v>13</v>
      </c>
      <c r="H3882" t="s">
        <v>13</v>
      </c>
      <c r="I3882">
        <v>52</v>
      </c>
    </row>
    <row r="3883" spans="1:9" x14ac:dyDescent="0.3">
      <c r="A3883">
        <v>3882</v>
      </c>
      <c r="B3883" t="s">
        <v>9</v>
      </c>
      <c r="C3883">
        <v>472721.91999999998</v>
      </c>
      <c r="D3883" t="s">
        <v>10</v>
      </c>
      <c r="E3883" t="s">
        <v>16</v>
      </c>
      <c r="F3883" t="s">
        <v>12</v>
      </c>
      <c r="G3883" t="s">
        <v>13</v>
      </c>
      <c r="H3883" t="s">
        <v>13</v>
      </c>
      <c r="I3883">
        <v>60</v>
      </c>
    </row>
    <row r="3884" spans="1:9" x14ac:dyDescent="0.3">
      <c r="A3884">
        <v>3883</v>
      </c>
      <c r="B3884" t="s">
        <v>15</v>
      </c>
      <c r="C3884">
        <v>300018</v>
      </c>
      <c r="D3884" t="s">
        <v>17</v>
      </c>
      <c r="E3884" t="s">
        <v>16</v>
      </c>
      <c r="F3884" t="s">
        <v>12</v>
      </c>
      <c r="G3884" t="s">
        <v>13</v>
      </c>
      <c r="H3884" t="s">
        <v>13</v>
      </c>
      <c r="I3884">
        <v>55</v>
      </c>
    </row>
    <row r="3885" spans="1:9" x14ac:dyDescent="0.3">
      <c r="A3885">
        <v>3884</v>
      </c>
      <c r="B3885" t="s">
        <v>9</v>
      </c>
      <c r="C3885">
        <v>235200</v>
      </c>
      <c r="D3885" t="s">
        <v>10</v>
      </c>
      <c r="E3885" t="s">
        <v>16</v>
      </c>
      <c r="F3885" t="s">
        <v>12</v>
      </c>
      <c r="G3885" t="s">
        <v>13</v>
      </c>
      <c r="H3885" t="s">
        <v>12</v>
      </c>
      <c r="I3885">
        <v>24</v>
      </c>
    </row>
    <row r="3886" spans="1:9" x14ac:dyDescent="0.3">
      <c r="A3886">
        <v>3885</v>
      </c>
      <c r="B3886" t="s">
        <v>15</v>
      </c>
      <c r="C3886">
        <v>180000</v>
      </c>
      <c r="D3886" t="s">
        <v>10</v>
      </c>
      <c r="E3886" t="s">
        <v>16</v>
      </c>
      <c r="F3886" t="s">
        <v>12</v>
      </c>
      <c r="G3886" t="s">
        <v>12</v>
      </c>
      <c r="H3886" t="s">
        <v>13</v>
      </c>
      <c r="I3886">
        <v>30</v>
      </c>
    </row>
    <row r="3887" spans="1:9" x14ac:dyDescent="0.3">
      <c r="A3887">
        <v>3886</v>
      </c>
      <c r="B3887" t="s">
        <v>9</v>
      </c>
      <c r="C3887">
        <v>639148</v>
      </c>
      <c r="D3887" t="s">
        <v>18</v>
      </c>
      <c r="E3887" t="s">
        <v>16</v>
      </c>
      <c r="F3887" t="s">
        <v>12</v>
      </c>
      <c r="G3887" t="s">
        <v>13</v>
      </c>
      <c r="H3887" t="s">
        <v>13</v>
      </c>
      <c r="I3887">
        <v>58</v>
      </c>
    </row>
    <row r="3888" spans="1:9" x14ac:dyDescent="0.3">
      <c r="A3888">
        <v>3887</v>
      </c>
      <c r="B3888" t="s">
        <v>15</v>
      </c>
      <c r="C3888">
        <v>1461535</v>
      </c>
      <c r="D3888" t="s">
        <v>14</v>
      </c>
      <c r="E3888" t="s">
        <v>11</v>
      </c>
      <c r="F3888" t="s">
        <v>12</v>
      </c>
      <c r="G3888" t="s">
        <v>13</v>
      </c>
      <c r="H3888" t="s">
        <v>13</v>
      </c>
      <c r="I3888">
        <v>55</v>
      </c>
    </row>
    <row r="3889" spans="1:9" x14ac:dyDescent="0.3">
      <c r="A3889">
        <v>3888</v>
      </c>
      <c r="B3889" t="s">
        <v>15</v>
      </c>
      <c r="C3889">
        <v>297046</v>
      </c>
      <c r="D3889" t="s">
        <v>17</v>
      </c>
      <c r="E3889" t="s">
        <v>16</v>
      </c>
      <c r="F3889" t="s">
        <v>12</v>
      </c>
      <c r="G3889" t="s">
        <v>13</v>
      </c>
      <c r="H3889" t="s">
        <v>13</v>
      </c>
      <c r="I3889">
        <v>60</v>
      </c>
    </row>
    <row r="3890" spans="1:9" x14ac:dyDescent="0.3">
      <c r="A3890">
        <v>3889</v>
      </c>
      <c r="B3890" t="s">
        <v>9</v>
      </c>
      <c r="C3890">
        <v>208067.25</v>
      </c>
      <c r="D3890" t="s">
        <v>10</v>
      </c>
      <c r="E3890" t="s">
        <v>11</v>
      </c>
      <c r="F3890" t="s">
        <v>12</v>
      </c>
      <c r="G3890" t="s">
        <v>13</v>
      </c>
      <c r="H3890" t="s">
        <v>13</v>
      </c>
      <c r="I3890">
        <v>46</v>
      </c>
    </row>
    <row r="3891" spans="1:9" x14ac:dyDescent="0.3">
      <c r="A3891">
        <v>3890</v>
      </c>
      <c r="B3891" t="s">
        <v>15</v>
      </c>
      <c r="C3891">
        <v>260000</v>
      </c>
      <c r="D3891" t="s">
        <v>10</v>
      </c>
      <c r="E3891" t="s">
        <v>16</v>
      </c>
      <c r="F3891" t="s">
        <v>12</v>
      </c>
      <c r="G3891" t="s">
        <v>13</v>
      </c>
      <c r="H3891" t="s">
        <v>13</v>
      </c>
      <c r="I3891">
        <v>29</v>
      </c>
    </row>
    <row r="3892" spans="1:9" x14ac:dyDescent="0.3">
      <c r="A3892">
        <v>3891</v>
      </c>
      <c r="B3892" t="s">
        <v>9</v>
      </c>
      <c r="C3892">
        <v>274969.43</v>
      </c>
      <c r="D3892" t="s">
        <v>10</v>
      </c>
      <c r="E3892" t="s">
        <v>16</v>
      </c>
      <c r="F3892" t="s">
        <v>12</v>
      </c>
      <c r="G3892" t="s">
        <v>13</v>
      </c>
      <c r="H3892" t="s">
        <v>13</v>
      </c>
      <c r="I3892">
        <v>31</v>
      </c>
    </row>
    <row r="3893" spans="1:9" x14ac:dyDescent="0.3">
      <c r="A3893">
        <v>3892</v>
      </c>
      <c r="B3893" t="s">
        <v>9</v>
      </c>
      <c r="C3893">
        <v>1392687.83</v>
      </c>
      <c r="D3893" t="s">
        <v>10</v>
      </c>
      <c r="E3893" t="s">
        <v>16</v>
      </c>
      <c r="F3893" t="s">
        <v>12</v>
      </c>
      <c r="G3893" t="s">
        <v>13</v>
      </c>
      <c r="H3893" t="s">
        <v>13</v>
      </c>
      <c r="I3893">
        <v>55</v>
      </c>
    </row>
    <row r="3894" spans="1:9" x14ac:dyDescent="0.3">
      <c r="A3894">
        <v>3893</v>
      </c>
      <c r="B3894" t="s">
        <v>9</v>
      </c>
      <c r="C3894">
        <v>546354</v>
      </c>
      <c r="D3894" t="s">
        <v>18</v>
      </c>
      <c r="E3894" t="s">
        <v>16</v>
      </c>
      <c r="F3894" t="s">
        <v>12</v>
      </c>
      <c r="G3894" t="s">
        <v>12</v>
      </c>
      <c r="H3894" t="s">
        <v>12</v>
      </c>
      <c r="I3894">
        <v>81</v>
      </c>
    </row>
    <row r="3895" spans="1:9" x14ac:dyDescent="0.3">
      <c r="A3895">
        <v>3894</v>
      </c>
      <c r="B3895" t="s">
        <v>15</v>
      </c>
      <c r="C3895">
        <v>297046</v>
      </c>
      <c r="D3895" t="s">
        <v>17</v>
      </c>
      <c r="E3895" t="s">
        <v>16</v>
      </c>
      <c r="F3895" t="s">
        <v>13</v>
      </c>
      <c r="G3895" t="s">
        <v>13</v>
      </c>
      <c r="H3895" t="s">
        <v>13</v>
      </c>
      <c r="I3895">
        <v>52</v>
      </c>
    </row>
    <row r="3896" spans="1:9" x14ac:dyDescent="0.3">
      <c r="A3896">
        <v>3895</v>
      </c>
      <c r="B3896" t="s">
        <v>9</v>
      </c>
      <c r="C3896">
        <v>459260</v>
      </c>
      <c r="D3896" t="s">
        <v>10</v>
      </c>
      <c r="E3896" t="s">
        <v>16</v>
      </c>
      <c r="F3896" t="s">
        <v>12</v>
      </c>
      <c r="G3896" t="s">
        <v>13</v>
      </c>
      <c r="H3896" t="s">
        <v>13</v>
      </c>
      <c r="I3896">
        <v>37</v>
      </c>
    </row>
    <row r="3897" spans="1:9" x14ac:dyDescent="0.3">
      <c r="A3897">
        <v>3896</v>
      </c>
      <c r="B3897" t="s">
        <v>9</v>
      </c>
      <c r="C3897">
        <v>721709.3</v>
      </c>
      <c r="D3897" t="s">
        <v>10</v>
      </c>
      <c r="E3897" t="s">
        <v>11</v>
      </c>
      <c r="F3897" t="s">
        <v>12</v>
      </c>
      <c r="G3897" t="s">
        <v>13</v>
      </c>
      <c r="H3897" t="s">
        <v>13</v>
      </c>
      <c r="I3897">
        <v>45</v>
      </c>
    </row>
    <row r="3898" spans="1:9" x14ac:dyDescent="0.3">
      <c r="A3898">
        <v>3897</v>
      </c>
      <c r="B3898" t="s">
        <v>15</v>
      </c>
      <c r="C3898">
        <v>465877</v>
      </c>
      <c r="D3898" t="s">
        <v>10</v>
      </c>
      <c r="E3898" t="s">
        <v>16</v>
      </c>
      <c r="F3898" t="s">
        <v>12</v>
      </c>
      <c r="G3898" t="s">
        <v>13</v>
      </c>
      <c r="H3898" t="s">
        <v>12</v>
      </c>
      <c r="I3898">
        <v>36</v>
      </c>
    </row>
    <row r="3899" spans="1:9" x14ac:dyDescent="0.3">
      <c r="A3899">
        <v>3898</v>
      </c>
      <c r="B3899" t="s">
        <v>15</v>
      </c>
      <c r="C3899">
        <v>658917</v>
      </c>
      <c r="D3899" t="s">
        <v>10</v>
      </c>
      <c r="E3899" t="s">
        <v>11</v>
      </c>
      <c r="F3899" t="s">
        <v>12</v>
      </c>
      <c r="G3899" t="s">
        <v>13</v>
      </c>
      <c r="H3899" t="s">
        <v>12</v>
      </c>
      <c r="I3899">
        <v>36</v>
      </c>
    </row>
    <row r="3900" spans="1:9" x14ac:dyDescent="0.3">
      <c r="A3900">
        <v>3899</v>
      </c>
      <c r="B3900" t="s">
        <v>9</v>
      </c>
      <c r="C3900">
        <v>2658295.4300000002</v>
      </c>
      <c r="D3900" t="s">
        <v>10</v>
      </c>
      <c r="E3900" t="s">
        <v>16</v>
      </c>
      <c r="F3900" t="s">
        <v>12</v>
      </c>
      <c r="G3900" t="s">
        <v>12</v>
      </c>
      <c r="H3900" t="s">
        <v>13</v>
      </c>
      <c r="I3900">
        <v>30</v>
      </c>
    </row>
    <row r="3901" spans="1:9" x14ac:dyDescent="0.3">
      <c r="A3901">
        <v>3900</v>
      </c>
      <c r="B3901" t="s">
        <v>9</v>
      </c>
      <c r="C3901">
        <v>583221.81999999995</v>
      </c>
      <c r="D3901" t="s">
        <v>10</v>
      </c>
      <c r="E3901" t="s">
        <v>16</v>
      </c>
      <c r="F3901" t="s">
        <v>12</v>
      </c>
      <c r="G3901" t="s">
        <v>12</v>
      </c>
      <c r="H3901" t="s">
        <v>13</v>
      </c>
      <c r="I3901">
        <v>53</v>
      </c>
    </row>
    <row r="3902" spans="1:9" x14ac:dyDescent="0.3">
      <c r="A3902">
        <v>3901</v>
      </c>
      <c r="B3902" t="s">
        <v>9</v>
      </c>
      <c r="C3902">
        <v>297046</v>
      </c>
      <c r="D3902" t="s">
        <v>18</v>
      </c>
      <c r="E3902" t="s">
        <v>16</v>
      </c>
      <c r="F3902" t="s">
        <v>12</v>
      </c>
      <c r="G3902" t="s">
        <v>13</v>
      </c>
      <c r="H3902" t="s">
        <v>13</v>
      </c>
      <c r="I3902">
        <v>32</v>
      </c>
    </row>
    <row r="3903" spans="1:9" x14ac:dyDescent="0.3">
      <c r="A3903">
        <v>3902</v>
      </c>
      <c r="B3903" t="s">
        <v>15</v>
      </c>
      <c r="C3903">
        <v>572000</v>
      </c>
      <c r="D3903" t="s">
        <v>10</v>
      </c>
      <c r="E3903" t="s">
        <v>16</v>
      </c>
      <c r="F3903" t="s">
        <v>12</v>
      </c>
      <c r="G3903" t="s">
        <v>13</v>
      </c>
      <c r="H3903" t="s">
        <v>13</v>
      </c>
      <c r="I3903">
        <v>50</v>
      </c>
    </row>
    <row r="3904" spans="1:9" x14ac:dyDescent="0.3">
      <c r="A3904">
        <v>3903</v>
      </c>
      <c r="B3904" t="s">
        <v>9</v>
      </c>
      <c r="C3904">
        <v>705100</v>
      </c>
      <c r="D3904" t="s">
        <v>10</v>
      </c>
      <c r="E3904" t="s">
        <v>16</v>
      </c>
      <c r="F3904" t="s">
        <v>12</v>
      </c>
      <c r="G3904" t="s">
        <v>13</v>
      </c>
      <c r="H3904" t="s">
        <v>13</v>
      </c>
      <c r="I3904">
        <v>64</v>
      </c>
    </row>
    <row r="3905" spans="1:9" x14ac:dyDescent="0.3">
      <c r="A3905">
        <v>3904</v>
      </c>
      <c r="B3905" t="s">
        <v>9</v>
      </c>
      <c r="C3905">
        <v>366181.5</v>
      </c>
      <c r="D3905" t="s">
        <v>10</v>
      </c>
      <c r="E3905" t="s">
        <v>16</v>
      </c>
      <c r="F3905" t="s">
        <v>12</v>
      </c>
      <c r="G3905" t="s">
        <v>13</v>
      </c>
      <c r="H3905" t="s">
        <v>13</v>
      </c>
      <c r="I3905">
        <v>33</v>
      </c>
    </row>
    <row r="3906" spans="1:9" x14ac:dyDescent="0.3">
      <c r="A3906">
        <v>3905</v>
      </c>
      <c r="B3906" t="s">
        <v>9</v>
      </c>
      <c r="C3906">
        <v>639148</v>
      </c>
      <c r="D3906" t="s">
        <v>18</v>
      </c>
      <c r="E3906" t="s">
        <v>16</v>
      </c>
      <c r="F3906" t="s">
        <v>12</v>
      </c>
      <c r="G3906" t="s">
        <v>13</v>
      </c>
      <c r="H3906" t="s">
        <v>12</v>
      </c>
      <c r="I3906">
        <v>41</v>
      </c>
    </row>
    <row r="3907" spans="1:9" x14ac:dyDescent="0.3">
      <c r="A3907">
        <v>3906</v>
      </c>
      <c r="B3907" t="s">
        <v>9</v>
      </c>
      <c r="C3907">
        <v>883100</v>
      </c>
      <c r="D3907" t="s">
        <v>10</v>
      </c>
      <c r="E3907" t="s">
        <v>11</v>
      </c>
      <c r="F3907" t="s">
        <v>12</v>
      </c>
      <c r="G3907" t="s">
        <v>13</v>
      </c>
      <c r="H3907" t="s">
        <v>13</v>
      </c>
      <c r="I3907">
        <v>48</v>
      </c>
    </row>
    <row r="3908" spans="1:9" x14ac:dyDescent="0.3">
      <c r="A3908">
        <v>3907</v>
      </c>
      <c r="B3908" t="s">
        <v>15</v>
      </c>
      <c r="C3908">
        <v>634458.85</v>
      </c>
      <c r="D3908" t="s">
        <v>10</v>
      </c>
      <c r="E3908" t="s">
        <v>11</v>
      </c>
      <c r="F3908" t="s">
        <v>12</v>
      </c>
      <c r="G3908" t="s">
        <v>13</v>
      </c>
      <c r="H3908" t="s">
        <v>13</v>
      </c>
      <c r="I3908">
        <v>37</v>
      </c>
    </row>
    <row r="3909" spans="1:9" x14ac:dyDescent="0.3">
      <c r="A3909">
        <v>3908</v>
      </c>
      <c r="B3909" t="s">
        <v>9</v>
      </c>
      <c r="C3909">
        <v>700000</v>
      </c>
      <c r="D3909" t="s">
        <v>10</v>
      </c>
      <c r="E3909" t="s">
        <v>16</v>
      </c>
      <c r="F3909" t="s">
        <v>12</v>
      </c>
      <c r="G3909" t="s">
        <v>13</v>
      </c>
      <c r="H3909" t="s">
        <v>13</v>
      </c>
      <c r="I3909">
        <v>46</v>
      </c>
    </row>
    <row r="3910" spans="1:9" x14ac:dyDescent="0.3">
      <c r="A3910">
        <v>3909</v>
      </c>
      <c r="B3910" t="s">
        <v>9</v>
      </c>
      <c r="C3910">
        <v>583859.75</v>
      </c>
      <c r="D3910" t="s">
        <v>10</v>
      </c>
      <c r="E3910" t="s">
        <v>16</v>
      </c>
      <c r="F3910" t="s">
        <v>12</v>
      </c>
      <c r="G3910" t="s">
        <v>13</v>
      </c>
      <c r="H3910" t="s">
        <v>13</v>
      </c>
      <c r="I3910">
        <v>62</v>
      </c>
    </row>
    <row r="3911" spans="1:9" x14ac:dyDescent="0.3">
      <c r="A3911">
        <v>3910</v>
      </c>
      <c r="B3911" t="s">
        <v>15</v>
      </c>
      <c r="C3911">
        <v>649238.17000000004</v>
      </c>
      <c r="D3911" t="s">
        <v>10</v>
      </c>
      <c r="E3911" t="s">
        <v>16</v>
      </c>
      <c r="F3911" t="s">
        <v>12</v>
      </c>
      <c r="G3911" t="s">
        <v>13</v>
      </c>
      <c r="H3911" t="s">
        <v>13</v>
      </c>
      <c r="I3911">
        <v>27</v>
      </c>
    </row>
    <row r="3912" spans="1:9" x14ac:dyDescent="0.3">
      <c r="A3912">
        <v>3911</v>
      </c>
      <c r="B3912" t="s">
        <v>15</v>
      </c>
      <c r="C3912">
        <v>1341939</v>
      </c>
      <c r="D3912" t="s">
        <v>14</v>
      </c>
      <c r="E3912" t="s">
        <v>11</v>
      </c>
      <c r="F3912" t="s">
        <v>12</v>
      </c>
      <c r="G3912" t="s">
        <v>13</v>
      </c>
      <c r="H3912" t="s">
        <v>13</v>
      </c>
      <c r="I3912">
        <v>76</v>
      </c>
    </row>
    <row r="3913" spans="1:9" x14ac:dyDescent="0.3">
      <c r="A3913">
        <v>3912</v>
      </c>
      <c r="B3913" t="s">
        <v>15</v>
      </c>
      <c r="C3913">
        <v>170248</v>
      </c>
      <c r="D3913" t="s">
        <v>10</v>
      </c>
      <c r="E3913" t="s">
        <v>16</v>
      </c>
      <c r="F3913" t="s">
        <v>12</v>
      </c>
      <c r="G3913" t="s">
        <v>13</v>
      </c>
      <c r="H3913" t="s">
        <v>13</v>
      </c>
      <c r="I3913">
        <v>20</v>
      </c>
    </row>
    <row r="3914" spans="1:9" x14ac:dyDescent="0.3">
      <c r="A3914">
        <v>3913</v>
      </c>
      <c r="B3914" t="s">
        <v>9</v>
      </c>
      <c r="C3914">
        <v>301566</v>
      </c>
      <c r="D3914" t="s">
        <v>17</v>
      </c>
      <c r="E3914" t="s">
        <v>16</v>
      </c>
      <c r="F3914" t="s">
        <v>12</v>
      </c>
      <c r="G3914" t="s">
        <v>13</v>
      </c>
      <c r="H3914" t="s">
        <v>12</v>
      </c>
      <c r="I3914">
        <v>26</v>
      </c>
    </row>
    <row r="3915" spans="1:9" x14ac:dyDescent="0.3">
      <c r="A3915">
        <v>3914</v>
      </c>
      <c r="B3915" t="s">
        <v>9</v>
      </c>
      <c r="C3915">
        <v>326841</v>
      </c>
      <c r="D3915" t="s">
        <v>18</v>
      </c>
      <c r="E3915" t="s">
        <v>16</v>
      </c>
      <c r="F3915" t="s">
        <v>12</v>
      </c>
      <c r="G3915" t="s">
        <v>13</v>
      </c>
      <c r="H3915" t="s">
        <v>12</v>
      </c>
      <c r="I3915">
        <v>51</v>
      </c>
    </row>
    <row r="3916" spans="1:9" x14ac:dyDescent="0.3">
      <c r="A3916">
        <v>3915</v>
      </c>
      <c r="B3916" t="s">
        <v>9</v>
      </c>
      <c r="C3916">
        <v>260561</v>
      </c>
      <c r="D3916" t="s">
        <v>10</v>
      </c>
      <c r="E3916" t="s">
        <v>16</v>
      </c>
      <c r="F3916" t="s">
        <v>12</v>
      </c>
      <c r="G3916" t="s">
        <v>13</v>
      </c>
      <c r="H3916" t="s">
        <v>13</v>
      </c>
      <c r="I3916">
        <v>52</v>
      </c>
    </row>
    <row r="3917" spans="1:9" x14ac:dyDescent="0.3">
      <c r="A3917">
        <v>3916</v>
      </c>
      <c r="B3917" t="s">
        <v>9</v>
      </c>
      <c r="C3917">
        <v>478496</v>
      </c>
      <c r="D3917" t="s">
        <v>18</v>
      </c>
      <c r="E3917" t="s">
        <v>16</v>
      </c>
      <c r="F3917" t="s">
        <v>12</v>
      </c>
      <c r="G3917" t="s">
        <v>13</v>
      </c>
      <c r="H3917" t="s">
        <v>13</v>
      </c>
      <c r="I3917">
        <v>31</v>
      </c>
    </row>
    <row r="3918" spans="1:9" x14ac:dyDescent="0.3">
      <c r="A3918">
        <v>3917</v>
      </c>
      <c r="B3918" t="s">
        <v>9</v>
      </c>
      <c r="C3918">
        <v>297046</v>
      </c>
      <c r="D3918" t="s">
        <v>17</v>
      </c>
      <c r="E3918" t="s">
        <v>16</v>
      </c>
      <c r="F3918" t="s">
        <v>12</v>
      </c>
      <c r="G3918" t="s">
        <v>13</v>
      </c>
      <c r="H3918" t="s">
        <v>13</v>
      </c>
      <c r="I3918">
        <v>59</v>
      </c>
    </row>
    <row r="3919" spans="1:9" x14ac:dyDescent="0.3">
      <c r="A3919">
        <v>3918</v>
      </c>
      <c r="B3919" t="s">
        <v>15</v>
      </c>
      <c r="C3919">
        <v>360000</v>
      </c>
      <c r="D3919" t="s">
        <v>10</v>
      </c>
      <c r="E3919" t="s">
        <v>16</v>
      </c>
      <c r="F3919" t="s">
        <v>12</v>
      </c>
      <c r="G3919" t="s">
        <v>13</v>
      </c>
      <c r="H3919" t="s">
        <v>13</v>
      </c>
      <c r="I3919">
        <v>23</v>
      </c>
    </row>
    <row r="3920" spans="1:9" x14ac:dyDescent="0.3">
      <c r="A3920">
        <v>3919</v>
      </c>
      <c r="B3920" t="s">
        <v>15</v>
      </c>
      <c r="C3920">
        <v>297046</v>
      </c>
      <c r="D3920" t="s">
        <v>17</v>
      </c>
      <c r="E3920" t="s">
        <v>16</v>
      </c>
      <c r="F3920" t="s">
        <v>12</v>
      </c>
      <c r="G3920" t="s">
        <v>13</v>
      </c>
      <c r="H3920" t="s">
        <v>13</v>
      </c>
      <c r="I3920">
        <v>43</v>
      </c>
    </row>
    <row r="3921" spans="1:9" x14ac:dyDescent="0.3">
      <c r="A3921">
        <v>3920</v>
      </c>
      <c r="B3921" t="s">
        <v>9</v>
      </c>
      <c r="C3921">
        <v>10</v>
      </c>
      <c r="D3921" t="s">
        <v>10</v>
      </c>
      <c r="E3921" t="s">
        <v>16</v>
      </c>
      <c r="F3921" t="s">
        <v>12</v>
      </c>
      <c r="G3921" t="s">
        <v>13</v>
      </c>
      <c r="H3921" t="s">
        <v>13</v>
      </c>
      <c r="I3921">
        <v>42</v>
      </c>
    </row>
    <row r="3922" spans="1:9" x14ac:dyDescent="0.3">
      <c r="A3922">
        <v>3921</v>
      </c>
      <c r="B3922" t="s">
        <v>9</v>
      </c>
      <c r="C3922">
        <v>310124</v>
      </c>
      <c r="D3922" t="s">
        <v>18</v>
      </c>
      <c r="E3922" t="s">
        <v>16</v>
      </c>
      <c r="F3922" t="s">
        <v>12</v>
      </c>
      <c r="G3922" t="s">
        <v>12</v>
      </c>
      <c r="H3922" t="s">
        <v>12</v>
      </c>
      <c r="I3922">
        <v>48</v>
      </c>
    </row>
    <row r="3923" spans="1:9" x14ac:dyDescent="0.3">
      <c r="A3923">
        <v>3922</v>
      </c>
      <c r="B3923" t="s">
        <v>9</v>
      </c>
      <c r="C3923">
        <v>148800</v>
      </c>
      <c r="D3923" t="s">
        <v>10</v>
      </c>
      <c r="E3923" t="s">
        <v>16</v>
      </c>
      <c r="F3923" t="s">
        <v>12</v>
      </c>
      <c r="G3923" t="s">
        <v>13</v>
      </c>
      <c r="H3923" t="s">
        <v>13</v>
      </c>
      <c r="I3923">
        <v>54</v>
      </c>
    </row>
    <row r="3924" spans="1:9" x14ac:dyDescent="0.3">
      <c r="A3924">
        <v>3923</v>
      </c>
      <c r="B3924" t="s">
        <v>9</v>
      </c>
      <c r="C3924">
        <v>192600</v>
      </c>
      <c r="D3924" t="s">
        <v>10</v>
      </c>
      <c r="E3924" t="s">
        <v>16</v>
      </c>
      <c r="F3924" t="s">
        <v>12</v>
      </c>
      <c r="G3924" t="s">
        <v>12</v>
      </c>
      <c r="H3924" t="s">
        <v>12</v>
      </c>
      <c r="I3924">
        <v>48</v>
      </c>
    </row>
    <row r="3925" spans="1:9" x14ac:dyDescent="0.3">
      <c r="A3925">
        <v>3924</v>
      </c>
      <c r="B3925" t="s">
        <v>9</v>
      </c>
      <c r="C3925">
        <v>305704</v>
      </c>
      <c r="D3925" t="s">
        <v>18</v>
      </c>
      <c r="E3925" t="s">
        <v>16</v>
      </c>
      <c r="F3925" t="s">
        <v>12</v>
      </c>
      <c r="G3925" t="s">
        <v>13</v>
      </c>
      <c r="H3925" t="s">
        <v>12</v>
      </c>
      <c r="I3925">
        <v>42</v>
      </c>
    </row>
    <row r="3926" spans="1:9" x14ac:dyDescent="0.3">
      <c r="A3926">
        <v>3925</v>
      </c>
      <c r="B3926" t="s">
        <v>9</v>
      </c>
      <c r="C3926">
        <v>297046</v>
      </c>
      <c r="D3926" t="s">
        <v>17</v>
      </c>
      <c r="E3926" t="s">
        <v>16</v>
      </c>
      <c r="F3926" t="s">
        <v>12</v>
      </c>
      <c r="G3926" t="s">
        <v>13</v>
      </c>
      <c r="H3926" t="s">
        <v>13</v>
      </c>
      <c r="I3926">
        <v>48</v>
      </c>
    </row>
    <row r="3927" spans="1:9" x14ac:dyDescent="0.3">
      <c r="A3927">
        <v>3926</v>
      </c>
      <c r="B3927" t="s">
        <v>9</v>
      </c>
      <c r="C3927">
        <v>1481119.18</v>
      </c>
      <c r="D3927" t="s">
        <v>10</v>
      </c>
      <c r="E3927" t="s">
        <v>16</v>
      </c>
      <c r="F3927" t="s">
        <v>12</v>
      </c>
      <c r="G3927" t="s">
        <v>13</v>
      </c>
      <c r="H3927" t="s">
        <v>13</v>
      </c>
      <c r="I3927">
        <v>29</v>
      </c>
    </row>
    <row r="3928" spans="1:9" x14ac:dyDescent="0.3">
      <c r="A3928">
        <v>3927</v>
      </c>
      <c r="B3928" t="s">
        <v>15</v>
      </c>
      <c r="C3928">
        <v>220000</v>
      </c>
      <c r="D3928" t="s">
        <v>10</v>
      </c>
      <c r="E3928" t="s">
        <v>16</v>
      </c>
      <c r="F3928" t="s">
        <v>12</v>
      </c>
      <c r="G3928" t="s">
        <v>13</v>
      </c>
      <c r="H3928" t="s">
        <v>13</v>
      </c>
      <c r="I3928">
        <v>58</v>
      </c>
    </row>
    <row r="3929" spans="1:9" x14ac:dyDescent="0.3">
      <c r="A3929">
        <v>3928</v>
      </c>
      <c r="B3929" t="s">
        <v>15</v>
      </c>
      <c r="C3929">
        <v>856546</v>
      </c>
      <c r="D3929" t="s">
        <v>10</v>
      </c>
      <c r="E3929" t="s">
        <v>11</v>
      </c>
      <c r="F3929" t="s">
        <v>12</v>
      </c>
      <c r="G3929" t="s">
        <v>13</v>
      </c>
      <c r="H3929" t="s">
        <v>13</v>
      </c>
      <c r="I3929">
        <v>36</v>
      </c>
    </row>
    <row r="3930" spans="1:9" x14ac:dyDescent="0.3">
      <c r="A3930">
        <v>3929</v>
      </c>
      <c r="B3930" t="s">
        <v>15</v>
      </c>
      <c r="C3930">
        <v>358640</v>
      </c>
      <c r="D3930" t="s">
        <v>18</v>
      </c>
      <c r="E3930" t="s">
        <v>16</v>
      </c>
      <c r="F3930" t="s">
        <v>12</v>
      </c>
      <c r="G3930" t="s">
        <v>13</v>
      </c>
      <c r="H3930" t="s">
        <v>12</v>
      </c>
      <c r="I3930">
        <v>24</v>
      </c>
    </row>
    <row r="3931" spans="1:9" x14ac:dyDescent="0.3">
      <c r="A3931">
        <v>3930</v>
      </c>
      <c r="B3931" t="s">
        <v>9</v>
      </c>
      <c r="C3931">
        <v>345000</v>
      </c>
      <c r="D3931" t="s">
        <v>10</v>
      </c>
      <c r="E3931" t="s">
        <v>16</v>
      </c>
      <c r="F3931" t="s">
        <v>12</v>
      </c>
      <c r="G3931" t="s">
        <v>13</v>
      </c>
      <c r="H3931" t="s">
        <v>13</v>
      </c>
      <c r="I3931">
        <v>62</v>
      </c>
    </row>
    <row r="3932" spans="1:9" x14ac:dyDescent="0.3">
      <c r="A3932">
        <v>3931</v>
      </c>
      <c r="B3932" t="s">
        <v>9</v>
      </c>
      <c r="C3932">
        <v>292400</v>
      </c>
      <c r="D3932" t="s">
        <v>10</v>
      </c>
      <c r="E3932" t="s">
        <v>16</v>
      </c>
      <c r="F3932" t="s">
        <v>12</v>
      </c>
      <c r="G3932" t="s">
        <v>13</v>
      </c>
      <c r="H3932" t="s">
        <v>13</v>
      </c>
      <c r="I3932">
        <v>34</v>
      </c>
    </row>
    <row r="3933" spans="1:9" x14ac:dyDescent="0.3">
      <c r="A3933">
        <v>3932</v>
      </c>
      <c r="B3933" t="s">
        <v>15</v>
      </c>
      <c r="C3933">
        <v>445400</v>
      </c>
      <c r="D3933" t="s">
        <v>10</v>
      </c>
      <c r="E3933" t="s">
        <v>11</v>
      </c>
      <c r="F3933" t="s">
        <v>12</v>
      </c>
      <c r="G3933" t="s">
        <v>13</v>
      </c>
      <c r="H3933" t="s">
        <v>12</v>
      </c>
      <c r="I3933">
        <v>52</v>
      </c>
    </row>
    <row r="3934" spans="1:9" x14ac:dyDescent="0.3">
      <c r="A3934">
        <v>3933</v>
      </c>
      <c r="B3934" t="s">
        <v>9</v>
      </c>
      <c r="C3934">
        <v>300000</v>
      </c>
      <c r="D3934" t="s">
        <v>10</v>
      </c>
      <c r="E3934" t="s">
        <v>16</v>
      </c>
      <c r="F3934" t="s">
        <v>12</v>
      </c>
      <c r="G3934" t="s">
        <v>13</v>
      </c>
      <c r="H3934" t="s">
        <v>13</v>
      </c>
      <c r="I3934">
        <v>50</v>
      </c>
    </row>
    <row r="3935" spans="1:9" x14ac:dyDescent="0.3">
      <c r="A3935">
        <v>3934</v>
      </c>
      <c r="B3935" t="s">
        <v>15</v>
      </c>
      <c r="C3935">
        <v>343391</v>
      </c>
      <c r="D3935" t="s">
        <v>10</v>
      </c>
      <c r="E3935" t="s">
        <v>16</v>
      </c>
      <c r="F3935" t="s">
        <v>12</v>
      </c>
      <c r="G3935" t="s">
        <v>13</v>
      </c>
      <c r="H3935" t="s">
        <v>13</v>
      </c>
      <c r="I3935">
        <v>40</v>
      </c>
    </row>
    <row r="3936" spans="1:9" x14ac:dyDescent="0.3">
      <c r="A3936">
        <v>3935</v>
      </c>
      <c r="B3936" t="s">
        <v>9</v>
      </c>
      <c r="C3936">
        <v>64275.12</v>
      </c>
      <c r="D3936" t="s">
        <v>10</v>
      </c>
      <c r="E3936" t="s">
        <v>16</v>
      </c>
      <c r="F3936" t="s">
        <v>12</v>
      </c>
      <c r="G3936" t="s">
        <v>13</v>
      </c>
      <c r="H3936" t="s">
        <v>13</v>
      </c>
      <c r="I3936">
        <v>31</v>
      </c>
    </row>
    <row r="3937" spans="1:9" x14ac:dyDescent="0.3">
      <c r="A3937">
        <v>3936</v>
      </c>
      <c r="B3937" t="s">
        <v>9</v>
      </c>
      <c r="C3937">
        <v>278030</v>
      </c>
      <c r="D3937" t="s">
        <v>19</v>
      </c>
      <c r="E3937" t="s">
        <v>16</v>
      </c>
      <c r="F3937" t="s">
        <v>12</v>
      </c>
      <c r="G3937" t="s">
        <v>13</v>
      </c>
      <c r="H3937" t="s">
        <v>13</v>
      </c>
      <c r="I3937">
        <v>42</v>
      </c>
    </row>
    <row r="3938" spans="1:9" x14ac:dyDescent="0.3">
      <c r="A3938">
        <v>3937</v>
      </c>
      <c r="B3938" t="s">
        <v>9</v>
      </c>
      <c r="C3938">
        <v>367154.08</v>
      </c>
      <c r="D3938" t="s">
        <v>10</v>
      </c>
      <c r="E3938" t="s">
        <v>16</v>
      </c>
      <c r="F3938" t="s">
        <v>12</v>
      </c>
      <c r="G3938" t="s">
        <v>13</v>
      </c>
      <c r="H3938" t="s">
        <v>12</v>
      </c>
      <c r="I3938">
        <v>58</v>
      </c>
    </row>
    <row r="3939" spans="1:9" x14ac:dyDescent="0.3">
      <c r="A3939">
        <v>3938</v>
      </c>
      <c r="B3939" t="s">
        <v>15</v>
      </c>
      <c r="C3939">
        <v>508158.5</v>
      </c>
      <c r="D3939" t="s">
        <v>10</v>
      </c>
      <c r="E3939" t="s">
        <v>11</v>
      </c>
      <c r="F3939" t="s">
        <v>12</v>
      </c>
      <c r="G3939" t="s">
        <v>13</v>
      </c>
      <c r="H3939" t="s">
        <v>13</v>
      </c>
      <c r="I3939">
        <v>27</v>
      </c>
    </row>
    <row r="3940" spans="1:9" x14ac:dyDescent="0.3">
      <c r="A3940">
        <v>3939</v>
      </c>
      <c r="B3940" t="s">
        <v>15</v>
      </c>
      <c r="C3940">
        <v>138000</v>
      </c>
      <c r="D3940" t="s">
        <v>10</v>
      </c>
      <c r="E3940" t="s">
        <v>16</v>
      </c>
      <c r="F3940" t="s">
        <v>12</v>
      </c>
      <c r="G3940" t="s">
        <v>12</v>
      </c>
      <c r="H3940" t="s">
        <v>12</v>
      </c>
      <c r="I3940">
        <v>59</v>
      </c>
    </row>
    <row r="3941" spans="1:9" x14ac:dyDescent="0.3">
      <c r="A3941">
        <v>3940</v>
      </c>
      <c r="B3941" t="s">
        <v>9</v>
      </c>
      <c r="C3941">
        <v>53261.99</v>
      </c>
      <c r="D3941" t="s">
        <v>10</v>
      </c>
      <c r="E3941" t="s">
        <v>16</v>
      </c>
      <c r="F3941" t="s">
        <v>12</v>
      </c>
      <c r="G3941" t="s">
        <v>13</v>
      </c>
      <c r="H3941" t="s">
        <v>13</v>
      </c>
      <c r="I3941">
        <v>26</v>
      </c>
    </row>
    <row r="3942" spans="1:9" x14ac:dyDescent="0.3">
      <c r="A3942">
        <v>3941</v>
      </c>
      <c r="B3942" t="s">
        <v>15</v>
      </c>
      <c r="C3942">
        <v>1787275</v>
      </c>
      <c r="D3942" t="s">
        <v>14</v>
      </c>
      <c r="E3942" t="s">
        <v>11</v>
      </c>
      <c r="F3942" t="s">
        <v>12</v>
      </c>
      <c r="G3942" t="s">
        <v>13</v>
      </c>
      <c r="H3942" t="s">
        <v>13</v>
      </c>
      <c r="I3942">
        <v>67</v>
      </c>
    </row>
    <row r="3943" spans="1:9" x14ac:dyDescent="0.3">
      <c r="A3943">
        <v>3942</v>
      </c>
      <c r="B3943" t="s">
        <v>15</v>
      </c>
      <c r="C3943">
        <v>475269</v>
      </c>
      <c r="D3943" t="s">
        <v>18</v>
      </c>
      <c r="E3943" t="s">
        <v>16</v>
      </c>
      <c r="F3943" t="s">
        <v>12</v>
      </c>
      <c r="G3943" t="s">
        <v>13</v>
      </c>
      <c r="H3943" t="s">
        <v>12</v>
      </c>
      <c r="I3943">
        <v>64</v>
      </c>
    </row>
    <row r="3944" spans="1:9" x14ac:dyDescent="0.3">
      <c r="A3944">
        <v>3943</v>
      </c>
      <c r="B3944" t="s">
        <v>15</v>
      </c>
      <c r="C3944">
        <v>1955324</v>
      </c>
      <c r="D3944" t="s">
        <v>10</v>
      </c>
      <c r="E3944" t="s">
        <v>11</v>
      </c>
      <c r="F3944" t="s">
        <v>12</v>
      </c>
      <c r="G3944" t="s">
        <v>13</v>
      </c>
      <c r="H3944" t="s">
        <v>12</v>
      </c>
      <c r="I3944">
        <v>37</v>
      </c>
    </row>
    <row r="3945" spans="1:9" x14ac:dyDescent="0.3">
      <c r="A3945">
        <v>3944</v>
      </c>
      <c r="B3945" t="s">
        <v>9</v>
      </c>
      <c r="C3945">
        <v>4348062</v>
      </c>
      <c r="D3945" t="s">
        <v>10</v>
      </c>
      <c r="E3945" t="s">
        <v>16</v>
      </c>
      <c r="F3945" t="s">
        <v>12</v>
      </c>
      <c r="G3945" t="s">
        <v>13</v>
      </c>
      <c r="H3945" t="s">
        <v>13</v>
      </c>
      <c r="I3945">
        <v>43</v>
      </c>
    </row>
    <row r="3946" spans="1:9" x14ac:dyDescent="0.3">
      <c r="A3946">
        <v>3945</v>
      </c>
      <c r="B3946" t="s">
        <v>15</v>
      </c>
      <c r="C3946">
        <v>278030</v>
      </c>
      <c r="D3946" t="s">
        <v>19</v>
      </c>
      <c r="E3946" t="s">
        <v>16</v>
      </c>
      <c r="F3946" t="s">
        <v>12</v>
      </c>
      <c r="G3946" t="s">
        <v>13</v>
      </c>
      <c r="H3946" t="s">
        <v>13</v>
      </c>
      <c r="I3946">
        <v>24</v>
      </c>
    </row>
    <row r="3947" spans="1:9" x14ac:dyDescent="0.3">
      <c r="A3947">
        <v>3946</v>
      </c>
      <c r="B3947" t="s">
        <v>9</v>
      </c>
      <c r="C3947">
        <v>278030</v>
      </c>
      <c r="D3947" t="s">
        <v>19</v>
      </c>
      <c r="E3947" t="s">
        <v>16</v>
      </c>
      <c r="F3947" t="s">
        <v>12</v>
      </c>
      <c r="G3947" t="s">
        <v>13</v>
      </c>
      <c r="H3947" t="s">
        <v>13</v>
      </c>
      <c r="I3947">
        <v>28</v>
      </c>
    </row>
    <row r="3948" spans="1:9" x14ac:dyDescent="0.3">
      <c r="A3948">
        <v>3947</v>
      </c>
      <c r="B3948" t="s">
        <v>9</v>
      </c>
      <c r="C3948">
        <v>297062</v>
      </c>
      <c r="D3948" t="s">
        <v>18</v>
      </c>
      <c r="E3948" t="s">
        <v>16</v>
      </c>
      <c r="F3948" t="s">
        <v>12</v>
      </c>
      <c r="G3948" t="s">
        <v>12</v>
      </c>
      <c r="H3948" t="s">
        <v>12</v>
      </c>
      <c r="I3948">
        <v>46</v>
      </c>
    </row>
    <row r="3949" spans="1:9" x14ac:dyDescent="0.3">
      <c r="A3949">
        <v>3948</v>
      </c>
      <c r="B3949" t="s">
        <v>15</v>
      </c>
      <c r="C3949">
        <v>433430</v>
      </c>
      <c r="D3949" t="s">
        <v>10</v>
      </c>
      <c r="E3949" t="s">
        <v>11</v>
      </c>
      <c r="F3949" t="s">
        <v>12</v>
      </c>
      <c r="G3949" t="s">
        <v>13</v>
      </c>
      <c r="H3949" t="s">
        <v>12</v>
      </c>
      <c r="I3949">
        <v>48</v>
      </c>
    </row>
    <row r="3950" spans="1:9" x14ac:dyDescent="0.3">
      <c r="A3950">
        <v>3949</v>
      </c>
      <c r="B3950" t="s">
        <v>15</v>
      </c>
      <c r="C3950">
        <v>220000</v>
      </c>
      <c r="D3950" t="s">
        <v>10</v>
      </c>
      <c r="E3950" t="s">
        <v>16</v>
      </c>
      <c r="F3950" t="s">
        <v>12</v>
      </c>
      <c r="G3950" t="s">
        <v>13</v>
      </c>
      <c r="H3950" t="s">
        <v>13</v>
      </c>
      <c r="I3950">
        <v>20</v>
      </c>
    </row>
    <row r="3951" spans="1:9" x14ac:dyDescent="0.3">
      <c r="A3951">
        <v>3950</v>
      </c>
      <c r="B3951" t="s">
        <v>9</v>
      </c>
      <c r="C3951">
        <v>202390</v>
      </c>
      <c r="D3951" t="s">
        <v>10</v>
      </c>
      <c r="E3951" t="s">
        <v>16</v>
      </c>
      <c r="F3951" t="s">
        <v>12</v>
      </c>
      <c r="G3951" t="s">
        <v>12</v>
      </c>
      <c r="H3951" t="s">
        <v>12</v>
      </c>
      <c r="I3951">
        <v>19</v>
      </c>
    </row>
    <row r="3952" spans="1:9" x14ac:dyDescent="0.3">
      <c r="A3952">
        <v>3951</v>
      </c>
      <c r="B3952" t="s">
        <v>9</v>
      </c>
      <c r="C3952">
        <v>721233.92000000004</v>
      </c>
      <c r="D3952" t="s">
        <v>10</v>
      </c>
      <c r="E3952" t="s">
        <v>16</v>
      </c>
      <c r="F3952" t="s">
        <v>12</v>
      </c>
      <c r="G3952" t="s">
        <v>13</v>
      </c>
      <c r="H3952" t="s">
        <v>13</v>
      </c>
      <c r="I3952">
        <v>27</v>
      </c>
    </row>
    <row r="3953" spans="1:9" x14ac:dyDescent="0.3">
      <c r="A3953">
        <v>3952</v>
      </c>
      <c r="B3953" t="s">
        <v>9</v>
      </c>
      <c r="C3953">
        <v>255000</v>
      </c>
      <c r="D3953" t="s">
        <v>10</v>
      </c>
      <c r="E3953" t="s">
        <v>16</v>
      </c>
      <c r="F3953" t="s">
        <v>12</v>
      </c>
      <c r="G3953" t="s">
        <v>12</v>
      </c>
      <c r="H3953" t="s">
        <v>13</v>
      </c>
      <c r="I3953">
        <v>34</v>
      </c>
    </row>
    <row r="3954" spans="1:9" x14ac:dyDescent="0.3">
      <c r="A3954">
        <v>3953</v>
      </c>
      <c r="B3954" t="s">
        <v>9</v>
      </c>
      <c r="C3954">
        <v>728571.8</v>
      </c>
      <c r="D3954" t="s">
        <v>10</v>
      </c>
      <c r="E3954" t="s">
        <v>11</v>
      </c>
      <c r="F3954" t="s">
        <v>12</v>
      </c>
      <c r="G3954" t="s">
        <v>13</v>
      </c>
      <c r="H3954" t="s">
        <v>13</v>
      </c>
      <c r="I3954">
        <v>38</v>
      </c>
    </row>
    <row r="3955" spans="1:9" x14ac:dyDescent="0.3">
      <c r="A3955">
        <v>3954</v>
      </c>
      <c r="B3955" t="s">
        <v>9</v>
      </c>
      <c r="C3955">
        <v>950000</v>
      </c>
      <c r="D3955" t="s">
        <v>10</v>
      </c>
      <c r="E3955" t="s">
        <v>16</v>
      </c>
      <c r="F3955" t="s">
        <v>12</v>
      </c>
      <c r="G3955" t="s">
        <v>13</v>
      </c>
      <c r="H3955" t="s">
        <v>13</v>
      </c>
      <c r="I3955">
        <v>41</v>
      </c>
    </row>
    <row r="3956" spans="1:9" x14ac:dyDescent="0.3">
      <c r="A3956">
        <v>3955</v>
      </c>
      <c r="B3956" t="s">
        <v>15</v>
      </c>
      <c r="C3956">
        <v>964738.22</v>
      </c>
      <c r="D3956" t="s">
        <v>10</v>
      </c>
      <c r="E3956" t="s">
        <v>16</v>
      </c>
      <c r="F3956" t="s">
        <v>12</v>
      </c>
      <c r="G3956" t="s">
        <v>13</v>
      </c>
      <c r="H3956" t="s">
        <v>13</v>
      </c>
      <c r="I3956">
        <v>35</v>
      </c>
    </row>
    <row r="3957" spans="1:9" x14ac:dyDescent="0.3">
      <c r="A3957">
        <v>3956</v>
      </c>
      <c r="B3957" t="s">
        <v>9</v>
      </c>
      <c r="C3957">
        <v>510415.15</v>
      </c>
      <c r="D3957" t="s">
        <v>10</v>
      </c>
      <c r="E3957" t="s">
        <v>16</v>
      </c>
      <c r="F3957" t="s">
        <v>12</v>
      </c>
      <c r="G3957" t="s">
        <v>13</v>
      </c>
      <c r="H3957" t="s">
        <v>13</v>
      </c>
      <c r="I3957">
        <v>34</v>
      </c>
    </row>
    <row r="3958" spans="1:9" x14ac:dyDescent="0.3">
      <c r="A3958">
        <v>3957</v>
      </c>
      <c r="B3958" t="s">
        <v>9</v>
      </c>
      <c r="C3958">
        <v>183865</v>
      </c>
      <c r="D3958" t="s">
        <v>10</v>
      </c>
      <c r="E3958" t="s">
        <v>16</v>
      </c>
      <c r="F3958" t="s">
        <v>12</v>
      </c>
      <c r="G3958" t="s">
        <v>13</v>
      </c>
      <c r="H3958" t="s">
        <v>13</v>
      </c>
      <c r="I3958">
        <v>21</v>
      </c>
    </row>
    <row r="3959" spans="1:9" x14ac:dyDescent="0.3">
      <c r="A3959">
        <v>3958</v>
      </c>
      <c r="B3959" t="s">
        <v>9</v>
      </c>
      <c r="C3959">
        <v>1470000</v>
      </c>
      <c r="D3959" t="s">
        <v>10</v>
      </c>
      <c r="E3959" t="s">
        <v>16</v>
      </c>
      <c r="F3959" t="s">
        <v>12</v>
      </c>
      <c r="G3959" t="s">
        <v>12</v>
      </c>
      <c r="H3959" t="s">
        <v>12</v>
      </c>
      <c r="I3959">
        <v>55</v>
      </c>
    </row>
    <row r="3960" spans="1:9" x14ac:dyDescent="0.3">
      <c r="A3960">
        <v>3959</v>
      </c>
      <c r="B3960" t="s">
        <v>15</v>
      </c>
      <c r="C3960">
        <v>200000</v>
      </c>
      <c r="D3960" t="s">
        <v>10</v>
      </c>
      <c r="E3960" t="s">
        <v>16</v>
      </c>
      <c r="F3960" t="s">
        <v>12</v>
      </c>
      <c r="G3960" t="s">
        <v>13</v>
      </c>
      <c r="H3960" t="s">
        <v>13</v>
      </c>
      <c r="I3960">
        <v>27</v>
      </c>
    </row>
    <row r="3961" spans="1:9" x14ac:dyDescent="0.3">
      <c r="A3961">
        <v>3960</v>
      </c>
      <c r="B3961" t="s">
        <v>15</v>
      </c>
      <c r="C3961">
        <v>344981</v>
      </c>
      <c r="D3961" t="s">
        <v>10</v>
      </c>
      <c r="E3961" t="s">
        <v>16</v>
      </c>
      <c r="F3961" t="s">
        <v>12</v>
      </c>
      <c r="G3961" t="s">
        <v>13</v>
      </c>
      <c r="H3961" t="s">
        <v>13</v>
      </c>
      <c r="I3961">
        <v>35</v>
      </c>
    </row>
    <row r="3962" spans="1:9" x14ac:dyDescent="0.3">
      <c r="A3962">
        <v>3961</v>
      </c>
      <c r="B3962" t="s">
        <v>15</v>
      </c>
      <c r="C3962">
        <v>1332630</v>
      </c>
      <c r="D3962" t="s">
        <v>10</v>
      </c>
      <c r="E3962" t="s">
        <v>11</v>
      </c>
      <c r="F3962" t="s">
        <v>12</v>
      </c>
      <c r="G3962" t="s">
        <v>13</v>
      </c>
      <c r="H3962" t="s">
        <v>12</v>
      </c>
      <c r="I3962">
        <v>42</v>
      </c>
    </row>
    <row r="3963" spans="1:9" x14ac:dyDescent="0.3">
      <c r="A3963">
        <v>3962</v>
      </c>
      <c r="B3963" t="s">
        <v>9</v>
      </c>
      <c r="C3963">
        <v>612532.43999999994</v>
      </c>
      <c r="D3963" t="s">
        <v>14</v>
      </c>
      <c r="E3963" t="s">
        <v>11</v>
      </c>
      <c r="F3963" t="s">
        <v>12</v>
      </c>
      <c r="G3963" t="s">
        <v>13</v>
      </c>
      <c r="H3963" t="s">
        <v>13</v>
      </c>
      <c r="I3963">
        <v>67</v>
      </c>
    </row>
    <row r="3964" spans="1:9" x14ac:dyDescent="0.3">
      <c r="A3964">
        <v>3963</v>
      </c>
      <c r="B3964" t="s">
        <v>15</v>
      </c>
      <c r="C3964">
        <v>355145</v>
      </c>
      <c r="D3964" t="s">
        <v>10</v>
      </c>
      <c r="E3964" t="s">
        <v>11</v>
      </c>
      <c r="F3964" t="s">
        <v>12</v>
      </c>
      <c r="G3964" t="s">
        <v>13</v>
      </c>
      <c r="H3964" t="s">
        <v>13</v>
      </c>
      <c r="I3964">
        <v>42</v>
      </c>
    </row>
    <row r="3965" spans="1:9" x14ac:dyDescent="0.3">
      <c r="A3965">
        <v>3964</v>
      </c>
      <c r="B3965" t="s">
        <v>15</v>
      </c>
      <c r="C3965">
        <v>346474.5</v>
      </c>
      <c r="D3965" t="s">
        <v>10</v>
      </c>
      <c r="E3965" t="s">
        <v>16</v>
      </c>
      <c r="F3965" t="s">
        <v>12</v>
      </c>
      <c r="G3965" t="s">
        <v>13</v>
      </c>
      <c r="H3965" t="s">
        <v>12</v>
      </c>
      <c r="I3965">
        <v>30</v>
      </c>
    </row>
    <row r="3966" spans="1:9" x14ac:dyDescent="0.3">
      <c r="A3966">
        <v>3965</v>
      </c>
      <c r="B3966" t="s">
        <v>9</v>
      </c>
      <c r="C3966">
        <v>2380634</v>
      </c>
      <c r="D3966" t="s">
        <v>10</v>
      </c>
      <c r="E3966" t="s">
        <v>16</v>
      </c>
      <c r="F3966" t="s">
        <v>12</v>
      </c>
      <c r="G3966" t="s">
        <v>13</v>
      </c>
      <c r="H3966" t="s">
        <v>13</v>
      </c>
      <c r="I3966">
        <v>36</v>
      </c>
    </row>
    <row r="3967" spans="1:9" x14ac:dyDescent="0.3">
      <c r="A3967">
        <v>3966</v>
      </c>
      <c r="B3967" t="s">
        <v>9</v>
      </c>
      <c r="C3967">
        <v>366350</v>
      </c>
      <c r="D3967" t="s">
        <v>10</v>
      </c>
      <c r="E3967" t="s">
        <v>16</v>
      </c>
      <c r="F3967" t="s">
        <v>12</v>
      </c>
      <c r="G3967" t="s">
        <v>12</v>
      </c>
      <c r="H3967" t="s">
        <v>13</v>
      </c>
      <c r="I3967">
        <v>35</v>
      </c>
    </row>
    <row r="3968" spans="1:9" x14ac:dyDescent="0.3">
      <c r="A3968">
        <v>3967</v>
      </c>
      <c r="B3968" t="s">
        <v>9</v>
      </c>
      <c r="C3968">
        <v>420716.74</v>
      </c>
      <c r="D3968" t="s">
        <v>10</v>
      </c>
      <c r="E3968" t="s">
        <v>16</v>
      </c>
      <c r="F3968" t="s">
        <v>12</v>
      </c>
      <c r="G3968" t="s">
        <v>13</v>
      </c>
      <c r="H3968" t="s">
        <v>13</v>
      </c>
      <c r="I3968">
        <v>34</v>
      </c>
    </row>
    <row r="3969" spans="1:9" x14ac:dyDescent="0.3">
      <c r="A3969">
        <v>3968</v>
      </c>
      <c r="B3969" t="s">
        <v>15</v>
      </c>
      <c r="C3969">
        <v>175000</v>
      </c>
      <c r="D3969" t="s">
        <v>10</v>
      </c>
      <c r="E3969" t="s">
        <v>16</v>
      </c>
      <c r="F3969" t="s">
        <v>12</v>
      </c>
      <c r="G3969" t="s">
        <v>13</v>
      </c>
      <c r="H3969" t="s">
        <v>12</v>
      </c>
      <c r="I3969">
        <v>40</v>
      </c>
    </row>
    <row r="3970" spans="1:9" x14ac:dyDescent="0.3">
      <c r="A3970">
        <v>3969</v>
      </c>
      <c r="B3970" t="s">
        <v>9</v>
      </c>
      <c r="C3970">
        <v>278030.99</v>
      </c>
      <c r="D3970" t="s">
        <v>19</v>
      </c>
      <c r="E3970" t="s">
        <v>16</v>
      </c>
      <c r="F3970" t="s">
        <v>12</v>
      </c>
      <c r="G3970" t="s">
        <v>13</v>
      </c>
      <c r="H3970" t="s">
        <v>13</v>
      </c>
      <c r="I3970">
        <v>44</v>
      </c>
    </row>
    <row r="3971" spans="1:9" x14ac:dyDescent="0.3">
      <c r="A3971">
        <v>3970</v>
      </c>
      <c r="B3971" t="s">
        <v>9</v>
      </c>
      <c r="C3971">
        <v>971125</v>
      </c>
      <c r="D3971" t="s">
        <v>10</v>
      </c>
      <c r="E3971" t="s">
        <v>16</v>
      </c>
      <c r="F3971" t="s">
        <v>12</v>
      </c>
      <c r="G3971" t="s">
        <v>13</v>
      </c>
      <c r="H3971" t="s">
        <v>13</v>
      </c>
      <c r="I3971">
        <v>30</v>
      </c>
    </row>
    <row r="3972" spans="1:9" x14ac:dyDescent="0.3">
      <c r="A3972">
        <v>3971</v>
      </c>
      <c r="B3972" t="s">
        <v>15</v>
      </c>
      <c r="C3972">
        <v>190413.08</v>
      </c>
      <c r="D3972" t="s">
        <v>10</v>
      </c>
      <c r="E3972" t="s">
        <v>16</v>
      </c>
      <c r="F3972" t="s">
        <v>12</v>
      </c>
      <c r="G3972" t="s">
        <v>13</v>
      </c>
      <c r="H3972" t="s">
        <v>13</v>
      </c>
      <c r="I3972">
        <v>20</v>
      </c>
    </row>
    <row r="3973" spans="1:9" x14ac:dyDescent="0.3">
      <c r="A3973">
        <v>3972</v>
      </c>
      <c r="B3973" t="s">
        <v>9</v>
      </c>
      <c r="C3973">
        <v>1682812</v>
      </c>
      <c r="D3973" t="s">
        <v>10</v>
      </c>
      <c r="E3973" t="s">
        <v>11</v>
      </c>
      <c r="F3973" t="s">
        <v>12</v>
      </c>
      <c r="G3973" t="s">
        <v>13</v>
      </c>
      <c r="H3973" t="s">
        <v>12</v>
      </c>
      <c r="I3973">
        <v>46</v>
      </c>
    </row>
    <row r="3974" spans="1:9" x14ac:dyDescent="0.3">
      <c r="A3974">
        <v>3973</v>
      </c>
      <c r="B3974" t="s">
        <v>15</v>
      </c>
      <c r="C3974">
        <v>483156.54</v>
      </c>
      <c r="D3974" t="s">
        <v>10</v>
      </c>
      <c r="E3974" t="s">
        <v>16</v>
      </c>
      <c r="F3974" t="s">
        <v>12</v>
      </c>
      <c r="G3974" t="s">
        <v>13</v>
      </c>
      <c r="H3974" t="s">
        <v>13</v>
      </c>
      <c r="I3974">
        <v>41</v>
      </c>
    </row>
    <row r="3975" spans="1:9" x14ac:dyDescent="0.3">
      <c r="A3975">
        <v>3974</v>
      </c>
      <c r="B3975" t="s">
        <v>15</v>
      </c>
      <c r="C3975">
        <v>567792</v>
      </c>
      <c r="D3975" t="s">
        <v>10</v>
      </c>
      <c r="E3975" t="s">
        <v>11</v>
      </c>
      <c r="F3975" t="s">
        <v>12</v>
      </c>
      <c r="G3975" t="s">
        <v>13</v>
      </c>
      <c r="H3975" t="s">
        <v>12</v>
      </c>
      <c r="I3975">
        <v>51</v>
      </c>
    </row>
    <row r="3976" spans="1:9" x14ac:dyDescent="0.3">
      <c r="A3976">
        <v>3975</v>
      </c>
      <c r="B3976" t="s">
        <v>15</v>
      </c>
      <c r="C3976">
        <v>216627</v>
      </c>
      <c r="D3976" t="s">
        <v>10</v>
      </c>
      <c r="E3976" t="s">
        <v>16</v>
      </c>
      <c r="F3976" t="s">
        <v>12</v>
      </c>
      <c r="G3976" t="s">
        <v>13</v>
      </c>
      <c r="H3976" t="s">
        <v>13</v>
      </c>
      <c r="I3976">
        <v>42</v>
      </c>
    </row>
    <row r="3977" spans="1:9" x14ac:dyDescent="0.3">
      <c r="A3977">
        <v>3976</v>
      </c>
      <c r="B3977" t="s">
        <v>15</v>
      </c>
      <c r="C3977">
        <v>297045</v>
      </c>
      <c r="D3977" t="s">
        <v>17</v>
      </c>
      <c r="E3977" t="s">
        <v>16</v>
      </c>
      <c r="F3977" t="s">
        <v>12</v>
      </c>
      <c r="G3977" t="s">
        <v>12</v>
      </c>
      <c r="H3977" t="s">
        <v>13</v>
      </c>
      <c r="I3977">
        <v>27</v>
      </c>
    </row>
    <row r="3978" spans="1:9" x14ac:dyDescent="0.3">
      <c r="A3978">
        <v>3977</v>
      </c>
      <c r="B3978" t="s">
        <v>15</v>
      </c>
      <c r="C3978">
        <v>833130.24</v>
      </c>
      <c r="D3978" t="s">
        <v>10</v>
      </c>
      <c r="E3978" t="s">
        <v>16</v>
      </c>
      <c r="F3978" t="s">
        <v>12</v>
      </c>
      <c r="G3978" t="s">
        <v>13</v>
      </c>
      <c r="H3978" t="s">
        <v>13</v>
      </c>
      <c r="I3978">
        <v>26</v>
      </c>
    </row>
    <row r="3979" spans="1:9" x14ac:dyDescent="0.3">
      <c r="A3979">
        <v>3978</v>
      </c>
      <c r="B3979" t="s">
        <v>15</v>
      </c>
      <c r="C3979">
        <v>278030</v>
      </c>
      <c r="D3979" t="s">
        <v>17</v>
      </c>
      <c r="E3979" t="s">
        <v>16</v>
      </c>
      <c r="F3979" t="s">
        <v>12</v>
      </c>
      <c r="G3979" t="s">
        <v>13</v>
      </c>
      <c r="H3979" t="s">
        <v>13</v>
      </c>
      <c r="I3979">
        <v>33</v>
      </c>
    </row>
    <row r="3980" spans="1:9" x14ac:dyDescent="0.3">
      <c r="A3980">
        <v>3979</v>
      </c>
      <c r="B3980" t="s">
        <v>9</v>
      </c>
      <c r="C3980">
        <v>326749</v>
      </c>
      <c r="D3980" t="s">
        <v>18</v>
      </c>
      <c r="E3980" t="s">
        <v>16</v>
      </c>
      <c r="F3980" t="s">
        <v>12</v>
      </c>
      <c r="G3980" t="s">
        <v>13</v>
      </c>
      <c r="H3980" t="s">
        <v>13</v>
      </c>
      <c r="I3980">
        <v>51</v>
      </c>
    </row>
    <row r="3981" spans="1:9" x14ac:dyDescent="0.3">
      <c r="A3981">
        <v>3980</v>
      </c>
      <c r="B3981" t="s">
        <v>9</v>
      </c>
      <c r="C3981">
        <v>367410</v>
      </c>
      <c r="D3981" t="s">
        <v>10</v>
      </c>
      <c r="E3981" t="s">
        <v>11</v>
      </c>
      <c r="F3981" t="s">
        <v>12</v>
      </c>
      <c r="G3981" t="s">
        <v>13</v>
      </c>
      <c r="H3981" t="s">
        <v>12</v>
      </c>
      <c r="I3981">
        <v>57</v>
      </c>
    </row>
    <row r="3982" spans="1:9" x14ac:dyDescent="0.3">
      <c r="A3982">
        <v>3981</v>
      </c>
      <c r="B3982" t="s">
        <v>9</v>
      </c>
      <c r="C3982">
        <v>1011737</v>
      </c>
      <c r="D3982" t="s">
        <v>10</v>
      </c>
      <c r="E3982" t="s">
        <v>11</v>
      </c>
      <c r="F3982" t="s">
        <v>12</v>
      </c>
      <c r="G3982" t="s">
        <v>13</v>
      </c>
      <c r="H3982" t="s">
        <v>13</v>
      </c>
      <c r="I3982">
        <v>48</v>
      </c>
    </row>
    <row r="3983" spans="1:9" x14ac:dyDescent="0.3">
      <c r="A3983">
        <v>3982</v>
      </c>
      <c r="B3983" t="s">
        <v>15</v>
      </c>
      <c r="C3983">
        <v>595614.09</v>
      </c>
      <c r="D3983" t="s">
        <v>10</v>
      </c>
      <c r="E3983" t="s">
        <v>16</v>
      </c>
      <c r="F3983" t="s">
        <v>12</v>
      </c>
      <c r="G3983" t="s">
        <v>13</v>
      </c>
      <c r="H3983" t="s">
        <v>13</v>
      </c>
      <c r="I3983">
        <v>21</v>
      </c>
    </row>
    <row r="3984" spans="1:9" x14ac:dyDescent="0.3">
      <c r="A3984">
        <v>3983</v>
      </c>
      <c r="B3984" t="s">
        <v>9</v>
      </c>
      <c r="C3984">
        <v>736585.85</v>
      </c>
      <c r="D3984" t="s">
        <v>10</v>
      </c>
      <c r="E3984" t="s">
        <v>16</v>
      </c>
      <c r="F3984" t="s">
        <v>12</v>
      </c>
      <c r="G3984" t="s">
        <v>13</v>
      </c>
      <c r="H3984" t="s">
        <v>13</v>
      </c>
      <c r="I3984">
        <v>36</v>
      </c>
    </row>
    <row r="3985" spans="1:9" x14ac:dyDescent="0.3">
      <c r="A3985">
        <v>3984</v>
      </c>
      <c r="B3985" t="s">
        <v>9</v>
      </c>
      <c r="C3985">
        <v>477796.63</v>
      </c>
      <c r="D3985" t="s">
        <v>10</v>
      </c>
      <c r="E3985" t="s">
        <v>11</v>
      </c>
      <c r="F3985" t="s">
        <v>12</v>
      </c>
      <c r="G3985" t="s">
        <v>13</v>
      </c>
      <c r="H3985" t="s">
        <v>13</v>
      </c>
      <c r="I3985">
        <v>36</v>
      </c>
    </row>
    <row r="3986" spans="1:9" x14ac:dyDescent="0.3">
      <c r="A3986">
        <v>3985</v>
      </c>
      <c r="B3986" t="s">
        <v>15</v>
      </c>
      <c r="C3986">
        <v>445567</v>
      </c>
      <c r="D3986" t="s">
        <v>18</v>
      </c>
      <c r="E3986" t="s">
        <v>16</v>
      </c>
      <c r="F3986" t="s">
        <v>12</v>
      </c>
      <c r="G3986" t="s">
        <v>13</v>
      </c>
      <c r="H3986" t="s">
        <v>12</v>
      </c>
      <c r="I3986">
        <v>51</v>
      </c>
    </row>
    <row r="3987" spans="1:9" x14ac:dyDescent="0.3">
      <c r="A3987">
        <v>3986</v>
      </c>
      <c r="B3987" t="s">
        <v>9</v>
      </c>
      <c r="C3987">
        <v>284281</v>
      </c>
      <c r="D3987" t="s">
        <v>17</v>
      </c>
      <c r="E3987" t="s">
        <v>16</v>
      </c>
      <c r="F3987" t="s">
        <v>13</v>
      </c>
      <c r="G3987" t="s">
        <v>13</v>
      </c>
      <c r="H3987" t="s">
        <v>13</v>
      </c>
      <c r="I3987">
        <v>30</v>
      </c>
    </row>
    <row r="3988" spans="1:9" x14ac:dyDescent="0.3">
      <c r="A3988">
        <v>3987</v>
      </c>
      <c r="B3988" t="s">
        <v>9</v>
      </c>
      <c r="C3988">
        <v>3591705.08</v>
      </c>
      <c r="D3988" t="s">
        <v>10</v>
      </c>
      <c r="E3988" t="s">
        <v>16</v>
      </c>
      <c r="F3988" t="s">
        <v>12</v>
      </c>
      <c r="G3988" t="s">
        <v>13</v>
      </c>
      <c r="H3988" t="s">
        <v>13</v>
      </c>
      <c r="I3988">
        <v>36</v>
      </c>
    </row>
    <row r="3989" spans="1:9" x14ac:dyDescent="0.3">
      <c r="A3989">
        <v>3988</v>
      </c>
      <c r="B3989" t="s">
        <v>15</v>
      </c>
      <c r="C3989">
        <v>358246.66</v>
      </c>
      <c r="D3989" t="s">
        <v>10</v>
      </c>
      <c r="E3989" t="s">
        <v>16</v>
      </c>
      <c r="F3989" t="s">
        <v>12</v>
      </c>
      <c r="G3989" t="s">
        <v>13</v>
      </c>
      <c r="H3989" t="s">
        <v>13</v>
      </c>
      <c r="I3989">
        <v>28</v>
      </c>
    </row>
    <row r="3990" spans="1:9" x14ac:dyDescent="0.3">
      <c r="A3990">
        <v>3989</v>
      </c>
      <c r="B3990" t="s">
        <v>9</v>
      </c>
      <c r="C3990">
        <v>297163</v>
      </c>
      <c r="D3990" t="s">
        <v>17</v>
      </c>
      <c r="E3990" t="s">
        <v>16</v>
      </c>
      <c r="F3990" t="s">
        <v>12</v>
      </c>
      <c r="G3990" t="s">
        <v>13</v>
      </c>
      <c r="H3990" t="s">
        <v>13</v>
      </c>
      <c r="I3990">
        <v>37</v>
      </c>
    </row>
    <row r="3991" spans="1:9" x14ac:dyDescent="0.3">
      <c r="A3991">
        <v>3990</v>
      </c>
      <c r="B3991" t="s">
        <v>9</v>
      </c>
      <c r="C3991">
        <v>360000</v>
      </c>
      <c r="D3991" t="s">
        <v>10</v>
      </c>
      <c r="E3991" t="s">
        <v>16</v>
      </c>
      <c r="F3991" t="s">
        <v>12</v>
      </c>
      <c r="G3991" t="s">
        <v>13</v>
      </c>
      <c r="H3991" t="s">
        <v>13</v>
      </c>
      <c r="I3991">
        <v>54</v>
      </c>
    </row>
    <row r="3992" spans="1:9" x14ac:dyDescent="0.3">
      <c r="A3992">
        <v>3991</v>
      </c>
      <c r="B3992" t="s">
        <v>15</v>
      </c>
      <c r="C3992">
        <v>30000</v>
      </c>
      <c r="D3992" t="s">
        <v>10</v>
      </c>
      <c r="E3992" t="s">
        <v>16</v>
      </c>
      <c r="F3992" t="s">
        <v>12</v>
      </c>
      <c r="G3992" t="s">
        <v>12</v>
      </c>
      <c r="H3992" t="s">
        <v>13</v>
      </c>
      <c r="I3992">
        <v>40</v>
      </c>
    </row>
    <row r="3993" spans="1:9" x14ac:dyDescent="0.3">
      <c r="A3993">
        <v>3992</v>
      </c>
      <c r="B3993" t="s">
        <v>15</v>
      </c>
      <c r="C3993">
        <v>164853.32999999999</v>
      </c>
      <c r="D3993" t="s">
        <v>10</v>
      </c>
      <c r="E3993" t="s">
        <v>16</v>
      </c>
      <c r="F3993" t="s">
        <v>12</v>
      </c>
      <c r="G3993" t="s">
        <v>13</v>
      </c>
      <c r="H3993" t="s">
        <v>13</v>
      </c>
      <c r="I3993">
        <v>25</v>
      </c>
    </row>
    <row r="3994" spans="1:9" x14ac:dyDescent="0.3">
      <c r="A3994">
        <v>3993</v>
      </c>
      <c r="B3994" t="s">
        <v>15</v>
      </c>
      <c r="C3994">
        <v>867373.5</v>
      </c>
      <c r="D3994" t="s">
        <v>10</v>
      </c>
      <c r="E3994" t="s">
        <v>11</v>
      </c>
      <c r="F3994" t="s">
        <v>12</v>
      </c>
      <c r="G3994" t="s">
        <v>13</v>
      </c>
      <c r="H3994" t="s">
        <v>13</v>
      </c>
      <c r="I3994">
        <v>32</v>
      </c>
    </row>
    <row r="3995" spans="1:9" x14ac:dyDescent="0.3">
      <c r="A3995">
        <v>3994</v>
      </c>
      <c r="B3995" t="s">
        <v>15</v>
      </c>
      <c r="C3995">
        <v>1301692.07</v>
      </c>
      <c r="D3995" t="s">
        <v>10</v>
      </c>
      <c r="E3995" t="s">
        <v>16</v>
      </c>
      <c r="F3995" t="s">
        <v>12</v>
      </c>
      <c r="G3995" t="s">
        <v>13</v>
      </c>
      <c r="H3995" t="s">
        <v>13</v>
      </c>
      <c r="I3995">
        <v>40</v>
      </c>
    </row>
    <row r="3996" spans="1:9" x14ac:dyDescent="0.3">
      <c r="A3996">
        <v>3995</v>
      </c>
      <c r="B3996" t="s">
        <v>15</v>
      </c>
      <c r="C3996">
        <v>382400</v>
      </c>
      <c r="D3996" t="s">
        <v>10</v>
      </c>
      <c r="E3996" t="s">
        <v>16</v>
      </c>
      <c r="F3996" t="s">
        <v>12</v>
      </c>
      <c r="G3996" t="s">
        <v>13</v>
      </c>
      <c r="H3996" t="s">
        <v>13</v>
      </c>
      <c r="I3996">
        <v>35</v>
      </c>
    </row>
    <row r="3997" spans="1:9" x14ac:dyDescent="0.3">
      <c r="A3997">
        <v>3996</v>
      </c>
      <c r="B3997" t="s">
        <v>9</v>
      </c>
      <c r="C3997">
        <v>423687.09</v>
      </c>
      <c r="D3997" t="s">
        <v>10</v>
      </c>
      <c r="E3997" t="s">
        <v>16</v>
      </c>
      <c r="F3997" t="s">
        <v>12</v>
      </c>
      <c r="G3997" t="s">
        <v>13</v>
      </c>
      <c r="H3997" t="s">
        <v>13</v>
      </c>
      <c r="I3997">
        <v>52</v>
      </c>
    </row>
    <row r="3998" spans="1:9" x14ac:dyDescent="0.3">
      <c r="A3998">
        <v>3997</v>
      </c>
      <c r="B3998" t="s">
        <v>9</v>
      </c>
      <c r="C3998">
        <v>342028</v>
      </c>
      <c r="D3998" t="s">
        <v>10</v>
      </c>
      <c r="E3998" t="s">
        <v>16</v>
      </c>
      <c r="F3998" t="s">
        <v>12</v>
      </c>
      <c r="G3998" t="s">
        <v>13</v>
      </c>
      <c r="H3998" t="s">
        <v>13</v>
      </c>
      <c r="I3998">
        <v>24</v>
      </c>
    </row>
    <row r="3999" spans="1:9" x14ac:dyDescent="0.3">
      <c r="A3999">
        <v>3998</v>
      </c>
      <c r="B3999" t="s">
        <v>9</v>
      </c>
      <c r="C3999">
        <v>300018</v>
      </c>
      <c r="D3999" t="s">
        <v>18</v>
      </c>
      <c r="E3999" t="s">
        <v>16</v>
      </c>
      <c r="F3999" t="s">
        <v>12</v>
      </c>
      <c r="G3999" t="s">
        <v>13</v>
      </c>
      <c r="H3999" t="s">
        <v>12</v>
      </c>
      <c r="I3999">
        <v>46</v>
      </c>
    </row>
    <row r="4000" spans="1:9" x14ac:dyDescent="0.3">
      <c r="A4000">
        <v>3999</v>
      </c>
      <c r="B4000" t="s">
        <v>15</v>
      </c>
      <c r="C4000">
        <v>981847.5</v>
      </c>
      <c r="D4000" t="s">
        <v>10</v>
      </c>
      <c r="E4000" t="s">
        <v>16</v>
      </c>
      <c r="F4000" t="s">
        <v>12</v>
      </c>
      <c r="G4000" t="s">
        <v>13</v>
      </c>
      <c r="H4000" t="s">
        <v>13</v>
      </c>
      <c r="I4000">
        <v>34</v>
      </c>
    </row>
    <row r="4001" spans="1:9" x14ac:dyDescent="0.3">
      <c r="A4001">
        <v>4000</v>
      </c>
      <c r="B4001" t="s">
        <v>15</v>
      </c>
      <c r="C4001">
        <v>602132.81000000006</v>
      </c>
      <c r="D4001" t="s">
        <v>10</v>
      </c>
      <c r="E4001" t="s">
        <v>16</v>
      </c>
      <c r="F4001" t="s">
        <v>12</v>
      </c>
      <c r="G4001" t="s">
        <v>13</v>
      </c>
      <c r="H4001" t="s">
        <v>13</v>
      </c>
      <c r="I4001">
        <v>23</v>
      </c>
    </row>
    <row r="4002" spans="1:9" x14ac:dyDescent="0.3">
      <c r="A4002">
        <v>4001</v>
      </c>
      <c r="B4002" t="s">
        <v>9</v>
      </c>
      <c r="C4002">
        <v>357501.47</v>
      </c>
      <c r="D4002" t="s">
        <v>10</v>
      </c>
      <c r="E4002" t="s">
        <v>16</v>
      </c>
      <c r="F4002" t="s">
        <v>12</v>
      </c>
      <c r="G4002" t="s">
        <v>12</v>
      </c>
      <c r="H4002" t="s">
        <v>13</v>
      </c>
      <c r="I4002">
        <v>31</v>
      </c>
    </row>
    <row r="4003" spans="1:9" x14ac:dyDescent="0.3">
      <c r="A4003">
        <v>4002</v>
      </c>
      <c r="B4003" t="s">
        <v>9</v>
      </c>
      <c r="C4003">
        <v>278030</v>
      </c>
      <c r="D4003" t="s">
        <v>18</v>
      </c>
      <c r="E4003" t="s">
        <v>16</v>
      </c>
      <c r="F4003" t="s">
        <v>12</v>
      </c>
      <c r="G4003" t="s">
        <v>13</v>
      </c>
      <c r="H4003" t="s">
        <v>13</v>
      </c>
      <c r="I4003">
        <v>30</v>
      </c>
    </row>
    <row r="4004" spans="1:9" x14ac:dyDescent="0.3">
      <c r="A4004">
        <v>4003</v>
      </c>
      <c r="B4004" t="s">
        <v>9</v>
      </c>
      <c r="C4004">
        <v>396946.3</v>
      </c>
      <c r="D4004" t="s">
        <v>10</v>
      </c>
      <c r="E4004" t="s">
        <v>11</v>
      </c>
      <c r="F4004" t="s">
        <v>12</v>
      </c>
      <c r="G4004" t="s">
        <v>13</v>
      </c>
      <c r="H4004" t="s">
        <v>13</v>
      </c>
      <c r="I4004">
        <v>58</v>
      </c>
    </row>
    <row r="4005" spans="1:9" x14ac:dyDescent="0.3">
      <c r="A4005">
        <v>4004</v>
      </c>
      <c r="B4005" t="s">
        <v>15</v>
      </c>
      <c r="C4005">
        <v>550668.84</v>
      </c>
      <c r="D4005" t="s">
        <v>10</v>
      </c>
      <c r="E4005" t="s">
        <v>16</v>
      </c>
      <c r="F4005" t="s">
        <v>12</v>
      </c>
      <c r="G4005" t="s">
        <v>13</v>
      </c>
      <c r="H4005" t="s">
        <v>13</v>
      </c>
      <c r="I4005">
        <v>23</v>
      </c>
    </row>
    <row r="4006" spans="1:9" x14ac:dyDescent="0.3">
      <c r="A4006">
        <v>4005</v>
      </c>
      <c r="B4006" t="s">
        <v>9</v>
      </c>
      <c r="C4006">
        <v>403983</v>
      </c>
      <c r="D4006" t="s">
        <v>18</v>
      </c>
      <c r="E4006" t="s">
        <v>16</v>
      </c>
      <c r="F4006" t="s">
        <v>12</v>
      </c>
      <c r="G4006" t="s">
        <v>12</v>
      </c>
      <c r="H4006" t="s">
        <v>12</v>
      </c>
      <c r="I4006">
        <v>54</v>
      </c>
    </row>
    <row r="4007" spans="1:9" x14ac:dyDescent="0.3">
      <c r="A4007">
        <v>4006</v>
      </c>
      <c r="B4007" t="s">
        <v>9</v>
      </c>
      <c r="C4007">
        <v>359809.91</v>
      </c>
      <c r="D4007" t="s">
        <v>10</v>
      </c>
      <c r="E4007" t="s">
        <v>16</v>
      </c>
      <c r="F4007" t="s">
        <v>12</v>
      </c>
      <c r="G4007" t="s">
        <v>13</v>
      </c>
      <c r="H4007" t="s">
        <v>13</v>
      </c>
      <c r="I4007">
        <v>24</v>
      </c>
    </row>
    <row r="4008" spans="1:9" x14ac:dyDescent="0.3">
      <c r="A4008">
        <v>4007</v>
      </c>
      <c r="B4008" t="s">
        <v>15</v>
      </c>
      <c r="C4008">
        <v>297045</v>
      </c>
      <c r="D4008" t="s">
        <v>17</v>
      </c>
      <c r="E4008" t="s">
        <v>16</v>
      </c>
      <c r="F4008" t="s">
        <v>12</v>
      </c>
      <c r="G4008" t="s">
        <v>12</v>
      </c>
      <c r="H4008" t="s">
        <v>12</v>
      </c>
      <c r="I4008">
        <v>58</v>
      </c>
    </row>
    <row r="4009" spans="1:9" x14ac:dyDescent="0.3">
      <c r="A4009">
        <v>4008</v>
      </c>
      <c r="B4009" t="s">
        <v>15</v>
      </c>
      <c r="C4009">
        <v>300018</v>
      </c>
      <c r="D4009" t="s">
        <v>17</v>
      </c>
      <c r="E4009" t="s">
        <v>16</v>
      </c>
      <c r="F4009" t="s">
        <v>12</v>
      </c>
      <c r="G4009" t="s">
        <v>13</v>
      </c>
      <c r="H4009" t="s">
        <v>13</v>
      </c>
      <c r="I4009">
        <v>58</v>
      </c>
    </row>
    <row r="4010" spans="1:9" x14ac:dyDescent="0.3">
      <c r="A4010">
        <v>4009</v>
      </c>
      <c r="B4010" t="s">
        <v>9</v>
      </c>
      <c r="C4010">
        <v>200518.6</v>
      </c>
      <c r="D4010" t="s">
        <v>14</v>
      </c>
      <c r="E4010" t="s">
        <v>11</v>
      </c>
      <c r="F4010" t="s">
        <v>12</v>
      </c>
      <c r="G4010" t="s">
        <v>13</v>
      </c>
      <c r="H4010" t="s">
        <v>13</v>
      </c>
      <c r="I4010">
        <v>40</v>
      </c>
    </row>
    <row r="4011" spans="1:9" x14ac:dyDescent="0.3">
      <c r="A4011">
        <v>4010</v>
      </c>
      <c r="B4011" t="s">
        <v>15</v>
      </c>
      <c r="C4011">
        <v>1690006.94</v>
      </c>
      <c r="D4011" t="s">
        <v>10</v>
      </c>
      <c r="E4011" t="s">
        <v>16</v>
      </c>
      <c r="F4011" t="s">
        <v>12</v>
      </c>
      <c r="G4011" t="s">
        <v>13</v>
      </c>
      <c r="H4011" t="s">
        <v>13</v>
      </c>
      <c r="I4011">
        <v>45</v>
      </c>
    </row>
    <row r="4012" spans="1:9" x14ac:dyDescent="0.3">
      <c r="A4012">
        <v>4011</v>
      </c>
      <c r="B4012" t="s">
        <v>9</v>
      </c>
      <c r="C4012">
        <v>297046</v>
      </c>
      <c r="D4012" t="s">
        <v>17</v>
      </c>
      <c r="E4012" t="s">
        <v>16</v>
      </c>
      <c r="F4012" t="s">
        <v>12</v>
      </c>
      <c r="G4012" t="s">
        <v>13</v>
      </c>
      <c r="H4012" t="s">
        <v>13</v>
      </c>
      <c r="I4012">
        <v>35</v>
      </c>
    </row>
    <row r="4013" spans="1:9" x14ac:dyDescent="0.3">
      <c r="A4013">
        <v>4012</v>
      </c>
      <c r="B4013" t="s">
        <v>15</v>
      </c>
      <c r="C4013">
        <v>1739958</v>
      </c>
      <c r="D4013" t="s">
        <v>10</v>
      </c>
      <c r="E4013" t="s">
        <v>11</v>
      </c>
      <c r="F4013" t="s">
        <v>12</v>
      </c>
      <c r="G4013" t="s">
        <v>13</v>
      </c>
      <c r="H4013" t="s">
        <v>13</v>
      </c>
      <c r="I4013">
        <v>43</v>
      </c>
    </row>
    <row r="4014" spans="1:9" x14ac:dyDescent="0.3">
      <c r="A4014">
        <v>4013</v>
      </c>
      <c r="B4014" t="s">
        <v>9</v>
      </c>
      <c r="C4014">
        <v>420359.27</v>
      </c>
      <c r="D4014" t="s">
        <v>10</v>
      </c>
      <c r="E4014" t="s">
        <v>16</v>
      </c>
      <c r="F4014" t="s">
        <v>12</v>
      </c>
      <c r="G4014" t="s">
        <v>13</v>
      </c>
      <c r="H4014" t="s">
        <v>13</v>
      </c>
      <c r="I4014">
        <v>48</v>
      </c>
    </row>
    <row r="4015" spans="1:9" x14ac:dyDescent="0.3">
      <c r="A4015">
        <v>4014</v>
      </c>
      <c r="B4015" t="s">
        <v>9</v>
      </c>
      <c r="C4015">
        <v>841178</v>
      </c>
      <c r="D4015" t="s">
        <v>10</v>
      </c>
      <c r="E4015" t="s">
        <v>11</v>
      </c>
      <c r="F4015" t="s">
        <v>12</v>
      </c>
      <c r="G4015" t="s">
        <v>13</v>
      </c>
      <c r="H4015" t="s">
        <v>13</v>
      </c>
      <c r="I4015">
        <v>46</v>
      </c>
    </row>
    <row r="4016" spans="1:9" x14ac:dyDescent="0.3">
      <c r="A4016">
        <v>4015</v>
      </c>
      <c r="B4016" t="s">
        <v>9</v>
      </c>
      <c r="C4016">
        <v>1778646</v>
      </c>
      <c r="D4016" t="s">
        <v>10</v>
      </c>
      <c r="E4016" t="s">
        <v>16</v>
      </c>
      <c r="F4016" t="s">
        <v>12</v>
      </c>
      <c r="G4016" t="s">
        <v>13</v>
      </c>
      <c r="H4016" t="s">
        <v>13</v>
      </c>
      <c r="I4016">
        <v>33</v>
      </c>
    </row>
    <row r="4017" spans="1:9" x14ac:dyDescent="0.3">
      <c r="A4017">
        <v>4016</v>
      </c>
      <c r="B4017" t="s">
        <v>15</v>
      </c>
      <c r="C4017">
        <v>979284</v>
      </c>
      <c r="D4017" t="s">
        <v>14</v>
      </c>
      <c r="E4017" t="s">
        <v>11</v>
      </c>
      <c r="F4017" t="s">
        <v>12</v>
      </c>
      <c r="G4017" t="s">
        <v>13</v>
      </c>
      <c r="H4017" t="s">
        <v>13</v>
      </c>
      <c r="I4017">
        <v>63</v>
      </c>
    </row>
    <row r="4018" spans="1:9" x14ac:dyDescent="0.3">
      <c r="A4018">
        <v>4017</v>
      </c>
      <c r="B4018" t="s">
        <v>15</v>
      </c>
      <c r="C4018">
        <v>206000</v>
      </c>
      <c r="D4018" t="s">
        <v>10</v>
      </c>
      <c r="E4018" t="s">
        <v>16</v>
      </c>
      <c r="F4018" t="s">
        <v>12</v>
      </c>
      <c r="G4018" t="s">
        <v>12</v>
      </c>
      <c r="H4018" t="s">
        <v>13</v>
      </c>
      <c r="I4018">
        <v>34</v>
      </c>
    </row>
    <row r="4019" spans="1:9" x14ac:dyDescent="0.3">
      <c r="A4019">
        <v>4018</v>
      </c>
      <c r="B4019" t="s">
        <v>9</v>
      </c>
      <c r="C4019">
        <v>109259.63</v>
      </c>
      <c r="D4019" t="s">
        <v>10</v>
      </c>
      <c r="E4019" t="s">
        <v>16</v>
      </c>
      <c r="F4019" t="s">
        <v>12</v>
      </c>
      <c r="G4019" t="s">
        <v>13</v>
      </c>
      <c r="H4019" t="s">
        <v>12</v>
      </c>
      <c r="I4019">
        <v>23</v>
      </c>
    </row>
    <row r="4020" spans="1:9" x14ac:dyDescent="0.3">
      <c r="A4020">
        <v>4019</v>
      </c>
      <c r="B4020" t="s">
        <v>9</v>
      </c>
      <c r="C4020">
        <v>378297</v>
      </c>
      <c r="D4020" t="s">
        <v>14</v>
      </c>
      <c r="E4020" t="s">
        <v>11</v>
      </c>
      <c r="F4020" t="s">
        <v>12</v>
      </c>
      <c r="G4020" t="s">
        <v>13</v>
      </c>
      <c r="H4020" t="s">
        <v>13</v>
      </c>
      <c r="I4020">
        <v>71</v>
      </c>
    </row>
    <row r="4021" spans="1:9" x14ac:dyDescent="0.3">
      <c r="A4021">
        <v>4020</v>
      </c>
      <c r="B4021" t="s">
        <v>9</v>
      </c>
      <c r="C4021">
        <v>336445.2</v>
      </c>
      <c r="D4021" t="s">
        <v>10</v>
      </c>
      <c r="E4021" t="s">
        <v>16</v>
      </c>
      <c r="F4021" t="s">
        <v>12</v>
      </c>
      <c r="G4021" t="s">
        <v>13</v>
      </c>
      <c r="H4021" t="s">
        <v>12</v>
      </c>
      <c r="I4021">
        <v>31</v>
      </c>
    </row>
    <row r="4022" spans="1:9" x14ac:dyDescent="0.3">
      <c r="A4022">
        <v>4021</v>
      </c>
      <c r="B4022" t="s">
        <v>9</v>
      </c>
      <c r="C4022">
        <v>278030</v>
      </c>
      <c r="D4022" t="s">
        <v>19</v>
      </c>
      <c r="E4022" t="s">
        <v>16</v>
      </c>
      <c r="F4022" t="s">
        <v>12</v>
      </c>
      <c r="G4022" t="s">
        <v>13</v>
      </c>
      <c r="H4022" t="s">
        <v>13</v>
      </c>
      <c r="I4022">
        <v>65</v>
      </c>
    </row>
    <row r="4023" spans="1:9" x14ac:dyDescent="0.3">
      <c r="A4023">
        <v>4022</v>
      </c>
      <c r="B4023" t="s">
        <v>9</v>
      </c>
      <c r="C4023">
        <v>500000</v>
      </c>
      <c r="D4023" t="s">
        <v>10</v>
      </c>
      <c r="E4023" t="s">
        <v>16</v>
      </c>
      <c r="F4023" t="s">
        <v>12</v>
      </c>
      <c r="G4023" t="s">
        <v>12</v>
      </c>
      <c r="H4023" t="s">
        <v>13</v>
      </c>
      <c r="I4023">
        <v>38</v>
      </c>
    </row>
    <row r="4024" spans="1:9" x14ac:dyDescent="0.3">
      <c r="A4024">
        <v>4023</v>
      </c>
      <c r="B4024" t="s">
        <v>9</v>
      </c>
      <c r="C4024">
        <v>516550</v>
      </c>
      <c r="D4024" t="s">
        <v>10</v>
      </c>
      <c r="E4024" t="s">
        <v>16</v>
      </c>
      <c r="F4024" t="s">
        <v>12</v>
      </c>
      <c r="G4024" t="s">
        <v>12</v>
      </c>
      <c r="H4024" t="s">
        <v>13</v>
      </c>
      <c r="I4024">
        <v>31</v>
      </c>
    </row>
    <row r="4025" spans="1:9" x14ac:dyDescent="0.3">
      <c r="A4025">
        <v>4024</v>
      </c>
      <c r="B4025" t="s">
        <v>9</v>
      </c>
      <c r="C4025">
        <v>406045.76</v>
      </c>
      <c r="D4025" t="s">
        <v>10</v>
      </c>
      <c r="E4025" t="s">
        <v>16</v>
      </c>
      <c r="F4025" t="s">
        <v>12</v>
      </c>
      <c r="G4025" t="s">
        <v>12</v>
      </c>
      <c r="H4025" t="s">
        <v>13</v>
      </c>
      <c r="I4025">
        <v>49</v>
      </c>
    </row>
    <row r="4026" spans="1:9" x14ac:dyDescent="0.3">
      <c r="A4026">
        <v>4025</v>
      </c>
      <c r="B4026" t="s">
        <v>9</v>
      </c>
      <c r="C4026">
        <v>7214352.2000000002</v>
      </c>
      <c r="D4026" t="s">
        <v>10</v>
      </c>
      <c r="E4026" t="s">
        <v>11</v>
      </c>
      <c r="F4026" t="s">
        <v>12</v>
      </c>
      <c r="G4026" t="s">
        <v>13</v>
      </c>
      <c r="H4026" t="s">
        <v>13</v>
      </c>
      <c r="I4026">
        <v>55</v>
      </c>
    </row>
    <row r="4027" spans="1:9" x14ac:dyDescent="0.3">
      <c r="A4027">
        <v>4026</v>
      </c>
      <c r="B4027" t="s">
        <v>9</v>
      </c>
      <c r="C4027">
        <v>423168</v>
      </c>
      <c r="D4027" t="s">
        <v>10</v>
      </c>
      <c r="E4027" t="s">
        <v>16</v>
      </c>
      <c r="F4027" t="s">
        <v>12</v>
      </c>
      <c r="G4027" t="s">
        <v>13</v>
      </c>
      <c r="H4027" t="s">
        <v>13</v>
      </c>
      <c r="I4027">
        <v>21</v>
      </c>
    </row>
    <row r="4028" spans="1:9" x14ac:dyDescent="0.3">
      <c r="A4028">
        <v>4027</v>
      </c>
      <c r="B4028" t="s">
        <v>15</v>
      </c>
      <c r="C4028">
        <v>278030.99</v>
      </c>
      <c r="D4028" t="s">
        <v>17</v>
      </c>
      <c r="E4028" t="s">
        <v>16</v>
      </c>
      <c r="F4028" t="s">
        <v>12</v>
      </c>
      <c r="G4028" t="s">
        <v>13</v>
      </c>
      <c r="H4028" t="s">
        <v>13</v>
      </c>
      <c r="I4028">
        <v>42</v>
      </c>
    </row>
    <row r="4029" spans="1:9" x14ac:dyDescent="0.3">
      <c r="A4029">
        <v>4028</v>
      </c>
      <c r="B4029" t="s">
        <v>15</v>
      </c>
      <c r="C4029">
        <v>284460.38</v>
      </c>
      <c r="D4029" t="s">
        <v>10</v>
      </c>
      <c r="E4029" t="s">
        <v>16</v>
      </c>
      <c r="F4029" t="s">
        <v>12</v>
      </c>
      <c r="G4029" t="s">
        <v>13</v>
      </c>
      <c r="H4029" t="s">
        <v>13</v>
      </c>
      <c r="I4029">
        <v>34</v>
      </c>
    </row>
    <row r="4030" spans="1:9" x14ac:dyDescent="0.3">
      <c r="A4030">
        <v>4029</v>
      </c>
      <c r="B4030" t="s">
        <v>9</v>
      </c>
      <c r="C4030">
        <v>510949.44</v>
      </c>
      <c r="D4030" t="s">
        <v>10</v>
      </c>
      <c r="E4030" t="s">
        <v>16</v>
      </c>
      <c r="F4030" t="s">
        <v>12</v>
      </c>
      <c r="G4030" t="s">
        <v>13</v>
      </c>
      <c r="H4030" t="s">
        <v>13</v>
      </c>
      <c r="I4030">
        <v>38</v>
      </c>
    </row>
    <row r="4031" spans="1:9" x14ac:dyDescent="0.3">
      <c r="A4031">
        <v>4030</v>
      </c>
      <c r="B4031" t="s">
        <v>15</v>
      </c>
      <c r="C4031">
        <v>622677.26</v>
      </c>
      <c r="D4031" t="s">
        <v>10</v>
      </c>
      <c r="E4031" t="s">
        <v>11</v>
      </c>
      <c r="F4031" t="s">
        <v>12</v>
      </c>
      <c r="G4031" t="s">
        <v>13</v>
      </c>
      <c r="H4031" t="s">
        <v>13</v>
      </c>
      <c r="I4031">
        <v>31</v>
      </c>
    </row>
    <row r="4032" spans="1:9" x14ac:dyDescent="0.3">
      <c r="A4032">
        <v>4031</v>
      </c>
      <c r="B4032" t="s">
        <v>9</v>
      </c>
      <c r="C4032">
        <v>578406.36</v>
      </c>
      <c r="D4032" t="s">
        <v>10</v>
      </c>
      <c r="E4032" t="s">
        <v>11</v>
      </c>
      <c r="F4032" t="s">
        <v>12</v>
      </c>
      <c r="G4032" t="s">
        <v>13</v>
      </c>
      <c r="H4032" t="s">
        <v>13</v>
      </c>
      <c r="I4032">
        <v>28</v>
      </c>
    </row>
    <row r="4033" spans="1:9" x14ac:dyDescent="0.3">
      <c r="A4033">
        <v>4032</v>
      </c>
      <c r="B4033" t="s">
        <v>9</v>
      </c>
      <c r="C4033">
        <v>383231</v>
      </c>
      <c r="D4033" t="s">
        <v>10</v>
      </c>
      <c r="E4033" t="s">
        <v>11</v>
      </c>
      <c r="F4033" t="s">
        <v>12</v>
      </c>
      <c r="G4033" t="s">
        <v>13</v>
      </c>
      <c r="H4033" t="s">
        <v>13</v>
      </c>
      <c r="I4033">
        <v>23</v>
      </c>
    </row>
    <row r="4034" spans="1:9" x14ac:dyDescent="0.3">
      <c r="A4034">
        <v>4033</v>
      </c>
      <c r="B4034" t="s">
        <v>9</v>
      </c>
      <c r="C4034">
        <v>415668.65</v>
      </c>
      <c r="D4034" t="s">
        <v>10</v>
      </c>
      <c r="E4034" t="s">
        <v>16</v>
      </c>
      <c r="F4034" t="s">
        <v>12</v>
      </c>
      <c r="G4034" t="s">
        <v>12</v>
      </c>
      <c r="H4034" t="s">
        <v>13</v>
      </c>
      <c r="I4034">
        <v>58</v>
      </c>
    </row>
    <row r="4035" spans="1:9" x14ac:dyDescent="0.3">
      <c r="A4035">
        <v>4034</v>
      </c>
      <c r="B4035" t="s">
        <v>15</v>
      </c>
      <c r="C4035">
        <v>948047</v>
      </c>
      <c r="D4035" t="s">
        <v>10</v>
      </c>
      <c r="E4035" t="s">
        <v>11</v>
      </c>
      <c r="F4035" t="s">
        <v>12</v>
      </c>
      <c r="G4035" t="s">
        <v>13</v>
      </c>
      <c r="H4035" t="s">
        <v>12</v>
      </c>
      <c r="I4035">
        <v>32</v>
      </c>
    </row>
    <row r="4036" spans="1:9" x14ac:dyDescent="0.3">
      <c r="A4036">
        <v>4035</v>
      </c>
      <c r="B4036" t="s">
        <v>9</v>
      </c>
      <c r="C4036">
        <v>343391</v>
      </c>
      <c r="D4036" t="s">
        <v>10</v>
      </c>
      <c r="E4036" t="s">
        <v>16</v>
      </c>
      <c r="F4036" t="s">
        <v>12</v>
      </c>
      <c r="G4036" t="s">
        <v>13</v>
      </c>
      <c r="H4036" t="s">
        <v>13</v>
      </c>
      <c r="I4036">
        <v>48</v>
      </c>
    </row>
    <row r="4037" spans="1:9" x14ac:dyDescent="0.3">
      <c r="A4037">
        <v>4036</v>
      </c>
      <c r="B4037" t="s">
        <v>15</v>
      </c>
      <c r="C4037">
        <v>320000</v>
      </c>
      <c r="D4037" t="s">
        <v>10</v>
      </c>
      <c r="E4037" t="s">
        <v>16</v>
      </c>
      <c r="F4037" t="s">
        <v>12</v>
      </c>
      <c r="G4037" t="s">
        <v>13</v>
      </c>
      <c r="H4037" t="s">
        <v>13</v>
      </c>
      <c r="I4037">
        <v>69</v>
      </c>
    </row>
    <row r="4038" spans="1:9" x14ac:dyDescent="0.3">
      <c r="A4038">
        <v>4037</v>
      </c>
      <c r="B4038" t="s">
        <v>15</v>
      </c>
      <c r="C4038">
        <v>840000</v>
      </c>
      <c r="D4038" t="s">
        <v>10</v>
      </c>
      <c r="E4038" t="s">
        <v>16</v>
      </c>
      <c r="F4038" t="s">
        <v>12</v>
      </c>
      <c r="G4038" t="s">
        <v>13</v>
      </c>
      <c r="H4038" t="s">
        <v>13</v>
      </c>
      <c r="I4038">
        <v>29</v>
      </c>
    </row>
    <row r="4039" spans="1:9" x14ac:dyDescent="0.3">
      <c r="A4039">
        <v>4038</v>
      </c>
      <c r="B4039" t="s">
        <v>9</v>
      </c>
      <c r="C4039">
        <v>371173.26</v>
      </c>
      <c r="D4039" t="s">
        <v>10</v>
      </c>
      <c r="E4039" t="s">
        <v>16</v>
      </c>
      <c r="F4039" t="s">
        <v>12</v>
      </c>
      <c r="G4039" t="s">
        <v>13</v>
      </c>
      <c r="H4039" t="s">
        <v>13</v>
      </c>
      <c r="I4039">
        <v>31</v>
      </c>
    </row>
    <row r="4040" spans="1:9" x14ac:dyDescent="0.3">
      <c r="A4040">
        <v>4039</v>
      </c>
      <c r="B4040" t="s">
        <v>9</v>
      </c>
      <c r="C4040">
        <v>570368</v>
      </c>
      <c r="D4040" t="s">
        <v>10</v>
      </c>
      <c r="E4040" t="s">
        <v>16</v>
      </c>
      <c r="F4040" t="s">
        <v>12</v>
      </c>
      <c r="G4040" t="s">
        <v>13</v>
      </c>
      <c r="H4040" t="s">
        <v>13</v>
      </c>
      <c r="I4040">
        <v>33</v>
      </c>
    </row>
    <row r="4041" spans="1:9" x14ac:dyDescent="0.3">
      <c r="A4041">
        <v>4040</v>
      </c>
      <c r="B4041" t="s">
        <v>15</v>
      </c>
      <c r="C4041">
        <v>1206489.07</v>
      </c>
      <c r="D4041" t="s">
        <v>10</v>
      </c>
      <c r="E4041" t="s">
        <v>16</v>
      </c>
      <c r="F4041" t="s">
        <v>12</v>
      </c>
      <c r="G4041" t="s">
        <v>13</v>
      </c>
      <c r="H4041" t="s">
        <v>13</v>
      </c>
      <c r="I4041">
        <v>29</v>
      </c>
    </row>
    <row r="4042" spans="1:9" x14ac:dyDescent="0.3">
      <c r="A4042">
        <v>4041</v>
      </c>
      <c r="B4042" t="s">
        <v>9</v>
      </c>
      <c r="C4042">
        <v>143537.5</v>
      </c>
      <c r="D4042" t="s">
        <v>10</v>
      </c>
      <c r="E4042" t="s">
        <v>16</v>
      </c>
      <c r="F4042" t="s">
        <v>12</v>
      </c>
      <c r="G4042" t="s">
        <v>13</v>
      </c>
      <c r="H4042" t="s">
        <v>13</v>
      </c>
      <c r="I4042">
        <v>31</v>
      </c>
    </row>
    <row r="4043" spans="1:9" x14ac:dyDescent="0.3">
      <c r="A4043">
        <v>4042</v>
      </c>
      <c r="B4043" t="s">
        <v>9</v>
      </c>
      <c r="C4043">
        <v>450000</v>
      </c>
      <c r="D4043" t="s">
        <v>10</v>
      </c>
      <c r="E4043" t="s">
        <v>16</v>
      </c>
      <c r="F4043" t="s">
        <v>12</v>
      </c>
      <c r="G4043" t="s">
        <v>12</v>
      </c>
      <c r="H4043" t="s">
        <v>13</v>
      </c>
      <c r="I4043">
        <v>39</v>
      </c>
    </row>
    <row r="4044" spans="1:9" x14ac:dyDescent="0.3">
      <c r="A4044">
        <v>4043</v>
      </c>
      <c r="B4044" t="s">
        <v>9</v>
      </c>
      <c r="C4044">
        <v>297046</v>
      </c>
      <c r="D4044" t="s">
        <v>17</v>
      </c>
      <c r="E4044" t="s">
        <v>16</v>
      </c>
      <c r="F4044" t="s">
        <v>12</v>
      </c>
      <c r="G4044" t="s">
        <v>13</v>
      </c>
      <c r="H4044" t="s">
        <v>13</v>
      </c>
      <c r="I4044">
        <v>64</v>
      </c>
    </row>
    <row r="4045" spans="1:9" x14ac:dyDescent="0.3">
      <c r="A4045">
        <v>4044</v>
      </c>
      <c r="B4045" t="s">
        <v>9</v>
      </c>
      <c r="C4045">
        <v>45500</v>
      </c>
      <c r="D4045" t="s">
        <v>10</v>
      </c>
      <c r="E4045" t="s">
        <v>16</v>
      </c>
      <c r="F4045" t="s">
        <v>12</v>
      </c>
      <c r="G4045" t="s">
        <v>12</v>
      </c>
      <c r="H4045" t="s">
        <v>13</v>
      </c>
      <c r="I4045">
        <v>41</v>
      </c>
    </row>
    <row r="4046" spans="1:9" x14ac:dyDescent="0.3">
      <c r="A4046">
        <v>4045</v>
      </c>
      <c r="B4046" t="s">
        <v>9</v>
      </c>
      <c r="C4046">
        <v>310740</v>
      </c>
      <c r="D4046" t="s">
        <v>10</v>
      </c>
      <c r="E4046" t="s">
        <v>16</v>
      </c>
      <c r="F4046" t="s">
        <v>12</v>
      </c>
      <c r="G4046" t="s">
        <v>13</v>
      </c>
      <c r="H4046" t="s">
        <v>13</v>
      </c>
      <c r="I4046">
        <v>39</v>
      </c>
    </row>
    <row r="4047" spans="1:9" x14ac:dyDescent="0.3">
      <c r="A4047">
        <v>4046</v>
      </c>
      <c r="B4047" t="s">
        <v>15</v>
      </c>
      <c r="C4047">
        <v>1739889.52</v>
      </c>
      <c r="D4047" t="s">
        <v>10</v>
      </c>
      <c r="E4047" t="s">
        <v>11</v>
      </c>
      <c r="F4047" t="s">
        <v>12</v>
      </c>
      <c r="G4047" t="s">
        <v>13</v>
      </c>
      <c r="H4047" t="s">
        <v>13</v>
      </c>
      <c r="I4047">
        <v>38</v>
      </c>
    </row>
    <row r="4048" spans="1:9" x14ac:dyDescent="0.3">
      <c r="A4048">
        <v>4047</v>
      </c>
      <c r="B4048" t="s">
        <v>15</v>
      </c>
      <c r="C4048">
        <v>4453.22</v>
      </c>
      <c r="D4048" t="s">
        <v>10</v>
      </c>
      <c r="E4048" t="s">
        <v>11</v>
      </c>
      <c r="F4048" t="s">
        <v>12</v>
      </c>
      <c r="G4048" t="s">
        <v>13</v>
      </c>
      <c r="H4048" t="s">
        <v>13</v>
      </c>
      <c r="I4048">
        <v>24</v>
      </c>
    </row>
    <row r="4049" spans="1:9" x14ac:dyDescent="0.3">
      <c r="A4049">
        <v>4048</v>
      </c>
      <c r="B4049" t="s">
        <v>9</v>
      </c>
      <c r="C4049">
        <v>845279</v>
      </c>
      <c r="D4049" t="s">
        <v>10</v>
      </c>
      <c r="E4049" t="s">
        <v>16</v>
      </c>
      <c r="F4049" t="s">
        <v>12</v>
      </c>
      <c r="G4049" t="s">
        <v>13</v>
      </c>
      <c r="H4049" t="s">
        <v>13</v>
      </c>
      <c r="I4049">
        <v>41</v>
      </c>
    </row>
    <row r="4050" spans="1:9" x14ac:dyDescent="0.3">
      <c r="A4050">
        <v>4049</v>
      </c>
      <c r="B4050" t="s">
        <v>15</v>
      </c>
      <c r="C4050">
        <v>222000</v>
      </c>
      <c r="D4050" t="s">
        <v>10</v>
      </c>
      <c r="E4050" t="s">
        <v>16</v>
      </c>
      <c r="F4050" t="s">
        <v>12</v>
      </c>
      <c r="G4050" t="s">
        <v>13</v>
      </c>
      <c r="H4050" t="s">
        <v>13</v>
      </c>
      <c r="I4050">
        <v>61</v>
      </c>
    </row>
    <row r="4051" spans="1:9" x14ac:dyDescent="0.3">
      <c r="A4051">
        <v>4050</v>
      </c>
      <c r="B4051" t="s">
        <v>9</v>
      </c>
      <c r="C4051">
        <v>350672.26</v>
      </c>
      <c r="D4051" t="s">
        <v>10</v>
      </c>
      <c r="E4051" t="s">
        <v>16</v>
      </c>
      <c r="F4051" t="s">
        <v>12</v>
      </c>
      <c r="G4051" t="s">
        <v>13</v>
      </c>
      <c r="H4051" t="s">
        <v>13</v>
      </c>
      <c r="I4051">
        <v>34</v>
      </c>
    </row>
    <row r="4052" spans="1:9" x14ac:dyDescent="0.3">
      <c r="A4052">
        <v>4051</v>
      </c>
      <c r="B4052" t="s">
        <v>9</v>
      </c>
      <c r="C4052">
        <v>782348.4</v>
      </c>
      <c r="D4052" t="s">
        <v>10</v>
      </c>
      <c r="E4052" t="s">
        <v>16</v>
      </c>
      <c r="F4052" t="s">
        <v>12</v>
      </c>
      <c r="G4052" t="s">
        <v>13</v>
      </c>
      <c r="H4052" t="s">
        <v>13</v>
      </c>
      <c r="I4052">
        <v>27</v>
      </c>
    </row>
    <row r="4053" spans="1:9" x14ac:dyDescent="0.3">
      <c r="A4053">
        <v>4052</v>
      </c>
      <c r="B4053" t="s">
        <v>9</v>
      </c>
      <c r="C4053">
        <v>278030</v>
      </c>
      <c r="D4053" t="s">
        <v>19</v>
      </c>
      <c r="E4053" t="s">
        <v>16</v>
      </c>
      <c r="F4053" t="s">
        <v>12</v>
      </c>
      <c r="G4053" t="s">
        <v>13</v>
      </c>
      <c r="H4053" t="s">
        <v>13</v>
      </c>
      <c r="I4053">
        <v>57</v>
      </c>
    </row>
    <row r="4054" spans="1:9" x14ac:dyDescent="0.3">
      <c r="A4054">
        <v>4053</v>
      </c>
      <c r="B4054" t="s">
        <v>15</v>
      </c>
      <c r="C4054">
        <v>269309.07</v>
      </c>
      <c r="D4054" t="s">
        <v>10</v>
      </c>
      <c r="E4054" t="s">
        <v>11</v>
      </c>
      <c r="F4054" t="s">
        <v>12</v>
      </c>
      <c r="G4054" t="s">
        <v>13</v>
      </c>
      <c r="H4054" t="s">
        <v>13</v>
      </c>
      <c r="I4054">
        <v>28</v>
      </c>
    </row>
    <row r="4055" spans="1:9" x14ac:dyDescent="0.3">
      <c r="A4055">
        <v>4054</v>
      </c>
      <c r="B4055" t="s">
        <v>15</v>
      </c>
      <c r="C4055">
        <v>742483</v>
      </c>
      <c r="D4055" t="s">
        <v>18</v>
      </c>
      <c r="E4055" t="s">
        <v>16</v>
      </c>
      <c r="F4055" t="s">
        <v>12</v>
      </c>
      <c r="G4055" t="s">
        <v>13</v>
      </c>
      <c r="H4055" t="s">
        <v>13</v>
      </c>
      <c r="I4055">
        <v>50</v>
      </c>
    </row>
    <row r="4056" spans="1:9" x14ac:dyDescent="0.3">
      <c r="A4056">
        <v>4055</v>
      </c>
      <c r="B4056" t="s">
        <v>9</v>
      </c>
      <c r="C4056">
        <v>566297</v>
      </c>
      <c r="D4056" t="s">
        <v>18</v>
      </c>
      <c r="E4056" t="s">
        <v>16</v>
      </c>
      <c r="F4056" t="s">
        <v>12</v>
      </c>
      <c r="G4056" t="s">
        <v>13</v>
      </c>
      <c r="H4056" t="s">
        <v>12</v>
      </c>
      <c r="I4056">
        <v>42</v>
      </c>
    </row>
    <row r="4057" spans="1:9" x14ac:dyDescent="0.3">
      <c r="A4057">
        <v>4056</v>
      </c>
      <c r="B4057" t="s">
        <v>9</v>
      </c>
      <c r="C4057">
        <v>816719</v>
      </c>
      <c r="D4057" t="s">
        <v>10</v>
      </c>
      <c r="E4057" t="s">
        <v>11</v>
      </c>
      <c r="F4057" t="s">
        <v>12</v>
      </c>
      <c r="G4057" t="s">
        <v>13</v>
      </c>
      <c r="H4057" t="s">
        <v>13</v>
      </c>
      <c r="I4057">
        <v>56</v>
      </c>
    </row>
    <row r="4058" spans="1:9" x14ac:dyDescent="0.3">
      <c r="A4058">
        <v>4057</v>
      </c>
      <c r="B4058" t="s">
        <v>9</v>
      </c>
      <c r="C4058">
        <v>818075.21</v>
      </c>
      <c r="D4058" t="s">
        <v>14</v>
      </c>
      <c r="E4058" t="s">
        <v>11</v>
      </c>
      <c r="F4058" t="s">
        <v>12</v>
      </c>
      <c r="G4058" t="s">
        <v>13</v>
      </c>
      <c r="H4058" t="s">
        <v>13</v>
      </c>
      <c r="I4058">
        <v>81</v>
      </c>
    </row>
    <row r="4059" spans="1:9" x14ac:dyDescent="0.3">
      <c r="A4059">
        <v>4058</v>
      </c>
      <c r="B4059" t="s">
        <v>15</v>
      </c>
      <c r="C4059">
        <v>312500</v>
      </c>
      <c r="D4059" t="s">
        <v>10</v>
      </c>
      <c r="E4059" t="s">
        <v>16</v>
      </c>
      <c r="F4059" t="s">
        <v>12</v>
      </c>
      <c r="G4059" t="s">
        <v>13</v>
      </c>
      <c r="H4059" t="s">
        <v>13</v>
      </c>
      <c r="I4059">
        <v>38</v>
      </c>
    </row>
    <row r="4060" spans="1:9" x14ac:dyDescent="0.3">
      <c r="A4060">
        <v>4059</v>
      </c>
      <c r="B4060" t="s">
        <v>9</v>
      </c>
      <c r="C4060">
        <v>278030</v>
      </c>
      <c r="D4060" t="s">
        <v>19</v>
      </c>
      <c r="E4060" t="s">
        <v>16</v>
      </c>
      <c r="F4060" t="s">
        <v>12</v>
      </c>
      <c r="G4060" t="s">
        <v>13</v>
      </c>
      <c r="H4060" t="s">
        <v>13</v>
      </c>
      <c r="I4060">
        <v>32</v>
      </c>
    </row>
    <row r="4061" spans="1:9" x14ac:dyDescent="0.3">
      <c r="A4061">
        <v>4060</v>
      </c>
      <c r="B4061" t="s">
        <v>9</v>
      </c>
      <c r="C4061">
        <v>354060.87</v>
      </c>
      <c r="D4061" t="s">
        <v>10</v>
      </c>
      <c r="E4061" t="s">
        <v>16</v>
      </c>
      <c r="F4061" t="s">
        <v>12</v>
      </c>
      <c r="G4061" t="s">
        <v>13</v>
      </c>
      <c r="H4061" t="s">
        <v>13</v>
      </c>
      <c r="I4061">
        <v>36</v>
      </c>
    </row>
    <row r="4062" spans="1:9" x14ac:dyDescent="0.3">
      <c r="A4062">
        <v>4061</v>
      </c>
      <c r="B4062" t="s">
        <v>9</v>
      </c>
      <c r="C4062">
        <v>585035.6</v>
      </c>
      <c r="D4062" t="s">
        <v>10</v>
      </c>
      <c r="E4062" t="s">
        <v>11</v>
      </c>
      <c r="F4062" t="s">
        <v>12</v>
      </c>
      <c r="G4062" t="s">
        <v>13</v>
      </c>
      <c r="H4062" t="s">
        <v>13</v>
      </c>
      <c r="I4062">
        <v>31</v>
      </c>
    </row>
    <row r="4063" spans="1:9" x14ac:dyDescent="0.3">
      <c r="A4063">
        <v>4062</v>
      </c>
      <c r="B4063" t="s">
        <v>9</v>
      </c>
      <c r="C4063">
        <v>120498.44</v>
      </c>
      <c r="D4063" t="s">
        <v>10</v>
      </c>
      <c r="E4063" t="s">
        <v>16</v>
      </c>
      <c r="F4063" t="s">
        <v>12</v>
      </c>
      <c r="G4063" t="s">
        <v>13</v>
      </c>
      <c r="H4063" t="s">
        <v>13</v>
      </c>
      <c r="I4063">
        <v>23</v>
      </c>
    </row>
    <row r="4064" spans="1:9" x14ac:dyDescent="0.3">
      <c r="A4064">
        <v>4063</v>
      </c>
      <c r="B4064" t="s">
        <v>9</v>
      </c>
      <c r="C4064">
        <v>728961.19</v>
      </c>
      <c r="D4064" t="s">
        <v>10</v>
      </c>
      <c r="E4064" t="s">
        <v>16</v>
      </c>
      <c r="F4064" t="s">
        <v>12</v>
      </c>
      <c r="G4064" t="s">
        <v>13</v>
      </c>
      <c r="H4064" t="s">
        <v>13</v>
      </c>
      <c r="I4064">
        <v>35</v>
      </c>
    </row>
    <row r="4065" spans="1:9" x14ac:dyDescent="0.3">
      <c r="A4065">
        <v>4064</v>
      </c>
      <c r="B4065" t="s">
        <v>9</v>
      </c>
      <c r="C4065">
        <v>787001</v>
      </c>
      <c r="D4065" t="s">
        <v>10</v>
      </c>
      <c r="E4065" t="s">
        <v>16</v>
      </c>
      <c r="F4065" t="s">
        <v>12</v>
      </c>
      <c r="G4065" t="s">
        <v>13</v>
      </c>
      <c r="H4065" t="s">
        <v>13</v>
      </c>
      <c r="I4065">
        <v>39</v>
      </c>
    </row>
    <row r="4066" spans="1:9" x14ac:dyDescent="0.3">
      <c r="A4066">
        <v>4065</v>
      </c>
      <c r="B4066" t="s">
        <v>9</v>
      </c>
      <c r="C4066">
        <v>589997</v>
      </c>
      <c r="D4066" t="s">
        <v>10</v>
      </c>
      <c r="E4066" t="s">
        <v>11</v>
      </c>
      <c r="F4066" t="s">
        <v>12</v>
      </c>
      <c r="G4066" t="s">
        <v>13</v>
      </c>
      <c r="H4066" t="s">
        <v>13</v>
      </c>
      <c r="I4066">
        <v>48</v>
      </c>
    </row>
    <row r="4067" spans="1:9" x14ac:dyDescent="0.3">
      <c r="A4067">
        <v>4066</v>
      </c>
      <c r="B4067" t="s">
        <v>15</v>
      </c>
      <c r="C4067">
        <v>278031</v>
      </c>
      <c r="D4067" t="s">
        <v>18</v>
      </c>
      <c r="E4067" t="s">
        <v>16</v>
      </c>
      <c r="F4067" t="s">
        <v>12</v>
      </c>
      <c r="G4067" t="s">
        <v>13</v>
      </c>
      <c r="H4067" t="s">
        <v>13</v>
      </c>
      <c r="I4067">
        <v>51</v>
      </c>
    </row>
    <row r="4068" spans="1:9" x14ac:dyDescent="0.3">
      <c r="A4068">
        <v>4067</v>
      </c>
      <c r="B4068" t="s">
        <v>9</v>
      </c>
      <c r="C4068">
        <v>450368.88</v>
      </c>
      <c r="D4068" t="s">
        <v>10</v>
      </c>
      <c r="E4068" t="s">
        <v>16</v>
      </c>
      <c r="F4068" t="s">
        <v>12</v>
      </c>
      <c r="G4068" t="s">
        <v>13</v>
      </c>
      <c r="H4068" t="s">
        <v>13</v>
      </c>
      <c r="I4068">
        <v>26</v>
      </c>
    </row>
    <row r="4069" spans="1:9" x14ac:dyDescent="0.3">
      <c r="A4069">
        <v>4068</v>
      </c>
      <c r="B4069" t="s">
        <v>9</v>
      </c>
      <c r="C4069">
        <v>800000</v>
      </c>
      <c r="D4069" t="s">
        <v>10</v>
      </c>
      <c r="E4069" t="s">
        <v>16</v>
      </c>
      <c r="F4069" t="s">
        <v>12</v>
      </c>
      <c r="G4069" t="s">
        <v>13</v>
      </c>
      <c r="H4069" t="s">
        <v>13</v>
      </c>
      <c r="I4069">
        <v>26</v>
      </c>
    </row>
    <row r="4070" spans="1:9" x14ac:dyDescent="0.3">
      <c r="A4070">
        <v>4069</v>
      </c>
      <c r="B4070" t="s">
        <v>9</v>
      </c>
      <c r="C4070">
        <v>394263</v>
      </c>
      <c r="D4070" t="s">
        <v>18</v>
      </c>
      <c r="E4070" t="s">
        <v>16</v>
      </c>
      <c r="F4070" t="s">
        <v>12</v>
      </c>
      <c r="G4070" t="s">
        <v>12</v>
      </c>
      <c r="H4070" t="s">
        <v>12</v>
      </c>
      <c r="I4070">
        <v>51</v>
      </c>
    </row>
    <row r="4071" spans="1:9" x14ac:dyDescent="0.3">
      <c r="A4071">
        <v>4070</v>
      </c>
      <c r="B4071" t="s">
        <v>9</v>
      </c>
      <c r="C4071">
        <v>145210</v>
      </c>
      <c r="D4071" t="s">
        <v>10</v>
      </c>
      <c r="E4071" t="s">
        <v>16</v>
      </c>
      <c r="F4071" t="s">
        <v>12</v>
      </c>
      <c r="G4071" t="s">
        <v>13</v>
      </c>
      <c r="H4071" t="s">
        <v>12</v>
      </c>
      <c r="I4071">
        <v>23</v>
      </c>
    </row>
    <row r="4072" spans="1:9" x14ac:dyDescent="0.3">
      <c r="A4072">
        <v>4071</v>
      </c>
      <c r="B4072" t="s">
        <v>9</v>
      </c>
      <c r="C4072">
        <v>381127</v>
      </c>
      <c r="D4072" t="s">
        <v>10</v>
      </c>
      <c r="E4072" t="s">
        <v>16</v>
      </c>
      <c r="F4072" t="s">
        <v>12</v>
      </c>
      <c r="G4072" t="s">
        <v>13</v>
      </c>
      <c r="H4072" t="s">
        <v>13</v>
      </c>
      <c r="I4072">
        <v>21</v>
      </c>
    </row>
    <row r="4073" spans="1:9" x14ac:dyDescent="0.3">
      <c r="A4073">
        <v>4072</v>
      </c>
      <c r="B4073" t="s">
        <v>9</v>
      </c>
      <c r="C4073">
        <v>674607.4</v>
      </c>
      <c r="D4073" t="s">
        <v>10</v>
      </c>
      <c r="E4073" t="s">
        <v>11</v>
      </c>
      <c r="F4073" t="s">
        <v>12</v>
      </c>
      <c r="G4073" t="s">
        <v>13</v>
      </c>
      <c r="H4073" t="s">
        <v>13</v>
      </c>
      <c r="I4073">
        <v>64</v>
      </c>
    </row>
    <row r="4074" spans="1:9" x14ac:dyDescent="0.3">
      <c r="A4074">
        <v>4073</v>
      </c>
      <c r="B4074" t="s">
        <v>9</v>
      </c>
      <c r="C4074">
        <v>60000</v>
      </c>
      <c r="D4074" t="s">
        <v>10</v>
      </c>
      <c r="E4074" t="s">
        <v>16</v>
      </c>
      <c r="F4074" t="s">
        <v>12</v>
      </c>
      <c r="G4074" t="s">
        <v>13</v>
      </c>
      <c r="H4074" t="s">
        <v>12</v>
      </c>
      <c r="I4074">
        <v>56</v>
      </c>
    </row>
    <row r="4075" spans="1:9" x14ac:dyDescent="0.3">
      <c r="A4075">
        <v>4074</v>
      </c>
      <c r="B4075" t="s">
        <v>9</v>
      </c>
      <c r="C4075">
        <v>278030</v>
      </c>
      <c r="D4075" t="s">
        <v>19</v>
      </c>
      <c r="E4075" t="s">
        <v>16</v>
      </c>
      <c r="F4075" t="s">
        <v>12</v>
      </c>
      <c r="G4075" t="s">
        <v>13</v>
      </c>
      <c r="H4075" t="s">
        <v>13</v>
      </c>
      <c r="I4075">
        <v>62</v>
      </c>
    </row>
    <row r="4076" spans="1:9" x14ac:dyDescent="0.3">
      <c r="A4076">
        <v>4075</v>
      </c>
      <c r="B4076" t="s">
        <v>9</v>
      </c>
      <c r="C4076">
        <v>594092</v>
      </c>
      <c r="D4076" t="s">
        <v>18</v>
      </c>
      <c r="E4076" t="s">
        <v>16</v>
      </c>
      <c r="F4076" t="s">
        <v>12</v>
      </c>
      <c r="G4076" t="s">
        <v>13</v>
      </c>
      <c r="H4076" t="s">
        <v>13</v>
      </c>
      <c r="I4076">
        <v>41</v>
      </c>
    </row>
    <row r="4077" spans="1:9" x14ac:dyDescent="0.3">
      <c r="A4077">
        <v>4076</v>
      </c>
      <c r="B4077" t="s">
        <v>15</v>
      </c>
      <c r="C4077">
        <v>438521</v>
      </c>
      <c r="D4077" t="s">
        <v>14</v>
      </c>
      <c r="E4077" t="s">
        <v>11</v>
      </c>
      <c r="F4077" t="s">
        <v>12</v>
      </c>
      <c r="G4077" t="s">
        <v>13</v>
      </c>
      <c r="H4077" t="s">
        <v>13</v>
      </c>
      <c r="I4077">
        <v>86</v>
      </c>
    </row>
    <row r="4078" spans="1:9" x14ac:dyDescent="0.3">
      <c r="A4078">
        <v>4077</v>
      </c>
      <c r="B4078" t="s">
        <v>9</v>
      </c>
      <c r="C4078">
        <v>527053.81999999995</v>
      </c>
      <c r="D4078" t="s">
        <v>10</v>
      </c>
      <c r="E4078" t="s">
        <v>16</v>
      </c>
      <c r="F4078" t="s">
        <v>12</v>
      </c>
      <c r="G4078" t="s">
        <v>13</v>
      </c>
      <c r="H4078" t="s">
        <v>13</v>
      </c>
      <c r="I4078">
        <v>40</v>
      </c>
    </row>
    <row r="4079" spans="1:9" x14ac:dyDescent="0.3">
      <c r="A4079">
        <v>4078</v>
      </c>
      <c r="B4079" t="s">
        <v>15</v>
      </c>
      <c r="C4079">
        <v>528600.52</v>
      </c>
      <c r="D4079" t="s">
        <v>10</v>
      </c>
      <c r="E4079" t="s">
        <v>16</v>
      </c>
      <c r="F4079" t="s">
        <v>12</v>
      </c>
      <c r="G4079" t="s">
        <v>13</v>
      </c>
      <c r="H4079" t="s">
        <v>13</v>
      </c>
      <c r="I4079">
        <v>59</v>
      </c>
    </row>
    <row r="4080" spans="1:9" x14ac:dyDescent="0.3">
      <c r="A4080">
        <v>4079</v>
      </c>
      <c r="B4080" t="s">
        <v>15</v>
      </c>
      <c r="C4080">
        <v>447030.7</v>
      </c>
      <c r="D4080" t="s">
        <v>10</v>
      </c>
      <c r="E4080" t="s">
        <v>11</v>
      </c>
      <c r="F4080" t="s">
        <v>12</v>
      </c>
      <c r="G4080" t="s">
        <v>13</v>
      </c>
      <c r="H4080" t="s">
        <v>13</v>
      </c>
      <c r="I4080">
        <v>29</v>
      </c>
    </row>
    <row r="4081" spans="1:9" x14ac:dyDescent="0.3">
      <c r="A4081">
        <v>4080</v>
      </c>
      <c r="B4081" t="s">
        <v>9</v>
      </c>
      <c r="C4081">
        <v>67307.199999999997</v>
      </c>
      <c r="D4081" t="s">
        <v>10</v>
      </c>
      <c r="E4081" t="s">
        <v>16</v>
      </c>
      <c r="F4081" t="s">
        <v>12</v>
      </c>
      <c r="G4081" t="s">
        <v>13</v>
      </c>
      <c r="H4081" t="s">
        <v>13</v>
      </c>
      <c r="I4081">
        <v>33</v>
      </c>
    </row>
    <row r="4082" spans="1:9" x14ac:dyDescent="0.3">
      <c r="A4082">
        <v>4081</v>
      </c>
      <c r="B4082" t="s">
        <v>15</v>
      </c>
      <c r="C4082">
        <v>2849858.1</v>
      </c>
      <c r="D4082" t="s">
        <v>10</v>
      </c>
      <c r="E4082" t="s">
        <v>11</v>
      </c>
      <c r="F4082" t="s">
        <v>12</v>
      </c>
      <c r="G4082" t="s">
        <v>13</v>
      </c>
      <c r="H4082" t="s">
        <v>13</v>
      </c>
      <c r="I4082">
        <v>58</v>
      </c>
    </row>
    <row r="4083" spans="1:9" x14ac:dyDescent="0.3">
      <c r="A4083">
        <v>4082</v>
      </c>
      <c r="B4083" t="s">
        <v>9</v>
      </c>
      <c r="C4083">
        <v>701516.48</v>
      </c>
      <c r="D4083" t="s">
        <v>10</v>
      </c>
      <c r="E4083" t="s">
        <v>16</v>
      </c>
      <c r="F4083" t="s">
        <v>12</v>
      </c>
      <c r="G4083" t="s">
        <v>13</v>
      </c>
      <c r="H4083" t="s">
        <v>13</v>
      </c>
      <c r="I4083">
        <v>38</v>
      </c>
    </row>
    <row r="4084" spans="1:9" x14ac:dyDescent="0.3">
      <c r="A4084">
        <v>4083</v>
      </c>
      <c r="B4084" t="s">
        <v>9</v>
      </c>
      <c r="C4084">
        <v>278030</v>
      </c>
      <c r="D4084" t="s">
        <v>19</v>
      </c>
      <c r="E4084" t="s">
        <v>16</v>
      </c>
      <c r="F4084" t="s">
        <v>12</v>
      </c>
      <c r="G4084" t="s">
        <v>13</v>
      </c>
      <c r="H4084" t="s">
        <v>13</v>
      </c>
      <c r="I4084">
        <v>49</v>
      </c>
    </row>
    <row r="4085" spans="1:9" x14ac:dyDescent="0.3">
      <c r="A4085">
        <v>4084</v>
      </c>
      <c r="B4085" t="s">
        <v>9</v>
      </c>
      <c r="C4085">
        <v>114590</v>
      </c>
      <c r="D4085" t="s">
        <v>10</v>
      </c>
      <c r="E4085" t="s">
        <v>16</v>
      </c>
      <c r="F4085" t="s">
        <v>12</v>
      </c>
      <c r="G4085" t="s">
        <v>13</v>
      </c>
      <c r="H4085" t="s">
        <v>13</v>
      </c>
      <c r="I4085">
        <v>40</v>
      </c>
    </row>
    <row r="4086" spans="1:9" x14ac:dyDescent="0.3">
      <c r="A4086">
        <v>4085</v>
      </c>
      <c r="B4086" t="s">
        <v>15</v>
      </c>
      <c r="C4086">
        <v>586357</v>
      </c>
      <c r="D4086" t="s">
        <v>14</v>
      </c>
      <c r="E4086" t="s">
        <v>11</v>
      </c>
      <c r="F4086" t="s">
        <v>12</v>
      </c>
      <c r="G4086" t="s">
        <v>13</v>
      </c>
      <c r="H4086" t="s">
        <v>13</v>
      </c>
      <c r="I4086">
        <v>87</v>
      </c>
    </row>
    <row r="4087" spans="1:9" x14ac:dyDescent="0.3">
      <c r="A4087">
        <v>4086</v>
      </c>
      <c r="B4087" t="s">
        <v>15</v>
      </c>
      <c r="C4087">
        <v>41860.550000000003</v>
      </c>
      <c r="D4087" t="s">
        <v>10</v>
      </c>
      <c r="E4087" t="s">
        <v>16</v>
      </c>
      <c r="F4087" t="s">
        <v>12</v>
      </c>
      <c r="G4087" t="s">
        <v>12</v>
      </c>
      <c r="H4087" t="s">
        <v>13</v>
      </c>
      <c r="I4087">
        <v>39</v>
      </c>
    </row>
    <row r="4088" spans="1:9" x14ac:dyDescent="0.3">
      <c r="A4088">
        <v>4087</v>
      </c>
      <c r="B4088" t="s">
        <v>9</v>
      </c>
      <c r="C4088">
        <v>385000</v>
      </c>
      <c r="D4088" t="s">
        <v>10</v>
      </c>
      <c r="E4088" t="s">
        <v>16</v>
      </c>
      <c r="F4088" t="s">
        <v>12</v>
      </c>
      <c r="G4088" t="s">
        <v>13</v>
      </c>
      <c r="H4088" t="s">
        <v>13</v>
      </c>
      <c r="I4088">
        <v>46</v>
      </c>
    </row>
    <row r="4089" spans="1:9" x14ac:dyDescent="0.3">
      <c r="A4089">
        <v>4088</v>
      </c>
      <c r="B4089" t="s">
        <v>9</v>
      </c>
      <c r="C4089">
        <v>373320</v>
      </c>
      <c r="D4089" t="s">
        <v>10</v>
      </c>
      <c r="E4089" t="s">
        <v>16</v>
      </c>
      <c r="F4089" t="s">
        <v>12</v>
      </c>
      <c r="G4089" t="s">
        <v>13</v>
      </c>
      <c r="H4089" t="s">
        <v>13</v>
      </c>
      <c r="I4089">
        <v>47</v>
      </c>
    </row>
    <row r="4090" spans="1:9" x14ac:dyDescent="0.3">
      <c r="A4090">
        <v>4089</v>
      </c>
      <c r="B4090" t="s">
        <v>9</v>
      </c>
      <c r="C4090">
        <v>356455</v>
      </c>
      <c r="D4090" t="s">
        <v>18</v>
      </c>
      <c r="E4090" t="s">
        <v>16</v>
      </c>
      <c r="F4090" t="s">
        <v>12</v>
      </c>
      <c r="G4090" t="s">
        <v>13</v>
      </c>
      <c r="H4090" t="s">
        <v>12</v>
      </c>
      <c r="I4090">
        <v>50</v>
      </c>
    </row>
    <row r="4091" spans="1:9" x14ac:dyDescent="0.3">
      <c r="A4091">
        <v>4090</v>
      </c>
      <c r="B4091" t="s">
        <v>15</v>
      </c>
      <c r="C4091">
        <v>383932.5</v>
      </c>
      <c r="D4091" t="s">
        <v>10</v>
      </c>
      <c r="E4091" t="s">
        <v>16</v>
      </c>
      <c r="F4091" t="s">
        <v>12</v>
      </c>
      <c r="G4091" t="s">
        <v>13</v>
      </c>
      <c r="H4091" t="s">
        <v>13</v>
      </c>
      <c r="I4091">
        <v>27</v>
      </c>
    </row>
    <row r="4092" spans="1:9" x14ac:dyDescent="0.3">
      <c r="A4092">
        <v>4091</v>
      </c>
      <c r="B4092" t="s">
        <v>15</v>
      </c>
      <c r="C4092">
        <v>432394.93</v>
      </c>
      <c r="D4092" t="s">
        <v>10</v>
      </c>
      <c r="E4092" t="s">
        <v>16</v>
      </c>
      <c r="F4092" t="s">
        <v>12</v>
      </c>
      <c r="G4092" t="s">
        <v>13</v>
      </c>
      <c r="H4092" t="s">
        <v>13</v>
      </c>
      <c r="I4092">
        <v>25</v>
      </c>
    </row>
    <row r="4093" spans="1:9" x14ac:dyDescent="0.3">
      <c r="A4093">
        <v>4092</v>
      </c>
      <c r="B4093" t="s">
        <v>15</v>
      </c>
      <c r="C4093">
        <v>347675</v>
      </c>
      <c r="D4093" t="s">
        <v>10</v>
      </c>
      <c r="E4093" t="s">
        <v>16</v>
      </c>
      <c r="F4093" t="s">
        <v>12</v>
      </c>
      <c r="G4093" t="s">
        <v>13</v>
      </c>
      <c r="H4093" t="s">
        <v>13</v>
      </c>
      <c r="I4093">
        <v>36</v>
      </c>
    </row>
    <row r="4094" spans="1:9" x14ac:dyDescent="0.3">
      <c r="A4094">
        <v>4093</v>
      </c>
      <c r="B4094" t="s">
        <v>15</v>
      </c>
      <c r="C4094">
        <v>297045</v>
      </c>
      <c r="D4094" t="s">
        <v>17</v>
      </c>
      <c r="E4094" t="s">
        <v>16</v>
      </c>
      <c r="F4094" t="s">
        <v>12</v>
      </c>
      <c r="G4094" t="s">
        <v>12</v>
      </c>
      <c r="H4094" t="s">
        <v>13</v>
      </c>
      <c r="I4094">
        <v>39</v>
      </c>
    </row>
    <row r="4095" spans="1:9" x14ac:dyDescent="0.3">
      <c r="A4095">
        <v>4094</v>
      </c>
      <c r="B4095" t="s">
        <v>9</v>
      </c>
      <c r="C4095">
        <v>305704</v>
      </c>
      <c r="D4095" t="s">
        <v>17</v>
      </c>
      <c r="E4095" t="s">
        <v>16</v>
      </c>
      <c r="F4095" t="s">
        <v>12</v>
      </c>
      <c r="G4095" t="s">
        <v>13</v>
      </c>
      <c r="H4095" t="s">
        <v>13</v>
      </c>
      <c r="I4095">
        <v>34</v>
      </c>
    </row>
    <row r="4096" spans="1:9" x14ac:dyDescent="0.3">
      <c r="A4096">
        <v>4095</v>
      </c>
      <c r="B4096" t="s">
        <v>9</v>
      </c>
      <c r="C4096">
        <v>2586422</v>
      </c>
      <c r="D4096" t="s">
        <v>10</v>
      </c>
      <c r="E4096" t="s">
        <v>11</v>
      </c>
      <c r="F4096" t="s">
        <v>12</v>
      </c>
      <c r="G4096" t="s">
        <v>13</v>
      </c>
      <c r="H4096" t="s">
        <v>13</v>
      </c>
      <c r="I4096">
        <v>43</v>
      </c>
    </row>
    <row r="4097" spans="1:9" x14ac:dyDescent="0.3">
      <c r="A4097">
        <v>4096</v>
      </c>
      <c r="B4097" t="s">
        <v>9</v>
      </c>
      <c r="C4097">
        <v>106000</v>
      </c>
      <c r="D4097" t="s">
        <v>10</v>
      </c>
      <c r="E4097" t="s">
        <v>16</v>
      </c>
      <c r="F4097" t="s">
        <v>12</v>
      </c>
      <c r="G4097" t="s">
        <v>13</v>
      </c>
      <c r="H4097" t="s">
        <v>13</v>
      </c>
      <c r="I4097">
        <v>22</v>
      </c>
    </row>
    <row r="4098" spans="1:9" x14ac:dyDescent="0.3">
      <c r="A4098">
        <v>4097</v>
      </c>
      <c r="B4098" t="s">
        <v>15</v>
      </c>
      <c r="C4098">
        <v>201666.67</v>
      </c>
      <c r="D4098" t="s">
        <v>10</v>
      </c>
      <c r="E4098" t="s">
        <v>16</v>
      </c>
      <c r="F4098" t="s">
        <v>12</v>
      </c>
      <c r="G4098" t="s">
        <v>12</v>
      </c>
      <c r="H4098" t="s">
        <v>13</v>
      </c>
      <c r="I4098">
        <v>49</v>
      </c>
    </row>
    <row r="4099" spans="1:9" x14ac:dyDescent="0.3">
      <c r="A4099">
        <v>4098</v>
      </c>
      <c r="B4099" t="s">
        <v>15</v>
      </c>
      <c r="C4099">
        <v>523886</v>
      </c>
      <c r="D4099" t="s">
        <v>18</v>
      </c>
      <c r="E4099" t="s">
        <v>16</v>
      </c>
      <c r="F4099" t="s">
        <v>12</v>
      </c>
      <c r="G4099" t="s">
        <v>13</v>
      </c>
      <c r="H4099" t="s">
        <v>13</v>
      </c>
      <c r="I4099">
        <v>23</v>
      </c>
    </row>
    <row r="4100" spans="1:9" x14ac:dyDescent="0.3">
      <c r="A4100">
        <v>4099</v>
      </c>
      <c r="B4100" t="s">
        <v>15</v>
      </c>
      <c r="C4100">
        <v>329720</v>
      </c>
      <c r="D4100" t="s">
        <v>17</v>
      </c>
      <c r="E4100" t="s">
        <v>16</v>
      </c>
      <c r="F4100" t="s">
        <v>12</v>
      </c>
      <c r="G4100" t="s">
        <v>12</v>
      </c>
      <c r="H4100" t="s">
        <v>13</v>
      </c>
      <c r="I4100">
        <v>64</v>
      </c>
    </row>
    <row r="4101" spans="1:9" x14ac:dyDescent="0.3">
      <c r="A4101">
        <v>4100</v>
      </c>
      <c r="B4101" t="s">
        <v>9</v>
      </c>
      <c r="C4101">
        <v>623672</v>
      </c>
      <c r="D4101" t="s">
        <v>10</v>
      </c>
      <c r="E4101" t="s">
        <v>16</v>
      </c>
      <c r="F4101" t="s">
        <v>12</v>
      </c>
      <c r="G4101" t="s">
        <v>13</v>
      </c>
      <c r="H4101" t="s">
        <v>13</v>
      </c>
      <c r="I4101">
        <v>51</v>
      </c>
    </row>
    <row r="4102" spans="1:9" x14ac:dyDescent="0.3">
      <c r="A4102">
        <v>4101</v>
      </c>
      <c r="B4102" t="s">
        <v>15</v>
      </c>
      <c r="C4102">
        <v>2389642.9</v>
      </c>
      <c r="D4102" t="s">
        <v>14</v>
      </c>
      <c r="E4102" t="s">
        <v>11</v>
      </c>
      <c r="F4102" t="s">
        <v>12</v>
      </c>
      <c r="G4102" t="s">
        <v>13</v>
      </c>
      <c r="H4102" t="s">
        <v>13</v>
      </c>
      <c r="I4102">
        <v>85</v>
      </c>
    </row>
    <row r="4103" spans="1:9" x14ac:dyDescent="0.3">
      <c r="A4103">
        <v>4102</v>
      </c>
      <c r="B4103" t="s">
        <v>9</v>
      </c>
      <c r="C4103">
        <v>322916.59999999998</v>
      </c>
      <c r="D4103" t="s">
        <v>10</v>
      </c>
      <c r="E4103" t="s">
        <v>16</v>
      </c>
      <c r="F4103" t="s">
        <v>12</v>
      </c>
      <c r="G4103" t="s">
        <v>13</v>
      </c>
      <c r="H4103" t="s">
        <v>12</v>
      </c>
      <c r="I4103">
        <v>39</v>
      </c>
    </row>
    <row r="4104" spans="1:9" x14ac:dyDescent="0.3">
      <c r="A4104">
        <v>4103</v>
      </c>
      <c r="B4104" t="s">
        <v>15</v>
      </c>
      <c r="C4104">
        <v>299206</v>
      </c>
      <c r="D4104" t="s">
        <v>10</v>
      </c>
      <c r="E4104" t="s">
        <v>16</v>
      </c>
      <c r="F4104" t="s">
        <v>12</v>
      </c>
      <c r="G4104" t="s">
        <v>13</v>
      </c>
      <c r="H4104" t="s">
        <v>13</v>
      </c>
      <c r="I4104">
        <v>39</v>
      </c>
    </row>
    <row r="4105" spans="1:9" x14ac:dyDescent="0.3">
      <c r="A4105">
        <v>4104</v>
      </c>
      <c r="B4105" t="s">
        <v>9</v>
      </c>
      <c r="C4105">
        <v>445761.76</v>
      </c>
      <c r="D4105" t="s">
        <v>10</v>
      </c>
      <c r="E4105" t="s">
        <v>16</v>
      </c>
      <c r="F4105" t="s">
        <v>12</v>
      </c>
      <c r="G4105" t="s">
        <v>13</v>
      </c>
      <c r="H4105" t="s">
        <v>13</v>
      </c>
      <c r="I4105">
        <v>30</v>
      </c>
    </row>
    <row r="4106" spans="1:9" x14ac:dyDescent="0.3">
      <c r="A4106">
        <v>4105</v>
      </c>
      <c r="B4106" t="s">
        <v>9</v>
      </c>
      <c r="C4106">
        <v>297046</v>
      </c>
      <c r="D4106" t="s">
        <v>17</v>
      </c>
      <c r="E4106" t="s">
        <v>16</v>
      </c>
      <c r="F4106" t="s">
        <v>12</v>
      </c>
      <c r="G4106" t="s">
        <v>13</v>
      </c>
      <c r="H4106" t="s">
        <v>13</v>
      </c>
      <c r="I4106">
        <v>61</v>
      </c>
    </row>
    <row r="4107" spans="1:9" x14ac:dyDescent="0.3">
      <c r="A4107">
        <v>4106</v>
      </c>
      <c r="B4107" t="s">
        <v>15</v>
      </c>
      <c r="C4107">
        <v>390833.33</v>
      </c>
      <c r="D4107" t="s">
        <v>10</v>
      </c>
      <c r="E4107" t="s">
        <v>16</v>
      </c>
      <c r="F4107" t="s">
        <v>12</v>
      </c>
      <c r="G4107" t="s">
        <v>13</v>
      </c>
      <c r="H4107" t="s">
        <v>13</v>
      </c>
      <c r="I4107">
        <v>41</v>
      </c>
    </row>
    <row r="4108" spans="1:9" x14ac:dyDescent="0.3">
      <c r="A4108">
        <v>4107</v>
      </c>
      <c r="B4108" t="s">
        <v>15</v>
      </c>
      <c r="C4108">
        <v>29700</v>
      </c>
      <c r="D4108" t="s">
        <v>10</v>
      </c>
      <c r="E4108" t="s">
        <v>16</v>
      </c>
      <c r="F4108" t="s">
        <v>12</v>
      </c>
      <c r="G4108" t="s">
        <v>13</v>
      </c>
      <c r="H4108" t="s">
        <v>13</v>
      </c>
      <c r="I4108">
        <v>29</v>
      </c>
    </row>
    <row r="4109" spans="1:9" x14ac:dyDescent="0.3">
      <c r="A4109">
        <v>4108</v>
      </c>
      <c r="B4109" t="s">
        <v>15</v>
      </c>
      <c r="C4109">
        <v>1186398.1599999999</v>
      </c>
      <c r="D4109" t="s">
        <v>10</v>
      </c>
      <c r="E4109" t="s">
        <v>16</v>
      </c>
      <c r="F4109" t="s">
        <v>12</v>
      </c>
      <c r="G4109" t="s">
        <v>13</v>
      </c>
      <c r="H4109" t="s">
        <v>13</v>
      </c>
      <c r="I4109">
        <v>41</v>
      </c>
    </row>
    <row r="4110" spans="1:9" x14ac:dyDescent="0.3">
      <c r="A4110">
        <v>4109</v>
      </c>
      <c r="B4110" t="s">
        <v>15</v>
      </c>
      <c r="C4110">
        <v>839613</v>
      </c>
      <c r="D4110" t="s">
        <v>10</v>
      </c>
      <c r="E4110" t="s">
        <v>16</v>
      </c>
      <c r="F4110" t="s">
        <v>12</v>
      </c>
      <c r="G4110" t="s">
        <v>12</v>
      </c>
      <c r="H4110" t="s">
        <v>13</v>
      </c>
      <c r="I4110">
        <v>29</v>
      </c>
    </row>
    <row r="4111" spans="1:9" x14ac:dyDescent="0.3">
      <c r="A4111">
        <v>4110</v>
      </c>
      <c r="B4111" t="s">
        <v>15</v>
      </c>
      <c r="C4111">
        <v>1125420</v>
      </c>
      <c r="D4111" t="s">
        <v>10</v>
      </c>
      <c r="E4111" t="s">
        <v>11</v>
      </c>
      <c r="F4111" t="s">
        <v>12</v>
      </c>
      <c r="G4111" t="s">
        <v>13</v>
      </c>
      <c r="H4111" t="s">
        <v>12</v>
      </c>
      <c r="I4111">
        <v>29</v>
      </c>
    </row>
    <row r="4112" spans="1:9" x14ac:dyDescent="0.3">
      <c r="A4112">
        <v>4111</v>
      </c>
      <c r="B4112" t="s">
        <v>15</v>
      </c>
      <c r="C4112">
        <v>432600</v>
      </c>
      <c r="D4112" t="s">
        <v>10</v>
      </c>
      <c r="E4112" t="s">
        <v>16</v>
      </c>
      <c r="F4112" t="s">
        <v>12</v>
      </c>
      <c r="G4112" t="s">
        <v>13</v>
      </c>
      <c r="H4112" t="s">
        <v>12</v>
      </c>
      <c r="I4112">
        <v>59</v>
      </c>
    </row>
    <row r="4113" spans="1:9" x14ac:dyDescent="0.3">
      <c r="A4113">
        <v>4112</v>
      </c>
      <c r="B4113" t="s">
        <v>9</v>
      </c>
      <c r="C4113">
        <v>403983</v>
      </c>
      <c r="D4113" t="s">
        <v>18</v>
      </c>
      <c r="E4113" t="s">
        <v>16</v>
      </c>
      <c r="F4113" t="s">
        <v>12</v>
      </c>
      <c r="G4113" t="s">
        <v>13</v>
      </c>
      <c r="H4113" t="s">
        <v>13</v>
      </c>
      <c r="I4113">
        <v>53</v>
      </c>
    </row>
    <row r="4114" spans="1:9" x14ac:dyDescent="0.3">
      <c r="A4114">
        <v>4113</v>
      </c>
      <c r="B4114" t="s">
        <v>15</v>
      </c>
      <c r="C4114">
        <v>340000</v>
      </c>
      <c r="D4114" t="s">
        <v>10</v>
      </c>
      <c r="E4114" t="s">
        <v>16</v>
      </c>
      <c r="F4114" t="s">
        <v>12</v>
      </c>
      <c r="G4114" t="s">
        <v>13</v>
      </c>
      <c r="H4114" t="s">
        <v>12</v>
      </c>
      <c r="I4114">
        <v>43</v>
      </c>
    </row>
    <row r="4115" spans="1:9" x14ac:dyDescent="0.3">
      <c r="A4115">
        <v>4114</v>
      </c>
      <c r="B4115" t="s">
        <v>15</v>
      </c>
      <c r="C4115">
        <v>1221960.4099999999</v>
      </c>
      <c r="D4115" t="s">
        <v>10</v>
      </c>
      <c r="E4115" t="s">
        <v>11</v>
      </c>
      <c r="F4115" t="s">
        <v>12</v>
      </c>
      <c r="G4115" t="s">
        <v>13</v>
      </c>
      <c r="H4115" t="s">
        <v>13</v>
      </c>
      <c r="I4115">
        <v>42</v>
      </c>
    </row>
    <row r="4116" spans="1:9" x14ac:dyDescent="0.3">
      <c r="A4116">
        <v>4115</v>
      </c>
      <c r="B4116" t="s">
        <v>15</v>
      </c>
      <c r="C4116">
        <v>399934</v>
      </c>
      <c r="D4116" t="s">
        <v>10</v>
      </c>
      <c r="E4116" t="s">
        <v>11</v>
      </c>
      <c r="F4116" t="s">
        <v>12</v>
      </c>
      <c r="G4116" t="s">
        <v>13</v>
      </c>
      <c r="H4116" t="s">
        <v>12</v>
      </c>
      <c r="I4116">
        <v>36</v>
      </c>
    </row>
    <row r="4117" spans="1:9" x14ac:dyDescent="0.3">
      <c r="A4117">
        <v>4116</v>
      </c>
      <c r="B4117" t="s">
        <v>9</v>
      </c>
      <c r="C4117">
        <v>205570</v>
      </c>
      <c r="D4117" t="s">
        <v>10</v>
      </c>
      <c r="E4117" t="s">
        <v>16</v>
      </c>
      <c r="F4117" t="s">
        <v>12</v>
      </c>
      <c r="G4117" t="s">
        <v>13</v>
      </c>
      <c r="H4117" t="s">
        <v>13</v>
      </c>
      <c r="I4117">
        <v>38</v>
      </c>
    </row>
    <row r="4118" spans="1:9" x14ac:dyDescent="0.3">
      <c r="A4118">
        <v>4117</v>
      </c>
      <c r="B4118" t="s">
        <v>15</v>
      </c>
      <c r="C4118">
        <v>300018</v>
      </c>
      <c r="D4118" t="s">
        <v>17</v>
      </c>
      <c r="E4118" t="s">
        <v>16</v>
      </c>
      <c r="F4118" t="s">
        <v>12</v>
      </c>
      <c r="G4118" t="s">
        <v>13</v>
      </c>
      <c r="H4118" t="s">
        <v>13</v>
      </c>
      <c r="I4118">
        <v>34</v>
      </c>
    </row>
    <row r="4119" spans="1:9" x14ac:dyDescent="0.3">
      <c r="A4119">
        <v>4118</v>
      </c>
      <c r="B4119" t="s">
        <v>15</v>
      </c>
      <c r="C4119">
        <v>386161</v>
      </c>
      <c r="D4119" t="s">
        <v>18</v>
      </c>
      <c r="E4119" t="s">
        <v>16</v>
      </c>
      <c r="F4119" t="s">
        <v>12</v>
      </c>
      <c r="G4119" t="s">
        <v>13</v>
      </c>
      <c r="H4119" t="s">
        <v>12</v>
      </c>
      <c r="I4119">
        <v>47</v>
      </c>
    </row>
    <row r="4120" spans="1:9" x14ac:dyDescent="0.3">
      <c r="A4120">
        <v>4119</v>
      </c>
      <c r="B4120" t="s">
        <v>9</v>
      </c>
      <c r="C4120">
        <v>144000</v>
      </c>
      <c r="D4120" t="s">
        <v>10</v>
      </c>
      <c r="E4120" t="s">
        <v>16</v>
      </c>
      <c r="F4120" t="s">
        <v>12</v>
      </c>
      <c r="G4120" t="s">
        <v>13</v>
      </c>
      <c r="H4120" t="s">
        <v>13</v>
      </c>
      <c r="I4120">
        <v>35</v>
      </c>
    </row>
    <row r="4121" spans="1:9" x14ac:dyDescent="0.3">
      <c r="A4121">
        <v>4120</v>
      </c>
      <c r="B4121" t="s">
        <v>9</v>
      </c>
      <c r="C4121">
        <v>394526</v>
      </c>
      <c r="D4121" t="s">
        <v>18</v>
      </c>
      <c r="E4121" t="s">
        <v>16</v>
      </c>
      <c r="F4121" t="s">
        <v>12</v>
      </c>
      <c r="G4121" t="s">
        <v>13</v>
      </c>
      <c r="H4121" t="s">
        <v>12</v>
      </c>
      <c r="I4121">
        <v>48</v>
      </c>
    </row>
    <row r="4122" spans="1:9" x14ac:dyDescent="0.3">
      <c r="A4122">
        <v>4121</v>
      </c>
      <c r="B4122" t="s">
        <v>15</v>
      </c>
      <c r="C4122">
        <v>540083</v>
      </c>
      <c r="D4122" t="s">
        <v>18</v>
      </c>
      <c r="E4122" t="s">
        <v>16</v>
      </c>
      <c r="F4122" t="s">
        <v>12</v>
      </c>
      <c r="G4122" t="s">
        <v>13</v>
      </c>
      <c r="H4122" t="s">
        <v>12</v>
      </c>
      <c r="I4122">
        <v>41</v>
      </c>
    </row>
    <row r="4123" spans="1:9" x14ac:dyDescent="0.3">
      <c r="A4123">
        <v>4122</v>
      </c>
      <c r="B4123" t="s">
        <v>9</v>
      </c>
      <c r="C4123">
        <v>280000</v>
      </c>
      <c r="D4123" t="s">
        <v>10</v>
      </c>
      <c r="E4123" t="s">
        <v>16</v>
      </c>
      <c r="F4123" t="s">
        <v>12</v>
      </c>
      <c r="G4123" t="s">
        <v>12</v>
      </c>
      <c r="H4123" t="s">
        <v>13</v>
      </c>
      <c r="I4123">
        <v>26</v>
      </c>
    </row>
    <row r="4124" spans="1:9" x14ac:dyDescent="0.3">
      <c r="A4124">
        <v>4123</v>
      </c>
      <c r="B4124" t="s">
        <v>9</v>
      </c>
      <c r="C4124">
        <v>350000</v>
      </c>
      <c r="D4124" t="s">
        <v>10</v>
      </c>
      <c r="E4124" t="s">
        <v>16</v>
      </c>
      <c r="F4124" t="s">
        <v>12</v>
      </c>
      <c r="G4124" t="s">
        <v>13</v>
      </c>
      <c r="H4124" t="s">
        <v>13</v>
      </c>
      <c r="I4124">
        <v>25</v>
      </c>
    </row>
    <row r="4125" spans="1:9" x14ac:dyDescent="0.3">
      <c r="A4125">
        <v>4124</v>
      </c>
      <c r="B4125" t="s">
        <v>15</v>
      </c>
      <c r="C4125">
        <v>382000</v>
      </c>
      <c r="D4125" t="s">
        <v>10</v>
      </c>
      <c r="E4125" t="s">
        <v>16</v>
      </c>
      <c r="F4125" t="s">
        <v>12</v>
      </c>
      <c r="G4125" t="s">
        <v>13</v>
      </c>
      <c r="H4125" t="s">
        <v>13</v>
      </c>
      <c r="I4125">
        <v>20</v>
      </c>
    </row>
    <row r="4126" spans="1:9" x14ac:dyDescent="0.3">
      <c r="A4126">
        <v>4125</v>
      </c>
      <c r="B4126" t="s">
        <v>9</v>
      </c>
      <c r="C4126">
        <v>933124</v>
      </c>
      <c r="D4126" t="s">
        <v>18</v>
      </c>
      <c r="E4126" t="s">
        <v>16</v>
      </c>
      <c r="F4126" t="s">
        <v>12</v>
      </c>
      <c r="G4126" t="s">
        <v>13</v>
      </c>
      <c r="H4126" t="s">
        <v>13</v>
      </c>
      <c r="I4126">
        <v>49</v>
      </c>
    </row>
    <row r="4127" spans="1:9" x14ac:dyDescent="0.3">
      <c r="A4127">
        <v>4126</v>
      </c>
      <c r="B4127" t="s">
        <v>15</v>
      </c>
      <c r="C4127">
        <v>865457.02</v>
      </c>
      <c r="D4127" t="s">
        <v>10</v>
      </c>
      <c r="E4127" t="s">
        <v>11</v>
      </c>
      <c r="F4127" t="s">
        <v>12</v>
      </c>
      <c r="G4127" t="s">
        <v>13</v>
      </c>
      <c r="H4127" t="s">
        <v>13</v>
      </c>
      <c r="I4127">
        <v>42</v>
      </c>
    </row>
    <row r="4128" spans="1:9" x14ac:dyDescent="0.3">
      <c r="A4128">
        <v>4127</v>
      </c>
      <c r="B4128" t="s">
        <v>15</v>
      </c>
      <c r="C4128">
        <v>399967</v>
      </c>
      <c r="D4128" t="s">
        <v>14</v>
      </c>
      <c r="E4128" t="s">
        <v>11</v>
      </c>
      <c r="F4128" t="s">
        <v>12</v>
      </c>
      <c r="G4128" t="s">
        <v>13</v>
      </c>
      <c r="H4128" t="s">
        <v>13</v>
      </c>
      <c r="I4128">
        <v>82</v>
      </c>
    </row>
    <row r="4129" spans="1:9" x14ac:dyDescent="0.3">
      <c r="A4129">
        <v>4128</v>
      </c>
      <c r="B4129" t="s">
        <v>9</v>
      </c>
      <c r="C4129">
        <v>436800</v>
      </c>
      <c r="D4129" t="s">
        <v>10</v>
      </c>
      <c r="E4129" t="s">
        <v>16</v>
      </c>
      <c r="F4129" t="s">
        <v>12</v>
      </c>
      <c r="G4129" t="s">
        <v>13</v>
      </c>
      <c r="H4129" t="s">
        <v>13</v>
      </c>
      <c r="I4129">
        <v>53</v>
      </c>
    </row>
    <row r="4130" spans="1:9" x14ac:dyDescent="0.3">
      <c r="A4130">
        <v>4129</v>
      </c>
      <c r="B4130" t="s">
        <v>9</v>
      </c>
      <c r="C4130">
        <v>437896</v>
      </c>
      <c r="D4130" t="s">
        <v>18</v>
      </c>
      <c r="E4130" t="s">
        <v>16</v>
      </c>
      <c r="F4130" t="s">
        <v>12</v>
      </c>
      <c r="G4130" t="s">
        <v>13</v>
      </c>
      <c r="H4130" t="s">
        <v>13</v>
      </c>
      <c r="I4130">
        <v>39</v>
      </c>
    </row>
    <row r="4131" spans="1:9" x14ac:dyDescent="0.3">
      <c r="A4131">
        <v>4130</v>
      </c>
      <c r="B4131" t="s">
        <v>9</v>
      </c>
      <c r="C4131">
        <v>297046</v>
      </c>
      <c r="D4131" t="s">
        <v>18</v>
      </c>
      <c r="E4131" t="s">
        <v>16</v>
      </c>
      <c r="F4131" t="s">
        <v>12</v>
      </c>
      <c r="G4131" t="s">
        <v>13</v>
      </c>
      <c r="H4131" t="s">
        <v>13</v>
      </c>
      <c r="I4131">
        <v>54</v>
      </c>
    </row>
    <row r="4132" spans="1:9" x14ac:dyDescent="0.3">
      <c r="A4132">
        <v>4131</v>
      </c>
      <c r="B4132" t="s">
        <v>15</v>
      </c>
      <c r="C4132">
        <v>720408.6</v>
      </c>
      <c r="D4132" t="s">
        <v>10</v>
      </c>
      <c r="E4132" t="s">
        <v>11</v>
      </c>
      <c r="F4132" t="s">
        <v>12</v>
      </c>
      <c r="G4132" t="s">
        <v>13</v>
      </c>
      <c r="H4132" t="s">
        <v>13</v>
      </c>
      <c r="I4132">
        <v>45</v>
      </c>
    </row>
    <row r="4133" spans="1:9" x14ac:dyDescent="0.3">
      <c r="A4133">
        <v>4132</v>
      </c>
      <c r="B4133" t="s">
        <v>9</v>
      </c>
      <c r="C4133">
        <v>301184</v>
      </c>
      <c r="D4133" t="s">
        <v>10</v>
      </c>
      <c r="E4133" t="s">
        <v>16</v>
      </c>
      <c r="F4133" t="s">
        <v>12</v>
      </c>
      <c r="G4133" t="s">
        <v>13</v>
      </c>
      <c r="H4133" t="s">
        <v>13</v>
      </c>
      <c r="I4133">
        <v>46</v>
      </c>
    </row>
    <row r="4134" spans="1:9" x14ac:dyDescent="0.3">
      <c r="A4134">
        <v>4133</v>
      </c>
      <c r="B4134" t="s">
        <v>9</v>
      </c>
      <c r="C4134">
        <v>230000</v>
      </c>
      <c r="D4134" t="s">
        <v>10</v>
      </c>
      <c r="E4134" t="s">
        <v>16</v>
      </c>
      <c r="F4134" t="s">
        <v>12</v>
      </c>
      <c r="G4134" t="s">
        <v>13</v>
      </c>
      <c r="H4134" t="s">
        <v>12</v>
      </c>
      <c r="I4134">
        <v>60</v>
      </c>
    </row>
    <row r="4135" spans="1:9" x14ac:dyDescent="0.3">
      <c r="A4135">
        <v>4134</v>
      </c>
      <c r="B4135" t="s">
        <v>15</v>
      </c>
      <c r="C4135">
        <v>639148</v>
      </c>
      <c r="D4135" t="s">
        <v>18</v>
      </c>
      <c r="E4135" t="s">
        <v>16</v>
      </c>
      <c r="F4135" t="s">
        <v>12</v>
      </c>
      <c r="G4135" t="s">
        <v>13</v>
      </c>
      <c r="H4135" t="s">
        <v>13</v>
      </c>
      <c r="I4135">
        <v>60</v>
      </c>
    </row>
    <row r="4136" spans="1:9" x14ac:dyDescent="0.3">
      <c r="A4136">
        <v>4135</v>
      </c>
      <c r="B4136" t="s">
        <v>15</v>
      </c>
      <c r="C4136">
        <v>470713.7</v>
      </c>
      <c r="D4136" t="s">
        <v>10</v>
      </c>
      <c r="E4136" t="s">
        <v>16</v>
      </c>
      <c r="F4136" t="s">
        <v>12</v>
      </c>
      <c r="G4136" t="s">
        <v>13</v>
      </c>
      <c r="H4136" t="s">
        <v>12</v>
      </c>
      <c r="I4136">
        <v>36</v>
      </c>
    </row>
    <row r="4137" spans="1:9" x14ac:dyDescent="0.3">
      <c r="A4137">
        <v>4136</v>
      </c>
      <c r="B4137" t="s">
        <v>9</v>
      </c>
      <c r="C4137">
        <v>298482</v>
      </c>
      <c r="D4137" t="s">
        <v>18</v>
      </c>
      <c r="E4137" t="s">
        <v>16</v>
      </c>
      <c r="F4137" t="s">
        <v>12</v>
      </c>
      <c r="G4137" t="s">
        <v>13</v>
      </c>
      <c r="H4137" t="s">
        <v>13</v>
      </c>
      <c r="I4137">
        <v>28</v>
      </c>
    </row>
    <row r="4138" spans="1:9" x14ac:dyDescent="0.3">
      <c r="A4138">
        <v>4137</v>
      </c>
      <c r="B4138" t="s">
        <v>9</v>
      </c>
      <c r="C4138">
        <v>294661.86</v>
      </c>
      <c r="D4138" t="s">
        <v>10</v>
      </c>
      <c r="E4138" t="s">
        <v>16</v>
      </c>
      <c r="F4138" t="s">
        <v>12</v>
      </c>
      <c r="G4138" t="s">
        <v>13</v>
      </c>
      <c r="H4138" t="s">
        <v>13</v>
      </c>
      <c r="I4138">
        <v>25</v>
      </c>
    </row>
    <row r="4139" spans="1:9" x14ac:dyDescent="0.3">
      <c r="A4139">
        <v>4138</v>
      </c>
      <c r="B4139" t="s">
        <v>9</v>
      </c>
      <c r="C4139">
        <v>431178</v>
      </c>
      <c r="D4139" t="s">
        <v>10</v>
      </c>
      <c r="E4139" t="s">
        <v>16</v>
      </c>
      <c r="F4139" t="s">
        <v>12</v>
      </c>
      <c r="G4139" t="s">
        <v>13</v>
      </c>
      <c r="H4139" t="s">
        <v>13</v>
      </c>
      <c r="I4139">
        <v>56</v>
      </c>
    </row>
    <row r="4140" spans="1:9" x14ac:dyDescent="0.3">
      <c r="A4140">
        <v>4139</v>
      </c>
      <c r="B4140" t="s">
        <v>15</v>
      </c>
      <c r="C4140">
        <v>278035</v>
      </c>
      <c r="D4140" t="s">
        <v>17</v>
      </c>
      <c r="E4140" t="s">
        <v>16</v>
      </c>
      <c r="F4140" t="s">
        <v>12</v>
      </c>
      <c r="G4140" t="s">
        <v>13</v>
      </c>
      <c r="H4140" t="s">
        <v>13</v>
      </c>
      <c r="I4140">
        <v>49</v>
      </c>
    </row>
    <row r="4141" spans="1:9" x14ac:dyDescent="0.3">
      <c r="A4141">
        <v>4140</v>
      </c>
      <c r="B4141" t="s">
        <v>15</v>
      </c>
      <c r="C4141">
        <v>628333</v>
      </c>
      <c r="D4141" t="s">
        <v>10</v>
      </c>
      <c r="E4141" t="s">
        <v>16</v>
      </c>
      <c r="F4141" t="s">
        <v>12</v>
      </c>
      <c r="G4141" t="s">
        <v>13</v>
      </c>
      <c r="H4141" t="s">
        <v>13</v>
      </c>
      <c r="I4141">
        <v>32</v>
      </c>
    </row>
    <row r="4142" spans="1:9" x14ac:dyDescent="0.3">
      <c r="A4142">
        <v>4141</v>
      </c>
      <c r="B4142" t="s">
        <v>15</v>
      </c>
      <c r="C4142">
        <v>526107.13</v>
      </c>
      <c r="D4142" t="s">
        <v>10</v>
      </c>
      <c r="E4142" t="s">
        <v>11</v>
      </c>
      <c r="F4142" t="s">
        <v>12</v>
      </c>
      <c r="G4142" t="s">
        <v>13</v>
      </c>
      <c r="H4142" t="s">
        <v>13</v>
      </c>
      <c r="I4142">
        <v>37</v>
      </c>
    </row>
    <row r="4143" spans="1:9" x14ac:dyDescent="0.3">
      <c r="A4143">
        <v>4142</v>
      </c>
      <c r="B4143" t="s">
        <v>15</v>
      </c>
      <c r="C4143">
        <v>278030</v>
      </c>
      <c r="D4143" t="s">
        <v>19</v>
      </c>
      <c r="E4143" t="s">
        <v>16</v>
      </c>
      <c r="F4143" t="s">
        <v>12</v>
      </c>
      <c r="G4143" t="s">
        <v>13</v>
      </c>
      <c r="H4143" t="s">
        <v>13</v>
      </c>
      <c r="I4143">
        <v>47</v>
      </c>
    </row>
    <row r="4144" spans="1:9" x14ac:dyDescent="0.3">
      <c r="A4144">
        <v>4143</v>
      </c>
      <c r="B4144" t="s">
        <v>15</v>
      </c>
      <c r="C4144">
        <v>471872</v>
      </c>
      <c r="D4144" t="s">
        <v>10</v>
      </c>
      <c r="E4144" t="s">
        <v>11</v>
      </c>
      <c r="F4144" t="s">
        <v>12</v>
      </c>
      <c r="G4144" t="s">
        <v>13</v>
      </c>
      <c r="H4144" t="s">
        <v>12</v>
      </c>
      <c r="I4144">
        <v>33</v>
      </c>
    </row>
    <row r="4145" spans="1:9" x14ac:dyDescent="0.3">
      <c r="A4145">
        <v>4144</v>
      </c>
      <c r="B4145" t="s">
        <v>15</v>
      </c>
      <c r="C4145">
        <v>1416053</v>
      </c>
      <c r="D4145" t="s">
        <v>14</v>
      </c>
      <c r="E4145" t="s">
        <v>11</v>
      </c>
      <c r="F4145" t="s">
        <v>12</v>
      </c>
      <c r="G4145" t="s">
        <v>13</v>
      </c>
      <c r="H4145" t="s">
        <v>13</v>
      </c>
      <c r="I4145">
        <v>50</v>
      </c>
    </row>
    <row r="4146" spans="1:9" x14ac:dyDescent="0.3">
      <c r="A4146">
        <v>4145</v>
      </c>
      <c r="B4146" t="s">
        <v>9</v>
      </c>
      <c r="C4146">
        <v>1017377.98</v>
      </c>
      <c r="D4146" t="s">
        <v>10</v>
      </c>
      <c r="E4146" t="s">
        <v>16</v>
      </c>
      <c r="F4146" t="s">
        <v>12</v>
      </c>
      <c r="G4146" t="s">
        <v>13</v>
      </c>
      <c r="H4146" t="s">
        <v>13</v>
      </c>
      <c r="I4146">
        <v>48</v>
      </c>
    </row>
    <row r="4147" spans="1:9" x14ac:dyDescent="0.3">
      <c r="A4147">
        <v>4146</v>
      </c>
      <c r="B4147" t="s">
        <v>15</v>
      </c>
      <c r="C4147">
        <v>159787.23000000001</v>
      </c>
      <c r="D4147" t="s">
        <v>10</v>
      </c>
      <c r="E4147" t="s">
        <v>16</v>
      </c>
      <c r="F4147" t="s">
        <v>12</v>
      </c>
      <c r="G4147" t="s">
        <v>13</v>
      </c>
      <c r="H4147" t="s">
        <v>13</v>
      </c>
      <c r="I4147">
        <v>42</v>
      </c>
    </row>
    <row r="4148" spans="1:9" x14ac:dyDescent="0.3">
      <c r="A4148">
        <v>4147</v>
      </c>
      <c r="B4148" t="s">
        <v>15</v>
      </c>
      <c r="C4148">
        <v>561950</v>
      </c>
      <c r="D4148" t="s">
        <v>10</v>
      </c>
      <c r="E4148" t="s">
        <v>11</v>
      </c>
      <c r="F4148" t="s">
        <v>12</v>
      </c>
      <c r="G4148" t="s">
        <v>13</v>
      </c>
      <c r="H4148" t="s">
        <v>12</v>
      </c>
      <c r="I4148">
        <v>32</v>
      </c>
    </row>
    <row r="4149" spans="1:9" x14ac:dyDescent="0.3">
      <c r="A4149">
        <v>4148</v>
      </c>
      <c r="B4149" t="s">
        <v>9</v>
      </c>
      <c r="C4149">
        <v>500000</v>
      </c>
      <c r="D4149" t="s">
        <v>10</v>
      </c>
      <c r="E4149" t="s">
        <v>16</v>
      </c>
      <c r="F4149" t="s">
        <v>12</v>
      </c>
      <c r="G4149" t="s">
        <v>12</v>
      </c>
      <c r="H4149" t="s">
        <v>13</v>
      </c>
      <c r="I4149">
        <v>29</v>
      </c>
    </row>
    <row r="4150" spans="1:9" x14ac:dyDescent="0.3">
      <c r="A4150">
        <v>4149</v>
      </c>
      <c r="B4150" t="s">
        <v>9</v>
      </c>
      <c r="C4150">
        <v>895921</v>
      </c>
      <c r="D4150" t="s">
        <v>10</v>
      </c>
      <c r="E4150" t="s">
        <v>16</v>
      </c>
      <c r="F4150" t="s">
        <v>12</v>
      </c>
      <c r="G4150" t="s">
        <v>13</v>
      </c>
      <c r="H4150" t="s">
        <v>13</v>
      </c>
      <c r="I4150">
        <v>24</v>
      </c>
    </row>
    <row r="4151" spans="1:9" x14ac:dyDescent="0.3">
      <c r="A4151">
        <v>4150</v>
      </c>
      <c r="B4151" t="s">
        <v>15</v>
      </c>
      <c r="C4151">
        <v>278030</v>
      </c>
      <c r="D4151" t="s">
        <v>17</v>
      </c>
      <c r="E4151" t="s">
        <v>16</v>
      </c>
      <c r="F4151" t="s">
        <v>12</v>
      </c>
      <c r="G4151" t="s">
        <v>12</v>
      </c>
      <c r="H4151" t="s">
        <v>13</v>
      </c>
      <c r="I4151">
        <v>29</v>
      </c>
    </row>
    <row r="4152" spans="1:9" x14ac:dyDescent="0.3">
      <c r="A4152">
        <v>4151</v>
      </c>
      <c r="B4152" t="s">
        <v>9</v>
      </c>
      <c r="C4152">
        <v>534683</v>
      </c>
      <c r="D4152" t="s">
        <v>18</v>
      </c>
      <c r="E4152" t="s">
        <v>16</v>
      </c>
      <c r="F4152" t="s">
        <v>12</v>
      </c>
      <c r="G4152" t="s">
        <v>12</v>
      </c>
      <c r="H4152" t="s">
        <v>12</v>
      </c>
      <c r="I4152">
        <v>37</v>
      </c>
    </row>
    <row r="4153" spans="1:9" x14ac:dyDescent="0.3">
      <c r="A4153">
        <v>4152</v>
      </c>
      <c r="B4153" t="s">
        <v>9</v>
      </c>
      <c r="C4153">
        <v>263305</v>
      </c>
      <c r="D4153" t="s">
        <v>10</v>
      </c>
      <c r="E4153" t="s">
        <v>16</v>
      </c>
      <c r="F4153" t="s">
        <v>12</v>
      </c>
      <c r="G4153" t="s">
        <v>13</v>
      </c>
      <c r="H4153" t="s">
        <v>12</v>
      </c>
      <c r="I4153">
        <v>34</v>
      </c>
    </row>
    <row r="4154" spans="1:9" x14ac:dyDescent="0.3">
      <c r="A4154">
        <v>4153</v>
      </c>
      <c r="B4154" t="s">
        <v>9</v>
      </c>
      <c r="C4154">
        <v>359544.27</v>
      </c>
      <c r="D4154" t="s">
        <v>21</v>
      </c>
      <c r="E4154" t="s">
        <v>16</v>
      </c>
      <c r="F4154" t="s">
        <v>12</v>
      </c>
      <c r="G4154" t="s">
        <v>12</v>
      </c>
      <c r="H4154" t="s">
        <v>13</v>
      </c>
      <c r="I4154">
        <v>20</v>
      </c>
    </row>
    <row r="4155" spans="1:9" x14ac:dyDescent="0.3">
      <c r="A4155">
        <v>4154</v>
      </c>
      <c r="B4155" t="s">
        <v>9</v>
      </c>
      <c r="C4155">
        <v>331059</v>
      </c>
      <c r="D4155" t="s">
        <v>18</v>
      </c>
      <c r="E4155" t="s">
        <v>16</v>
      </c>
      <c r="F4155" t="s">
        <v>12</v>
      </c>
      <c r="G4155" t="s">
        <v>13</v>
      </c>
      <c r="H4155" t="s">
        <v>12</v>
      </c>
      <c r="I4155">
        <v>45</v>
      </c>
    </row>
    <row r="4156" spans="1:9" x14ac:dyDescent="0.3">
      <c r="A4156">
        <v>4155</v>
      </c>
      <c r="B4156" t="s">
        <v>15</v>
      </c>
      <c r="C4156">
        <v>1226666.67</v>
      </c>
      <c r="D4156" t="s">
        <v>10</v>
      </c>
      <c r="E4156" t="s">
        <v>16</v>
      </c>
      <c r="F4156" t="s">
        <v>12</v>
      </c>
      <c r="G4156" t="s">
        <v>13</v>
      </c>
      <c r="H4156" t="s">
        <v>13</v>
      </c>
      <c r="I4156">
        <v>26</v>
      </c>
    </row>
    <row r="4157" spans="1:9" x14ac:dyDescent="0.3">
      <c r="A4157">
        <v>4156</v>
      </c>
      <c r="B4157" t="s">
        <v>15</v>
      </c>
      <c r="C4157">
        <v>750000</v>
      </c>
      <c r="D4157" t="s">
        <v>10</v>
      </c>
      <c r="E4157" t="s">
        <v>16</v>
      </c>
      <c r="F4157" t="s">
        <v>12</v>
      </c>
      <c r="G4157" t="s">
        <v>13</v>
      </c>
      <c r="H4157" t="s">
        <v>13</v>
      </c>
      <c r="I4157">
        <v>35</v>
      </c>
    </row>
    <row r="4158" spans="1:9" x14ac:dyDescent="0.3">
      <c r="A4158">
        <v>4157</v>
      </c>
      <c r="B4158" t="s">
        <v>9</v>
      </c>
      <c r="C4158">
        <v>433710</v>
      </c>
      <c r="D4158" t="s">
        <v>10</v>
      </c>
      <c r="E4158" t="s">
        <v>16</v>
      </c>
      <c r="F4158" t="s">
        <v>12</v>
      </c>
      <c r="G4158" t="s">
        <v>13</v>
      </c>
      <c r="H4158" t="s">
        <v>13</v>
      </c>
      <c r="I4158">
        <v>60</v>
      </c>
    </row>
    <row r="4159" spans="1:9" x14ac:dyDescent="0.3">
      <c r="A4159">
        <v>4158</v>
      </c>
      <c r="B4159" t="s">
        <v>9</v>
      </c>
      <c r="C4159">
        <v>540083</v>
      </c>
      <c r="D4159" t="s">
        <v>18</v>
      </c>
      <c r="E4159" t="s">
        <v>16</v>
      </c>
      <c r="F4159" t="s">
        <v>12</v>
      </c>
      <c r="G4159" t="s">
        <v>13</v>
      </c>
      <c r="H4159" t="s">
        <v>12</v>
      </c>
      <c r="I4159">
        <v>54</v>
      </c>
    </row>
    <row r="4160" spans="1:9" x14ac:dyDescent="0.3">
      <c r="A4160">
        <v>4159</v>
      </c>
      <c r="B4160" t="s">
        <v>9</v>
      </c>
      <c r="C4160">
        <v>575195.69999999995</v>
      </c>
      <c r="D4160" t="s">
        <v>10</v>
      </c>
      <c r="E4160" t="s">
        <v>16</v>
      </c>
      <c r="F4160" t="s">
        <v>12</v>
      </c>
      <c r="G4160" t="s">
        <v>13</v>
      </c>
      <c r="H4160" t="s">
        <v>13</v>
      </c>
      <c r="I4160">
        <v>26</v>
      </c>
    </row>
    <row r="4161" spans="1:9" x14ac:dyDescent="0.3">
      <c r="A4161">
        <v>4160</v>
      </c>
      <c r="B4161" t="s">
        <v>9</v>
      </c>
      <c r="C4161">
        <v>660110</v>
      </c>
      <c r="D4161" t="s">
        <v>10</v>
      </c>
      <c r="E4161" t="s">
        <v>16</v>
      </c>
      <c r="F4161" t="s">
        <v>12</v>
      </c>
      <c r="G4161" t="s">
        <v>13</v>
      </c>
      <c r="H4161" t="s">
        <v>13</v>
      </c>
      <c r="I4161">
        <v>54</v>
      </c>
    </row>
    <row r="4162" spans="1:9" x14ac:dyDescent="0.3">
      <c r="A4162">
        <v>4161</v>
      </c>
      <c r="B4162" t="s">
        <v>9</v>
      </c>
      <c r="C4162">
        <v>344000</v>
      </c>
      <c r="D4162" t="s">
        <v>10</v>
      </c>
      <c r="E4162" t="s">
        <v>16</v>
      </c>
      <c r="F4162" t="s">
        <v>12</v>
      </c>
      <c r="G4162" t="s">
        <v>13</v>
      </c>
      <c r="H4162" t="s">
        <v>13</v>
      </c>
      <c r="I4162">
        <v>33</v>
      </c>
    </row>
    <row r="4163" spans="1:9" x14ac:dyDescent="0.3">
      <c r="A4163">
        <v>4162</v>
      </c>
      <c r="B4163" t="s">
        <v>15</v>
      </c>
      <c r="C4163">
        <v>1201546.2</v>
      </c>
      <c r="D4163" t="s">
        <v>10</v>
      </c>
      <c r="E4163" t="s">
        <v>11</v>
      </c>
      <c r="F4163" t="s">
        <v>12</v>
      </c>
      <c r="G4163" t="s">
        <v>13</v>
      </c>
      <c r="H4163" t="s">
        <v>13</v>
      </c>
      <c r="I4163">
        <v>28</v>
      </c>
    </row>
    <row r="4164" spans="1:9" x14ac:dyDescent="0.3">
      <c r="A4164">
        <v>4163</v>
      </c>
      <c r="B4164" t="s">
        <v>15</v>
      </c>
      <c r="C4164">
        <v>429500</v>
      </c>
      <c r="D4164" t="s">
        <v>10</v>
      </c>
      <c r="E4164" t="s">
        <v>16</v>
      </c>
      <c r="F4164" t="s">
        <v>12</v>
      </c>
      <c r="G4164" t="s">
        <v>13</v>
      </c>
      <c r="H4164" t="s">
        <v>13</v>
      </c>
      <c r="I4164">
        <v>53</v>
      </c>
    </row>
    <row r="4165" spans="1:9" x14ac:dyDescent="0.3">
      <c r="A4165">
        <v>4164</v>
      </c>
      <c r="B4165" t="s">
        <v>9</v>
      </c>
      <c r="C4165">
        <v>78000</v>
      </c>
      <c r="D4165" t="s">
        <v>10</v>
      </c>
      <c r="E4165" t="s">
        <v>16</v>
      </c>
      <c r="F4165" t="s">
        <v>12</v>
      </c>
      <c r="G4165" t="s">
        <v>13</v>
      </c>
      <c r="H4165" t="s">
        <v>12</v>
      </c>
      <c r="I4165">
        <v>31</v>
      </c>
    </row>
    <row r="4166" spans="1:9" x14ac:dyDescent="0.3">
      <c r="A4166">
        <v>4165</v>
      </c>
      <c r="B4166" t="s">
        <v>9</v>
      </c>
      <c r="C4166">
        <v>318620</v>
      </c>
      <c r="D4166" t="s">
        <v>10</v>
      </c>
      <c r="E4166" t="s">
        <v>16</v>
      </c>
      <c r="F4166" t="s">
        <v>12</v>
      </c>
      <c r="G4166" t="s">
        <v>13</v>
      </c>
      <c r="H4166" t="s">
        <v>13</v>
      </c>
      <c r="I4166">
        <v>60</v>
      </c>
    </row>
    <row r="4167" spans="1:9" x14ac:dyDescent="0.3">
      <c r="A4167">
        <v>4166</v>
      </c>
      <c r="B4167" t="s">
        <v>9</v>
      </c>
      <c r="C4167">
        <v>326035</v>
      </c>
      <c r="D4167" t="s">
        <v>14</v>
      </c>
      <c r="E4167" t="s">
        <v>11</v>
      </c>
      <c r="F4167" t="s">
        <v>12</v>
      </c>
      <c r="G4167" t="s">
        <v>13</v>
      </c>
      <c r="H4167" t="s">
        <v>13</v>
      </c>
      <c r="I4167">
        <v>67</v>
      </c>
    </row>
    <row r="4168" spans="1:9" x14ac:dyDescent="0.3">
      <c r="A4168">
        <v>4167</v>
      </c>
      <c r="B4168" t="s">
        <v>9</v>
      </c>
      <c r="C4168">
        <v>73502.649999999994</v>
      </c>
      <c r="D4168" t="s">
        <v>10</v>
      </c>
      <c r="E4168" t="s">
        <v>16</v>
      </c>
      <c r="F4168" t="s">
        <v>12</v>
      </c>
      <c r="G4168" t="s">
        <v>12</v>
      </c>
      <c r="H4168" t="s">
        <v>13</v>
      </c>
      <c r="I4168">
        <v>41</v>
      </c>
    </row>
    <row r="4169" spans="1:9" x14ac:dyDescent="0.3">
      <c r="A4169">
        <v>4168</v>
      </c>
      <c r="B4169" t="s">
        <v>15</v>
      </c>
      <c r="C4169">
        <v>297429</v>
      </c>
      <c r="D4169" t="s">
        <v>17</v>
      </c>
      <c r="E4169" t="s">
        <v>16</v>
      </c>
      <c r="F4169" t="s">
        <v>12</v>
      </c>
      <c r="G4169" t="s">
        <v>12</v>
      </c>
      <c r="H4169" t="s">
        <v>12</v>
      </c>
      <c r="I4169">
        <v>38</v>
      </c>
    </row>
    <row r="4170" spans="1:9" x14ac:dyDescent="0.3">
      <c r="A4170">
        <v>4169</v>
      </c>
      <c r="B4170" t="s">
        <v>9</v>
      </c>
      <c r="C4170">
        <v>104226</v>
      </c>
      <c r="D4170" t="s">
        <v>10</v>
      </c>
      <c r="E4170" t="s">
        <v>16</v>
      </c>
      <c r="F4170" t="s">
        <v>12</v>
      </c>
      <c r="G4170" t="s">
        <v>13</v>
      </c>
      <c r="H4170" t="s">
        <v>13</v>
      </c>
      <c r="I4170">
        <v>22</v>
      </c>
    </row>
    <row r="4171" spans="1:9" x14ac:dyDescent="0.3">
      <c r="A4171">
        <v>4170</v>
      </c>
      <c r="B4171" t="s">
        <v>15</v>
      </c>
      <c r="C4171">
        <v>316043</v>
      </c>
      <c r="D4171" t="s">
        <v>10</v>
      </c>
      <c r="E4171" t="s">
        <v>11</v>
      </c>
      <c r="F4171" t="s">
        <v>12</v>
      </c>
      <c r="G4171" t="s">
        <v>13</v>
      </c>
      <c r="H4171" t="s">
        <v>13</v>
      </c>
      <c r="I4171">
        <v>49</v>
      </c>
    </row>
    <row r="4172" spans="1:9" x14ac:dyDescent="0.3">
      <c r="A4172">
        <v>4171</v>
      </c>
      <c r="B4172" t="s">
        <v>9</v>
      </c>
      <c r="C4172">
        <v>829677.14</v>
      </c>
      <c r="D4172" t="s">
        <v>10</v>
      </c>
      <c r="E4172" t="s">
        <v>11</v>
      </c>
      <c r="F4172" t="s">
        <v>12</v>
      </c>
      <c r="G4172" t="s">
        <v>13</v>
      </c>
      <c r="H4172" t="s">
        <v>13</v>
      </c>
      <c r="I4172">
        <v>47</v>
      </c>
    </row>
    <row r="4173" spans="1:9" x14ac:dyDescent="0.3">
      <c r="A4173">
        <v>4172</v>
      </c>
      <c r="B4173" t="s">
        <v>15</v>
      </c>
      <c r="C4173">
        <v>522807.1</v>
      </c>
      <c r="D4173" t="s">
        <v>14</v>
      </c>
      <c r="E4173" t="s">
        <v>11</v>
      </c>
      <c r="F4173" t="s">
        <v>12</v>
      </c>
      <c r="G4173" t="s">
        <v>13</v>
      </c>
      <c r="H4173" t="s">
        <v>13</v>
      </c>
      <c r="I4173">
        <v>70</v>
      </c>
    </row>
    <row r="4174" spans="1:9" x14ac:dyDescent="0.3">
      <c r="A4174">
        <v>4173</v>
      </c>
      <c r="B4174" t="s">
        <v>9</v>
      </c>
      <c r="C4174">
        <v>299441</v>
      </c>
      <c r="D4174" t="s">
        <v>17</v>
      </c>
      <c r="E4174" t="s">
        <v>16</v>
      </c>
      <c r="F4174" t="s">
        <v>12</v>
      </c>
      <c r="G4174" t="s">
        <v>12</v>
      </c>
      <c r="H4174" t="s">
        <v>13</v>
      </c>
      <c r="I4174">
        <v>35</v>
      </c>
    </row>
    <row r="4175" spans="1:9" x14ac:dyDescent="0.3">
      <c r="A4175">
        <v>4174</v>
      </c>
      <c r="B4175" t="s">
        <v>15</v>
      </c>
      <c r="C4175">
        <v>1594950</v>
      </c>
      <c r="D4175" t="s">
        <v>10</v>
      </c>
      <c r="E4175" t="s">
        <v>16</v>
      </c>
      <c r="F4175" t="s">
        <v>12</v>
      </c>
      <c r="G4175" t="s">
        <v>13</v>
      </c>
      <c r="H4175" t="s">
        <v>13</v>
      </c>
      <c r="I4175">
        <v>32</v>
      </c>
    </row>
    <row r="4176" spans="1:9" x14ac:dyDescent="0.3">
      <c r="A4176">
        <v>4175</v>
      </c>
      <c r="B4176" t="s">
        <v>9</v>
      </c>
      <c r="C4176">
        <v>417317.4</v>
      </c>
      <c r="D4176" t="s">
        <v>10</v>
      </c>
      <c r="E4176" t="s">
        <v>16</v>
      </c>
      <c r="F4176" t="s">
        <v>12</v>
      </c>
      <c r="G4176" t="s">
        <v>12</v>
      </c>
      <c r="H4176" t="s">
        <v>13</v>
      </c>
      <c r="I4176">
        <v>32</v>
      </c>
    </row>
    <row r="4177" spans="1:9" x14ac:dyDescent="0.3">
      <c r="A4177">
        <v>4176</v>
      </c>
      <c r="B4177" t="s">
        <v>9</v>
      </c>
      <c r="C4177">
        <v>428852.94</v>
      </c>
      <c r="D4177" t="s">
        <v>10</v>
      </c>
      <c r="E4177" t="s">
        <v>16</v>
      </c>
      <c r="F4177" t="s">
        <v>12</v>
      </c>
      <c r="G4177" t="s">
        <v>12</v>
      </c>
      <c r="H4177" t="s">
        <v>13</v>
      </c>
      <c r="I4177">
        <v>32</v>
      </c>
    </row>
    <row r="4178" spans="1:9" x14ac:dyDescent="0.3">
      <c r="A4178">
        <v>4177</v>
      </c>
      <c r="B4178" t="s">
        <v>9</v>
      </c>
      <c r="C4178">
        <v>359544.27</v>
      </c>
      <c r="D4178" t="s">
        <v>21</v>
      </c>
      <c r="E4178" t="s">
        <v>16</v>
      </c>
      <c r="F4178" t="s">
        <v>12</v>
      </c>
      <c r="G4178" t="s">
        <v>12</v>
      </c>
      <c r="H4178" t="s">
        <v>13</v>
      </c>
      <c r="I4178">
        <v>61</v>
      </c>
    </row>
    <row r="4179" spans="1:9" x14ac:dyDescent="0.3">
      <c r="A4179">
        <v>4178</v>
      </c>
      <c r="B4179" t="s">
        <v>9</v>
      </c>
      <c r="C4179">
        <v>141509.48000000001</v>
      </c>
      <c r="D4179" t="s">
        <v>14</v>
      </c>
      <c r="E4179" t="s">
        <v>11</v>
      </c>
      <c r="F4179" t="s">
        <v>12</v>
      </c>
      <c r="G4179" t="s">
        <v>13</v>
      </c>
      <c r="H4179" t="s">
        <v>13</v>
      </c>
      <c r="I4179">
        <v>93</v>
      </c>
    </row>
    <row r="4180" spans="1:9" x14ac:dyDescent="0.3">
      <c r="A4180">
        <v>4179</v>
      </c>
      <c r="B4180" t="s">
        <v>9</v>
      </c>
      <c r="C4180">
        <v>480445</v>
      </c>
      <c r="D4180" t="s">
        <v>10</v>
      </c>
      <c r="E4180" t="s">
        <v>11</v>
      </c>
      <c r="F4180" t="s">
        <v>12</v>
      </c>
      <c r="G4180" t="s">
        <v>13</v>
      </c>
      <c r="H4180" t="s">
        <v>13</v>
      </c>
      <c r="I4180">
        <v>44</v>
      </c>
    </row>
    <row r="4181" spans="1:9" x14ac:dyDescent="0.3">
      <c r="A4181">
        <v>4180</v>
      </c>
      <c r="B4181" t="s">
        <v>15</v>
      </c>
      <c r="C4181">
        <v>300000</v>
      </c>
      <c r="D4181" t="s">
        <v>10</v>
      </c>
      <c r="E4181" t="s">
        <v>16</v>
      </c>
      <c r="F4181" t="s">
        <v>12</v>
      </c>
      <c r="G4181" t="s">
        <v>13</v>
      </c>
      <c r="H4181" t="s">
        <v>12</v>
      </c>
      <c r="I4181">
        <v>43</v>
      </c>
    </row>
    <row r="4182" spans="1:9" x14ac:dyDescent="0.3">
      <c r="A4182">
        <v>4181</v>
      </c>
      <c r="B4182" t="s">
        <v>9</v>
      </c>
      <c r="C4182">
        <v>417493.72</v>
      </c>
      <c r="D4182" t="s">
        <v>10</v>
      </c>
      <c r="E4182" t="s">
        <v>16</v>
      </c>
      <c r="F4182" t="s">
        <v>12</v>
      </c>
      <c r="G4182" t="s">
        <v>12</v>
      </c>
      <c r="H4182" t="s">
        <v>13</v>
      </c>
      <c r="I4182">
        <v>57</v>
      </c>
    </row>
    <row r="4183" spans="1:9" x14ac:dyDescent="0.3">
      <c r="A4183">
        <v>4182</v>
      </c>
      <c r="B4183" t="s">
        <v>9</v>
      </c>
      <c r="C4183">
        <v>1709162</v>
      </c>
      <c r="D4183" t="s">
        <v>10</v>
      </c>
      <c r="E4183" t="s">
        <v>11</v>
      </c>
      <c r="F4183" t="s">
        <v>12</v>
      </c>
      <c r="G4183" t="s">
        <v>13</v>
      </c>
      <c r="H4183" t="s">
        <v>12</v>
      </c>
      <c r="I4183">
        <v>45</v>
      </c>
    </row>
    <row r="4184" spans="1:9" x14ac:dyDescent="0.3">
      <c r="A4184">
        <v>4183</v>
      </c>
      <c r="B4184" t="s">
        <v>9</v>
      </c>
      <c r="C4184">
        <v>999555</v>
      </c>
      <c r="D4184" t="s">
        <v>10</v>
      </c>
      <c r="E4184" t="s">
        <v>11</v>
      </c>
      <c r="F4184" t="s">
        <v>12</v>
      </c>
      <c r="G4184" t="s">
        <v>13</v>
      </c>
      <c r="H4184" t="s">
        <v>13</v>
      </c>
      <c r="I4184">
        <v>35</v>
      </c>
    </row>
    <row r="4185" spans="1:9" x14ac:dyDescent="0.3">
      <c r="A4185">
        <v>4184</v>
      </c>
      <c r="B4185" t="s">
        <v>9</v>
      </c>
      <c r="C4185">
        <v>546926.74</v>
      </c>
      <c r="D4185" t="s">
        <v>10</v>
      </c>
      <c r="E4185" t="s">
        <v>16</v>
      </c>
      <c r="F4185" t="s">
        <v>12</v>
      </c>
      <c r="G4185" t="s">
        <v>13</v>
      </c>
      <c r="H4185" t="s">
        <v>13</v>
      </c>
      <c r="I4185">
        <v>28</v>
      </c>
    </row>
    <row r="4186" spans="1:9" x14ac:dyDescent="0.3">
      <c r="A4186">
        <v>4185</v>
      </c>
      <c r="B4186" t="s">
        <v>9</v>
      </c>
      <c r="C4186">
        <v>2000000</v>
      </c>
      <c r="D4186" t="s">
        <v>10</v>
      </c>
      <c r="E4186" t="s">
        <v>16</v>
      </c>
      <c r="F4186" t="s">
        <v>12</v>
      </c>
      <c r="G4186" t="s">
        <v>13</v>
      </c>
      <c r="H4186" t="s">
        <v>13</v>
      </c>
      <c r="I4186">
        <v>39</v>
      </c>
    </row>
    <row r="4187" spans="1:9" x14ac:dyDescent="0.3">
      <c r="A4187">
        <v>4186</v>
      </c>
      <c r="B4187" t="s">
        <v>9</v>
      </c>
      <c r="C4187">
        <v>674614</v>
      </c>
      <c r="D4187" t="s">
        <v>10</v>
      </c>
      <c r="E4187" t="s">
        <v>11</v>
      </c>
      <c r="F4187" t="s">
        <v>12</v>
      </c>
      <c r="G4187" t="s">
        <v>13</v>
      </c>
      <c r="H4187" t="s">
        <v>13</v>
      </c>
      <c r="I4187">
        <v>61</v>
      </c>
    </row>
    <row r="4188" spans="1:9" x14ac:dyDescent="0.3">
      <c r="A4188">
        <v>4187</v>
      </c>
      <c r="B4188" t="s">
        <v>9</v>
      </c>
      <c r="C4188">
        <v>358876</v>
      </c>
      <c r="D4188" t="s">
        <v>10</v>
      </c>
      <c r="E4188" t="s">
        <v>16</v>
      </c>
      <c r="F4188" t="s">
        <v>12</v>
      </c>
      <c r="G4188" t="s">
        <v>13</v>
      </c>
      <c r="H4188" t="s">
        <v>13</v>
      </c>
      <c r="I4188">
        <v>28</v>
      </c>
    </row>
    <row r="4189" spans="1:9" x14ac:dyDescent="0.3">
      <c r="A4189">
        <v>4188</v>
      </c>
      <c r="B4189" t="s">
        <v>9</v>
      </c>
      <c r="C4189">
        <v>886478.2</v>
      </c>
      <c r="D4189" t="s">
        <v>10</v>
      </c>
      <c r="E4189" t="s">
        <v>11</v>
      </c>
      <c r="F4189" t="s">
        <v>12</v>
      </c>
      <c r="G4189" t="s">
        <v>13</v>
      </c>
      <c r="H4189" t="s">
        <v>13</v>
      </c>
      <c r="I4189">
        <v>35</v>
      </c>
    </row>
    <row r="4190" spans="1:9" x14ac:dyDescent="0.3">
      <c r="A4190">
        <v>4189</v>
      </c>
      <c r="B4190" t="s">
        <v>9</v>
      </c>
      <c r="C4190">
        <v>540083</v>
      </c>
      <c r="D4190" t="s">
        <v>18</v>
      </c>
      <c r="E4190" t="s">
        <v>16</v>
      </c>
      <c r="F4190" t="s">
        <v>12</v>
      </c>
      <c r="G4190" t="s">
        <v>12</v>
      </c>
      <c r="H4190" t="s">
        <v>12</v>
      </c>
      <c r="I4190">
        <v>47</v>
      </c>
    </row>
    <row r="4191" spans="1:9" x14ac:dyDescent="0.3">
      <c r="A4191">
        <v>4190</v>
      </c>
      <c r="B4191" t="s">
        <v>15</v>
      </c>
      <c r="C4191">
        <v>483037.91</v>
      </c>
      <c r="D4191" t="s">
        <v>14</v>
      </c>
      <c r="E4191" t="s">
        <v>11</v>
      </c>
      <c r="F4191" t="s">
        <v>12</v>
      </c>
      <c r="G4191" t="s">
        <v>13</v>
      </c>
      <c r="H4191" t="s">
        <v>13</v>
      </c>
      <c r="I4191">
        <v>84</v>
      </c>
    </row>
    <row r="4192" spans="1:9" x14ac:dyDescent="0.3">
      <c r="A4192">
        <v>4191</v>
      </c>
      <c r="B4192" t="s">
        <v>15</v>
      </c>
      <c r="C4192">
        <v>385548</v>
      </c>
      <c r="D4192" t="s">
        <v>18</v>
      </c>
      <c r="E4192" t="s">
        <v>16</v>
      </c>
      <c r="F4192" t="s">
        <v>12</v>
      </c>
      <c r="G4192" t="s">
        <v>13</v>
      </c>
      <c r="H4192" t="s">
        <v>13</v>
      </c>
      <c r="I4192">
        <v>62</v>
      </c>
    </row>
    <row r="4193" spans="1:9" x14ac:dyDescent="0.3">
      <c r="A4193">
        <v>4192</v>
      </c>
      <c r="B4193" t="s">
        <v>9</v>
      </c>
      <c r="C4193">
        <v>2870715.1</v>
      </c>
      <c r="D4193" t="s">
        <v>10</v>
      </c>
      <c r="E4193" t="s">
        <v>11</v>
      </c>
      <c r="F4193" t="s">
        <v>12</v>
      </c>
      <c r="G4193" t="s">
        <v>13</v>
      </c>
      <c r="H4193" t="s">
        <v>13</v>
      </c>
      <c r="I4193">
        <v>57</v>
      </c>
    </row>
    <row r="4194" spans="1:9" x14ac:dyDescent="0.3">
      <c r="A4194">
        <v>4193</v>
      </c>
      <c r="B4194" t="s">
        <v>15</v>
      </c>
      <c r="C4194">
        <v>297044</v>
      </c>
      <c r="D4194" t="s">
        <v>19</v>
      </c>
      <c r="E4194" t="s">
        <v>16</v>
      </c>
      <c r="F4194" t="s">
        <v>12</v>
      </c>
      <c r="G4194" t="s">
        <v>13</v>
      </c>
      <c r="H4194" t="s">
        <v>13</v>
      </c>
      <c r="I4194">
        <v>55</v>
      </c>
    </row>
    <row r="4195" spans="1:9" x14ac:dyDescent="0.3">
      <c r="A4195">
        <v>4194</v>
      </c>
      <c r="B4195" t="s">
        <v>15</v>
      </c>
      <c r="C4195">
        <v>302470</v>
      </c>
      <c r="D4195" t="s">
        <v>18</v>
      </c>
      <c r="E4195" t="s">
        <v>16</v>
      </c>
      <c r="F4195" t="s">
        <v>12</v>
      </c>
      <c r="G4195" t="s">
        <v>13</v>
      </c>
      <c r="H4195" t="s">
        <v>13</v>
      </c>
      <c r="I4195">
        <v>24</v>
      </c>
    </row>
    <row r="4196" spans="1:9" x14ac:dyDescent="0.3">
      <c r="A4196">
        <v>4195</v>
      </c>
      <c r="B4196" t="s">
        <v>15</v>
      </c>
      <c r="C4196">
        <v>297045</v>
      </c>
      <c r="D4196" t="s">
        <v>18</v>
      </c>
      <c r="E4196" t="s">
        <v>16</v>
      </c>
      <c r="F4196" t="s">
        <v>12</v>
      </c>
      <c r="G4196" t="s">
        <v>13</v>
      </c>
      <c r="H4196" t="s">
        <v>13</v>
      </c>
      <c r="I4196">
        <v>63</v>
      </c>
    </row>
    <row r="4197" spans="1:9" x14ac:dyDescent="0.3">
      <c r="A4197">
        <v>4196</v>
      </c>
      <c r="B4197" t="s">
        <v>15</v>
      </c>
      <c r="C4197">
        <v>441000</v>
      </c>
      <c r="D4197" t="s">
        <v>10</v>
      </c>
      <c r="E4197" t="s">
        <v>16</v>
      </c>
      <c r="F4197" t="s">
        <v>12</v>
      </c>
      <c r="G4197" t="s">
        <v>13</v>
      </c>
      <c r="H4197" t="s">
        <v>13</v>
      </c>
      <c r="I4197">
        <v>22</v>
      </c>
    </row>
    <row r="4198" spans="1:9" x14ac:dyDescent="0.3">
      <c r="A4198">
        <v>4197</v>
      </c>
      <c r="B4198" t="s">
        <v>15</v>
      </c>
      <c r="C4198">
        <v>181917</v>
      </c>
      <c r="D4198" t="s">
        <v>10</v>
      </c>
      <c r="E4198" t="s">
        <v>16</v>
      </c>
      <c r="F4198" t="s">
        <v>12</v>
      </c>
      <c r="G4198" t="s">
        <v>13</v>
      </c>
      <c r="H4198" t="s">
        <v>13</v>
      </c>
      <c r="I4198">
        <v>53</v>
      </c>
    </row>
    <row r="4199" spans="1:9" x14ac:dyDescent="0.3">
      <c r="A4199">
        <v>4198</v>
      </c>
      <c r="B4199" t="s">
        <v>9</v>
      </c>
      <c r="C4199">
        <v>297045</v>
      </c>
      <c r="D4199" t="s">
        <v>18</v>
      </c>
      <c r="E4199" t="s">
        <v>16</v>
      </c>
      <c r="F4199" t="s">
        <v>12</v>
      </c>
      <c r="G4199" t="s">
        <v>13</v>
      </c>
      <c r="H4199" t="s">
        <v>13</v>
      </c>
      <c r="I4199">
        <v>34</v>
      </c>
    </row>
    <row r="4200" spans="1:9" x14ac:dyDescent="0.3">
      <c r="A4200">
        <v>4199</v>
      </c>
      <c r="B4200" t="s">
        <v>9</v>
      </c>
      <c r="C4200">
        <v>486648.56</v>
      </c>
      <c r="D4200" t="s">
        <v>10</v>
      </c>
      <c r="E4200" t="s">
        <v>16</v>
      </c>
      <c r="F4200" t="s">
        <v>12</v>
      </c>
      <c r="G4200" t="s">
        <v>13</v>
      </c>
      <c r="H4200" t="s">
        <v>13</v>
      </c>
      <c r="I4200">
        <v>39</v>
      </c>
    </row>
    <row r="4201" spans="1:9" x14ac:dyDescent="0.3">
      <c r="A4201">
        <v>4200</v>
      </c>
      <c r="B4201" t="s">
        <v>9</v>
      </c>
      <c r="C4201">
        <v>359544.27</v>
      </c>
      <c r="D4201" t="s">
        <v>21</v>
      </c>
      <c r="E4201" t="s">
        <v>16</v>
      </c>
      <c r="F4201" t="s">
        <v>12</v>
      </c>
      <c r="G4201" t="s">
        <v>12</v>
      </c>
      <c r="H4201" t="s">
        <v>13</v>
      </c>
      <c r="I4201">
        <v>38</v>
      </c>
    </row>
    <row r="4202" spans="1:9" x14ac:dyDescent="0.3">
      <c r="A4202">
        <v>4201</v>
      </c>
      <c r="B4202" t="s">
        <v>9</v>
      </c>
      <c r="C4202">
        <v>346897.4</v>
      </c>
      <c r="D4202" t="s">
        <v>10</v>
      </c>
      <c r="E4202" t="s">
        <v>16</v>
      </c>
      <c r="F4202" t="s">
        <v>12</v>
      </c>
      <c r="G4202" t="s">
        <v>13</v>
      </c>
      <c r="H4202" t="s">
        <v>13</v>
      </c>
      <c r="I4202">
        <v>21</v>
      </c>
    </row>
    <row r="4203" spans="1:9" x14ac:dyDescent="0.3">
      <c r="A4203">
        <v>4202</v>
      </c>
      <c r="B4203" t="s">
        <v>15</v>
      </c>
      <c r="C4203">
        <v>278030</v>
      </c>
      <c r="D4203" t="s">
        <v>18</v>
      </c>
      <c r="E4203" t="s">
        <v>16</v>
      </c>
      <c r="F4203" t="s">
        <v>12</v>
      </c>
      <c r="G4203" t="s">
        <v>13</v>
      </c>
      <c r="H4203" t="s">
        <v>13</v>
      </c>
      <c r="I4203">
        <v>54</v>
      </c>
    </row>
    <row r="4204" spans="1:9" x14ac:dyDescent="0.3">
      <c r="A4204">
        <v>4203</v>
      </c>
      <c r="B4204" t="s">
        <v>9</v>
      </c>
      <c r="C4204">
        <v>846723.45</v>
      </c>
      <c r="D4204" t="s">
        <v>10</v>
      </c>
      <c r="E4204" t="s">
        <v>16</v>
      </c>
      <c r="F4204" t="s">
        <v>12</v>
      </c>
      <c r="G4204" t="s">
        <v>13</v>
      </c>
      <c r="H4204" t="s">
        <v>13</v>
      </c>
      <c r="I4204">
        <v>35</v>
      </c>
    </row>
    <row r="4205" spans="1:9" x14ac:dyDescent="0.3">
      <c r="A4205">
        <v>4204</v>
      </c>
      <c r="B4205" t="s">
        <v>9</v>
      </c>
      <c r="C4205">
        <v>300018</v>
      </c>
      <c r="D4205" t="s">
        <v>17</v>
      </c>
      <c r="E4205" t="s">
        <v>16</v>
      </c>
      <c r="F4205" t="s">
        <v>12</v>
      </c>
      <c r="G4205" t="s">
        <v>13</v>
      </c>
      <c r="H4205" t="s">
        <v>13</v>
      </c>
      <c r="I4205">
        <v>64</v>
      </c>
    </row>
    <row r="4206" spans="1:9" x14ac:dyDescent="0.3">
      <c r="A4206">
        <v>4205</v>
      </c>
      <c r="B4206" t="s">
        <v>15</v>
      </c>
      <c r="C4206">
        <v>169507</v>
      </c>
      <c r="D4206" t="s">
        <v>10</v>
      </c>
      <c r="E4206" t="s">
        <v>16</v>
      </c>
      <c r="F4206" t="s">
        <v>12</v>
      </c>
      <c r="G4206" t="s">
        <v>12</v>
      </c>
      <c r="H4206" t="s">
        <v>13</v>
      </c>
      <c r="I4206">
        <v>53</v>
      </c>
    </row>
    <row r="4207" spans="1:9" x14ac:dyDescent="0.3">
      <c r="A4207">
        <v>4206</v>
      </c>
      <c r="B4207" t="s">
        <v>9</v>
      </c>
      <c r="C4207">
        <v>302982</v>
      </c>
      <c r="D4207" t="s">
        <v>18</v>
      </c>
      <c r="E4207" t="s">
        <v>16</v>
      </c>
      <c r="F4207" t="s">
        <v>12</v>
      </c>
      <c r="G4207" t="s">
        <v>13</v>
      </c>
      <c r="H4207" t="s">
        <v>13</v>
      </c>
      <c r="I4207">
        <v>63</v>
      </c>
    </row>
    <row r="4208" spans="1:9" x14ac:dyDescent="0.3">
      <c r="A4208">
        <v>4207</v>
      </c>
      <c r="B4208" t="s">
        <v>9</v>
      </c>
      <c r="C4208">
        <v>428571.43</v>
      </c>
      <c r="D4208" t="s">
        <v>10</v>
      </c>
      <c r="E4208" t="s">
        <v>16</v>
      </c>
      <c r="F4208" t="s">
        <v>12</v>
      </c>
      <c r="G4208" t="s">
        <v>13</v>
      </c>
      <c r="H4208" t="s">
        <v>13</v>
      </c>
      <c r="I4208">
        <v>34</v>
      </c>
    </row>
    <row r="4209" spans="1:9" x14ac:dyDescent="0.3">
      <c r="A4209">
        <v>4208</v>
      </c>
      <c r="B4209" t="s">
        <v>9</v>
      </c>
      <c r="C4209">
        <v>418466</v>
      </c>
      <c r="D4209" t="s">
        <v>10</v>
      </c>
      <c r="E4209" t="s">
        <v>16</v>
      </c>
      <c r="F4209" t="s">
        <v>12</v>
      </c>
      <c r="G4209" t="s">
        <v>13</v>
      </c>
      <c r="H4209" t="s">
        <v>13</v>
      </c>
      <c r="I4209">
        <v>40</v>
      </c>
    </row>
    <row r="4210" spans="1:9" x14ac:dyDescent="0.3">
      <c r="A4210">
        <v>4209</v>
      </c>
      <c r="B4210" t="s">
        <v>9</v>
      </c>
      <c r="C4210">
        <v>407937</v>
      </c>
      <c r="D4210" t="s">
        <v>10</v>
      </c>
      <c r="E4210" t="s">
        <v>16</v>
      </c>
      <c r="F4210" t="s">
        <v>12</v>
      </c>
      <c r="G4210" t="s">
        <v>13</v>
      </c>
      <c r="H4210" t="s">
        <v>13</v>
      </c>
      <c r="I4210">
        <v>34</v>
      </c>
    </row>
    <row r="4211" spans="1:9" x14ac:dyDescent="0.3">
      <c r="A4211">
        <v>4210</v>
      </c>
      <c r="B4211" t="s">
        <v>9</v>
      </c>
      <c r="C4211">
        <v>461380</v>
      </c>
      <c r="D4211" t="s">
        <v>10</v>
      </c>
      <c r="E4211" t="s">
        <v>16</v>
      </c>
      <c r="F4211" t="s">
        <v>12</v>
      </c>
      <c r="G4211" t="s">
        <v>13</v>
      </c>
      <c r="H4211" t="s">
        <v>13</v>
      </c>
      <c r="I4211">
        <v>30</v>
      </c>
    </row>
    <row r="4212" spans="1:9" x14ac:dyDescent="0.3">
      <c r="A4212">
        <v>4211</v>
      </c>
      <c r="B4212" t="s">
        <v>9</v>
      </c>
      <c r="C4212">
        <v>746235</v>
      </c>
      <c r="D4212" t="s">
        <v>10</v>
      </c>
      <c r="E4212" t="s">
        <v>16</v>
      </c>
      <c r="F4212" t="s">
        <v>12</v>
      </c>
      <c r="G4212" t="s">
        <v>13</v>
      </c>
      <c r="H4212" t="s">
        <v>13</v>
      </c>
      <c r="I4212">
        <v>49</v>
      </c>
    </row>
    <row r="4213" spans="1:9" x14ac:dyDescent="0.3">
      <c r="A4213">
        <v>4212</v>
      </c>
      <c r="B4213" t="s">
        <v>9</v>
      </c>
      <c r="C4213">
        <v>1041833.32</v>
      </c>
      <c r="D4213" t="s">
        <v>10</v>
      </c>
      <c r="E4213" t="s">
        <v>11</v>
      </c>
      <c r="F4213" t="s">
        <v>12</v>
      </c>
      <c r="G4213" t="s">
        <v>13</v>
      </c>
      <c r="H4213" t="s">
        <v>13</v>
      </c>
      <c r="I4213">
        <v>60</v>
      </c>
    </row>
    <row r="4214" spans="1:9" x14ac:dyDescent="0.3">
      <c r="A4214">
        <v>4213</v>
      </c>
      <c r="B4214" t="s">
        <v>9</v>
      </c>
      <c r="C4214">
        <v>324047</v>
      </c>
      <c r="D4214" t="s">
        <v>18</v>
      </c>
      <c r="E4214" t="s">
        <v>16</v>
      </c>
      <c r="F4214" t="s">
        <v>13</v>
      </c>
      <c r="G4214" t="s">
        <v>13</v>
      </c>
      <c r="H4214" t="s">
        <v>13</v>
      </c>
      <c r="I4214">
        <v>65</v>
      </c>
    </row>
    <row r="4215" spans="1:9" x14ac:dyDescent="0.3">
      <c r="A4215">
        <v>4214</v>
      </c>
      <c r="B4215" t="s">
        <v>15</v>
      </c>
      <c r="C4215">
        <v>1482778.51</v>
      </c>
      <c r="D4215" t="s">
        <v>10</v>
      </c>
      <c r="E4215" t="s">
        <v>16</v>
      </c>
      <c r="F4215" t="s">
        <v>12</v>
      </c>
      <c r="G4215" t="s">
        <v>13</v>
      </c>
      <c r="H4215" t="s">
        <v>12</v>
      </c>
      <c r="I4215">
        <v>37</v>
      </c>
    </row>
    <row r="4216" spans="1:9" x14ac:dyDescent="0.3">
      <c r="A4216">
        <v>4215</v>
      </c>
      <c r="B4216" t="s">
        <v>9</v>
      </c>
      <c r="C4216">
        <v>620245</v>
      </c>
      <c r="D4216" t="s">
        <v>18</v>
      </c>
      <c r="E4216" t="s">
        <v>16</v>
      </c>
      <c r="F4216" t="s">
        <v>12</v>
      </c>
      <c r="G4216" t="s">
        <v>13</v>
      </c>
      <c r="H4216" t="s">
        <v>13</v>
      </c>
      <c r="I4216">
        <v>45</v>
      </c>
    </row>
    <row r="4217" spans="1:9" x14ac:dyDescent="0.3">
      <c r="A4217">
        <v>4216</v>
      </c>
      <c r="B4217" t="s">
        <v>9</v>
      </c>
      <c r="C4217">
        <v>37500</v>
      </c>
      <c r="D4217" t="s">
        <v>10</v>
      </c>
      <c r="E4217" t="s">
        <v>16</v>
      </c>
      <c r="F4217" t="s">
        <v>12</v>
      </c>
      <c r="G4217" t="s">
        <v>13</v>
      </c>
      <c r="H4217" t="s">
        <v>12</v>
      </c>
      <c r="I4217">
        <v>47</v>
      </c>
    </row>
    <row r="4218" spans="1:9" x14ac:dyDescent="0.3">
      <c r="A4218">
        <v>4217</v>
      </c>
      <c r="B4218" t="s">
        <v>15</v>
      </c>
      <c r="C4218">
        <v>297045</v>
      </c>
      <c r="D4218" t="s">
        <v>17</v>
      </c>
      <c r="E4218" t="s">
        <v>16</v>
      </c>
      <c r="F4218" t="s">
        <v>12</v>
      </c>
      <c r="G4218" t="s">
        <v>13</v>
      </c>
      <c r="H4218" t="s">
        <v>12</v>
      </c>
      <c r="I4218">
        <v>48</v>
      </c>
    </row>
    <row r="4219" spans="1:9" x14ac:dyDescent="0.3">
      <c r="A4219">
        <v>4218</v>
      </c>
      <c r="B4219" t="s">
        <v>9</v>
      </c>
      <c r="C4219">
        <v>1810740.4</v>
      </c>
      <c r="D4219" t="s">
        <v>10</v>
      </c>
      <c r="E4219" t="s">
        <v>11</v>
      </c>
      <c r="F4219" t="s">
        <v>12</v>
      </c>
      <c r="G4219" t="s">
        <v>13</v>
      </c>
      <c r="H4219" t="s">
        <v>13</v>
      </c>
      <c r="I4219">
        <v>55</v>
      </c>
    </row>
    <row r="4220" spans="1:9" x14ac:dyDescent="0.3">
      <c r="A4220">
        <v>4219</v>
      </c>
      <c r="B4220" t="s">
        <v>9</v>
      </c>
      <c r="C4220">
        <v>8850000</v>
      </c>
      <c r="D4220" t="s">
        <v>10</v>
      </c>
      <c r="E4220" t="s">
        <v>16</v>
      </c>
      <c r="F4220" t="s">
        <v>12</v>
      </c>
      <c r="G4220" t="s">
        <v>13</v>
      </c>
      <c r="H4220" t="s">
        <v>13</v>
      </c>
      <c r="I4220">
        <v>41</v>
      </c>
    </row>
    <row r="4221" spans="1:9" x14ac:dyDescent="0.3">
      <c r="A4221">
        <v>4220</v>
      </c>
      <c r="B4221" t="s">
        <v>15</v>
      </c>
      <c r="C4221">
        <v>955676</v>
      </c>
      <c r="D4221" t="s">
        <v>18</v>
      </c>
      <c r="E4221" t="s">
        <v>16</v>
      </c>
      <c r="F4221" t="s">
        <v>12</v>
      </c>
      <c r="G4221" t="s">
        <v>13</v>
      </c>
      <c r="H4221" t="s">
        <v>13</v>
      </c>
      <c r="I4221">
        <v>38</v>
      </c>
    </row>
    <row r="4222" spans="1:9" x14ac:dyDescent="0.3">
      <c r="A4222">
        <v>4221</v>
      </c>
      <c r="B4222" t="s">
        <v>9</v>
      </c>
      <c r="C4222">
        <v>278030</v>
      </c>
      <c r="D4222" t="s">
        <v>19</v>
      </c>
      <c r="E4222" t="s">
        <v>16</v>
      </c>
      <c r="F4222" t="s">
        <v>12</v>
      </c>
      <c r="G4222" t="s">
        <v>13</v>
      </c>
      <c r="H4222" t="s">
        <v>13</v>
      </c>
      <c r="I4222">
        <v>68</v>
      </c>
    </row>
    <row r="4223" spans="1:9" x14ac:dyDescent="0.3">
      <c r="A4223">
        <v>4222</v>
      </c>
      <c r="B4223" t="s">
        <v>9</v>
      </c>
      <c r="C4223">
        <v>301502.2</v>
      </c>
      <c r="D4223" t="s">
        <v>10</v>
      </c>
      <c r="E4223" t="s">
        <v>16</v>
      </c>
      <c r="F4223" t="s">
        <v>12</v>
      </c>
      <c r="G4223" t="s">
        <v>13</v>
      </c>
      <c r="H4223" t="s">
        <v>13</v>
      </c>
      <c r="I4223">
        <v>29</v>
      </c>
    </row>
    <row r="4224" spans="1:9" x14ac:dyDescent="0.3">
      <c r="A4224">
        <v>4223</v>
      </c>
      <c r="B4224" t="s">
        <v>9</v>
      </c>
      <c r="C4224">
        <v>1331200</v>
      </c>
      <c r="D4224" t="s">
        <v>10</v>
      </c>
      <c r="E4224" t="s">
        <v>16</v>
      </c>
      <c r="F4224" t="s">
        <v>12</v>
      </c>
      <c r="G4224" t="s">
        <v>13</v>
      </c>
      <c r="H4224" t="s">
        <v>13</v>
      </c>
      <c r="I4224">
        <v>31</v>
      </c>
    </row>
    <row r="4225" spans="1:9" x14ac:dyDescent="0.3">
      <c r="A4225">
        <v>4224</v>
      </c>
      <c r="B4225" t="s">
        <v>15</v>
      </c>
      <c r="C4225">
        <v>368052.97</v>
      </c>
      <c r="D4225" t="s">
        <v>10</v>
      </c>
      <c r="E4225" t="s">
        <v>16</v>
      </c>
      <c r="F4225" t="s">
        <v>12</v>
      </c>
      <c r="G4225" t="s">
        <v>13</v>
      </c>
      <c r="H4225" t="s">
        <v>13</v>
      </c>
      <c r="I4225">
        <v>37</v>
      </c>
    </row>
    <row r="4226" spans="1:9" x14ac:dyDescent="0.3">
      <c r="A4226">
        <v>4225</v>
      </c>
      <c r="B4226" t="s">
        <v>9</v>
      </c>
      <c r="C4226">
        <v>65000</v>
      </c>
      <c r="D4226" t="s">
        <v>10</v>
      </c>
      <c r="E4226" t="s">
        <v>16</v>
      </c>
      <c r="F4226" t="s">
        <v>12</v>
      </c>
      <c r="G4226" t="s">
        <v>12</v>
      </c>
      <c r="H4226" t="s">
        <v>13</v>
      </c>
      <c r="I4226">
        <v>33</v>
      </c>
    </row>
    <row r="4227" spans="1:9" x14ac:dyDescent="0.3">
      <c r="A4227">
        <v>4226</v>
      </c>
      <c r="B4227" t="s">
        <v>15</v>
      </c>
      <c r="C4227">
        <v>4770580</v>
      </c>
      <c r="D4227" t="s">
        <v>14</v>
      </c>
      <c r="E4227" t="s">
        <v>11</v>
      </c>
      <c r="F4227" t="s">
        <v>12</v>
      </c>
      <c r="G4227" t="s">
        <v>13</v>
      </c>
      <c r="H4227" t="s">
        <v>13</v>
      </c>
      <c r="I4227">
        <v>82</v>
      </c>
    </row>
    <row r="4228" spans="1:9" x14ac:dyDescent="0.3">
      <c r="A4228">
        <v>4227</v>
      </c>
      <c r="B4228" t="s">
        <v>9</v>
      </c>
      <c r="C4228">
        <v>1320594.4099999999</v>
      </c>
      <c r="D4228" t="s">
        <v>10</v>
      </c>
      <c r="E4228" t="s">
        <v>16</v>
      </c>
      <c r="F4228" t="s">
        <v>12</v>
      </c>
      <c r="G4228" t="s">
        <v>13</v>
      </c>
      <c r="H4228" t="s">
        <v>13</v>
      </c>
      <c r="I4228">
        <v>26</v>
      </c>
    </row>
    <row r="4229" spans="1:9" x14ac:dyDescent="0.3">
      <c r="A4229">
        <v>4228</v>
      </c>
      <c r="B4229" t="s">
        <v>9</v>
      </c>
      <c r="C4229">
        <v>349825</v>
      </c>
      <c r="D4229" t="s">
        <v>10</v>
      </c>
      <c r="E4229" t="s">
        <v>16</v>
      </c>
      <c r="F4229" t="s">
        <v>12</v>
      </c>
      <c r="G4229" t="s">
        <v>13</v>
      </c>
      <c r="H4229" t="s">
        <v>13</v>
      </c>
      <c r="I4229">
        <v>55</v>
      </c>
    </row>
    <row r="4230" spans="1:9" x14ac:dyDescent="0.3">
      <c r="A4230">
        <v>4229</v>
      </c>
      <c r="B4230" t="s">
        <v>15</v>
      </c>
      <c r="C4230">
        <v>410881.45</v>
      </c>
      <c r="D4230" t="s">
        <v>10</v>
      </c>
      <c r="E4230" t="s">
        <v>16</v>
      </c>
      <c r="F4230" t="s">
        <v>12</v>
      </c>
      <c r="G4230" t="s">
        <v>13</v>
      </c>
      <c r="H4230" t="s">
        <v>13</v>
      </c>
      <c r="I4230">
        <v>45</v>
      </c>
    </row>
    <row r="4231" spans="1:9" x14ac:dyDescent="0.3">
      <c r="A4231">
        <v>4230</v>
      </c>
      <c r="B4231" t="s">
        <v>9</v>
      </c>
      <c r="C4231">
        <v>600000</v>
      </c>
      <c r="D4231" t="s">
        <v>10</v>
      </c>
      <c r="E4231" t="s">
        <v>16</v>
      </c>
      <c r="F4231" t="s">
        <v>12</v>
      </c>
      <c r="G4231" t="s">
        <v>13</v>
      </c>
      <c r="H4231" t="s">
        <v>12</v>
      </c>
      <c r="I4231">
        <v>28</v>
      </c>
    </row>
    <row r="4232" spans="1:9" x14ac:dyDescent="0.3">
      <c r="A4232">
        <v>4231</v>
      </c>
      <c r="B4232" t="s">
        <v>15</v>
      </c>
      <c r="C4232">
        <v>631000</v>
      </c>
      <c r="D4232" t="s">
        <v>10</v>
      </c>
      <c r="E4232" t="s">
        <v>16</v>
      </c>
      <c r="F4232" t="s">
        <v>12</v>
      </c>
      <c r="G4232" t="s">
        <v>13</v>
      </c>
      <c r="H4232" t="s">
        <v>13</v>
      </c>
      <c r="I4232">
        <v>32</v>
      </c>
    </row>
    <row r="4233" spans="1:9" x14ac:dyDescent="0.3">
      <c r="A4233">
        <v>4232</v>
      </c>
      <c r="B4233" t="s">
        <v>9</v>
      </c>
      <c r="C4233">
        <v>1873201.89</v>
      </c>
      <c r="D4233" t="s">
        <v>10</v>
      </c>
      <c r="E4233" t="s">
        <v>16</v>
      </c>
      <c r="F4233" t="s">
        <v>12</v>
      </c>
      <c r="G4233" t="s">
        <v>13</v>
      </c>
      <c r="H4233" t="s">
        <v>13</v>
      </c>
      <c r="I4233">
        <v>49</v>
      </c>
    </row>
    <row r="4234" spans="1:9" x14ac:dyDescent="0.3">
      <c r="A4234">
        <v>4233</v>
      </c>
      <c r="B4234" t="s">
        <v>15</v>
      </c>
      <c r="C4234">
        <v>875386</v>
      </c>
      <c r="D4234" t="s">
        <v>14</v>
      </c>
      <c r="E4234" t="s">
        <v>11</v>
      </c>
      <c r="F4234" t="s">
        <v>12</v>
      </c>
      <c r="G4234" t="s">
        <v>13</v>
      </c>
      <c r="H4234" t="s">
        <v>13</v>
      </c>
      <c r="I4234">
        <v>70</v>
      </c>
    </row>
    <row r="4235" spans="1:9" x14ac:dyDescent="0.3">
      <c r="A4235">
        <v>4234</v>
      </c>
      <c r="B4235" t="s">
        <v>9</v>
      </c>
      <c r="C4235">
        <v>325000</v>
      </c>
      <c r="D4235" t="s">
        <v>10</v>
      </c>
      <c r="E4235" t="s">
        <v>16</v>
      </c>
      <c r="F4235" t="s">
        <v>12</v>
      </c>
      <c r="G4235" t="s">
        <v>13</v>
      </c>
      <c r="H4235" t="s">
        <v>13</v>
      </c>
      <c r="I4235">
        <v>55</v>
      </c>
    </row>
    <row r="4236" spans="1:9" x14ac:dyDescent="0.3">
      <c r="A4236">
        <v>4235</v>
      </c>
      <c r="B4236" t="s">
        <v>9</v>
      </c>
      <c r="C4236">
        <v>300018</v>
      </c>
      <c r="D4236" t="s">
        <v>18</v>
      </c>
      <c r="E4236" t="s">
        <v>16</v>
      </c>
      <c r="F4236" t="s">
        <v>12</v>
      </c>
      <c r="G4236" t="s">
        <v>13</v>
      </c>
      <c r="H4236" t="s">
        <v>13</v>
      </c>
      <c r="I4236">
        <v>38</v>
      </c>
    </row>
    <row r="4237" spans="1:9" x14ac:dyDescent="0.3">
      <c r="A4237">
        <v>4236</v>
      </c>
      <c r="B4237" t="s">
        <v>15</v>
      </c>
      <c r="C4237">
        <v>326749</v>
      </c>
      <c r="D4237" t="s">
        <v>18</v>
      </c>
      <c r="E4237" t="s">
        <v>16</v>
      </c>
      <c r="F4237" t="s">
        <v>12</v>
      </c>
      <c r="G4237" t="s">
        <v>13</v>
      </c>
      <c r="H4237" t="s">
        <v>12</v>
      </c>
      <c r="I4237">
        <v>34</v>
      </c>
    </row>
    <row r="4238" spans="1:9" x14ac:dyDescent="0.3">
      <c r="A4238">
        <v>4237</v>
      </c>
      <c r="B4238" t="s">
        <v>15</v>
      </c>
      <c r="C4238">
        <v>355310.4</v>
      </c>
      <c r="D4238" t="s">
        <v>10</v>
      </c>
      <c r="E4238" t="s">
        <v>16</v>
      </c>
      <c r="F4238" t="s">
        <v>12</v>
      </c>
      <c r="G4238" t="s">
        <v>13</v>
      </c>
      <c r="H4238" t="s">
        <v>13</v>
      </c>
      <c r="I4238">
        <v>22</v>
      </c>
    </row>
    <row r="4239" spans="1:9" x14ac:dyDescent="0.3">
      <c r="A4239">
        <v>4238</v>
      </c>
      <c r="B4239" t="s">
        <v>9</v>
      </c>
      <c r="C4239">
        <v>278030</v>
      </c>
      <c r="D4239" t="s">
        <v>19</v>
      </c>
      <c r="E4239" t="s">
        <v>16</v>
      </c>
      <c r="F4239" t="s">
        <v>12</v>
      </c>
      <c r="G4239" t="s">
        <v>13</v>
      </c>
      <c r="H4239" t="s">
        <v>13</v>
      </c>
      <c r="I4239">
        <v>49</v>
      </c>
    </row>
    <row r="4240" spans="1:9" x14ac:dyDescent="0.3">
      <c r="A4240">
        <v>4239</v>
      </c>
      <c r="B4240" t="s">
        <v>9</v>
      </c>
      <c r="C4240">
        <v>2471513.6</v>
      </c>
      <c r="D4240" t="s">
        <v>10</v>
      </c>
      <c r="E4240" t="s">
        <v>11</v>
      </c>
      <c r="F4240" t="s">
        <v>12</v>
      </c>
      <c r="G4240" t="s">
        <v>13</v>
      </c>
      <c r="H4240" t="s">
        <v>13</v>
      </c>
      <c r="I4240">
        <v>56</v>
      </c>
    </row>
    <row r="4241" spans="1:9" x14ac:dyDescent="0.3">
      <c r="A4241">
        <v>4240</v>
      </c>
      <c r="B4241" t="s">
        <v>9</v>
      </c>
      <c r="C4241">
        <v>297046</v>
      </c>
      <c r="D4241" t="s">
        <v>18</v>
      </c>
      <c r="E4241" t="s">
        <v>16</v>
      </c>
      <c r="F4241" t="s">
        <v>12</v>
      </c>
      <c r="G4241" t="s">
        <v>13</v>
      </c>
      <c r="H4241" t="s">
        <v>12</v>
      </c>
      <c r="I4241">
        <v>35</v>
      </c>
    </row>
    <row r="4242" spans="1:9" x14ac:dyDescent="0.3">
      <c r="A4242">
        <v>4241</v>
      </c>
      <c r="B4242" t="s">
        <v>9</v>
      </c>
      <c r="C4242">
        <v>300018</v>
      </c>
      <c r="D4242" t="s">
        <v>17</v>
      </c>
      <c r="E4242" t="s">
        <v>16</v>
      </c>
      <c r="F4242" t="s">
        <v>12</v>
      </c>
      <c r="G4242" t="s">
        <v>13</v>
      </c>
      <c r="H4242" t="s">
        <v>13</v>
      </c>
      <c r="I4242">
        <v>68</v>
      </c>
    </row>
    <row r="4243" spans="1:9" x14ac:dyDescent="0.3">
      <c r="A4243">
        <v>4242</v>
      </c>
      <c r="B4243" t="s">
        <v>15</v>
      </c>
      <c r="C4243">
        <v>72107</v>
      </c>
      <c r="D4243" t="s">
        <v>10</v>
      </c>
      <c r="E4243" t="s">
        <v>16</v>
      </c>
      <c r="F4243" t="s">
        <v>12</v>
      </c>
      <c r="G4243" t="s">
        <v>13</v>
      </c>
      <c r="H4243" t="s">
        <v>12</v>
      </c>
      <c r="I4243">
        <v>24</v>
      </c>
    </row>
    <row r="4244" spans="1:9" x14ac:dyDescent="0.3">
      <c r="A4244">
        <v>4243</v>
      </c>
      <c r="B4244" t="s">
        <v>15</v>
      </c>
      <c r="C4244">
        <v>348503</v>
      </c>
      <c r="D4244" t="s">
        <v>10</v>
      </c>
      <c r="E4244" t="s">
        <v>16</v>
      </c>
      <c r="F4244" t="s">
        <v>12</v>
      </c>
      <c r="G4244" t="s">
        <v>13</v>
      </c>
      <c r="H4244" t="s">
        <v>13</v>
      </c>
      <c r="I4244">
        <v>41</v>
      </c>
    </row>
    <row r="4245" spans="1:9" x14ac:dyDescent="0.3">
      <c r="A4245">
        <v>4244</v>
      </c>
      <c r="B4245" t="s">
        <v>9</v>
      </c>
      <c r="C4245">
        <v>642383</v>
      </c>
      <c r="D4245" t="s">
        <v>10</v>
      </c>
      <c r="E4245" t="s">
        <v>11</v>
      </c>
      <c r="F4245" t="s">
        <v>12</v>
      </c>
      <c r="G4245" t="s">
        <v>13</v>
      </c>
      <c r="H4245" t="s">
        <v>13</v>
      </c>
      <c r="I4245">
        <v>27</v>
      </c>
    </row>
    <row r="4246" spans="1:9" x14ac:dyDescent="0.3">
      <c r="A4246">
        <v>4245</v>
      </c>
      <c r="B4246" t="s">
        <v>15</v>
      </c>
      <c r="C4246">
        <v>218508.48</v>
      </c>
      <c r="D4246" t="s">
        <v>10</v>
      </c>
      <c r="E4246" t="s">
        <v>16</v>
      </c>
      <c r="F4246" t="s">
        <v>12</v>
      </c>
      <c r="G4246" t="s">
        <v>12</v>
      </c>
      <c r="H4246" t="s">
        <v>12</v>
      </c>
      <c r="I4246">
        <v>49</v>
      </c>
    </row>
    <row r="4247" spans="1:9" x14ac:dyDescent="0.3">
      <c r="A4247">
        <v>4246</v>
      </c>
      <c r="B4247" t="s">
        <v>9</v>
      </c>
      <c r="C4247">
        <v>650000.12</v>
      </c>
      <c r="D4247" t="s">
        <v>10</v>
      </c>
      <c r="E4247" t="s">
        <v>16</v>
      </c>
      <c r="F4247" t="s">
        <v>12</v>
      </c>
      <c r="G4247" t="s">
        <v>13</v>
      </c>
      <c r="H4247" t="s">
        <v>13</v>
      </c>
      <c r="I4247">
        <v>27</v>
      </c>
    </row>
    <row r="4248" spans="1:9" x14ac:dyDescent="0.3">
      <c r="A4248">
        <v>4247</v>
      </c>
      <c r="B4248" t="s">
        <v>9</v>
      </c>
      <c r="C4248">
        <v>406358</v>
      </c>
      <c r="D4248" t="s">
        <v>18</v>
      </c>
      <c r="E4248" t="s">
        <v>16</v>
      </c>
      <c r="F4248" t="s">
        <v>12</v>
      </c>
      <c r="G4248" t="s">
        <v>13</v>
      </c>
      <c r="H4248" t="s">
        <v>12</v>
      </c>
      <c r="I4248">
        <v>60</v>
      </c>
    </row>
    <row r="4249" spans="1:9" x14ac:dyDescent="0.3">
      <c r="A4249">
        <v>4248</v>
      </c>
      <c r="B4249" t="s">
        <v>9</v>
      </c>
      <c r="C4249">
        <v>100000</v>
      </c>
      <c r="D4249" t="s">
        <v>10</v>
      </c>
      <c r="E4249" t="s">
        <v>16</v>
      </c>
      <c r="F4249" t="s">
        <v>12</v>
      </c>
      <c r="G4249" t="s">
        <v>13</v>
      </c>
      <c r="H4249" t="s">
        <v>13</v>
      </c>
      <c r="I4249">
        <v>56</v>
      </c>
    </row>
    <row r="4250" spans="1:9" x14ac:dyDescent="0.3">
      <c r="A4250">
        <v>4249</v>
      </c>
      <c r="B4250" t="s">
        <v>9</v>
      </c>
      <c r="C4250">
        <v>171013.5</v>
      </c>
      <c r="D4250" t="s">
        <v>10</v>
      </c>
      <c r="E4250" t="s">
        <v>16</v>
      </c>
      <c r="F4250" t="s">
        <v>12</v>
      </c>
      <c r="G4250" t="s">
        <v>13</v>
      </c>
      <c r="H4250" t="s">
        <v>13</v>
      </c>
      <c r="I4250">
        <v>24</v>
      </c>
    </row>
    <row r="4251" spans="1:9" x14ac:dyDescent="0.3">
      <c r="A4251">
        <v>4250</v>
      </c>
      <c r="B4251" t="s">
        <v>15</v>
      </c>
      <c r="C4251">
        <v>999660.5</v>
      </c>
      <c r="D4251" t="s">
        <v>10</v>
      </c>
      <c r="E4251" t="s">
        <v>16</v>
      </c>
      <c r="F4251" t="s">
        <v>12</v>
      </c>
      <c r="G4251" t="s">
        <v>12</v>
      </c>
      <c r="H4251" t="s">
        <v>13</v>
      </c>
      <c r="I4251">
        <v>30</v>
      </c>
    </row>
    <row r="4252" spans="1:9" x14ac:dyDescent="0.3">
      <c r="A4252">
        <v>4251</v>
      </c>
      <c r="B4252" t="s">
        <v>9</v>
      </c>
      <c r="C4252">
        <v>370517.81</v>
      </c>
      <c r="D4252" t="s">
        <v>10</v>
      </c>
      <c r="E4252" t="s">
        <v>16</v>
      </c>
      <c r="F4252" t="s">
        <v>12</v>
      </c>
      <c r="G4252" t="s">
        <v>13</v>
      </c>
      <c r="H4252" t="s">
        <v>13</v>
      </c>
      <c r="I4252">
        <v>28</v>
      </c>
    </row>
    <row r="4253" spans="1:9" x14ac:dyDescent="0.3">
      <c r="A4253">
        <v>4252</v>
      </c>
      <c r="B4253" t="s">
        <v>9</v>
      </c>
      <c r="C4253">
        <v>478473.57</v>
      </c>
      <c r="D4253" t="s">
        <v>10</v>
      </c>
      <c r="E4253" t="s">
        <v>16</v>
      </c>
      <c r="F4253" t="s">
        <v>12</v>
      </c>
      <c r="G4253" t="s">
        <v>13</v>
      </c>
      <c r="H4253" t="s">
        <v>13</v>
      </c>
      <c r="I4253">
        <v>26</v>
      </c>
    </row>
    <row r="4254" spans="1:9" x14ac:dyDescent="0.3">
      <c r="A4254">
        <v>4253</v>
      </c>
      <c r="B4254" t="s">
        <v>15</v>
      </c>
      <c r="C4254">
        <v>488864.43</v>
      </c>
      <c r="D4254" t="s">
        <v>10</v>
      </c>
      <c r="E4254" t="s">
        <v>11</v>
      </c>
      <c r="F4254" t="s">
        <v>12</v>
      </c>
      <c r="G4254" t="s">
        <v>13</v>
      </c>
      <c r="H4254" t="s">
        <v>13</v>
      </c>
      <c r="I4254">
        <v>25</v>
      </c>
    </row>
    <row r="4255" spans="1:9" x14ac:dyDescent="0.3">
      <c r="A4255">
        <v>4254</v>
      </c>
      <c r="B4255" t="s">
        <v>9</v>
      </c>
      <c r="C4255">
        <v>440625</v>
      </c>
      <c r="D4255" t="s">
        <v>10</v>
      </c>
      <c r="E4255" t="s">
        <v>16</v>
      </c>
      <c r="F4255" t="s">
        <v>12</v>
      </c>
      <c r="G4255" t="s">
        <v>13</v>
      </c>
      <c r="H4255" t="s">
        <v>13</v>
      </c>
      <c r="I4255">
        <v>26</v>
      </c>
    </row>
    <row r="4256" spans="1:9" x14ac:dyDescent="0.3">
      <c r="A4256">
        <v>4255</v>
      </c>
      <c r="B4256" t="s">
        <v>9</v>
      </c>
      <c r="C4256">
        <v>323266.27</v>
      </c>
      <c r="D4256" t="s">
        <v>10</v>
      </c>
      <c r="E4256" t="s">
        <v>16</v>
      </c>
      <c r="F4256" t="s">
        <v>12</v>
      </c>
      <c r="G4256" t="s">
        <v>13</v>
      </c>
      <c r="H4256" t="s">
        <v>13</v>
      </c>
      <c r="I4256">
        <v>26</v>
      </c>
    </row>
    <row r="4257" spans="1:9" x14ac:dyDescent="0.3">
      <c r="A4257">
        <v>4256</v>
      </c>
      <c r="B4257" t="s">
        <v>9</v>
      </c>
      <c r="C4257">
        <v>525000</v>
      </c>
      <c r="D4257" t="s">
        <v>10</v>
      </c>
      <c r="E4257" t="s">
        <v>16</v>
      </c>
      <c r="F4257" t="s">
        <v>12</v>
      </c>
      <c r="G4257" t="s">
        <v>13</v>
      </c>
      <c r="H4257" t="s">
        <v>13</v>
      </c>
      <c r="I4257">
        <v>66</v>
      </c>
    </row>
    <row r="4258" spans="1:9" x14ac:dyDescent="0.3">
      <c r="A4258">
        <v>4257</v>
      </c>
      <c r="B4258" t="s">
        <v>15</v>
      </c>
      <c r="C4258">
        <v>297045</v>
      </c>
      <c r="D4258" t="s">
        <v>17</v>
      </c>
      <c r="E4258" t="s">
        <v>16</v>
      </c>
      <c r="F4258" t="s">
        <v>12</v>
      </c>
      <c r="G4258" t="s">
        <v>13</v>
      </c>
      <c r="H4258" t="s">
        <v>13</v>
      </c>
      <c r="I4258">
        <v>53</v>
      </c>
    </row>
    <row r="4259" spans="1:9" x14ac:dyDescent="0.3">
      <c r="A4259">
        <v>4258</v>
      </c>
      <c r="B4259" t="s">
        <v>9</v>
      </c>
      <c r="C4259">
        <v>366445.56</v>
      </c>
      <c r="D4259" t="s">
        <v>10</v>
      </c>
      <c r="E4259" t="s">
        <v>16</v>
      </c>
      <c r="F4259" t="s">
        <v>12</v>
      </c>
      <c r="G4259" t="s">
        <v>13</v>
      </c>
      <c r="H4259" t="s">
        <v>13</v>
      </c>
      <c r="I4259">
        <v>40</v>
      </c>
    </row>
    <row r="4260" spans="1:9" x14ac:dyDescent="0.3">
      <c r="A4260">
        <v>4259</v>
      </c>
      <c r="B4260" t="s">
        <v>9</v>
      </c>
      <c r="C4260">
        <v>297586</v>
      </c>
      <c r="D4260" t="s">
        <v>17</v>
      </c>
      <c r="E4260" t="s">
        <v>16</v>
      </c>
      <c r="F4260" t="s">
        <v>12</v>
      </c>
      <c r="G4260" t="s">
        <v>12</v>
      </c>
      <c r="H4260" t="s">
        <v>13</v>
      </c>
      <c r="I4260">
        <v>61</v>
      </c>
    </row>
    <row r="4261" spans="1:9" x14ac:dyDescent="0.3">
      <c r="A4261">
        <v>4260</v>
      </c>
      <c r="B4261" t="s">
        <v>15</v>
      </c>
      <c r="C4261">
        <v>1216185</v>
      </c>
      <c r="D4261" t="s">
        <v>10</v>
      </c>
      <c r="E4261" t="s">
        <v>11</v>
      </c>
      <c r="F4261" t="s">
        <v>12</v>
      </c>
      <c r="G4261" t="s">
        <v>13</v>
      </c>
      <c r="H4261" t="s">
        <v>12</v>
      </c>
      <c r="I4261">
        <v>45</v>
      </c>
    </row>
    <row r="4262" spans="1:9" x14ac:dyDescent="0.3">
      <c r="A4262">
        <v>4261</v>
      </c>
      <c r="B4262" t="s">
        <v>9</v>
      </c>
      <c r="C4262">
        <v>575208.32999999996</v>
      </c>
      <c r="D4262" t="s">
        <v>10</v>
      </c>
      <c r="E4262" t="s">
        <v>16</v>
      </c>
      <c r="F4262" t="s">
        <v>12</v>
      </c>
      <c r="G4262" t="s">
        <v>13</v>
      </c>
      <c r="H4262" t="s">
        <v>13</v>
      </c>
      <c r="I4262">
        <v>24</v>
      </c>
    </row>
    <row r="4263" spans="1:9" x14ac:dyDescent="0.3">
      <c r="A4263">
        <v>4262</v>
      </c>
      <c r="B4263" t="s">
        <v>15</v>
      </c>
      <c r="C4263">
        <v>297046</v>
      </c>
      <c r="D4263" t="s">
        <v>17</v>
      </c>
      <c r="E4263" t="s">
        <v>16</v>
      </c>
      <c r="F4263" t="s">
        <v>12</v>
      </c>
      <c r="G4263" t="s">
        <v>12</v>
      </c>
      <c r="H4263" t="s">
        <v>13</v>
      </c>
      <c r="I4263">
        <v>59</v>
      </c>
    </row>
    <row r="4264" spans="1:9" x14ac:dyDescent="0.3">
      <c r="A4264">
        <v>4263</v>
      </c>
      <c r="B4264" t="s">
        <v>15</v>
      </c>
      <c r="C4264">
        <v>705273</v>
      </c>
      <c r="D4264" t="s">
        <v>10</v>
      </c>
      <c r="E4264" t="s">
        <v>16</v>
      </c>
      <c r="F4264" t="s">
        <v>12</v>
      </c>
      <c r="G4264" t="s">
        <v>13</v>
      </c>
      <c r="H4264" t="s">
        <v>13</v>
      </c>
      <c r="I4264">
        <v>45</v>
      </c>
    </row>
    <row r="4265" spans="1:9" x14ac:dyDescent="0.3">
      <c r="A4265">
        <v>4264</v>
      </c>
      <c r="B4265" t="s">
        <v>15</v>
      </c>
      <c r="C4265">
        <v>889687.5</v>
      </c>
      <c r="D4265" t="s">
        <v>10</v>
      </c>
      <c r="E4265" t="s">
        <v>16</v>
      </c>
      <c r="F4265" t="s">
        <v>12</v>
      </c>
      <c r="G4265" t="s">
        <v>13</v>
      </c>
      <c r="H4265" t="s">
        <v>13</v>
      </c>
      <c r="I4265">
        <v>31</v>
      </c>
    </row>
    <row r="4266" spans="1:9" x14ac:dyDescent="0.3">
      <c r="A4266">
        <v>4265</v>
      </c>
      <c r="B4266" t="s">
        <v>9</v>
      </c>
      <c r="C4266">
        <v>452193</v>
      </c>
      <c r="D4266" t="s">
        <v>18</v>
      </c>
      <c r="E4266" t="s">
        <v>16</v>
      </c>
      <c r="F4266" t="s">
        <v>12</v>
      </c>
      <c r="G4266" t="s">
        <v>13</v>
      </c>
      <c r="H4266" t="s">
        <v>13</v>
      </c>
      <c r="I4266">
        <v>58</v>
      </c>
    </row>
    <row r="4267" spans="1:9" x14ac:dyDescent="0.3">
      <c r="A4267">
        <v>4266</v>
      </c>
      <c r="B4267" t="s">
        <v>15</v>
      </c>
      <c r="C4267">
        <v>367748</v>
      </c>
      <c r="D4267" t="s">
        <v>18</v>
      </c>
      <c r="E4267" t="s">
        <v>16</v>
      </c>
      <c r="F4267" t="s">
        <v>12</v>
      </c>
      <c r="G4267" t="s">
        <v>13</v>
      </c>
      <c r="H4267" t="s">
        <v>13</v>
      </c>
      <c r="I4267">
        <v>34</v>
      </c>
    </row>
    <row r="4268" spans="1:9" x14ac:dyDescent="0.3">
      <c r="A4268">
        <v>4267</v>
      </c>
      <c r="B4268" t="s">
        <v>15</v>
      </c>
      <c r="C4268">
        <v>336000</v>
      </c>
      <c r="D4268" t="s">
        <v>10</v>
      </c>
      <c r="E4268" t="s">
        <v>16</v>
      </c>
      <c r="F4268" t="s">
        <v>12</v>
      </c>
      <c r="G4268" t="s">
        <v>13</v>
      </c>
      <c r="H4268" t="s">
        <v>13</v>
      </c>
      <c r="I4268">
        <v>26</v>
      </c>
    </row>
    <row r="4269" spans="1:9" x14ac:dyDescent="0.3">
      <c r="A4269">
        <v>4268</v>
      </c>
      <c r="B4269" t="s">
        <v>9</v>
      </c>
      <c r="C4269">
        <v>419817.69</v>
      </c>
      <c r="D4269" t="s">
        <v>10</v>
      </c>
      <c r="E4269" t="s">
        <v>16</v>
      </c>
      <c r="F4269" t="s">
        <v>12</v>
      </c>
      <c r="G4269" t="s">
        <v>12</v>
      </c>
      <c r="H4269" t="s">
        <v>13</v>
      </c>
      <c r="I4269">
        <v>26</v>
      </c>
    </row>
    <row r="4270" spans="1:9" x14ac:dyDescent="0.3">
      <c r="A4270">
        <v>4269</v>
      </c>
      <c r="B4270" t="s">
        <v>9</v>
      </c>
      <c r="C4270">
        <v>404468.75</v>
      </c>
      <c r="D4270" t="s">
        <v>10</v>
      </c>
      <c r="E4270" t="s">
        <v>16</v>
      </c>
      <c r="F4270" t="s">
        <v>12</v>
      </c>
      <c r="G4270" t="s">
        <v>13</v>
      </c>
      <c r="H4270" t="s">
        <v>13</v>
      </c>
      <c r="I4270">
        <v>28</v>
      </c>
    </row>
    <row r="4271" spans="1:9" x14ac:dyDescent="0.3">
      <c r="A4271">
        <v>4270</v>
      </c>
      <c r="B4271" t="s">
        <v>9</v>
      </c>
      <c r="C4271">
        <v>279111</v>
      </c>
      <c r="D4271" t="s">
        <v>17</v>
      </c>
      <c r="E4271" t="s">
        <v>16</v>
      </c>
      <c r="F4271" t="s">
        <v>12</v>
      </c>
      <c r="G4271" t="s">
        <v>13</v>
      </c>
      <c r="H4271" t="s">
        <v>13</v>
      </c>
      <c r="I4271">
        <v>61</v>
      </c>
    </row>
    <row r="4272" spans="1:9" x14ac:dyDescent="0.3">
      <c r="A4272">
        <v>4271</v>
      </c>
      <c r="B4272" t="s">
        <v>9</v>
      </c>
      <c r="C4272">
        <v>778719</v>
      </c>
      <c r="D4272" t="s">
        <v>17</v>
      </c>
      <c r="E4272" t="s">
        <v>16</v>
      </c>
      <c r="F4272" t="s">
        <v>12</v>
      </c>
      <c r="G4272" t="s">
        <v>12</v>
      </c>
      <c r="H4272" t="s">
        <v>13</v>
      </c>
      <c r="I4272">
        <v>79</v>
      </c>
    </row>
    <row r="4273" spans="1:9" x14ac:dyDescent="0.3">
      <c r="A4273">
        <v>4272</v>
      </c>
      <c r="B4273" t="s">
        <v>15</v>
      </c>
      <c r="C4273">
        <v>600000</v>
      </c>
      <c r="D4273" t="s">
        <v>10</v>
      </c>
      <c r="E4273" t="s">
        <v>16</v>
      </c>
      <c r="F4273" t="s">
        <v>12</v>
      </c>
      <c r="G4273" t="s">
        <v>13</v>
      </c>
      <c r="H4273" t="s">
        <v>13</v>
      </c>
      <c r="I4273">
        <v>40</v>
      </c>
    </row>
    <row r="4274" spans="1:9" x14ac:dyDescent="0.3">
      <c r="A4274">
        <v>4273</v>
      </c>
      <c r="B4274" t="s">
        <v>9</v>
      </c>
      <c r="C4274">
        <v>800000</v>
      </c>
      <c r="D4274" t="s">
        <v>10</v>
      </c>
      <c r="E4274" t="s">
        <v>16</v>
      </c>
      <c r="F4274" t="s">
        <v>12</v>
      </c>
      <c r="G4274" t="s">
        <v>13</v>
      </c>
      <c r="H4274" t="s">
        <v>13</v>
      </c>
      <c r="I4274">
        <v>27</v>
      </c>
    </row>
    <row r="4275" spans="1:9" x14ac:dyDescent="0.3">
      <c r="A4275">
        <v>4274</v>
      </c>
      <c r="B4275" t="s">
        <v>9</v>
      </c>
      <c r="C4275">
        <v>439012</v>
      </c>
      <c r="D4275" t="s">
        <v>10</v>
      </c>
      <c r="E4275" t="s">
        <v>16</v>
      </c>
      <c r="F4275" t="s">
        <v>12</v>
      </c>
      <c r="G4275" t="s">
        <v>12</v>
      </c>
      <c r="H4275" t="s">
        <v>13</v>
      </c>
      <c r="I4275">
        <v>28</v>
      </c>
    </row>
    <row r="4276" spans="1:9" x14ac:dyDescent="0.3">
      <c r="A4276">
        <v>4275</v>
      </c>
      <c r="B4276" t="s">
        <v>15</v>
      </c>
      <c r="C4276">
        <v>657814.80000000005</v>
      </c>
      <c r="D4276" t="s">
        <v>10</v>
      </c>
      <c r="E4276" t="s">
        <v>16</v>
      </c>
      <c r="F4276" t="s">
        <v>12</v>
      </c>
      <c r="G4276" t="s">
        <v>13</v>
      </c>
      <c r="H4276" t="s">
        <v>13</v>
      </c>
      <c r="I4276">
        <v>38</v>
      </c>
    </row>
    <row r="4277" spans="1:9" x14ac:dyDescent="0.3">
      <c r="A4277">
        <v>4276</v>
      </c>
      <c r="B4277" t="s">
        <v>9</v>
      </c>
      <c r="C4277">
        <v>361976.88</v>
      </c>
      <c r="D4277" t="s">
        <v>10</v>
      </c>
      <c r="E4277" t="s">
        <v>16</v>
      </c>
      <c r="F4277" t="s">
        <v>12</v>
      </c>
      <c r="G4277" t="s">
        <v>13</v>
      </c>
      <c r="H4277" t="s">
        <v>13</v>
      </c>
      <c r="I4277">
        <v>60</v>
      </c>
    </row>
    <row r="4278" spans="1:9" x14ac:dyDescent="0.3">
      <c r="A4278">
        <v>4277</v>
      </c>
      <c r="B4278" t="s">
        <v>9</v>
      </c>
      <c r="C4278">
        <v>307891.19</v>
      </c>
      <c r="D4278" t="s">
        <v>10</v>
      </c>
      <c r="E4278" t="s">
        <v>16</v>
      </c>
      <c r="F4278" t="s">
        <v>12</v>
      </c>
      <c r="G4278" t="s">
        <v>13</v>
      </c>
      <c r="H4278" t="s">
        <v>13</v>
      </c>
      <c r="I4278">
        <v>30</v>
      </c>
    </row>
    <row r="4279" spans="1:9" x14ac:dyDescent="0.3">
      <c r="A4279">
        <v>4278</v>
      </c>
      <c r="B4279" t="s">
        <v>9</v>
      </c>
      <c r="C4279">
        <v>403463</v>
      </c>
      <c r="D4279" t="s">
        <v>10</v>
      </c>
      <c r="E4279" t="s">
        <v>16</v>
      </c>
      <c r="F4279" t="s">
        <v>12</v>
      </c>
      <c r="G4279" t="s">
        <v>12</v>
      </c>
      <c r="H4279" t="s">
        <v>13</v>
      </c>
      <c r="I4279">
        <v>32</v>
      </c>
    </row>
    <row r="4280" spans="1:9" x14ac:dyDescent="0.3">
      <c r="A4280">
        <v>4279</v>
      </c>
      <c r="B4280" t="s">
        <v>9</v>
      </c>
      <c r="C4280">
        <v>1632939</v>
      </c>
      <c r="D4280" t="s">
        <v>10</v>
      </c>
      <c r="E4280" t="s">
        <v>11</v>
      </c>
      <c r="F4280" t="s">
        <v>12</v>
      </c>
      <c r="G4280" t="s">
        <v>13</v>
      </c>
      <c r="H4280" t="s">
        <v>13</v>
      </c>
      <c r="I4280">
        <v>58</v>
      </c>
    </row>
    <row r="4281" spans="1:9" x14ac:dyDescent="0.3">
      <c r="A4281">
        <v>4280</v>
      </c>
      <c r="B4281" t="s">
        <v>9</v>
      </c>
      <c r="C4281">
        <v>360420</v>
      </c>
      <c r="D4281" t="s">
        <v>18</v>
      </c>
      <c r="E4281" t="s">
        <v>16</v>
      </c>
      <c r="F4281" t="s">
        <v>12</v>
      </c>
      <c r="G4281" t="s">
        <v>13</v>
      </c>
      <c r="H4281" t="s">
        <v>13</v>
      </c>
      <c r="I4281">
        <v>48</v>
      </c>
    </row>
    <row r="4282" spans="1:9" x14ac:dyDescent="0.3">
      <c r="A4282">
        <v>4281</v>
      </c>
      <c r="B4282" t="s">
        <v>9</v>
      </c>
      <c r="C4282">
        <v>425043.83</v>
      </c>
      <c r="D4282" t="s">
        <v>10</v>
      </c>
      <c r="E4282" t="s">
        <v>16</v>
      </c>
      <c r="F4282" t="s">
        <v>12</v>
      </c>
      <c r="G4282" t="s">
        <v>12</v>
      </c>
      <c r="H4282" t="s">
        <v>13</v>
      </c>
      <c r="I4282">
        <v>23</v>
      </c>
    </row>
    <row r="4283" spans="1:9" x14ac:dyDescent="0.3">
      <c r="A4283">
        <v>4282</v>
      </c>
      <c r="B4283" t="s">
        <v>9</v>
      </c>
      <c r="C4283">
        <v>204000</v>
      </c>
      <c r="D4283" t="s">
        <v>10</v>
      </c>
      <c r="E4283" t="s">
        <v>16</v>
      </c>
      <c r="F4283" t="s">
        <v>12</v>
      </c>
      <c r="G4283" t="s">
        <v>13</v>
      </c>
      <c r="H4283" t="s">
        <v>13</v>
      </c>
      <c r="I4283">
        <v>27</v>
      </c>
    </row>
    <row r="4284" spans="1:9" x14ac:dyDescent="0.3">
      <c r="A4284">
        <v>4283</v>
      </c>
      <c r="B4284" t="s">
        <v>15</v>
      </c>
      <c r="C4284">
        <v>330000</v>
      </c>
      <c r="D4284" t="s">
        <v>10</v>
      </c>
      <c r="E4284" t="s">
        <v>11</v>
      </c>
      <c r="F4284" t="s">
        <v>12</v>
      </c>
      <c r="G4284" t="s">
        <v>13</v>
      </c>
      <c r="H4284" t="s">
        <v>13</v>
      </c>
      <c r="I4284">
        <v>35</v>
      </c>
    </row>
    <row r="4285" spans="1:9" x14ac:dyDescent="0.3">
      <c r="A4285">
        <v>4284</v>
      </c>
      <c r="B4285" t="s">
        <v>9</v>
      </c>
      <c r="C4285">
        <v>150000</v>
      </c>
      <c r="D4285" t="s">
        <v>10</v>
      </c>
      <c r="E4285" t="s">
        <v>16</v>
      </c>
      <c r="F4285" t="s">
        <v>12</v>
      </c>
      <c r="G4285" t="s">
        <v>13</v>
      </c>
      <c r="H4285" t="s">
        <v>13</v>
      </c>
      <c r="I4285">
        <v>36</v>
      </c>
    </row>
    <row r="4286" spans="1:9" x14ac:dyDescent="0.3">
      <c r="A4286">
        <v>4285</v>
      </c>
      <c r="B4286" t="s">
        <v>15</v>
      </c>
      <c r="C4286">
        <v>362274</v>
      </c>
      <c r="D4286" t="s">
        <v>10</v>
      </c>
      <c r="E4286" t="s">
        <v>11</v>
      </c>
      <c r="F4286" t="s">
        <v>12</v>
      </c>
      <c r="G4286" t="s">
        <v>13</v>
      </c>
      <c r="H4286" t="s">
        <v>13</v>
      </c>
      <c r="I4286">
        <v>36</v>
      </c>
    </row>
    <row r="4287" spans="1:9" x14ac:dyDescent="0.3">
      <c r="A4287">
        <v>4286</v>
      </c>
      <c r="B4287" t="s">
        <v>9</v>
      </c>
      <c r="C4287">
        <v>79749</v>
      </c>
      <c r="D4287" t="s">
        <v>10</v>
      </c>
      <c r="E4287" t="s">
        <v>16</v>
      </c>
      <c r="F4287" t="s">
        <v>12</v>
      </c>
      <c r="G4287" t="s">
        <v>13</v>
      </c>
      <c r="H4287" t="s">
        <v>13</v>
      </c>
      <c r="I4287">
        <v>42</v>
      </c>
    </row>
    <row r="4288" spans="1:9" x14ac:dyDescent="0.3">
      <c r="A4288">
        <v>4287</v>
      </c>
      <c r="B4288" t="s">
        <v>15</v>
      </c>
      <c r="C4288">
        <v>1777096.7</v>
      </c>
      <c r="D4288" t="s">
        <v>10</v>
      </c>
      <c r="E4288" t="s">
        <v>11</v>
      </c>
      <c r="F4288" t="s">
        <v>12</v>
      </c>
      <c r="G4288" t="s">
        <v>13</v>
      </c>
      <c r="H4288" t="s">
        <v>13</v>
      </c>
      <c r="I4288">
        <v>39</v>
      </c>
    </row>
    <row r="4289" spans="1:9" x14ac:dyDescent="0.3">
      <c r="A4289">
        <v>4288</v>
      </c>
      <c r="B4289" t="s">
        <v>9</v>
      </c>
      <c r="C4289">
        <v>297045</v>
      </c>
      <c r="D4289" t="s">
        <v>17</v>
      </c>
      <c r="E4289" t="s">
        <v>16</v>
      </c>
      <c r="F4289" t="s">
        <v>12</v>
      </c>
      <c r="G4289" t="s">
        <v>13</v>
      </c>
      <c r="H4289" t="s">
        <v>13</v>
      </c>
      <c r="I4289">
        <v>49</v>
      </c>
    </row>
    <row r="4290" spans="1:9" x14ac:dyDescent="0.3">
      <c r="A4290">
        <v>4289</v>
      </c>
      <c r="B4290" t="s">
        <v>15</v>
      </c>
      <c r="C4290">
        <v>1751423.3</v>
      </c>
      <c r="D4290" t="s">
        <v>10</v>
      </c>
      <c r="E4290" t="s">
        <v>11</v>
      </c>
      <c r="F4290" t="s">
        <v>12</v>
      </c>
      <c r="G4290" t="s">
        <v>13</v>
      </c>
      <c r="H4290" t="s">
        <v>13</v>
      </c>
      <c r="I4290">
        <v>57</v>
      </c>
    </row>
    <row r="4291" spans="1:9" x14ac:dyDescent="0.3">
      <c r="A4291">
        <v>4290</v>
      </c>
      <c r="B4291" t="s">
        <v>9</v>
      </c>
      <c r="C4291">
        <v>634480</v>
      </c>
      <c r="D4291" t="s">
        <v>10</v>
      </c>
      <c r="E4291" t="s">
        <v>16</v>
      </c>
      <c r="F4291" t="s">
        <v>12</v>
      </c>
      <c r="G4291" t="s">
        <v>13</v>
      </c>
      <c r="H4291" t="s">
        <v>13</v>
      </c>
      <c r="I4291">
        <v>38</v>
      </c>
    </row>
    <row r="4292" spans="1:9" x14ac:dyDescent="0.3">
      <c r="A4292">
        <v>4291</v>
      </c>
      <c r="B4292" t="s">
        <v>9</v>
      </c>
      <c r="C4292">
        <v>445567</v>
      </c>
      <c r="D4292" t="s">
        <v>18</v>
      </c>
      <c r="E4292" t="s">
        <v>16</v>
      </c>
      <c r="F4292" t="s">
        <v>12</v>
      </c>
      <c r="G4292" t="s">
        <v>13</v>
      </c>
      <c r="H4292" t="s">
        <v>13</v>
      </c>
      <c r="I4292">
        <v>49</v>
      </c>
    </row>
    <row r="4293" spans="1:9" x14ac:dyDescent="0.3">
      <c r="A4293">
        <v>4292</v>
      </c>
      <c r="B4293" t="s">
        <v>15</v>
      </c>
      <c r="C4293">
        <v>359544.28</v>
      </c>
      <c r="D4293" t="s">
        <v>10</v>
      </c>
      <c r="E4293" t="s">
        <v>16</v>
      </c>
      <c r="F4293" t="s">
        <v>12</v>
      </c>
      <c r="G4293" t="s">
        <v>13</v>
      </c>
      <c r="H4293" t="s">
        <v>12</v>
      </c>
      <c r="I4293">
        <v>29</v>
      </c>
    </row>
    <row r="4294" spans="1:9" x14ac:dyDescent="0.3">
      <c r="A4294">
        <v>4293</v>
      </c>
      <c r="B4294" t="s">
        <v>9</v>
      </c>
      <c r="C4294">
        <v>315617</v>
      </c>
      <c r="D4294" t="s">
        <v>17</v>
      </c>
      <c r="E4294" t="s">
        <v>16</v>
      </c>
      <c r="F4294" t="s">
        <v>12</v>
      </c>
      <c r="G4294" t="s">
        <v>13</v>
      </c>
      <c r="H4294" t="s">
        <v>13</v>
      </c>
      <c r="I4294">
        <v>64</v>
      </c>
    </row>
    <row r="4295" spans="1:9" x14ac:dyDescent="0.3">
      <c r="A4295">
        <v>4294</v>
      </c>
      <c r="B4295" t="s">
        <v>9</v>
      </c>
      <c r="C4295">
        <v>182777.43</v>
      </c>
      <c r="D4295" t="s">
        <v>10</v>
      </c>
      <c r="E4295" t="s">
        <v>16</v>
      </c>
      <c r="F4295" t="s">
        <v>12</v>
      </c>
      <c r="G4295" t="s">
        <v>13</v>
      </c>
      <c r="H4295" t="s">
        <v>13</v>
      </c>
      <c r="I4295">
        <v>42</v>
      </c>
    </row>
    <row r="4296" spans="1:9" x14ac:dyDescent="0.3">
      <c r="A4296">
        <v>4295</v>
      </c>
      <c r="B4296" t="s">
        <v>15</v>
      </c>
      <c r="C4296">
        <v>338686</v>
      </c>
      <c r="D4296" t="s">
        <v>10</v>
      </c>
      <c r="E4296" t="s">
        <v>16</v>
      </c>
      <c r="F4296" t="s">
        <v>12</v>
      </c>
      <c r="G4296" t="s">
        <v>12</v>
      </c>
      <c r="H4296" t="s">
        <v>13</v>
      </c>
      <c r="I4296">
        <v>33</v>
      </c>
    </row>
    <row r="4297" spans="1:9" x14ac:dyDescent="0.3">
      <c r="A4297">
        <v>4296</v>
      </c>
      <c r="B4297" t="s">
        <v>9</v>
      </c>
      <c r="C4297">
        <v>200000</v>
      </c>
      <c r="D4297" t="s">
        <v>10</v>
      </c>
      <c r="E4297" t="s">
        <v>16</v>
      </c>
      <c r="F4297" t="s">
        <v>12</v>
      </c>
      <c r="G4297" t="s">
        <v>12</v>
      </c>
      <c r="H4297" t="s">
        <v>12</v>
      </c>
      <c r="I4297">
        <v>27</v>
      </c>
    </row>
    <row r="4298" spans="1:9" x14ac:dyDescent="0.3">
      <c r="A4298">
        <v>4297</v>
      </c>
      <c r="B4298" t="s">
        <v>15</v>
      </c>
      <c r="C4298">
        <v>969577</v>
      </c>
      <c r="D4298" t="s">
        <v>10</v>
      </c>
      <c r="E4298" t="s">
        <v>11</v>
      </c>
      <c r="F4298" t="s">
        <v>12</v>
      </c>
      <c r="G4298" t="s">
        <v>13</v>
      </c>
      <c r="H4298" t="s">
        <v>12</v>
      </c>
      <c r="I4298">
        <v>44</v>
      </c>
    </row>
    <row r="4299" spans="1:9" x14ac:dyDescent="0.3">
      <c r="A4299">
        <v>4298</v>
      </c>
      <c r="B4299" t="s">
        <v>9</v>
      </c>
      <c r="C4299">
        <v>543582</v>
      </c>
      <c r="D4299" t="s">
        <v>10</v>
      </c>
      <c r="E4299" t="s">
        <v>16</v>
      </c>
      <c r="F4299" t="s">
        <v>12</v>
      </c>
      <c r="G4299" t="s">
        <v>13</v>
      </c>
      <c r="H4299" t="s">
        <v>13</v>
      </c>
      <c r="I4299">
        <v>49</v>
      </c>
    </row>
    <row r="4300" spans="1:9" x14ac:dyDescent="0.3">
      <c r="A4300">
        <v>4299</v>
      </c>
      <c r="B4300" t="s">
        <v>15</v>
      </c>
      <c r="C4300">
        <v>1478656</v>
      </c>
      <c r="D4300" t="s">
        <v>14</v>
      </c>
      <c r="E4300" t="s">
        <v>11</v>
      </c>
      <c r="F4300" t="s">
        <v>12</v>
      </c>
      <c r="G4300" t="s">
        <v>13</v>
      </c>
      <c r="H4300" t="s">
        <v>13</v>
      </c>
      <c r="I4300">
        <v>64</v>
      </c>
    </row>
    <row r="4301" spans="1:9" x14ac:dyDescent="0.3">
      <c r="A4301">
        <v>4300</v>
      </c>
      <c r="B4301" t="s">
        <v>9</v>
      </c>
      <c r="C4301">
        <v>278030</v>
      </c>
      <c r="D4301" t="s">
        <v>19</v>
      </c>
      <c r="E4301" t="s">
        <v>16</v>
      </c>
      <c r="F4301" t="s">
        <v>12</v>
      </c>
      <c r="G4301" t="s">
        <v>13</v>
      </c>
      <c r="H4301" t="s">
        <v>13</v>
      </c>
      <c r="I4301">
        <v>50</v>
      </c>
    </row>
    <row r="4302" spans="1:9" x14ac:dyDescent="0.3">
      <c r="A4302">
        <v>4301</v>
      </c>
      <c r="B4302" t="s">
        <v>9</v>
      </c>
      <c r="C4302">
        <v>512466.67</v>
      </c>
      <c r="D4302" t="s">
        <v>10</v>
      </c>
      <c r="E4302" t="s">
        <v>16</v>
      </c>
      <c r="F4302" t="s">
        <v>12</v>
      </c>
      <c r="G4302" t="s">
        <v>13</v>
      </c>
      <c r="H4302" t="s">
        <v>12</v>
      </c>
      <c r="I4302">
        <v>35</v>
      </c>
    </row>
    <row r="4303" spans="1:9" x14ac:dyDescent="0.3">
      <c r="A4303">
        <v>4302</v>
      </c>
      <c r="B4303" t="s">
        <v>9</v>
      </c>
      <c r="C4303">
        <v>310124</v>
      </c>
      <c r="D4303" t="s">
        <v>17</v>
      </c>
      <c r="E4303" t="s">
        <v>16</v>
      </c>
      <c r="F4303" t="s">
        <v>12</v>
      </c>
      <c r="G4303" t="s">
        <v>13</v>
      </c>
      <c r="H4303" t="s">
        <v>13</v>
      </c>
      <c r="I4303">
        <v>55</v>
      </c>
    </row>
    <row r="4304" spans="1:9" x14ac:dyDescent="0.3">
      <c r="A4304">
        <v>4303</v>
      </c>
      <c r="B4304" t="s">
        <v>9</v>
      </c>
      <c r="C4304">
        <v>525436.96</v>
      </c>
      <c r="D4304" t="s">
        <v>10</v>
      </c>
      <c r="E4304" t="s">
        <v>16</v>
      </c>
      <c r="F4304" t="s">
        <v>12</v>
      </c>
      <c r="G4304" t="s">
        <v>13</v>
      </c>
      <c r="H4304" t="s">
        <v>13</v>
      </c>
      <c r="I4304">
        <v>33</v>
      </c>
    </row>
    <row r="4305" spans="1:9" x14ac:dyDescent="0.3">
      <c r="A4305">
        <v>4304</v>
      </c>
      <c r="B4305" t="s">
        <v>9</v>
      </c>
      <c r="C4305">
        <v>406608</v>
      </c>
      <c r="D4305" t="s">
        <v>10</v>
      </c>
      <c r="E4305" t="s">
        <v>16</v>
      </c>
      <c r="F4305" t="s">
        <v>12</v>
      </c>
      <c r="G4305" t="s">
        <v>12</v>
      </c>
      <c r="H4305" t="s">
        <v>13</v>
      </c>
      <c r="I4305">
        <v>52</v>
      </c>
    </row>
    <row r="4306" spans="1:9" x14ac:dyDescent="0.3">
      <c r="A4306">
        <v>4305</v>
      </c>
      <c r="B4306" t="s">
        <v>9</v>
      </c>
      <c r="C4306">
        <v>400000</v>
      </c>
      <c r="D4306" t="s">
        <v>10</v>
      </c>
      <c r="E4306" t="s">
        <v>16</v>
      </c>
      <c r="F4306" t="s">
        <v>12</v>
      </c>
      <c r="G4306" t="s">
        <v>12</v>
      </c>
      <c r="H4306" t="s">
        <v>13</v>
      </c>
      <c r="I4306">
        <v>41</v>
      </c>
    </row>
    <row r="4307" spans="1:9" x14ac:dyDescent="0.3">
      <c r="A4307">
        <v>4306</v>
      </c>
      <c r="B4307" t="s">
        <v>15</v>
      </c>
      <c r="C4307">
        <v>400398.51</v>
      </c>
      <c r="D4307" t="s">
        <v>10</v>
      </c>
      <c r="E4307" t="s">
        <v>16</v>
      </c>
      <c r="F4307" t="s">
        <v>12</v>
      </c>
      <c r="G4307" t="s">
        <v>13</v>
      </c>
      <c r="H4307" t="s">
        <v>13</v>
      </c>
      <c r="I4307">
        <v>26</v>
      </c>
    </row>
    <row r="4308" spans="1:9" x14ac:dyDescent="0.3">
      <c r="A4308">
        <v>4307</v>
      </c>
      <c r="B4308" t="s">
        <v>9</v>
      </c>
      <c r="C4308">
        <v>891182.29</v>
      </c>
      <c r="D4308" t="s">
        <v>10</v>
      </c>
      <c r="E4308" t="s">
        <v>11</v>
      </c>
      <c r="F4308" t="s">
        <v>12</v>
      </c>
      <c r="G4308" t="s">
        <v>13</v>
      </c>
      <c r="H4308" t="s">
        <v>13</v>
      </c>
      <c r="I4308">
        <v>40</v>
      </c>
    </row>
    <row r="4309" spans="1:9" x14ac:dyDescent="0.3">
      <c r="A4309">
        <v>4308</v>
      </c>
      <c r="B4309" t="s">
        <v>15</v>
      </c>
      <c r="C4309">
        <v>375988</v>
      </c>
      <c r="D4309" t="s">
        <v>19</v>
      </c>
      <c r="E4309" t="s">
        <v>16</v>
      </c>
      <c r="F4309" t="s">
        <v>12</v>
      </c>
      <c r="G4309" t="s">
        <v>13</v>
      </c>
      <c r="H4309" t="s">
        <v>13</v>
      </c>
      <c r="I4309">
        <v>58</v>
      </c>
    </row>
    <row r="4310" spans="1:9" x14ac:dyDescent="0.3">
      <c r="A4310">
        <v>4309</v>
      </c>
      <c r="B4310" t="s">
        <v>15</v>
      </c>
      <c r="C4310">
        <v>1108329</v>
      </c>
      <c r="D4310" t="s">
        <v>10</v>
      </c>
      <c r="E4310" t="s">
        <v>11</v>
      </c>
      <c r="F4310" t="s">
        <v>12</v>
      </c>
      <c r="G4310" t="s">
        <v>13</v>
      </c>
      <c r="H4310" t="s">
        <v>12</v>
      </c>
      <c r="I4310">
        <v>34</v>
      </c>
    </row>
    <row r="4311" spans="1:9" x14ac:dyDescent="0.3">
      <c r="A4311">
        <v>4310</v>
      </c>
      <c r="B4311" t="s">
        <v>15</v>
      </c>
      <c r="C4311">
        <v>1474575.5</v>
      </c>
      <c r="D4311" t="s">
        <v>10</v>
      </c>
      <c r="E4311" t="s">
        <v>11</v>
      </c>
      <c r="F4311" t="s">
        <v>12</v>
      </c>
      <c r="G4311" t="s">
        <v>13</v>
      </c>
      <c r="H4311" t="s">
        <v>13</v>
      </c>
      <c r="I4311">
        <v>46</v>
      </c>
    </row>
    <row r="4312" spans="1:9" x14ac:dyDescent="0.3">
      <c r="A4312">
        <v>4311</v>
      </c>
      <c r="B4312" t="s">
        <v>15</v>
      </c>
      <c r="C4312">
        <v>363711.95</v>
      </c>
      <c r="D4312" t="s">
        <v>10</v>
      </c>
      <c r="E4312" t="s">
        <v>16</v>
      </c>
      <c r="F4312" t="s">
        <v>12</v>
      </c>
      <c r="G4312" t="s">
        <v>13</v>
      </c>
      <c r="H4312" t="s">
        <v>13</v>
      </c>
      <c r="I4312">
        <v>30</v>
      </c>
    </row>
    <row r="4313" spans="1:9" x14ac:dyDescent="0.3">
      <c r="A4313">
        <v>4312</v>
      </c>
      <c r="B4313" t="s">
        <v>15</v>
      </c>
      <c r="C4313">
        <v>490637</v>
      </c>
      <c r="D4313" t="s">
        <v>14</v>
      </c>
      <c r="E4313" t="s">
        <v>11</v>
      </c>
      <c r="F4313" t="s">
        <v>12</v>
      </c>
      <c r="G4313" t="s">
        <v>13</v>
      </c>
      <c r="H4313" t="s">
        <v>13</v>
      </c>
      <c r="I4313">
        <v>71</v>
      </c>
    </row>
    <row r="4314" spans="1:9" x14ac:dyDescent="0.3">
      <c r="A4314">
        <v>4313</v>
      </c>
      <c r="B4314" t="s">
        <v>15</v>
      </c>
      <c r="C4314">
        <v>279111</v>
      </c>
      <c r="D4314" t="s">
        <v>18</v>
      </c>
      <c r="E4314" t="s">
        <v>16</v>
      </c>
      <c r="F4314" t="s">
        <v>12</v>
      </c>
      <c r="G4314" t="s">
        <v>13</v>
      </c>
      <c r="H4314" t="s">
        <v>13</v>
      </c>
      <c r="I4314">
        <v>26</v>
      </c>
    </row>
    <row r="4315" spans="1:9" x14ac:dyDescent="0.3">
      <c r="A4315">
        <v>4314</v>
      </c>
      <c r="B4315" t="s">
        <v>15</v>
      </c>
      <c r="C4315">
        <v>297050</v>
      </c>
      <c r="D4315" t="s">
        <v>17</v>
      </c>
      <c r="E4315" t="s">
        <v>16</v>
      </c>
      <c r="F4315" t="s">
        <v>12</v>
      </c>
      <c r="G4315" t="s">
        <v>13</v>
      </c>
      <c r="H4315" t="s">
        <v>13</v>
      </c>
      <c r="I4315">
        <v>43</v>
      </c>
    </row>
    <row r="4316" spans="1:9" x14ac:dyDescent="0.3">
      <c r="A4316">
        <v>4315</v>
      </c>
      <c r="B4316" t="s">
        <v>9</v>
      </c>
      <c r="C4316">
        <v>300018</v>
      </c>
      <c r="D4316" t="s">
        <v>18</v>
      </c>
      <c r="E4316" t="s">
        <v>16</v>
      </c>
      <c r="F4316" t="s">
        <v>12</v>
      </c>
      <c r="G4316" t="s">
        <v>12</v>
      </c>
      <c r="H4316" t="s">
        <v>12</v>
      </c>
      <c r="I4316">
        <v>32</v>
      </c>
    </row>
    <row r="4317" spans="1:9" x14ac:dyDescent="0.3">
      <c r="A4317">
        <v>4316</v>
      </c>
      <c r="B4317" t="s">
        <v>15</v>
      </c>
      <c r="C4317">
        <v>297046</v>
      </c>
      <c r="D4317" t="s">
        <v>18</v>
      </c>
      <c r="E4317" t="s">
        <v>16</v>
      </c>
      <c r="F4317" t="s">
        <v>12</v>
      </c>
      <c r="G4317" t="s">
        <v>12</v>
      </c>
      <c r="H4317" t="s">
        <v>12</v>
      </c>
      <c r="I4317">
        <v>45</v>
      </c>
    </row>
    <row r="4318" spans="1:9" x14ac:dyDescent="0.3">
      <c r="A4318">
        <v>4317</v>
      </c>
      <c r="B4318" t="s">
        <v>15</v>
      </c>
      <c r="C4318">
        <v>672276</v>
      </c>
      <c r="D4318" t="s">
        <v>10</v>
      </c>
      <c r="E4318" t="s">
        <v>16</v>
      </c>
      <c r="F4318" t="s">
        <v>12</v>
      </c>
      <c r="G4318" t="s">
        <v>13</v>
      </c>
      <c r="H4318" t="s">
        <v>13</v>
      </c>
      <c r="I4318">
        <v>25</v>
      </c>
    </row>
    <row r="4319" spans="1:9" x14ac:dyDescent="0.3">
      <c r="A4319">
        <v>4318</v>
      </c>
      <c r="B4319" t="s">
        <v>9</v>
      </c>
      <c r="C4319">
        <v>349737.17</v>
      </c>
      <c r="D4319" t="s">
        <v>10</v>
      </c>
      <c r="E4319" t="s">
        <v>16</v>
      </c>
      <c r="F4319" t="s">
        <v>12</v>
      </c>
      <c r="G4319" t="s">
        <v>13</v>
      </c>
      <c r="H4319" t="s">
        <v>12</v>
      </c>
      <c r="I4319">
        <v>26</v>
      </c>
    </row>
    <row r="4320" spans="1:9" x14ac:dyDescent="0.3">
      <c r="A4320">
        <v>4319</v>
      </c>
      <c r="B4320" t="s">
        <v>15</v>
      </c>
      <c r="C4320">
        <v>1584055</v>
      </c>
      <c r="D4320" t="s">
        <v>10</v>
      </c>
      <c r="E4320" t="s">
        <v>11</v>
      </c>
      <c r="F4320" t="s">
        <v>12</v>
      </c>
      <c r="G4320" t="s">
        <v>13</v>
      </c>
      <c r="H4320" t="s">
        <v>13</v>
      </c>
      <c r="I4320">
        <v>39</v>
      </c>
    </row>
    <row r="4321" spans="1:9" x14ac:dyDescent="0.3">
      <c r="A4321">
        <v>4320</v>
      </c>
      <c r="B4321" t="s">
        <v>15</v>
      </c>
      <c r="C4321">
        <v>323296</v>
      </c>
      <c r="D4321" t="s">
        <v>17</v>
      </c>
      <c r="E4321" t="s">
        <v>16</v>
      </c>
      <c r="F4321" t="s">
        <v>12</v>
      </c>
      <c r="G4321" t="s">
        <v>13</v>
      </c>
      <c r="H4321" t="s">
        <v>13</v>
      </c>
      <c r="I4321">
        <v>62</v>
      </c>
    </row>
    <row r="4322" spans="1:9" x14ac:dyDescent="0.3">
      <c r="A4322">
        <v>4321</v>
      </c>
      <c r="B4322" t="s">
        <v>15</v>
      </c>
      <c r="C4322">
        <v>150000</v>
      </c>
      <c r="D4322" t="s">
        <v>10</v>
      </c>
      <c r="E4322" t="s">
        <v>16</v>
      </c>
      <c r="F4322" t="s">
        <v>12</v>
      </c>
      <c r="G4322" t="s">
        <v>12</v>
      </c>
      <c r="H4322" t="s">
        <v>13</v>
      </c>
      <c r="I4322">
        <v>62</v>
      </c>
    </row>
    <row r="4323" spans="1:9" x14ac:dyDescent="0.3">
      <c r="A4323">
        <v>4322</v>
      </c>
      <c r="B4323" t="s">
        <v>15</v>
      </c>
      <c r="C4323">
        <v>1155329</v>
      </c>
      <c r="D4323" t="s">
        <v>14</v>
      </c>
      <c r="E4323" t="s">
        <v>11</v>
      </c>
      <c r="F4323" t="s">
        <v>12</v>
      </c>
      <c r="G4323" t="s">
        <v>13</v>
      </c>
      <c r="H4323" t="s">
        <v>13</v>
      </c>
      <c r="I4323">
        <v>68</v>
      </c>
    </row>
    <row r="4324" spans="1:9" x14ac:dyDescent="0.3">
      <c r="A4324">
        <v>4323</v>
      </c>
      <c r="B4324" t="s">
        <v>9</v>
      </c>
      <c r="C4324">
        <v>339164.9</v>
      </c>
      <c r="D4324" t="s">
        <v>10</v>
      </c>
      <c r="E4324" t="s">
        <v>16</v>
      </c>
      <c r="F4324" t="s">
        <v>12</v>
      </c>
      <c r="G4324" t="s">
        <v>13</v>
      </c>
      <c r="H4324" t="s">
        <v>13</v>
      </c>
      <c r="I4324">
        <v>49</v>
      </c>
    </row>
    <row r="4325" spans="1:9" x14ac:dyDescent="0.3">
      <c r="A4325">
        <v>4324</v>
      </c>
      <c r="B4325" t="s">
        <v>9</v>
      </c>
      <c r="C4325">
        <v>690000</v>
      </c>
      <c r="D4325" t="s">
        <v>10</v>
      </c>
      <c r="E4325" t="s">
        <v>16</v>
      </c>
      <c r="F4325" t="s">
        <v>12</v>
      </c>
      <c r="G4325" t="s">
        <v>13</v>
      </c>
      <c r="H4325" t="s">
        <v>13</v>
      </c>
      <c r="I4325">
        <v>24</v>
      </c>
    </row>
    <row r="4326" spans="1:9" x14ac:dyDescent="0.3">
      <c r="A4326">
        <v>4325</v>
      </c>
      <c r="B4326" t="s">
        <v>15</v>
      </c>
      <c r="C4326">
        <v>506617.9</v>
      </c>
      <c r="D4326" t="s">
        <v>10</v>
      </c>
      <c r="E4326" t="s">
        <v>11</v>
      </c>
      <c r="F4326" t="s">
        <v>12</v>
      </c>
      <c r="G4326" t="s">
        <v>13</v>
      </c>
      <c r="H4326" t="s">
        <v>13</v>
      </c>
      <c r="I4326">
        <v>41</v>
      </c>
    </row>
    <row r="4327" spans="1:9" x14ac:dyDescent="0.3">
      <c r="A4327">
        <v>4326</v>
      </c>
      <c r="B4327" t="s">
        <v>15</v>
      </c>
      <c r="C4327">
        <v>443270</v>
      </c>
      <c r="D4327" t="s">
        <v>10</v>
      </c>
      <c r="E4327" t="s">
        <v>16</v>
      </c>
      <c r="F4327" t="s">
        <v>12</v>
      </c>
      <c r="G4327" t="s">
        <v>13</v>
      </c>
      <c r="H4327" t="s">
        <v>13</v>
      </c>
      <c r="I4327">
        <v>43</v>
      </c>
    </row>
    <row r="4328" spans="1:9" x14ac:dyDescent="0.3">
      <c r="A4328">
        <v>4327</v>
      </c>
      <c r="B4328" t="s">
        <v>9</v>
      </c>
      <c r="C4328">
        <v>963090</v>
      </c>
      <c r="D4328" t="s">
        <v>10</v>
      </c>
      <c r="E4328" t="s">
        <v>11</v>
      </c>
      <c r="F4328" t="s">
        <v>12</v>
      </c>
      <c r="G4328" t="s">
        <v>13</v>
      </c>
      <c r="H4328" t="s">
        <v>13</v>
      </c>
      <c r="I4328">
        <v>50</v>
      </c>
    </row>
    <row r="4329" spans="1:9" x14ac:dyDescent="0.3">
      <c r="A4329">
        <v>4328</v>
      </c>
      <c r="B4329" t="s">
        <v>15</v>
      </c>
      <c r="C4329">
        <v>512500</v>
      </c>
      <c r="D4329" t="s">
        <v>10</v>
      </c>
      <c r="E4329" t="s">
        <v>16</v>
      </c>
      <c r="F4329" t="s">
        <v>12</v>
      </c>
      <c r="G4329" t="s">
        <v>13</v>
      </c>
      <c r="H4329" t="s">
        <v>13</v>
      </c>
      <c r="I4329">
        <v>25</v>
      </c>
    </row>
    <row r="4330" spans="1:9" x14ac:dyDescent="0.3">
      <c r="A4330">
        <v>4329</v>
      </c>
      <c r="B4330" t="s">
        <v>9</v>
      </c>
      <c r="C4330">
        <v>2100000</v>
      </c>
      <c r="D4330" t="s">
        <v>10</v>
      </c>
      <c r="E4330" t="s">
        <v>16</v>
      </c>
      <c r="F4330" t="s">
        <v>12</v>
      </c>
      <c r="G4330" t="s">
        <v>13</v>
      </c>
      <c r="H4330" t="s">
        <v>13</v>
      </c>
      <c r="I4330">
        <v>32</v>
      </c>
    </row>
    <row r="4331" spans="1:9" x14ac:dyDescent="0.3">
      <c r="A4331">
        <v>4330</v>
      </c>
      <c r="B4331" t="s">
        <v>9</v>
      </c>
      <c r="C4331">
        <v>452438</v>
      </c>
      <c r="D4331" t="s">
        <v>18</v>
      </c>
      <c r="E4331" t="s">
        <v>16</v>
      </c>
      <c r="F4331" t="s">
        <v>12</v>
      </c>
      <c r="G4331" t="s">
        <v>13</v>
      </c>
      <c r="H4331" t="s">
        <v>13</v>
      </c>
      <c r="I4331">
        <v>63</v>
      </c>
    </row>
    <row r="4332" spans="1:9" x14ac:dyDescent="0.3">
      <c r="A4332">
        <v>4331</v>
      </c>
      <c r="B4332" t="s">
        <v>9</v>
      </c>
      <c r="C4332">
        <v>2190092.7000000002</v>
      </c>
      <c r="D4332" t="s">
        <v>10</v>
      </c>
      <c r="E4332" t="s">
        <v>11</v>
      </c>
      <c r="F4332" t="s">
        <v>12</v>
      </c>
      <c r="G4332" t="s">
        <v>13</v>
      </c>
      <c r="H4332" t="s">
        <v>13</v>
      </c>
      <c r="I4332">
        <v>42</v>
      </c>
    </row>
    <row r="4333" spans="1:9" x14ac:dyDescent="0.3">
      <c r="A4333">
        <v>4332</v>
      </c>
      <c r="B4333" t="s">
        <v>9</v>
      </c>
      <c r="C4333">
        <v>772533.23</v>
      </c>
      <c r="D4333" t="s">
        <v>10</v>
      </c>
      <c r="E4333" t="s">
        <v>16</v>
      </c>
      <c r="F4333" t="s">
        <v>12</v>
      </c>
      <c r="G4333" t="s">
        <v>13</v>
      </c>
      <c r="H4333" t="s">
        <v>13</v>
      </c>
      <c r="I4333">
        <v>48</v>
      </c>
    </row>
    <row r="4334" spans="1:9" x14ac:dyDescent="0.3">
      <c r="A4334">
        <v>4333</v>
      </c>
      <c r="B4334" t="s">
        <v>9</v>
      </c>
      <c r="C4334">
        <v>378261</v>
      </c>
      <c r="D4334" t="s">
        <v>14</v>
      </c>
      <c r="E4334" t="s">
        <v>11</v>
      </c>
      <c r="F4334" t="s">
        <v>12</v>
      </c>
      <c r="G4334" t="s">
        <v>13</v>
      </c>
      <c r="H4334" t="s">
        <v>13</v>
      </c>
      <c r="I4334">
        <v>21</v>
      </c>
    </row>
    <row r="4335" spans="1:9" x14ac:dyDescent="0.3">
      <c r="A4335">
        <v>4334</v>
      </c>
      <c r="B4335" t="s">
        <v>15</v>
      </c>
      <c r="C4335">
        <v>9437618.4600000009</v>
      </c>
      <c r="D4335" t="s">
        <v>10</v>
      </c>
      <c r="E4335" t="s">
        <v>16</v>
      </c>
      <c r="F4335" t="s">
        <v>12</v>
      </c>
      <c r="G4335" t="s">
        <v>13</v>
      </c>
      <c r="H4335" t="s">
        <v>13</v>
      </c>
      <c r="I4335">
        <v>37</v>
      </c>
    </row>
    <row r="4336" spans="1:9" x14ac:dyDescent="0.3">
      <c r="A4336">
        <v>4335</v>
      </c>
      <c r="B4336" t="s">
        <v>9</v>
      </c>
      <c r="C4336">
        <v>208220.83</v>
      </c>
      <c r="D4336" t="s">
        <v>10</v>
      </c>
      <c r="E4336" t="s">
        <v>16</v>
      </c>
      <c r="F4336" t="s">
        <v>12</v>
      </c>
      <c r="G4336" t="s">
        <v>12</v>
      </c>
      <c r="H4336" t="s">
        <v>13</v>
      </c>
      <c r="I4336">
        <v>54</v>
      </c>
    </row>
    <row r="4337" spans="1:9" x14ac:dyDescent="0.3">
      <c r="A4337">
        <v>4336</v>
      </c>
      <c r="B4337" t="s">
        <v>15</v>
      </c>
      <c r="C4337">
        <v>423276.21</v>
      </c>
      <c r="D4337" t="s">
        <v>10</v>
      </c>
      <c r="E4337" t="s">
        <v>16</v>
      </c>
      <c r="F4337" t="s">
        <v>12</v>
      </c>
      <c r="G4337" t="s">
        <v>13</v>
      </c>
      <c r="H4337" t="s">
        <v>13</v>
      </c>
      <c r="I4337">
        <v>18</v>
      </c>
    </row>
    <row r="4338" spans="1:9" x14ac:dyDescent="0.3">
      <c r="A4338">
        <v>4337</v>
      </c>
      <c r="B4338" t="s">
        <v>15</v>
      </c>
      <c r="C4338">
        <v>179230</v>
      </c>
      <c r="D4338" t="s">
        <v>10</v>
      </c>
      <c r="E4338" t="s">
        <v>16</v>
      </c>
      <c r="F4338" t="s">
        <v>12</v>
      </c>
      <c r="G4338" t="s">
        <v>13</v>
      </c>
      <c r="H4338" t="s">
        <v>13</v>
      </c>
      <c r="I4338">
        <v>43</v>
      </c>
    </row>
    <row r="4339" spans="1:9" x14ac:dyDescent="0.3">
      <c r="A4339">
        <v>4338</v>
      </c>
      <c r="B4339" t="s">
        <v>15</v>
      </c>
      <c r="C4339">
        <v>356455</v>
      </c>
      <c r="D4339" t="s">
        <v>18</v>
      </c>
      <c r="E4339" t="s">
        <v>16</v>
      </c>
      <c r="F4339" t="s">
        <v>12</v>
      </c>
      <c r="G4339" t="s">
        <v>13</v>
      </c>
      <c r="H4339" t="s">
        <v>12</v>
      </c>
      <c r="I4339">
        <v>47</v>
      </c>
    </row>
    <row r="4340" spans="1:9" x14ac:dyDescent="0.3">
      <c r="A4340">
        <v>4339</v>
      </c>
      <c r="B4340" t="s">
        <v>15</v>
      </c>
      <c r="C4340">
        <v>729260.25</v>
      </c>
      <c r="D4340" t="s">
        <v>10</v>
      </c>
      <c r="E4340" t="s">
        <v>16</v>
      </c>
      <c r="F4340" t="s">
        <v>12</v>
      </c>
      <c r="G4340" t="s">
        <v>13</v>
      </c>
      <c r="H4340" t="s">
        <v>13</v>
      </c>
      <c r="I4340">
        <v>28</v>
      </c>
    </row>
    <row r="4341" spans="1:9" x14ac:dyDescent="0.3">
      <c r="A4341">
        <v>4340</v>
      </c>
      <c r="B4341" t="s">
        <v>9</v>
      </c>
      <c r="C4341">
        <v>514804</v>
      </c>
      <c r="D4341" t="s">
        <v>18</v>
      </c>
      <c r="E4341" t="s">
        <v>16</v>
      </c>
      <c r="F4341" t="s">
        <v>12</v>
      </c>
      <c r="G4341" t="s">
        <v>12</v>
      </c>
      <c r="H4341" t="s">
        <v>12</v>
      </c>
      <c r="I4341">
        <v>34</v>
      </c>
    </row>
    <row r="4342" spans="1:9" x14ac:dyDescent="0.3">
      <c r="A4342">
        <v>4341</v>
      </c>
      <c r="B4342" t="s">
        <v>9</v>
      </c>
      <c r="C4342">
        <v>460000</v>
      </c>
      <c r="D4342" t="s">
        <v>10</v>
      </c>
      <c r="E4342" t="s">
        <v>16</v>
      </c>
      <c r="F4342" t="s">
        <v>12</v>
      </c>
      <c r="G4342" t="s">
        <v>13</v>
      </c>
      <c r="H4342" t="s">
        <v>12</v>
      </c>
      <c r="I4342">
        <v>25</v>
      </c>
    </row>
    <row r="4343" spans="1:9" x14ac:dyDescent="0.3">
      <c r="A4343">
        <v>4342</v>
      </c>
      <c r="B4343" t="s">
        <v>9</v>
      </c>
      <c r="C4343">
        <v>2012772</v>
      </c>
      <c r="D4343" t="s">
        <v>10</v>
      </c>
      <c r="E4343" t="s">
        <v>11</v>
      </c>
      <c r="F4343" t="s">
        <v>12</v>
      </c>
      <c r="G4343" t="s">
        <v>13</v>
      </c>
      <c r="H4343" t="s">
        <v>13</v>
      </c>
      <c r="I4343">
        <v>43</v>
      </c>
    </row>
    <row r="4344" spans="1:9" x14ac:dyDescent="0.3">
      <c r="A4344">
        <v>4343</v>
      </c>
      <c r="B4344" t="s">
        <v>15</v>
      </c>
      <c r="C4344">
        <v>504535</v>
      </c>
      <c r="D4344" t="s">
        <v>10</v>
      </c>
      <c r="E4344" t="s">
        <v>16</v>
      </c>
      <c r="F4344" t="s">
        <v>12</v>
      </c>
      <c r="G4344" t="s">
        <v>13</v>
      </c>
      <c r="H4344" t="s">
        <v>13</v>
      </c>
      <c r="I4344">
        <v>59</v>
      </c>
    </row>
    <row r="4345" spans="1:9" x14ac:dyDescent="0.3">
      <c r="A4345">
        <v>4344</v>
      </c>
      <c r="B4345" t="s">
        <v>15</v>
      </c>
      <c r="C4345">
        <v>900088.68</v>
      </c>
      <c r="D4345" t="s">
        <v>10</v>
      </c>
      <c r="E4345" t="s">
        <v>11</v>
      </c>
      <c r="F4345" t="s">
        <v>12</v>
      </c>
      <c r="G4345" t="s">
        <v>13</v>
      </c>
      <c r="H4345" t="s">
        <v>13</v>
      </c>
      <c r="I4345">
        <v>62</v>
      </c>
    </row>
    <row r="4346" spans="1:9" x14ac:dyDescent="0.3">
      <c r="A4346">
        <v>4345</v>
      </c>
      <c r="B4346" t="s">
        <v>9</v>
      </c>
      <c r="C4346">
        <v>430000</v>
      </c>
      <c r="D4346" t="s">
        <v>10</v>
      </c>
      <c r="E4346" t="s">
        <v>16</v>
      </c>
      <c r="F4346" t="s">
        <v>12</v>
      </c>
      <c r="G4346" t="s">
        <v>13</v>
      </c>
      <c r="H4346" t="s">
        <v>13</v>
      </c>
      <c r="I4346">
        <v>21</v>
      </c>
    </row>
    <row r="4347" spans="1:9" x14ac:dyDescent="0.3">
      <c r="A4347">
        <v>4346</v>
      </c>
      <c r="B4347" t="s">
        <v>15</v>
      </c>
      <c r="C4347">
        <v>314416.67</v>
      </c>
      <c r="D4347" t="s">
        <v>10</v>
      </c>
      <c r="E4347" t="s">
        <v>16</v>
      </c>
      <c r="F4347" t="s">
        <v>12</v>
      </c>
      <c r="G4347" t="s">
        <v>13</v>
      </c>
      <c r="H4347" t="s">
        <v>13</v>
      </c>
      <c r="I4347">
        <v>21</v>
      </c>
    </row>
    <row r="4348" spans="1:9" x14ac:dyDescent="0.3">
      <c r="A4348">
        <v>4347</v>
      </c>
      <c r="B4348" t="s">
        <v>9</v>
      </c>
      <c r="C4348">
        <v>3057059.8</v>
      </c>
      <c r="D4348" t="s">
        <v>10</v>
      </c>
      <c r="E4348" t="s">
        <v>11</v>
      </c>
      <c r="F4348" t="s">
        <v>12</v>
      </c>
      <c r="G4348" t="s">
        <v>13</v>
      </c>
      <c r="H4348" t="s">
        <v>13</v>
      </c>
      <c r="I4348">
        <v>46</v>
      </c>
    </row>
    <row r="4349" spans="1:9" x14ac:dyDescent="0.3">
      <c r="A4349">
        <v>4348</v>
      </c>
      <c r="B4349" t="s">
        <v>9</v>
      </c>
      <c r="C4349">
        <v>364892</v>
      </c>
      <c r="D4349" t="s">
        <v>10</v>
      </c>
      <c r="E4349" t="s">
        <v>11</v>
      </c>
      <c r="F4349" t="s">
        <v>12</v>
      </c>
      <c r="G4349" t="s">
        <v>13</v>
      </c>
      <c r="H4349" t="s">
        <v>13</v>
      </c>
      <c r="I4349">
        <v>55</v>
      </c>
    </row>
    <row r="4350" spans="1:9" x14ac:dyDescent="0.3">
      <c r="A4350">
        <v>4349</v>
      </c>
      <c r="B4350" t="s">
        <v>9</v>
      </c>
      <c r="C4350">
        <v>138475</v>
      </c>
      <c r="D4350" t="s">
        <v>10</v>
      </c>
      <c r="E4350" t="s">
        <v>16</v>
      </c>
      <c r="F4350" t="s">
        <v>12</v>
      </c>
      <c r="G4350" t="s">
        <v>12</v>
      </c>
      <c r="H4350" t="s">
        <v>13</v>
      </c>
      <c r="I4350">
        <v>21</v>
      </c>
    </row>
    <row r="4351" spans="1:9" x14ac:dyDescent="0.3">
      <c r="A4351">
        <v>4350</v>
      </c>
      <c r="B4351" t="s">
        <v>9</v>
      </c>
      <c r="C4351">
        <v>687800</v>
      </c>
      <c r="D4351" t="s">
        <v>10</v>
      </c>
      <c r="E4351" t="s">
        <v>16</v>
      </c>
      <c r="F4351" t="s">
        <v>12</v>
      </c>
      <c r="G4351" t="s">
        <v>13</v>
      </c>
      <c r="H4351" t="s">
        <v>13</v>
      </c>
      <c r="I4351">
        <v>57</v>
      </c>
    </row>
    <row r="4352" spans="1:9" x14ac:dyDescent="0.3">
      <c r="A4352">
        <v>4351</v>
      </c>
      <c r="B4352" t="s">
        <v>9</v>
      </c>
      <c r="C4352">
        <v>728392</v>
      </c>
      <c r="D4352" t="s">
        <v>10</v>
      </c>
      <c r="E4352" t="s">
        <v>16</v>
      </c>
      <c r="F4352" t="s">
        <v>12</v>
      </c>
      <c r="G4352" t="s">
        <v>13</v>
      </c>
      <c r="H4352" t="s">
        <v>13</v>
      </c>
      <c r="I4352">
        <v>53</v>
      </c>
    </row>
    <row r="4353" spans="1:9" x14ac:dyDescent="0.3">
      <c r="A4353">
        <v>4352</v>
      </c>
      <c r="B4353" t="s">
        <v>15</v>
      </c>
      <c r="C4353">
        <v>2922222.6</v>
      </c>
      <c r="D4353" t="s">
        <v>10</v>
      </c>
      <c r="E4353" t="s">
        <v>11</v>
      </c>
      <c r="F4353" t="s">
        <v>12</v>
      </c>
      <c r="G4353" t="s">
        <v>13</v>
      </c>
      <c r="H4353" t="s">
        <v>13</v>
      </c>
      <c r="I4353">
        <v>57</v>
      </c>
    </row>
    <row r="4354" spans="1:9" x14ac:dyDescent="0.3">
      <c r="A4354">
        <v>4353</v>
      </c>
      <c r="B4354" t="s">
        <v>9</v>
      </c>
      <c r="C4354">
        <v>451422</v>
      </c>
      <c r="D4354" t="s">
        <v>10</v>
      </c>
      <c r="E4354" t="s">
        <v>16</v>
      </c>
      <c r="F4354" t="s">
        <v>12</v>
      </c>
      <c r="G4354" t="s">
        <v>13</v>
      </c>
      <c r="H4354" t="s">
        <v>13</v>
      </c>
      <c r="I4354">
        <v>48</v>
      </c>
    </row>
    <row r="4355" spans="1:9" x14ac:dyDescent="0.3">
      <c r="A4355">
        <v>4354</v>
      </c>
      <c r="B4355" t="s">
        <v>15</v>
      </c>
      <c r="C4355">
        <v>381331</v>
      </c>
      <c r="D4355" t="s">
        <v>10</v>
      </c>
      <c r="E4355" t="s">
        <v>16</v>
      </c>
      <c r="F4355" t="s">
        <v>12</v>
      </c>
      <c r="G4355" t="s">
        <v>12</v>
      </c>
      <c r="H4355" t="s">
        <v>13</v>
      </c>
      <c r="I4355">
        <v>33</v>
      </c>
    </row>
    <row r="4356" spans="1:9" x14ac:dyDescent="0.3">
      <c r="A4356">
        <v>4355</v>
      </c>
      <c r="B4356" t="s">
        <v>15</v>
      </c>
      <c r="C4356">
        <v>369600</v>
      </c>
      <c r="D4356" t="s">
        <v>10</v>
      </c>
      <c r="E4356" t="s">
        <v>16</v>
      </c>
      <c r="F4356" t="s">
        <v>12</v>
      </c>
      <c r="G4356" t="s">
        <v>13</v>
      </c>
      <c r="H4356" t="s">
        <v>13</v>
      </c>
      <c r="I4356">
        <v>32</v>
      </c>
    </row>
    <row r="4357" spans="1:9" x14ac:dyDescent="0.3">
      <c r="A4357">
        <v>4356</v>
      </c>
      <c r="B4357" t="s">
        <v>15</v>
      </c>
      <c r="C4357">
        <v>587278</v>
      </c>
      <c r="D4357" t="s">
        <v>14</v>
      </c>
      <c r="E4357" t="s">
        <v>11</v>
      </c>
      <c r="F4357" t="s">
        <v>12</v>
      </c>
      <c r="G4357" t="s">
        <v>13</v>
      </c>
      <c r="H4357" t="s">
        <v>13</v>
      </c>
      <c r="I4357">
        <v>68</v>
      </c>
    </row>
    <row r="4358" spans="1:9" x14ac:dyDescent="0.3">
      <c r="A4358">
        <v>4357</v>
      </c>
      <c r="B4358" t="s">
        <v>9</v>
      </c>
      <c r="C4358">
        <v>585255</v>
      </c>
      <c r="D4358" t="s">
        <v>10</v>
      </c>
      <c r="E4358" t="s">
        <v>16</v>
      </c>
      <c r="F4358" t="s">
        <v>12</v>
      </c>
      <c r="G4358" t="s">
        <v>13</v>
      </c>
      <c r="H4358" t="s">
        <v>13</v>
      </c>
      <c r="I4358">
        <v>27</v>
      </c>
    </row>
    <row r="4359" spans="1:9" x14ac:dyDescent="0.3">
      <c r="A4359">
        <v>4358</v>
      </c>
      <c r="B4359" t="s">
        <v>9</v>
      </c>
      <c r="C4359">
        <v>301948</v>
      </c>
      <c r="D4359" t="s">
        <v>19</v>
      </c>
      <c r="E4359" t="s">
        <v>16</v>
      </c>
      <c r="F4359" t="s">
        <v>12</v>
      </c>
      <c r="G4359" t="s">
        <v>13</v>
      </c>
      <c r="H4359" t="s">
        <v>13</v>
      </c>
      <c r="I4359">
        <v>63</v>
      </c>
    </row>
    <row r="4360" spans="1:9" x14ac:dyDescent="0.3">
      <c r="A4360">
        <v>4359</v>
      </c>
      <c r="B4360" t="s">
        <v>9</v>
      </c>
      <c r="C4360">
        <v>1100000</v>
      </c>
      <c r="D4360" t="s">
        <v>10</v>
      </c>
      <c r="E4360" t="s">
        <v>16</v>
      </c>
      <c r="F4360" t="s">
        <v>12</v>
      </c>
      <c r="G4360" t="s">
        <v>13</v>
      </c>
      <c r="H4360" t="s">
        <v>13</v>
      </c>
      <c r="I4360">
        <v>34</v>
      </c>
    </row>
    <row r="4361" spans="1:9" x14ac:dyDescent="0.3">
      <c r="A4361">
        <v>4360</v>
      </c>
      <c r="B4361" t="s">
        <v>15</v>
      </c>
      <c r="C4361">
        <v>297046</v>
      </c>
      <c r="D4361" t="s">
        <v>17</v>
      </c>
      <c r="E4361" t="s">
        <v>16</v>
      </c>
      <c r="F4361" t="s">
        <v>12</v>
      </c>
      <c r="G4361" t="s">
        <v>13</v>
      </c>
      <c r="H4361" t="s">
        <v>12</v>
      </c>
      <c r="I4361">
        <v>24</v>
      </c>
    </row>
    <row r="4362" spans="1:9" x14ac:dyDescent="0.3">
      <c r="A4362">
        <v>4361</v>
      </c>
      <c r="B4362" t="s">
        <v>15</v>
      </c>
      <c r="C4362">
        <v>380000</v>
      </c>
      <c r="D4362" t="s">
        <v>10</v>
      </c>
      <c r="E4362" t="s">
        <v>16</v>
      </c>
      <c r="F4362" t="s">
        <v>12</v>
      </c>
      <c r="G4362" t="s">
        <v>13</v>
      </c>
      <c r="H4362" t="s">
        <v>12</v>
      </c>
      <c r="I4362">
        <v>44</v>
      </c>
    </row>
    <row r="4363" spans="1:9" x14ac:dyDescent="0.3">
      <c r="A4363">
        <v>4362</v>
      </c>
      <c r="B4363" t="s">
        <v>9</v>
      </c>
      <c r="C4363">
        <v>297046</v>
      </c>
      <c r="D4363" t="s">
        <v>18</v>
      </c>
      <c r="E4363" t="s">
        <v>16</v>
      </c>
      <c r="F4363" t="s">
        <v>12</v>
      </c>
      <c r="G4363" t="s">
        <v>13</v>
      </c>
      <c r="H4363" t="s">
        <v>12</v>
      </c>
      <c r="I4363">
        <v>25</v>
      </c>
    </row>
    <row r="4364" spans="1:9" x14ac:dyDescent="0.3">
      <c r="A4364">
        <v>4363</v>
      </c>
      <c r="B4364" t="s">
        <v>15</v>
      </c>
      <c r="C4364">
        <v>1277622</v>
      </c>
      <c r="D4364" t="s">
        <v>10</v>
      </c>
      <c r="E4364" t="s">
        <v>11</v>
      </c>
      <c r="F4364" t="s">
        <v>12</v>
      </c>
      <c r="G4364" t="s">
        <v>13</v>
      </c>
      <c r="H4364" t="s">
        <v>12</v>
      </c>
      <c r="I4364">
        <v>48</v>
      </c>
    </row>
    <row r="4365" spans="1:9" x14ac:dyDescent="0.3">
      <c r="A4365">
        <v>4364</v>
      </c>
      <c r="B4365" t="s">
        <v>9</v>
      </c>
      <c r="C4365">
        <v>450000</v>
      </c>
      <c r="D4365" t="s">
        <v>10</v>
      </c>
      <c r="E4365" t="s">
        <v>16</v>
      </c>
      <c r="F4365" t="s">
        <v>12</v>
      </c>
      <c r="G4365" t="s">
        <v>13</v>
      </c>
      <c r="H4365" t="s">
        <v>12</v>
      </c>
      <c r="I4365">
        <v>28</v>
      </c>
    </row>
    <row r="4366" spans="1:9" x14ac:dyDescent="0.3">
      <c r="A4366">
        <v>4365</v>
      </c>
      <c r="B4366" t="s">
        <v>9</v>
      </c>
      <c r="C4366">
        <v>300018</v>
      </c>
      <c r="D4366" t="s">
        <v>17</v>
      </c>
      <c r="E4366" t="s">
        <v>16</v>
      </c>
      <c r="F4366" t="s">
        <v>12</v>
      </c>
      <c r="G4366" t="s">
        <v>13</v>
      </c>
      <c r="H4366" t="s">
        <v>12</v>
      </c>
      <c r="I4366">
        <v>90</v>
      </c>
    </row>
    <row r="4367" spans="1:9" x14ac:dyDescent="0.3">
      <c r="A4367">
        <v>4366</v>
      </c>
      <c r="B4367" t="s">
        <v>9</v>
      </c>
      <c r="C4367">
        <v>969375</v>
      </c>
      <c r="D4367" t="s">
        <v>10</v>
      </c>
      <c r="E4367" t="s">
        <v>16</v>
      </c>
      <c r="F4367" t="s">
        <v>12</v>
      </c>
      <c r="G4367" t="s">
        <v>12</v>
      </c>
      <c r="H4367" t="s">
        <v>13</v>
      </c>
      <c r="I4367">
        <v>53</v>
      </c>
    </row>
    <row r="4368" spans="1:9" x14ac:dyDescent="0.3">
      <c r="A4368">
        <v>4367</v>
      </c>
      <c r="B4368" t="s">
        <v>15</v>
      </c>
      <c r="C4368">
        <v>1464318</v>
      </c>
      <c r="D4368" t="s">
        <v>10</v>
      </c>
      <c r="E4368" t="s">
        <v>11</v>
      </c>
      <c r="F4368" t="s">
        <v>12</v>
      </c>
      <c r="G4368" t="s">
        <v>13</v>
      </c>
      <c r="H4368" t="s">
        <v>13</v>
      </c>
      <c r="I4368">
        <v>55</v>
      </c>
    </row>
    <row r="4369" spans="1:9" x14ac:dyDescent="0.3">
      <c r="A4369">
        <v>4368</v>
      </c>
      <c r="B4369" t="s">
        <v>9</v>
      </c>
      <c r="C4369">
        <v>127335.61</v>
      </c>
      <c r="D4369" t="s">
        <v>14</v>
      </c>
      <c r="E4369" t="s">
        <v>11</v>
      </c>
      <c r="F4369" t="s">
        <v>12</v>
      </c>
      <c r="G4369" t="s">
        <v>13</v>
      </c>
      <c r="H4369" t="s">
        <v>13</v>
      </c>
      <c r="I4369">
        <v>70</v>
      </c>
    </row>
    <row r="4370" spans="1:9" x14ac:dyDescent="0.3">
      <c r="A4370">
        <v>4369</v>
      </c>
      <c r="B4370" t="s">
        <v>15</v>
      </c>
      <c r="C4370">
        <v>355899.18</v>
      </c>
      <c r="D4370" t="s">
        <v>14</v>
      </c>
      <c r="E4370" t="s">
        <v>11</v>
      </c>
      <c r="F4370" t="s">
        <v>12</v>
      </c>
      <c r="G4370" t="s">
        <v>13</v>
      </c>
      <c r="H4370" t="s">
        <v>13</v>
      </c>
      <c r="I4370">
        <v>17</v>
      </c>
    </row>
    <row r="4371" spans="1:9" x14ac:dyDescent="0.3">
      <c r="A4371">
        <v>4370</v>
      </c>
      <c r="B4371" t="s">
        <v>9</v>
      </c>
      <c r="C4371">
        <v>760293.64</v>
      </c>
      <c r="D4371" t="s">
        <v>10</v>
      </c>
      <c r="E4371" t="s">
        <v>16</v>
      </c>
      <c r="F4371" t="s">
        <v>12</v>
      </c>
      <c r="G4371" t="s">
        <v>12</v>
      </c>
      <c r="H4371" t="s">
        <v>13</v>
      </c>
      <c r="I4371">
        <v>57</v>
      </c>
    </row>
    <row r="4372" spans="1:9" x14ac:dyDescent="0.3">
      <c r="A4372">
        <v>4371</v>
      </c>
      <c r="B4372" t="s">
        <v>15</v>
      </c>
      <c r="C4372">
        <v>902500</v>
      </c>
      <c r="D4372" t="s">
        <v>10</v>
      </c>
      <c r="E4372" t="s">
        <v>16</v>
      </c>
      <c r="F4372" t="s">
        <v>12</v>
      </c>
      <c r="G4372" t="s">
        <v>13</v>
      </c>
      <c r="H4372" t="s">
        <v>13</v>
      </c>
      <c r="I4372">
        <v>27</v>
      </c>
    </row>
    <row r="4373" spans="1:9" x14ac:dyDescent="0.3">
      <c r="A4373">
        <v>4372</v>
      </c>
      <c r="B4373" t="s">
        <v>15</v>
      </c>
      <c r="C4373">
        <v>346500</v>
      </c>
      <c r="D4373" t="s">
        <v>10</v>
      </c>
      <c r="E4373" t="s">
        <v>16</v>
      </c>
      <c r="F4373" t="s">
        <v>12</v>
      </c>
      <c r="G4373" t="s">
        <v>13</v>
      </c>
      <c r="H4373" t="s">
        <v>13</v>
      </c>
      <c r="I4373">
        <v>45</v>
      </c>
    </row>
    <row r="4374" spans="1:9" x14ac:dyDescent="0.3">
      <c r="A4374">
        <v>4373</v>
      </c>
      <c r="B4374" t="s">
        <v>9</v>
      </c>
      <c r="C4374">
        <v>343000</v>
      </c>
      <c r="D4374" t="s">
        <v>10</v>
      </c>
      <c r="E4374" t="s">
        <v>16</v>
      </c>
      <c r="F4374" t="s">
        <v>12</v>
      </c>
      <c r="G4374" t="s">
        <v>13</v>
      </c>
      <c r="H4374" t="s">
        <v>13</v>
      </c>
      <c r="I4374">
        <v>51</v>
      </c>
    </row>
    <row r="4375" spans="1:9" x14ac:dyDescent="0.3">
      <c r="A4375">
        <v>4374</v>
      </c>
      <c r="B4375" t="s">
        <v>9</v>
      </c>
      <c r="C4375">
        <v>297502</v>
      </c>
      <c r="D4375" t="s">
        <v>18</v>
      </c>
      <c r="E4375" t="s">
        <v>16</v>
      </c>
      <c r="F4375" t="s">
        <v>12</v>
      </c>
      <c r="G4375" t="s">
        <v>13</v>
      </c>
      <c r="H4375" t="s">
        <v>13</v>
      </c>
      <c r="I4375">
        <v>63</v>
      </c>
    </row>
    <row r="4376" spans="1:9" x14ac:dyDescent="0.3">
      <c r="A4376">
        <v>4375</v>
      </c>
      <c r="B4376" t="s">
        <v>15</v>
      </c>
      <c r="C4376">
        <v>315617</v>
      </c>
      <c r="D4376" t="s">
        <v>17</v>
      </c>
      <c r="E4376" t="s">
        <v>16</v>
      </c>
      <c r="F4376" t="s">
        <v>12</v>
      </c>
      <c r="G4376" t="s">
        <v>12</v>
      </c>
      <c r="H4376" t="s">
        <v>13</v>
      </c>
      <c r="I4376">
        <v>60</v>
      </c>
    </row>
    <row r="4377" spans="1:9" x14ac:dyDescent="0.3">
      <c r="A4377">
        <v>4376</v>
      </c>
      <c r="B4377" t="s">
        <v>9</v>
      </c>
      <c r="C4377">
        <v>100000</v>
      </c>
      <c r="D4377" t="s">
        <v>10</v>
      </c>
      <c r="E4377" t="s">
        <v>16</v>
      </c>
      <c r="F4377" t="s">
        <v>12</v>
      </c>
      <c r="G4377" t="s">
        <v>13</v>
      </c>
      <c r="H4377" t="s">
        <v>12</v>
      </c>
      <c r="I4377">
        <v>37</v>
      </c>
    </row>
    <row r="4378" spans="1:9" x14ac:dyDescent="0.3">
      <c r="A4378">
        <v>4377</v>
      </c>
      <c r="B4378" t="s">
        <v>9</v>
      </c>
      <c r="C4378">
        <v>100000</v>
      </c>
      <c r="D4378" t="s">
        <v>10</v>
      </c>
      <c r="E4378" t="s">
        <v>16</v>
      </c>
      <c r="F4378" t="s">
        <v>12</v>
      </c>
      <c r="G4378" t="s">
        <v>12</v>
      </c>
      <c r="H4378" t="s">
        <v>12</v>
      </c>
      <c r="I4378">
        <v>36</v>
      </c>
    </row>
    <row r="4379" spans="1:9" x14ac:dyDescent="0.3">
      <c r="A4379">
        <v>4378</v>
      </c>
      <c r="B4379" t="s">
        <v>15</v>
      </c>
      <c r="C4379">
        <v>292533.03999999998</v>
      </c>
      <c r="D4379" t="s">
        <v>10</v>
      </c>
      <c r="E4379" t="s">
        <v>11</v>
      </c>
      <c r="F4379" t="s">
        <v>12</v>
      </c>
      <c r="G4379" t="s">
        <v>13</v>
      </c>
      <c r="H4379" t="s">
        <v>13</v>
      </c>
      <c r="I4379">
        <v>25</v>
      </c>
    </row>
    <row r="4380" spans="1:9" x14ac:dyDescent="0.3">
      <c r="A4380">
        <v>4379</v>
      </c>
      <c r="B4380" t="s">
        <v>15</v>
      </c>
      <c r="C4380">
        <v>297046</v>
      </c>
      <c r="D4380" t="s">
        <v>17</v>
      </c>
      <c r="E4380" t="s">
        <v>16</v>
      </c>
      <c r="F4380" t="s">
        <v>12</v>
      </c>
      <c r="G4380" t="s">
        <v>13</v>
      </c>
      <c r="H4380" t="s">
        <v>13</v>
      </c>
      <c r="I4380">
        <v>55</v>
      </c>
    </row>
    <row r="4381" spans="1:9" x14ac:dyDescent="0.3">
      <c r="A4381">
        <v>4380</v>
      </c>
      <c r="B4381" t="s">
        <v>9</v>
      </c>
      <c r="C4381">
        <v>382136</v>
      </c>
      <c r="D4381" t="s">
        <v>18</v>
      </c>
      <c r="E4381" t="s">
        <v>16</v>
      </c>
      <c r="F4381" t="s">
        <v>12</v>
      </c>
      <c r="G4381" t="s">
        <v>13</v>
      </c>
      <c r="H4381" t="s">
        <v>12</v>
      </c>
      <c r="I4381">
        <v>63</v>
      </c>
    </row>
    <row r="4382" spans="1:9" x14ac:dyDescent="0.3">
      <c r="A4382">
        <v>4381</v>
      </c>
      <c r="B4382" t="s">
        <v>9</v>
      </c>
      <c r="C4382">
        <v>48857.39</v>
      </c>
      <c r="D4382" t="s">
        <v>10</v>
      </c>
      <c r="E4382" t="s">
        <v>16</v>
      </c>
      <c r="F4382" t="s">
        <v>12</v>
      </c>
      <c r="G4382" t="s">
        <v>13</v>
      </c>
      <c r="H4382" t="s">
        <v>13</v>
      </c>
      <c r="I4382">
        <v>41</v>
      </c>
    </row>
    <row r="4383" spans="1:9" x14ac:dyDescent="0.3">
      <c r="A4383">
        <v>4382</v>
      </c>
      <c r="B4383" t="s">
        <v>15</v>
      </c>
      <c r="C4383">
        <v>550000</v>
      </c>
      <c r="D4383" t="s">
        <v>10</v>
      </c>
      <c r="E4383" t="s">
        <v>16</v>
      </c>
      <c r="F4383" t="s">
        <v>12</v>
      </c>
      <c r="G4383" t="s">
        <v>13</v>
      </c>
      <c r="H4383" t="s">
        <v>13</v>
      </c>
      <c r="I4383">
        <v>27</v>
      </c>
    </row>
    <row r="4384" spans="1:9" x14ac:dyDescent="0.3">
      <c r="A4384">
        <v>4383</v>
      </c>
      <c r="B4384" t="s">
        <v>15</v>
      </c>
      <c r="C4384">
        <v>1843614</v>
      </c>
      <c r="D4384" t="s">
        <v>10</v>
      </c>
      <c r="E4384" t="s">
        <v>11</v>
      </c>
      <c r="F4384" t="s">
        <v>12</v>
      </c>
      <c r="G4384" t="s">
        <v>13</v>
      </c>
      <c r="H4384" t="s">
        <v>13</v>
      </c>
      <c r="I4384">
        <v>59</v>
      </c>
    </row>
    <row r="4385" spans="1:9" x14ac:dyDescent="0.3">
      <c r="A4385">
        <v>4384</v>
      </c>
      <c r="B4385" t="s">
        <v>9</v>
      </c>
      <c r="C4385">
        <v>547158</v>
      </c>
      <c r="D4385" t="s">
        <v>10</v>
      </c>
      <c r="E4385" t="s">
        <v>11</v>
      </c>
      <c r="F4385" t="s">
        <v>12</v>
      </c>
      <c r="G4385" t="s">
        <v>13</v>
      </c>
      <c r="H4385" t="s">
        <v>12</v>
      </c>
      <c r="I4385">
        <v>22</v>
      </c>
    </row>
    <row r="4386" spans="1:9" x14ac:dyDescent="0.3">
      <c r="A4386">
        <v>4385</v>
      </c>
      <c r="B4386" t="s">
        <v>15</v>
      </c>
      <c r="C4386">
        <v>1482847</v>
      </c>
      <c r="D4386" t="s">
        <v>10</v>
      </c>
      <c r="E4386" t="s">
        <v>11</v>
      </c>
      <c r="F4386" t="s">
        <v>12</v>
      </c>
      <c r="G4386" t="s">
        <v>13</v>
      </c>
      <c r="H4386" t="s">
        <v>12</v>
      </c>
      <c r="I4386">
        <v>29</v>
      </c>
    </row>
    <row r="4387" spans="1:9" x14ac:dyDescent="0.3">
      <c r="A4387">
        <v>4386</v>
      </c>
      <c r="B4387" t="s">
        <v>15</v>
      </c>
      <c r="C4387">
        <v>927503.14</v>
      </c>
      <c r="D4387" t="s">
        <v>10</v>
      </c>
      <c r="E4387" t="s">
        <v>16</v>
      </c>
      <c r="F4387" t="s">
        <v>12</v>
      </c>
      <c r="G4387" t="s">
        <v>13</v>
      </c>
      <c r="H4387" t="s">
        <v>13</v>
      </c>
      <c r="I4387">
        <v>50</v>
      </c>
    </row>
    <row r="4388" spans="1:9" x14ac:dyDescent="0.3">
      <c r="A4388">
        <v>4387</v>
      </c>
      <c r="B4388" t="s">
        <v>9</v>
      </c>
      <c r="C4388">
        <v>299647</v>
      </c>
      <c r="D4388" t="s">
        <v>18</v>
      </c>
      <c r="E4388" t="s">
        <v>16</v>
      </c>
      <c r="F4388" t="s">
        <v>12</v>
      </c>
      <c r="G4388" t="s">
        <v>13</v>
      </c>
      <c r="H4388" t="s">
        <v>12</v>
      </c>
      <c r="I4388">
        <v>36</v>
      </c>
    </row>
    <row r="4389" spans="1:9" x14ac:dyDescent="0.3">
      <c r="A4389">
        <v>4388</v>
      </c>
      <c r="B4389" t="s">
        <v>9</v>
      </c>
      <c r="C4389">
        <v>967077</v>
      </c>
      <c r="D4389" t="s">
        <v>10</v>
      </c>
      <c r="E4389" t="s">
        <v>11</v>
      </c>
      <c r="F4389" t="s">
        <v>12</v>
      </c>
      <c r="G4389" t="s">
        <v>13</v>
      </c>
      <c r="H4389" t="s">
        <v>13</v>
      </c>
      <c r="I4389">
        <v>53</v>
      </c>
    </row>
    <row r="4390" spans="1:9" x14ac:dyDescent="0.3">
      <c r="A4390">
        <v>4389</v>
      </c>
      <c r="B4390" t="s">
        <v>9</v>
      </c>
      <c r="C4390">
        <v>326749</v>
      </c>
      <c r="D4390" t="s">
        <v>18</v>
      </c>
      <c r="E4390" t="s">
        <v>16</v>
      </c>
      <c r="F4390" t="s">
        <v>12</v>
      </c>
      <c r="G4390" t="s">
        <v>13</v>
      </c>
      <c r="H4390" t="s">
        <v>12</v>
      </c>
      <c r="I4390">
        <v>54</v>
      </c>
    </row>
    <row r="4391" spans="1:9" x14ac:dyDescent="0.3">
      <c r="A4391">
        <v>4390</v>
      </c>
      <c r="B4391" t="s">
        <v>9</v>
      </c>
      <c r="C4391">
        <v>5122871.99</v>
      </c>
      <c r="D4391" t="s">
        <v>10</v>
      </c>
      <c r="E4391" t="s">
        <v>11</v>
      </c>
      <c r="F4391" t="s">
        <v>12</v>
      </c>
      <c r="G4391" t="s">
        <v>13</v>
      </c>
      <c r="H4391" t="s">
        <v>13</v>
      </c>
      <c r="I4391">
        <v>47</v>
      </c>
    </row>
    <row r="4392" spans="1:9" x14ac:dyDescent="0.3">
      <c r="A4392">
        <v>4391</v>
      </c>
      <c r="B4392" t="s">
        <v>15</v>
      </c>
      <c r="C4392">
        <v>530434.05000000005</v>
      </c>
      <c r="D4392" t="s">
        <v>10</v>
      </c>
      <c r="E4392" t="s">
        <v>16</v>
      </c>
      <c r="F4392" t="s">
        <v>12</v>
      </c>
      <c r="G4392" t="s">
        <v>13</v>
      </c>
      <c r="H4392" t="s">
        <v>13</v>
      </c>
      <c r="I4392">
        <v>25</v>
      </c>
    </row>
    <row r="4393" spans="1:9" x14ac:dyDescent="0.3">
      <c r="A4393">
        <v>4392</v>
      </c>
      <c r="B4393" t="s">
        <v>9</v>
      </c>
      <c r="C4393">
        <v>182182</v>
      </c>
      <c r="D4393" t="s">
        <v>10</v>
      </c>
      <c r="E4393" t="s">
        <v>16</v>
      </c>
      <c r="F4393" t="s">
        <v>12</v>
      </c>
      <c r="G4393" t="s">
        <v>13</v>
      </c>
      <c r="H4393" t="s">
        <v>13</v>
      </c>
      <c r="I4393">
        <v>26</v>
      </c>
    </row>
    <row r="4394" spans="1:9" x14ac:dyDescent="0.3">
      <c r="A4394">
        <v>4393</v>
      </c>
      <c r="B4394" t="s">
        <v>9</v>
      </c>
      <c r="C4394">
        <v>278030.99</v>
      </c>
      <c r="D4394" t="s">
        <v>19</v>
      </c>
      <c r="E4394" t="s">
        <v>16</v>
      </c>
      <c r="F4394" t="s">
        <v>12</v>
      </c>
      <c r="G4394" t="s">
        <v>13</v>
      </c>
      <c r="H4394" t="s">
        <v>13</v>
      </c>
      <c r="I4394">
        <v>27</v>
      </c>
    </row>
    <row r="4395" spans="1:9" x14ac:dyDescent="0.3">
      <c r="A4395">
        <v>4394</v>
      </c>
      <c r="B4395" t="s">
        <v>15</v>
      </c>
      <c r="C4395">
        <v>302470</v>
      </c>
      <c r="D4395" t="s">
        <v>17</v>
      </c>
      <c r="E4395" t="s">
        <v>16</v>
      </c>
      <c r="F4395" t="s">
        <v>12</v>
      </c>
      <c r="G4395" t="s">
        <v>13</v>
      </c>
      <c r="H4395" t="s">
        <v>13</v>
      </c>
      <c r="I4395">
        <v>54</v>
      </c>
    </row>
    <row r="4396" spans="1:9" x14ac:dyDescent="0.3">
      <c r="A4396">
        <v>4395</v>
      </c>
      <c r="B4396" t="s">
        <v>9</v>
      </c>
      <c r="C4396">
        <v>347719.55</v>
      </c>
      <c r="D4396" t="s">
        <v>10</v>
      </c>
      <c r="E4396" t="s">
        <v>16</v>
      </c>
      <c r="F4396" t="s">
        <v>12</v>
      </c>
      <c r="G4396" t="s">
        <v>13</v>
      </c>
      <c r="H4396" t="s">
        <v>13</v>
      </c>
      <c r="I4396">
        <v>19</v>
      </c>
    </row>
    <row r="4397" spans="1:9" x14ac:dyDescent="0.3">
      <c r="A4397">
        <v>4396</v>
      </c>
      <c r="B4397" t="s">
        <v>9</v>
      </c>
      <c r="C4397">
        <v>312000</v>
      </c>
      <c r="D4397" t="s">
        <v>10</v>
      </c>
      <c r="E4397" t="s">
        <v>16</v>
      </c>
      <c r="F4397" t="s">
        <v>12</v>
      </c>
      <c r="G4397" t="s">
        <v>13</v>
      </c>
      <c r="H4397" t="s">
        <v>12</v>
      </c>
      <c r="I4397">
        <v>64</v>
      </c>
    </row>
    <row r="4398" spans="1:9" x14ac:dyDescent="0.3">
      <c r="A4398">
        <v>4397</v>
      </c>
      <c r="B4398" t="s">
        <v>9</v>
      </c>
      <c r="C4398">
        <v>310124</v>
      </c>
      <c r="D4398" t="s">
        <v>18</v>
      </c>
      <c r="E4398" t="s">
        <v>16</v>
      </c>
      <c r="F4398" t="s">
        <v>12</v>
      </c>
      <c r="G4398" t="s">
        <v>13</v>
      </c>
      <c r="H4398" t="s">
        <v>13</v>
      </c>
      <c r="I4398">
        <v>43</v>
      </c>
    </row>
    <row r="4399" spans="1:9" x14ac:dyDescent="0.3">
      <c r="A4399">
        <v>4398</v>
      </c>
      <c r="B4399" t="s">
        <v>15</v>
      </c>
      <c r="C4399">
        <v>297046</v>
      </c>
      <c r="D4399" t="s">
        <v>18</v>
      </c>
      <c r="E4399" t="s">
        <v>16</v>
      </c>
      <c r="F4399" t="s">
        <v>12</v>
      </c>
      <c r="G4399" t="s">
        <v>13</v>
      </c>
      <c r="H4399" t="s">
        <v>13</v>
      </c>
      <c r="I4399">
        <v>27</v>
      </c>
    </row>
    <row r="4400" spans="1:9" x14ac:dyDescent="0.3">
      <c r="A4400">
        <v>4399</v>
      </c>
      <c r="B4400" t="s">
        <v>9</v>
      </c>
      <c r="C4400">
        <v>403776</v>
      </c>
      <c r="D4400" t="s">
        <v>10</v>
      </c>
      <c r="E4400" t="s">
        <v>16</v>
      </c>
      <c r="F4400" t="s">
        <v>12</v>
      </c>
      <c r="G4400" t="s">
        <v>13</v>
      </c>
      <c r="H4400" t="s">
        <v>13</v>
      </c>
      <c r="I4400">
        <v>23</v>
      </c>
    </row>
    <row r="4401" spans="1:9" x14ac:dyDescent="0.3">
      <c r="A4401">
        <v>4400</v>
      </c>
      <c r="B4401" t="s">
        <v>15</v>
      </c>
      <c r="C4401">
        <v>1101203</v>
      </c>
      <c r="D4401" t="s">
        <v>10</v>
      </c>
      <c r="E4401" t="s">
        <v>11</v>
      </c>
      <c r="F4401" t="s">
        <v>12</v>
      </c>
      <c r="G4401" t="s">
        <v>13</v>
      </c>
      <c r="H4401" t="s">
        <v>13</v>
      </c>
      <c r="I4401">
        <v>28</v>
      </c>
    </row>
    <row r="4402" spans="1:9" x14ac:dyDescent="0.3">
      <c r="A4402">
        <v>4401</v>
      </c>
      <c r="B4402" t="s">
        <v>9</v>
      </c>
      <c r="C4402">
        <v>615017.5</v>
      </c>
      <c r="D4402" t="s">
        <v>10</v>
      </c>
      <c r="E4402" t="s">
        <v>11</v>
      </c>
      <c r="F4402" t="s">
        <v>12</v>
      </c>
      <c r="G4402" t="s">
        <v>13</v>
      </c>
      <c r="H4402" t="s">
        <v>13</v>
      </c>
      <c r="I4402">
        <v>44</v>
      </c>
    </row>
    <row r="4403" spans="1:9" x14ac:dyDescent="0.3">
      <c r="A4403">
        <v>4402</v>
      </c>
      <c r="B4403" t="s">
        <v>15</v>
      </c>
      <c r="C4403">
        <v>639148</v>
      </c>
      <c r="D4403" t="s">
        <v>17</v>
      </c>
      <c r="E4403" t="s">
        <v>16</v>
      </c>
      <c r="F4403" t="s">
        <v>12</v>
      </c>
      <c r="G4403" t="s">
        <v>12</v>
      </c>
      <c r="H4403" t="s">
        <v>13</v>
      </c>
      <c r="I4403">
        <v>66</v>
      </c>
    </row>
    <row r="4404" spans="1:9" x14ac:dyDescent="0.3">
      <c r="A4404">
        <v>4403</v>
      </c>
      <c r="B4404" t="s">
        <v>9</v>
      </c>
      <c r="C4404">
        <v>297046</v>
      </c>
      <c r="D4404" t="s">
        <v>17</v>
      </c>
      <c r="E4404" t="s">
        <v>16</v>
      </c>
      <c r="F4404" t="s">
        <v>12</v>
      </c>
      <c r="G4404" t="s">
        <v>12</v>
      </c>
      <c r="H4404" t="s">
        <v>13</v>
      </c>
      <c r="I4404">
        <v>50</v>
      </c>
    </row>
    <row r="4405" spans="1:9" x14ac:dyDescent="0.3">
      <c r="A4405">
        <v>4404</v>
      </c>
      <c r="B4405" t="s">
        <v>15</v>
      </c>
      <c r="C4405">
        <v>150000</v>
      </c>
      <c r="D4405" t="s">
        <v>10</v>
      </c>
      <c r="E4405" t="s">
        <v>16</v>
      </c>
      <c r="F4405" t="s">
        <v>12</v>
      </c>
      <c r="G4405" t="s">
        <v>13</v>
      </c>
      <c r="H4405" t="s">
        <v>13</v>
      </c>
      <c r="I4405">
        <v>32</v>
      </c>
    </row>
    <row r="4406" spans="1:9" x14ac:dyDescent="0.3">
      <c r="A4406">
        <v>4405</v>
      </c>
      <c r="B4406" t="s">
        <v>9</v>
      </c>
      <c r="C4406">
        <v>360960</v>
      </c>
      <c r="D4406" t="s">
        <v>10</v>
      </c>
      <c r="E4406" t="s">
        <v>16</v>
      </c>
      <c r="F4406" t="s">
        <v>12</v>
      </c>
      <c r="G4406" t="s">
        <v>13</v>
      </c>
      <c r="H4406" t="s">
        <v>13</v>
      </c>
      <c r="I4406">
        <v>38</v>
      </c>
    </row>
    <row r="4407" spans="1:9" x14ac:dyDescent="0.3">
      <c r="A4407">
        <v>4406</v>
      </c>
      <c r="B4407" t="s">
        <v>15</v>
      </c>
      <c r="C4407">
        <v>338629</v>
      </c>
      <c r="D4407" t="s">
        <v>18</v>
      </c>
      <c r="E4407" t="s">
        <v>16</v>
      </c>
      <c r="F4407" t="s">
        <v>12</v>
      </c>
      <c r="G4407" t="s">
        <v>13</v>
      </c>
      <c r="H4407" t="s">
        <v>12</v>
      </c>
      <c r="I4407">
        <v>66</v>
      </c>
    </row>
    <row r="4408" spans="1:9" x14ac:dyDescent="0.3">
      <c r="A4408">
        <v>4407</v>
      </c>
      <c r="B4408" t="s">
        <v>9</v>
      </c>
      <c r="C4408">
        <v>360000</v>
      </c>
      <c r="D4408" t="s">
        <v>10</v>
      </c>
      <c r="E4408" t="s">
        <v>16</v>
      </c>
      <c r="F4408" t="s">
        <v>12</v>
      </c>
      <c r="G4408" t="s">
        <v>12</v>
      </c>
      <c r="H4408" t="s">
        <v>13</v>
      </c>
      <c r="I4408">
        <v>32</v>
      </c>
    </row>
    <row r="4409" spans="1:9" x14ac:dyDescent="0.3">
      <c r="A4409">
        <v>4408</v>
      </c>
      <c r="B4409" t="s">
        <v>9</v>
      </c>
      <c r="C4409">
        <v>470000</v>
      </c>
      <c r="D4409" t="s">
        <v>10</v>
      </c>
      <c r="E4409" t="s">
        <v>16</v>
      </c>
      <c r="F4409" t="s">
        <v>12</v>
      </c>
      <c r="G4409" t="s">
        <v>13</v>
      </c>
      <c r="H4409" t="s">
        <v>13</v>
      </c>
      <c r="I4409">
        <v>52</v>
      </c>
    </row>
    <row r="4410" spans="1:9" x14ac:dyDescent="0.3">
      <c r="A4410">
        <v>4409</v>
      </c>
      <c r="B4410" t="s">
        <v>15</v>
      </c>
      <c r="C4410">
        <v>418415</v>
      </c>
      <c r="D4410" t="s">
        <v>10</v>
      </c>
      <c r="E4410" t="s">
        <v>16</v>
      </c>
      <c r="F4410" t="s">
        <v>12</v>
      </c>
      <c r="G4410" t="s">
        <v>13</v>
      </c>
      <c r="H4410" t="s">
        <v>13</v>
      </c>
      <c r="I4410">
        <v>30</v>
      </c>
    </row>
    <row r="4411" spans="1:9" x14ac:dyDescent="0.3">
      <c r="A4411">
        <v>4410</v>
      </c>
      <c r="B4411" t="s">
        <v>15</v>
      </c>
      <c r="C4411">
        <v>430627.35</v>
      </c>
      <c r="D4411" t="s">
        <v>10</v>
      </c>
      <c r="E4411" t="s">
        <v>16</v>
      </c>
      <c r="F4411" t="s">
        <v>12</v>
      </c>
      <c r="G4411" t="s">
        <v>13</v>
      </c>
      <c r="H4411" t="s">
        <v>13</v>
      </c>
      <c r="I4411">
        <v>31</v>
      </c>
    </row>
    <row r="4412" spans="1:9" x14ac:dyDescent="0.3">
      <c r="A4412">
        <v>4411</v>
      </c>
      <c r="B4412" t="s">
        <v>9</v>
      </c>
      <c r="C4412">
        <v>325394.86</v>
      </c>
      <c r="D4412" t="s">
        <v>10</v>
      </c>
      <c r="E4412" t="s">
        <v>11</v>
      </c>
      <c r="F4412" t="s">
        <v>12</v>
      </c>
      <c r="G4412" t="s">
        <v>13</v>
      </c>
      <c r="H4412" t="s">
        <v>13</v>
      </c>
      <c r="I4412">
        <v>25</v>
      </c>
    </row>
    <row r="4413" spans="1:9" x14ac:dyDescent="0.3">
      <c r="A4413">
        <v>4412</v>
      </c>
      <c r="B4413" t="s">
        <v>9</v>
      </c>
      <c r="C4413">
        <v>332233.40000000002</v>
      </c>
      <c r="D4413" t="s">
        <v>10</v>
      </c>
      <c r="E4413" t="s">
        <v>16</v>
      </c>
      <c r="F4413" t="s">
        <v>12</v>
      </c>
      <c r="G4413" t="s">
        <v>13</v>
      </c>
      <c r="H4413" t="s">
        <v>13</v>
      </c>
      <c r="I4413">
        <v>30</v>
      </c>
    </row>
    <row r="4414" spans="1:9" x14ac:dyDescent="0.3">
      <c r="A4414">
        <v>4413</v>
      </c>
      <c r="B4414" t="s">
        <v>15</v>
      </c>
      <c r="C4414">
        <v>377248.7</v>
      </c>
      <c r="D4414" t="s">
        <v>14</v>
      </c>
      <c r="E4414" t="s">
        <v>11</v>
      </c>
      <c r="F4414" t="s">
        <v>12</v>
      </c>
      <c r="G4414" t="s">
        <v>13</v>
      </c>
      <c r="H4414" t="s">
        <v>13</v>
      </c>
      <c r="I4414">
        <v>83</v>
      </c>
    </row>
    <row r="4415" spans="1:9" x14ac:dyDescent="0.3">
      <c r="A4415">
        <v>4414</v>
      </c>
      <c r="B4415" t="s">
        <v>15</v>
      </c>
      <c r="C4415">
        <v>150000</v>
      </c>
      <c r="D4415" t="s">
        <v>10</v>
      </c>
      <c r="E4415" t="s">
        <v>16</v>
      </c>
      <c r="F4415" t="s">
        <v>12</v>
      </c>
      <c r="G4415" t="s">
        <v>12</v>
      </c>
      <c r="H4415" t="s">
        <v>13</v>
      </c>
      <c r="I4415">
        <v>40</v>
      </c>
    </row>
    <row r="4416" spans="1:9" x14ac:dyDescent="0.3">
      <c r="A4416">
        <v>4415</v>
      </c>
      <c r="B4416" t="s">
        <v>9</v>
      </c>
      <c r="C4416">
        <v>310544</v>
      </c>
      <c r="D4416" t="s">
        <v>18</v>
      </c>
      <c r="E4416" t="s">
        <v>16</v>
      </c>
      <c r="F4416" t="s">
        <v>12</v>
      </c>
      <c r="G4416" t="s">
        <v>12</v>
      </c>
      <c r="H4416" t="s">
        <v>12</v>
      </c>
      <c r="I4416">
        <v>66</v>
      </c>
    </row>
    <row r="4417" spans="1:9" x14ac:dyDescent="0.3">
      <c r="A4417">
        <v>4416</v>
      </c>
      <c r="B4417" t="s">
        <v>9</v>
      </c>
      <c r="C4417">
        <v>391000</v>
      </c>
      <c r="D4417" t="s">
        <v>10</v>
      </c>
      <c r="E4417" t="s">
        <v>16</v>
      </c>
      <c r="F4417" t="s">
        <v>12</v>
      </c>
      <c r="G4417" t="s">
        <v>13</v>
      </c>
      <c r="H4417" t="s">
        <v>13</v>
      </c>
      <c r="I4417">
        <v>36</v>
      </c>
    </row>
    <row r="4418" spans="1:9" x14ac:dyDescent="0.3">
      <c r="A4418">
        <v>4417</v>
      </c>
      <c r="B4418" t="s">
        <v>9</v>
      </c>
      <c r="C4418">
        <v>356455</v>
      </c>
      <c r="D4418" t="s">
        <v>18</v>
      </c>
      <c r="E4418" t="s">
        <v>16</v>
      </c>
      <c r="F4418" t="s">
        <v>12</v>
      </c>
      <c r="G4418" t="s">
        <v>13</v>
      </c>
      <c r="H4418" t="s">
        <v>13</v>
      </c>
      <c r="I4418">
        <v>35</v>
      </c>
    </row>
    <row r="4419" spans="1:9" x14ac:dyDescent="0.3">
      <c r="A4419">
        <v>4418</v>
      </c>
      <c r="B4419" t="s">
        <v>9</v>
      </c>
      <c r="C4419">
        <v>639148</v>
      </c>
      <c r="D4419" t="s">
        <v>18</v>
      </c>
      <c r="E4419" t="s">
        <v>16</v>
      </c>
      <c r="F4419" t="s">
        <v>12</v>
      </c>
      <c r="G4419" t="s">
        <v>13</v>
      </c>
      <c r="H4419" t="s">
        <v>12</v>
      </c>
      <c r="I4419">
        <v>65</v>
      </c>
    </row>
    <row r="4420" spans="1:9" x14ac:dyDescent="0.3">
      <c r="A4420">
        <v>4419</v>
      </c>
      <c r="B4420" t="s">
        <v>15</v>
      </c>
      <c r="C4420">
        <v>53466</v>
      </c>
      <c r="D4420" t="s">
        <v>10</v>
      </c>
      <c r="E4420" t="s">
        <v>11</v>
      </c>
      <c r="F4420" t="s">
        <v>12</v>
      </c>
      <c r="G4420" t="s">
        <v>13</v>
      </c>
      <c r="H4420" t="s">
        <v>13</v>
      </c>
      <c r="I4420">
        <v>59</v>
      </c>
    </row>
    <row r="4421" spans="1:9" x14ac:dyDescent="0.3">
      <c r="A4421">
        <v>4420</v>
      </c>
      <c r="B4421" t="s">
        <v>9</v>
      </c>
      <c r="C4421">
        <v>423038.54</v>
      </c>
      <c r="D4421" t="s">
        <v>10</v>
      </c>
      <c r="E4421" t="s">
        <v>16</v>
      </c>
      <c r="F4421" t="s">
        <v>12</v>
      </c>
      <c r="G4421" t="s">
        <v>13</v>
      </c>
      <c r="H4421" t="s">
        <v>13</v>
      </c>
      <c r="I4421">
        <v>32</v>
      </c>
    </row>
    <row r="4422" spans="1:9" x14ac:dyDescent="0.3">
      <c r="A4422">
        <v>4421</v>
      </c>
      <c r="B4422" t="s">
        <v>9</v>
      </c>
      <c r="C4422">
        <v>332063.19</v>
      </c>
      <c r="D4422" t="s">
        <v>10</v>
      </c>
      <c r="E4422" t="s">
        <v>16</v>
      </c>
      <c r="F4422" t="s">
        <v>12</v>
      </c>
      <c r="G4422" t="s">
        <v>13</v>
      </c>
      <c r="H4422" t="s">
        <v>13</v>
      </c>
      <c r="I4422">
        <v>22</v>
      </c>
    </row>
    <row r="4423" spans="1:9" x14ac:dyDescent="0.3">
      <c r="A4423">
        <v>4422</v>
      </c>
      <c r="B4423" t="s">
        <v>9</v>
      </c>
      <c r="C4423">
        <v>491465.63</v>
      </c>
      <c r="D4423" t="s">
        <v>10</v>
      </c>
      <c r="E4423" t="s">
        <v>16</v>
      </c>
      <c r="F4423" t="s">
        <v>12</v>
      </c>
      <c r="G4423" t="s">
        <v>12</v>
      </c>
      <c r="H4423" t="s">
        <v>13</v>
      </c>
      <c r="I4423">
        <v>26</v>
      </c>
    </row>
    <row r="4424" spans="1:9" x14ac:dyDescent="0.3">
      <c r="A4424">
        <v>4423</v>
      </c>
      <c r="B4424" t="s">
        <v>9</v>
      </c>
      <c r="C4424">
        <v>633433</v>
      </c>
      <c r="D4424" t="s">
        <v>18</v>
      </c>
      <c r="E4424" t="s">
        <v>16</v>
      </c>
      <c r="F4424" t="s">
        <v>12</v>
      </c>
      <c r="G4424" t="s">
        <v>13</v>
      </c>
      <c r="H4424" t="s">
        <v>13</v>
      </c>
      <c r="I4424">
        <v>27</v>
      </c>
    </row>
    <row r="4425" spans="1:9" x14ac:dyDescent="0.3">
      <c r="A4425">
        <v>4424</v>
      </c>
      <c r="B4425" t="s">
        <v>15</v>
      </c>
      <c r="C4425">
        <v>1021562</v>
      </c>
      <c r="D4425" t="s">
        <v>10</v>
      </c>
      <c r="E4425" t="s">
        <v>11</v>
      </c>
      <c r="F4425" t="s">
        <v>12</v>
      </c>
      <c r="G4425" t="s">
        <v>13</v>
      </c>
      <c r="H4425" t="s">
        <v>13</v>
      </c>
      <c r="I4425">
        <v>36</v>
      </c>
    </row>
    <row r="4426" spans="1:9" x14ac:dyDescent="0.3">
      <c r="A4426">
        <v>4425</v>
      </c>
      <c r="B4426" t="s">
        <v>9</v>
      </c>
      <c r="C4426">
        <v>307850</v>
      </c>
      <c r="D4426" t="s">
        <v>10</v>
      </c>
      <c r="E4426" t="s">
        <v>16</v>
      </c>
      <c r="F4426" t="s">
        <v>12</v>
      </c>
      <c r="G4426" t="s">
        <v>13</v>
      </c>
      <c r="H4426" t="s">
        <v>13</v>
      </c>
      <c r="I4426">
        <v>41</v>
      </c>
    </row>
    <row r="4427" spans="1:9" x14ac:dyDescent="0.3">
      <c r="A4427">
        <v>4426</v>
      </c>
      <c r="B4427" t="s">
        <v>9</v>
      </c>
      <c r="C4427">
        <v>337925.96</v>
      </c>
      <c r="D4427" t="s">
        <v>10</v>
      </c>
      <c r="E4427" t="s">
        <v>16</v>
      </c>
      <c r="F4427" t="s">
        <v>12</v>
      </c>
      <c r="G4427" t="s">
        <v>13</v>
      </c>
      <c r="H4427" t="s">
        <v>13</v>
      </c>
      <c r="I4427">
        <v>23</v>
      </c>
    </row>
    <row r="4428" spans="1:9" x14ac:dyDescent="0.3">
      <c r="A4428">
        <v>4427</v>
      </c>
      <c r="B4428" t="s">
        <v>9</v>
      </c>
      <c r="C4428">
        <v>884003.5</v>
      </c>
      <c r="D4428" t="s">
        <v>10</v>
      </c>
      <c r="E4428" t="s">
        <v>16</v>
      </c>
      <c r="F4428" t="s">
        <v>12</v>
      </c>
      <c r="G4428" t="s">
        <v>13</v>
      </c>
      <c r="H4428" t="s">
        <v>13</v>
      </c>
      <c r="I4428">
        <v>25</v>
      </c>
    </row>
    <row r="4429" spans="1:9" x14ac:dyDescent="0.3">
      <c r="A4429">
        <v>4428</v>
      </c>
      <c r="B4429" t="s">
        <v>9</v>
      </c>
      <c r="C4429">
        <v>514062</v>
      </c>
      <c r="D4429" t="s">
        <v>18</v>
      </c>
      <c r="E4429" t="s">
        <v>16</v>
      </c>
      <c r="F4429" t="s">
        <v>12</v>
      </c>
      <c r="G4429" t="s">
        <v>13</v>
      </c>
      <c r="H4429" t="s">
        <v>13</v>
      </c>
      <c r="I4429">
        <v>60</v>
      </c>
    </row>
    <row r="4430" spans="1:9" x14ac:dyDescent="0.3">
      <c r="A4430">
        <v>4429</v>
      </c>
      <c r="B4430" t="s">
        <v>9</v>
      </c>
      <c r="C4430">
        <v>724000</v>
      </c>
      <c r="D4430" t="s">
        <v>10</v>
      </c>
      <c r="E4430" t="s">
        <v>16</v>
      </c>
      <c r="F4430" t="s">
        <v>12</v>
      </c>
      <c r="G4430" t="s">
        <v>13</v>
      </c>
      <c r="H4430" t="s">
        <v>13</v>
      </c>
      <c r="I4430">
        <v>29</v>
      </c>
    </row>
    <row r="4431" spans="1:9" x14ac:dyDescent="0.3">
      <c r="A4431">
        <v>4430</v>
      </c>
      <c r="B4431" t="s">
        <v>9</v>
      </c>
      <c r="C4431">
        <v>297045</v>
      </c>
      <c r="D4431" t="s">
        <v>18</v>
      </c>
      <c r="E4431" t="s">
        <v>16</v>
      </c>
      <c r="F4431" t="s">
        <v>12</v>
      </c>
      <c r="G4431" t="s">
        <v>13</v>
      </c>
      <c r="H4431" t="s">
        <v>12</v>
      </c>
      <c r="I4431">
        <v>56</v>
      </c>
    </row>
    <row r="4432" spans="1:9" x14ac:dyDescent="0.3">
      <c r="A4432">
        <v>4431</v>
      </c>
      <c r="B4432" t="s">
        <v>9</v>
      </c>
      <c r="C4432">
        <v>487739</v>
      </c>
      <c r="D4432" t="s">
        <v>18</v>
      </c>
      <c r="E4432" t="s">
        <v>16</v>
      </c>
      <c r="F4432" t="s">
        <v>12</v>
      </c>
      <c r="G4432" t="s">
        <v>13</v>
      </c>
      <c r="H4432" t="s">
        <v>12</v>
      </c>
      <c r="I4432">
        <v>45</v>
      </c>
    </row>
    <row r="4433" spans="1:9" x14ac:dyDescent="0.3">
      <c r="A4433">
        <v>4432</v>
      </c>
      <c r="B4433" t="s">
        <v>9</v>
      </c>
      <c r="C4433">
        <v>370609.6</v>
      </c>
      <c r="D4433" t="s">
        <v>10</v>
      </c>
      <c r="E4433" t="s">
        <v>16</v>
      </c>
      <c r="F4433" t="s">
        <v>12</v>
      </c>
      <c r="G4433" t="s">
        <v>12</v>
      </c>
      <c r="H4433" t="s">
        <v>13</v>
      </c>
      <c r="I4433">
        <v>59</v>
      </c>
    </row>
    <row r="4434" spans="1:9" x14ac:dyDescent="0.3">
      <c r="A4434">
        <v>4433</v>
      </c>
      <c r="B4434" t="s">
        <v>9</v>
      </c>
      <c r="C4434">
        <v>287000</v>
      </c>
      <c r="D4434" t="s">
        <v>10</v>
      </c>
      <c r="E4434" t="s">
        <v>16</v>
      </c>
      <c r="F4434" t="s">
        <v>12</v>
      </c>
      <c r="G4434" t="s">
        <v>13</v>
      </c>
      <c r="H4434" t="s">
        <v>13</v>
      </c>
      <c r="I4434">
        <v>19</v>
      </c>
    </row>
    <row r="4435" spans="1:9" x14ac:dyDescent="0.3">
      <c r="A4435">
        <v>4434</v>
      </c>
      <c r="B4435" t="s">
        <v>15</v>
      </c>
      <c r="C4435">
        <v>501367.89</v>
      </c>
      <c r="D4435" t="s">
        <v>10</v>
      </c>
      <c r="E4435" t="s">
        <v>16</v>
      </c>
      <c r="F4435" t="s">
        <v>12</v>
      </c>
      <c r="G4435" t="s">
        <v>13</v>
      </c>
      <c r="H4435" t="s">
        <v>13</v>
      </c>
      <c r="I4435">
        <v>27</v>
      </c>
    </row>
    <row r="4436" spans="1:9" x14ac:dyDescent="0.3">
      <c r="A4436">
        <v>4435</v>
      </c>
      <c r="B4436" t="s">
        <v>9</v>
      </c>
      <c r="C4436">
        <v>644894.4</v>
      </c>
      <c r="D4436" t="s">
        <v>10</v>
      </c>
      <c r="E4436" t="s">
        <v>16</v>
      </c>
      <c r="F4436" t="s">
        <v>12</v>
      </c>
      <c r="G4436" t="s">
        <v>13</v>
      </c>
      <c r="H4436" t="s">
        <v>13</v>
      </c>
      <c r="I4436">
        <v>37</v>
      </c>
    </row>
    <row r="4437" spans="1:9" x14ac:dyDescent="0.3">
      <c r="A4437">
        <v>4436</v>
      </c>
      <c r="B4437" t="s">
        <v>15</v>
      </c>
      <c r="C4437">
        <v>278030.99</v>
      </c>
      <c r="D4437" t="s">
        <v>19</v>
      </c>
      <c r="E4437" t="s">
        <v>16</v>
      </c>
      <c r="F4437" t="s">
        <v>12</v>
      </c>
      <c r="G4437" t="s">
        <v>13</v>
      </c>
      <c r="H4437" t="s">
        <v>13</v>
      </c>
      <c r="I4437">
        <v>20</v>
      </c>
    </row>
    <row r="4438" spans="1:9" x14ac:dyDescent="0.3">
      <c r="A4438">
        <v>4437</v>
      </c>
      <c r="B4438" t="s">
        <v>15</v>
      </c>
      <c r="C4438">
        <v>327716</v>
      </c>
      <c r="D4438" t="s">
        <v>17</v>
      </c>
      <c r="E4438" t="s">
        <v>16</v>
      </c>
      <c r="F4438" t="s">
        <v>12</v>
      </c>
      <c r="G4438" t="s">
        <v>13</v>
      </c>
      <c r="H4438" t="s">
        <v>13</v>
      </c>
      <c r="I4438">
        <v>61</v>
      </c>
    </row>
    <row r="4439" spans="1:9" x14ac:dyDescent="0.3">
      <c r="A4439">
        <v>4438</v>
      </c>
      <c r="B4439" t="s">
        <v>15</v>
      </c>
      <c r="C4439">
        <v>1064074.55</v>
      </c>
      <c r="D4439" t="s">
        <v>10</v>
      </c>
      <c r="E4439" t="s">
        <v>16</v>
      </c>
      <c r="F4439" t="s">
        <v>12</v>
      </c>
      <c r="G4439" t="s">
        <v>13</v>
      </c>
      <c r="H4439" t="s">
        <v>13</v>
      </c>
      <c r="I4439">
        <v>21</v>
      </c>
    </row>
    <row r="4440" spans="1:9" x14ac:dyDescent="0.3">
      <c r="A4440">
        <v>4439</v>
      </c>
      <c r="B4440" t="s">
        <v>9</v>
      </c>
      <c r="C4440">
        <v>419207.05</v>
      </c>
      <c r="D4440" t="s">
        <v>10</v>
      </c>
      <c r="E4440" t="s">
        <v>16</v>
      </c>
      <c r="F4440" t="s">
        <v>12</v>
      </c>
      <c r="G4440" t="s">
        <v>13</v>
      </c>
      <c r="H4440" t="s">
        <v>13</v>
      </c>
      <c r="I4440">
        <v>48</v>
      </c>
    </row>
    <row r="4441" spans="1:9" x14ac:dyDescent="0.3">
      <c r="A4441">
        <v>4440</v>
      </c>
      <c r="B4441" t="s">
        <v>9</v>
      </c>
      <c r="C4441">
        <v>1277200</v>
      </c>
      <c r="D4441" t="s">
        <v>10</v>
      </c>
      <c r="E4441" t="s">
        <v>16</v>
      </c>
      <c r="F4441" t="s">
        <v>12</v>
      </c>
      <c r="G4441" t="s">
        <v>13</v>
      </c>
      <c r="H4441" t="s">
        <v>13</v>
      </c>
      <c r="I4441">
        <v>24</v>
      </c>
    </row>
    <row r="4442" spans="1:9" x14ac:dyDescent="0.3">
      <c r="A4442">
        <v>4441</v>
      </c>
      <c r="B4442" t="s">
        <v>9</v>
      </c>
      <c r="C4442">
        <v>1228919.8500000001</v>
      </c>
      <c r="D4442" t="s">
        <v>19</v>
      </c>
      <c r="E4442" t="s">
        <v>16</v>
      </c>
      <c r="F4442" t="s">
        <v>12</v>
      </c>
      <c r="G4442" t="s">
        <v>13</v>
      </c>
      <c r="H4442" t="s">
        <v>13</v>
      </c>
      <c r="I4442">
        <v>53</v>
      </c>
    </row>
    <row r="4443" spans="1:9" x14ac:dyDescent="0.3">
      <c r="A4443">
        <v>4442</v>
      </c>
      <c r="B4443" t="s">
        <v>9</v>
      </c>
      <c r="C4443">
        <v>1446221.81</v>
      </c>
      <c r="D4443" t="s">
        <v>10</v>
      </c>
      <c r="E4443" t="s">
        <v>11</v>
      </c>
      <c r="F4443" t="s">
        <v>12</v>
      </c>
      <c r="G4443" t="s">
        <v>13</v>
      </c>
      <c r="H4443" t="s">
        <v>13</v>
      </c>
      <c r="I4443">
        <v>60</v>
      </c>
    </row>
    <row r="4444" spans="1:9" x14ac:dyDescent="0.3">
      <c r="A4444">
        <v>4443</v>
      </c>
      <c r="B4444" t="s">
        <v>9</v>
      </c>
      <c r="C4444">
        <v>270900</v>
      </c>
      <c r="D4444" t="s">
        <v>10</v>
      </c>
      <c r="E4444" t="s">
        <v>16</v>
      </c>
      <c r="F4444" t="s">
        <v>12</v>
      </c>
      <c r="G4444" t="s">
        <v>12</v>
      </c>
      <c r="H4444" t="s">
        <v>13</v>
      </c>
      <c r="I4444">
        <v>43</v>
      </c>
    </row>
    <row r="4445" spans="1:9" x14ac:dyDescent="0.3">
      <c r="A4445">
        <v>4444</v>
      </c>
      <c r="B4445" t="s">
        <v>9</v>
      </c>
      <c r="C4445">
        <v>561517</v>
      </c>
      <c r="D4445" t="s">
        <v>10</v>
      </c>
      <c r="E4445" t="s">
        <v>11</v>
      </c>
      <c r="F4445" t="s">
        <v>12</v>
      </c>
      <c r="G4445" t="s">
        <v>13</v>
      </c>
      <c r="H4445" t="s">
        <v>13</v>
      </c>
      <c r="I4445">
        <v>42</v>
      </c>
    </row>
    <row r="4446" spans="1:9" x14ac:dyDescent="0.3">
      <c r="A4446">
        <v>4445</v>
      </c>
      <c r="B4446" t="s">
        <v>9</v>
      </c>
      <c r="C4446">
        <v>297046</v>
      </c>
      <c r="D4446" t="s">
        <v>18</v>
      </c>
      <c r="E4446" t="s">
        <v>16</v>
      </c>
      <c r="F4446" t="s">
        <v>12</v>
      </c>
      <c r="G4446" t="s">
        <v>13</v>
      </c>
      <c r="H4446" t="s">
        <v>12</v>
      </c>
      <c r="I4446">
        <v>26</v>
      </c>
    </row>
    <row r="4447" spans="1:9" x14ac:dyDescent="0.3">
      <c r="A4447">
        <v>4446</v>
      </c>
      <c r="B4447" t="s">
        <v>9</v>
      </c>
      <c r="C4447">
        <v>278030</v>
      </c>
      <c r="D4447" t="s">
        <v>18</v>
      </c>
      <c r="E4447" t="s">
        <v>16</v>
      </c>
      <c r="F4447" t="s">
        <v>12</v>
      </c>
      <c r="G4447" t="s">
        <v>13</v>
      </c>
      <c r="H4447" t="s">
        <v>13</v>
      </c>
      <c r="I4447">
        <v>29</v>
      </c>
    </row>
    <row r="4448" spans="1:9" x14ac:dyDescent="0.3">
      <c r="A4448">
        <v>4447</v>
      </c>
      <c r="B4448" t="s">
        <v>9</v>
      </c>
      <c r="C4448">
        <v>885877.44</v>
      </c>
      <c r="D4448" t="s">
        <v>10</v>
      </c>
      <c r="E4448" t="s">
        <v>16</v>
      </c>
      <c r="F4448" t="s">
        <v>12</v>
      </c>
      <c r="G4448" t="s">
        <v>13</v>
      </c>
      <c r="H4448" t="s">
        <v>13</v>
      </c>
      <c r="I4448">
        <v>31</v>
      </c>
    </row>
    <row r="4449" spans="1:9" x14ac:dyDescent="0.3">
      <c r="A4449">
        <v>4448</v>
      </c>
      <c r="B4449" t="s">
        <v>9</v>
      </c>
      <c r="C4449">
        <v>597978</v>
      </c>
      <c r="D4449" t="s">
        <v>10</v>
      </c>
      <c r="E4449" t="s">
        <v>16</v>
      </c>
      <c r="F4449" t="s">
        <v>12</v>
      </c>
      <c r="G4449" t="s">
        <v>13</v>
      </c>
      <c r="H4449" t="s">
        <v>13</v>
      </c>
      <c r="I4449">
        <v>41</v>
      </c>
    </row>
    <row r="4450" spans="1:9" x14ac:dyDescent="0.3">
      <c r="A4450">
        <v>4449</v>
      </c>
      <c r="B4450" t="s">
        <v>15</v>
      </c>
      <c r="C4450">
        <v>322634</v>
      </c>
      <c r="D4450" t="s">
        <v>17</v>
      </c>
      <c r="E4450" t="s">
        <v>16</v>
      </c>
      <c r="F4450" t="s">
        <v>12</v>
      </c>
      <c r="G4450" t="s">
        <v>13</v>
      </c>
      <c r="H4450" t="s">
        <v>13</v>
      </c>
      <c r="I4450">
        <v>79</v>
      </c>
    </row>
    <row r="4451" spans="1:9" x14ac:dyDescent="0.3">
      <c r="A4451">
        <v>4450</v>
      </c>
      <c r="B4451" t="s">
        <v>9</v>
      </c>
      <c r="C4451">
        <v>680463.53</v>
      </c>
      <c r="D4451" t="s">
        <v>10</v>
      </c>
      <c r="E4451" t="s">
        <v>16</v>
      </c>
      <c r="F4451" t="s">
        <v>12</v>
      </c>
      <c r="G4451" t="s">
        <v>13</v>
      </c>
      <c r="H4451" t="s">
        <v>13</v>
      </c>
      <c r="I4451">
        <v>21</v>
      </c>
    </row>
    <row r="4452" spans="1:9" x14ac:dyDescent="0.3">
      <c r="A4452">
        <v>4451</v>
      </c>
      <c r="B4452" t="s">
        <v>9</v>
      </c>
      <c r="C4452">
        <v>358595.15</v>
      </c>
      <c r="D4452" t="s">
        <v>10</v>
      </c>
      <c r="E4452" t="s">
        <v>16</v>
      </c>
      <c r="F4452" t="s">
        <v>12</v>
      </c>
      <c r="G4452" t="s">
        <v>13</v>
      </c>
      <c r="H4452" t="s">
        <v>13</v>
      </c>
      <c r="I4452">
        <v>21</v>
      </c>
    </row>
    <row r="4453" spans="1:9" x14ac:dyDescent="0.3">
      <c r="A4453">
        <v>4452</v>
      </c>
      <c r="B4453" t="s">
        <v>9</v>
      </c>
      <c r="C4453">
        <v>358784.06</v>
      </c>
      <c r="D4453" t="s">
        <v>10</v>
      </c>
      <c r="E4453" t="s">
        <v>16</v>
      </c>
      <c r="F4453" t="s">
        <v>12</v>
      </c>
      <c r="G4453" t="s">
        <v>12</v>
      </c>
      <c r="H4453" t="s">
        <v>13</v>
      </c>
      <c r="I4453">
        <v>40</v>
      </c>
    </row>
    <row r="4454" spans="1:9" x14ac:dyDescent="0.3">
      <c r="A4454">
        <v>4453</v>
      </c>
      <c r="B4454" t="s">
        <v>9</v>
      </c>
      <c r="C4454">
        <v>639148</v>
      </c>
      <c r="D4454" t="s">
        <v>18</v>
      </c>
      <c r="E4454" t="s">
        <v>16</v>
      </c>
      <c r="F4454" t="s">
        <v>12</v>
      </c>
      <c r="G4454" t="s">
        <v>13</v>
      </c>
      <c r="H4454" t="s">
        <v>12</v>
      </c>
      <c r="I4454">
        <v>40</v>
      </c>
    </row>
    <row r="4455" spans="1:9" x14ac:dyDescent="0.3">
      <c r="A4455">
        <v>4454</v>
      </c>
      <c r="B4455" t="s">
        <v>15</v>
      </c>
      <c r="C4455">
        <v>1428002.29</v>
      </c>
      <c r="D4455" t="s">
        <v>14</v>
      </c>
      <c r="E4455" t="s">
        <v>11</v>
      </c>
      <c r="F4455" t="s">
        <v>12</v>
      </c>
      <c r="G4455" t="s">
        <v>13</v>
      </c>
      <c r="H4455" t="s">
        <v>13</v>
      </c>
      <c r="I4455">
        <v>69</v>
      </c>
    </row>
    <row r="4456" spans="1:9" x14ac:dyDescent="0.3">
      <c r="A4456">
        <v>4455</v>
      </c>
      <c r="B4456" t="s">
        <v>9</v>
      </c>
      <c r="C4456">
        <v>297719</v>
      </c>
      <c r="D4456" t="s">
        <v>17</v>
      </c>
      <c r="E4456" t="s">
        <v>16</v>
      </c>
      <c r="F4456" t="s">
        <v>12</v>
      </c>
      <c r="G4456" t="s">
        <v>13</v>
      </c>
      <c r="H4456" t="s">
        <v>13</v>
      </c>
      <c r="I4456">
        <v>37</v>
      </c>
    </row>
    <row r="4457" spans="1:9" x14ac:dyDescent="0.3">
      <c r="A4457">
        <v>4456</v>
      </c>
      <c r="B4457" t="s">
        <v>15</v>
      </c>
      <c r="C4457">
        <v>1228568</v>
      </c>
      <c r="D4457" t="s">
        <v>10</v>
      </c>
      <c r="E4457" t="s">
        <v>11</v>
      </c>
      <c r="F4457" t="s">
        <v>12</v>
      </c>
      <c r="G4457" t="s">
        <v>13</v>
      </c>
      <c r="H4457" t="s">
        <v>13</v>
      </c>
      <c r="I4457">
        <v>44</v>
      </c>
    </row>
    <row r="4458" spans="1:9" x14ac:dyDescent="0.3">
      <c r="A4458">
        <v>4457</v>
      </c>
      <c r="B4458" t="s">
        <v>15</v>
      </c>
      <c r="C4458">
        <v>764837.91</v>
      </c>
      <c r="D4458" t="s">
        <v>14</v>
      </c>
      <c r="E4458" t="s">
        <v>11</v>
      </c>
      <c r="F4458" t="s">
        <v>12</v>
      </c>
      <c r="G4458" t="s">
        <v>13</v>
      </c>
      <c r="H4458" t="s">
        <v>13</v>
      </c>
      <c r="I4458">
        <v>82</v>
      </c>
    </row>
    <row r="4459" spans="1:9" x14ac:dyDescent="0.3">
      <c r="A4459">
        <v>4458</v>
      </c>
      <c r="B4459" t="s">
        <v>9</v>
      </c>
      <c r="C4459">
        <v>647500</v>
      </c>
      <c r="D4459" t="s">
        <v>10</v>
      </c>
      <c r="E4459" t="s">
        <v>16</v>
      </c>
      <c r="F4459" t="s">
        <v>12</v>
      </c>
      <c r="G4459" t="s">
        <v>13</v>
      </c>
      <c r="H4459" t="s">
        <v>13</v>
      </c>
      <c r="I4459">
        <v>25</v>
      </c>
    </row>
    <row r="4460" spans="1:9" x14ac:dyDescent="0.3">
      <c r="A4460">
        <v>4459</v>
      </c>
      <c r="B4460" t="s">
        <v>9</v>
      </c>
      <c r="C4460">
        <v>230000</v>
      </c>
      <c r="D4460" t="s">
        <v>10</v>
      </c>
      <c r="E4460" t="s">
        <v>16</v>
      </c>
      <c r="F4460" t="s">
        <v>12</v>
      </c>
      <c r="G4460" t="s">
        <v>13</v>
      </c>
      <c r="H4460" t="s">
        <v>12</v>
      </c>
      <c r="I4460">
        <v>53</v>
      </c>
    </row>
    <row r="4461" spans="1:9" x14ac:dyDescent="0.3">
      <c r="A4461">
        <v>4460</v>
      </c>
      <c r="B4461" t="s">
        <v>9</v>
      </c>
      <c r="C4461">
        <v>407769.25</v>
      </c>
      <c r="D4461" t="s">
        <v>10</v>
      </c>
      <c r="E4461" t="s">
        <v>16</v>
      </c>
      <c r="F4461" t="s">
        <v>12</v>
      </c>
      <c r="G4461" t="s">
        <v>13</v>
      </c>
      <c r="H4461" t="s">
        <v>13</v>
      </c>
      <c r="I4461">
        <v>29</v>
      </c>
    </row>
    <row r="4462" spans="1:9" x14ac:dyDescent="0.3">
      <c r="A4462">
        <v>4461</v>
      </c>
      <c r="B4462" t="s">
        <v>9</v>
      </c>
      <c r="C4462">
        <v>372000</v>
      </c>
      <c r="D4462" t="s">
        <v>10</v>
      </c>
      <c r="E4462" t="s">
        <v>16</v>
      </c>
      <c r="F4462" t="s">
        <v>12</v>
      </c>
      <c r="G4462" t="s">
        <v>13</v>
      </c>
      <c r="H4462" t="s">
        <v>13</v>
      </c>
      <c r="I4462">
        <v>27</v>
      </c>
    </row>
    <row r="4463" spans="1:9" x14ac:dyDescent="0.3">
      <c r="A4463">
        <v>4462</v>
      </c>
      <c r="B4463" t="s">
        <v>9</v>
      </c>
      <c r="C4463">
        <v>361806.78</v>
      </c>
      <c r="D4463" t="s">
        <v>10</v>
      </c>
      <c r="E4463" t="s">
        <v>16</v>
      </c>
      <c r="F4463" t="s">
        <v>12</v>
      </c>
      <c r="G4463" t="s">
        <v>13</v>
      </c>
      <c r="H4463" t="s">
        <v>13</v>
      </c>
      <c r="I4463">
        <v>22</v>
      </c>
    </row>
    <row r="4464" spans="1:9" x14ac:dyDescent="0.3">
      <c r="A4464">
        <v>4463</v>
      </c>
      <c r="B4464" t="s">
        <v>15</v>
      </c>
      <c r="C4464">
        <v>514285.71</v>
      </c>
      <c r="D4464" t="s">
        <v>10</v>
      </c>
      <c r="E4464" t="s">
        <v>16</v>
      </c>
      <c r="F4464" t="s">
        <v>12</v>
      </c>
      <c r="G4464" t="s">
        <v>13</v>
      </c>
      <c r="H4464" t="s">
        <v>13</v>
      </c>
      <c r="I4464">
        <v>39</v>
      </c>
    </row>
    <row r="4465" spans="1:9" x14ac:dyDescent="0.3">
      <c r="A4465">
        <v>4464</v>
      </c>
      <c r="B4465" t="s">
        <v>9</v>
      </c>
      <c r="C4465">
        <v>356455</v>
      </c>
      <c r="D4465" t="s">
        <v>18</v>
      </c>
      <c r="E4465" t="s">
        <v>16</v>
      </c>
      <c r="F4465" t="s">
        <v>12</v>
      </c>
      <c r="G4465" t="s">
        <v>12</v>
      </c>
      <c r="H4465" t="s">
        <v>12</v>
      </c>
      <c r="I4465">
        <v>46</v>
      </c>
    </row>
    <row r="4466" spans="1:9" x14ac:dyDescent="0.3">
      <c r="A4466">
        <v>4465</v>
      </c>
      <c r="B4466" t="s">
        <v>15</v>
      </c>
      <c r="C4466">
        <v>278030</v>
      </c>
      <c r="D4466" t="s">
        <v>17</v>
      </c>
      <c r="E4466" t="s">
        <v>16</v>
      </c>
      <c r="F4466" t="s">
        <v>12</v>
      </c>
      <c r="G4466" t="s">
        <v>12</v>
      </c>
      <c r="H4466" t="s">
        <v>12</v>
      </c>
      <c r="I4466">
        <v>35</v>
      </c>
    </row>
    <row r="4467" spans="1:9" x14ac:dyDescent="0.3">
      <c r="A4467">
        <v>4466</v>
      </c>
      <c r="B4467" t="s">
        <v>9</v>
      </c>
      <c r="C4467">
        <v>949839.65</v>
      </c>
      <c r="D4467" t="s">
        <v>10</v>
      </c>
      <c r="E4467" t="s">
        <v>16</v>
      </c>
      <c r="F4467" t="s">
        <v>12</v>
      </c>
      <c r="G4467" t="s">
        <v>13</v>
      </c>
      <c r="H4467" t="s">
        <v>13</v>
      </c>
      <c r="I4467">
        <v>25</v>
      </c>
    </row>
    <row r="4468" spans="1:9" x14ac:dyDescent="0.3">
      <c r="A4468">
        <v>4467</v>
      </c>
      <c r="B4468" t="s">
        <v>9</v>
      </c>
      <c r="C4468">
        <v>410480.22</v>
      </c>
      <c r="D4468" t="s">
        <v>10</v>
      </c>
      <c r="E4468" t="s">
        <v>16</v>
      </c>
      <c r="F4468" t="s">
        <v>12</v>
      </c>
      <c r="G4468" t="s">
        <v>13</v>
      </c>
      <c r="H4468" t="s">
        <v>13</v>
      </c>
      <c r="I4468">
        <v>38</v>
      </c>
    </row>
    <row r="4469" spans="1:9" x14ac:dyDescent="0.3">
      <c r="A4469">
        <v>4468</v>
      </c>
      <c r="B4469" t="s">
        <v>9</v>
      </c>
      <c r="C4469">
        <v>4677217.59</v>
      </c>
      <c r="D4469" t="s">
        <v>10</v>
      </c>
      <c r="E4469" t="s">
        <v>11</v>
      </c>
      <c r="F4469" t="s">
        <v>12</v>
      </c>
      <c r="G4469" t="s">
        <v>13</v>
      </c>
      <c r="H4469" t="s">
        <v>13</v>
      </c>
      <c r="I4469">
        <v>52</v>
      </c>
    </row>
    <row r="4470" spans="1:9" x14ac:dyDescent="0.3">
      <c r="A4470">
        <v>4469</v>
      </c>
      <c r="B4470" t="s">
        <v>9</v>
      </c>
      <c r="C4470">
        <v>466652.81</v>
      </c>
      <c r="D4470" t="s">
        <v>10</v>
      </c>
      <c r="E4470" t="s">
        <v>16</v>
      </c>
      <c r="F4470" t="s">
        <v>12</v>
      </c>
      <c r="G4470" t="s">
        <v>13</v>
      </c>
      <c r="H4470" t="s">
        <v>13</v>
      </c>
      <c r="I4470">
        <v>49</v>
      </c>
    </row>
    <row r="4471" spans="1:9" x14ac:dyDescent="0.3">
      <c r="A4471">
        <v>4470</v>
      </c>
      <c r="B4471" t="s">
        <v>9</v>
      </c>
      <c r="C4471">
        <v>400000</v>
      </c>
      <c r="D4471" t="s">
        <v>10</v>
      </c>
      <c r="E4471" t="s">
        <v>16</v>
      </c>
      <c r="F4471" t="s">
        <v>12</v>
      </c>
      <c r="G4471" t="s">
        <v>13</v>
      </c>
      <c r="H4471" t="s">
        <v>13</v>
      </c>
      <c r="I4471">
        <v>21</v>
      </c>
    </row>
    <row r="4472" spans="1:9" x14ac:dyDescent="0.3">
      <c r="A4472">
        <v>4471</v>
      </c>
      <c r="B4472" t="s">
        <v>15</v>
      </c>
      <c r="C4472">
        <v>365825</v>
      </c>
      <c r="D4472" t="s">
        <v>10</v>
      </c>
      <c r="E4472" t="s">
        <v>16</v>
      </c>
      <c r="F4472" t="s">
        <v>12</v>
      </c>
      <c r="G4472" t="s">
        <v>13</v>
      </c>
      <c r="H4472" t="s">
        <v>13</v>
      </c>
      <c r="I4472">
        <v>42</v>
      </c>
    </row>
    <row r="4473" spans="1:9" x14ac:dyDescent="0.3">
      <c r="A4473">
        <v>4472</v>
      </c>
      <c r="B4473" t="s">
        <v>9</v>
      </c>
      <c r="C4473">
        <v>615550</v>
      </c>
      <c r="D4473" t="s">
        <v>18</v>
      </c>
      <c r="E4473" t="s">
        <v>16</v>
      </c>
      <c r="F4473" t="s">
        <v>12</v>
      </c>
      <c r="G4473" t="s">
        <v>13</v>
      </c>
      <c r="H4473" t="s">
        <v>12</v>
      </c>
      <c r="I4473">
        <v>42</v>
      </c>
    </row>
    <row r="4474" spans="1:9" x14ac:dyDescent="0.3">
      <c r="A4474">
        <v>4473</v>
      </c>
      <c r="B4474" t="s">
        <v>15</v>
      </c>
      <c r="C4474">
        <v>1124365</v>
      </c>
      <c r="D4474" t="s">
        <v>10</v>
      </c>
      <c r="E4474" t="s">
        <v>11</v>
      </c>
      <c r="F4474" t="s">
        <v>12</v>
      </c>
      <c r="G4474" t="s">
        <v>13</v>
      </c>
      <c r="H4474" t="s">
        <v>13</v>
      </c>
      <c r="I4474">
        <v>41</v>
      </c>
    </row>
    <row r="4475" spans="1:9" x14ac:dyDescent="0.3">
      <c r="A4475">
        <v>4474</v>
      </c>
      <c r="B4475" t="s">
        <v>9</v>
      </c>
      <c r="C4475">
        <v>456300.02</v>
      </c>
      <c r="D4475" t="s">
        <v>10</v>
      </c>
      <c r="E4475" t="s">
        <v>16</v>
      </c>
      <c r="F4475" t="s">
        <v>12</v>
      </c>
      <c r="G4475" t="s">
        <v>12</v>
      </c>
      <c r="H4475" t="s">
        <v>13</v>
      </c>
      <c r="I4475">
        <v>49</v>
      </c>
    </row>
    <row r="4476" spans="1:9" x14ac:dyDescent="0.3">
      <c r="A4476">
        <v>4475</v>
      </c>
      <c r="B4476" t="s">
        <v>15</v>
      </c>
      <c r="C4476">
        <v>214584.3</v>
      </c>
      <c r="D4476" t="s">
        <v>10</v>
      </c>
      <c r="E4476" t="s">
        <v>11</v>
      </c>
      <c r="F4476" t="s">
        <v>12</v>
      </c>
      <c r="G4476" t="s">
        <v>13</v>
      </c>
      <c r="H4476" t="s">
        <v>13</v>
      </c>
      <c r="I4476">
        <v>51</v>
      </c>
    </row>
    <row r="4477" spans="1:9" x14ac:dyDescent="0.3">
      <c r="A4477">
        <v>4476</v>
      </c>
      <c r="B4477" t="s">
        <v>9</v>
      </c>
      <c r="C4477">
        <v>361811</v>
      </c>
      <c r="D4477" t="s">
        <v>18</v>
      </c>
      <c r="E4477" t="s">
        <v>16</v>
      </c>
      <c r="F4477" t="s">
        <v>12</v>
      </c>
      <c r="G4477" t="s">
        <v>13</v>
      </c>
      <c r="H4477" t="s">
        <v>13</v>
      </c>
      <c r="I4477">
        <v>31</v>
      </c>
    </row>
    <row r="4478" spans="1:9" x14ac:dyDescent="0.3">
      <c r="A4478">
        <v>4477</v>
      </c>
      <c r="B4478" t="s">
        <v>9</v>
      </c>
      <c r="C4478">
        <v>382136</v>
      </c>
      <c r="D4478" t="s">
        <v>18</v>
      </c>
      <c r="E4478" t="s">
        <v>16</v>
      </c>
      <c r="F4478" t="s">
        <v>12</v>
      </c>
      <c r="G4478" t="s">
        <v>12</v>
      </c>
      <c r="H4478" t="s">
        <v>12</v>
      </c>
      <c r="I4478">
        <v>40</v>
      </c>
    </row>
    <row r="4479" spans="1:9" x14ac:dyDescent="0.3">
      <c r="A4479">
        <v>4478</v>
      </c>
      <c r="B4479" t="s">
        <v>9</v>
      </c>
      <c r="C4479">
        <v>1491283.5</v>
      </c>
      <c r="D4479" t="s">
        <v>10</v>
      </c>
      <c r="E4479" t="s">
        <v>11</v>
      </c>
      <c r="F4479" t="s">
        <v>12</v>
      </c>
      <c r="G4479" t="s">
        <v>13</v>
      </c>
      <c r="H4479" t="s">
        <v>13</v>
      </c>
      <c r="I4479">
        <v>43</v>
      </c>
    </row>
    <row r="4480" spans="1:9" x14ac:dyDescent="0.3">
      <c r="A4480">
        <v>4479</v>
      </c>
      <c r="B4480" t="s">
        <v>9</v>
      </c>
      <c r="C4480">
        <v>618762.76</v>
      </c>
      <c r="D4480" t="s">
        <v>10</v>
      </c>
      <c r="E4480" t="s">
        <v>16</v>
      </c>
      <c r="F4480" t="s">
        <v>12</v>
      </c>
      <c r="G4480" t="s">
        <v>12</v>
      </c>
      <c r="H4480" t="s">
        <v>13</v>
      </c>
      <c r="I4480">
        <v>47</v>
      </c>
    </row>
    <row r="4481" spans="1:9" x14ac:dyDescent="0.3">
      <c r="A4481">
        <v>4480</v>
      </c>
      <c r="B4481" t="s">
        <v>15</v>
      </c>
      <c r="C4481">
        <v>60000</v>
      </c>
      <c r="D4481" t="s">
        <v>10</v>
      </c>
      <c r="E4481" t="s">
        <v>16</v>
      </c>
      <c r="F4481" t="s">
        <v>12</v>
      </c>
      <c r="G4481" t="s">
        <v>13</v>
      </c>
      <c r="H4481" t="s">
        <v>12</v>
      </c>
      <c r="I4481">
        <v>46</v>
      </c>
    </row>
    <row r="4482" spans="1:9" x14ac:dyDescent="0.3">
      <c r="A4482">
        <v>4481</v>
      </c>
      <c r="B4482" t="s">
        <v>9</v>
      </c>
      <c r="C4482">
        <v>297046</v>
      </c>
      <c r="D4482" t="s">
        <v>17</v>
      </c>
      <c r="E4482" t="s">
        <v>16</v>
      </c>
      <c r="F4482" t="s">
        <v>12</v>
      </c>
      <c r="G4482" t="s">
        <v>13</v>
      </c>
      <c r="H4482" t="s">
        <v>13</v>
      </c>
      <c r="I4482">
        <v>32</v>
      </c>
    </row>
    <row r="4483" spans="1:9" x14ac:dyDescent="0.3">
      <c r="A4483">
        <v>4482</v>
      </c>
      <c r="B4483" t="s">
        <v>15</v>
      </c>
      <c r="C4483">
        <v>320000</v>
      </c>
      <c r="D4483" t="s">
        <v>10</v>
      </c>
      <c r="E4483" t="s">
        <v>16</v>
      </c>
      <c r="F4483" t="s">
        <v>12</v>
      </c>
      <c r="G4483" t="s">
        <v>12</v>
      </c>
      <c r="H4483" t="s">
        <v>12</v>
      </c>
      <c r="I4483">
        <v>38</v>
      </c>
    </row>
    <row r="4484" spans="1:9" x14ac:dyDescent="0.3">
      <c r="A4484">
        <v>4483</v>
      </c>
      <c r="B4484" t="s">
        <v>9</v>
      </c>
      <c r="C4484">
        <v>1160779</v>
      </c>
      <c r="D4484" t="s">
        <v>10</v>
      </c>
      <c r="E4484" t="s">
        <v>11</v>
      </c>
      <c r="F4484" t="s">
        <v>12</v>
      </c>
      <c r="G4484" t="s">
        <v>13</v>
      </c>
      <c r="H4484" t="s">
        <v>13</v>
      </c>
      <c r="I4484">
        <v>28</v>
      </c>
    </row>
    <row r="4485" spans="1:9" x14ac:dyDescent="0.3">
      <c r="A4485">
        <v>4484</v>
      </c>
      <c r="B4485" t="s">
        <v>15</v>
      </c>
      <c r="C4485">
        <v>1034000</v>
      </c>
      <c r="D4485" t="s">
        <v>10</v>
      </c>
      <c r="E4485" t="s">
        <v>16</v>
      </c>
      <c r="F4485" t="s">
        <v>12</v>
      </c>
      <c r="G4485" t="s">
        <v>13</v>
      </c>
      <c r="H4485" t="s">
        <v>13</v>
      </c>
      <c r="I4485">
        <v>35</v>
      </c>
    </row>
    <row r="4486" spans="1:9" x14ac:dyDescent="0.3">
      <c r="A4486">
        <v>4485</v>
      </c>
      <c r="B4486" t="s">
        <v>9</v>
      </c>
      <c r="C4486">
        <v>526558</v>
      </c>
      <c r="D4486" t="s">
        <v>10</v>
      </c>
      <c r="E4486" t="s">
        <v>16</v>
      </c>
      <c r="F4486" t="s">
        <v>12</v>
      </c>
      <c r="G4486" t="s">
        <v>12</v>
      </c>
      <c r="H4486" t="s">
        <v>13</v>
      </c>
      <c r="I4486">
        <v>47</v>
      </c>
    </row>
    <row r="4487" spans="1:9" x14ac:dyDescent="0.3">
      <c r="A4487">
        <v>4486</v>
      </c>
      <c r="B4487" t="s">
        <v>9</v>
      </c>
      <c r="C4487">
        <v>957698</v>
      </c>
      <c r="D4487" t="s">
        <v>10</v>
      </c>
      <c r="E4487" t="s">
        <v>16</v>
      </c>
      <c r="F4487" t="s">
        <v>12</v>
      </c>
      <c r="G4487" t="s">
        <v>13</v>
      </c>
      <c r="H4487" t="s">
        <v>13</v>
      </c>
      <c r="I4487">
        <v>26</v>
      </c>
    </row>
    <row r="4488" spans="1:9" x14ac:dyDescent="0.3">
      <c r="A4488">
        <v>4487</v>
      </c>
      <c r="B4488" t="s">
        <v>9</v>
      </c>
      <c r="C4488">
        <v>243270.86</v>
      </c>
      <c r="D4488" t="s">
        <v>10</v>
      </c>
      <c r="E4488" t="s">
        <v>16</v>
      </c>
      <c r="F4488" t="s">
        <v>12</v>
      </c>
      <c r="G4488" t="s">
        <v>13</v>
      </c>
      <c r="H4488" t="s">
        <v>13</v>
      </c>
      <c r="I4488">
        <v>49</v>
      </c>
    </row>
    <row r="4489" spans="1:9" x14ac:dyDescent="0.3">
      <c r="A4489">
        <v>4488</v>
      </c>
      <c r="B4489" t="s">
        <v>9</v>
      </c>
      <c r="C4489">
        <v>709423.79</v>
      </c>
      <c r="D4489" t="s">
        <v>10</v>
      </c>
      <c r="E4489" t="s">
        <v>16</v>
      </c>
      <c r="F4489" t="s">
        <v>12</v>
      </c>
      <c r="G4489" t="s">
        <v>13</v>
      </c>
      <c r="H4489" t="s">
        <v>13</v>
      </c>
      <c r="I4489">
        <v>34</v>
      </c>
    </row>
    <row r="4490" spans="1:9" x14ac:dyDescent="0.3">
      <c r="A4490">
        <v>4489</v>
      </c>
      <c r="B4490" t="s">
        <v>9</v>
      </c>
      <c r="C4490">
        <v>297046</v>
      </c>
      <c r="D4490" t="s">
        <v>18</v>
      </c>
      <c r="E4490" t="s">
        <v>16</v>
      </c>
      <c r="F4490" t="s">
        <v>12</v>
      </c>
      <c r="G4490" t="s">
        <v>13</v>
      </c>
      <c r="H4490" t="s">
        <v>13</v>
      </c>
      <c r="I4490">
        <v>54</v>
      </c>
    </row>
    <row r="4491" spans="1:9" x14ac:dyDescent="0.3">
      <c r="A4491">
        <v>4490</v>
      </c>
      <c r="B4491" t="s">
        <v>15</v>
      </c>
      <c r="C4491">
        <v>297050</v>
      </c>
      <c r="D4491" t="s">
        <v>17</v>
      </c>
      <c r="E4491" t="s">
        <v>16</v>
      </c>
      <c r="F4491" t="s">
        <v>12</v>
      </c>
      <c r="G4491" t="s">
        <v>13</v>
      </c>
      <c r="H4491" t="s">
        <v>13</v>
      </c>
      <c r="I4491">
        <v>52</v>
      </c>
    </row>
    <row r="4492" spans="1:9" x14ac:dyDescent="0.3">
      <c r="A4492">
        <v>4491</v>
      </c>
      <c r="B4492" t="s">
        <v>9</v>
      </c>
      <c r="C4492">
        <v>299647</v>
      </c>
      <c r="D4492" t="s">
        <v>17</v>
      </c>
      <c r="E4492" t="s">
        <v>16</v>
      </c>
      <c r="F4492" t="s">
        <v>12</v>
      </c>
      <c r="G4492" t="s">
        <v>13</v>
      </c>
      <c r="H4492" t="s">
        <v>13</v>
      </c>
      <c r="I4492">
        <v>73</v>
      </c>
    </row>
    <row r="4493" spans="1:9" x14ac:dyDescent="0.3">
      <c r="A4493">
        <v>4492</v>
      </c>
      <c r="B4493" t="s">
        <v>9</v>
      </c>
      <c r="C4493">
        <v>372659.25</v>
      </c>
      <c r="D4493" t="s">
        <v>10</v>
      </c>
      <c r="E4493" t="s">
        <v>16</v>
      </c>
      <c r="F4493" t="s">
        <v>12</v>
      </c>
      <c r="G4493" t="s">
        <v>12</v>
      </c>
      <c r="H4493" t="s">
        <v>13</v>
      </c>
      <c r="I4493">
        <v>48</v>
      </c>
    </row>
    <row r="4494" spans="1:9" x14ac:dyDescent="0.3">
      <c r="A4494">
        <v>4493</v>
      </c>
      <c r="B4494" t="s">
        <v>9</v>
      </c>
      <c r="C4494">
        <v>297050</v>
      </c>
      <c r="D4494" t="s">
        <v>17</v>
      </c>
      <c r="E4494" t="s">
        <v>16</v>
      </c>
      <c r="F4494" t="s">
        <v>12</v>
      </c>
      <c r="G4494" t="s">
        <v>13</v>
      </c>
      <c r="H4494" t="s">
        <v>13</v>
      </c>
      <c r="I4494">
        <v>27</v>
      </c>
    </row>
    <row r="4495" spans="1:9" x14ac:dyDescent="0.3">
      <c r="A4495">
        <v>4494</v>
      </c>
      <c r="B4495" t="s">
        <v>9</v>
      </c>
      <c r="C4495">
        <v>337933.18</v>
      </c>
      <c r="D4495" t="s">
        <v>10</v>
      </c>
      <c r="E4495" t="s">
        <v>11</v>
      </c>
      <c r="F4495" t="s">
        <v>12</v>
      </c>
      <c r="G4495" t="s">
        <v>13</v>
      </c>
      <c r="H4495" t="s">
        <v>13</v>
      </c>
      <c r="I4495">
        <v>24</v>
      </c>
    </row>
    <row r="4496" spans="1:9" x14ac:dyDescent="0.3">
      <c r="A4496">
        <v>4495</v>
      </c>
      <c r="B4496" t="s">
        <v>9</v>
      </c>
      <c r="C4496">
        <v>557416</v>
      </c>
      <c r="D4496" t="s">
        <v>18</v>
      </c>
      <c r="E4496" t="s">
        <v>16</v>
      </c>
      <c r="F4496" t="s">
        <v>12</v>
      </c>
      <c r="G4496" t="s">
        <v>13</v>
      </c>
      <c r="H4496" t="s">
        <v>13</v>
      </c>
      <c r="I4496">
        <v>33</v>
      </c>
    </row>
    <row r="4497" spans="1:9" x14ac:dyDescent="0.3">
      <c r="A4497">
        <v>4496</v>
      </c>
      <c r="B4497" t="s">
        <v>15</v>
      </c>
      <c r="C4497">
        <v>316663</v>
      </c>
      <c r="D4497" t="s">
        <v>18</v>
      </c>
      <c r="E4497" t="s">
        <v>16</v>
      </c>
      <c r="F4497" t="s">
        <v>12</v>
      </c>
      <c r="G4497" t="s">
        <v>13</v>
      </c>
      <c r="H4497" t="s">
        <v>12</v>
      </c>
      <c r="I4497">
        <v>32</v>
      </c>
    </row>
    <row r="4498" spans="1:9" x14ac:dyDescent="0.3">
      <c r="A4498">
        <v>4497</v>
      </c>
      <c r="B4498" t="s">
        <v>15</v>
      </c>
      <c r="C4498">
        <v>779424.25</v>
      </c>
      <c r="D4498" t="s">
        <v>10</v>
      </c>
      <c r="E4498" t="s">
        <v>11</v>
      </c>
      <c r="F4498" t="s">
        <v>12</v>
      </c>
      <c r="G4498" t="s">
        <v>13</v>
      </c>
      <c r="H4498" t="s">
        <v>13</v>
      </c>
      <c r="I4498">
        <v>28</v>
      </c>
    </row>
    <row r="4499" spans="1:9" x14ac:dyDescent="0.3">
      <c r="A4499">
        <v>4498</v>
      </c>
      <c r="B4499" t="s">
        <v>9</v>
      </c>
      <c r="C4499">
        <v>535842.93000000005</v>
      </c>
      <c r="D4499" t="s">
        <v>10</v>
      </c>
      <c r="E4499" t="s">
        <v>16</v>
      </c>
      <c r="F4499" t="s">
        <v>12</v>
      </c>
      <c r="G4499" t="s">
        <v>13</v>
      </c>
      <c r="H4499" t="s">
        <v>13</v>
      </c>
      <c r="I4499">
        <v>36</v>
      </c>
    </row>
    <row r="4500" spans="1:9" x14ac:dyDescent="0.3">
      <c r="A4500">
        <v>4499</v>
      </c>
      <c r="B4500" t="s">
        <v>15</v>
      </c>
      <c r="C4500">
        <v>400000</v>
      </c>
      <c r="D4500" t="s">
        <v>10</v>
      </c>
      <c r="E4500" t="s">
        <v>16</v>
      </c>
      <c r="F4500" t="s">
        <v>12</v>
      </c>
      <c r="G4500" t="s">
        <v>13</v>
      </c>
      <c r="H4500" t="s">
        <v>13</v>
      </c>
      <c r="I4500">
        <v>42</v>
      </c>
    </row>
    <row r="4501" spans="1:9" x14ac:dyDescent="0.3">
      <c r="A4501">
        <v>4500</v>
      </c>
      <c r="B4501" t="s">
        <v>15</v>
      </c>
      <c r="C4501">
        <v>639148</v>
      </c>
      <c r="D4501" t="s">
        <v>18</v>
      </c>
      <c r="E4501" t="s">
        <v>16</v>
      </c>
      <c r="F4501" t="s">
        <v>12</v>
      </c>
      <c r="G4501" t="s">
        <v>13</v>
      </c>
      <c r="H4501" t="s">
        <v>13</v>
      </c>
      <c r="I4501">
        <v>56</v>
      </c>
    </row>
    <row r="4502" spans="1:9" x14ac:dyDescent="0.3">
      <c r="A4502">
        <v>4501</v>
      </c>
      <c r="B4502" t="s">
        <v>15</v>
      </c>
      <c r="C4502">
        <v>404459</v>
      </c>
      <c r="D4502" t="s">
        <v>18</v>
      </c>
      <c r="E4502" t="s">
        <v>16</v>
      </c>
      <c r="F4502" t="s">
        <v>12</v>
      </c>
      <c r="G4502" t="s">
        <v>13</v>
      </c>
      <c r="H4502" t="s">
        <v>12</v>
      </c>
      <c r="I4502">
        <v>29</v>
      </c>
    </row>
    <row r="4503" spans="1:9" x14ac:dyDescent="0.3">
      <c r="A4503">
        <v>4502</v>
      </c>
      <c r="B4503" t="s">
        <v>15</v>
      </c>
      <c r="C4503">
        <v>333320</v>
      </c>
      <c r="D4503" t="s">
        <v>10</v>
      </c>
      <c r="E4503" t="s">
        <v>16</v>
      </c>
      <c r="F4503" t="s">
        <v>12</v>
      </c>
      <c r="G4503" t="s">
        <v>13</v>
      </c>
      <c r="H4503" t="s">
        <v>13</v>
      </c>
      <c r="I4503">
        <v>20</v>
      </c>
    </row>
    <row r="4504" spans="1:9" x14ac:dyDescent="0.3">
      <c r="A4504">
        <v>4503</v>
      </c>
      <c r="B4504" t="s">
        <v>9</v>
      </c>
      <c r="C4504">
        <v>452198.21</v>
      </c>
      <c r="D4504" t="s">
        <v>10</v>
      </c>
      <c r="E4504" t="s">
        <v>16</v>
      </c>
      <c r="F4504" t="s">
        <v>12</v>
      </c>
      <c r="G4504" t="s">
        <v>13</v>
      </c>
      <c r="H4504" t="s">
        <v>13</v>
      </c>
      <c r="I4504">
        <v>31</v>
      </c>
    </row>
    <row r="4505" spans="1:9" x14ac:dyDescent="0.3">
      <c r="A4505">
        <v>4504</v>
      </c>
      <c r="B4505" t="s">
        <v>9</v>
      </c>
      <c r="C4505">
        <v>1260076.52</v>
      </c>
      <c r="D4505" t="s">
        <v>10</v>
      </c>
      <c r="E4505" t="s">
        <v>16</v>
      </c>
      <c r="F4505" t="s">
        <v>12</v>
      </c>
      <c r="G4505" t="s">
        <v>13</v>
      </c>
      <c r="H4505" t="s">
        <v>13</v>
      </c>
      <c r="I4505">
        <v>30</v>
      </c>
    </row>
    <row r="4506" spans="1:9" x14ac:dyDescent="0.3">
      <c r="A4506">
        <v>4505</v>
      </c>
      <c r="B4506" t="s">
        <v>9</v>
      </c>
      <c r="C4506">
        <v>1045500</v>
      </c>
      <c r="D4506" t="s">
        <v>10</v>
      </c>
      <c r="E4506" t="s">
        <v>16</v>
      </c>
      <c r="F4506" t="s">
        <v>12</v>
      </c>
      <c r="G4506" t="s">
        <v>13</v>
      </c>
      <c r="H4506" t="s">
        <v>13</v>
      </c>
      <c r="I4506">
        <v>39</v>
      </c>
    </row>
    <row r="4507" spans="1:9" x14ac:dyDescent="0.3">
      <c r="A4507">
        <v>4506</v>
      </c>
      <c r="B4507" t="s">
        <v>15</v>
      </c>
      <c r="C4507">
        <v>1084830.8400000001</v>
      </c>
      <c r="D4507" t="s">
        <v>10</v>
      </c>
      <c r="E4507" t="s">
        <v>11</v>
      </c>
      <c r="F4507" t="s">
        <v>12</v>
      </c>
      <c r="G4507" t="s">
        <v>13</v>
      </c>
      <c r="H4507" t="s">
        <v>13</v>
      </c>
      <c r="I4507">
        <v>36</v>
      </c>
    </row>
    <row r="4508" spans="1:9" x14ac:dyDescent="0.3">
      <c r="A4508">
        <v>4507</v>
      </c>
      <c r="B4508" t="s">
        <v>9</v>
      </c>
      <c r="C4508">
        <v>322474</v>
      </c>
      <c r="D4508" t="s">
        <v>17</v>
      </c>
      <c r="E4508" t="s">
        <v>16</v>
      </c>
      <c r="F4508" t="s">
        <v>12</v>
      </c>
      <c r="G4508" t="s">
        <v>13</v>
      </c>
      <c r="H4508" t="s">
        <v>13</v>
      </c>
      <c r="I4508">
        <v>64</v>
      </c>
    </row>
    <row r="4509" spans="1:9" x14ac:dyDescent="0.3">
      <c r="A4509">
        <v>4508</v>
      </c>
      <c r="B4509" t="s">
        <v>9</v>
      </c>
      <c r="C4509">
        <v>400000</v>
      </c>
      <c r="D4509" t="s">
        <v>10</v>
      </c>
      <c r="E4509" t="s">
        <v>16</v>
      </c>
      <c r="F4509" t="s">
        <v>12</v>
      </c>
      <c r="G4509" t="s">
        <v>13</v>
      </c>
      <c r="H4509" t="s">
        <v>12</v>
      </c>
      <c r="I4509">
        <v>46</v>
      </c>
    </row>
    <row r="4510" spans="1:9" x14ac:dyDescent="0.3">
      <c r="A4510">
        <v>4509</v>
      </c>
      <c r="B4510" t="s">
        <v>9</v>
      </c>
      <c r="C4510">
        <v>549600</v>
      </c>
      <c r="D4510" t="s">
        <v>18</v>
      </c>
      <c r="E4510" t="s">
        <v>16</v>
      </c>
      <c r="F4510" t="s">
        <v>12</v>
      </c>
      <c r="G4510" t="s">
        <v>13</v>
      </c>
      <c r="H4510" t="s">
        <v>13</v>
      </c>
      <c r="I4510">
        <v>57</v>
      </c>
    </row>
    <row r="4511" spans="1:9" x14ac:dyDescent="0.3">
      <c r="A4511">
        <v>4510</v>
      </c>
      <c r="B4511" t="s">
        <v>15</v>
      </c>
      <c r="C4511">
        <v>280000</v>
      </c>
      <c r="D4511" t="s">
        <v>10</v>
      </c>
      <c r="E4511" t="s">
        <v>16</v>
      </c>
      <c r="F4511" t="s">
        <v>12</v>
      </c>
      <c r="G4511" t="s">
        <v>13</v>
      </c>
      <c r="H4511" t="s">
        <v>12</v>
      </c>
      <c r="I4511">
        <v>48</v>
      </c>
    </row>
    <row r="4512" spans="1:9" x14ac:dyDescent="0.3">
      <c r="A4512">
        <v>4511</v>
      </c>
      <c r="B4512" t="s">
        <v>15</v>
      </c>
      <c r="C4512">
        <v>114474</v>
      </c>
      <c r="D4512" t="s">
        <v>10</v>
      </c>
      <c r="E4512" t="s">
        <v>16</v>
      </c>
      <c r="F4512" t="s">
        <v>12</v>
      </c>
      <c r="G4512" t="s">
        <v>13</v>
      </c>
      <c r="H4512" t="s">
        <v>13</v>
      </c>
      <c r="I4512">
        <v>55</v>
      </c>
    </row>
    <row r="4513" spans="1:9" x14ac:dyDescent="0.3">
      <c r="A4513">
        <v>4512</v>
      </c>
      <c r="B4513" t="s">
        <v>15</v>
      </c>
      <c r="C4513">
        <v>321509.09000000003</v>
      </c>
      <c r="D4513" t="s">
        <v>10</v>
      </c>
      <c r="E4513" t="s">
        <v>16</v>
      </c>
      <c r="F4513" t="s">
        <v>12</v>
      </c>
      <c r="G4513" t="s">
        <v>13</v>
      </c>
      <c r="H4513" t="s">
        <v>13</v>
      </c>
      <c r="I4513">
        <v>37</v>
      </c>
    </row>
    <row r="4514" spans="1:9" x14ac:dyDescent="0.3">
      <c r="A4514">
        <v>4513</v>
      </c>
      <c r="B4514" t="s">
        <v>9</v>
      </c>
      <c r="C4514">
        <v>438418.45</v>
      </c>
      <c r="D4514" t="s">
        <v>10</v>
      </c>
      <c r="E4514" t="s">
        <v>16</v>
      </c>
      <c r="F4514" t="s">
        <v>12</v>
      </c>
      <c r="G4514" t="s">
        <v>13</v>
      </c>
      <c r="H4514" t="s">
        <v>13</v>
      </c>
      <c r="I4514">
        <v>43</v>
      </c>
    </row>
    <row r="4515" spans="1:9" x14ac:dyDescent="0.3">
      <c r="A4515">
        <v>4514</v>
      </c>
      <c r="B4515" t="s">
        <v>9</v>
      </c>
      <c r="C4515">
        <v>617575</v>
      </c>
      <c r="D4515" t="s">
        <v>18</v>
      </c>
      <c r="E4515" t="s">
        <v>16</v>
      </c>
      <c r="F4515" t="s">
        <v>12</v>
      </c>
      <c r="G4515" t="s">
        <v>13</v>
      </c>
      <c r="H4515" t="s">
        <v>12</v>
      </c>
      <c r="I4515">
        <v>45</v>
      </c>
    </row>
    <row r="4516" spans="1:9" x14ac:dyDescent="0.3">
      <c r="A4516">
        <v>4515</v>
      </c>
      <c r="B4516" t="s">
        <v>15</v>
      </c>
      <c r="C4516">
        <v>542628</v>
      </c>
      <c r="D4516" t="s">
        <v>18</v>
      </c>
      <c r="E4516" t="s">
        <v>16</v>
      </c>
      <c r="F4516" t="s">
        <v>12</v>
      </c>
      <c r="G4516" t="s">
        <v>13</v>
      </c>
      <c r="H4516" t="s">
        <v>13</v>
      </c>
      <c r="I4516">
        <v>55</v>
      </c>
    </row>
    <row r="4517" spans="1:9" x14ac:dyDescent="0.3">
      <c r="A4517">
        <v>4516</v>
      </c>
      <c r="B4517" t="s">
        <v>9</v>
      </c>
      <c r="C4517">
        <v>319070.05</v>
      </c>
      <c r="D4517" t="s">
        <v>10</v>
      </c>
      <c r="E4517" t="s">
        <v>16</v>
      </c>
      <c r="F4517" t="s">
        <v>12</v>
      </c>
      <c r="G4517" t="s">
        <v>13</v>
      </c>
      <c r="H4517" t="s">
        <v>13</v>
      </c>
      <c r="I4517">
        <v>40</v>
      </c>
    </row>
    <row r="4518" spans="1:9" x14ac:dyDescent="0.3">
      <c r="A4518">
        <v>4517</v>
      </c>
      <c r="B4518" t="s">
        <v>9</v>
      </c>
      <c r="C4518">
        <v>440000</v>
      </c>
      <c r="D4518" t="s">
        <v>10</v>
      </c>
      <c r="E4518" t="s">
        <v>16</v>
      </c>
      <c r="F4518" t="s">
        <v>12</v>
      </c>
      <c r="G4518" t="s">
        <v>13</v>
      </c>
      <c r="H4518" t="s">
        <v>12</v>
      </c>
      <c r="I4518">
        <v>58</v>
      </c>
    </row>
    <row r="4519" spans="1:9" x14ac:dyDescent="0.3">
      <c r="A4519">
        <v>4518</v>
      </c>
      <c r="B4519" t="s">
        <v>15</v>
      </c>
      <c r="C4519">
        <v>585136.5</v>
      </c>
      <c r="D4519" t="s">
        <v>10</v>
      </c>
      <c r="E4519" t="s">
        <v>11</v>
      </c>
      <c r="F4519" t="s">
        <v>12</v>
      </c>
      <c r="G4519" t="s">
        <v>13</v>
      </c>
      <c r="H4519" t="s">
        <v>13</v>
      </c>
      <c r="I4519">
        <v>43</v>
      </c>
    </row>
    <row r="4520" spans="1:9" x14ac:dyDescent="0.3">
      <c r="A4520">
        <v>4519</v>
      </c>
      <c r="B4520" t="s">
        <v>15</v>
      </c>
      <c r="C4520">
        <v>350000</v>
      </c>
      <c r="D4520" t="s">
        <v>10</v>
      </c>
      <c r="E4520" t="s">
        <v>16</v>
      </c>
      <c r="F4520" t="s">
        <v>12</v>
      </c>
      <c r="G4520" t="s">
        <v>13</v>
      </c>
      <c r="H4520" t="s">
        <v>12</v>
      </c>
      <c r="I4520">
        <v>36</v>
      </c>
    </row>
    <row r="4521" spans="1:9" x14ac:dyDescent="0.3">
      <c r="A4521">
        <v>4520</v>
      </c>
      <c r="B4521" t="s">
        <v>9</v>
      </c>
      <c r="C4521">
        <v>403293</v>
      </c>
      <c r="D4521" t="s">
        <v>18</v>
      </c>
      <c r="E4521" t="s">
        <v>16</v>
      </c>
      <c r="F4521" t="s">
        <v>12</v>
      </c>
      <c r="G4521" t="s">
        <v>13</v>
      </c>
      <c r="H4521" t="s">
        <v>12</v>
      </c>
      <c r="I4521">
        <v>62</v>
      </c>
    </row>
    <row r="4522" spans="1:9" x14ac:dyDescent="0.3">
      <c r="A4522">
        <v>4521</v>
      </c>
      <c r="B4522" t="s">
        <v>9</v>
      </c>
      <c r="C4522">
        <v>323500</v>
      </c>
      <c r="D4522" t="s">
        <v>10</v>
      </c>
      <c r="E4522" t="s">
        <v>16</v>
      </c>
      <c r="F4522" t="s">
        <v>12</v>
      </c>
      <c r="G4522" t="s">
        <v>13</v>
      </c>
      <c r="H4522" t="s">
        <v>13</v>
      </c>
      <c r="I4522">
        <v>37</v>
      </c>
    </row>
    <row r="4523" spans="1:9" x14ac:dyDescent="0.3">
      <c r="A4523">
        <v>4522</v>
      </c>
      <c r="B4523" t="s">
        <v>9</v>
      </c>
      <c r="C4523">
        <v>78000</v>
      </c>
      <c r="D4523" t="s">
        <v>10</v>
      </c>
      <c r="E4523" t="s">
        <v>16</v>
      </c>
      <c r="F4523" t="s">
        <v>12</v>
      </c>
      <c r="G4523" t="s">
        <v>13</v>
      </c>
      <c r="H4523" t="s">
        <v>12</v>
      </c>
      <c r="I4523">
        <v>71</v>
      </c>
    </row>
    <row r="4524" spans="1:9" x14ac:dyDescent="0.3">
      <c r="A4524">
        <v>4523</v>
      </c>
      <c r="B4524" t="s">
        <v>15</v>
      </c>
      <c r="C4524">
        <v>857753.11</v>
      </c>
      <c r="D4524" t="s">
        <v>10</v>
      </c>
      <c r="E4524" t="s">
        <v>16</v>
      </c>
      <c r="F4524" t="s">
        <v>12</v>
      </c>
      <c r="G4524" t="s">
        <v>13</v>
      </c>
      <c r="H4524" t="s">
        <v>13</v>
      </c>
      <c r="I4524">
        <v>32</v>
      </c>
    </row>
    <row r="4525" spans="1:9" x14ac:dyDescent="0.3">
      <c r="A4525">
        <v>4524</v>
      </c>
      <c r="B4525" t="s">
        <v>9</v>
      </c>
      <c r="C4525">
        <v>509509</v>
      </c>
      <c r="D4525" t="s">
        <v>18</v>
      </c>
      <c r="E4525" t="s">
        <v>16</v>
      </c>
      <c r="F4525" t="s">
        <v>12</v>
      </c>
      <c r="G4525" t="s">
        <v>13</v>
      </c>
      <c r="H4525" t="s">
        <v>12</v>
      </c>
      <c r="I4525">
        <v>40</v>
      </c>
    </row>
    <row r="4526" spans="1:9" x14ac:dyDescent="0.3">
      <c r="A4526">
        <v>4525</v>
      </c>
      <c r="B4526" t="s">
        <v>9</v>
      </c>
      <c r="C4526">
        <v>1523214</v>
      </c>
      <c r="D4526" t="s">
        <v>10</v>
      </c>
      <c r="E4526" t="s">
        <v>11</v>
      </c>
      <c r="F4526" t="s">
        <v>12</v>
      </c>
      <c r="G4526" t="s">
        <v>13</v>
      </c>
      <c r="H4526" t="s">
        <v>13</v>
      </c>
      <c r="I4526">
        <v>38</v>
      </c>
    </row>
    <row r="4527" spans="1:9" x14ac:dyDescent="0.3">
      <c r="A4527">
        <v>4526</v>
      </c>
      <c r="B4527" t="s">
        <v>9</v>
      </c>
      <c r="C4527">
        <v>810799.74</v>
      </c>
      <c r="D4527" t="s">
        <v>10</v>
      </c>
      <c r="E4527" t="s">
        <v>16</v>
      </c>
      <c r="F4527" t="s">
        <v>12</v>
      </c>
      <c r="G4527" t="s">
        <v>13</v>
      </c>
      <c r="H4527" t="s">
        <v>13</v>
      </c>
      <c r="I4527">
        <v>47</v>
      </c>
    </row>
    <row r="4528" spans="1:9" x14ac:dyDescent="0.3">
      <c r="A4528">
        <v>4527</v>
      </c>
      <c r="B4528" t="s">
        <v>15</v>
      </c>
      <c r="C4528">
        <v>1143318.2</v>
      </c>
      <c r="D4528" t="s">
        <v>10</v>
      </c>
      <c r="E4528" t="s">
        <v>11</v>
      </c>
      <c r="F4528" t="s">
        <v>12</v>
      </c>
      <c r="G4528" t="s">
        <v>13</v>
      </c>
      <c r="H4528" t="s">
        <v>13</v>
      </c>
      <c r="I4528">
        <v>59</v>
      </c>
    </row>
    <row r="4529" spans="1:9" x14ac:dyDescent="0.3">
      <c r="A4529">
        <v>4528</v>
      </c>
      <c r="B4529" t="s">
        <v>9</v>
      </c>
      <c r="C4529">
        <v>297045</v>
      </c>
      <c r="D4529" t="s">
        <v>17</v>
      </c>
      <c r="E4529" t="s">
        <v>16</v>
      </c>
      <c r="F4529" t="s">
        <v>12</v>
      </c>
      <c r="G4529" t="s">
        <v>12</v>
      </c>
      <c r="H4529" t="s">
        <v>13</v>
      </c>
      <c r="I4529">
        <v>76</v>
      </c>
    </row>
    <row r="4530" spans="1:9" x14ac:dyDescent="0.3">
      <c r="A4530">
        <v>4529</v>
      </c>
      <c r="B4530" t="s">
        <v>9</v>
      </c>
      <c r="C4530">
        <v>365464</v>
      </c>
      <c r="D4530" t="s">
        <v>10</v>
      </c>
      <c r="E4530" t="s">
        <v>11</v>
      </c>
      <c r="F4530" t="s">
        <v>12</v>
      </c>
      <c r="G4530" t="s">
        <v>13</v>
      </c>
      <c r="H4530" t="s">
        <v>13</v>
      </c>
      <c r="I4530">
        <v>31</v>
      </c>
    </row>
    <row r="4531" spans="1:9" x14ac:dyDescent="0.3">
      <c r="A4531">
        <v>4530</v>
      </c>
      <c r="B4531" t="s">
        <v>15</v>
      </c>
      <c r="C4531">
        <v>1957708.6</v>
      </c>
      <c r="D4531" t="s">
        <v>10</v>
      </c>
      <c r="E4531" t="s">
        <v>11</v>
      </c>
      <c r="F4531" t="s">
        <v>12</v>
      </c>
      <c r="G4531" t="s">
        <v>13</v>
      </c>
      <c r="H4531" t="s">
        <v>13</v>
      </c>
      <c r="I4531">
        <v>52</v>
      </c>
    </row>
    <row r="4532" spans="1:9" x14ac:dyDescent="0.3">
      <c r="A4532">
        <v>4531</v>
      </c>
      <c r="B4532" t="s">
        <v>9</v>
      </c>
      <c r="C4532">
        <v>600000</v>
      </c>
      <c r="D4532" t="s">
        <v>10</v>
      </c>
      <c r="E4532" t="s">
        <v>16</v>
      </c>
      <c r="F4532" t="s">
        <v>12</v>
      </c>
      <c r="G4532" t="s">
        <v>13</v>
      </c>
      <c r="H4532" t="s">
        <v>13</v>
      </c>
      <c r="I4532">
        <v>32</v>
      </c>
    </row>
    <row r="4533" spans="1:9" x14ac:dyDescent="0.3">
      <c r="A4533">
        <v>4532</v>
      </c>
      <c r="B4533" t="s">
        <v>9</v>
      </c>
      <c r="C4533">
        <v>161084.29999999999</v>
      </c>
      <c r="D4533" t="s">
        <v>10</v>
      </c>
      <c r="E4533" t="s">
        <v>11</v>
      </c>
      <c r="F4533" t="s">
        <v>12</v>
      </c>
      <c r="G4533" t="s">
        <v>13</v>
      </c>
      <c r="H4533" t="s">
        <v>13</v>
      </c>
      <c r="I4533">
        <v>42</v>
      </c>
    </row>
    <row r="4534" spans="1:9" x14ac:dyDescent="0.3">
      <c r="A4534">
        <v>4533</v>
      </c>
      <c r="B4534" t="s">
        <v>9</v>
      </c>
      <c r="C4534">
        <v>31927.439999999999</v>
      </c>
      <c r="D4534" t="s">
        <v>10</v>
      </c>
      <c r="E4534" t="s">
        <v>16</v>
      </c>
      <c r="F4534" t="s">
        <v>12</v>
      </c>
      <c r="G4534" t="s">
        <v>12</v>
      </c>
      <c r="H4534" t="s">
        <v>13</v>
      </c>
      <c r="I4534">
        <v>36</v>
      </c>
    </row>
    <row r="4535" spans="1:9" x14ac:dyDescent="0.3">
      <c r="A4535">
        <v>4534</v>
      </c>
      <c r="B4535" t="s">
        <v>9</v>
      </c>
      <c r="C4535">
        <v>427590.98</v>
      </c>
      <c r="D4535" t="s">
        <v>10</v>
      </c>
      <c r="E4535" t="s">
        <v>16</v>
      </c>
      <c r="F4535" t="s">
        <v>12</v>
      </c>
      <c r="G4535" t="s">
        <v>13</v>
      </c>
      <c r="H4535" t="s">
        <v>12</v>
      </c>
      <c r="I4535">
        <v>61</v>
      </c>
    </row>
    <row r="4536" spans="1:9" x14ac:dyDescent="0.3">
      <c r="A4536">
        <v>4535</v>
      </c>
      <c r="B4536" t="s">
        <v>9</v>
      </c>
      <c r="C4536">
        <v>543427.36</v>
      </c>
      <c r="D4536" t="s">
        <v>10</v>
      </c>
      <c r="E4536" t="s">
        <v>16</v>
      </c>
      <c r="F4536" t="s">
        <v>12</v>
      </c>
      <c r="G4536" t="s">
        <v>13</v>
      </c>
      <c r="H4536" t="s">
        <v>13</v>
      </c>
      <c r="I4536">
        <v>27</v>
      </c>
    </row>
    <row r="4537" spans="1:9" x14ac:dyDescent="0.3">
      <c r="A4537">
        <v>4536</v>
      </c>
      <c r="B4537" t="s">
        <v>9</v>
      </c>
      <c r="C4537">
        <v>342059.63</v>
      </c>
      <c r="D4537" t="s">
        <v>10</v>
      </c>
      <c r="E4537" t="s">
        <v>16</v>
      </c>
      <c r="F4537" t="s">
        <v>12</v>
      </c>
      <c r="G4537" t="s">
        <v>13</v>
      </c>
      <c r="H4537" t="s">
        <v>13</v>
      </c>
      <c r="I4537">
        <v>49</v>
      </c>
    </row>
    <row r="4538" spans="1:9" x14ac:dyDescent="0.3">
      <c r="A4538">
        <v>4537</v>
      </c>
      <c r="B4538" t="s">
        <v>15</v>
      </c>
      <c r="C4538">
        <v>1870704.54</v>
      </c>
      <c r="D4538" t="s">
        <v>10</v>
      </c>
      <c r="E4538" t="s">
        <v>16</v>
      </c>
      <c r="F4538" t="s">
        <v>12</v>
      </c>
      <c r="G4538" t="s">
        <v>13</v>
      </c>
      <c r="H4538" t="s">
        <v>13</v>
      </c>
      <c r="I4538">
        <v>28</v>
      </c>
    </row>
    <row r="4539" spans="1:9" x14ac:dyDescent="0.3">
      <c r="A4539">
        <v>4538</v>
      </c>
      <c r="B4539" t="s">
        <v>9</v>
      </c>
      <c r="C4539">
        <v>317000</v>
      </c>
      <c r="D4539" t="s">
        <v>10</v>
      </c>
      <c r="E4539" t="s">
        <v>16</v>
      </c>
      <c r="F4539" t="s">
        <v>12</v>
      </c>
      <c r="G4539" t="s">
        <v>12</v>
      </c>
      <c r="H4539" t="s">
        <v>13</v>
      </c>
      <c r="I4539">
        <v>53</v>
      </c>
    </row>
    <row r="4540" spans="1:9" x14ac:dyDescent="0.3">
      <c r="A4540">
        <v>4539</v>
      </c>
      <c r="B4540" t="s">
        <v>15</v>
      </c>
      <c r="C4540">
        <v>403806.82</v>
      </c>
      <c r="D4540" t="s">
        <v>10</v>
      </c>
      <c r="E4540" t="s">
        <v>16</v>
      </c>
      <c r="F4540" t="s">
        <v>12</v>
      </c>
      <c r="G4540" t="s">
        <v>13</v>
      </c>
      <c r="H4540" t="s">
        <v>13</v>
      </c>
      <c r="I4540">
        <v>45</v>
      </c>
    </row>
    <row r="4541" spans="1:9" x14ac:dyDescent="0.3">
      <c r="A4541">
        <v>4540</v>
      </c>
      <c r="B4541" t="s">
        <v>15</v>
      </c>
      <c r="C4541">
        <v>1709089.1</v>
      </c>
      <c r="D4541" t="s">
        <v>10</v>
      </c>
      <c r="E4541" t="s">
        <v>11</v>
      </c>
      <c r="F4541" t="s">
        <v>12</v>
      </c>
      <c r="G4541" t="s">
        <v>13</v>
      </c>
      <c r="H4541" t="s">
        <v>13</v>
      </c>
      <c r="I4541">
        <v>49</v>
      </c>
    </row>
    <row r="4542" spans="1:9" x14ac:dyDescent="0.3">
      <c r="A4542">
        <v>4541</v>
      </c>
      <c r="B4542" t="s">
        <v>9</v>
      </c>
      <c r="C4542">
        <v>278030</v>
      </c>
      <c r="D4542" t="s">
        <v>19</v>
      </c>
      <c r="E4542" t="s">
        <v>16</v>
      </c>
      <c r="F4542" t="s">
        <v>12</v>
      </c>
      <c r="G4542" t="s">
        <v>13</v>
      </c>
      <c r="H4542" t="s">
        <v>13</v>
      </c>
      <c r="I4542">
        <v>43</v>
      </c>
    </row>
    <row r="4543" spans="1:9" x14ac:dyDescent="0.3">
      <c r="A4543">
        <v>4542</v>
      </c>
      <c r="B4543" t="s">
        <v>15</v>
      </c>
      <c r="C4543">
        <v>351531.84</v>
      </c>
      <c r="D4543" t="s">
        <v>10</v>
      </c>
      <c r="E4543" t="s">
        <v>16</v>
      </c>
      <c r="F4543" t="s">
        <v>12</v>
      </c>
      <c r="G4543" t="s">
        <v>13</v>
      </c>
      <c r="H4543" t="s">
        <v>13</v>
      </c>
      <c r="I4543">
        <v>35</v>
      </c>
    </row>
    <row r="4544" spans="1:9" x14ac:dyDescent="0.3">
      <c r="A4544">
        <v>4543</v>
      </c>
      <c r="B4544" t="s">
        <v>15</v>
      </c>
      <c r="C4544">
        <v>568492</v>
      </c>
      <c r="D4544" t="s">
        <v>10</v>
      </c>
      <c r="E4544" t="s">
        <v>11</v>
      </c>
      <c r="F4544" t="s">
        <v>12</v>
      </c>
      <c r="G4544" t="s">
        <v>13</v>
      </c>
      <c r="H4544" t="s">
        <v>13</v>
      </c>
      <c r="I4544">
        <v>28</v>
      </c>
    </row>
    <row r="4545" spans="1:9" x14ac:dyDescent="0.3">
      <c r="A4545">
        <v>4544</v>
      </c>
      <c r="B4545" t="s">
        <v>9</v>
      </c>
      <c r="C4545">
        <v>353607</v>
      </c>
      <c r="D4545" t="s">
        <v>10</v>
      </c>
      <c r="E4545" t="s">
        <v>16</v>
      </c>
      <c r="F4545" t="s">
        <v>12</v>
      </c>
      <c r="G4545" t="s">
        <v>13</v>
      </c>
      <c r="H4545" t="s">
        <v>13</v>
      </c>
      <c r="I4545">
        <v>51</v>
      </c>
    </row>
    <row r="4546" spans="1:9" x14ac:dyDescent="0.3">
      <c r="A4546">
        <v>4545</v>
      </c>
      <c r="B4546" t="s">
        <v>15</v>
      </c>
      <c r="C4546">
        <v>1932000</v>
      </c>
      <c r="D4546" t="s">
        <v>10</v>
      </c>
      <c r="E4546" t="s">
        <v>16</v>
      </c>
      <c r="F4546" t="s">
        <v>12</v>
      </c>
      <c r="G4546" t="s">
        <v>13</v>
      </c>
      <c r="H4546" t="s">
        <v>13</v>
      </c>
      <c r="I4546">
        <v>51</v>
      </c>
    </row>
    <row r="4547" spans="1:9" x14ac:dyDescent="0.3">
      <c r="A4547">
        <v>4546</v>
      </c>
      <c r="B4547" t="s">
        <v>15</v>
      </c>
      <c r="C4547">
        <v>560498</v>
      </c>
      <c r="D4547" t="s">
        <v>18</v>
      </c>
      <c r="E4547" t="s">
        <v>16</v>
      </c>
      <c r="F4547" t="s">
        <v>12</v>
      </c>
      <c r="G4547" t="s">
        <v>13</v>
      </c>
      <c r="H4547" t="s">
        <v>12</v>
      </c>
      <c r="I4547">
        <v>51</v>
      </c>
    </row>
    <row r="4548" spans="1:9" x14ac:dyDescent="0.3">
      <c r="A4548">
        <v>4547</v>
      </c>
      <c r="B4548" t="s">
        <v>9</v>
      </c>
      <c r="C4548">
        <v>566297</v>
      </c>
      <c r="D4548" t="s">
        <v>17</v>
      </c>
      <c r="E4548" t="s">
        <v>16</v>
      </c>
      <c r="F4548" t="s">
        <v>12</v>
      </c>
      <c r="G4548" t="s">
        <v>13</v>
      </c>
      <c r="H4548" t="s">
        <v>13</v>
      </c>
      <c r="I4548">
        <v>55</v>
      </c>
    </row>
    <row r="4549" spans="1:9" x14ac:dyDescent="0.3">
      <c r="A4549">
        <v>4548</v>
      </c>
      <c r="B4549" t="s">
        <v>15</v>
      </c>
      <c r="C4549">
        <v>133037.29999999999</v>
      </c>
      <c r="D4549" t="s">
        <v>10</v>
      </c>
      <c r="E4549" t="s">
        <v>11</v>
      </c>
      <c r="F4549" t="s">
        <v>12</v>
      </c>
      <c r="G4549" t="s">
        <v>13</v>
      </c>
      <c r="H4549" t="s">
        <v>13</v>
      </c>
      <c r="I4549">
        <v>25</v>
      </c>
    </row>
    <row r="4550" spans="1:9" x14ac:dyDescent="0.3">
      <c r="A4550">
        <v>4549</v>
      </c>
      <c r="B4550" t="s">
        <v>9</v>
      </c>
      <c r="C4550">
        <v>1848072</v>
      </c>
      <c r="D4550" t="s">
        <v>10</v>
      </c>
      <c r="E4550" t="s">
        <v>11</v>
      </c>
      <c r="F4550" t="s">
        <v>12</v>
      </c>
      <c r="G4550" t="s">
        <v>13</v>
      </c>
      <c r="H4550" t="s">
        <v>12</v>
      </c>
      <c r="I4550">
        <v>63</v>
      </c>
    </row>
    <row r="4551" spans="1:9" x14ac:dyDescent="0.3">
      <c r="A4551">
        <v>4550</v>
      </c>
      <c r="B4551" t="s">
        <v>9</v>
      </c>
      <c r="C4551">
        <v>1624745.95</v>
      </c>
      <c r="D4551" t="s">
        <v>10</v>
      </c>
      <c r="E4551" t="s">
        <v>16</v>
      </c>
      <c r="F4551" t="s">
        <v>12</v>
      </c>
      <c r="G4551" t="s">
        <v>13</v>
      </c>
      <c r="H4551" t="s">
        <v>13</v>
      </c>
      <c r="I4551">
        <v>38</v>
      </c>
    </row>
    <row r="4552" spans="1:9" x14ac:dyDescent="0.3">
      <c r="A4552">
        <v>4551</v>
      </c>
      <c r="B4552" t="s">
        <v>9</v>
      </c>
      <c r="C4552">
        <v>693063.36</v>
      </c>
      <c r="D4552" t="s">
        <v>10</v>
      </c>
      <c r="E4552" t="s">
        <v>16</v>
      </c>
      <c r="F4552" t="s">
        <v>12</v>
      </c>
      <c r="G4552" t="s">
        <v>13</v>
      </c>
      <c r="H4552" t="s">
        <v>13</v>
      </c>
      <c r="I4552">
        <v>45</v>
      </c>
    </row>
    <row r="4553" spans="1:9" x14ac:dyDescent="0.3">
      <c r="A4553">
        <v>4552</v>
      </c>
      <c r="B4553" t="s">
        <v>9</v>
      </c>
      <c r="C4553">
        <v>476566.67</v>
      </c>
      <c r="D4553" t="s">
        <v>10</v>
      </c>
      <c r="E4553" t="s">
        <v>16</v>
      </c>
      <c r="F4553" t="s">
        <v>12</v>
      </c>
      <c r="G4553" t="s">
        <v>13</v>
      </c>
      <c r="H4553" t="s">
        <v>13</v>
      </c>
      <c r="I4553">
        <v>33</v>
      </c>
    </row>
    <row r="4554" spans="1:9" x14ac:dyDescent="0.3">
      <c r="A4554">
        <v>4553</v>
      </c>
      <c r="B4554" t="s">
        <v>15</v>
      </c>
      <c r="C4554">
        <v>297429</v>
      </c>
      <c r="D4554" t="s">
        <v>18</v>
      </c>
      <c r="E4554" t="s">
        <v>16</v>
      </c>
      <c r="F4554" t="s">
        <v>12</v>
      </c>
      <c r="G4554" t="s">
        <v>13</v>
      </c>
      <c r="H4554" t="s">
        <v>12</v>
      </c>
      <c r="I4554">
        <v>65</v>
      </c>
    </row>
    <row r="4555" spans="1:9" x14ac:dyDescent="0.3">
      <c r="A4555">
        <v>4554</v>
      </c>
      <c r="B4555" t="s">
        <v>9</v>
      </c>
      <c r="C4555">
        <v>35530</v>
      </c>
      <c r="D4555" t="s">
        <v>10</v>
      </c>
      <c r="E4555" t="s">
        <v>16</v>
      </c>
      <c r="F4555" t="s">
        <v>12</v>
      </c>
      <c r="G4555" t="s">
        <v>12</v>
      </c>
      <c r="H4555" t="s">
        <v>13</v>
      </c>
      <c r="I4555">
        <v>37</v>
      </c>
    </row>
    <row r="4556" spans="1:9" x14ac:dyDescent="0.3">
      <c r="A4556">
        <v>4555</v>
      </c>
      <c r="B4556" t="s">
        <v>9</v>
      </c>
      <c r="C4556">
        <v>476562.94</v>
      </c>
      <c r="D4556" t="s">
        <v>10</v>
      </c>
      <c r="E4556" t="s">
        <v>16</v>
      </c>
      <c r="F4556" t="s">
        <v>12</v>
      </c>
      <c r="G4556" t="s">
        <v>12</v>
      </c>
      <c r="H4556" t="s">
        <v>13</v>
      </c>
      <c r="I4556">
        <v>32</v>
      </c>
    </row>
    <row r="4557" spans="1:9" x14ac:dyDescent="0.3">
      <c r="A4557">
        <v>4556</v>
      </c>
      <c r="B4557" t="s">
        <v>15</v>
      </c>
      <c r="C4557">
        <v>297046</v>
      </c>
      <c r="D4557" t="s">
        <v>17</v>
      </c>
      <c r="E4557" t="s">
        <v>16</v>
      </c>
      <c r="F4557" t="s">
        <v>12</v>
      </c>
      <c r="G4557" t="s">
        <v>12</v>
      </c>
      <c r="H4557" t="s">
        <v>13</v>
      </c>
      <c r="I4557">
        <v>38</v>
      </c>
    </row>
    <row r="4558" spans="1:9" x14ac:dyDescent="0.3">
      <c r="A4558">
        <v>4557</v>
      </c>
      <c r="B4558" t="s">
        <v>9</v>
      </c>
      <c r="C4558">
        <v>381640</v>
      </c>
      <c r="D4558" t="s">
        <v>10</v>
      </c>
      <c r="E4558" t="s">
        <v>16</v>
      </c>
      <c r="F4558" t="s">
        <v>12</v>
      </c>
      <c r="G4558" t="s">
        <v>13</v>
      </c>
      <c r="H4558" t="s">
        <v>13</v>
      </c>
      <c r="I4558">
        <v>53</v>
      </c>
    </row>
    <row r="4559" spans="1:9" x14ac:dyDescent="0.3">
      <c r="A4559">
        <v>4558</v>
      </c>
      <c r="B4559" t="s">
        <v>9</v>
      </c>
      <c r="C4559">
        <v>323296</v>
      </c>
      <c r="D4559" t="s">
        <v>17</v>
      </c>
      <c r="E4559" t="s">
        <v>16</v>
      </c>
      <c r="F4559" t="s">
        <v>12</v>
      </c>
      <c r="G4559" t="s">
        <v>13</v>
      </c>
      <c r="H4559" t="s">
        <v>13</v>
      </c>
      <c r="I4559">
        <v>31</v>
      </c>
    </row>
    <row r="4560" spans="1:9" x14ac:dyDescent="0.3">
      <c r="A4560">
        <v>4559</v>
      </c>
      <c r="B4560" t="s">
        <v>9</v>
      </c>
      <c r="C4560">
        <v>1730544</v>
      </c>
      <c r="D4560" t="s">
        <v>10</v>
      </c>
      <c r="E4560" t="s">
        <v>16</v>
      </c>
      <c r="F4560" t="s">
        <v>12</v>
      </c>
      <c r="G4560" t="s">
        <v>13</v>
      </c>
      <c r="H4560" t="s">
        <v>13</v>
      </c>
      <c r="I4560">
        <v>31</v>
      </c>
    </row>
    <row r="4561" spans="1:9" x14ac:dyDescent="0.3">
      <c r="A4561">
        <v>4560</v>
      </c>
      <c r="B4561" t="s">
        <v>9</v>
      </c>
      <c r="C4561">
        <v>670740</v>
      </c>
      <c r="D4561" t="s">
        <v>10</v>
      </c>
      <c r="E4561" t="s">
        <v>16</v>
      </c>
      <c r="F4561" t="s">
        <v>12</v>
      </c>
      <c r="G4561" t="s">
        <v>13</v>
      </c>
      <c r="H4561" t="s">
        <v>13</v>
      </c>
      <c r="I4561">
        <v>27</v>
      </c>
    </row>
    <row r="4562" spans="1:9" x14ac:dyDescent="0.3">
      <c r="A4562">
        <v>4561</v>
      </c>
      <c r="B4562" t="s">
        <v>9</v>
      </c>
      <c r="C4562">
        <v>290000</v>
      </c>
      <c r="D4562" t="s">
        <v>10</v>
      </c>
      <c r="E4562" t="s">
        <v>16</v>
      </c>
      <c r="F4562" t="s">
        <v>12</v>
      </c>
      <c r="G4562" t="s">
        <v>12</v>
      </c>
      <c r="H4562" t="s">
        <v>13</v>
      </c>
      <c r="I4562">
        <v>42</v>
      </c>
    </row>
    <row r="4563" spans="1:9" x14ac:dyDescent="0.3">
      <c r="A4563">
        <v>4562</v>
      </c>
      <c r="B4563" t="s">
        <v>9</v>
      </c>
      <c r="C4563">
        <v>542095.31999999995</v>
      </c>
      <c r="D4563" t="s">
        <v>14</v>
      </c>
      <c r="E4563" t="s">
        <v>11</v>
      </c>
      <c r="F4563" t="s">
        <v>12</v>
      </c>
      <c r="G4563" t="s">
        <v>13</v>
      </c>
      <c r="H4563" t="s">
        <v>13</v>
      </c>
      <c r="I4563">
        <v>64</v>
      </c>
    </row>
    <row r="4564" spans="1:9" x14ac:dyDescent="0.3">
      <c r="A4564">
        <v>4563</v>
      </c>
      <c r="B4564" t="s">
        <v>9</v>
      </c>
      <c r="C4564">
        <v>695574.7</v>
      </c>
      <c r="D4564" t="s">
        <v>10</v>
      </c>
      <c r="E4564" t="s">
        <v>16</v>
      </c>
      <c r="F4564" t="s">
        <v>12</v>
      </c>
      <c r="G4564" t="s">
        <v>13</v>
      </c>
      <c r="H4564" t="s">
        <v>13</v>
      </c>
      <c r="I4564">
        <v>55</v>
      </c>
    </row>
    <row r="4565" spans="1:9" x14ac:dyDescent="0.3">
      <c r="A4565">
        <v>4564</v>
      </c>
      <c r="B4565" t="s">
        <v>9</v>
      </c>
      <c r="C4565">
        <v>299784</v>
      </c>
      <c r="D4565" t="s">
        <v>18</v>
      </c>
      <c r="E4565" t="s">
        <v>16</v>
      </c>
      <c r="F4565" t="s">
        <v>12</v>
      </c>
      <c r="G4565" t="s">
        <v>13</v>
      </c>
      <c r="H4565" t="s">
        <v>13</v>
      </c>
      <c r="I4565">
        <v>39</v>
      </c>
    </row>
    <row r="4566" spans="1:9" x14ac:dyDescent="0.3">
      <c r="A4566">
        <v>4565</v>
      </c>
      <c r="B4566" t="s">
        <v>9</v>
      </c>
      <c r="C4566">
        <v>1166115</v>
      </c>
      <c r="D4566" t="s">
        <v>10</v>
      </c>
      <c r="E4566" t="s">
        <v>11</v>
      </c>
      <c r="F4566" t="s">
        <v>12</v>
      </c>
      <c r="G4566" t="s">
        <v>13</v>
      </c>
      <c r="H4566" t="s">
        <v>12</v>
      </c>
      <c r="I4566">
        <v>64</v>
      </c>
    </row>
    <row r="4567" spans="1:9" x14ac:dyDescent="0.3">
      <c r="A4567">
        <v>4566</v>
      </c>
      <c r="B4567" t="s">
        <v>9</v>
      </c>
      <c r="C4567">
        <v>300018</v>
      </c>
      <c r="D4567" t="s">
        <v>18</v>
      </c>
      <c r="E4567" t="s">
        <v>16</v>
      </c>
      <c r="F4567" t="s">
        <v>12</v>
      </c>
      <c r="G4567" t="s">
        <v>13</v>
      </c>
      <c r="H4567" t="s">
        <v>12</v>
      </c>
      <c r="I4567">
        <v>51</v>
      </c>
    </row>
    <row r="4568" spans="1:9" x14ac:dyDescent="0.3">
      <c r="A4568">
        <v>4567</v>
      </c>
      <c r="B4568" t="s">
        <v>9</v>
      </c>
      <c r="C4568">
        <v>524236.19</v>
      </c>
      <c r="D4568" t="s">
        <v>10</v>
      </c>
      <c r="E4568" t="s">
        <v>16</v>
      </c>
      <c r="F4568" t="s">
        <v>12</v>
      </c>
      <c r="G4568" t="s">
        <v>13</v>
      </c>
      <c r="H4568" t="s">
        <v>13</v>
      </c>
      <c r="I4568">
        <v>54</v>
      </c>
    </row>
    <row r="4569" spans="1:9" x14ac:dyDescent="0.3">
      <c r="A4569">
        <v>4568</v>
      </c>
      <c r="B4569" t="s">
        <v>15</v>
      </c>
      <c r="C4569">
        <v>298155</v>
      </c>
      <c r="D4569" t="s">
        <v>17</v>
      </c>
      <c r="E4569" t="s">
        <v>16</v>
      </c>
      <c r="F4569" t="s">
        <v>12</v>
      </c>
      <c r="G4569" t="s">
        <v>13</v>
      </c>
      <c r="H4569" t="s">
        <v>13</v>
      </c>
      <c r="I4569">
        <v>75</v>
      </c>
    </row>
    <row r="4570" spans="1:9" x14ac:dyDescent="0.3">
      <c r="A4570">
        <v>4569</v>
      </c>
      <c r="B4570" t="s">
        <v>9</v>
      </c>
      <c r="C4570">
        <v>347501.19</v>
      </c>
      <c r="D4570" t="s">
        <v>10</v>
      </c>
      <c r="E4570" t="s">
        <v>16</v>
      </c>
      <c r="F4570" t="s">
        <v>12</v>
      </c>
      <c r="G4570" t="s">
        <v>13</v>
      </c>
      <c r="H4570" t="s">
        <v>13</v>
      </c>
      <c r="I4570">
        <v>68</v>
      </c>
    </row>
    <row r="4571" spans="1:9" x14ac:dyDescent="0.3">
      <c r="A4571">
        <v>4570</v>
      </c>
      <c r="B4571" t="s">
        <v>9</v>
      </c>
      <c r="C4571">
        <v>280000</v>
      </c>
      <c r="D4571" t="s">
        <v>10</v>
      </c>
      <c r="E4571" t="s">
        <v>16</v>
      </c>
      <c r="F4571" t="s">
        <v>12</v>
      </c>
      <c r="G4571" t="s">
        <v>13</v>
      </c>
      <c r="H4571" t="s">
        <v>13</v>
      </c>
      <c r="I4571">
        <v>24</v>
      </c>
    </row>
    <row r="4572" spans="1:9" x14ac:dyDescent="0.3">
      <c r="A4572">
        <v>4571</v>
      </c>
      <c r="B4572" t="s">
        <v>9</v>
      </c>
      <c r="C4572">
        <v>350112.18</v>
      </c>
      <c r="D4572" t="s">
        <v>10</v>
      </c>
      <c r="E4572" t="s">
        <v>16</v>
      </c>
      <c r="F4572" t="s">
        <v>12</v>
      </c>
      <c r="G4572" t="s">
        <v>13</v>
      </c>
      <c r="H4572" t="s">
        <v>13</v>
      </c>
      <c r="I4572">
        <v>29</v>
      </c>
    </row>
    <row r="4573" spans="1:9" x14ac:dyDescent="0.3">
      <c r="A4573">
        <v>4572</v>
      </c>
      <c r="B4573" t="s">
        <v>15</v>
      </c>
      <c r="C4573">
        <v>815000</v>
      </c>
      <c r="D4573" t="s">
        <v>10</v>
      </c>
      <c r="E4573" t="s">
        <v>16</v>
      </c>
      <c r="F4573" t="s">
        <v>12</v>
      </c>
      <c r="G4573" t="s">
        <v>13</v>
      </c>
      <c r="H4573" t="s">
        <v>13</v>
      </c>
      <c r="I4573">
        <v>28</v>
      </c>
    </row>
    <row r="4574" spans="1:9" x14ac:dyDescent="0.3">
      <c r="A4574">
        <v>4573</v>
      </c>
      <c r="B4574" t="s">
        <v>9</v>
      </c>
      <c r="C4574">
        <v>1207124</v>
      </c>
      <c r="D4574" t="s">
        <v>17</v>
      </c>
      <c r="E4574" t="s">
        <v>16</v>
      </c>
      <c r="F4574" t="s">
        <v>12</v>
      </c>
      <c r="G4574" t="s">
        <v>13</v>
      </c>
      <c r="H4574" t="s">
        <v>13</v>
      </c>
      <c r="I4574">
        <v>52</v>
      </c>
    </row>
    <row r="4575" spans="1:9" x14ac:dyDescent="0.3">
      <c r="A4575">
        <v>4574</v>
      </c>
      <c r="B4575" t="s">
        <v>9</v>
      </c>
      <c r="C4575">
        <v>860750.63</v>
      </c>
      <c r="D4575" t="s">
        <v>10</v>
      </c>
      <c r="E4575" t="s">
        <v>16</v>
      </c>
      <c r="F4575" t="s">
        <v>12</v>
      </c>
      <c r="G4575" t="s">
        <v>13</v>
      </c>
      <c r="H4575" t="s">
        <v>13</v>
      </c>
      <c r="I4575">
        <v>25</v>
      </c>
    </row>
    <row r="4576" spans="1:9" x14ac:dyDescent="0.3">
      <c r="A4576">
        <v>4575</v>
      </c>
      <c r="B4576" t="s">
        <v>9</v>
      </c>
      <c r="C4576">
        <v>278030</v>
      </c>
      <c r="D4576" t="s">
        <v>18</v>
      </c>
      <c r="E4576" t="s">
        <v>16</v>
      </c>
      <c r="F4576" t="s">
        <v>12</v>
      </c>
      <c r="G4576" t="s">
        <v>13</v>
      </c>
      <c r="H4576" t="s">
        <v>13</v>
      </c>
      <c r="I4576">
        <v>35</v>
      </c>
    </row>
    <row r="4577" spans="1:9" x14ac:dyDescent="0.3">
      <c r="A4577">
        <v>4576</v>
      </c>
      <c r="B4577" t="s">
        <v>9</v>
      </c>
      <c r="C4577">
        <v>297046</v>
      </c>
      <c r="D4577" t="s">
        <v>17</v>
      </c>
      <c r="E4577" t="s">
        <v>16</v>
      </c>
      <c r="F4577" t="s">
        <v>12</v>
      </c>
      <c r="G4577" t="s">
        <v>13</v>
      </c>
      <c r="H4577" t="s">
        <v>13</v>
      </c>
      <c r="I4577">
        <v>56</v>
      </c>
    </row>
    <row r="4578" spans="1:9" x14ac:dyDescent="0.3">
      <c r="A4578">
        <v>4577</v>
      </c>
      <c r="B4578" t="s">
        <v>15</v>
      </c>
      <c r="C4578">
        <v>391916.75</v>
      </c>
      <c r="D4578" t="s">
        <v>10</v>
      </c>
      <c r="E4578" t="s">
        <v>16</v>
      </c>
      <c r="F4578" t="s">
        <v>12</v>
      </c>
      <c r="G4578" t="s">
        <v>12</v>
      </c>
      <c r="H4578" t="s">
        <v>13</v>
      </c>
      <c r="I4578">
        <v>33</v>
      </c>
    </row>
    <row r="4579" spans="1:9" x14ac:dyDescent="0.3">
      <c r="A4579">
        <v>4578</v>
      </c>
      <c r="B4579" t="s">
        <v>9</v>
      </c>
      <c r="C4579">
        <v>442458</v>
      </c>
      <c r="D4579" t="s">
        <v>10</v>
      </c>
      <c r="E4579" t="s">
        <v>16</v>
      </c>
      <c r="F4579" t="s">
        <v>12</v>
      </c>
      <c r="G4579" t="s">
        <v>12</v>
      </c>
      <c r="H4579" t="s">
        <v>13</v>
      </c>
      <c r="I4579">
        <v>27</v>
      </c>
    </row>
    <row r="4580" spans="1:9" x14ac:dyDescent="0.3">
      <c r="A4580">
        <v>4579</v>
      </c>
      <c r="B4580" t="s">
        <v>9</v>
      </c>
      <c r="C4580">
        <v>639148</v>
      </c>
      <c r="D4580" t="s">
        <v>18</v>
      </c>
      <c r="E4580" t="s">
        <v>16</v>
      </c>
      <c r="F4580" t="s">
        <v>12</v>
      </c>
      <c r="G4580" t="s">
        <v>13</v>
      </c>
      <c r="H4580" t="s">
        <v>12</v>
      </c>
      <c r="I4580">
        <v>42</v>
      </c>
    </row>
    <row r="4581" spans="1:9" x14ac:dyDescent="0.3">
      <c r="A4581">
        <v>4580</v>
      </c>
      <c r="B4581" t="s">
        <v>9</v>
      </c>
      <c r="C4581">
        <v>46091.09</v>
      </c>
      <c r="D4581" t="s">
        <v>10</v>
      </c>
      <c r="E4581" t="s">
        <v>16</v>
      </c>
      <c r="F4581" t="s">
        <v>12</v>
      </c>
      <c r="G4581" t="s">
        <v>13</v>
      </c>
      <c r="H4581" t="s">
        <v>13</v>
      </c>
      <c r="I4581">
        <v>43</v>
      </c>
    </row>
    <row r="4582" spans="1:9" x14ac:dyDescent="0.3">
      <c r="A4582">
        <v>4581</v>
      </c>
      <c r="B4582" t="s">
        <v>15</v>
      </c>
      <c r="C4582">
        <v>361420</v>
      </c>
      <c r="D4582" t="s">
        <v>18</v>
      </c>
      <c r="E4582" t="s">
        <v>16</v>
      </c>
      <c r="F4582" t="s">
        <v>12</v>
      </c>
      <c r="G4582" t="s">
        <v>13</v>
      </c>
      <c r="H4582" t="s">
        <v>12</v>
      </c>
      <c r="I4582">
        <v>52</v>
      </c>
    </row>
    <row r="4583" spans="1:9" x14ac:dyDescent="0.3">
      <c r="A4583">
        <v>4582</v>
      </c>
      <c r="B4583" t="s">
        <v>9</v>
      </c>
      <c r="C4583">
        <v>301853</v>
      </c>
      <c r="D4583" t="s">
        <v>18</v>
      </c>
      <c r="E4583" t="s">
        <v>16</v>
      </c>
      <c r="F4583" t="s">
        <v>12</v>
      </c>
      <c r="G4583" t="s">
        <v>13</v>
      </c>
      <c r="H4583" t="s">
        <v>13</v>
      </c>
      <c r="I4583">
        <v>25</v>
      </c>
    </row>
    <row r="4584" spans="1:9" x14ac:dyDescent="0.3">
      <c r="A4584">
        <v>4583</v>
      </c>
      <c r="B4584" t="s">
        <v>9</v>
      </c>
      <c r="C4584">
        <v>263622.26</v>
      </c>
      <c r="D4584" t="s">
        <v>10</v>
      </c>
      <c r="E4584" t="s">
        <v>16</v>
      </c>
      <c r="F4584" t="s">
        <v>12</v>
      </c>
      <c r="G4584" t="s">
        <v>13</v>
      </c>
      <c r="H4584" t="s">
        <v>13</v>
      </c>
      <c r="I4584">
        <v>20</v>
      </c>
    </row>
    <row r="4585" spans="1:9" x14ac:dyDescent="0.3">
      <c r="A4585">
        <v>4584</v>
      </c>
      <c r="B4585" t="s">
        <v>9</v>
      </c>
      <c r="C4585">
        <v>511600</v>
      </c>
      <c r="D4585" t="s">
        <v>10</v>
      </c>
      <c r="E4585" t="s">
        <v>16</v>
      </c>
      <c r="F4585" t="s">
        <v>12</v>
      </c>
      <c r="G4585" t="s">
        <v>13</v>
      </c>
      <c r="H4585" t="s">
        <v>13</v>
      </c>
      <c r="I4585">
        <v>22</v>
      </c>
    </row>
    <row r="4586" spans="1:9" x14ac:dyDescent="0.3">
      <c r="A4586">
        <v>4585</v>
      </c>
      <c r="B4586" t="s">
        <v>15</v>
      </c>
      <c r="C4586">
        <v>831771.12</v>
      </c>
      <c r="D4586" t="s">
        <v>10</v>
      </c>
      <c r="E4586" t="s">
        <v>16</v>
      </c>
      <c r="F4586" t="s">
        <v>12</v>
      </c>
      <c r="G4586" t="s">
        <v>13</v>
      </c>
      <c r="H4586" t="s">
        <v>13</v>
      </c>
      <c r="I4586">
        <v>29</v>
      </c>
    </row>
    <row r="4587" spans="1:9" x14ac:dyDescent="0.3">
      <c r="A4587">
        <v>4586</v>
      </c>
      <c r="B4587" t="s">
        <v>15</v>
      </c>
      <c r="C4587">
        <v>297045</v>
      </c>
      <c r="D4587" t="s">
        <v>17</v>
      </c>
      <c r="E4587" t="s">
        <v>16</v>
      </c>
      <c r="F4587" t="s">
        <v>12</v>
      </c>
      <c r="G4587" t="s">
        <v>13</v>
      </c>
      <c r="H4587" t="s">
        <v>13</v>
      </c>
      <c r="I4587">
        <v>20</v>
      </c>
    </row>
    <row r="4588" spans="1:9" x14ac:dyDescent="0.3">
      <c r="A4588">
        <v>4587</v>
      </c>
      <c r="B4588" t="s">
        <v>9</v>
      </c>
      <c r="C4588">
        <v>518519</v>
      </c>
      <c r="D4588" t="s">
        <v>18</v>
      </c>
      <c r="E4588" t="s">
        <v>16</v>
      </c>
      <c r="F4588" t="s">
        <v>12</v>
      </c>
      <c r="G4588" t="s">
        <v>13</v>
      </c>
      <c r="H4588" t="s">
        <v>12</v>
      </c>
      <c r="I4588">
        <v>43</v>
      </c>
    </row>
    <row r="4589" spans="1:9" x14ac:dyDescent="0.3">
      <c r="A4589">
        <v>4588</v>
      </c>
      <c r="B4589" t="s">
        <v>9</v>
      </c>
      <c r="C4589">
        <v>239200</v>
      </c>
      <c r="D4589" t="s">
        <v>10</v>
      </c>
      <c r="E4589" t="s">
        <v>16</v>
      </c>
      <c r="F4589" t="s">
        <v>12</v>
      </c>
      <c r="G4589" t="s">
        <v>13</v>
      </c>
      <c r="H4589" t="s">
        <v>13</v>
      </c>
      <c r="I4589">
        <v>27</v>
      </c>
    </row>
    <row r="4590" spans="1:9" x14ac:dyDescent="0.3">
      <c r="A4590">
        <v>4589</v>
      </c>
      <c r="B4590" t="s">
        <v>9</v>
      </c>
      <c r="C4590">
        <v>445567</v>
      </c>
      <c r="D4590" t="s">
        <v>18</v>
      </c>
      <c r="E4590" t="s">
        <v>16</v>
      </c>
      <c r="F4590" t="s">
        <v>12</v>
      </c>
      <c r="G4590" t="s">
        <v>13</v>
      </c>
      <c r="H4590" t="s">
        <v>13</v>
      </c>
      <c r="I4590">
        <v>46</v>
      </c>
    </row>
    <row r="4591" spans="1:9" x14ac:dyDescent="0.3">
      <c r="A4591">
        <v>4590</v>
      </c>
      <c r="B4591" t="s">
        <v>15</v>
      </c>
      <c r="C4591">
        <v>211216</v>
      </c>
      <c r="D4591" t="s">
        <v>10</v>
      </c>
      <c r="E4591" t="s">
        <v>11</v>
      </c>
      <c r="F4591" t="s">
        <v>12</v>
      </c>
      <c r="G4591" t="s">
        <v>13</v>
      </c>
      <c r="H4591" t="s">
        <v>13</v>
      </c>
      <c r="I4591">
        <v>34</v>
      </c>
    </row>
    <row r="4592" spans="1:9" x14ac:dyDescent="0.3">
      <c r="A4592">
        <v>4591</v>
      </c>
      <c r="B4592" t="s">
        <v>9</v>
      </c>
      <c r="C4592">
        <v>410000.02</v>
      </c>
      <c r="D4592" t="s">
        <v>10</v>
      </c>
      <c r="E4592" t="s">
        <v>16</v>
      </c>
      <c r="F4592" t="s">
        <v>12</v>
      </c>
      <c r="G4592" t="s">
        <v>13</v>
      </c>
      <c r="H4592" t="s">
        <v>13</v>
      </c>
      <c r="I4592">
        <v>25</v>
      </c>
    </row>
    <row r="4593" spans="1:9" x14ac:dyDescent="0.3">
      <c r="A4593">
        <v>4592</v>
      </c>
      <c r="B4593" t="s">
        <v>9</v>
      </c>
      <c r="C4593">
        <v>3325777.9</v>
      </c>
      <c r="D4593" t="s">
        <v>10</v>
      </c>
      <c r="E4593" t="s">
        <v>11</v>
      </c>
      <c r="F4593" t="s">
        <v>12</v>
      </c>
      <c r="G4593" t="s">
        <v>13</v>
      </c>
      <c r="H4593" t="s">
        <v>13</v>
      </c>
      <c r="I4593">
        <v>62</v>
      </c>
    </row>
    <row r="4594" spans="1:9" x14ac:dyDescent="0.3">
      <c r="A4594">
        <v>4593</v>
      </c>
      <c r="B4594" t="s">
        <v>15</v>
      </c>
      <c r="C4594">
        <v>306669.62</v>
      </c>
      <c r="D4594" t="s">
        <v>10</v>
      </c>
      <c r="E4594" t="s">
        <v>11</v>
      </c>
      <c r="F4594" t="s">
        <v>12</v>
      </c>
      <c r="G4594" t="s">
        <v>12</v>
      </c>
      <c r="H4594" t="s">
        <v>13</v>
      </c>
      <c r="I4594">
        <v>49</v>
      </c>
    </row>
    <row r="4595" spans="1:9" x14ac:dyDescent="0.3">
      <c r="A4595">
        <v>4594</v>
      </c>
      <c r="B4595" t="s">
        <v>15</v>
      </c>
      <c r="C4595">
        <v>405464.55</v>
      </c>
      <c r="D4595" t="s">
        <v>10</v>
      </c>
      <c r="E4595" t="s">
        <v>16</v>
      </c>
      <c r="F4595" t="s">
        <v>12</v>
      </c>
      <c r="G4595" t="s">
        <v>13</v>
      </c>
      <c r="H4595" t="s">
        <v>13</v>
      </c>
      <c r="I4595">
        <v>35</v>
      </c>
    </row>
    <row r="4596" spans="1:9" x14ac:dyDescent="0.3">
      <c r="A4596">
        <v>4595</v>
      </c>
      <c r="B4596" t="s">
        <v>15</v>
      </c>
      <c r="C4596">
        <v>560987.56000000006</v>
      </c>
      <c r="D4596" t="s">
        <v>14</v>
      </c>
      <c r="E4596" t="s">
        <v>11</v>
      </c>
      <c r="F4596" t="s">
        <v>12</v>
      </c>
      <c r="G4596" t="s">
        <v>13</v>
      </c>
      <c r="H4596" t="s">
        <v>13</v>
      </c>
      <c r="I4596">
        <v>69</v>
      </c>
    </row>
    <row r="4597" spans="1:9" x14ac:dyDescent="0.3">
      <c r="A4597">
        <v>4596</v>
      </c>
      <c r="B4597" t="s">
        <v>9</v>
      </c>
      <c r="C4597">
        <v>374731.55</v>
      </c>
      <c r="D4597" t="s">
        <v>10</v>
      </c>
      <c r="E4597" t="s">
        <v>16</v>
      </c>
      <c r="F4597" t="s">
        <v>12</v>
      </c>
      <c r="G4597" t="s">
        <v>12</v>
      </c>
      <c r="H4597" t="s">
        <v>13</v>
      </c>
      <c r="I4597">
        <v>36</v>
      </c>
    </row>
    <row r="4598" spans="1:9" x14ac:dyDescent="0.3">
      <c r="A4598">
        <v>4597</v>
      </c>
      <c r="B4598" t="s">
        <v>9</v>
      </c>
      <c r="C4598">
        <v>650000</v>
      </c>
      <c r="D4598" t="s">
        <v>10</v>
      </c>
      <c r="E4598" t="s">
        <v>16</v>
      </c>
      <c r="F4598" t="s">
        <v>12</v>
      </c>
      <c r="G4598" t="s">
        <v>13</v>
      </c>
      <c r="H4598" t="s">
        <v>13</v>
      </c>
      <c r="I4598">
        <v>45</v>
      </c>
    </row>
    <row r="4599" spans="1:9" x14ac:dyDescent="0.3">
      <c r="A4599">
        <v>4598</v>
      </c>
      <c r="B4599" t="s">
        <v>9</v>
      </c>
      <c r="C4599">
        <v>358640</v>
      </c>
      <c r="D4599" t="s">
        <v>17</v>
      </c>
      <c r="E4599" t="s">
        <v>16</v>
      </c>
      <c r="F4599" t="s">
        <v>12</v>
      </c>
      <c r="G4599" t="s">
        <v>12</v>
      </c>
      <c r="H4599" t="s">
        <v>13</v>
      </c>
      <c r="I4599">
        <v>29</v>
      </c>
    </row>
    <row r="4600" spans="1:9" x14ac:dyDescent="0.3">
      <c r="A4600">
        <v>4599</v>
      </c>
      <c r="B4600" t="s">
        <v>9</v>
      </c>
      <c r="C4600">
        <v>838786.3</v>
      </c>
      <c r="D4600" t="s">
        <v>10</v>
      </c>
      <c r="E4600" t="s">
        <v>16</v>
      </c>
      <c r="F4600" t="s">
        <v>12</v>
      </c>
      <c r="G4600" t="s">
        <v>13</v>
      </c>
      <c r="H4600" t="s">
        <v>13</v>
      </c>
      <c r="I4600">
        <v>79</v>
      </c>
    </row>
    <row r="4601" spans="1:9" x14ac:dyDescent="0.3">
      <c r="A4601">
        <v>4600</v>
      </c>
      <c r="B4601" t="s">
        <v>9</v>
      </c>
      <c r="C4601">
        <v>34458</v>
      </c>
      <c r="D4601" t="s">
        <v>10</v>
      </c>
      <c r="E4601" t="s">
        <v>16</v>
      </c>
      <c r="F4601" t="s">
        <v>12</v>
      </c>
      <c r="G4601" t="s">
        <v>13</v>
      </c>
      <c r="H4601" t="s">
        <v>13</v>
      </c>
      <c r="I4601">
        <v>43</v>
      </c>
    </row>
    <row r="4602" spans="1:9" x14ac:dyDescent="0.3">
      <c r="A4602">
        <v>4601</v>
      </c>
      <c r="B4602" t="s">
        <v>9</v>
      </c>
      <c r="C4602">
        <v>640000</v>
      </c>
      <c r="D4602" t="s">
        <v>10</v>
      </c>
      <c r="E4602" t="s">
        <v>16</v>
      </c>
      <c r="F4602" t="s">
        <v>12</v>
      </c>
      <c r="G4602" t="s">
        <v>12</v>
      </c>
      <c r="H4602" t="s">
        <v>13</v>
      </c>
      <c r="I4602">
        <v>44</v>
      </c>
    </row>
    <row r="4603" spans="1:9" x14ac:dyDescent="0.3">
      <c r="A4603">
        <v>4602</v>
      </c>
      <c r="B4603" t="s">
        <v>15</v>
      </c>
      <c r="C4603">
        <v>736259</v>
      </c>
      <c r="D4603" t="s">
        <v>14</v>
      </c>
      <c r="E4603" t="s">
        <v>11</v>
      </c>
      <c r="F4603" t="s">
        <v>12</v>
      </c>
      <c r="G4603" t="s">
        <v>13</v>
      </c>
      <c r="H4603" t="s">
        <v>13</v>
      </c>
      <c r="I4603">
        <v>82</v>
      </c>
    </row>
    <row r="4604" spans="1:9" x14ac:dyDescent="0.3">
      <c r="A4604">
        <v>4603</v>
      </c>
      <c r="B4604" t="s">
        <v>9</v>
      </c>
      <c r="C4604">
        <v>366300</v>
      </c>
      <c r="D4604" t="s">
        <v>10</v>
      </c>
      <c r="E4604" t="s">
        <v>16</v>
      </c>
      <c r="F4604" t="s">
        <v>12</v>
      </c>
      <c r="G4604" t="s">
        <v>12</v>
      </c>
      <c r="H4604" t="s">
        <v>13</v>
      </c>
      <c r="I4604">
        <v>27</v>
      </c>
    </row>
    <row r="4605" spans="1:9" x14ac:dyDescent="0.3">
      <c r="A4605">
        <v>4604</v>
      </c>
      <c r="B4605" t="s">
        <v>15</v>
      </c>
      <c r="C4605">
        <v>989476.56</v>
      </c>
      <c r="D4605" t="s">
        <v>10</v>
      </c>
      <c r="E4605" t="s">
        <v>11</v>
      </c>
      <c r="F4605" t="s">
        <v>12</v>
      </c>
      <c r="G4605" t="s">
        <v>13</v>
      </c>
      <c r="H4605" t="s">
        <v>13</v>
      </c>
      <c r="I4605">
        <v>31</v>
      </c>
    </row>
    <row r="4606" spans="1:9" x14ac:dyDescent="0.3">
      <c r="A4606">
        <v>4605</v>
      </c>
      <c r="B4606" t="s">
        <v>9</v>
      </c>
      <c r="C4606">
        <v>664852.56000000006</v>
      </c>
      <c r="D4606" t="s">
        <v>10</v>
      </c>
      <c r="E4606" t="s">
        <v>11</v>
      </c>
      <c r="F4606" t="s">
        <v>12</v>
      </c>
      <c r="G4606" t="s">
        <v>13</v>
      </c>
      <c r="H4606" t="s">
        <v>13</v>
      </c>
      <c r="I4606">
        <v>57</v>
      </c>
    </row>
    <row r="4607" spans="1:9" x14ac:dyDescent="0.3">
      <c r="A4607">
        <v>4606</v>
      </c>
      <c r="B4607" t="s">
        <v>15</v>
      </c>
      <c r="C4607">
        <v>355573.78</v>
      </c>
      <c r="D4607" t="s">
        <v>10</v>
      </c>
      <c r="E4607" t="s">
        <v>16</v>
      </c>
      <c r="F4607" t="s">
        <v>12</v>
      </c>
      <c r="G4607" t="s">
        <v>13</v>
      </c>
      <c r="H4607" t="s">
        <v>13</v>
      </c>
      <c r="I4607">
        <v>33</v>
      </c>
    </row>
    <row r="4608" spans="1:9" x14ac:dyDescent="0.3">
      <c r="A4608">
        <v>4607</v>
      </c>
      <c r="B4608" t="s">
        <v>15</v>
      </c>
      <c r="C4608">
        <v>353478.67</v>
      </c>
      <c r="D4608" t="s">
        <v>10</v>
      </c>
      <c r="E4608" t="s">
        <v>16</v>
      </c>
      <c r="F4608" t="s">
        <v>12</v>
      </c>
      <c r="G4608" t="s">
        <v>13</v>
      </c>
      <c r="H4608" t="s">
        <v>13</v>
      </c>
      <c r="I4608">
        <v>26</v>
      </c>
    </row>
    <row r="4609" spans="1:9" x14ac:dyDescent="0.3">
      <c r="A4609">
        <v>4608</v>
      </c>
      <c r="B4609" t="s">
        <v>9</v>
      </c>
      <c r="C4609">
        <v>308439</v>
      </c>
      <c r="D4609" t="s">
        <v>17</v>
      </c>
      <c r="E4609" t="s">
        <v>16</v>
      </c>
      <c r="F4609" t="s">
        <v>12</v>
      </c>
      <c r="G4609" t="s">
        <v>12</v>
      </c>
      <c r="H4609" t="s">
        <v>13</v>
      </c>
      <c r="I4609">
        <v>88</v>
      </c>
    </row>
    <row r="4610" spans="1:9" x14ac:dyDescent="0.3">
      <c r="A4610">
        <v>4609</v>
      </c>
      <c r="B4610" t="s">
        <v>9</v>
      </c>
      <c r="C4610">
        <v>278030</v>
      </c>
      <c r="D4610" t="s">
        <v>19</v>
      </c>
      <c r="E4610" t="s">
        <v>16</v>
      </c>
      <c r="F4610" t="s">
        <v>12</v>
      </c>
      <c r="G4610" t="s">
        <v>13</v>
      </c>
      <c r="H4610" t="s">
        <v>13</v>
      </c>
      <c r="I4610">
        <v>52</v>
      </c>
    </row>
    <row r="4611" spans="1:9" x14ac:dyDescent="0.3">
      <c r="A4611">
        <v>4610</v>
      </c>
      <c r="B4611" t="s">
        <v>15</v>
      </c>
      <c r="C4611">
        <v>445567</v>
      </c>
      <c r="D4611" t="s">
        <v>17</v>
      </c>
      <c r="E4611" t="s">
        <v>16</v>
      </c>
      <c r="F4611" t="s">
        <v>13</v>
      </c>
      <c r="G4611" t="s">
        <v>13</v>
      </c>
      <c r="H4611" t="s">
        <v>13</v>
      </c>
      <c r="I4611">
        <v>78</v>
      </c>
    </row>
    <row r="4612" spans="1:9" x14ac:dyDescent="0.3">
      <c r="A4612">
        <v>4611</v>
      </c>
      <c r="B4612" t="s">
        <v>9</v>
      </c>
      <c r="C4612">
        <v>390662.05</v>
      </c>
      <c r="D4612" t="s">
        <v>10</v>
      </c>
      <c r="E4612" t="s">
        <v>16</v>
      </c>
      <c r="F4612" t="s">
        <v>12</v>
      </c>
      <c r="G4612" t="s">
        <v>13</v>
      </c>
      <c r="H4612" t="s">
        <v>12</v>
      </c>
      <c r="I4612">
        <v>35</v>
      </c>
    </row>
    <row r="4613" spans="1:9" x14ac:dyDescent="0.3">
      <c r="A4613">
        <v>4612</v>
      </c>
      <c r="B4613" t="s">
        <v>9</v>
      </c>
      <c r="C4613">
        <v>212000</v>
      </c>
      <c r="D4613" t="s">
        <v>10</v>
      </c>
      <c r="E4613" t="s">
        <v>16</v>
      </c>
      <c r="F4613" t="s">
        <v>12</v>
      </c>
      <c r="G4613" t="s">
        <v>13</v>
      </c>
      <c r="H4613" t="s">
        <v>13</v>
      </c>
      <c r="I4613">
        <v>24</v>
      </c>
    </row>
    <row r="4614" spans="1:9" x14ac:dyDescent="0.3">
      <c r="A4614">
        <v>4613</v>
      </c>
      <c r="B4614" t="s">
        <v>15</v>
      </c>
      <c r="C4614">
        <v>308568</v>
      </c>
      <c r="D4614" t="s">
        <v>18</v>
      </c>
      <c r="E4614" t="s">
        <v>16</v>
      </c>
      <c r="F4614" t="s">
        <v>12</v>
      </c>
      <c r="G4614" t="s">
        <v>13</v>
      </c>
      <c r="H4614" t="s">
        <v>12</v>
      </c>
      <c r="I4614">
        <v>50</v>
      </c>
    </row>
    <row r="4615" spans="1:9" x14ac:dyDescent="0.3">
      <c r="A4615">
        <v>4614</v>
      </c>
      <c r="B4615" t="s">
        <v>9</v>
      </c>
      <c r="C4615">
        <v>560465</v>
      </c>
      <c r="D4615" t="s">
        <v>18</v>
      </c>
      <c r="E4615" t="s">
        <v>16</v>
      </c>
      <c r="F4615" t="s">
        <v>12</v>
      </c>
      <c r="G4615" t="s">
        <v>13</v>
      </c>
      <c r="H4615" t="s">
        <v>12</v>
      </c>
      <c r="I4615">
        <v>34</v>
      </c>
    </row>
    <row r="4616" spans="1:9" x14ac:dyDescent="0.3">
      <c r="A4616">
        <v>4615</v>
      </c>
      <c r="B4616" t="s">
        <v>15</v>
      </c>
      <c r="C4616">
        <v>323296</v>
      </c>
      <c r="D4616" t="s">
        <v>18</v>
      </c>
      <c r="E4616" t="s">
        <v>16</v>
      </c>
      <c r="F4616" t="s">
        <v>12</v>
      </c>
      <c r="G4616" t="s">
        <v>13</v>
      </c>
      <c r="H4616" t="s">
        <v>12</v>
      </c>
      <c r="I4616">
        <v>48</v>
      </c>
    </row>
    <row r="4617" spans="1:9" x14ac:dyDescent="0.3">
      <c r="A4617">
        <v>4616</v>
      </c>
      <c r="B4617" t="s">
        <v>9</v>
      </c>
      <c r="C4617">
        <v>392034</v>
      </c>
      <c r="D4617" t="s">
        <v>10</v>
      </c>
      <c r="E4617" t="s">
        <v>16</v>
      </c>
      <c r="F4617" t="s">
        <v>12</v>
      </c>
      <c r="G4617" t="s">
        <v>13</v>
      </c>
      <c r="H4617" t="s">
        <v>13</v>
      </c>
      <c r="I4617">
        <v>42</v>
      </c>
    </row>
    <row r="4618" spans="1:9" x14ac:dyDescent="0.3">
      <c r="A4618">
        <v>4617</v>
      </c>
      <c r="B4618" t="s">
        <v>15</v>
      </c>
      <c r="C4618">
        <v>1700000</v>
      </c>
      <c r="D4618" t="s">
        <v>10</v>
      </c>
      <c r="E4618" t="s">
        <v>16</v>
      </c>
      <c r="F4618" t="s">
        <v>12</v>
      </c>
      <c r="G4618" t="s">
        <v>13</v>
      </c>
      <c r="H4618" t="s">
        <v>13</v>
      </c>
      <c r="I4618">
        <v>22</v>
      </c>
    </row>
    <row r="4619" spans="1:9" x14ac:dyDescent="0.3">
      <c r="A4619">
        <v>4618</v>
      </c>
      <c r="B4619" t="s">
        <v>15</v>
      </c>
      <c r="C4619">
        <v>674375</v>
      </c>
      <c r="D4619" t="s">
        <v>10</v>
      </c>
      <c r="E4619" t="s">
        <v>16</v>
      </c>
      <c r="F4619" t="s">
        <v>12</v>
      </c>
      <c r="G4619" t="s">
        <v>13</v>
      </c>
      <c r="H4619" t="s">
        <v>13</v>
      </c>
      <c r="I4619">
        <v>37</v>
      </c>
    </row>
    <row r="4620" spans="1:9" x14ac:dyDescent="0.3">
      <c r="A4620">
        <v>4619</v>
      </c>
      <c r="B4620" t="s">
        <v>9</v>
      </c>
      <c r="C4620">
        <v>402257.7</v>
      </c>
      <c r="D4620" t="s">
        <v>10</v>
      </c>
      <c r="E4620" t="s">
        <v>16</v>
      </c>
      <c r="F4620" t="s">
        <v>12</v>
      </c>
      <c r="G4620" t="s">
        <v>13</v>
      </c>
      <c r="H4620" t="s">
        <v>13</v>
      </c>
      <c r="I4620">
        <v>50</v>
      </c>
    </row>
    <row r="4621" spans="1:9" x14ac:dyDescent="0.3">
      <c r="A4621">
        <v>4620</v>
      </c>
      <c r="B4621" t="s">
        <v>9</v>
      </c>
      <c r="C4621">
        <v>445433</v>
      </c>
      <c r="D4621" t="s">
        <v>10</v>
      </c>
      <c r="E4621" t="s">
        <v>16</v>
      </c>
      <c r="F4621" t="s">
        <v>12</v>
      </c>
      <c r="G4621" t="s">
        <v>13</v>
      </c>
      <c r="H4621" t="s">
        <v>13</v>
      </c>
      <c r="I4621">
        <v>31</v>
      </c>
    </row>
    <row r="4622" spans="1:9" x14ac:dyDescent="0.3">
      <c r="A4622">
        <v>4621</v>
      </c>
      <c r="B4622" t="s">
        <v>15</v>
      </c>
      <c r="C4622">
        <v>605498</v>
      </c>
      <c r="D4622" t="s">
        <v>10</v>
      </c>
      <c r="E4622" t="s">
        <v>16</v>
      </c>
      <c r="F4622" t="s">
        <v>12</v>
      </c>
      <c r="G4622" t="s">
        <v>13</v>
      </c>
      <c r="H4622" t="s">
        <v>13</v>
      </c>
      <c r="I4622">
        <v>26</v>
      </c>
    </row>
    <row r="4623" spans="1:9" x14ac:dyDescent="0.3">
      <c r="A4623">
        <v>4622</v>
      </c>
      <c r="B4623" t="s">
        <v>15</v>
      </c>
      <c r="C4623">
        <v>897388</v>
      </c>
      <c r="D4623" t="s">
        <v>10</v>
      </c>
      <c r="E4623" t="s">
        <v>11</v>
      </c>
      <c r="F4623" t="s">
        <v>12</v>
      </c>
      <c r="G4623" t="s">
        <v>13</v>
      </c>
      <c r="H4623" t="s">
        <v>12</v>
      </c>
      <c r="I4623">
        <v>48</v>
      </c>
    </row>
    <row r="4624" spans="1:9" x14ac:dyDescent="0.3">
      <c r="A4624">
        <v>4623</v>
      </c>
      <c r="B4624" t="s">
        <v>15</v>
      </c>
      <c r="C4624">
        <v>1167986</v>
      </c>
      <c r="D4624" t="s">
        <v>10</v>
      </c>
      <c r="E4624" t="s">
        <v>11</v>
      </c>
      <c r="F4624" t="s">
        <v>12</v>
      </c>
      <c r="G4624" t="s">
        <v>13</v>
      </c>
      <c r="H4624" t="s">
        <v>12</v>
      </c>
      <c r="I4624">
        <v>61</v>
      </c>
    </row>
    <row r="4625" spans="1:9" x14ac:dyDescent="0.3">
      <c r="A4625">
        <v>4624</v>
      </c>
      <c r="B4625" t="s">
        <v>9</v>
      </c>
      <c r="C4625">
        <v>509509</v>
      </c>
      <c r="D4625" t="s">
        <v>18</v>
      </c>
      <c r="E4625" t="s">
        <v>16</v>
      </c>
      <c r="F4625" t="s">
        <v>12</v>
      </c>
      <c r="G4625" t="s">
        <v>12</v>
      </c>
      <c r="H4625" t="s">
        <v>13</v>
      </c>
      <c r="I4625">
        <v>30</v>
      </c>
    </row>
    <row r="4626" spans="1:9" x14ac:dyDescent="0.3">
      <c r="A4626">
        <v>4625</v>
      </c>
      <c r="B4626" t="s">
        <v>9</v>
      </c>
      <c r="C4626">
        <v>609986</v>
      </c>
      <c r="D4626" t="s">
        <v>10</v>
      </c>
      <c r="E4626" t="s">
        <v>16</v>
      </c>
      <c r="F4626" t="s">
        <v>12</v>
      </c>
      <c r="G4626" t="s">
        <v>13</v>
      </c>
      <c r="H4626" t="s">
        <v>13</v>
      </c>
      <c r="I4626">
        <v>26</v>
      </c>
    </row>
    <row r="4627" spans="1:9" x14ac:dyDescent="0.3">
      <c r="A4627">
        <v>4626</v>
      </c>
      <c r="B4627" t="s">
        <v>15</v>
      </c>
      <c r="C4627">
        <v>775258.33</v>
      </c>
      <c r="D4627" t="s">
        <v>10</v>
      </c>
      <c r="E4627" t="s">
        <v>16</v>
      </c>
      <c r="F4627" t="s">
        <v>12</v>
      </c>
      <c r="G4627" t="s">
        <v>13</v>
      </c>
      <c r="H4627" t="s">
        <v>13</v>
      </c>
      <c r="I4627">
        <v>23</v>
      </c>
    </row>
    <row r="4628" spans="1:9" x14ac:dyDescent="0.3">
      <c r="A4628">
        <v>4627</v>
      </c>
      <c r="B4628" t="s">
        <v>9</v>
      </c>
      <c r="C4628">
        <v>541379.75</v>
      </c>
      <c r="D4628" t="s">
        <v>10</v>
      </c>
      <c r="E4628" t="s">
        <v>16</v>
      </c>
      <c r="F4628" t="s">
        <v>12</v>
      </c>
      <c r="G4628" t="s">
        <v>12</v>
      </c>
      <c r="H4628" t="s">
        <v>13</v>
      </c>
      <c r="I4628">
        <v>77</v>
      </c>
    </row>
    <row r="4629" spans="1:9" x14ac:dyDescent="0.3">
      <c r="A4629">
        <v>4628</v>
      </c>
      <c r="B4629" t="s">
        <v>15</v>
      </c>
      <c r="C4629">
        <v>426935.93</v>
      </c>
      <c r="D4629" t="s">
        <v>10</v>
      </c>
      <c r="E4629" t="s">
        <v>16</v>
      </c>
      <c r="F4629" t="s">
        <v>12</v>
      </c>
      <c r="G4629" t="s">
        <v>13</v>
      </c>
      <c r="H4629" t="s">
        <v>13</v>
      </c>
      <c r="I4629">
        <v>28</v>
      </c>
    </row>
    <row r="4630" spans="1:9" x14ac:dyDescent="0.3">
      <c r="A4630">
        <v>4629</v>
      </c>
      <c r="B4630" t="s">
        <v>9</v>
      </c>
      <c r="C4630">
        <v>13780</v>
      </c>
      <c r="D4630" t="s">
        <v>10</v>
      </c>
      <c r="E4630" t="s">
        <v>16</v>
      </c>
      <c r="F4630" t="s">
        <v>12</v>
      </c>
      <c r="G4630" t="s">
        <v>13</v>
      </c>
      <c r="H4630" t="s">
        <v>13</v>
      </c>
      <c r="I4630">
        <v>38</v>
      </c>
    </row>
    <row r="4631" spans="1:9" x14ac:dyDescent="0.3">
      <c r="A4631">
        <v>4630</v>
      </c>
      <c r="B4631" t="s">
        <v>9</v>
      </c>
      <c r="C4631">
        <v>300018</v>
      </c>
      <c r="D4631" t="s">
        <v>18</v>
      </c>
      <c r="E4631" t="s">
        <v>16</v>
      </c>
      <c r="F4631" t="s">
        <v>12</v>
      </c>
      <c r="G4631" t="s">
        <v>13</v>
      </c>
      <c r="H4631" t="s">
        <v>12</v>
      </c>
      <c r="I4631">
        <v>53</v>
      </c>
    </row>
    <row r="4632" spans="1:9" x14ac:dyDescent="0.3">
      <c r="A4632">
        <v>4631</v>
      </c>
      <c r="B4632" t="s">
        <v>9</v>
      </c>
      <c r="C4632">
        <v>1162023.5</v>
      </c>
      <c r="D4632" t="s">
        <v>10</v>
      </c>
      <c r="E4632" t="s">
        <v>11</v>
      </c>
      <c r="F4632" t="s">
        <v>12</v>
      </c>
      <c r="G4632" t="s">
        <v>13</v>
      </c>
      <c r="H4632" t="s">
        <v>13</v>
      </c>
      <c r="I4632">
        <v>38</v>
      </c>
    </row>
    <row r="4633" spans="1:9" x14ac:dyDescent="0.3">
      <c r="A4633">
        <v>4632</v>
      </c>
      <c r="B4633" t="s">
        <v>15</v>
      </c>
      <c r="C4633">
        <v>297973.5</v>
      </c>
      <c r="D4633" t="s">
        <v>10</v>
      </c>
      <c r="E4633" t="s">
        <v>11</v>
      </c>
      <c r="F4633" t="s">
        <v>12</v>
      </c>
      <c r="G4633" t="s">
        <v>13</v>
      </c>
      <c r="H4633" t="s">
        <v>13</v>
      </c>
      <c r="I4633">
        <v>25</v>
      </c>
    </row>
    <row r="4634" spans="1:9" x14ac:dyDescent="0.3">
      <c r="A4634">
        <v>4633</v>
      </c>
      <c r="B4634" t="s">
        <v>9</v>
      </c>
      <c r="C4634">
        <v>311901.48</v>
      </c>
      <c r="D4634" t="s">
        <v>10</v>
      </c>
      <c r="E4634" t="s">
        <v>16</v>
      </c>
      <c r="F4634" t="s">
        <v>12</v>
      </c>
      <c r="G4634" t="s">
        <v>13</v>
      </c>
      <c r="H4634" t="s">
        <v>13</v>
      </c>
      <c r="I4634">
        <v>22</v>
      </c>
    </row>
    <row r="4635" spans="1:9" x14ac:dyDescent="0.3">
      <c r="A4635">
        <v>4634</v>
      </c>
      <c r="B4635" t="s">
        <v>9</v>
      </c>
      <c r="C4635">
        <v>493312.35</v>
      </c>
      <c r="D4635" t="s">
        <v>10</v>
      </c>
      <c r="E4635" t="s">
        <v>16</v>
      </c>
      <c r="F4635" t="s">
        <v>12</v>
      </c>
      <c r="G4635" t="s">
        <v>13</v>
      </c>
      <c r="H4635" t="s">
        <v>13</v>
      </c>
      <c r="I4635">
        <v>51</v>
      </c>
    </row>
    <row r="4636" spans="1:9" x14ac:dyDescent="0.3">
      <c r="A4636">
        <v>4635</v>
      </c>
      <c r="B4636" t="s">
        <v>15</v>
      </c>
      <c r="C4636">
        <v>1717983</v>
      </c>
      <c r="D4636" t="s">
        <v>14</v>
      </c>
      <c r="E4636" t="s">
        <v>11</v>
      </c>
      <c r="F4636" t="s">
        <v>12</v>
      </c>
      <c r="G4636" t="s">
        <v>13</v>
      </c>
      <c r="H4636" t="s">
        <v>13</v>
      </c>
      <c r="I4636">
        <v>68</v>
      </c>
    </row>
    <row r="4637" spans="1:9" x14ac:dyDescent="0.3">
      <c r="A4637">
        <v>4636</v>
      </c>
      <c r="B4637" t="s">
        <v>15</v>
      </c>
      <c r="C4637">
        <v>343953</v>
      </c>
      <c r="D4637" t="s">
        <v>10</v>
      </c>
      <c r="E4637" t="s">
        <v>16</v>
      </c>
      <c r="F4637" t="s">
        <v>12</v>
      </c>
      <c r="G4637" t="s">
        <v>13</v>
      </c>
      <c r="H4637" t="s">
        <v>13</v>
      </c>
      <c r="I4637">
        <v>42</v>
      </c>
    </row>
    <row r="4638" spans="1:9" x14ac:dyDescent="0.3">
      <c r="A4638">
        <v>4637</v>
      </c>
      <c r="B4638" t="s">
        <v>9</v>
      </c>
      <c r="C4638">
        <v>2766444.9</v>
      </c>
      <c r="D4638" t="s">
        <v>10</v>
      </c>
      <c r="E4638" t="s">
        <v>16</v>
      </c>
      <c r="F4638" t="s">
        <v>12</v>
      </c>
      <c r="G4638" t="s">
        <v>13</v>
      </c>
      <c r="H4638" t="s">
        <v>13</v>
      </c>
      <c r="I4638">
        <v>37</v>
      </c>
    </row>
    <row r="4639" spans="1:9" x14ac:dyDescent="0.3">
      <c r="A4639">
        <v>4638</v>
      </c>
      <c r="B4639" t="s">
        <v>15</v>
      </c>
      <c r="C4639">
        <v>634886.40000000002</v>
      </c>
      <c r="D4639" t="s">
        <v>10</v>
      </c>
      <c r="E4639" t="s">
        <v>11</v>
      </c>
      <c r="F4639" t="s">
        <v>12</v>
      </c>
      <c r="G4639" t="s">
        <v>13</v>
      </c>
      <c r="H4639" t="s">
        <v>13</v>
      </c>
      <c r="I4639">
        <v>39</v>
      </c>
    </row>
    <row r="4640" spans="1:9" x14ac:dyDescent="0.3">
      <c r="A4640">
        <v>4639</v>
      </c>
      <c r="B4640" t="s">
        <v>9</v>
      </c>
      <c r="C4640">
        <v>297046</v>
      </c>
      <c r="D4640" t="s">
        <v>17</v>
      </c>
      <c r="E4640" t="s">
        <v>16</v>
      </c>
      <c r="F4640" t="s">
        <v>12</v>
      </c>
      <c r="G4640" t="s">
        <v>13</v>
      </c>
      <c r="H4640" t="s">
        <v>12</v>
      </c>
      <c r="I4640">
        <v>64</v>
      </c>
    </row>
    <row r="4641" spans="1:9" x14ac:dyDescent="0.3">
      <c r="A4641">
        <v>4640</v>
      </c>
      <c r="B4641" t="s">
        <v>15</v>
      </c>
      <c r="C4641">
        <v>1337734.1000000001</v>
      </c>
      <c r="D4641" t="s">
        <v>10</v>
      </c>
      <c r="E4641" t="s">
        <v>16</v>
      </c>
      <c r="F4641" t="s">
        <v>12</v>
      </c>
      <c r="G4641" t="s">
        <v>13</v>
      </c>
      <c r="H4641" t="s">
        <v>13</v>
      </c>
      <c r="I4641">
        <v>26</v>
      </c>
    </row>
    <row r="4642" spans="1:9" x14ac:dyDescent="0.3">
      <c r="A4642">
        <v>4641</v>
      </c>
      <c r="B4642" t="s">
        <v>9</v>
      </c>
      <c r="C4642">
        <v>193905.3</v>
      </c>
      <c r="D4642" t="s">
        <v>10</v>
      </c>
      <c r="E4642" t="s">
        <v>11</v>
      </c>
      <c r="F4642" t="s">
        <v>12</v>
      </c>
      <c r="G4642" t="s">
        <v>13</v>
      </c>
      <c r="H4642" t="s">
        <v>13</v>
      </c>
      <c r="I4642">
        <v>51</v>
      </c>
    </row>
    <row r="4643" spans="1:9" x14ac:dyDescent="0.3">
      <c r="A4643">
        <v>4642</v>
      </c>
      <c r="B4643" t="s">
        <v>15</v>
      </c>
      <c r="C4643">
        <v>696716</v>
      </c>
      <c r="D4643" t="s">
        <v>10</v>
      </c>
      <c r="E4643" t="s">
        <v>11</v>
      </c>
      <c r="F4643" t="s">
        <v>12</v>
      </c>
      <c r="G4643" t="s">
        <v>13</v>
      </c>
      <c r="H4643" t="s">
        <v>12</v>
      </c>
      <c r="I4643">
        <v>35</v>
      </c>
    </row>
    <row r="4644" spans="1:9" x14ac:dyDescent="0.3">
      <c r="A4644">
        <v>4643</v>
      </c>
      <c r="B4644" t="s">
        <v>9</v>
      </c>
      <c r="C4644">
        <v>312000</v>
      </c>
      <c r="D4644" t="s">
        <v>10</v>
      </c>
      <c r="E4644" t="s">
        <v>16</v>
      </c>
      <c r="F4644" t="s">
        <v>12</v>
      </c>
      <c r="G4644" t="s">
        <v>12</v>
      </c>
      <c r="H4644" t="s">
        <v>13</v>
      </c>
      <c r="I4644">
        <v>35</v>
      </c>
    </row>
    <row r="4645" spans="1:9" x14ac:dyDescent="0.3">
      <c r="A4645">
        <v>4644</v>
      </c>
      <c r="B4645" t="s">
        <v>9</v>
      </c>
      <c r="C4645">
        <v>297045</v>
      </c>
      <c r="D4645" t="s">
        <v>18</v>
      </c>
      <c r="E4645" t="s">
        <v>16</v>
      </c>
      <c r="F4645" t="s">
        <v>12</v>
      </c>
      <c r="G4645" t="s">
        <v>13</v>
      </c>
      <c r="H4645" t="s">
        <v>13</v>
      </c>
      <c r="I4645">
        <v>30</v>
      </c>
    </row>
    <row r="4646" spans="1:9" x14ac:dyDescent="0.3">
      <c r="A4646">
        <v>4645</v>
      </c>
      <c r="B4646" t="s">
        <v>15</v>
      </c>
      <c r="C4646">
        <v>295203</v>
      </c>
      <c r="D4646" t="s">
        <v>18</v>
      </c>
      <c r="E4646" t="s">
        <v>16</v>
      </c>
      <c r="F4646" t="s">
        <v>12</v>
      </c>
      <c r="G4646" t="s">
        <v>12</v>
      </c>
      <c r="H4646" t="s">
        <v>12</v>
      </c>
      <c r="I4646">
        <v>35</v>
      </c>
    </row>
    <row r="4647" spans="1:9" x14ac:dyDescent="0.3">
      <c r="A4647">
        <v>4646</v>
      </c>
      <c r="B4647" t="s">
        <v>15</v>
      </c>
      <c r="C4647">
        <v>392686</v>
      </c>
      <c r="D4647" t="s">
        <v>10</v>
      </c>
      <c r="E4647" t="s">
        <v>11</v>
      </c>
      <c r="F4647" t="s">
        <v>12</v>
      </c>
      <c r="G4647" t="s">
        <v>13</v>
      </c>
      <c r="H4647" t="s">
        <v>13</v>
      </c>
      <c r="I4647">
        <v>56</v>
      </c>
    </row>
    <row r="4648" spans="1:9" x14ac:dyDescent="0.3">
      <c r="A4648">
        <v>4647</v>
      </c>
      <c r="B4648" t="s">
        <v>9</v>
      </c>
      <c r="C4648">
        <v>1544128</v>
      </c>
      <c r="D4648" t="s">
        <v>10</v>
      </c>
      <c r="E4648" t="s">
        <v>11</v>
      </c>
      <c r="F4648" t="s">
        <v>12</v>
      </c>
      <c r="G4648" t="s">
        <v>13</v>
      </c>
      <c r="H4648" t="s">
        <v>13</v>
      </c>
      <c r="I4648">
        <v>49</v>
      </c>
    </row>
    <row r="4649" spans="1:9" x14ac:dyDescent="0.3">
      <c r="A4649">
        <v>4648</v>
      </c>
      <c r="B4649" t="s">
        <v>9</v>
      </c>
      <c r="C4649">
        <v>25000</v>
      </c>
      <c r="D4649" t="s">
        <v>10</v>
      </c>
      <c r="E4649" t="s">
        <v>16</v>
      </c>
      <c r="F4649" t="s">
        <v>12</v>
      </c>
      <c r="G4649" t="s">
        <v>13</v>
      </c>
      <c r="H4649" t="s">
        <v>13</v>
      </c>
      <c r="I4649">
        <v>24</v>
      </c>
    </row>
    <row r="4650" spans="1:9" x14ac:dyDescent="0.3">
      <c r="A4650">
        <v>4649</v>
      </c>
      <c r="B4650" t="s">
        <v>9</v>
      </c>
      <c r="C4650">
        <v>589772.12</v>
      </c>
      <c r="D4650" t="s">
        <v>10</v>
      </c>
      <c r="E4650" t="s">
        <v>16</v>
      </c>
      <c r="F4650" t="s">
        <v>12</v>
      </c>
      <c r="G4650" t="s">
        <v>13</v>
      </c>
      <c r="H4650" t="s">
        <v>13</v>
      </c>
      <c r="I4650">
        <v>23</v>
      </c>
    </row>
    <row r="4651" spans="1:9" x14ac:dyDescent="0.3">
      <c r="A4651">
        <v>4650</v>
      </c>
      <c r="B4651" t="s">
        <v>9</v>
      </c>
      <c r="C4651">
        <v>297045</v>
      </c>
      <c r="D4651" t="s">
        <v>17</v>
      </c>
      <c r="E4651" t="s">
        <v>16</v>
      </c>
      <c r="F4651" t="s">
        <v>12</v>
      </c>
      <c r="G4651" t="s">
        <v>12</v>
      </c>
      <c r="H4651" t="s">
        <v>13</v>
      </c>
      <c r="I4651">
        <v>62</v>
      </c>
    </row>
    <row r="4652" spans="1:9" x14ac:dyDescent="0.3">
      <c r="A4652">
        <v>4651</v>
      </c>
      <c r="B4652" t="s">
        <v>9</v>
      </c>
      <c r="C4652">
        <v>640424.22</v>
      </c>
      <c r="D4652" t="s">
        <v>10</v>
      </c>
      <c r="E4652" t="s">
        <v>16</v>
      </c>
      <c r="F4652" t="s">
        <v>12</v>
      </c>
      <c r="G4652" t="s">
        <v>13</v>
      </c>
      <c r="H4652" t="s">
        <v>13</v>
      </c>
      <c r="I4652">
        <v>37</v>
      </c>
    </row>
    <row r="4653" spans="1:9" x14ac:dyDescent="0.3">
      <c r="A4653">
        <v>4652</v>
      </c>
      <c r="B4653" t="s">
        <v>9</v>
      </c>
      <c r="C4653">
        <v>332791</v>
      </c>
      <c r="D4653" t="s">
        <v>10</v>
      </c>
      <c r="E4653" t="s">
        <v>16</v>
      </c>
      <c r="F4653" t="s">
        <v>12</v>
      </c>
      <c r="G4653" t="s">
        <v>13</v>
      </c>
      <c r="H4653" t="s">
        <v>12</v>
      </c>
      <c r="I4653">
        <v>37</v>
      </c>
    </row>
    <row r="4654" spans="1:9" x14ac:dyDescent="0.3">
      <c r="A4654">
        <v>4653</v>
      </c>
      <c r="B4654" t="s">
        <v>9</v>
      </c>
      <c r="C4654">
        <v>297046</v>
      </c>
      <c r="D4654" t="s">
        <v>18</v>
      </c>
      <c r="E4654" t="s">
        <v>16</v>
      </c>
      <c r="F4654" t="s">
        <v>12</v>
      </c>
      <c r="G4654" t="s">
        <v>13</v>
      </c>
      <c r="H4654" t="s">
        <v>12</v>
      </c>
      <c r="I4654">
        <v>55</v>
      </c>
    </row>
    <row r="4655" spans="1:9" x14ac:dyDescent="0.3">
      <c r="A4655">
        <v>4654</v>
      </c>
      <c r="B4655" t="s">
        <v>9</v>
      </c>
      <c r="C4655">
        <v>424277</v>
      </c>
      <c r="D4655" t="s">
        <v>18</v>
      </c>
      <c r="E4655" t="s">
        <v>16</v>
      </c>
      <c r="F4655" t="s">
        <v>12</v>
      </c>
      <c r="G4655" t="s">
        <v>13</v>
      </c>
      <c r="H4655" t="s">
        <v>12</v>
      </c>
      <c r="I4655">
        <v>49</v>
      </c>
    </row>
    <row r="4656" spans="1:9" x14ac:dyDescent="0.3">
      <c r="A4656">
        <v>4655</v>
      </c>
      <c r="B4656" t="s">
        <v>15</v>
      </c>
      <c r="C4656">
        <v>462065</v>
      </c>
      <c r="D4656" t="s">
        <v>10</v>
      </c>
      <c r="E4656" t="s">
        <v>16</v>
      </c>
      <c r="F4656" t="s">
        <v>12</v>
      </c>
      <c r="G4656" t="s">
        <v>13</v>
      </c>
      <c r="H4656" t="s">
        <v>13</v>
      </c>
      <c r="I4656">
        <v>31</v>
      </c>
    </row>
    <row r="4657" spans="1:9" x14ac:dyDescent="0.3">
      <c r="A4657">
        <v>4656</v>
      </c>
      <c r="B4657" t="s">
        <v>9</v>
      </c>
      <c r="C4657">
        <v>914169.91</v>
      </c>
      <c r="D4657" t="s">
        <v>10</v>
      </c>
      <c r="E4657" t="s">
        <v>16</v>
      </c>
      <c r="F4657" t="s">
        <v>12</v>
      </c>
      <c r="G4657" t="s">
        <v>13</v>
      </c>
      <c r="H4657" t="s">
        <v>13</v>
      </c>
      <c r="I4657">
        <v>40</v>
      </c>
    </row>
    <row r="4658" spans="1:9" x14ac:dyDescent="0.3">
      <c r="A4658">
        <v>4657</v>
      </c>
      <c r="B4658" t="s">
        <v>9</v>
      </c>
      <c r="C4658">
        <v>550000</v>
      </c>
      <c r="D4658" t="s">
        <v>10</v>
      </c>
      <c r="E4658" t="s">
        <v>16</v>
      </c>
      <c r="F4658" t="s">
        <v>12</v>
      </c>
      <c r="G4658" t="s">
        <v>13</v>
      </c>
      <c r="H4658" t="s">
        <v>12</v>
      </c>
      <c r="I4658">
        <v>34</v>
      </c>
    </row>
    <row r="4659" spans="1:9" x14ac:dyDescent="0.3">
      <c r="A4659">
        <v>4658</v>
      </c>
      <c r="B4659" t="s">
        <v>15</v>
      </c>
      <c r="C4659">
        <v>763375.1</v>
      </c>
      <c r="D4659" t="s">
        <v>10</v>
      </c>
      <c r="E4659" t="s">
        <v>11</v>
      </c>
      <c r="F4659" t="s">
        <v>12</v>
      </c>
      <c r="G4659" t="s">
        <v>13</v>
      </c>
      <c r="H4659" t="s">
        <v>13</v>
      </c>
      <c r="I4659">
        <v>35</v>
      </c>
    </row>
    <row r="4660" spans="1:9" x14ac:dyDescent="0.3">
      <c r="A4660">
        <v>4659</v>
      </c>
      <c r="B4660" t="s">
        <v>15</v>
      </c>
      <c r="C4660">
        <v>450000</v>
      </c>
      <c r="D4660" t="s">
        <v>10</v>
      </c>
      <c r="E4660" t="s">
        <v>16</v>
      </c>
      <c r="F4660" t="s">
        <v>12</v>
      </c>
      <c r="G4660" t="s">
        <v>13</v>
      </c>
      <c r="H4660" t="s">
        <v>13</v>
      </c>
      <c r="I4660">
        <v>22</v>
      </c>
    </row>
    <row r="4661" spans="1:9" x14ac:dyDescent="0.3">
      <c r="A4661">
        <v>4660</v>
      </c>
      <c r="B4661" t="s">
        <v>9</v>
      </c>
      <c r="C4661">
        <v>123924</v>
      </c>
      <c r="D4661" t="s">
        <v>10</v>
      </c>
      <c r="E4661" t="s">
        <v>16</v>
      </c>
      <c r="F4661" t="s">
        <v>12</v>
      </c>
      <c r="G4661" t="s">
        <v>13</v>
      </c>
      <c r="H4661" t="s">
        <v>13</v>
      </c>
      <c r="I4661">
        <v>19</v>
      </c>
    </row>
    <row r="4662" spans="1:9" x14ac:dyDescent="0.3">
      <c r="A4662">
        <v>4661</v>
      </c>
      <c r="B4662" t="s">
        <v>9</v>
      </c>
      <c r="C4662">
        <v>391012.95</v>
      </c>
      <c r="D4662" t="s">
        <v>10</v>
      </c>
      <c r="E4662" t="s">
        <v>16</v>
      </c>
      <c r="F4662" t="s">
        <v>12</v>
      </c>
      <c r="G4662" t="s">
        <v>13</v>
      </c>
      <c r="H4662" t="s">
        <v>13</v>
      </c>
      <c r="I4662">
        <v>21</v>
      </c>
    </row>
    <row r="4663" spans="1:9" x14ac:dyDescent="0.3">
      <c r="A4663">
        <v>4662</v>
      </c>
      <c r="B4663" t="s">
        <v>9</v>
      </c>
      <c r="C4663">
        <v>364900</v>
      </c>
      <c r="D4663" t="s">
        <v>10</v>
      </c>
      <c r="E4663" t="s">
        <v>16</v>
      </c>
      <c r="F4663" t="s">
        <v>12</v>
      </c>
      <c r="G4663" t="s">
        <v>12</v>
      </c>
      <c r="H4663" t="s">
        <v>13</v>
      </c>
      <c r="I4663">
        <v>62</v>
      </c>
    </row>
    <row r="4664" spans="1:9" x14ac:dyDescent="0.3">
      <c r="A4664">
        <v>4663</v>
      </c>
      <c r="B4664" t="s">
        <v>9</v>
      </c>
      <c r="C4664">
        <v>796069</v>
      </c>
      <c r="D4664" t="s">
        <v>10</v>
      </c>
      <c r="E4664" t="s">
        <v>11</v>
      </c>
      <c r="F4664" t="s">
        <v>12</v>
      </c>
      <c r="G4664" t="s">
        <v>13</v>
      </c>
      <c r="H4664" t="s">
        <v>13</v>
      </c>
      <c r="I4664">
        <v>38</v>
      </c>
    </row>
    <row r="4665" spans="1:9" x14ac:dyDescent="0.3">
      <c r="A4665">
        <v>4664</v>
      </c>
      <c r="B4665" t="s">
        <v>9</v>
      </c>
      <c r="C4665">
        <v>962757.1</v>
      </c>
      <c r="D4665" t="s">
        <v>14</v>
      </c>
      <c r="E4665" t="s">
        <v>11</v>
      </c>
      <c r="F4665" t="s">
        <v>12</v>
      </c>
      <c r="G4665" t="s">
        <v>13</v>
      </c>
      <c r="H4665" t="s">
        <v>13</v>
      </c>
      <c r="I4665">
        <v>63</v>
      </c>
    </row>
    <row r="4666" spans="1:9" x14ac:dyDescent="0.3">
      <c r="A4666">
        <v>4665</v>
      </c>
      <c r="B4666" t="s">
        <v>9</v>
      </c>
      <c r="C4666">
        <v>1453308</v>
      </c>
      <c r="D4666" t="s">
        <v>14</v>
      </c>
      <c r="E4666" t="s">
        <v>11</v>
      </c>
      <c r="F4666" t="s">
        <v>12</v>
      </c>
      <c r="G4666" t="s">
        <v>13</v>
      </c>
      <c r="H4666" t="s">
        <v>13</v>
      </c>
      <c r="I4666">
        <v>70</v>
      </c>
    </row>
    <row r="4667" spans="1:9" x14ac:dyDescent="0.3">
      <c r="A4667">
        <v>4666</v>
      </c>
      <c r="B4667" t="s">
        <v>9</v>
      </c>
      <c r="C4667">
        <v>746556.41</v>
      </c>
      <c r="D4667" t="s">
        <v>10</v>
      </c>
      <c r="E4667" t="s">
        <v>11</v>
      </c>
      <c r="F4667" t="s">
        <v>12</v>
      </c>
      <c r="G4667" t="s">
        <v>13</v>
      </c>
      <c r="H4667" t="s">
        <v>13</v>
      </c>
      <c r="I4667">
        <v>30</v>
      </c>
    </row>
    <row r="4668" spans="1:9" x14ac:dyDescent="0.3">
      <c r="A4668">
        <v>4667</v>
      </c>
      <c r="B4668" t="s">
        <v>9</v>
      </c>
      <c r="C4668">
        <v>1422542.7</v>
      </c>
      <c r="D4668" t="s">
        <v>10</v>
      </c>
      <c r="E4668" t="s">
        <v>11</v>
      </c>
      <c r="F4668" t="s">
        <v>12</v>
      </c>
      <c r="G4668" t="s">
        <v>13</v>
      </c>
      <c r="H4668" t="s">
        <v>13</v>
      </c>
      <c r="I4668">
        <v>60</v>
      </c>
    </row>
    <row r="4669" spans="1:9" x14ac:dyDescent="0.3">
      <c r="A4669">
        <v>4668</v>
      </c>
      <c r="B4669" t="s">
        <v>9</v>
      </c>
      <c r="C4669">
        <v>1417996.5</v>
      </c>
      <c r="D4669" t="s">
        <v>10</v>
      </c>
      <c r="E4669" t="s">
        <v>11</v>
      </c>
      <c r="F4669" t="s">
        <v>12</v>
      </c>
      <c r="G4669" t="s">
        <v>13</v>
      </c>
      <c r="H4669" t="s">
        <v>13</v>
      </c>
      <c r="I4669">
        <v>32</v>
      </c>
    </row>
    <row r="4670" spans="1:9" x14ac:dyDescent="0.3">
      <c r="A4670">
        <v>4669</v>
      </c>
      <c r="B4670" t="s">
        <v>15</v>
      </c>
      <c r="C4670">
        <v>375882.38</v>
      </c>
      <c r="D4670" t="s">
        <v>10</v>
      </c>
      <c r="E4670" t="s">
        <v>16</v>
      </c>
      <c r="F4670" t="s">
        <v>12</v>
      </c>
      <c r="G4670" t="s">
        <v>12</v>
      </c>
      <c r="H4670" t="s">
        <v>13</v>
      </c>
      <c r="I4670">
        <v>56</v>
      </c>
    </row>
    <row r="4671" spans="1:9" x14ac:dyDescent="0.3">
      <c r="A4671">
        <v>4670</v>
      </c>
      <c r="B4671" t="s">
        <v>15</v>
      </c>
      <c r="C4671">
        <v>348148</v>
      </c>
      <c r="D4671" t="s">
        <v>14</v>
      </c>
      <c r="E4671" t="s">
        <v>11</v>
      </c>
      <c r="F4671" t="s">
        <v>12</v>
      </c>
      <c r="G4671" t="s">
        <v>13</v>
      </c>
      <c r="H4671" t="s">
        <v>13</v>
      </c>
      <c r="I4671">
        <v>83</v>
      </c>
    </row>
    <row r="4672" spans="1:9" x14ac:dyDescent="0.3">
      <c r="A4672">
        <v>4671</v>
      </c>
      <c r="B4672" t="s">
        <v>15</v>
      </c>
      <c r="C4672">
        <v>1564419</v>
      </c>
      <c r="D4672" t="s">
        <v>10</v>
      </c>
      <c r="E4672" t="s">
        <v>16</v>
      </c>
      <c r="F4672" t="s">
        <v>12</v>
      </c>
      <c r="G4672" t="s">
        <v>13</v>
      </c>
      <c r="H4672" t="s">
        <v>13</v>
      </c>
      <c r="I4672">
        <v>43</v>
      </c>
    </row>
    <row r="4673" spans="1:9" x14ac:dyDescent="0.3">
      <c r="A4673">
        <v>4672</v>
      </c>
      <c r="B4673" t="s">
        <v>9</v>
      </c>
      <c r="C4673">
        <v>298054</v>
      </c>
      <c r="D4673" t="s">
        <v>17</v>
      </c>
      <c r="E4673" t="s">
        <v>16</v>
      </c>
      <c r="F4673" t="s">
        <v>13</v>
      </c>
      <c r="G4673" t="s">
        <v>13</v>
      </c>
      <c r="H4673" t="s">
        <v>12</v>
      </c>
      <c r="I4673">
        <v>28</v>
      </c>
    </row>
    <row r="4674" spans="1:9" x14ac:dyDescent="0.3">
      <c r="A4674">
        <v>4673</v>
      </c>
      <c r="B4674" t="s">
        <v>9</v>
      </c>
      <c r="C4674">
        <v>535643.15</v>
      </c>
      <c r="D4674" t="s">
        <v>10</v>
      </c>
      <c r="E4674" t="s">
        <v>16</v>
      </c>
      <c r="F4674" t="s">
        <v>12</v>
      </c>
      <c r="G4674" t="s">
        <v>13</v>
      </c>
      <c r="H4674" t="s">
        <v>13</v>
      </c>
      <c r="I4674">
        <v>31</v>
      </c>
    </row>
    <row r="4675" spans="1:9" x14ac:dyDescent="0.3">
      <c r="A4675">
        <v>4674</v>
      </c>
      <c r="B4675" t="s">
        <v>9</v>
      </c>
      <c r="C4675">
        <v>835000</v>
      </c>
      <c r="D4675" t="s">
        <v>10</v>
      </c>
      <c r="E4675" t="s">
        <v>16</v>
      </c>
      <c r="F4675" t="s">
        <v>12</v>
      </c>
      <c r="G4675" t="s">
        <v>13</v>
      </c>
      <c r="H4675" t="s">
        <v>13</v>
      </c>
      <c r="I4675">
        <v>32</v>
      </c>
    </row>
    <row r="4676" spans="1:9" x14ac:dyDescent="0.3">
      <c r="A4676">
        <v>4675</v>
      </c>
      <c r="B4676" t="s">
        <v>15</v>
      </c>
      <c r="C4676">
        <v>297046</v>
      </c>
      <c r="D4676" t="s">
        <v>17</v>
      </c>
      <c r="E4676" t="s">
        <v>16</v>
      </c>
      <c r="F4676" t="s">
        <v>12</v>
      </c>
      <c r="G4676" t="s">
        <v>13</v>
      </c>
      <c r="H4676" t="s">
        <v>13</v>
      </c>
      <c r="I4676">
        <v>25</v>
      </c>
    </row>
    <row r="4677" spans="1:9" x14ac:dyDescent="0.3">
      <c r="A4677">
        <v>4676</v>
      </c>
      <c r="B4677" t="s">
        <v>9</v>
      </c>
      <c r="C4677">
        <v>185000</v>
      </c>
      <c r="D4677" t="s">
        <v>10</v>
      </c>
      <c r="E4677" t="s">
        <v>16</v>
      </c>
      <c r="F4677" t="s">
        <v>12</v>
      </c>
      <c r="G4677" t="s">
        <v>13</v>
      </c>
      <c r="H4677" t="s">
        <v>13</v>
      </c>
      <c r="I4677">
        <v>58</v>
      </c>
    </row>
    <row r="4678" spans="1:9" x14ac:dyDescent="0.3">
      <c r="A4678">
        <v>4677</v>
      </c>
      <c r="B4678" t="s">
        <v>9</v>
      </c>
      <c r="C4678">
        <v>117100.8</v>
      </c>
      <c r="D4678" t="s">
        <v>10</v>
      </c>
      <c r="E4678" t="s">
        <v>16</v>
      </c>
      <c r="F4678" t="s">
        <v>12</v>
      </c>
      <c r="G4678" t="s">
        <v>13</v>
      </c>
      <c r="H4678" t="s">
        <v>13</v>
      </c>
      <c r="I4678">
        <v>30</v>
      </c>
    </row>
    <row r="4679" spans="1:9" x14ac:dyDescent="0.3">
      <c r="A4679">
        <v>4678</v>
      </c>
      <c r="B4679" t="s">
        <v>15</v>
      </c>
      <c r="C4679">
        <v>515840</v>
      </c>
      <c r="D4679" t="s">
        <v>10</v>
      </c>
      <c r="E4679" t="s">
        <v>16</v>
      </c>
      <c r="F4679" t="s">
        <v>12</v>
      </c>
      <c r="G4679" t="s">
        <v>13</v>
      </c>
      <c r="H4679" t="s">
        <v>13</v>
      </c>
      <c r="I4679">
        <v>35</v>
      </c>
    </row>
    <row r="4680" spans="1:9" x14ac:dyDescent="0.3">
      <c r="A4680">
        <v>4679</v>
      </c>
      <c r="B4680" t="s">
        <v>15</v>
      </c>
      <c r="C4680">
        <v>817600</v>
      </c>
      <c r="D4680" t="s">
        <v>10</v>
      </c>
      <c r="E4680" t="s">
        <v>16</v>
      </c>
      <c r="F4680" t="s">
        <v>12</v>
      </c>
      <c r="G4680" t="s">
        <v>13</v>
      </c>
      <c r="H4680" t="s">
        <v>13</v>
      </c>
      <c r="I4680">
        <v>23</v>
      </c>
    </row>
    <row r="4681" spans="1:9" x14ac:dyDescent="0.3">
      <c r="A4681">
        <v>4680</v>
      </c>
      <c r="B4681" t="s">
        <v>9</v>
      </c>
      <c r="C4681">
        <v>424222</v>
      </c>
      <c r="D4681" t="s">
        <v>10</v>
      </c>
      <c r="E4681" t="s">
        <v>16</v>
      </c>
      <c r="F4681" t="s">
        <v>12</v>
      </c>
      <c r="G4681" t="s">
        <v>13</v>
      </c>
      <c r="H4681" t="s">
        <v>13</v>
      </c>
      <c r="I4681">
        <v>59</v>
      </c>
    </row>
    <row r="4682" spans="1:9" x14ac:dyDescent="0.3">
      <c r="A4682">
        <v>4681</v>
      </c>
      <c r="B4682" t="s">
        <v>9</v>
      </c>
      <c r="C4682">
        <v>298548</v>
      </c>
      <c r="D4682" t="s">
        <v>19</v>
      </c>
      <c r="E4682" t="s">
        <v>16</v>
      </c>
      <c r="F4682" t="s">
        <v>12</v>
      </c>
      <c r="G4682" t="s">
        <v>13</v>
      </c>
      <c r="H4682" t="s">
        <v>13</v>
      </c>
      <c r="I4682">
        <v>60</v>
      </c>
    </row>
    <row r="4683" spans="1:9" x14ac:dyDescent="0.3">
      <c r="A4683">
        <v>4682</v>
      </c>
      <c r="B4683" t="s">
        <v>9</v>
      </c>
      <c r="C4683">
        <v>408978.27</v>
      </c>
      <c r="D4683" t="s">
        <v>10</v>
      </c>
      <c r="E4683" t="s">
        <v>16</v>
      </c>
      <c r="F4683" t="s">
        <v>12</v>
      </c>
      <c r="G4683" t="s">
        <v>12</v>
      </c>
      <c r="H4683" t="s">
        <v>13</v>
      </c>
      <c r="I4683">
        <v>27</v>
      </c>
    </row>
    <row r="4684" spans="1:9" x14ac:dyDescent="0.3">
      <c r="A4684">
        <v>4683</v>
      </c>
      <c r="B4684" t="s">
        <v>9</v>
      </c>
      <c r="C4684">
        <v>445000</v>
      </c>
      <c r="D4684" t="s">
        <v>10</v>
      </c>
      <c r="E4684" t="s">
        <v>16</v>
      </c>
      <c r="F4684" t="s">
        <v>12</v>
      </c>
      <c r="G4684" t="s">
        <v>12</v>
      </c>
      <c r="H4684" t="s">
        <v>13</v>
      </c>
      <c r="I4684">
        <v>34</v>
      </c>
    </row>
    <row r="4685" spans="1:9" x14ac:dyDescent="0.3">
      <c r="A4685">
        <v>4684</v>
      </c>
      <c r="B4685" t="s">
        <v>9</v>
      </c>
      <c r="C4685">
        <v>534683</v>
      </c>
      <c r="D4685" t="s">
        <v>18</v>
      </c>
      <c r="E4685" t="s">
        <v>16</v>
      </c>
      <c r="F4685" t="s">
        <v>12</v>
      </c>
      <c r="G4685" t="s">
        <v>13</v>
      </c>
      <c r="H4685" t="s">
        <v>12</v>
      </c>
      <c r="I4685">
        <v>62</v>
      </c>
    </row>
    <row r="4686" spans="1:9" x14ac:dyDescent="0.3">
      <c r="A4686">
        <v>4685</v>
      </c>
      <c r="B4686" t="s">
        <v>15</v>
      </c>
      <c r="C4686">
        <v>544761.14</v>
      </c>
      <c r="D4686" t="s">
        <v>10</v>
      </c>
      <c r="E4686" t="s">
        <v>16</v>
      </c>
      <c r="F4686" t="s">
        <v>12</v>
      </c>
      <c r="G4686" t="s">
        <v>13</v>
      </c>
      <c r="H4686" t="s">
        <v>13</v>
      </c>
      <c r="I4686">
        <v>35</v>
      </c>
    </row>
    <row r="4687" spans="1:9" x14ac:dyDescent="0.3">
      <c r="A4687">
        <v>4686</v>
      </c>
      <c r="B4687" t="s">
        <v>15</v>
      </c>
      <c r="C4687">
        <v>360000</v>
      </c>
      <c r="D4687" t="s">
        <v>10</v>
      </c>
      <c r="E4687" t="s">
        <v>16</v>
      </c>
      <c r="F4687" t="s">
        <v>12</v>
      </c>
      <c r="G4687" t="s">
        <v>13</v>
      </c>
      <c r="H4687" t="s">
        <v>13</v>
      </c>
      <c r="I4687">
        <v>27</v>
      </c>
    </row>
    <row r="4688" spans="1:9" x14ac:dyDescent="0.3">
      <c r="A4688">
        <v>4687</v>
      </c>
      <c r="B4688" t="s">
        <v>9</v>
      </c>
      <c r="C4688">
        <v>339594</v>
      </c>
      <c r="D4688" t="s">
        <v>10</v>
      </c>
      <c r="E4688" t="s">
        <v>16</v>
      </c>
      <c r="F4688" t="s">
        <v>12</v>
      </c>
      <c r="G4688" t="s">
        <v>13</v>
      </c>
      <c r="H4688" t="s">
        <v>13</v>
      </c>
      <c r="I4688">
        <v>24</v>
      </c>
    </row>
    <row r="4689" spans="1:9" x14ac:dyDescent="0.3">
      <c r="A4689">
        <v>4688</v>
      </c>
      <c r="B4689" t="s">
        <v>15</v>
      </c>
      <c r="C4689">
        <v>608956</v>
      </c>
      <c r="D4689" t="s">
        <v>10</v>
      </c>
      <c r="E4689" t="s">
        <v>16</v>
      </c>
      <c r="F4689" t="s">
        <v>12</v>
      </c>
      <c r="G4689" t="s">
        <v>13</v>
      </c>
      <c r="H4689" t="s">
        <v>13</v>
      </c>
      <c r="I4689">
        <v>35</v>
      </c>
    </row>
    <row r="4690" spans="1:9" x14ac:dyDescent="0.3">
      <c r="A4690">
        <v>4689</v>
      </c>
      <c r="B4690" t="s">
        <v>15</v>
      </c>
      <c r="C4690">
        <v>149134.75</v>
      </c>
      <c r="D4690" t="s">
        <v>10</v>
      </c>
      <c r="E4690" t="s">
        <v>16</v>
      </c>
      <c r="F4690" t="s">
        <v>12</v>
      </c>
      <c r="G4690" t="s">
        <v>13</v>
      </c>
      <c r="H4690" t="s">
        <v>13</v>
      </c>
      <c r="I4690">
        <v>44</v>
      </c>
    </row>
    <row r="4691" spans="1:9" x14ac:dyDescent="0.3">
      <c r="A4691">
        <v>4690</v>
      </c>
      <c r="B4691" t="s">
        <v>9</v>
      </c>
      <c r="C4691">
        <v>603283.5</v>
      </c>
      <c r="D4691" t="s">
        <v>10</v>
      </c>
      <c r="E4691" t="s">
        <v>11</v>
      </c>
      <c r="F4691" t="s">
        <v>12</v>
      </c>
      <c r="G4691" t="s">
        <v>13</v>
      </c>
      <c r="H4691" t="s">
        <v>13</v>
      </c>
      <c r="I4691">
        <v>30</v>
      </c>
    </row>
    <row r="4692" spans="1:9" x14ac:dyDescent="0.3">
      <c r="A4692">
        <v>4691</v>
      </c>
      <c r="B4692" t="s">
        <v>9</v>
      </c>
      <c r="C4692">
        <v>897359.35999999999</v>
      </c>
      <c r="D4692" t="s">
        <v>10</v>
      </c>
      <c r="E4692" t="s">
        <v>16</v>
      </c>
      <c r="F4692" t="s">
        <v>12</v>
      </c>
      <c r="G4692" t="s">
        <v>13</v>
      </c>
      <c r="H4692" t="s">
        <v>13</v>
      </c>
      <c r="I4692">
        <v>23</v>
      </c>
    </row>
    <row r="4693" spans="1:9" x14ac:dyDescent="0.3">
      <c r="A4693">
        <v>4692</v>
      </c>
      <c r="B4693" t="s">
        <v>15</v>
      </c>
      <c r="C4693">
        <v>297046</v>
      </c>
      <c r="D4693" t="s">
        <v>17</v>
      </c>
      <c r="E4693" t="s">
        <v>16</v>
      </c>
      <c r="F4693" t="s">
        <v>12</v>
      </c>
      <c r="G4693" t="s">
        <v>13</v>
      </c>
      <c r="H4693" t="s">
        <v>13</v>
      </c>
      <c r="I4693">
        <v>48</v>
      </c>
    </row>
    <row r="4694" spans="1:9" x14ac:dyDescent="0.3">
      <c r="A4694">
        <v>4693</v>
      </c>
      <c r="B4694" t="s">
        <v>15</v>
      </c>
      <c r="C4694">
        <v>883830.32</v>
      </c>
      <c r="D4694" t="s">
        <v>10</v>
      </c>
      <c r="E4694" t="s">
        <v>11</v>
      </c>
      <c r="F4694" t="s">
        <v>12</v>
      </c>
      <c r="G4694" t="s">
        <v>13</v>
      </c>
      <c r="H4694" t="s">
        <v>13</v>
      </c>
      <c r="I4694">
        <v>40</v>
      </c>
    </row>
    <row r="4695" spans="1:9" x14ac:dyDescent="0.3">
      <c r="A4695">
        <v>4694</v>
      </c>
      <c r="B4695" t="s">
        <v>9</v>
      </c>
      <c r="C4695">
        <v>8962309</v>
      </c>
      <c r="D4695" t="s">
        <v>14</v>
      </c>
      <c r="E4695" t="s">
        <v>11</v>
      </c>
      <c r="F4695" t="s">
        <v>12</v>
      </c>
      <c r="G4695" t="s">
        <v>13</v>
      </c>
      <c r="H4695" t="s">
        <v>13</v>
      </c>
      <c r="I4695">
        <v>68</v>
      </c>
    </row>
    <row r="4696" spans="1:9" x14ac:dyDescent="0.3">
      <c r="A4696">
        <v>4695</v>
      </c>
      <c r="B4696" t="s">
        <v>9</v>
      </c>
      <c r="C4696">
        <v>297046</v>
      </c>
      <c r="D4696" t="s">
        <v>17</v>
      </c>
      <c r="E4696" t="s">
        <v>16</v>
      </c>
      <c r="F4696" t="s">
        <v>12</v>
      </c>
      <c r="G4696" t="s">
        <v>13</v>
      </c>
      <c r="H4696" t="s">
        <v>12</v>
      </c>
      <c r="I4696">
        <v>54</v>
      </c>
    </row>
    <row r="4697" spans="1:9" x14ac:dyDescent="0.3">
      <c r="A4697">
        <v>4696</v>
      </c>
      <c r="B4697" t="s">
        <v>9</v>
      </c>
      <c r="C4697">
        <v>432301.35</v>
      </c>
      <c r="D4697" t="s">
        <v>10</v>
      </c>
      <c r="E4697" t="s">
        <v>16</v>
      </c>
      <c r="F4697" t="s">
        <v>12</v>
      </c>
      <c r="G4697" t="s">
        <v>13</v>
      </c>
      <c r="H4697" t="s">
        <v>13</v>
      </c>
      <c r="I4697">
        <v>30</v>
      </c>
    </row>
    <row r="4698" spans="1:9" x14ac:dyDescent="0.3">
      <c r="A4698">
        <v>4697</v>
      </c>
      <c r="B4698" t="s">
        <v>9</v>
      </c>
      <c r="C4698">
        <v>578941.44999999995</v>
      </c>
      <c r="D4698" t="s">
        <v>10</v>
      </c>
      <c r="E4698" t="s">
        <v>16</v>
      </c>
      <c r="F4698" t="s">
        <v>12</v>
      </c>
      <c r="G4698" t="s">
        <v>13</v>
      </c>
      <c r="H4698" t="s">
        <v>13</v>
      </c>
      <c r="I4698">
        <v>23</v>
      </c>
    </row>
    <row r="4699" spans="1:9" x14ac:dyDescent="0.3">
      <c r="A4699">
        <v>4698</v>
      </c>
      <c r="B4699" t="s">
        <v>15</v>
      </c>
      <c r="C4699">
        <v>2923075.5</v>
      </c>
      <c r="D4699" t="s">
        <v>10</v>
      </c>
      <c r="E4699" t="s">
        <v>11</v>
      </c>
      <c r="F4699" t="s">
        <v>12</v>
      </c>
      <c r="G4699" t="s">
        <v>13</v>
      </c>
      <c r="H4699" t="s">
        <v>13</v>
      </c>
      <c r="I4699">
        <v>53</v>
      </c>
    </row>
    <row r="4700" spans="1:9" x14ac:dyDescent="0.3">
      <c r="A4700">
        <v>4699</v>
      </c>
      <c r="B4700" t="s">
        <v>15</v>
      </c>
      <c r="C4700">
        <v>540376</v>
      </c>
      <c r="D4700" t="s">
        <v>10</v>
      </c>
      <c r="E4700" t="s">
        <v>16</v>
      </c>
      <c r="F4700" t="s">
        <v>12</v>
      </c>
      <c r="G4700" t="s">
        <v>13</v>
      </c>
      <c r="H4700" t="s">
        <v>13</v>
      </c>
      <c r="I4700">
        <v>35</v>
      </c>
    </row>
    <row r="4701" spans="1:9" x14ac:dyDescent="0.3">
      <c r="A4701">
        <v>4700</v>
      </c>
      <c r="B4701" t="s">
        <v>15</v>
      </c>
      <c r="C4701">
        <v>1040470</v>
      </c>
      <c r="D4701" t="s">
        <v>10</v>
      </c>
      <c r="E4701" t="s">
        <v>11</v>
      </c>
      <c r="F4701" t="s">
        <v>12</v>
      </c>
      <c r="G4701" t="s">
        <v>13</v>
      </c>
      <c r="H4701" t="s">
        <v>12</v>
      </c>
      <c r="I4701">
        <v>53</v>
      </c>
    </row>
    <row r="4702" spans="1:9" x14ac:dyDescent="0.3">
      <c r="A4702">
        <v>4701</v>
      </c>
      <c r="B4702" t="s">
        <v>9</v>
      </c>
      <c r="C4702">
        <v>297046</v>
      </c>
      <c r="D4702" t="s">
        <v>18</v>
      </c>
      <c r="E4702" t="s">
        <v>16</v>
      </c>
      <c r="F4702" t="s">
        <v>12</v>
      </c>
      <c r="G4702" t="s">
        <v>13</v>
      </c>
      <c r="H4702" t="s">
        <v>13</v>
      </c>
      <c r="I4702">
        <v>21</v>
      </c>
    </row>
    <row r="4703" spans="1:9" x14ac:dyDescent="0.3">
      <c r="A4703">
        <v>4702</v>
      </c>
      <c r="B4703" t="s">
        <v>9</v>
      </c>
      <c r="C4703">
        <v>500136.83</v>
      </c>
      <c r="D4703" t="s">
        <v>10</v>
      </c>
      <c r="E4703" t="s">
        <v>16</v>
      </c>
      <c r="F4703" t="s">
        <v>12</v>
      </c>
      <c r="G4703" t="s">
        <v>13</v>
      </c>
      <c r="H4703" t="s">
        <v>13</v>
      </c>
      <c r="I4703">
        <v>35</v>
      </c>
    </row>
    <row r="4704" spans="1:9" x14ac:dyDescent="0.3">
      <c r="A4704">
        <v>4703</v>
      </c>
      <c r="B4704" t="s">
        <v>9</v>
      </c>
      <c r="C4704">
        <v>353539</v>
      </c>
      <c r="D4704" t="s">
        <v>18</v>
      </c>
      <c r="E4704" t="s">
        <v>16</v>
      </c>
      <c r="F4704" t="s">
        <v>12</v>
      </c>
      <c r="G4704" t="s">
        <v>13</v>
      </c>
      <c r="H4704" t="s">
        <v>13</v>
      </c>
      <c r="I4704">
        <v>56</v>
      </c>
    </row>
    <row r="4705" spans="1:9" x14ac:dyDescent="0.3">
      <c r="A4705">
        <v>4704</v>
      </c>
      <c r="B4705" t="s">
        <v>9</v>
      </c>
      <c r="C4705">
        <v>450677.08</v>
      </c>
      <c r="D4705" t="s">
        <v>10</v>
      </c>
      <c r="E4705" t="s">
        <v>16</v>
      </c>
      <c r="F4705" t="s">
        <v>12</v>
      </c>
      <c r="G4705" t="s">
        <v>13</v>
      </c>
      <c r="H4705" t="s">
        <v>13</v>
      </c>
      <c r="I4705">
        <v>28</v>
      </c>
    </row>
    <row r="4706" spans="1:9" x14ac:dyDescent="0.3">
      <c r="A4706">
        <v>4705</v>
      </c>
      <c r="B4706" t="s">
        <v>9</v>
      </c>
      <c r="C4706">
        <v>65449</v>
      </c>
      <c r="D4706" t="s">
        <v>10</v>
      </c>
      <c r="E4706" t="s">
        <v>16</v>
      </c>
      <c r="F4706" t="s">
        <v>12</v>
      </c>
      <c r="G4706" t="s">
        <v>12</v>
      </c>
      <c r="H4706" t="s">
        <v>13</v>
      </c>
      <c r="I4706">
        <v>59</v>
      </c>
    </row>
    <row r="4707" spans="1:9" x14ac:dyDescent="0.3">
      <c r="A4707">
        <v>4706</v>
      </c>
      <c r="B4707" t="s">
        <v>9</v>
      </c>
      <c r="C4707">
        <v>505464</v>
      </c>
      <c r="D4707" t="s">
        <v>18</v>
      </c>
      <c r="E4707" t="s">
        <v>16</v>
      </c>
      <c r="F4707" t="s">
        <v>12</v>
      </c>
      <c r="G4707" t="s">
        <v>13</v>
      </c>
      <c r="H4707" t="s">
        <v>13</v>
      </c>
      <c r="I4707">
        <v>61</v>
      </c>
    </row>
    <row r="4708" spans="1:9" x14ac:dyDescent="0.3">
      <c r="A4708">
        <v>4707</v>
      </c>
      <c r="B4708" t="s">
        <v>9</v>
      </c>
      <c r="C4708">
        <v>1594555.67</v>
      </c>
      <c r="D4708" t="s">
        <v>10</v>
      </c>
      <c r="E4708" t="s">
        <v>11</v>
      </c>
      <c r="F4708" t="s">
        <v>12</v>
      </c>
      <c r="G4708" t="s">
        <v>13</v>
      </c>
      <c r="H4708" t="s">
        <v>13</v>
      </c>
      <c r="I4708">
        <v>49</v>
      </c>
    </row>
    <row r="4709" spans="1:9" x14ac:dyDescent="0.3">
      <c r="A4709">
        <v>4708</v>
      </c>
      <c r="B4709" t="s">
        <v>15</v>
      </c>
      <c r="C4709">
        <v>359544.27</v>
      </c>
      <c r="D4709" t="s">
        <v>21</v>
      </c>
      <c r="E4709" t="s">
        <v>16</v>
      </c>
      <c r="F4709" t="s">
        <v>12</v>
      </c>
      <c r="G4709" t="s">
        <v>12</v>
      </c>
      <c r="H4709" t="s">
        <v>13</v>
      </c>
      <c r="I4709">
        <v>44</v>
      </c>
    </row>
    <row r="4710" spans="1:9" x14ac:dyDescent="0.3">
      <c r="A4710">
        <v>4709</v>
      </c>
      <c r="B4710" t="s">
        <v>9</v>
      </c>
      <c r="C4710">
        <v>550000</v>
      </c>
      <c r="D4710" t="s">
        <v>10</v>
      </c>
      <c r="E4710" t="s">
        <v>16</v>
      </c>
      <c r="F4710" t="s">
        <v>12</v>
      </c>
      <c r="G4710" t="s">
        <v>13</v>
      </c>
      <c r="H4710" t="s">
        <v>13</v>
      </c>
      <c r="I4710">
        <v>39</v>
      </c>
    </row>
    <row r="4711" spans="1:9" x14ac:dyDescent="0.3">
      <c r="A4711">
        <v>4710</v>
      </c>
      <c r="B4711" t="s">
        <v>9</v>
      </c>
      <c r="C4711">
        <v>1482404.13</v>
      </c>
      <c r="D4711" t="s">
        <v>10</v>
      </c>
      <c r="E4711" t="s">
        <v>16</v>
      </c>
      <c r="F4711" t="s">
        <v>12</v>
      </c>
      <c r="G4711" t="s">
        <v>13</v>
      </c>
      <c r="H4711" t="s">
        <v>13</v>
      </c>
      <c r="I4711">
        <v>56</v>
      </c>
    </row>
    <row r="4712" spans="1:9" x14ac:dyDescent="0.3">
      <c r="A4712">
        <v>4711</v>
      </c>
      <c r="B4712" t="s">
        <v>9</v>
      </c>
      <c r="C4712">
        <v>562232.44999999995</v>
      </c>
      <c r="D4712" t="s">
        <v>10</v>
      </c>
      <c r="E4712" t="s">
        <v>11</v>
      </c>
      <c r="F4712" t="s">
        <v>12</v>
      </c>
      <c r="G4712" t="s">
        <v>13</v>
      </c>
      <c r="H4712" t="s">
        <v>13</v>
      </c>
      <c r="I4712">
        <v>47</v>
      </c>
    </row>
    <row r="4713" spans="1:9" x14ac:dyDescent="0.3">
      <c r="A4713">
        <v>4712</v>
      </c>
      <c r="B4713" t="s">
        <v>15</v>
      </c>
      <c r="C4713">
        <v>160481</v>
      </c>
      <c r="D4713" t="s">
        <v>10</v>
      </c>
      <c r="E4713" t="s">
        <v>11</v>
      </c>
      <c r="F4713" t="s">
        <v>12</v>
      </c>
      <c r="G4713" t="s">
        <v>13</v>
      </c>
      <c r="H4713" t="s">
        <v>13</v>
      </c>
      <c r="I4713">
        <v>26</v>
      </c>
    </row>
    <row r="4714" spans="1:9" x14ac:dyDescent="0.3">
      <c r="A4714">
        <v>4713</v>
      </c>
      <c r="B4714" t="s">
        <v>15</v>
      </c>
      <c r="C4714">
        <v>239681</v>
      </c>
      <c r="D4714" t="s">
        <v>10</v>
      </c>
      <c r="E4714" t="s">
        <v>16</v>
      </c>
      <c r="F4714" t="s">
        <v>12</v>
      </c>
      <c r="G4714" t="s">
        <v>13</v>
      </c>
      <c r="H4714" t="s">
        <v>13</v>
      </c>
      <c r="I4714">
        <v>34</v>
      </c>
    </row>
    <row r="4715" spans="1:9" x14ac:dyDescent="0.3">
      <c r="A4715">
        <v>4714</v>
      </c>
      <c r="B4715" t="s">
        <v>9</v>
      </c>
      <c r="C4715">
        <v>331398</v>
      </c>
      <c r="D4715" t="s">
        <v>10</v>
      </c>
      <c r="E4715" t="s">
        <v>16</v>
      </c>
      <c r="F4715" t="s">
        <v>12</v>
      </c>
      <c r="G4715" t="s">
        <v>13</v>
      </c>
      <c r="H4715" t="s">
        <v>13</v>
      </c>
      <c r="I4715">
        <v>30</v>
      </c>
    </row>
    <row r="4716" spans="1:9" x14ac:dyDescent="0.3">
      <c r="A4716">
        <v>4715</v>
      </c>
      <c r="B4716" t="s">
        <v>15</v>
      </c>
      <c r="C4716">
        <v>426396.51</v>
      </c>
      <c r="D4716" t="s">
        <v>10</v>
      </c>
      <c r="E4716" t="s">
        <v>16</v>
      </c>
      <c r="F4716" t="s">
        <v>12</v>
      </c>
      <c r="G4716" t="s">
        <v>13</v>
      </c>
      <c r="H4716" t="s">
        <v>13</v>
      </c>
      <c r="I4716">
        <v>22</v>
      </c>
    </row>
    <row r="4717" spans="1:9" x14ac:dyDescent="0.3">
      <c r="A4717">
        <v>4716</v>
      </c>
      <c r="B4717" t="s">
        <v>15</v>
      </c>
      <c r="C4717">
        <v>297046</v>
      </c>
      <c r="D4717" t="s">
        <v>17</v>
      </c>
      <c r="E4717" t="s">
        <v>16</v>
      </c>
      <c r="F4717" t="s">
        <v>12</v>
      </c>
      <c r="G4717" t="s">
        <v>12</v>
      </c>
      <c r="H4717" t="s">
        <v>13</v>
      </c>
      <c r="I4717">
        <v>27</v>
      </c>
    </row>
    <row r="4718" spans="1:9" x14ac:dyDescent="0.3">
      <c r="A4718">
        <v>4717</v>
      </c>
      <c r="B4718" t="s">
        <v>9</v>
      </c>
      <c r="C4718">
        <v>807660.97</v>
      </c>
      <c r="D4718" t="s">
        <v>10</v>
      </c>
      <c r="E4718" t="s">
        <v>16</v>
      </c>
      <c r="F4718" t="s">
        <v>12</v>
      </c>
      <c r="G4718" t="s">
        <v>13</v>
      </c>
      <c r="H4718" t="s">
        <v>13</v>
      </c>
      <c r="I4718">
        <v>28</v>
      </c>
    </row>
    <row r="4719" spans="1:9" x14ac:dyDescent="0.3">
      <c r="A4719">
        <v>4718</v>
      </c>
      <c r="B4719" t="s">
        <v>15</v>
      </c>
      <c r="C4719">
        <v>346508.45</v>
      </c>
      <c r="D4719" t="s">
        <v>10</v>
      </c>
      <c r="E4719" t="s">
        <v>16</v>
      </c>
      <c r="F4719" t="s">
        <v>12</v>
      </c>
      <c r="G4719" t="s">
        <v>13</v>
      </c>
      <c r="H4719" t="s">
        <v>13</v>
      </c>
      <c r="I4719">
        <v>46</v>
      </c>
    </row>
    <row r="4720" spans="1:9" x14ac:dyDescent="0.3">
      <c r="A4720">
        <v>4719</v>
      </c>
      <c r="B4720" t="s">
        <v>9</v>
      </c>
      <c r="C4720">
        <v>578500</v>
      </c>
      <c r="D4720" t="s">
        <v>10</v>
      </c>
      <c r="E4720" t="s">
        <v>16</v>
      </c>
      <c r="F4720" t="s">
        <v>12</v>
      </c>
      <c r="G4720" t="s">
        <v>12</v>
      </c>
      <c r="H4720" t="s">
        <v>13</v>
      </c>
      <c r="I4720">
        <v>56</v>
      </c>
    </row>
    <row r="4721" spans="1:9" x14ac:dyDescent="0.3">
      <c r="A4721">
        <v>4720</v>
      </c>
      <c r="B4721" t="s">
        <v>9</v>
      </c>
      <c r="C4721">
        <v>278030</v>
      </c>
      <c r="D4721" t="s">
        <v>19</v>
      </c>
      <c r="E4721" t="s">
        <v>16</v>
      </c>
      <c r="F4721" t="s">
        <v>12</v>
      </c>
      <c r="G4721" t="s">
        <v>13</v>
      </c>
      <c r="H4721" t="s">
        <v>13</v>
      </c>
      <c r="I4721">
        <v>36</v>
      </c>
    </row>
    <row r="4722" spans="1:9" x14ac:dyDescent="0.3">
      <c r="A4722">
        <v>4721</v>
      </c>
      <c r="B4722" t="s">
        <v>9</v>
      </c>
      <c r="C4722">
        <v>439367.6</v>
      </c>
      <c r="D4722" t="s">
        <v>10</v>
      </c>
      <c r="E4722" t="s">
        <v>16</v>
      </c>
      <c r="F4722" t="s">
        <v>12</v>
      </c>
      <c r="G4722" t="s">
        <v>12</v>
      </c>
      <c r="H4722" t="s">
        <v>13</v>
      </c>
      <c r="I4722">
        <v>57</v>
      </c>
    </row>
    <row r="4723" spans="1:9" x14ac:dyDescent="0.3">
      <c r="A4723">
        <v>4722</v>
      </c>
      <c r="B4723" t="s">
        <v>15</v>
      </c>
      <c r="C4723">
        <v>297046</v>
      </c>
      <c r="D4723" t="s">
        <v>17</v>
      </c>
      <c r="E4723" t="s">
        <v>16</v>
      </c>
      <c r="F4723" t="s">
        <v>12</v>
      </c>
      <c r="G4723" t="s">
        <v>13</v>
      </c>
      <c r="H4723" t="s">
        <v>13</v>
      </c>
      <c r="I4723">
        <v>41</v>
      </c>
    </row>
    <row r="4724" spans="1:9" x14ac:dyDescent="0.3">
      <c r="A4724">
        <v>4723</v>
      </c>
      <c r="B4724" t="s">
        <v>9</v>
      </c>
      <c r="C4724">
        <v>744485.75</v>
      </c>
      <c r="D4724" t="s">
        <v>10</v>
      </c>
      <c r="E4724" t="s">
        <v>11</v>
      </c>
      <c r="F4724" t="s">
        <v>12</v>
      </c>
      <c r="G4724" t="s">
        <v>13</v>
      </c>
      <c r="H4724" t="s">
        <v>13</v>
      </c>
      <c r="I4724">
        <v>54</v>
      </c>
    </row>
    <row r="4725" spans="1:9" x14ac:dyDescent="0.3">
      <c r="A4725">
        <v>4724</v>
      </c>
      <c r="B4725" t="s">
        <v>15</v>
      </c>
      <c r="C4725">
        <v>587429</v>
      </c>
      <c r="D4725" t="s">
        <v>10</v>
      </c>
      <c r="E4725" t="s">
        <v>16</v>
      </c>
      <c r="F4725" t="s">
        <v>12</v>
      </c>
      <c r="G4725" t="s">
        <v>13</v>
      </c>
      <c r="H4725" t="s">
        <v>13</v>
      </c>
      <c r="I4725">
        <v>43</v>
      </c>
    </row>
    <row r="4726" spans="1:9" x14ac:dyDescent="0.3">
      <c r="A4726">
        <v>4725</v>
      </c>
      <c r="B4726" t="s">
        <v>9</v>
      </c>
      <c r="C4726">
        <v>297045</v>
      </c>
      <c r="D4726" t="s">
        <v>18</v>
      </c>
      <c r="E4726" t="s">
        <v>16</v>
      </c>
      <c r="F4726" t="s">
        <v>12</v>
      </c>
      <c r="G4726" t="s">
        <v>13</v>
      </c>
      <c r="H4726" t="s">
        <v>13</v>
      </c>
      <c r="I4726">
        <v>45</v>
      </c>
    </row>
    <row r="4727" spans="1:9" x14ac:dyDescent="0.3">
      <c r="A4727">
        <v>4726</v>
      </c>
      <c r="B4727" t="s">
        <v>9</v>
      </c>
      <c r="C4727">
        <v>600000</v>
      </c>
      <c r="D4727" t="s">
        <v>10</v>
      </c>
      <c r="E4727" t="s">
        <v>16</v>
      </c>
      <c r="F4727" t="s">
        <v>12</v>
      </c>
      <c r="G4727" t="s">
        <v>12</v>
      </c>
      <c r="H4727" t="s">
        <v>13</v>
      </c>
      <c r="I4727">
        <v>46</v>
      </c>
    </row>
    <row r="4728" spans="1:9" x14ac:dyDescent="0.3">
      <c r="A4728">
        <v>4727</v>
      </c>
      <c r="B4728" t="s">
        <v>9</v>
      </c>
      <c r="C4728">
        <v>471303</v>
      </c>
      <c r="D4728" t="s">
        <v>10</v>
      </c>
      <c r="E4728" t="s">
        <v>11</v>
      </c>
      <c r="F4728" t="s">
        <v>12</v>
      </c>
      <c r="G4728" t="s">
        <v>13</v>
      </c>
      <c r="H4728" t="s">
        <v>12</v>
      </c>
      <c r="I4728">
        <v>56</v>
      </c>
    </row>
    <row r="4729" spans="1:9" x14ac:dyDescent="0.3">
      <c r="A4729">
        <v>4728</v>
      </c>
      <c r="B4729" t="s">
        <v>9</v>
      </c>
      <c r="C4729">
        <v>584267</v>
      </c>
      <c r="D4729" t="s">
        <v>10</v>
      </c>
      <c r="E4729" t="s">
        <v>16</v>
      </c>
      <c r="F4729" t="s">
        <v>12</v>
      </c>
      <c r="G4729" t="s">
        <v>13</v>
      </c>
      <c r="H4729" t="s">
        <v>13</v>
      </c>
      <c r="I4729">
        <v>34</v>
      </c>
    </row>
    <row r="4730" spans="1:9" x14ac:dyDescent="0.3">
      <c r="A4730">
        <v>4729</v>
      </c>
      <c r="B4730" t="s">
        <v>15</v>
      </c>
      <c r="C4730">
        <v>455696</v>
      </c>
      <c r="D4730" t="s">
        <v>10</v>
      </c>
      <c r="E4730" t="s">
        <v>11</v>
      </c>
      <c r="F4730" t="s">
        <v>12</v>
      </c>
      <c r="G4730" t="s">
        <v>13</v>
      </c>
      <c r="H4730" t="s">
        <v>13</v>
      </c>
      <c r="I4730">
        <v>35</v>
      </c>
    </row>
    <row r="4731" spans="1:9" x14ac:dyDescent="0.3">
      <c r="A4731">
        <v>4730</v>
      </c>
      <c r="B4731" t="s">
        <v>9</v>
      </c>
      <c r="C4731">
        <v>508567.57</v>
      </c>
      <c r="D4731" t="s">
        <v>10</v>
      </c>
      <c r="E4731" t="s">
        <v>16</v>
      </c>
      <c r="F4731" t="s">
        <v>12</v>
      </c>
      <c r="G4731" t="s">
        <v>13</v>
      </c>
      <c r="H4731" t="s">
        <v>13</v>
      </c>
      <c r="I4731">
        <v>28</v>
      </c>
    </row>
    <row r="4732" spans="1:9" x14ac:dyDescent="0.3">
      <c r="A4732">
        <v>4731</v>
      </c>
      <c r="B4732" t="s">
        <v>9</v>
      </c>
      <c r="C4732">
        <v>780062.6</v>
      </c>
      <c r="D4732" t="s">
        <v>10</v>
      </c>
      <c r="E4732" t="s">
        <v>16</v>
      </c>
      <c r="F4732" t="s">
        <v>12</v>
      </c>
      <c r="G4732" t="s">
        <v>13</v>
      </c>
      <c r="H4732" t="s">
        <v>13</v>
      </c>
      <c r="I4732">
        <v>41</v>
      </c>
    </row>
    <row r="4733" spans="1:9" x14ac:dyDescent="0.3">
      <c r="A4733">
        <v>4732</v>
      </c>
      <c r="B4733" t="s">
        <v>15</v>
      </c>
      <c r="C4733">
        <v>299152</v>
      </c>
      <c r="D4733" t="s">
        <v>10</v>
      </c>
      <c r="E4733" t="s">
        <v>11</v>
      </c>
      <c r="F4733" t="s">
        <v>12</v>
      </c>
      <c r="G4733" t="s">
        <v>13</v>
      </c>
      <c r="H4733" t="s">
        <v>13</v>
      </c>
      <c r="I4733">
        <v>48</v>
      </c>
    </row>
    <row r="4734" spans="1:9" x14ac:dyDescent="0.3">
      <c r="A4734">
        <v>4733</v>
      </c>
      <c r="B4734" t="s">
        <v>9</v>
      </c>
      <c r="C4734">
        <v>83752.679999999993</v>
      </c>
      <c r="D4734" t="s">
        <v>10</v>
      </c>
      <c r="E4734" t="s">
        <v>16</v>
      </c>
      <c r="F4734" t="s">
        <v>12</v>
      </c>
      <c r="G4734" t="s">
        <v>12</v>
      </c>
      <c r="H4734" t="s">
        <v>13</v>
      </c>
      <c r="I4734">
        <v>33</v>
      </c>
    </row>
    <row r="4735" spans="1:9" x14ac:dyDescent="0.3">
      <c r="A4735">
        <v>4734</v>
      </c>
      <c r="B4735" t="s">
        <v>15</v>
      </c>
      <c r="C4735">
        <v>566297</v>
      </c>
      <c r="D4735" t="s">
        <v>18</v>
      </c>
      <c r="E4735" t="s">
        <v>16</v>
      </c>
      <c r="F4735" t="s">
        <v>12</v>
      </c>
      <c r="G4735" t="s">
        <v>12</v>
      </c>
      <c r="H4735" t="s">
        <v>13</v>
      </c>
      <c r="I4735">
        <v>59</v>
      </c>
    </row>
    <row r="4736" spans="1:9" x14ac:dyDescent="0.3">
      <c r="A4736">
        <v>4735</v>
      </c>
      <c r="B4736" t="s">
        <v>9</v>
      </c>
      <c r="C4736">
        <v>515703.75</v>
      </c>
      <c r="D4736" t="s">
        <v>10</v>
      </c>
      <c r="E4736" t="s">
        <v>11</v>
      </c>
      <c r="F4736" t="s">
        <v>12</v>
      </c>
      <c r="G4736" t="s">
        <v>13</v>
      </c>
      <c r="H4736" t="s">
        <v>13</v>
      </c>
      <c r="I4736">
        <v>49</v>
      </c>
    </row>
    <row r="4737" spans="1:9" x14ac:dyDescent="0.3">
      <c r="A4737">
        <v>4736</v>
      </c>
      <c r="B4737" t="s">
        <v>9</v>
      </c>
      <c r="C4737">
        <v>666888.57999999996</v>
      </c>
      <c r="D4737" t="s">
        <v>10</v>
      </c>
      <c r="E4737" t="s">
        <v>16</v>
      </c>
      <c r="F4737" t="s">
        <v>12</v>
      </c>
      <c r="G4737" t="s">
        <v>13</v>
      </c>
      <c r="H4737" t="s">
        <v>13</v>
      </c>
      <c r="I4737">
        <v>57</v>
      </c>
    </row>
    <row r="4738" spans="1:9" x14ac:dyDescent="0.3">
      <c r="A4738">
        <v>4737</v>
      </c>
      <c r="B4738" t="s">
        <v>15</v>
      </c>
      <c r="C4738">
        <v>597692</v>
      </c>
      <c r="D4738" t="s">
        <v>10</v>
      </c>
      <c r="E4738" t="s">
        <v>16</v>
      </c>
      <c r="F4738" t="s">
        <v>12</v>
      </c>
      <c r="G4738" t="s">
        <v>13</v>
      </c>
      <c r="H4738" t="s">
        <v>13</v>
      </c>
      <c r="I4738">
        <v>40</v>
      </c>
    </row>
    <row r="4739" spans="1:9" x14ac:dyDescent="0.3">
      <c r="A4739">
        <v>4738</v>
      </c>
      <c r="B4739" t="s">
        <v>9</v>
      </c>
      <c r="C4739">
        <v>377274.53</v>
      </c>
      <c r="D4739" t="s">
        <v>10</v>
      </c>
      <c r="E4739" t="s">
        <v>16</v>
      </c>
      <c r="F4739" t="s">
        <v>12</v>
      </c>
      <c r="G4739" t="s">
        <v>12</v>
      </c>
      <c r="H4739" t="s">
        <v>13</v>
      </c>
      <c r="I4739">
        <v>21</v>
      </c>
    </row>
    <row r="4740" spans="1:9" x14ac:dyDescent="0.3">
      <c r="A4740">
        <v>4739</v>
      </c>
      <c r="B4740" t="s">
        <v>9</v>
      </c>
      <c r="C4740">
        <v>426954</v>
      </c>
      <c r="D4740" t="s">
        <v>10</v>
      </c>
      <c r="E4740" t="s">
        <v>11</v>
      </c>
      <c r="F4740" t="s">
        <v>12</v>
      </c>
      <c r="G4740" t="s">
        <v>13</v>
      </c>
      <c r="H4740" t="s">
        <v>13</v>
      </c>
      <c r="I4740">
        <v>27</v>
      </c>
    </row>
    <row r="4741" spans="1:9" x14ac:dyDescent="0.3">
      <c r="A4741">
        <v>4740</v>
      </c>
      <c r="B4741" t="s">
        <v>9</v>
      </c>
      <c r="C4741">
        <v>406273.76</v>
      </c>
      <c r="D4741" t="s">
        <v>10</v>
      </c>
      <c r="E4741" t="s">
        <v>16</v>
      </c>
      <c r="F4741" t="s">
        <v>12</v>
      </c>
      <c r="G4741" t="s">
        <v>13</v>
      </c>
      <c r="H4741" t="s">
        <v>13</v>
      </c>
      <c r="I4741">
        <v>30</v>
      </c>
    </row>
    <row r="4742" spans="1:9" x14ac:dyDescent="0.3">
      <c r="A4742">
        <v>4741</v>
      </c>
      <c r="B4742" t="s">
        <v>15</v>
      </c>
      <c r="C4742">
        <v>278030</v>
      </c>
      <c r="D4742" t="s">
        <v>17</v>
      </c>
      <c r="E4742" t="s">
        <v>16</v>
      </c>
      <c r="F4742" t="s">
        <v>12</v>
      </c>
      <c r="G4742" t="s">
        <v>13</v>
      </c>
      <c r="H4742" t="s">
        <v>13</v>
      </c>
      <c r="I4742">
        <v>34</v>
      </c>
    </row>
    <row r="4743" spans="1:9" x14ac:dyDescent="0.3">
      <c r="A4743">
        <v>4742</v>
      </c>
      <c r="B4743" t="s">
        <v>9</v>
      </c>
      <c r="C4743">
        <v>478916.7</v>
      </c>
      <c r="D4743" t="s">
        <v>10</v>
      </c>
      <c r="E4743" t="s">
        <v>16</v>
      </c>
      <c r="F4743" t="s">
        <v>12</v>
      </c>
      <c r="G4743" t="s">
        <v>12</v>
      </c>
      <c r="H4743" t="s">
        <v>13</v>
      </c>
      <c r="I4743">
        <v>48</v>
      </c>
    </row>
    <row r="4744" spans="1:9" x14ac:dyDescent="0.3">
      <c r="A4744">
        <v>4743</v>
      </c>
      <c r="B4744" t="s">
        <v>9</v>
      </c>
      <c r="C4744">
        <v>713217</v>
      </c>
      <c r="D4744" t="s">
        <v>10</v>
      </c>
      <c r="E4744" t="s">
        <v>11</v>
      </c>
      <c r="F4744" t="s">
        <v>12</v>
      </c>
      <c r="G4744" t="s">
        <v>13</v>
      </c>
      <c r="H4744" t="s">
        <v>13</v>
      </c>
      <c r="I4744">
        <v>32</v>
      </c>
    </row>
    <row r="4745" spans="1:9" x14ac:dyDescent="0.3">
      <c r="A4745">
        <v>4744</v>
      </c>
      <c r="B4745" t="s">
        <v>9</v>
      </c>
      <c r="C4745">
        <v>380000</v>
      </c>
      <c r="D4745" t="s">
        <v>10</v>
      </c>
      <c r="E4745" t="s">
        <v>16</v>
      </c>
      <c r="F4745" t="s">
        <v>12</v>
      </c>
      <c r="G4745" t="s">
        <v>13</v>
      </c>
      <c r="H4745" t="s">
        <v>12</v>
      </c>
      <c r="I4745">
        <v>22</v>
      </c>
    </row>
    <row r="4746" spans="1:9" x14ac:dyDescent="0.3">
      <c r="A4746">
        <v>4745</v>
      </c>
      <c r="B4746" t="s">
        <v>9</v>
      </c>
      <c r="C4746">
        <v>371789</v>
      </c>
      <c r="D4746" t="s">
        <v>18</v>
      </c>
      <c r="E4746" t="s">
        <v>16</v>
      </c>
      <c r="F4746" t="s">
        <v>12</v>
      </c>
      <c r="G4746" t="s">
        <v>13</v>
      </c>
      <c r="H4746" t="s">
        <v>13</v>
      </c>
      <c r="I4746">
        <v>55</v>
      </c>
    </row>
    <row r="4747" spans="1:9" x14ac:dyDescent="0.3">
      <c r="A4747">
        <v>4746</v>
      </c>
      <c r="B4747" t="s">
        <v>9</v>
      </c>
      <c r="C4747">
        <v>409656.48</v>
      </c>
      <c r="D4747" t="s">
        <v>10</v>
      </c>
      <c r="E4747" t="s">
        <v>16</v>
      </c>
      <c r="F4747" t="s">
        <v>12</v>
      </c>
      <c r="G4747" t="s">
        <v>12</v>
      </c>
      <c r="H4747" t="s">
        <v>13</v>
      </c>
      <c r="I4747">
        <v>59</v>
      </c>
    </row>
    <row r="4748" spans="1:9" x14ac:dyDescent="0.3">
      <c r="A4748">
        <v>4747</v>
      </c>
      <c r="B4748" t="s">
        <v>9</v>
      </c>
      <c r="C4748">
        <v>297045</v>
      </c>
      <c r="D4748" t="s">
        <v>17</v>
      </c>
      <c r="E4748" t="s">
        <v>16</v>
      </c>
      <c r="F4748" t="s">
        <v>12</v>
      </c>
      <c r="G4748" t="s">
        <v>12</v>
      </c>
      <c r="H4748" t="s">
        <v>13</v>
      </c>
      <c r="I4748">
        <v>27</v>
      </c>
    </row>
    <row r="4749" spans="1:9" x14ac:dyDescent="0.3">
      <c r="A4749">
        <v>4748</v>
      </c>
      <c r="B4749" t="s">
        <v>9</v>
      </c>
      <c r="C4749">
        <v>554879.49</v>
      </c>
      <c r="D4749" t="s">
        <v>10</v>
      </c>
      <c r="E4749" t="s">
        <v>16</v>
      </c>
      <c r="F4749" t="s">
        <v>12</v>
      </c>
      <c r="G4749" t="s">
        <v>13</v>
      </c>
      <c r="H4749" t="s">
        <v>13</v>
      </c>
      <c r="I4749">
        <v>30</v>
      </c>
    </row>
    <row r="4750" spans="1:9" x14ac:dyDescent="0.3">
      <c r="A4750">
        <v>4749</v>
      </c>
      <c r="B4750" t="s">
        <v>15</v>
      </c>
      <c r="C4750">
        <v>686166</v>
      </c>
      <c r="D4750" t="s">
        <v>18</v>
      </c>
      <c r="E4750" t="s">
        <v>16</v>
      </c>
      <c r="F4750" t="s">
        <v>12</v>
      </c>
      <c r="G4750" t="s">
        <v>13</v>
      </c>
      <c r="H4750" t="s">
        <v>13</v>
      </c>
      <c r="I4750">
        <v>37</v>
      </c>
    </row>
    <row r="4751" spans="1:9" x14ac:dyDescent="0.3">
      <c r="A4751">
        <v>4750</v>
      </c>
      <c r="B4751" t="s">
        <v>15</v>
      </c>
      <c r="C4751">
        <v>919460.32</v>
      </c>
      <c r="D4751" t="s">
        <v>10</v>
      </c>
      <c r="E4751" t="s">
        <v>11</v>
      </c>
      <c r="F4751" t="s">
        <v>12</v>
      </c>
      <c r="G4751" t="s">
        <v>13</v>
      </c>
      <c r="H4751" t="s">
        <v>13</v>
      </c>
      <c r="I4751">
        <v>57</v>
      </c>
    </row>
    <row r="4752" spans="1:9" x14ac:dyDescent="0.3">
      <c r="A4752">
        <v>4751</v>
      </c>
      <c r="B4752" t="s">
        <v>9</v>
      </c>
      <c r="C4752">
        <v>426614.9</v>
      </c>
      <c r="D4752" t="s">
        <v>10</v>
      </c>
      <c r="E4752" t="s">
        <v>16</v>
      </c>
      <c r="F4752" t="s">
        <v>12</v>
      </c>
      <c r="G4752" t="s">
        <v>13</v>
      </c>
      <c r="H4752" t="s">
        <v>13</v>
      </c>
      <c r="I4752">
        <v>33</v>
      </c>
    </row>
    <row r="4753" spans="1:9" x14ac:dyDescent="0.3">
      <c r="A4753">
        <v>4752</v>
      </c>
      <c r="B4753" t="s">
        <v>15</v>
      </c>
      <c r="C4753">
        <v>297046</v>
      </c>
      <c r="D4753" t="s">
        <v>17</v>
      </c>
      <c r="E4753" t="s">
        <v>16</v>
      </c>
      <c r="F4753" t="s">
        <v>12</v>
      </c>
      <c r="G4753" t="s">
        <v>13</v>
      </c>
      <c r="H4753" t="s">
        <v>13</v>
      </c>
      <c r="I4753">
        <v>47</v>
      </c>
    </row>
    <row r="4754" spans="1:9" x14ac:dyDescent="0.3">
      <c r="A4754">
        <v>4753</v>
      </c>
      <c r="B4754" t="s">
        <v>9</v>
      </c>
      <c r="C4754">
        <v>54143</v>
      </c>
      <c r="D4754" t="s">
        <v>10</v>
      </c>
      <c r="E4754" t="s">
        <v>16</v>
      </c>
      <c r="F4754" t="s">
        <v>12</v>
      </c>
      <c r="G4754" t="s">
        <v>13</v>
      </c>
      <c r="H4754" t="s">
        <v>13</v>
      </c>
      <c r="I4754">
        <v>28</v>
      </c>
    </row>
    <row r="4755" spans="1:9" x14ac:dyDescent="0.3">
      <c r="A4755">
        <v>4754</v>
      </c>
      <c r="B4755" t="s">
        <v>9</v>
      </c>
      <c r="C4755">
        <v>289033.15000000002</v>
      </c>
      <c r="D4755" t="s">
        <v>10</v>
      </c>
      <c r="E4755" t="s">
        <v>16</v>
      </c>
      <c r="F4755" t="s">
        <v>12</v>
      </c>
      <c r="G4755" t="s">
        <v>12</v>
      </c>
      <c r="H4755" t="s">
        <v>13</v>
      </c>
      <c r="I4755">
        <v>21</v>
      </c>
    </row>
    <row r="4756" spans="1:9" x14ac:dyDescent="0.3">
      <c r="A4756">
        <v>4755</v>
      </c>
      <c r="B4756" t="s">
        <v>9</v>
      </c>
      <c r="C4756">
        <v>485785</v>
      </c>
      <c r="D4756" t="s">
        <v>10</v>
      </c>
      <c r="E4756" t="s">
        <v>16</v>
      </c>
      <c r="F4756" t="s">
        <v>12</v>
      </c>
      <c r="G4756" t="s">
        <v>13</v>
      </c>
      <c r="H4756" t="s">
        <v>12</v>
      </c>
      <c r="I4756">
        <v>28</v>
      </c>
    </row>
    <row r="4757" spans="1:9" x14ac:dyDescent="0.3">
      <c r="A4757">
        <v>4756</v>
      </c>
      <c r="B4757" t="s">
        <v>9</v>
      </c>
      <c r="C4757">
        <v>349627.57</v>
      </c>
      <c r="D4757" t="s">
        <v>10</v>
      </c>
      <c r="E4757" t="s">
        <v>16</v>
      </c>
      <c r="F4757" t="s">
        <v>12</v>
      </c>
      <c r="G4757" t="s">
        <v>13</v>
      </c>
      <c r="H4757" t="s">
        <v>13</v>
      </c>
      <c r="I4757">
        <v>21</v>
      </c>
    </row>
    <row r="4758" spans="1:9" x14ac:dyDescent="0.3">
      <c r="A4758">
        <v>4757</v>
      </c>
      <c r="B4758" t="s">
        <v>15</v>
      </c>
      <c r="C4758">
        <v>173160</v>
      </c>
      <c r="D4758" t="s">
        <v>10</v>
      </c>
      <c r="E4758" t="s">
        <v>16</v>
      </c>
      <c r="F4758" t="s">
        <v>12</v>
      </c>
      <c r="G4758" t="s">
        <v>13</v>
      </c>
      <c r="H4758" t="s">
        <v>13</v>
      </c>
      <c r="I4758">
        <v>35</v>
      </c>
    </row>
    <row r="4759" spans="1:9" x14ac:dyDescent="0.3">
      <c r="A4759">
        <v>4758</v>
      </c>
      <c r="B4759" t="s">
        <v>15</v>
      </c>
      <c r="C4759">
        <v>40000</v>
      </c>
      <c r="D4759" t="s">
        <v>10</v>
      </c>
      <c r="E4759" t="s">
        <v>16</v>
      </c>
      <c r="F4759" t="s">
        <v>12</v>
      </c>
      <c r="G4759" t="s">
        <v>12</v>
      </c>
      <c r="H4759" t="s">
        <v>13</v>
      </c>
      <c r="I4759">
        <v>58</v>
      </c>
    </row>
    <row r="4760" spans="1:9" x14ac:dyDescent="0.3">
      <c r="A4760">
        <v>4759</v>
      </c>
      <c r="B4760" t="s">
        <v>9</v>
      </c>
      <c r="C4760">
        <v>904989</v>
      </c>
      <c r="D4760" t="s">
        <v>10</v>
      </c>
      <c r="E4760" t="s">
        <v>11</v>
      </c>
      <c r="F4760" t="s">
        <v>12</v>
      </c>
      <c r="G4760" t="s">
        <v>13</v>
      </c>
      <c r="H4760" t="s">
        <v>13</v>
      </c>
      <c r="I4760">
        <v>39</v>
      </c>
    </row>
    <row r="4761" spans="1:9" x14ac:dyDescent="0.3">
      <c r="A4761">
        <v>4760</v>
      </c>
      <c r="B4761" t="s">
        <v>9</v>
      </c>
      <c r="C4761">
        <v>648302.5</v>
      </c>
      <c r="D4761" t="s">
        <v>10</v>
      </c>
      <c r="E4761" t="s">
        <v>11</v>
      </c>
      <c r="F4761" t="s">
        <v>12</v>
      </c>
      <c r="G4761" t="s">
        <v>13</v>
      </c>
      <c r="H4761" t="s">
        <v>13</v>
      </c>
      <c r="I4761">
        <v>59</v>
      </c>
    </row>
    <row r="4762" spans="1:9" x14ac:dyDescent="0.3">
      <c r="A4762">
        <v>4761</v>
      </c>
      <c r="B4762" t="s">
        <v>9</v>
      </c>
      <c r="C4762">
        <v>278030</v>
      </c>
      <c r="D4762" t="s">
        <v>19</v>
      </c>
      <c r="E4762" t="s">
        <v>16</v>
      </c>
      <c r="F4762" t="s">
        <v>12</v>
      </c>
      <c r="G4762" t="s">
        <v>13</v>
      </c>
      <c r="H4762" t="s">
        <v>13</v>
      </c>
      <c r="I4762">
        <v>55</v>
      </c>
    </row>
    <row r="4763" spans="1:9" x14ac:dyDescent="0.3">
      <c r="A4763">
        <v>4762</v>
      </c>
      <c r="B4763" t="s">
        <v>15</v>
      </c>
      <c r="C4763">
        <v>639148</v>
      </c>
      <c r="D4763" t="s">
        <v>18</v>
      </c>
      <c r="E4763" t="s">
        <v>16</v>
      </c>
      <c r="F4763" t="s">
        <v>12</v>
      </c>
      <c r="G4763" t="s">
        <v>13</v>
      </c>
      <c r="H4763" t="s">
        <v>12</v>
      </c>
      <c r="I4763">
        <v>73</v>
      </c>
    </row>
    <row r="4764" spans="1:9" x14ac:dyDescent="0.3">
      <c r="A4764">
        <v>4763</v>
      </c>
      <c r="B4764" t="s">
        <v>9</v>
      </c>
      <c r="C4764">
        <v>488672.53</v>
      </c>
      <c r="D4764" t="s">
        <v>10</v>
      </c>
      <c r="E4764" t="s">
        <v>16</v>
      </c>
      <c r="F4764" t="s">
        <v>12</v>
      </c>
      <c r="G4764" t="s">
        <v>13</v>
      </c>
      <c r="H4764" t="s">
        <v>13</v>
      </c>
      <c r="I4764">
        <v>34</v>
      </c>
    </row>
    <row r="4765" spans="1:9" x14ac:dyDescent="0.3">
      <c r="A4765">
        <v>4764</v>
      </c>
      <c r="B4765" t="s">
        <v>9</v>
      </c>
      <c r="C4765">
        <v>278030</v>
      </c>
      <c r="D4765" t="s">
        <v>19</v>
      </c>
      <c r="E4765" t="s">
        <v>16</v>
      </c>
      <c r="F4765" t="s">
        <v>12</v>
      </c>
      <c r="G4765" t="s">
        <v>13</v>
      </c>
      <c r="H4765" t="s">
        <v>12</v>
      </c>
      <c r="I4765">
        <v>49</v>
      </c>
    </row>
    <row r="4766" spans="1:9" x14ac:dyDescent="0.3">
      <c r="A4766">
        <v>4765</v>
      </c>
      <c r="B4766" t="s">
        <v>15</v>
      </c>
      <c r="C4766">
        <v>700000</v>
      </c>
      <c r="D4766" t="s">
        <v>10</v>
      </c>
      <c r="E4766" t="s">
        <v>16</v>
      </c>
      <c r="F4766" t="s">
        <v>12</v>
      </c>
      <c r="G4766" t="s">
        <v>13</v>
      </c>
      <c r="H4766" t="s">
        <v>13</v>
      </c>
      <c r="I4766">
        <v>32</v>
      </c>
    </row>
    <row r="4767" spans="1:9" x14ac:dyDescent="0.3">
      <c r="A4767">
        <v>4766</v>
      </c>
      <c r="B4767" t="s">
        <v>15</v>
      </c>
      <c r="C4767">
        <v>1214806</v>
      </c>
      <c r="D4767" t="s">
        <v>10</v>
      </c>
      <c r="E4767" t="s">
        <v>11</v>
      </c>
      <c r="F4767" t="s">
        <v>12</v>
      </c>
      <c r="G4767" t="s">
        <v>13</v>
      </c>
      <c r="H4767" t="s">
        <v>13</v>
      </c>
      <c r="I4767">
        <v>32</v>
      </c>
    </row>
    <row r="4768" spans="1:9" x14ac:dyDescent="0.3">
      <c r="A4768">
        <v>4767</v>
      </c>
      <c r="B4768" t="s">
        <v>15</v>
      </c>
      <c r="C4768">
        <v>299784</v>
      </c>
      <c r="D4768" t="s">
        <v>18</v>
      </c>
      <c r="E4768" t="s">
        <v>16</v>
      </c>
      <c r="F4768" t="s">
        <v>12</v>
      </c>
      <c r="G4768" t="s">
        <v>12</v>
      </c>
      <c r="H4768" t="s">
        <v>12</v>
      </c>
      <c r="I4768">
        <v>32</v>
      </c>
    </row>
    <row r="4769" spans="1:9" x14ac:dyDescent="0.3">
      <c r="A4769">
        <v>4768</v>
      </c>
      <c r="B4769" t="s">
        <v>15</v>
      </c>
      <c r="C4769">
        <v>1590894.7</v>
      </c>
      <c r="D4769" t="s">
        <v>10</v>
      </c>
      <c r="E4769" t="s">
        <v>11</v>
      </c>
      <c r="F4769" t="s">
        <v>12</v>
      </c>
      <c r="G4769" t="s">
        <v>13</v>
      </c>
      <c r="H4769" t="s">
        <v>13</v>
      </c>
      <c r="I4769">
        <v>44</v>
      </c>
    </row>
    <row r="4770" spans="1:9" x14ac:dyDescent="0.3">
      <c r="A4770">
        <v>4769</v>
      </c>
      <c r="B4770" t="s">
        <v>9</v>
      </c>
      <c r="C4770">
        <v>259227</v>
      </c>
      <c r="D4770" t="s">
        <v>10</v>
      </c>
      <c r="E4770" t="s">
        <v>16</v>
      </c>
      <c r="F4770" t="s">
        <v>12</v>
      </c>
      <c r="G4770" t="s">
        <v>13</v>
      </c>
      <c r="H4770" t="s">
        <v>13</v>
      </c>
      <c r="I4770">
        <v>31</v>
      </c>
    </row>
    <row r="4771" spans="1:9" x14ac:dyDescent="0.3">
      <c r="A4771">
        <v>4770</v>
      </c>
      <c r="B4771" t="s">
        <v>15</v>
      </c>
      <c r="C4771">
        <v>756936.6</v>
      </c>
      <c r="D4771" t="s">
        <v>10</v>
      </c>
      <c r="E4771" t="s">
        <v>11</v>
      </c>
      <c r="F4771" t="s">
        <v>12</v>
      </c>
      <c r="G4771" t="s">
        <v>13</v>
      </c>
      <c r="H4771" t="s">
        <v>13</v>
      </c>
      <c r="I4771">
        <v>48</v>
      </c>
    </row>
    <row r="4772" spans="1:9" x14ac:dyDescent="0.3">
      <c r="A4772">
        <v>4771</v>
      </c>
      <c r="B4772" t="s">
        <v>9</v>
      </c>
      <c r="C4772">
        <v>1744589.38</v>
      </c>
      <c r="D4772" t="s">
        <v>10</v>
      </c>
      <c r="E4772" t="s">
        <v>11</v>
      </c>
      <c r="F4772" t="s">
        <v>12</v>
      </c>
      <c r="G4772" t="s">
        <v>13</v>
      </c>
      <c r="H4772" t="s">
        <v>13</v>
      </c>
      <c r="I4772">
        <v>35</v>
      </c>
    </row>
    <row r="4773" spans="1:9" x14ac:dyDescent="0.3">
      <c r="A4773">
        <v>4772</v>
      </c>
      <c r="B4773" t="s">
        <v>9</v>
      </c>
      <c r="C4773">
        <v>288287</v>
      </c>
      <c r="D4773" t="s">
        <v>10</v>
      </c>
      <c r="E4773" t="s">
        <v>16</v>
      </c>
      <c r="F4773" t="s">
        <v>12</v>
      </c>
      <c r="G4773" t="s">
        <v>13</v>
      </c>
      <c r="H4773" t="s">
        <v>13</v>
      </c>
      <c r="I4773">
        <v>21</v>
      </c>
    </row>
    <row r="4774" spans="1:9" x14ac:dyDescent="0.3">
      <c r="A4774">
        <v>4773</v>
      </c>
      <c r="B4774" t="s">
        <v>9</v>
      </c>
      <c r="C4774">
        <v>278031</v>
      </c>
      <c r="D4774" t="s">
        <v>17</v>
      </c>
      <c r="E4774" t="s">
        <v>16</v>
      </c>
      <c r="F4774" t="s">
        <v>12</v>
      </c>
      <c r="G4774" t="s">
        <v>13</v>
      </c>
      <c r="H4774" t="s">
        <v>13</v>
      </c>
      <c r="I4774">
        <v>39</v>
      </c>
    </row>
    <row r="4775" spans="1:9" x14ac:dyDescent="0.3">
      <c r="A4775">
        <v>4774</v>
      </c>
      <c r="B4775" t="s">
        <v>15</v>
      </c>
      <c r="C4775">
        <v>297046</v>
      </c>
      <c r="D4775" t="s">
        <v>18</v>
      </c>
      <c r="E4775" t="s">
        <v>16</v>
      </c>
      <c r="F4775" t="s">
        <v>12</v>
      </c>
      <c r="G4775" t="s">
        <v>13</v>
      </c>
      <c r="H4775" t="s">
        <v>12</v>
      </c>
      <c r="I4775">
        <v>24</v>
      </c>
    </row>
    <row r="4776" spans="1:9" x14ac:dyDescent="0.3">
      <c r="A4776">
        <v>4775</v>
      </c>
      <c r="B4776" t="s">
        <v>15</v>
      </c>
      <c r="C4776">
        <v>334110</v>
      </c>
      <c r="D4776" t="s">
        <v>10</v>
      </c>
      <c r="E4776" t="s">
        <v>16</v>
      </c>
      <c r="F4776" t="s">
        <v>12</v>
      </c>
      <c r="G4776" t="s">
        <v>13</v>
      </c>
      <c r="H4776" t="s">
        <v>12</v>
      </c>
      <c r="I4776">
        <v>31</v>
      </c>
    </row>
    <row r="4777" spans="1:9" x14ac:dyDescent="0.3">
      <c r="A4777">
        <v>4776</v>
      </c>
      <c r="B4777" t="s">
        <v>9</v>
      </c>
      <c r="C4777">
        <v>121288.4</v>
      </c>
      <c r="D4777" t="s">
        <v>10</v>
      </c>
      <c r="E4777" t="s">
        <v>16</v>
      </c>
      <c r="F4777" t="s">
        <v>12</v>
      </c>
      <c r="G4777" t="s">
        <v>12</v>
      </c>
      <c r="H4777" t="s">
        <v>13</v>
      </c>
      <c r="I4777">
        <v>28</v>
      </c>
    </row>
    <row r="4778" spans="1:9" x14ac:dyDescent="0.3">
      <c r="A4778">
        <v>4777</v>
      </c>
      <c r="B4778" t="s">
        <v>9</v>
      </c>
      <c r="C4778">
        <v>617386</v>
      </c>
      <c r="D4778" t="s">
        <v>18</v>
      </c>
      <c r="E4778" t="s">
        <v>16</v>
      </c>
      <c r="F4778" t="s">
        <v>12</v>
      </c>
      <c r="G4778" t="s">
        <v>13</v>
      </c>
      <c r="H4778" t="s">
        <v>13</v>
      </c>
      <c r="I4778">
        <v>40</v>
      </c>
    </row>
    <row r="4779" spans="1:9" x14ac:dyDescent="0.3">
      <c r="A4779">
        <v>4778</v>
      </c>
      <c r="B4779" t="s">
        <v>9</v>
      </c>
      <c r="C4779">
        <v>50000</v>
      </c>
      <c r="D4779" t="s">
        <v>10</v>
      </c>
      <c r="E4779" t="s">
        <v>16</v>
      </c>
      <c r="F4779" t="s">
        <v>12</v>
      </c>
      <c r="G4779" t="s">
        <v>12</v>
      </c>
      <c r="H4779" t="s">
        <v>12</v>
      </c>
      <c r="I4779">
        <v>41</v>
      </c>
    </row>
    <row r="4780" spans="1:9" x14ac:dyDescent="0.3">
      <c r="A4780">
        <v>4779</v>
      </c>
      <c r="B4780" t="s">
        <v>15</v>
      </c>
      <c r="C4780">
        <v>179772.13</v>
      </c>
      <c r="D4780" t="s">
        <v>10</v>
      </c>
      <c r="E4780" t="s">
        <v>16</v>
      </c>
      <c r="F4780" t="s">
        <v>12</v>
      </c>
      <c r="G4780" t="s">
        <v>13</v>
      </c>
      <c r="H4780" t="s">
        <v>13</v>
      </c>
      <c r="I4780">
        <v>23</v>
      </c>
    </row>
    <row r="4781" spans="1:9" x14ac:dyDescent="0.3">
      <c r="A4781">
        <v>4780</v>
      </c>
      <c r="B4781" t="s">
        <v>15</v>
      </c>
      <c r="C4781">
        <v>1602859</v>
      </c>
      <c r="D4781" t="s">
        <v>10</v>
      </c>
      <c r="E4781" t="s">
        <v>11</v>
      </c>
      <c r="F4781" t="s">
        <v>12</v>
      </c>
      <c r="G4781" t="s">
        <v>13</v>
      </c>
      <c r="H4781" t="s">
        <v>12</v>
      </c>
      <c r="I4781">
        <v>36</v>
      </c>
    </row>
    <row r="4782" spans="1:9" x14ac:dyDescent="0.3">
      <c r="A4782">
        <v>4781</v>
      </c>
      <c r="B4782" t="s">
        <v>15</v>
      </c>
      <c r="C4782">
        <v>410351</v>
      </c>
      <c r="D4782" t="s">
        <v>18</v>
      </c>
      <c r="E4782" t="s">
        <v>16</v>
      </c>
      <c r="F4782" t="s">
        <v>12</v>
      </c>
      <c r="G4782" t="s">
        <v>12</v>
      </c>
      <c r="H4782" t="s">
        <v>13</v>
      </c>
      <c r="I4782">
        <v>54</v>
      </c>
    </row>
    <row r="4783" spans="1:9" x14ac:dyDescent="0.3">
      <c r="A4783">
        <v>4782</v>
      </c>
      <c r="B4783" t="s">
        <v>9</v>
      </c>
      <c r="C4783">
        <v>339953</v>
      </c>
      <c r="D4783" t="s">
        <v>10</v>
      </c>
      <c r="E4783" t="s">
        <v>16</v>
      </c>
      <c r="F4783" t="s">
        <v>12</v>
      </c>
      <c r="G4783" t="s">
        <v>13</v>
      </c>
      <c r="H4783" t="s">
        <v>13</v>
      </c>
      <c r="I4783">
        <v>33</v>
      </c>
    </row>
    <row r="4784" spans="1:9" x14ac:dyDescent="0.3">
      <c r="A4784">
        <v>4783</v>
      </c>
      <c r="B4784" t="s">
        <v>9</v>
      </c>
      <c r="C4784">
        <v>753198</v>
      </c>
      <c r="D4784" t="s">
        <v>10</v>
      </c>
      <c r="E4784" t="s">
        <v>11</v>
      </c>
      <c r="F4784" t="s">
        <v>12</v>
      </c>
      <c r="G4784" t="s">
        <v>13</v>
      </c>
      <c r="H4784" t="s">
        <v>13</v>
      </c>
      <c r="I4784">
        <v>51</v>
      </c>
    </row>
    <row r="4785" spans="1:9" x14ac:dyDescent="0.3">
      <c r="A4785">
        <v>4784</v>
      </c>
      <c r="B4785" t="s">
        <v>9</v>
      </c>
      <c r="C4785">
        <v>697743.71</v>
      </c>
      <c r="D4785" t="s">
        <v>10</v>
      </c>
      <c r="E4785" t="s">
        <v>16</v>
      </c>
      <c r="F4785" t="s">
        <v>12</v>
      </c>
      <c r="G4785" t="s">
        <v>12</v>
      </c>
      <c r="H4785" t="s">
        <v>13</v>
      </c>
      <c r="I4785">
        <v>29</v>
      </c>
    </row>
    <row r="4786" spans="1:9" x14ac:dyDescent="0.3">
      <c r="A4786">
        <v>4785</v>
      </c>
      <c r="B4786" t="s">
        <v>15</v>
      </c>
      <c r="C4786">
        <v>445739.84</v>
      </c>
      <c r="D4786" t="s">
        <v>10</v>
      </c>
      <c r="E4786" t="s">
        <v>16</v>
      </c>
      <c r="F4786" t="s">
        <v>12</v>
      </c>
      <c r="G4786" t="s">
        <v>13</v>
      </c>
      <c r="H4786" t="s">
        <v>13</v>
      </c>
      <c r="I4786">
        <v>29</v>
      </c>
    </row>
    <row r="4787" spans="1:9" x14ac:dyDescent="0.3">
      <c r="A4787">
        <v>4786</v>
      </c>
      <c r="B4787" t="s">
        <v>15</v>
      </c>
      <c r="C4787">
        <v>660555.53</v>
      </c>
      <c r="D4787" t="s">
        <v>10</v>
      </c>
      <c r="E4787" t="s">
        <v>16</v>
      </c>
      <c r="F4787" t="s">
        <v>12</v>
      </c>
      <c r="G4787" t="s">
        <v>13</v>
      </c>
      <c r="H4787" t="s">
        <v>13</v>
      </c>
      <c r="I4787">
        <v>20</v>
      </c>
    </row>
    <row r="4788" spans="1:9" x14ac:dyDescent="0.3">
      <c r="A4788">
        <v>4787</v>
      </c>
      <c r="B4788" t="s">
        <v>15</v>
      </c>
      <c r="C4788">
        <v>278030</v>
      </c>
      <c r="D4788" t="s">
        <v>19</v>
      </c>
      <c r="E4788" t="s">
        <v>16</v>
      </c>
      <c r="F4788" t="s">
        <v>12</v>
      </c>
      <c r="G4788" t="s">
        <v>13</v>
      </c>
      <c r="H4788" t="s">
        <v>13</v>
      </c>
      <c r="I4788">
        <v>60</v>
      </c>
    </row>
    <row r="4789" spans="1:9" x14ac:dyDescent="0.3">
      <c r="A4789">
        <v>4788</v>
      </c>
      <c r="B4789" t="s">
        <v>9</v>
      </c>
      <c r="C4789">
        <v>666625.48</v>
      </c>
      <c r="D4789" t="s">
        <v>10</v>
      </c>
      <c r="E4789" t="s">
        <v>11</v>
      </c>
      <c r="F4789" t="s">
        <v>12</v>
      </c>
      <c r="G4789" t="s">
        <v>13</v>
      </c>
      <c r="H4789" t="s">
        <v>13</v>
      </c>
      <c r="I4789">
        <v>37</v>
      </c>
    </row>
    <row r="4790" spans="1:9" x14ac:dyDescent="0.3">
      <c r="A4790">
        <v>4789</v>
      </c>
      <c r="B4790" t="s">
        <v>9</v>
      </c>
      <c r="C4790">
        <v>1024313.1</v>
      </c>
      <c r="D4790" t="s">
        <v>10</v>
      </c>
      <c r="E4790" t="s">
        <v>16</v>
      </c>
      <c r="F4790" t="s">
        <v>12</v>
      </c>
      <c r="G4790" t="s">
        <v>13</v>
      </c>
      <c r="H4790" t="s">
        <v>13</v>
      </c>
      <c r="I4790">
        <v>26</v>
      </c>
    </row>
    <row r="4791" spans="1:9" x14ac:dyDescent="0.3">
      <c r="A4791">
        <v>4790</v>
      </c>
      <c r="B4791" t="s">
        <v>9</v>
      </c>
      <c r="C4791">
        <v>375000</v>
      </c>
      <c r="D4791" t="s">
        <v>10</v>
      </c>
      <c r="E4791" t="s">
        <v>16</v>
      </c>
      <c r="F4791" t="s">
        <v>12</v>
      </c>
      <c r="G4791" t="s">
        <v>13</v>
      </c>
      <c r="H4791" t="s">
        <v>13</v>
      </c>
      <c r="I4791">
        <v>60</v>
      </c>
    </row>
    <row r="4792" spans="1:9" x14ac:dyDescent="0.3">
      <c r="A4792">
        <v>4791</v>
      </c>
      <c r="B4792" t="s">
        <v>9</v>
      </c>
      <c r="C4792">
        <v>445567</v>
      </c>
      <c r="D4792" t="s">
        <v>17</v>
      </c>
      <c r="E4792" t="s">
        <v>16</v>
      </c>
      <c r="F4792" t="s">
        <v>12</v>
      </c>
      <c r="G4792" t="s">
        <v>13</v>
      </c>
      <c r="H4792" t="s">
        <v>13</v>
      </c>
      <c r="I4792">
        <v>54</v>
      </c>
    </row>
    <row r="4793" spans="1:9" x14ac:dyDescent="0.3">
      <c r="A4793">
        <v>4792</v>
      </c>
      <c r="B4793" t="s">
        <v>9</v>
      </c>
      <c r="C4793">
        <v>297139</v>
      </c>
      <c r="D4793" t="s">
        <v>17</v>
      </c>
      <c r="E4793" t="s">
        <v>16</v>
      </c>
      <c r="F4793" t="s">
        <v>12</v>
      </c>
      <c r="G4793" t="s">
        <v>13</v>
      </c>
      <c r="H4793" t="s">
        <v>13</v>
      </c>
      <c r="I4793">
        <v>56</v>
      </c>
    </row>
    <row r="4794" spans="1:9" x14ac:dyDescent="0.3">
      <c r="A4794">
        <v>4793</v>
      </c>
      <c r="B4794" t="s">
        <v>9</v>
      </c>
      <c r="C4794">
        <v>2250000</v>
      </c>
      <c r="D4794" t="s">
        <v>10</v>
      </c>
      <c r="E4794" t="s">
        <v>16</v>
      </c>
      <c r="F4794" t="s">
        <v>12</v>
      </c>
      <c r="G4794" t="s">
        <v>13</v>
      </c>
      <c r="H4794" t="s">
        <v>13</v>
      </c>
      <c r="I4794">
        <v>54</v>
      </c>
    </row>
    <row r="4795" spans="1:9" x14ac:dyDescent="0.3">
      <c r="A4795">
        <v>4794</v>
      </c>
      <c r="B4795" t="s">
        <v>9</v>
      </c>
      <c r="C4795">
        <v>534619.65</v>
      </c>
      <c r="D4795" t="s">
        <v>10</v>
      </c>
      <c r="E4795" t="s">
        <v>16</v>
      </c>
      <c r="F4795" t="s">
        <v>12</v>
      </c>
      <c r="G4795" t="s">
        <v>13</v>
      </c>
      <c r="H4795" t="s">
        <v>13</v>
      </c>
      <c r="I4795">
        <v>25</v>
      </c>
    </row>
    <row r="4796" spans="1:9" x14ac:dyDescent="0.3">
      <c r="A4796">
        <v>4795</v>
      </c>
      <c r="B4796" t="s">
        <v>9</v>
      </c>
      <c r="C4796">
        <v>408532</v>
      </c>
      <c r="D4796" t="s">
        <v>10</v>
      </c>
      <c r="E4796" t="s">
        <v>16</v>
      </c>
      <c r="F4796" t="s">
        <v>12</v>
      </c>
      <c r="G4796" t="s">
        <v>13</v>
      </c>
      <c r="H4796" t="s">
        <v>13</v>
      </c>
      <c r="I4796">
        <v>29</v>
      </c>
    </row>
    <row r="4797" spans="1:9" x14ac:dyDescent="0.3">
      <c r="A4797">
        <v>4796</v>
      </c>
      <c r="B4797" t="s">
        <v>15</v>
      </c>
      <c r="C4797">
        <v>308439</v>
      </c>
      <c r="D4797" t="s">
        <v>17</v>
      </c>
      <c r="E4797" t="s">
        <v>16</v>
      </c>
      <c r="F4797" t="s">
        <v>12</v>
      </c>
      <c r="G4797" t="s">
        <v>13</v>
      </c>
      <c r="H4797" t="s">
        <v>13</v>
      </c>
      <c r="I4797">
        <v>31</v>
      </c>
    </row>
    <row r="4798" spans="1:9" x14ac:dyDescent="0.3">
      <c r="A4798">
        <v>4797</v>
      </c>
      <c r="B4798" t="s">
        <v>9</v>
      </c>
      <c r="C4798">
        <v>489279</v>
      </c>
      <c r="D4798" t="s">
        <v>10</v>
      </c>
      <c r="E4798" t="s">
        <v>16</v>
      </c>
      <c r="F4798" t="s">
        <v>12</v>
      </c>
      <c r="G4798" t="s">
        <v>13</v>
      </c>
      <c r="H4798" t="s">
        <v>13</v>
      </c>
      <c r="I4798">
        <v>49</v>
      </c>
    </row>
    <row r="4799" spans="1:9" x14ac:dyDescent="0.3">
      <c r="A4799">
        <v>4798</v>
      </c>
      <c r="B4799" t="s">
        <v>15</v>
      </c>
      <c r="C4799">
        <v>56667</v>
      </c>
      <c r="D4799" t="s">
        <v>10</v>
      </c>
      <c r="E4799" t="s">
        <v>16</v>
      </c>
      <c r="F4799" t="s">
        <v>12</v>
      </c>
      <c r="G4799" t="s">
        <v>13</v>
      </c>
      <c r="H4799" t="s">
        <v>13</v>
      </c>
      <c r="I4799">
        <v>28</v>
      </c>
    </row>
    <row r="4800" spans="1:9" x14ac:dyDescent="0.3">
      <c r="A4800">
        <v>4799</v>
      </c>
      <c r="B4800" t="s">
        <v>15</v>
      </c>
      <c r="C4800">
        <v>297045</v>
      </c>
      <c r="D4800" t="s">
        <v>18</v>
      </c>
      <c r="E4800" t="s">
        <v>16</v>
      </c>
      <c r="F4800" t="s">
        <v>12</v>
      </c>
      <c r="G4800" t="s">
        <v>13</v>
      </c>
      <c r="H4800" t="s">
        <v>12</v>
      </c>
      <c r="I4800">
        <v>50</v>
      </c>
    </row>
    <row r="4801" spans="1:9" x14ac:dyDescent="0.3">
      <c r="A4801">
        <v>4800</v>
      </c>
      <c r="B4801" t="s">
        <v>15</v>
      </c>
      <c r="C4801">
        <v>278030</v>
      </c>
      <c r="D4801" t="s">
        <v>19</v>
      </c>
      <c r="E4801" t="s">
        <v>16</v>
      </c>
      <c r="F4801" t="s">
        <v>12</v>
      </c>
      <c r="G4801" t="s">
        <v>13</v>
      </c>
      <c r="H4801" t="s">
        <v>13</v>
      </c>
      <c r="I4801">
        <v>55</v>
      </c>
    </row>
    <row r="4802" spans="1:9" x14ac:dyDescent="0.3">
      <c r="A4802">
        <v>4801</v>
      </c>
      <c r="B4802" t="s">
        <v>15</v>
      </c>
      <c r="C4802">
        <v>468369</v>
      </c>
      <c r="D4802" t="s">
        <v>10</v>
      </c>
      <c r="E4802" t="s">
        <v>16</v>
      </c>
      <c r="F4802" t="s">
        <v>12</v>
      </c>
      <c r="G4802" t="s">
        <v>13</v>
      </c>
      <c r="H4802" t="s">
        <v>13</v>
      </c>
      <c r="I4802">
        <v>30</v>
      </c>
    </row>
    <row r="4803" spans="1:9" x14ac:dyDescent="0.3">
      <c r="A4803">
        <v>4802</v>
      </c>
      <c r="B4803" t="s">
        <v>15</v>
      </c>
      <c r="C4803">
        <v>559270.94999999995</v>
      </c>
      <c r="D4803" t="s">
        <v>10</v>
      </c>
      <c r="E4803" t="s">
        <v>16</v>
      </c>
      <c r="F4803" t="s">
        <v>12</v>
      </c>
      <c r="G4803" t="s">
        <v>13</v>
      </c>
      <c r="H4803" t="s">
        <v>13</v>
      </c>
      <c r="I4803">
        <v>30</v>
      </c>
    </row>
    <row r="4804" spans="1:9" x14ac:dyDescent="0.3">
      <c r="A4804">
        <v>4803</v>
      </c>
      <c r="B4804" t="s">
        <v>9</v>
      </c>
      <c r="C4804">
        <v>352855</v>
      </c>
      <c r="D4804" t="s">
        <v>10</v>
      </c>
      <c r="E4804" t="s">
        <v>16</v>
      </c>
      <c r="F4804" t="s">
        <v>12</v>
      </c>
      <c r="G4804" t="s">
        <v>13</v>
      </c>
      <c r="H4804" t="s">
        <v>13</v>
      </c>
      <c r="I4804">
        <v>35</v>
      </c>
    </row>
    <row r="4805" spans="1:9" x14ac:dyDescent="0.3">
      <c r="A4805">
        <v>4804</v>
      </c>
      <c r="B4805" t="s">
        <v>9</v>
      </c>
      <c r="C4805">
        <v>685483.06</v>
      </c>
      <c r="D4805" t="s">
        <v>10</v>
      </c>
      <c r="E4805" t="s">
        <v>11</v>
      </c>
      <c r="F4805" t="s">
        <v>12</v>
      </c>
      <c r="G4805" t="s">
        <v>13</v>
      </c>
      <c r="H4805" t="s">
        <v>13</v>
      </c>
      <c r="I4805">
        <v>41</v>
      </c>
    </row>
    <row r="4806" spans="1:9" x14ac:dyDescent="0.3">
      <c r="A4806">
        <v>4805</v>
      </c>
      <c r="B4806" t="s">
        <v>9</v>
      </c>
      <c r="C4806">
        <v>105542.83</v>
      </c>
      <c r="D4806" t="s">
        <v>14</v>
      </c>
      <c r="E4806" t="s">
        <v>11</v>
      </c>
      <c r="F4806" t="s">
        <v>12</v>
      </c>
      <c r="G4806" t="s">
        <v>13</v>
      </c>
      <c r="H4806" t="s">
        <v>13</v>
      </c>
      <c r="I4806">
        <v>69</v>
      </c>
    </row>
    <row r="4807" spans="1:9" x14ac:dyDescent="0.3">
      <c r="A4807">
        <v>4806</v>
      </c>
      <c r="B4807" t="s">
        <v>9</v>
      </c>
      <c r="C4807">
        <v>639148</v>
      </c>
      <c r="D4807" t="s">
        <v>18</v>
      </c>
      <c r="E4807" t="s">
        <v>16</v>
      </c>
      <c r="F4807" t="s">
        <v>12</v>
      </c>
      <c r="G4807" t="s">
        <v>13</v>
      </c>
      <c r="H4807" t="s">
        <v>13</v>
      </c>
      <c r="I4807">
        <v>64</v>
      </c>
    </row>
    <row r="4808" spans="1:9" x14ac:dyDescent="0.3">
      <c r="A4808">
        <v>4807</v>
      </c>
      <c r="B4808" t="s">
        <v>9</v>
      </c>
      <c r="C4808">
        <v>80000</v>
      </c>
      <c r="D4808" t="s">
        <v>10</v>
      </c>
      <c r="E4808" t="s">
        <v>16</v>
      </c>
      <c r="F4808" t="s">
        <v>12</v>
      </c>
      <c r="G4808" t="s">
        <v>12</v>
      </c>
      <c r="H4808" t="s">
        <v>13</v>
      </c>
      <c r="I4808">
        <v>44</v>
      </c>
    </row>
    <row r="4809" spans="1:9" x14ac:dyDescent="0.3">
      <c r="A4809">
        <v>4808</v>
      </c>
      <c r="B4809" t="s">
        <v>9</v>
      </c>
      <c r="C4809">
        <v>2624502</v>
      </c>
      <c r="D4809" t="s">
        <v>10</v>
      </c>
      <c r="E4809" t="s">
        <v>16</v>
      </c>
      <c r="F4809" t="s">
        <v>12</v>
      </c>
      <c r="G4809" t="s">
        <v>13</v>
      </c>
      <c r="H4809" t="s">
        <v>13</v>
      </c>
      <c r="I4809">
        <v>49</v>
      </c>
    </row>
    <row r="4810" spans="1:9" x14ac:dyDescent="0.3">
      <c r="A4810">
        <v>4809</v>
      </c>
      <c r="B4810" t="s">
        <v>9</v>
      </c>
      <c r="C4810">
        <v>536035.42000000004</v>
      </c>
      <c r="D4810" t="s">
        <v>10</v>
      </c>
      <c r="E4810" t="s">
        <v>16</v>
      </c>
      <c r="F4810" t="s">
        <v>12</v>
      </c>
      <c r="G4810" t="s">
        <v>13</v>
      </c>
      <c r="H4810" t="s">
        <v>13</v>
      </c>
      <c r="I4810">
        <v>61</v>
      </c>
    </row>
    <row r="4811" spans="1:9" x14ac:dyDescent="0.3">
      <c r="A4811">
        <v>4810</v>
      </c>
      <c r="B4811" t="s">
        <v>15</v>
      </c>
      <c r="C4811">
        <v>371041.65</v>
      </c>
      <c r="D4811" t="s">
        <v>10</v>
      </c>
      <c r="E4811" t="s">
        <v>16</v>
      </c>
      <c r="F4811" t="s">
        <v>12</v>
      </c>
      <c r="G4811" t="s">
        <v>13</v>
      </c>
      <c r="H4811" t="s">
        <v>13</v>
      </c>
      <c r="I4811">
        <v>32</v>
      </c>
    </row>
    <row r="4812" spans="1:9" x14ac:dyDescent="0.3">
      <c r="A4812">
        <v>4811</v>
      </c>
      <c r="B4812" t="s">
        <v>15</v>
      </c>
      <c r="C4812">
        <v>696716</v>
      </c>
      <c r="D4812" t="s">
        <v>10</v>
      </c>
      <c r="E4812" t="s">
        <v>11</v>
      </c>
      <c r="F4812" t="s">
        <v>12</v>
      </c>
      <c r="G4812" t="s">
        <v>13</v>
      </c>
      <c r="H4812" t="s">
        <v>12</v>
      </c>
      <c r="I4812">
        <v>42</v>
      </c>
    </row>
    <row r="4813" spans="1:9" x14ac:dyDescent="0.3">
      <c r="A4813">
        <v>4812</v>
      </c>
      <c r="B4813" t="s">
        <v>9</v>
      </c>
      <c r="C4813">
        <v>384348.31</v>
      </c>
      <c r="D4813" t="s">
        <v>10</v>
      </c>
      <c r="E4813" t="s">
        <v>16</v>
      </c>
      <c r="F4813" t="s">
        <v>12</v>
      </c>
      <c r="G4813" t="s">
        <v>13</v>
      </c>
      <c r="H4813" t="s">
        <v>13</v>
      </c>
      <c r="I4813">
        <v>27</v>
      </c>
    </row>
    <row r="4814" spans="1:9" x14ac:dyDescent="0.3">
      <c r="A4814">
        <v>4813</v>
      </c>
      <c r="B4814" t="s">
        <v>15</v>
      </c>
      <c r="C4814">
        <v>240000</v>
      </c>
      <c r="D4814" t="s">
        <v>10</v>
      </c>
      <c r="E4814" t="s">
        <v>16</v>
      </c>
      <c r="F4814" t="s">
        <v>12</v>
      </c>
      <c r="G4814" t="s">
        <v>12</v>
      </c>
      <c r="H4814" t="s">
        <v>13</v>
      </c>
      <c r="I4814">
        <v>27</v>
      </c>
    </row>
    <row r="4815" spans="1:9" x14ac:dyDescent="0.3">
      <c r="A4815">
        <v>4814</v>
      </c>
      <c r="B4815" t="s">
        <v>9</v>
      </c>
      <c r="C4815">
        <v>141509.48000000001</v>
      </c>
      <c r="D4815" t="s">
        <v>14</v>
      </c>
      <c r="E4815" t="s">
        <v>11</v>
      </c>
      <c r="F4815" t="s">
        <v>12</v>
      </c>
      <c r="G4815" t="s">
        <v>13</v>
      </c>
      <c r="H4815" t="s">
        <v>13</v>
      </c>
      <c r="I4815">
        <v>82</v>
      </c>
    </row>
    <row r="4816" spans="1:9" x14ac:dyDescent="0.3">
      <c r="A4816">
        <v>4815</v>
      </c>
      <c r="B4816" t="s">
        <v>15</v>
      </c>
      <c r="C4816">
        <v>2803065.68</v>
      </c>
      <c r="D4816" t="s">
        <v>10</v>
      </c>
      <c r="E4816" t="s">
        <v>11</v>
      </c>
      <c r="F4816" t="s">
        <v>12</v>
      </c>
      <c r="G4816" t="s">
        <v>13</v>
      </c>
      <c r="H4816" t="s">
        <v>13</v>
      </c>
      <c r="I4816">
        <v>49</v>
      </c>
    </row>
    <row r="4817" spans="1:9" x14ac:dyDescent="0.3">
      <c r="A4817">
        <v>4816</v>
      </c>
      <c r="B4817" t="s">
        <v>9</v>
      </c>
      <c r="C4817">
        <v>806339.27</v>
      </c>
      <c r="D4817" t="s">
        <v>10</v>
      </c>
      <c r="E4817" t="s">
        <v>11</v>
      </c>
      <c r="F4817" t="s">
        <v>12</v>
      </c>
      <c r="G4817" t="s">
        <v>13</v>
      </c>
      <c r="H4817" t="s">
        <v>13</v>
      </c>
      <c r="I4817">
        <v>51</v>
      </c>
    </row>
    <row r="4818" spans="1:9" x14ac:dyDescent="0.3">
      <c r="A4818">
        <v>4817</v>
      </c>
      <c r="B4818" t="s">
        <v>9</v>
      </c>
      <c r="C4818">
        <v>509509</v>
      </c>
      <c r="D4818" t="s">
        <v>18</v>
      </c>
      <c r="E4818" t="s">
        <v>16</v>
      </c>
      <c r="F4818" t="s">
        <v>12</v>
      </c>
      <c r="G4818" t="s">
        <v>13</v>
      </c>
      <c r="H4818" t="s">
        <v>12</v>
      </c>
      <c r="I4818">
        <v>58</v>
      </c>
    </row>
    <row r="4819" spans="1:9" x14ac:dyDescent="0.3">
      <c r="A4819">
        <v>4818</v>
      </c>
      <c r="B4819" t="s">
        <v>9</v>
      </c>
      <c r="C4819">
        <v>384956</v>
      </c>
      <c r="D4819" t="s">
        <v>18</v>
      </c>
      <c r="E4819" t="s">
        <v>16</v>
      </c>
      <c r="F4819" t="s">
        <v>12</v>
      </c>
      <c r="G4819" t="s">
        <v>13</v>
      </c>
      <c r="H4819" t="s">
        <v>12</v>
      </c>
      <c r="I4819">
        <v>42</v>
      </c>
    </row>
    <row r="4820" spans="1:9" x14ac:dyDescent="0.3">
      <c r="A4820">
        <v>4819</v>
      </c>
      <c r="B4820" t="s">
        <v>15</v>
      </c>
      <c r="C4820">
        <v>1399635</v>
      </c>
      <c r="D4820" t="s">
        <v>14</v>
      </c>
      <c r="E4820" t="s">
        <v>11</v>
      </c>
      <c r="F4820" t="s">
        <v>12</v>
      </c>
      <c r="G4820" t="s">
        <v>13</v>
      </c>
      <c r="H4820" t="s">
        <v>13</v>
      </c>
      <c r="I4820">
        <v>66</v>
      </c>
    </row>
    <row r="4821" spans="1:9" x14ac:dyDescent="0.3">
      <c r="A4821">
        <v>4820</v>
      </c>
      <c r="B4821" t="s">
        <v>9</v>
      </c>
      <c r="C4821">
        <v>336308.54</v>
      </c>
      <c r="D4821" t="s">
        <v>10</v>
      </c>
      <c r="E4821" t="s">
        <v>16</v>
      </c>
      <c r="F4821" t="s">
        <v>12</v>
      </c>
      <c r="G4821" t="s">
        <v>12</v>
      </c>
      <c r="H4821" t="s">
        <v>13</v>
      </c>
      <c r="I4821">
        <v>21</v>
      </c>
    </row>
    <row r="4822" spans="1:9" x14ac:dyDescent="0.3">
      <c r="A4822">
        <v>4821</v>
      </c>
      <c r="B4822" t="s">
        <v>9</v>
      </c>
      <c r="C4822">
        <v>388655.68</v>
      </c>
      <c r="D4822" t="s">
        <v>10</v>
      </c>
      <c r="E4822" t="s">
        <v>16</v>
      </c>
      <c r="F4822" t="s">
        <v>12</v>
      </c>
      <c r="G4822" t="s">
        <v>13</v>
      </c>
      <c r="H4822" t="s">
        <v>13</v>
      </c>
      <c r="I4822">
        <v>36</v>
      </c>
    </row>
    <row r="4823" spans="1:9" x14ac:dyDescent="0.3">
      <c r="A4823">
        <v>4822</v>
      </c>
      <c r="B4823" t="s">
        <v>9</v>
      </c>
      <c r="C4823">
        <v>458950</v>
      </c>
      <c r="D4823" t="s">
        <v>10</v>
      </c>
      <c r="E4823" t="s">
        <v>16</v>
      </c>
      <c r="F4823" t="s">
        <v>12</v>
      </c>
      <c r="G4823" t="s">
        <v>13</v>
      </c>
      <c r="H4823" t="s">
        <v>13</v>
      </c>
      <c r="I4823">
        <v>40</v>
      </c>
    </row>
    <row r="4824" spans="1:9" x14ac:dyDescent="0.3">
      <c r="A4824">
        <v>4823</v>
      </c>
      <c r="B4824" t="s">
        <v>9</v>
      </c>
      <c r="C4824">
        <v>205604.33</v>
      </c>
      <c r="D4824" t="s">
        <v>10</v>
      </c>
      <c r="E4824" t="s">
        <v>16</v>
      </c>
      <c r="F4824" t="s">
        <v>12</v>
      </c>
      <c r="G4824" t="s">
        <v>13</v>
      </c>
      <c r="H4824" t="s">
        <v>13</v>
      </c>
      <c r="I4824">
        <v>31</v>
      </c>
    </row>
    <row r="4825" spans="1:9" x14ac:dyDescent="0.3">
      <c r="A4825">
        <v>4824</v>
      </c>
      <c r="B4825" t="s">
        <v>15</v>
      </c>
      <c r="C4825">
        <v>459530.58</v>
      </c>
      <c r="D4825" t="s">
        <v>10</v>
      </c>
      <c r="E4825" t="s">
        <v>16</v>
      </c>
      <c r="F4825" t="s">
        <v>12</v>
      </c>
      <c r="G4825" t="s">
        <v>13</v>
      </c>
      <c r="H4825" t="s">
        <v>13</v>
      </c>
      <c r="I4825">
        <v>50</v>
      </c>
    </row>
    <row r="4826" spans="1:9" x14ac:dyDescent="0.3">
      <c r="A4826">
        <v>4825</v>
      </c>
      <c r="B4826" t="s">
        <v>9</v>
      </c>
      <c r="C4826">
        <v>507184</v>
      </c>
      <c r="D4826" t="s">
        <v>10</v>
      </c>
      <c r="E4826" t="s">
        <v>11</v>
      </c>
      <c r="F4826" t="s">
        <v>12</v>
      </c>
      <c r="G4826" t="s">
        <v>13</v>
      </c>
      <c r="H4826" t="s">
        <v>12</v>
      </c>
      <c r="I4826">
        <v>60</v>
      </c>
    </row>
    <row r="4827" spans="1:9" x14ac:dyDescent="0.3">
      <c r="A4827">
        <v>4826</v>
      </c>
      <c r="B4827" t="s">
        <v>9</v>
      </c>
      <c r="C4827">
        <v>302709.55</v>
      </c>
      <c r="D4827" t="s">
        <v>10</v>
      </c>
      <c r="E4827" t="s">
        <v>16</v>
      </c>
      <c r="F4827" t="s">
        <v>12</v>
      </c>
      <c r="G4827" t="s">
        <v>13</v>
      </c>
      <c r="H4827" t="s">
        <v>13</v>
      </c>
      <c r="I4827">
        <v>32</v>
      </c>
    </row>
    <row r="4828" spans="1:9" x14ac:dyDescent="0.3">
      <c r="A4828">
        <v>4827</v>
      </c>
      <c r="B4828" t="s">
        <v>9</v>
      </c>
      <c r="C4828">
        <v>430371</v>
      </c>
      <c r="D4828" t="s">
        <v>18</v>
      </c>
      <c r="E4828" t="s">
        <v>16</v>
      </c>
      <c r="F4828" t="s">
        <v>12</v>
      </c>
      <c r="G4828" t="s">
        <v>13</v>
      </c>
      <c r="H4828" t="s">
        <v>13</v>
      </c>
      <c r="I4828">
        <v>35</v>
      </c>
    </row>
    <row r="4829" spans="1:9" x14ac:dyDescent="0.3">
      <c r="A4829">
        <v>4828</v>
      </c>
      <c r="B4829" t="s">
        <v>9</v>
      </c>
      <c r="C4829">
        <v>440373</v>
      </c>
      <c r="D4829" t="s">
        <v>10</v>
      </c>
      <c r="E4829" t="s">
        <v>11</v>
      </c>
      <c r="F4829" t="s">
        <v>12</v>
      </c>
      <c r="G4829" t="s">
        <v>13</v>
      </c>
      <c r="H4829" t="s">
        <v>13</v>
      </c>
      <c r="I4829">
        <v>35</v>
      </c>
    </row>
    <row r="4830" spans="1:9" x14ac:dyDescent="0.3">
      <c r="A4830">
        <v>4829</v>
      </c>
      <c r="B4830" t="s">
        <v>9</v>
      </c>
      <c r="C4830">
        <v>1871180.58</v>
      </c>
      <c r="D4830" t="s">
        <v>10</v>
      </c>
      <c r="E4830" t="s">
        <v>16</v>
      </c>
      <c r="F4830" t="s">
        <v>12</v>
      </c>
      <c r="G4830" t="s">
        <v>13</v>
      </c>
      <c r="H4830" t="s">
        <v>13</v>
      </c>
      <c r="I4830">
        <v>39</v>
      </c>
    </row>
    <row r="4831" spans="1:9" x14ac:dyDescent="0.3">
      <c r="A4831">
        <v>4830</v>
      </c>
      <c r="B4831" t="s">
        <v>15</v>
      </c>
      <c r="C4831">
        <v>504571</v>
      </c>
      <c r="D4831" t="s">
        <v>10</v>
      </c>
      <c r="E4831" t="s">
        <v>11</v>
      </c>
      <c r="F4831" t="s">
        <v>12</v>
      </c>
      <c r="G4831" t="s">
        <v>13</v>
      </c>
      <c r="H4831" t="s">
        <v>12</v>
      </c>
      <c r="I4831">
        <v>59</v>
      </c>
    </row>
    <row r="4832" spans="1:9" x14ac:dyDescent="0.3">
      <c r="A4832">
        <v>4831</v>
      </c>
      <c r="B4832" t="s">
        <v>15</v>
      </c>
      <c r="C4832">
        <v>686170</v>
      </c>
      <c r="D4832" t="s">
        <v>18</v>
      </c>
      <c r="E4832" t="s">
        <v>16</v>
      </c>
      <c r="F4832" t="s">
        <v>12</v>
      </c>
      <c r="G4832" t="s">
        <v>13</v>
      </c>
      <c r="H4832" t="s">
        <v>12</v>
      </c>
      <c r="I4832">
        <v>38</v>
      </c>
    </row>
    <row r="4833" spans="1:9" x14ac:dyDescent="0.3">
      <c r="A4833">
        <v>4832</v>
      </c>
      <c r="B4833" t="s">
        <v>15</v>
      </c>
      <c r="C4833">
        <v>1072765</v>
      </c>
      <c r="D4833" t="s">
        <v>10</v>
      </c>
      <c r="E4833" t="s">
        <v>11</v>
      </c>
      <c r="F4833" t="s">
        <v>12</v>
      </c>
      <c r="G4833" t="s">
        <v>13</v>
      </c>
      <c r="H4833" t="s">
        <v>12</v>
      </c>
      <c r="I4833">
        <v>41</v>
      </c>
    </row>
    <row r="4834" spans="1:9" x14ac:dyDescent="0.3">
      <c r="A4834">
        <v>4833</v>
      </c>
      <c r="B4834" t="s">
        <v>9</v>
      </c>
      <c r="C4834">
        <v>665586.97</v>
      </c>
      <c r="D4834" t="s">
        <v>10</v>
      </c>
      <c r="E4834" t="s">
        <v>16</v>
      </c>
      <c r="F4834" t="s">
        <v>12</v>
      </c>
      <c r="G4834" t="s">
        <v>13</v>
      </c>
      <c r="H4834" t="s">
        <v>13</v>
      </c>
      <c r="I4834">
        <v>27</v>
      </c>
    </row>
    <row r="4835" spans="1:9" x14ac:dyDescent="0.3">
      <c r="A4835">
        <v>4834</v>
      </c>
      <c r="B4835" t="s">
        <v>15</v>
      </c>
      <c r="C4835">
        <v>317915</v>
      </c>
      <c r="D4835" t="s">
        <v>10</v>
      </c>
      <c r="E4835" t="s">
        <v>16</v>
      </c>
      <c r="F4835" t="s">
        <v>12</v>
      </c>
      <c r="G4835" t="s">
        <v>12</v>
      </c>
      <c r="H4835" t="s">
        <v>13</v>
      </c>
      <c r="I4835">
        <v>54</v>
      </c>
    </row>
    <row r="4836" spans="1:9" x14ac:dyDescent="0.3">
      <c r="A4836">
        <v>4835</v>
      </c>
      <c r="B4836" t="s">
        <v>9</v>
      </c>
      <c r="C4836">
        <v>297046</v>
      </c>
      <c r="D4836" t="s">
        <v>17</v>
      </c>
      <c r="E4836" t="s">
        <v>16</v>
      </c>
      <c r="F4836" t="s">
        <v>12</v>
      </c>
      <c r="G4836" t="s">
        <v>13</v>
      </c>
      <c r="H4836" t="s">
        <v>13</v>
      </c>
      <c r="I4836">
        <v>51</v>
      </c>
    </row>
    <row r="4837" spans="1:9" x14ac:dyDescent="0.3">
      <c r="A4837">
        <v>4836</v>
      </c>
      <c r="B4837" t="s">
        <v>15</v>
      </c>
      <c r="C4837">
        <v>1182150</v>
      </c>
      <c r="D4837" t="s">
        <v>10</v>
      </c>
      <c r="E4837" t="s">
        <v>16</v>
      </c>
      <c r="F4837" t="s">
        <v>12</v>
      </c>
      <c r="G4837" t="s">
        <v>13</v>
      </c>
      <c r="H4837" t="s">
        <v>13</v>
      </c>
      <c r="I4837">
        <v>47</v>
      </c>
    </row>
    <row r="4838" spans="1:9" x14ac:dyDescent="0.3">
      <c r="A4838">
        <v>4837</v>
      </c>
      <c r="B4838" t="s">
        <v>9</v>
      </c>
      <c r="C4838">
        <v>278030</v>
      </c>
      <c r="D4838" t="s">
        <v>19</v>
      </c>
      <c r="E4838" t="s">
        <v>16</v>
      </c>
      <c r="F4838" t="s">
        <v>12</v>
      </c>
      <c r="G4838" t="s">
        <v>13</v>
      </c>
      <c r="H4838" t="s">
        <v>13</v>
      </c>
      <c r="I4838">
        <v>67</v>
      </c>
    </row>
    <row r="4839" spans="1:9" x14ac:dyDescent="0.3">
      <c r="A4839">
        <v>4838</v>
      </c>
      <c r="B4839" t="s">
        <v>9</v>
      </c>
      <c r="C4839">
        <v>925292.5</v>
      </c>
      <c r="D4839" t="s">
        <v>10</v>
      </c>
      <c r="E4839" t="s">
        <v>11</v>
      </c>
      <c r="F4839" t="s">
        <v>12</v>
      </c>
      <c r="G4839" t="s">
        <v>13</v>
      </c>
      <c r="H4839" t="s">
        <v>13</v>
      </c>
      <c r="I4839">
        <v>59</v>
      </c>
    </row>
    <row r="4840" spans="1:9" x14ac:dyDescent="0.3">
      <c r="A4840">
        <v>4839</v>
      </c>
      <c r="B4840" t="s">
        <v>9</v>
      </c>
      <c r="C4840">
        <v>278030</v>
      </c>
      <c r="D4840" t="s">
        <v>18</v>
      </c>
      <c r="E4840" t="s">
        <v>16</v>
      </c>
      <c r="F4840" t="s">
        <v>12</v>
      </c>
      <c r="G4840" t="s">
        <v>13</v>
      </c>
      <c r="H4840" t="s">
        <v>13</v>
      </c>
      <c r="I4840">
        <v>46</v>
      </c>
    </row>
    <row r="4841" spans="1:9" x14ac:dyDescent="0.3">
      <c r="A4841">
        <v>4840</v>
      </c>
      <c r="B4841" t="s">
        <v>9</v>
      </c>
      <c r="C4841">
        <v>411350</v>
      </c>
      <c r="D4841" t="s">
        <v>10</v>
      </c>
      <c r="E4841" t="s">
        <v>16</v>
      </c>
      <c r="F4841" t="s">
        <v>12</v>
      </c>
      <c r="G4841" t="s">
        <v>13</v>
      </c>
      <c r="H4841" t="s">
        <v>13</v>
      </c>
      <c r="I4841">
        <v>44</v>
      </c>
    </row>
    <row r="4842" spans="1:9" x14ac:dyDescent="0.3">
      <c r="A4842">
        <v>4841</v>
      </c>
      <c r="B4842" t="s">
        <v>15</v>
      </c>
      <c r="C4842">
        <v>2186234</v>
      </c>
      <c r="D4842" t="s">
        <v>10</v>
      </c>
      <c r="E4842" t="s">
        <v>16</v>
      </c>
      <c r="F4842" t="s">
        <v>12</v>
      </c>
      <c r="G4842" t="s">
        <v>13</v>
      </c>
      <c r="H4842" t="s">
        <v>13</v>
      </c>
      <c r="I4842">
        <v>39</v>
      </c>
    </row>
    <row r="4843" spans="1:9" x14ac:dyDescent="0.3">
      <c r="A4843">
        <v>4842</v>
      </c>
      <c r="B4843" t="s">
        <v>9</v>
      </c>
      <c r="C4843">
        <v>2153787.6800000002</v>
      </c>
      <c r="D4843" t="s">
        <v>10</v>
      </c>
      <c r="E4843" t="s">
        <v>16</v>
      </c>
      <c r="F4843" t="s">
        <v>12</v>
      </c>
      <c r="G4843" t="s">
        <v>13</v>
      </c>
      <c r="H4843" t="s">
        <v>13</v>
      </c>
      <c r="I4843">
        <v>41</v>
      </c>
    </row>
    <row r="4844" spans="1:9" x14ac:dyDescent="0.3">
      <c r="A4844">
        <v>4843</v>
      </c>
      <c r="B4844" t="s">
        <v>15</v>
      </c>
      <c r="C4844">
        <v>258118.56</v>
      </c>
      <c r="D4844" t="s">
        <v>10</v>
      </c>
      <c r="E4844" t="s">
        <v>16</v>
      </c>
      <c r="F4844" t="s">
        <v>12</v>
      </c>
      <c r="G4844" t="s">
        <v>13</v>
      </c>
      <c r="H4844" t="s">
        <v>13</v>
      </c>
      <c r="I4844">
        <v>21</v>
      </c>
    </row>
    <row r="4845" spans="1:9" x14ac:dyDescent="0.3">
      <c r="A4845">
        <v>4844</v>
      </c>
      <c r="B4845" t="s">
        <v>9</v>
      </c>
      <c r="C4845">
        <v>420248</v>
      </c>
      <c r="D4845" t="s">
        <v>18</v>
      </c>
      <c r="E4845" t="s">
        <v>16</v>
      </c>
      <c r="F4845" t="s">
        <v>12</v>
      </c>
      <c r="G4845" t="s">
        <v>13</v>
      </c>
      <c r="H4845" t="s">
        <v>12</v>
      </c>
      <c r="I4845">
        <v>33</v>
      </c>
    </row>
    <row r="4846" spans="1:9" x14ac:dyDescent="0.3">
      <c r="A4846">
        <v>4845</v>
      </c>
      <c r="B4846" t="s">
        <v>9</v>
      </c>
      <c r="C4846">
        <v>734210</v>
      </c>
      <c r="D4846" t="s">
        <v>10</v>
      </c>
      <c r="E4846" t="s">
        <v>16</v>
      </c>
      <c r="F4846" t="s">
        <v>12</v>
      </c>
      <c r="G4846" t="s">
        <v>13</v>
      </c>
      <c r="H4846" t="s">
        <v>13</v>
      </c>
      <c r="I4846">
        <v>54</v>
      </c>
    </row>
    <row r="4847" spans="1:9" x14ac:dyDescent="0.3">
      <c r="A4847">
        <v>4846</v>
      </c>
      <c r="B4847" t="s">
        <v>15</v>
      </c>
      <c r="C4847">
        <v>406011</v>
      </c>
      <c r="D4847" t="s">
        <v>10</v>
      </c>
      <c r="E4847" t="s">
        <v>16</v>
      </c>
      <c r="F4847" t="s">
        <v>12</v>
      </c>
      <c r="G4847" t="s">
        <v>13</v>
      </c>
      <c r="H4847" t="s">
        <v>13</v>
      </c>
      <c r="I4847">
        <v>33</v>
      </c>
    </row>
    <row r="4848" spans="1:9" x14ac:dyDescent="0.3">
      <c r="A4848">
        <v>4847</v>
      </c>
      <c r="B4848" t="s">
        <v>9</v>
      </c>
      <c r="C4848">
        <v>500000</v>
      </c>
      <c r="D4848" t="s">
        <v>10</v>
      </c>
      <c r="E4848" t="s">
        <v>16</v>
      </c>
      <c r="F4848" t="s">
        <v>12</v>
      </c>
      <c r="G4848" t="s">
        <v>13</v>
      </c>
      <c r="H4848" t="s">
        <v>13</v>
      </c>
      <c r="I4848">
        <v>40</v>
      </c>
    </row>
    <row r="4849" spans="1:9" x14ac:dyDescent="0.3">
      <c r="A4849">
        <v>4848</v>
      </c>
      <c r="B4849" t="s">
        <v>9</v>
      </c>
      <c r="C4849">
        <v>81932.259999999995</v>
      </c>
      <c r="D4849" t="s">
        <v>10</v>
      </c>
      <c r="E4849" t="s">
        <v>16</v>
      </c>
      <c r="F4849" t="s">
        <v>12</v>
      </c>
      <c r="G4849" t="s">
        <v>13</v>
      </c>
      <c r="H4849" t="s">
        <v>13</v>
      </c>
      <c r="I4849">
        <v>39</v>
      </c>
    </row>
    <row r="4850" spans="1:9" x14ac:dyDescent="0.3">
      <c r="A4850">
        <v>4849</v>
      </c>
      <c r="B4850" t="s">
        <v>9</v>
      </c>
      <c r="C4850">
        <v>316920</v>
      </c>
      <c r="D4850" t="s">
        <v>10</v>
      </c>
      <c r="E4850" t="s">
        <v>16</v>
      </c>
      <c r="F4850" t="s">
        <v>12</v>
      </c>
      <c r="G4850" t="s">
        <v>13</v>
      </c>
      <c r="H4850" t="s">
        <v>13</v>
      </c>
      <c r="I4850">
        <v>34</v>
      </c>
    </row>
    <row r="4851" spans="1:9" x14ac:dyDescent="0.3">
      <c r="A4851">
        <v>4850</v>
      </c>
      <c r="B4851" t="s">
        <v>9</v>
      </c>
      <c r="C4851">
        <v>417792.18</v>
      </c>
      <c r="D4851" t="s">
        <v>10</v>
      </c>
      <c r="E4851" t="s">
        <v>16</v>
      </c>
      <c r="F4851" t="s">
        <v>12</v>
      </c>
      <c r="G4851" t="s">
        <v>13</v>
      </c>
      <c r="H4851" t="s">
        <v>13</v>
      </c>
      <c r="I4851">
        <v>37</v>
      </c>
    </row>
    <row r="4852" spans="1:9" x14ac:dyDescent="0.3">
      <c r="A4852">
        <v>4851</v>
      </c>
      <c r="B4852" t="s">
        <v>15</v>
      </c>
      <c r="C4852">
        <v>297046</v>
      </c>
      <c r="D4852" t="s">
        <v>17</v>
      </c>
      <c r="E4852" t="s">
        <v>16</v>
      </c>
      <c r="F4852" t="s">
        <v>12</v>
      </c>
      <c r="G4852" t="s">
        <v>13</v>
      </c>
      <c r="H4852" t="s">
        <v>13</v>
      </c>
      <c r="I4852">
        <v>55</v>
      </c>
    </row>
    <row r="4853" spans="1:9" x14ac:dyDescent="0.3">
      <c r="A4853">
        <v>4852</v>
      </c>
      <c r="B4853" t="s">
        <v>9</v>
      </c>
      <c r="C4853">
        <v>371296.25</v>
      </c>
      <c r="D4853" t="s">
        <v>10</v>
      </c>
      <c r="E4853" t="s">
        <v>11</v>
      </c>
      <c r="F4853" t="s">
        <v>12</v>
      </c>
      <c r="G4853" t="s">
        <v>13</v>
      </c>
      <c r="H4853" t="s">
        <v>13</v>
      </c>
      <c r="I4853">
        <v>49</v>
      </c>
    </row>
    <row r="4854" spans="1:9" x14ac:dyDescent="0.3">
      <c r="A4854">
        <v>4853</v>
      </c>
      <c r="B4854" t="s">
        <v>9</v>
      </c>
      <c r="C4854">
        <v>639148</v>
      </c>
      <c r="D4854" t="s">
        <v>18</v>
      </c>
      <c r="E4854" t="s">
        <v>16</v>
      </c>
      <c r="F4854" t="s">
        <v>12</v>
      </c>
      <c r="G4854" t="s">
        <v>13</v>
      </c>
      <c r="H4854" t="s">
        <v>13</v>
      </c>
      <c r="I4854">
        <v>63</v>
      </c>
    </row>
    <row r="4855" spans="1:9" x14ac:dyDescent="0.3">
      <c r="A4855">
        <v>4854</v>
      </c>
      <c r="B4855" t="s">
        <v>15</v>
      </c>
      <c r="C4855">
        <v>453750</v>
      </c>
      <c r="D4855" t="s">
        <v>10</v>
      </c>
      <c r="E4855" t="s">
        <v>16</v>
      </c>
      <c r="F4855" t="s">
        <v>12</v>
      </c>
      <c r="G4855" t="s">
        <v>12</v>
      </c>
      <c r="H4855" t="s">
        <v>13</v>
      </c>
      <c r="I4855">
        <v>27</v>
      </c>
    </row>
    <row r="4856" spans="1:9" x14ac:dyDescent="0.3">
      <c r="A4856">
        <v>4855</v>
      </c>
      <c r="B4856" t="s">
        <v>9</v>
      </c>
      <c r="C4856">
        <v>889043.09</v>
      </c>
      <c r="D4856" t="s">
        <v>10</v>
      </c>
      <c r="E4856" t="s">
        <v>11</v>
      </c>
      <c r="F4856" t="s">
        <v>12</v>
      </c>
      <c r="G4856" t="s">
        <v>13</v>
      </c>
      <c r="H4856" t="s">
        <v>13</v>
      </c>
      <c r="I4856">
        <v>32</v>
      </c>
    </row>
    <row r="4857" spans="1:9" x14ac:dyDescent="0.3">
      <c r="A4857">
        <v>4856</v>
      </c>
      <c r="B4857" t="s">
        <v>9</v>
      </c>
      <c r="C4857">
        <v>278030</v>
      </c>
      <c r="D4857" t="s">
        <v>17</v>
      </c>
      <c r="E4857" t="s">
        <v>16</v>
      </c>
      <c r="F4857" t="s">
        <v>12</v>
      </c>
      <c r="G4857" t="s">
        <v>12</v>
      </c>
      <c r="H4857" t="s">
        <v>13</v>
      </c>
      <c r="I4857">
        <v>48</v>
      </c>
    </row>
    <row r="4858" spans="1:9" x14ac:dyDescent="0.3">
      <c r="A4858">
        <v>4857</v>
      </c>
      <c r="B4858" t="s">
        <v>9</v>
      </c>
      <c r="C4858">
        <v>660392</v>
      </c>
      <c r="D4858" t="s">
        <v>17</v>
      </c>
      <c r="E4858" t="s">
        <v>16</v>
      </c>
      <c r="F4858" t="s">
        <v>12</v>
      </c>
      <c r="G4858" t="s">
        <v>12</v>
      </c>
      <c r="H4858" t="s">
        <v>13</v>
      </c>
      <c r="I4858">
        <v>53</v>
      </c>
    </row>
    <row r="4859" spans="1:9" x14ac:dyDescent="0.3">
      <c r="A4859">
        <v>4858</v>
      </c>
      <c r="B4859" t="s">
        <v>9</v>
      </c>
      <c r="C4859">
        <v>491840</v>
      </c>
      <c r="D4859" t="s">
        <v>14</v>
      </c>
      <c r="E4859" t="s">
        <v>11</v>
      </c>
      <c r="F4859" t="s">
        <v>12</v>
      </c>
      <c r="G4859" t="s">
        <v>13</v>
      </c>
      <c r="H4859" t="s">
        <v>13</v>
      </c>
      <c r="I4859">
        <v>72</v>
      </c>
    </row>
    <row r="4860" spans="1:9" x14ac:dyDescent="0.3">
      <c r="A4860">
        <v>4859</v>
      </c>
      <c r="B4860" t="s">
        <v>9</v>
      </c>
      <c r="C4860">
        <v>1089300</v>
      </c>
      <c r="D4860" t="s">
        <v>10</v>
      </c>
      <c r="E4860" t="s">
        <v>16</v>
      </c>
      <c r="F4860" t="s">
        <v>12</v>
      </c>
      <c r="G4860" t="s">
        <v>13</v>
      </c>
      <c r="H4860" t="s">
        <v>13</v>
      </c>
      <c r="I4860">
        <v>49</v>
      </c>
    </row>
    <row r="4861" spans="1:9" x14ac:dyDescent="0.3">
      <c r="A4861">
        <v>4860</v>
      </c>
      <c r="B4861" t="s">
        <v>15</v>
      </c>
      <c r="C4861">
        <v>352830</v>
      </c>
      <c r="D4861" t="s">
        <v>10</v>
      </c>
      <c r="E4861" t="s">
        <v>16</v>
      </c>
      <c r="F4861" t="s">
        <v>12</v>
      </c>
      <c r="G4861" t="s">
        <v>13</v>
      </c>
      <c r="H4861" t="s">
        <v>13</v>
      </c>
      <c r="I4861">
        <v>22</v>
      </c>
    </row>
    <row r="4862" spans="1:9" x14ac:dyDescent="0.3">
      <c r="A4862">
        <v>4861</v>
      </c>
      <c r="B4862" t="s">
        <v>9</v>
      </c>
      <c r="C4862">
        <v>1417056.5</v>
      </c>
      <c r="D4862" t="s">
        <v>10</v>
      </c>
      <c r="E4862" t="s">
        <v>11</v>
      </c>
      <c r="F4862" t="s">
        <v>12</v>
      </c>
      <c r="G4862" t="s">
        <v>13</v>
      </c>
      <c r="H4862" t="s">
        <v>13</v>
      </c>
      <c r="I4862">
        <v>55</v>
      </c>
    </row>
    <row r="4863" spans="1:9" x14ac:dyDescent="0.3">
      <c r="A4863">
        <v>4862</v>
      </c>
      <c r="B4863" t="s">
        <v>15</v>
      </c>
      <c r="C4863">
        <v>974906</v>
      </c>
      <c r="D4863" t="s">
        <v>10</v>
      </c>
      <c r="E4863" t="s">
        <v>11</v>
      </c>
      <c r="F4863" t="s">
        <v>12</v>
      </c>
      <c r="G4863" t="s">
        <v>13</v>
      </c>
      <c r="H4863" t="s">
        <v>13</v>
      </c>
      <c r="I4863">
        <v>50</v>
      </c>
    </row>
    <row r="4864" spans="1:9" x14ac:dyDescent="0.3">
      <c r="A4864">
        <v>4863</v>
      </c>
      <c r="B4864" t="s">
        <v>15</v>
      </c>
      <c r="C4864">
        <v>430924</v>
      </c>
      <c r="D4864" t="s">
        <v>10</v>
      </c>
      <c r="E4864" t="s">
        <v>16</v>
      </c>
      <c r="F4864" t="s">
        <v>12</v>
      </c>
      <c r="G4864" t="s">
        <v>13</v>
      </c>
      <c r="H4864" t="s">
        <v>13</v>
      </c>
      <c r="I4864">
        <v>45</v>
      </c>
    </row>
    <row r="4865" spans="1:9" x14ac:dyDescent="0.3">
      <c r="A4865">
        <v>4864</v>
      </c>
      <c r="B4865" t="s">
        <v>15</v>
      </c>
      <c r="C4865">
        <v>218650</v>
      </c>
      <c r="D4865" t="s">
        <v>10</v>
      </c>
      <c r="E4865" t="s">
        <v>16</v>
      </c>
      <c r="F4865" t="s">
        <v>12</v>
      </c>
      <c r="G4865" t="s">
        <v>13</v>
      </c>
      <c r="H4865" t="s">
        <v>12</v>
      </c>
      <c r="I4865">
        <v>50</v>
      </c>
    </row>
    <row r="4866" spans="1:9" x14ac:dyDescent="0.3">
      <c r="A4866">
        <v>4865</v>
      </c>
      <c r="B4866" t="s">
        <v>9</v>
      </c>
      <c r="C4866">
        <v>459223</v>
      </c>
      <c r="D4866" t="s">
        <v>18</v>
      </c>
      <c r="E4866" t="s">
        <v>16</v>
      </c>
      <c r="F4866" t="s">
        <v>12</v>
      </c>
      <c r="G4866" t="s">
        <v>13</v>
      </c>
      <c r="H4866" t="s">
        <v>13</v>
      </c>
      <c r="I4866">
        <v>58</v>
      </c>
    </row>
    <row r="4867" spans="1:9" x14ac:dyDescent="0.3">
      <c r="A4867">
        <v>4866</v>
      </c>
      <c r="B4867" t="s">
        <v>9</v>
      </c>
      <c r="C4867">
        <v>105750</v>
      </c>
      <c r="D4867" t="s">
        <v>10</v>
      </c>
      <c r="E4867" t="s">
        <v>16</v>
      </c>
      <c r="F4867" t="s">
        <v>12</v>
      </c>
      <c r="G4867" t="s">
        <v>13</v>
      </c>
      <c r="H4867" t="s">
        <v>13</v>
      </c>
      <c r="I4867">
        <v>38</v>
      </c>
    </row>
    <row r="4868" spans="1:9" x14ac:dyDescent="0.3">
      <c r="A4868">
        <v>4867</v>
      </c>
      <c r="B4868" t="s">
        <v>9</v>
      </c>
      <c r="C4868">
        <v>341002</v>
      </c>
      <c r="D4868" t="s">
        <v>10</v>
      </c>
      <c r="E4868" t="s">
        <v>16</v>
      </c>
      <c r="F4868" t="s">
        <v>12</v>
      </c>
      <c r="G4868" t="s">
        <v>13</v>
      </c>
      <c r="H4868" t="s">
        <v>13</v>
      </c>
      <c r="I4868">
        <v>36</v>
      </c>
    </row>
    <row r="4869" spans="1:9" x14ac:dyDescent="0.3">
      <c r="A4869">
        <v>4868</v>
      </c>
      <c r="B4869" t="s">
        <v>9</v>
      </c>
      <c r="C4869">
        <v>497566.22</v>
      </c>
      <c r="D4869" t="s">
        <v>10</v>
      </c>
      <c r="E4869" t="s">
        <v>16</v>
      </c>
      <c r="F4869" t="s">
        <v>12</v>
      </c>
      <c r="G4869" t="s">
        <v>13</v>
      </c>
      <c r="H4869" t="s">
        <v>13</v>
      </c>
      <c r="I4869">
        <v>34</v>
      </c>
    </row>
    <row r="4870" spans="1:9" x14ac:dyDescent="0.3">
      <c r="A4870">
        <v>4869</v>
      </c>
      <c r="B4870" t="s">
        <v>15</v>
      </c>
      <c r="C4870">
        <v>407547.36</v>
      </c>
      <c r="D4870" t="s">
        <v>10</v>
      </c>
      <c r="E4870" t="s">
        <v>11</v>
      </c>
      <c r="F4870" t="s">
        <v>12</v>
      </c>
      <c r="G4870" t="s">
        <v>13</v>
      </c>
      <c r="H4870" t="s">
        <v>13</v>
      </c>
      <c r="I4870">
        <v>61</v>
      </c>
    </row>
    <row r="4871" spans="1:9" x14ac:dyDescent="0.3">
      <c r="A4871">
        <v>4870</v>
      </c>
      <c r="B4871" t="s">
        <v>9</v>
      </c>
      <c r="C4871">
        <v>1190858.8</v>
      </c>
      <c r="D4871" t="s">
        <v>10</v>
      </c>
      <c r="E4871" t="s">
        <v>11</v>
      </c>
      <c r="F4871" t="s">
        <v>12</v>
      </c>
      <c r="G4871" t="s">
        <v>13</v>
      </c>
      <c r="H4871" t="s">
        <v>13</v>
      </c>
      <c r="I4871">
        <v>59</v>
      </c>
    </row>
    <row r="4872" spans="1:9" x14ac:dyDescent="0.3">
      <c r="A4872">
        <v>4871</v>
      </c>
      <c r="B4872" t="s">
        <v>15</v>
      </c>
      <c r="C4872">
        <v>297139</v>
      </c>
      <c r="D4872" t="s">
        <v>18</v>
      </c>
      <c r="E4872" t="s">
        <v>16</v>
      </c>
      <c r="F4872" t="s">
        <v>12</v>
      </c>
      <c r="G4872" t="s">
        <v>12</v>
      </c>
      <c r="H4872" t="s">
        <v>12</v>
      </c>
      <c r="I4872">
        <v>63</v>
      </c>
    </row>
    <row r="4873" spans="1:9" x14ac:dyDescent="0.3">
      <c r="A4873">
        <v>4872</v>
      </c>
      <c r="B4873" t="s">
        <v>15</v>
      </c>
      <c r="C4873">
        <v>199099.7</v>
      </c>
      <c r="D4873" t="s">
        <v>10</v>
      </c>
      <c r="E4873" t="s">
        <v>11</v>
      </c>
      <c r="F4873" t="s">
        <v>12</v>
      </c>
      <c r="G4873" t="s">
        <v>13</v>
      </c>
      <c r="H4873" t="s">
        <v>13</v>
      </c>
      <c r="I4873">
        <v>24</v>
      </c>
    </row>
    <row r="4874" spans="1:9" x14ac:dyDescent="0.3">
      <c r="A4874">
        <v>4873</v>
      </c>
      <c r="B4874" t="s">
        <v>15</v>
      </c>
      <c r="C4874">
        <v>368050</v>
      </c>
      <c r="D4874" t="s">
        <v>10</v>
      </c>
      <c r="E4874" t="s">
        <v>16</v>
      </c>
      <c r="F4874" t="s">
        <v>12</v>
      </c>
      <c r="G4874" t="s">
        <v>13</v>
      </c>
      <c r="H4874" t="s">
        <v>13</v>
      </c>
      <c r="I4874">
        <v>42</v>
      </c>
    </row>
    <row r="4875" spans="1:9" x14ac:dyDescent="0.3">
      <c r="A4875">
        <v>4874</v>
      </c>
      <c r="B4875" t="s">
        <v>9</v>
      </c>
      <c r="C4875">
        <v>433136</v>
      </c>
      <c r="D4875" t="s">
        <v>10</v>
      </c>
      <c r="E4875" t="s">
        <v>16</v>
      </c>
      <c r="F4875" t="s">
        <v>12</v>
      </c>
      <c r="G4875" t="s">
        <v>13</v>
      </c>
      <c r="H4875" t="s">
        <v>13</v>
      </c>
      <c r="I4875">
        <v>50</v>
      </c>
    </row>
    <row r="4876" spans="1:9" x14ac:dyDescent="0.3">
      <c r="A4876">
        <v>4875</v>
      </c>
      <c r="B4876" t="s">
        <v>9</v>
      </c>
      <c r="C4876">
        <v>1295895</v>
      </c>
      <c r="D4876" t="s">
        <v>10</v>
      </c>
      <c r="E4876" t="s">
        <v>16</v>
      </c>
      <c r="F4876" t="s">
        <v>12</v>
      </c>
      <c r="G4876" t="s">
        <v>13</v>
      </c>
      <c r="H4876" t="s">
        <v>13</v>
      </c>
      <c r="I4876">
        <v>32</v>
      </c>
    </row>
    <row r="4877" spans="1:9" x14ac:dyDescent="0.3">
      <c r="A4877">
        <v>4876</v>
      </c>
      <c r="B4877" t="s">
        <v>9</v>
      </c>
      <c r="C4877">
        <v>898140</v>
      </c>
      <c r="D4877" t="s">
        <v>10</v>
      </c>
      <c r="E4877" t="s">
        <v>16</v>
      </c>
      <c r="F4877" t="s">
        <v>12</v>
      </c>
      <c r="G4877" t="s">
        <v>13</v>
      </c>
      <c r="H4877" t="s">
        <v>13</v>
      </c>
      <c r="I4877">
        <v>28</v>
      </c>
    </row>
    <row r="4878" spans="1:9" x14ac:dyDescent="0.3">
      <c r="A4878">
        <v>4877</v>
      </c>
      <c r="B4878" t="s">
        <v>9</v>
      </c>
      <c r="C4878">
        <v>532775.64</v>
      </c>
      <c r="D4878" t="s">
        <v>10</v>
      </c>
      <c r="E4878" t="s">
        <v>16</v>
      </c>
      <c r="F4878" t="s">
        <v>12</v>
      </c>
      <c r="G4878" t="s">
        <v>13</v>
      </c>
      <c r="H4878" t="s">
        <v>13</v>
      </c>
      <c r="I4878">
        <v>47</v>
      </c>
    </row>
    <row r="4879" spans="1:9" x14ac:dyDescent="0.3">
      <c r="A4879">
        <v>4878</v>
      </c>
      <c r="B4879" t="s">
        <v>15</v>
      </c>
      <c r="C4879">
        <v>635080.35</v>
      </c>
      <c r="D4879" t="s">
        <v>14</v>
      </c>
      <c r="E4879" t="s">
        <v>11</v>
      </c>
      <c r="F4879" t="s">
        <v>12</v>
      </c>
      <c r="G4879" t="s">
        <v>13</v>
      </c>
      <c r="H4879" t="s">
        <v>13</v>
      </c>
      <c r="I4879">
        <v>65</v>
      </c>
    </row>
    <row r="4880" spans="1:9" x14ac:dyDescent="0.3">
      <c r="A4880">
        <v>4879</v>
      </c>
      <c r="B4880" t="s">
        <v>15</v>
      </c>
      <c r="C4880">
        <v>278030</v>
      </c>
      <c r="D4880" t="s">
        <v>19</v>
      </c>
      <c r="E4880" t="s">
        <v>16</v>
      </c>
      <c r="F4880" t="s">
        <v>12</v>
      </c>
      <c r="G4880" t="s">
        <v>13</v>
      </c>
      <c r="H4880" t="s">
        <v>13</v>
      </c>
      <c r="I4880">
        <v>59</v>
      </c>
    </row>
    <row r="4881" spans="1:9" x14ac:dyDescent="0.3">
      <c r="A4881">
        <v>4880</v>
      </c>
      <c r="B4881" t="s">
        <v>9</v>
      </c>
      <c r="C4881">
        <v>3082593.2</v>
      </c>
      <c r="D4881" t="s">
        <v>10</v>
      </c>
      <c r="E4881" t="s">
        <v>11</v>
      </c>
      <c r="F4881" t="s">
        <v>12</v>
      </c>
      <c r="G4881" t="s">
        <v>13</v>
      </c>
      <c r="H4881" t="s">
        <v>13</v>
      </c>
      <c r="I4881">
        <v>55</v>
      </c>
    </row>
    <row r="4882" spans="1:9" x14ac:dyDescent="0.3">
      <c r="A4882">
        <v>4881</v>
      </c>
      <c r="B4882" t="s">
        <v>9</v>
      </c>
      <c r="C4882">
        <v>457783.1</v>
      </c>
      <c r="D4882" t="s">
        <v>10</v>
      </c>
      <c r="E4882" t="s">
        <v>16</v>
      </c>
      <c r="F4882" t="s">
        <v>12</v>
      </c>
      <c r="G4882" t="s">
        <v>13</v>
      </c>
      <c r="H4882" t="s">
        <v>13</v>
      </c>
      <c r="I4882">
        <v>30</v>
      </c>
    </row>
    <row r="4883" spans="1:9" x14ac:dyDescent="0.3">
      <c r="A4883">
        <v>4882</v>
      </c>
      <c r="B4883" t="s">
        <v>15</v>
      </c>
      <c r="C4883">
        <v>452286.93</v>
      </c>
      <c r="D4883" t="s">
        <v>10</v>
      </c>
      <c r="E4883" t="s">
        <v>11</v>
      </c>
      <c r="F4883" t="s">
        <v>12</v>
      </c>
      <c r="G4883" t="s">
        <v>13</v>
      </c>
      <c r="H4883" t="s">
        <v>13</v>
      </c>
      <c r="I4883">
        <v>40</v>
      </c>
    </row>
    <row r="4884" spans="1:9" x14ac:dyDescent="0.3">
      <c r="A4884">
        <v>4883</v>
      </c>
      <c r="B4884" t="s">
        <v>9</v>
      </c>
      <c r="C4884">
        <v>389877.39</v>
      </c>
      <c r="D4884" t="s">
        <v>10</v>
      </c>
      <c r="E4884" t="s">
        <v>16</v>
      </c>
      <c r="F4884" t="s">
        <v>12</v>
      </c>
      <c r="G4884" t="s">
        <v>13</v>
      </c>
      <c r="H4884" t="s">
        <v>13</v>
      </c>
      <c r="I4884">
        <v>31</v>
      </c>
    </row>
    <row r="4885" spans="1:9" x14ac:dyDescent="0.3">
      <c r="A4885">
        <v>4884</v>
      </c>
      <c r="B4885" t="s">
        <v>9</v>
      </c>
      <c r="C4885">
        <v>693332.47999999998</v>
      </c>
      <c r="D4885" t="s">
        <v>10</v>
      </c>
      <c r="E4885" t="s">
        <v>16</v>
      </c>
      <c r="F4885" t="s">
        <v>12</v>
      </c>
      <c r="G4885" t="s">
        <v>13</v>
      </c>
      <c r="H4885" t="s">
        <v>13</v>
      </c>
      <c r="I4885">
        <v>20</v>
      </c>
    </row>
    <row r="4886" spans="1:9" x14ac:dyDescent="0.3">
      <c r="A4886">
        <v>4885</v>
      </c>
      <c r="B4886" t="s">
        <v>9</v>
      </c>
      <c r="C4886">
        <v>278030</v>
      </c>
      <c r="D4886" t="s">
        <v>19</v>
      </c>
      <c r="E4886" t="s">
        <v>16</v>
      </c>
      <c r="F4886" t="s">
        <v>12</v>
      </c>
      <c r="G4886" t="s">
        <v>13</v>
      </c>
      <c r="H4886" t="s">
        <v>13</v>
      </c>
      <c r="I4886">
        <v>49</v>
      </c>
    </row>
    <row r="4887" spans="1:9" x14ac:dyDescent="0.3">
      <c r="A4887">
        <v>4886</v>
      </c>
      <c r="B4887" t="s">
        <v>9</v>
      </c>
      <c r="C4887">
        <v>394319</v>
      </c>
      <c r="D4887" t="s">
        <v>10</v>
      </c>
      <c r="E4887" t="s">
        <v>16</v>
      </c>
      <c r="F4887" t="s">
        <v>12</v>
      </c>
      <c r="G4887" t="s">
        <v>13</v>
      </c>
      <c r="H4887" t="s">
        <v>13</v>
      </c>
      <c r="I4887">
        <v>34</v>
      </c>
    </row>
    <row r="4888" spans="1:9" x14ac:dyDescent="0.3">
      <c r="A4888">
        <v>4887</v>
      </c>
      <c r="B4888" t="s">
        <v>15</v>
      </c>
      <c r="C4888">
        <v>351823</v>
      </c>
      <c r="D4888" t="s">
        <v>10</v>
      </c>
      <c r="E4888" t="s">
        <v>11</v>
      </c>
      <c r="F4888" t="s">
        <v>12</v>
      </c>
      <c r="G4888" t="s">
        <v>13</v>
      </c>
      <c r="H4888" t="s">
        <v>13</v>
      </c>
      <c r="I4888">
        <v>27</v>
      </c>
    </row>
    <row r="4889" spans="1:9" x14ac:dyDescent="0.3">
      <c r="A4889">
        <v>4888</v>
      </c>
      <c r="B4889" t="s">
        <v>9</v>
      </c>
      <c r="C4889">
        <v>2326097.7000000002</v>
      </c>
      <c r="D4889" t="s">
        <v>10</v>
      </c>
      <c r="E4889" t="s">
        <v>11</v>
      </c>
      <c r="F4889" t="s">
        <v>12</v>
      </c>
      <c r="G4889" t="s">
        <v>13</v>
      </c>
      <c r="H4889" t="s">
        <v>13</v>
      </c>
      <c r="I4889">
        <v>54</v>
      </c>
    </row>
    <row r="4890" spans="1:9" x14ac:dyDescent="0.3">
      <c r="A4890">
        <v>4889</v>
      </c>
      <c r="B4890" t="s">
        <v>9</v>
      </c>
      <c r="C4890">
        <v>267520</v>
      </c>
      <c r="D4890" t="s">
        <v>10</v>
      </c>
      <c r="E4890" t="s">
        <v>16</v>
      </c>
      <c r="F4890" t="s">
        <v>12</v>
      </c>
      <c r="G4890" t="s">
        <v>13</v>
      </c>
      <c r="H4890" t="s">
        <v>13</v>
      </c>
      <c r="I4890">
        <v>56</v>
      </c>
    </row>
    <row r="4891" spans="1:9" x14ac:dyDescent="0.3">
      <c r="A4891">
        <v>4890</v>
      </c>
      <c r="B4891" t="s">
        <v>9</v>
      </c>
      <c r="C4891">
        <v>1645618</v>
      </c>
      <c r="D4891" t="s">
        <v>10</v>
      </c>
      <c r="E4891" t="s">
        <v>16</v>
      </c>
      <c r="F4891" t="s">
        <v>12</v>
      </c>
      <c r="G4891" t="s">
        <v>13</v>
      </c>
      <c r="H4891" t="s">
        <v>13</v>
      </c>
      <c r="I4891">
        <v>28</v>
      </c>
    </row>
    <row r="4892" spans="1:9" x14ac:dyDescent="0.3">
      <c r="A4892">
        <v>4891</v>
      </c>
      <c r="B4892" t="s">
        <v>9</v>
      </c>
      <c r="C4892">
        <v>278030</v>
      </c>
      <c r="D4892" t="s">
        <v>19</v>
      </c>
      <c r="E4892" t="s">
        <v>16</v>
      </c>
      <c r="F4892" t="s">
        <v>12</v>
      </c>
      <c r="G4892" t="s">
        <v>13</v>
      </c>
      <c r="H4892" t="s">
        <v>13</v>
      </c>
      <c r="I4892">
        <v>58</v>
      </c>
    </row>
    <row r="4893" spans="1:9" x14ac:dyDescent="0.3">
      <c r="A4893">
        <v>4892</v>
      </c>
      <c r="B4893" t="s">
        <v>9</v>
      </c>
      <c r="C4893">
        <v>38615</v>
      </c>
      <c r="D4893" t="s">
        <v>10</v>
      </c>
      <c r="E4893" t="s">
        <v>16</v>
      </c>
      <c r="F4893" t="s">
        <v>12</v>
      </c>
      <c r="G4893" t="s">
        <v>13</v>
      </c>
      <c r="H4893" t="s">
        <v>13</v>
      </c>
      <c r="I4893">
        <v>26</v>
      </c>
    </row>
    <row r="4894" spans="1:9" x14ac:dyDescent="0.3">
      <c r="A4894">
        <v>4893</v>
      </c>
      <c r="B4894" t="s">
        <v>9</v>
      </c>
      <c r="C4894">
        <v>586357</v>
      </c>
      <c r="D4894" t="s">
        <v>14</v>
      </c>
      <c r="E4894" t="s">
        <v>11</v>
      </c>
      <c r="F4894" t="s">
        <v>12</v>
      </c>
      <c r="G4894" t="s">
        <v>13</v>
      </c>
      <c r="H4894" t="s">
        <v>13</v>
      </c>
      <c r="I4894">
        <v>91</v>
      </c>
    </row>
    <row r="4895" spans="1:9" x14ac:dyDescent="0.3">
      <c r="A4895">
        <v>4894</v>
      </c>
      <c r="B4895" t="s">
        <v>9</v>
      </c>
      <c r="C4895">
        <v>633542.55000000005</v>
      </c>
      <c r="D4895" t="s">
        <v>10</v>
      </c>
      <c r="E4895" t="s">
        <v>16</v>
      </c>
      <c r="F4895" t="s">
        <v>12</v>
      </c>
      <c r="G4895" t="s">
        <v>13</v>
      </c>
      <c r="H4895" t="s">
        <v>13</v>
      </c>
      <c r="I4895">
        <v>37</v>
      </c>
    </row>
    <row r="4896" spans="1:9" x14ac:dyDescent="0.3">
      <c r="A4896">
        <v>4895</v>
      </c>
      <c r="B4896" t="s">
        <v>9</v>
      </c>
      <c r="C4896">
        <v>501669</v>
      </c>
      <c r="D4896" t="s">
        <v>18</v>
      </c>
      <c r="E4896" t="s">
        <v>16</v>
      </c>
      <c r="F4896" t="s">
        <v>12</v>
      </c>
      <c r="G4896" t="s">
        <v>13</v>
      </c>
      <c r="H4896" t="s">
        <v>13</v>
      </c>
      <c r="I4896">
        <v>44</v>
      </c>
    </row>
    <row r="4897" spans="1:9" x14ac:dyDescent="0.3">
      <c r="A4897">
        <v>4896</v>
      </c>
      <c r="B4897" t="s">
        <v>15</v>
      </c>
      <c r="C4897">
        <v>787199</v>
      </c>
      <c r="D4897" t="s">
        <v>14</v>
      </c>
      <c r="E4897" t="s">
        <v>11</v>
      </c>
      <c r="F4897" t="s">
        <v>12</v>
      </c>
      <c r="G4897" t="s">
        <v>13</v>
      </c>
      <c r="H4897" t="s">
        <v>13</v>
      </c>
      <c r="I4897">
        <v>78</v>
      </c>
    </row>
    <row r="4898" spans="1:9" x14ac:dyDescent="0.3">
      <c r="A4898">
        <v>4897</v>
      </c>
      <c r="B4898" t="s">
        <v>9</v>
      </c>
      <c r="C4898">
        <v>230792.07</v>
      </c>
      <c r="D4898" t="s">
        <v>10</v>
      </c>
      <c r="E4898" t="s">
        <v>11</v>
      </c>
      <c r="F4898" t="s">
        <v>12</v>
      </c>
      <c r="G4898" t="s">
        <v>13</v>
      </c>
      <c r="H4898" t="s">
        <v>13</v>
      </c>
      <c r="I4898">
        <v>48</v>
      </c>
    </row>
    <row r="4899" spans="1:9" x14ac:dyDescent="0.3">
      <c r="A4899">
        <v>4898</v>
      </c>
      <c r="B4899" t="s">
        <v>9</v>
      </c>
      <c r="C4899">
        <v>295503</v>
      </c>
      <c r="D4899" t="s">
        <v>10</v>
      </c>
      <c r="E4899" t="s">
        <v>16</v>
      </c>
      <c r="F4899" t="s">
        <v>12</v>
      </c>
      <c r="G4899" t="s">
        <v>13</v>
      </c>
      <c r="H4899" t="s">
        <v>13</v>
      </c>
      <c r="I4899">
        <v>34</v>
      </c>
    </row>
    <row r="4900" spans="1:9" x14ac:dyDescent="0.3">
      <c r="A4900">
        <v>4899</v>
      </c>
      <c r="B4900" t="s">
        <v>9</v>
      </c>
      <c r="C4900">
        <v>1220204</v>
      </c>
      <c r="D4900" t="s">
        <v>10</v>
      </c>
      <c r="E4900" t="s">
        <v>11</v>
      </c>
      <c r="F4900" t="s">
        <v>12</v>
      </c>
      <c r="G4900" t="s">
        <v>13</v>
      </c>
      <c r="H4900" t="s">
        <v>13</v>
      </c>
      <c r="I4900">
        <v>45</v>
      </c>
    </row>
    <row r="4901" spans="1:9" x14ac:dyDescent="0.3">
      <c r="A4901">
        <v>4900</v>
      </c>
      <c r="B4901" t="s">
        <v>9</v>
      </c>
      <c r="C4901">
        <v>639148</v>
      </c>
      <c r="D4901" t="s">
        <v>18</v>
      </c>
      <c r="E4901" t="s">
        <v>16</v>
      </c>
      <c r="F4901" t="s">
        <v>12</v>
      </c>
      <c r="G4901" t="s">
        <v>13</v>
      </c>
      <c r="H4901" t="s">
        <v>12</v>
      </c>
      <c r="I4901">
        <v>60</v>
      </c>
    </row>
    <row r="4902" spans="1:9" x14ac:dyDescent="0.3">
      <c r="A4902">
        <v>4901</v>
      </c>
      <c r="B4902" t="s">
        <v>15</v>
      </c>
      <c r="C4902">
        <v>898639.65</v>
      </c>
      <c r="D4902" t="s">
        <v>10</v>
      </c>
      <c r="E4902" t="s">
        <v>11</v>
      </c>
      <c r="F4902" t="s">
        <v>12</v>
      </c>
      <c r="G4902" t="s">
        <v>13</v>
      </c>
      <c r="H4902" t="s">
        <v>13</v>
      </c>
      <c r="I4902">
        <v>32</v>
      </c>
    </row>
    <row r="4903" spans="1:9" x14ac:dyDescent="0.3">
      <c r="A4903">
        <v>4902</v>
      </c>
      <c r="B4903" t="s">
        <v>9</v>
      </c>
      <c r="C4903">
        <v>278030</v>
      </c>
      <c r="D4903" t="s">
        <v>19</v>
      </c>
      <c r="E4903" t="s">
        <v>16</v>
      </c>
      <c r="F4903" t="s">
        <v>12</v>
      </c>
      <c r="G4903" t="s">
        <v>13</v>
      </c>
      <c r="H4903" t="s">
        <v>13</v>
      </c>
      <c r="I4903">
        <v>53</v>
      </c>
    </row>
    <row r="4904" spans="1:9" x14ac:dyDescent="0.3">
      <c r="A4904">
        <v>4903</v>
      </c>
      <c r="B4904" t="s">
        <v>9</v>
      </c>
      <c r="C4904">
        <v>310124</v>
      </c>
      <c r="D4904" t="s">
        <v>18</v>
      </c>
      <c r="E4904" t="s">
        <v>16</v>
      </c>
      <c r="F4904" t="s">
        <v>12</v>
      </c>
      <c r="G4904" t="s">
        <v>13</v>
      </c>
      <c r="H4904" t="s">
        <v>13</v>
      </c>
      <c r="I4904">
        <v>57</v>
      </c>
    </row>
    <row r="4905" spans="1:9" x14ac:dyDescent="0.3">
      <c r="A4905">
        <v>4904</v>
      </c>
      <c r="B4905" t="s">
        <v>9</v>
      </c>
      <c r="C4905">
        <v>991376.88</v>
      </c>
      <c r="D4905" t="s">
        <v>10</v>
      </c>
      <c r="E4905" t="s">
        <v>16</v>
      </c>
      <c r="F4905" t="s">
        <v>12</v>
      </c>
      <c r="G4905" t="s">
        <v>13</v>
      </c>
      <c r="H4905" t="s">
        <v>13</v>
      </c>
      <c r="I4905">
        <v>45</v>
      </c>
    </row>
    <row r="4906" spans="1:9" x14ac:dyDescent="0.3">
      <c r="A4906">
        <v>4905</v>
      </c>
      <c r="B4906" t="s">
        <v>9</v>
      </c>
      <c r="C4906">
        <v>308921.96000000002</v>
      </c>
      <c r="D4906" t="s">
        <v>10</v>
      </c>
      <c r="E4906" t="s">
        <v>16</v>
      </c>
      <c r="F4906" t="s">
        <v>12</v>
      </c>
      <c r="G4906" t="s">
        <v>13</v>
      </c>
      <c r="H4906" t="s">
        <v>13</v>
      </c>
      <c r="I4906">
        <v>24</v>
      </c>
    </row>
    <row r="4907" spans="1:9" x14ac:dyDescent="0.3">
      <c r="A4907">
        <v>4906</v>
      </c>
      <c r="B4907" t="s">
        <v>15</v>
      </c>
      <c r="C4907">
        <v>297046</v>
      </c>
      <c r="D4907" t="s">
        <v>17</v>
      </c>
      <c r="E4907" t="s">
        <v>16</v>
      </c>
      <c r="F4907" t="s">
        <v>12</v>
      </c>
      <c r="G4907" t="s">
        <v>12</v>
      </c>
      <c r="H4907" t="s">
        <v>13</v>
      </c>
      <c r="I4907">
        <v>39</v>
      </c>
    </row>
    <row r="4908" spans="1:9" x14ac:dyDescent="0.3">
      <c r="A4908">
        <v>4907</v>
      </c>
      <c r="B4908" t="s">
        <v>9</v>
      </c>
      <c r="C4908">
        <v>347568.48</v>
      </c>
      <c r="D4908" t="s">
        <v>10</v>
      </c>
      <c r="E4908" t="s">
        <v>16</v>
      </c>
      <c r="F4908" t="s">
        <v>12</v>
      </c>
      <c r="G4908" t="s">
        <v>13</v>
      </c>
      <c r="H4908" t="s">
        <v>13</v>
      </c>
      <c r="I4908">
        <v>27</v>
      </c>
    </row>
    <row r="4909" spans="1:9" x14ac:dyDescent="0.3">
      <c r="A4909">
        <v>4908</v>
      </c>
      <c r="B4909" t="s">
        <v>9</v>
      </c>
      <c r="C4909">
        <v>297045</v>
      </c>
      <c r="D4909" t="s">
        <v>18</v>
      </c>
      <c r="E4909" t="s">
        <v>16</v>
      </c>
      <c r="F4909" t="s">
        <v>12</v>
      </c>
      <c r="G4909" t="s">
        <v>13</v>
      </c>
      <c r="H4909" t="s">
        <v>12</v>
      </c>
      <c r="I4909">
        <v>57</v>
      </c>
    </row>
    <row r="4910" spans="1:9" x14ac:dyDescent="0.3">
      <c r="A4910">
        <v>4909</v>
      </c>
      <c r="B4910" t="s">
        <v>9</v>
      </c>
      <c r="C4910">
        <v>353906</v>
      </c>
      <c r="D4910" t="s">
        <v>18</v>
      </c>
      <c r="E4910" t="s">
        <v>16</v>
      </c>
      <c r="F4910" t="s">
        <v>12</v>
      </c>
      <c r="G4910" t="s">
        <v>13</v>
      </c>
      <c r="H4910" t="s">
        <v>13</v>
      </c>
      <c r="I4910">
        <v>42</v>
      </c>
    </row>
    <row r="4911" spans="1:9" x14ac:dyDescent="0.3">
      <c r="A4911">
        <v>4910</v>
      </c>
      <c r="B4911" t="s">
        <v>9</v>
      </c>
      <c r="C4911">
        <v>77230</v>
      </c>
      <c r="D4911" t="s">
        <v>10</v>
      </c>
      <c r="E4911" t="s">
        <v>16</v>
      </c>
      <c r="F4911" t="s">
        <v>12</v>
      </c>
      <c r="G4911" t="s">
        <v>13</v>
      </c>
      <c r="H4911" t="s">
        <v>13</v>
      </c>
      <c r="I4911">
        <v>22</v>
      </c>
    </row>
    <row r="4912" spans="1:9" x14ac:dyDescent="0.3">
      <c r="A4912">
        <v>4911</v>
      </c>
      <c r="B4912" t="s">
        <v>9</v>
      </c>
      <c r="C4912">
        <v>335206</v>
      </c>
      <c r="D4912" t="s">
        <v>10</v>
      </c>
      <c r="E4912" t="s">
        <v>16</v>
      </c>
      <c r="F4912" t="s">
        <v>12</v>
      </c>
      <c r="G4912" t="s">
        <v>13</v>
      </c>
      <c r="H4912" t="s">
        <v>13</v>
      </c>
      <c r="I4912">
        <v>37</v>
      </c>
    </row>
    <row r="4913" spans="1:9" x14ac:dyDescent="0.3">
      <c r="A4913">
        <v>4912</v>
      </c>
      <c r="B4913" t="s">
        <v>9</v>
      </c>
      <c r="C4913">
        <v>328196</v>
      </c>
      <c r="D4913" t="s">
        <v>18</v>
      </c>
      <c r="E4913" t="s">
        <v>16</v>
      </c>
      <c r="F4913" t="s">
        <v>12</v>
      </c>
      <c r="G4913" t="s">
        <v>12</v>
      </c>
      <c r="H4913" t="s">
        <v>12</v>
      </c>
      <c r="I4913">
        <v>37</v>
      </c>
    </row>
    <row r="4914" spans="1:9" x14ac:dyDescent="0.3">
      <c r="A4914">
        <v>4913</v>
      </c>
      <c r="B4914" t="s">
        <v>15</v>
      </c>
      <c r="C4914">
        <v>1354854</v>
      </c>
      <c r="D4914" t="s">
        <v>10</v>
      </c>
      <c r="E4914" t="s">
        <v>11</v>
      </c>
      <c r="F4914" t="s">
        <v>12</v>
      </c>
      <c r="G4914" t="s">
        <v>13</v>
      </c>
      <c r="H4914" t="s">
        <v>12</v>
      </c>
      <c r="I4914">
        <v>42</v>
      </c>
    </row>
    <row r="4915" spans="1:9" x14ac:dyDescent="0.3">
      <c r="A4915">
        <v>4914</v>
      </c>
      <c r="B4915" t="s">
        <v>15</v>
      </c>
      <c r="C4915">
        <v>2021471.57</v>
      </c>
      <c r="D4915" t="s">
        <v>10</v>
      </c>
      <c r="E4915" t="s">
        <v>11</v>
      </c>
      <c r="F4915" t="s">
        <v>12</v>
      </c>
      <c r="G4915" t="s">
        <v>13</v>
      </c>
      <c r="H4915" t="s">
        <v>13</v>
      </c>
      <c r="I4915">
        <v>38</v>
      </c>
    </row>
    <row r="4916" spans="1:9" x14ac:dyDescent="0.3">
      <c r="A4916">
        <v>4915</v>
      </c>
      <c r="B4916" t="s">
        <v>9</v>
      </c>
      <c r="C4916">
        <v>2753365.06</v>
      </c>
      <c r="D4916" t="s">
        <v>10</v>
      </c>
      <c r="E4916" t="s">
        <v>11</v>
      </c>
      <c r="F4916" t="s">
        <v>12</v>
      </c>
      <c r="G4916" t="s">
        <v>13</v>
      </c>
      <c r="H4916" t="s">
        <v>13</v>
      </c>
      <c r="I4916">
        <v>27</v>
      </c>
    </row>
    <row r="4917" spans="1:9" x14ac:dyDescent="0.3">
      <c r="A4917">
        <v>4916</v>
      </c>
      <c r="B4917" t="s">
        <v>9</v>
      </c>
      <c r="C4917">
        <v>242000</v>
      </c>
      <c r="D4917" t="s">
        <v>10</v>
      </c>
      <c r="E4917" t="s">
        <v>16</v>
      </c>
      <c r="F4917" t="s">
        <v>12</v>
      </c>
      <c r="G4917" t="s">
        <v>13</v>
      </c>
      <c r="H4917" t="s">
        <v>13</v>
      </c>
      <c r="I4917">
        <v>22</v>
      </c>
    </row>
    <row r="4918" spans="1:9" x14ac:dyDescent="0.3">
      <c r="A4918">
        <v>4917</v>
      </c>
      <c r="B4918" t="s">
        <v>15</v>
      </c>
      <c r="C4918">
        <v>278030</v>
      </c>
      <c r="D4918" t="s">
        <v>17</v>
      </c>
      <c r="E4918" t="s">
        <v>16</v>
      </c>
      <c r="F4918" t="s">
        <v>12</v>
      </c>
      <c r="G4918" t="s">
        <v>13</v>
      </c>
      <c r="H4918" t="s">
        <v>13</v>
      </c>
      <c r="I4918">
        <v>60</v>
      </c>
    </row>
    <row r="4919" spans="1:9" x14ac:dyDescent="0.3">
      <c r="A4919">
        <v>4918</v>
      </c>
      <c r="B4919" t="s">
        <v>9</v>
      </c>
      <c r="C4919">
        <v>370681.59999999998</v>
      </c>
      <c r="D4919" t="s">
        <v>10</v>
      </c>
      <c r="E4919" t="s">
        <v>16</v>
      </c>
      <c r="F4919" t="s">
        <v>12</v>
      </c>
      <c r="G4919" t="s">
        <v>13</v>
      </c>
      <c r="H4919" t="s">
        <v>13</v>
      </c>
      <c r="I4919">
        <v>28</v>
      </c>
    </row>
    <row r="4920" spans="1:9" x14ac:dyDescent="0.3">
      <c r="A4920">
        <v>4919</v>
      </c>
      <c r="B4920" t="s">
        <v>9</v>
      </c>
      <c r="C4920">
        <v>195150</v>
      </c>
      <c r="D4920" t="s">
        <v>10</v>
      </c>
      <c r="E4920" t="s">
        <v>16</v>
      </c>
      <c r="F4920" t="s">
        <v>12</v>
      </c>
      <c r="G4920" t="s">
        <v>13</v>
      </c>
      <c r="H4920" t="s">
        <v>13</v>
      </c>
      <c r="I4920">
        <v>36</v>
      </c>
    </row>
    <row r="4921" spans="1:9" x14ac:dyDescent="0.3">
      <c r="A4921">
        <v>4920</v>
      </c>
      <c r="B4921" t="s">
        <v>9</v>
      </c>
      <c r="C4921">
        <v>404463</v>
      </c>
      <c r="D4921" t="s">
        <v>18</v>
      </c>
      <c r="E4921" t="s">
        <v>16</v>
      </c>
      <c r="F4921" t="s">
        <v>12</v>
      </c>
      <c r="G4921" t="s">
        <v>13</v>
      </c>
      <c r="H4921" t="s">
        <v>13</v>
      </c>
      <c r="I4921">
        <v>43</v>
      </c>
    </row>
    <row r="4922" spans="1:9" x14ac:dyDescent="0.3">
      <c r="A4922">
        <v>4921</v>
      </c>
      <c r="B4922" t="s">
        <v>9</v>
      </c>
      <c r="C4922">
        <v>581349.26</v>
      </c>
      <c r="D4922" t="s">
        <v>10</v>
      </c>
      <c r="E4922" t="s">
        <v>16</v>
      </c>
      <c r="F4922" t="s">
        <v>12</v>
      </c>
      <c r="G4922" t="s">
        <v>13</v>
      </c>
      <c r="H4922" t="s">
        <v>13</v>
      </c>
      <c r="I4922">
        <v>46</v>
      </c>
    </row>
    <row r="4923" spans="1:9" x14ac:dyDescent="0.3">
      <c r="A4923">
        <v>4922</v>
      </c>
      <c r="B4923" t="s">
        <v>9</v>
      </c>
      <c r="C4923">
        <v>903746</v>
      </c>
      <c r="D4923" t="s">
        <v>10</v>
      </c>
      <c r="E4923" t="s">
        <v>16</v>
      </c>
      <c r="F4923" t="s">
        <v>12</v>
      </c>
      <c r="G4923" t="s">
        <v>13</v>
      </c>
      <c r="H4923" t="s">
        <v>13</v>
      </c>
      <c r="I4923">
        <v>32</v>
      </c>
    </row>
    <row r="4924" spans="1:9" x14ac:dyDescent="0.3">
      <c r="A4924">
        <v>4923</v>
      </c>
      <c r="B4924" t="s">
        <v>9</v>
      </c>
      <c r="C4924">
        <v>278030</v>
      </c>
      <c r="D4924" t="s">
        <v>19</v>
      </c>
      <c r="E4924" t="s">
        <v>16</v>
      </c>
      <c r="F4924" t="s">
        <v>12</v>
      </c>
      <c r="G4924" t="s">
        <v>13</v>
      </c>
      <c r="H4924" t="s">
        <v>13</v>
      </c>
      <c r="I4924">
        <v>69</v>
      </c>
    </row>
    <row r="4925" spans="1:9" x14ac:dyDescent="0.3">
      <c r="A4925">
        <v>4924</v>
      </c>
      <c r="B4925" t="s">
        <v>15</v>
      </c>
      <c r="C4925">
        <v>25000</v>
      </c>
      <c r="D4925" t="s">
        <v>10</v>
      </c>
      <c r="E4925" t="s">
        <v>16</v>
      </c>
      <c r="F4925" t="s">
        <v>12</v>
      </c>
      <c r="G4925" t="s">
        <v>13</v>
      </c>
      <c r="H4925" t="s">
        <v>13</v>
      </c>
      <c r="I4925">
        <v>49</v>
      </c>
    </row>
    <row r="4926" spans="1:9" x14ac:dyDescent="0.3">
      <c r="A4926">
        <v>4925</v>
      </c>
      <c r="B4926" t="s">
        <v>9</v>
      </c>
      <c r="C4926">
        <v>1558990</v>
      </c>
      <c r="D4926" t="s">
        <v>10</v>
      </c>
      <c r="E4926" t="s">
        <v>11</v>
      </c>
      <c r="F4926" t="s">
        <v>12</v>
      </c>
      <c r="G4926" t="s">
        <v>13</v>
      </c>
      <c r="H4926" t="s">
        <v>13</v>
      </c>
      <c r="I4926">
        <v>43</v>
      </c>
    </row>
    <row r="4927" spans="1:9" x14ac:dyDescent="0.3">
      <c r="A4927">
        <v>4926</v>
      </c>
      <c r="B4927" t="s">
        <v>9</v>
      </c>
      <c r="C4927">
        <v>1177435.8899999999</v>
      </c>
      <c r="D4927" t="s">
        <v>10</v>
      </c>
      <c r="E4927" t="s">
        <v>16</v>
      </c>
      <c r="F4927" t="s">
        <v>12</v>
      </c>
      <c r="G4927" t="s">
        <v>13</v>
      </c>
      <c r="H4927" t="s">
        <v>13</v>
      </c>
      <c r="I4927">
        <v>28</v>
      </c>
    </row>
    <row r="4928" spans="1:9" x14ac:dyDescent="0.3">
      <c r="A4928">
        <v>4927</v>
      </c>
      <c r="B4928" t="s">
        <v>15</v>
      </c>
      <c r="C4928">
        <v>199760.73</v>
      </c>
      <c r="D4928" t="s">
        <v>10</v>
      </c>
      <c r="E4928" t="s">
        <v>16</v>
      </c>
      <c r="F4928" t="s">
        <v>12</v>
      </c>
      <c r="G4928" t="s">
        <v>13</v>
      </c>
      <c r="H4928" t="s">
        <v>13</v>
      </c>
      <c r="I4928">
        <v>46</v>
      </c>
    </row>
    <row r="4929" spans="1:9" x14ac:dyDescent="0.3">
      <c r="A4929">
        <v>4928</v>
      </c>
      <c r="B4929" t="s">
        <v>9</v>
      </c>
      <c r="C4929">
        <v>827454</v>
      </c>
      <c r="D4929" t="s">
        <v>10</v>
      </c>
      <c r="E4929" t="s">
        <v>16</v>
      </c>
      <c r="F4929" t="s">
        <v>12</v>
      </c>
      <c r="G4929" t="s">
        <v>13</v>
      </c>
      <c r="H4929" t="s">
        <v>13</v>
      </c>
      <c r="I4929">
        <v>22</v>
      </c>
    </row>
    <row r="4930" spans="1:9" x14ac:dyDescent="0.3">
      <c r="A4930">
        <v>4929</v>
      </c>
      <c r="B4930" t="s">
        <v>9</v>
      </c>
      <c r="C4930">
        <v>297045</v>
      </c>
      <c r="D4930" t="s">
        <v>17</v>
      </c>
      <c r="E4930" t="s">
        <v>16</v>
      </c>
      <c r="F4930" t="s">
        <v>12</v>
      </c>
      <c r="G4930" t="s">
        <v>13</v>
      </c>
      <c r="H4930" t="s">
        <v>13</v>
      </c>
      <c r="I4930">
        <v>59</v>
      </c>
    </row>
    <row r="4931" spans="1:9" x14ac:dyDescent="0.3">
      <c r="A4931">
        <v>4930</v>
      </c>
      <c r="B4931" t="s">
        <v>9</v>
      </c>
      <c r="C4931">
        <v>842792.5</v>
      </c>
      <c r="D4931" t="s">
        <v>10</v>
      </c>
      <c r="E4931" t="s">
        <v>11</v>
      </c>
      <c r="F4931" t="s">
        <v>12</v>
      </c>
      <c r="G4931" t="s">
        <v>13</v>
      </c>
      <c r="H4931" t="s">
        <v>13</v>
      </c>
      <c r="I4931">
        <v>33</v>
      </c>
    </row>
    <row r="4932" spans="1:9" x14ac:dyDescent="0.3">
      <c r="A4932">
        <v>4931</v>
      </c>
      <c r="B4932" t="s">
        <v>15</v>
      </c>
      <c r="C4932">
        <v>297046</v>
      </c>
      <c r="D4932" t="s">
        <v>17</v>
      </c>
      <c r="E4932" t="s">
        <v>16</v>
      </c>
      <c r="F4932" t="s">
        <v>12</v>
      </c>
      <c r="G4932" t="s">
        <v>12</v>
      </c>
      <c r="H4932" t="s">
        <v>13</v>
      </c>
      <c r="I4932">
        <v>33</v>
      </c>
    </row>
    <row r="4933" spans="1:9" x14ac:dyDescent="0.3">
      <c r="A4933">
        <v>4932</v>
      </c>
      <c r="B4933" t="s">
        <v>9</v>
      </c>
      <c r="C4933">
        <v>268990.86</v>
      </c>
      <c r="D4933" t="s">
        <v>10</v>
      </c>
      <c r="E4933" t="s">
        <v>16</v>
      </c>
      <c r="F4933" t="s">
        <v>12</v>
      </c>
      <c r="G4933" t="s">
        <v>13</v>
      </c>
      <c r="H4933" t="s">
        <v>13</v>
      </c>
      <c r="I4933">
        <v>26</v>
      </c>
    </row>
    <row r="4934" spans="1:9" x14ac:dyDescent="0.3">
      <c r="A4934">
        <v>4933</v>
      </c>
      <c r="B4934" t="s">
        <v>15</v>
      </c>
      <c r="C4934">
        <v>953508</v>
      </c>
      <c r="D4934" t="s">
        <v>14</v>
      </c>
      <c r="E4934" t="s">
        <v>11</v>
      </c>
      <c r="F4934" t="s">
        <v>12</v>
      </c>
      <c r="G4934" t="s">
        <v>13</v>
      </c>
      <c r="H4934" t="s">
        <v>13</v>
      </c>
      <c r="I4934">
        <v>70</v>
      </c>
    </row>
    <row r="4935" spans="1:9" x14ac:dyDescent="0.3">
      <c r="A4935">
        <v>4934</v>
      </c>
      <c r="B4935" t="s">
        <v>15</v>
      </c>
      <c r="C4935">
        <v>292120</v>
      </c>
      <c r="D4935" t="s">
        <v>10</v>
      </c>
      <c r="E4935" t="s">
        <v>16</v>
      </c>
      <c r="F4935" t="s">
        <v>12</v>
      </c>
      <c r="G4935" t="s">
        <v>13</v>
      </c>
      <c r="H4935" t="s">
        <v>13</v>
      </c>
      <c r="I4935">
        <v>26</v>
      </c>
    </row>
    <row r="4936" spans="1:9" x14ac:dyDescent="0.3">
      <c r="A4936">
        <v>4935</v>
      </c>
      <c r="B4936" t="s">
        <v>15</v>
      </c>
      <c r="C4936">
        <v>2417560.34</v>
      </c>
      <c r="D4936" t="s">
        <v>10</v>
      </c>
      <c r="E4936" t="s">
        <v>11</v>
      </c>
      <c r="F4936" t="s">
        <v>12</v>
      </c>
      <c r="G4936" t="s">
        <v>13</v>
      </c>
      <c r="H4936" t="s">
        <v>13</v>
      </c>
      <c r="I4936">
        <v>53</v>
      </c>
    </row>
    <row r="4937" spans="1:9" x14ac:dyDescent="0.3">
      <c r="A4937">
        <v>4936</v>
      </c>
      <c r="B4937" t="s">
        <v>15</v>
      </c>
      <c r="C4937">
        <v>5000</v>
      </c>
      <c r="D4937" t="s">
        <v>10</v>
      </c>
      <c r="E4937" t="s">
        <v>16</v>
      </c>
      <c r="F4937" t="s">
        <v>12</v>
      </c>
      <c r="G4937" t="s">
        <v>13</v>
      </c>
      <c r="H4937" t="s">
        <v>13</v>
      </c>
      <c r="I4937">
        <v>39</v>
      </c>
    </row>
    <row r="4938" spans="1:9" x14ac:dyDescent="0.3">
      <c r="A4938">
        <v>4937</v>
      </c>
      <c r="B4938" t="s">
        <v>9</v>
      </c>
      <c r="C4938">
        <v>631606.25</v>
      </c>
      <c r="D4938" t="s">
        <v>10</v>
      </c>
      <c r="E4938" t="s">
        <v>16</v>
      </c>
      <c r="F4938" t="s">
        <v>12</v>
      </c>
      <c r="G4938" t="s">
        <v>12</v>
      </c>
      <c r="H4938" t="s">
        <v>13</v>
      </c>
      <c r="I4938">
        <v>20</v>
      </c>
    </row>
    <row r="4939" spans="1:9" x14ac:dyDescent="0.3">
      <c r="A4939">
        <v>4938</v>
      </c>
      <c r="B4939" t="s">
        <v>9</v>
      </c>
      <c r="C4939">
        <v>299441</v>
      </c>
      <c r="D4939" t="s">
        <v>18</v>
      </c>
      <c r="E4939" t="s">
        <v>16</v>
      </c>
      <c r="F4939" t="s">
        <v>12</v>
      </c>
      <c r="G4939" t="s">
        <v>13</v>
      </c>
      <c r="H4939" t="s">
        <v>13</v>
      </c>
      <c r="I4939">
        <v>31</v>
      </c>
    </row>
    <row r="4940" spans="1:9" x14ac:dyDescent="0.3">
      <c r="A4940">
        <v>4939</v>
      </c>
      <c r="B4940" t="s">
        <v>15</v>
      </c>
      <c r="C4940">
        <v>233740</v>
      </c>
      <c r="D4940" t="s">
        <v>10</v>
      </c>
      <c r="E4940" t="s">
        <v>16</v>
      </c>
      <c r="F4940" t="s">
        <v>12</v>
      </c>
      <c r="G4940" t="s">
        <v>13</v>
      </c>
      <c r="H4940" t="s">
        <v>13</v>
      </c>
      <c r="I4940">
        <v>18</v>
      </c>
    </row>
    <row r="4941" spans="1:9" x14ac:dyDescent="0.3">
      <c r="A4941">
        <v>4940</v>
      </c>
      <c r="B4941" t="s">
        <v>9</v>
      </c>
      <c r="C4941">
        <v>297046</v>
      </c>
      <c r="D4941" t="s">
        <v>17</v>
      </c>
      <c r="E4941" t="s">
        <v>16</v>
      </c>
      <c r="F4941" t="s">
        <v>12</v>
      </c>
      <c r="G4941" t="s">
        <v>13</v>
      </c>
      <c r="H4941" t="s">
        <v>13</v>
      </c>
      <c r="I4941">
        <v>40</v>
      </c>
    </row>
    <row r="4942" spans="1:9" x14ac:dyDescent="0.3">
      <c r="A4942">
        <v>4941</v>
      </c>
      <c r="B4942" t="s">
        <v>15</v>
      </c>
      <c r="C4942">
        <v>278030</v>
      </c>
      <c r="D4942" t="s">
        <v>17</v>
      </c>
      <c r="E4942" t="s">
        <v>16</v>
      </c>
      <c r="F4942" t="s">
        <v>12</v>
      </c>
      <c r="G4942" t="s">
        <v>13</v>
      </c>
      <c r="H4942" t="s">
        <v>13</v>
      </c>
      <c r="I4942">
        <v>50</v>
      </c>
    </row>
    <row r="4943" spans="1:9" x14ac:dyDescent="0.3">
      <c r="A4943">
        <v>4942</v>
      </c>
      <c r="B4943" t="s">
        <v>9</v>
      </c>
      <c r="C4943">
        <v>3670341.6</v>
      </c>
      <c r="D4943" t="s">
        <v>10</v>
      </c>
      <c r="E4943" t="s">
        <v>16</v>
      </c>
      <c r="F4943" t="s">
        <v>12</v>
      </c>
      <c r="G4943" t="s">
        <v>13</v>
      </c>
      <c r="H4943" t="s">
        <v>13</v>
      </c>
      <c r="I4943">
        <v>42</v>
      </c>
    </row>
    <row r="4944" spans="1:9" x14ac:dyDescent="0.3">
      <c r="A4944">
        <v>4943</v>
      </c>
      <c r="B4944" t="s">
        <v>9</v>
      </c>
      <c r="C4944">
        <v>350050.88</v>
      </c>
      <c r="D4944" t="s">
        <v>10</v>
      </c>
      <c r="E4944" t="s">
        <v>16</v>
      </c>
      <c r="F4944" t="s">
        <v>12</v>
      </c>
      <c r="G4944" t="s">
        <v>13</v>
      </c>
      <c r="H4944" t="s">
        <v>13</v>
      </c>
      <c r="I4944">
        <v>26</v>
      </c>
    </row>
    <row r="4945" spans="1:9" x14ac:dyDescent="0.3">
      <c r="A4945">
        <v>4944</v>
      </c>
      <c r="B4945" t="s">
        <v>9</v>
      </c>
      <c r="C4945">
        <v>1225741</v>
      </c>
      <c r="D4945" t="s">
        <v>10</v>
      </c>
      <c r="E4945" t="s">
        <v>16</v>
      </c>
      <c r="F4945" t="s">
        <v>12</v>
      </c>
      <c r="G4945" t="s">
        <v>13</v>
      </c>
      <c r="H4945" t="s">
        <v>13</v>
      </c>
      <c r="I4945">
        <v>57</v>
      </c>
    </row>
    <row r="4946" spans="1:9" x14ac:dyDescent="0.3">
      <c r="A4946">
        <v>4945</v>
      </c>
      <c r="B4946" t="s">
        <v>15</v>
      </c>
      <c r="C4946">
        <v>297045</v>
      </c>
      <c r="D4946" t="s">
        <v>17</v>
      </c>
      <c r="E4946" t="s">
        <v>16</v>
      </c>
      <c r="F4946" t="s">
        <v>12</v>
      </c>
      <c r="G4946" t="s">
        <v>13</v>
      </c>
      <c r="H4946" t="s">
        <v>13</v>
      </c>
      <c r="I4946">
        <v>35</v>
      </c>
    </row>
    <row r="4947" spans="1:9" x14ac:dyDescent="0.3">
      <c r="A4947">
        <v>4946</v>
      </c>
      <c r="B4947" t="s">
        <v>9</v>
      </c>
      <c r="C4947">
        <v>278030</v>
      </c>
      <c r="D4947" t="s">
        <v>19</v>
      </c>
      <c r="E4947" t="s">
        <v>16</v>
      </c>
      <c r="F4947" t="s">
        <v>12</v>
      </c>
      <c r="G4947" t="s">
        <v>13</v>
      </c>
      <c r="H4947" t="s">
        <v>13</v>
      </c>
      <c r="I4947">
        <v>37</v>
      </c>
    </row>
    <row r="4948" spans="1:9" x14ac:dyDescent="0.3">
      <c r="A4948">
        <v>4947</v>
      </c>
      <c r="B4948" t="s">
        <v>15</v>
      </c>
      <c r="C4948">
        <v>1158417</v>
      </c>
      <c r="D4948" t="s">
        <v>10</v>
      </c>
      <c r="E4948" t="s">
        <v>11</v>
      </c>
      <c r="F4948" t="s">
        <v>12</v>
      </c>
      <c r="G4948" t="s">
        <v>13</v>
      </c>
      <c r="H4948" t="s">
        <v>13</v>
      </c>
      <c r="I4948">
        <v>39</v>
      </c>
    </row>
    <row r="4949" spans="1:9" x14ac:dyDescent="0.3">
      <c r="A4949">
        <v>4948</v>
      </c>
      <c r="B4949" t="s">
        <v>15</v>
      </c>
      <c r="C4949">
        <v>297046</v>
      </c>
      <c r="D4949" t="s">
        <v>17</v>
      </c>
      <c r="E4949" t="s">
        <v>16</v>
      </c>
      <c r="F4949" t="s">
        <v>12</v>
      </c>
      <c r="G4949" t="s">
        <v>13</v>
      </c>
      <c r="H4949" t="s">
        <v>13</v>
      </c>
      <c r="I4949">
        <v>24</v>
      </c>
    </row>
    <row r="4950" spans="1:9" x14ac:dyDescent="0.3">
      <c r="A4950">
        <v>4949</v>
      </c>
      <c r="B4950" t="s">
        <v>9</v>
      </c>
      <c r="C4950">
        <v>1376386</v>
      </c>
      <c r="D4950" t="s">
        <v>14</v>
      </c>
      <c r="E4950" t="s">
        <v>11</v>
      </c>
      <c r="F4950" t="s">
        <v>12</v>
      </c>
      <c r="G4950" t="s">
        <v>13</v>
      </c>
      <c r="H4950" t="s">
        <v>13</v>
      </c>
      <c r="I4950">
        <v>67</v>
      </c>
    </row>
    <row r="4951" spans="1:9" x14ac:dyDescent="0.3">
      <c r="A4951">
        <v>4950</v>
      </c>
      <c r="B4951" t="s">
        <v>9</v>
      </c>
      <c r="C4951">
        <v>4206651</v>
      </c>
      <c r="D4951" t="s">
        <v>10</v>
      </c>
      <c r="E4951" t="s">
        <v>11</v>
      </c>
      <c r="F4951" t="s">
        <v>12</v>
      </c>
      <c r="G4951" t="s">
        <v>13</v>
      </c>
      <c r="H4951" t="s">
        <v>13</v>
      </c>
      <c r="I4951">
        <v>69</v>
      </c>
    </row>
    <row r="4952" spans="1:9" x14ac:dyDescent="0.3">
      <c r="A4952">
        <v>4951</v>
      </c>
      <c r="B4952" t="s">
        <v>9</v>
      </c>
      <c r="C4952">
        <v>545415</v>
      </c>
      <c r="D4952" t="s">
        <v>10</v>
      </c>
      <c r="E4952" t="s">
        <v>16</v>
      </c>
      <c r="F4952" t="s">
        <v>12</v>
      </c>
      <c r="G4952" t="s">
        <v>13</v>
      </c>
      <c r="H4952" t="s">
        <v>13</v>
      </c>
      <c r="I4952">
        <v>20</v>
      </c>
    </row>
    <row r="4953" spans="1:9" x14ac:dyDescent="0.3">
      <c r="A4953">
        <v>4952</v>
      </c>
      <c r="B4953" t="s">
        <v>15</v>
      </c>
      <c r="C4953">
        <v>330000</v>
      </c>
      <c r="D4953" t="s">
        <v>10</v>
      </c>
      <c r="E4953" t="s">
        <v>16</v>
      </c>
      <c r="F4953" t="s">
        <v>12</v>
      </c>
      <c r="G4953" t="s">
        <v>13</v>
      </c>
      <c r="H4953" t="s">
        <v>13</v>
      </c>
      <c r="I4953">
        <v>25</v>
      </c>
    </row>
    <row r="4954" spans="1:9" x14ac:dyDescent="0.3">
      <c r="A4954">
        <v>4953</v>
      </c>
      <c r="B4954" t="s">
        <v>9</v>
      </c>
      <c r="C4954">
        <v>297046</v>
      </c>
      <c r="D4954" t="s">
        <v>17</v>
      </c>
      <c r="E4954" t="s">
        <v>16</v>
      </c>
      <c r="F4954" t="s">
        <v>12</v>
      </c>
      <c r="G4954" t="s">
        <v>13</v>
      </c>
      <c r="H4954" t="s">
        <v>13</v>
      </c>
      <c r="I4954">
        <v>62</v>
      </c>
    </row>
    <row r="4955" spans="1:9" x14ac:dyDescent="0.3">
      <c r="A4955">
        <v>4954</v>
      </c>
      <c r="B4955" t="s">
        <v>9</v>
      </c>
      <c r="C4955">
        <v>479252.04</v>
      </c>
      <c r="D4955" t="s">
        <v>10</v>
      </c>
      <c r="E4955" t="s">
        <v>16</v>
      </c>
      <c r="F4955" t="s">
        <v>12</v>
      </c>
      <c r="G4955" t="s">
        <v>13</v>
      </c>
      <c r="H4955" t="s">
        <v>13</v>
      </c>
      <c r="I4955">
        <v>25</v>
      </c>
    </row>
    <row r="4956" spans="1:9" x14ac:dyDescent="0.3">
      <c r="A4956">
        <v>4955</v>
      </c>
      <c r="B4956" t="s">
        <v>15</v>
      </c>
      <c r="C4956">
        <v>371690</v>
      </c>
      <c r="D4956" t="s">
        <v>10</v>
      </c>
      <c r="E4956" t="s">
        <v>16</v>
      </c>
      <c r="F4956" t="s">
        <v>12</v>
      </c>
      <c r="G4956" t="s">
        <v>13</v>
      </c>
      <c r="H4956" t="s">
        <v>13</v>
      </c>
      <c r="I4956">
        <v>48</v>
      </c>
    </row>
    <row r="4957" spans="1:9" x14ac:dyDescent="0.3">
      <c r="A4957">
        <v>4956</v>
      </c>
      <c r="B4957" t="s">
        <v>15</v>
      </c>
      <c r="C4957">
        <v>1200000</v>
      </c>
      <c r="D4957" t="s">
        <v>10</v>
      </c>
      <c r="E4957" t="s">
        <v>16</v>
      </c>
      <c r="F4957" t="s">
        <v>12</v>
      </c>
      <c r="G4957" t="s">
        <v>12</v>
      </c>
      <c r="H4957" t="s">
        <v>13</v>
      </c>
      <c r="I4957">
        <v>78</v>
      </c>
    </row>
    <row r="4958" spans="1:9" x14ac:dyDescent="0.3">
      <c r="A4958">
        <v>4957</v>
      </c>
      <c r="B4958" t="s">
        <v>9</v>
      </c>
      <c r="C4958">
        <v>428960.15</v>
      </c>
      <c r="D4958" t="s">
        <v>10</v>
      </c>
      <c r="E4958" t="s">
        <v>16</v>
      </c>
      <c r="F4958" t="s">
        <v>12</v>
      </c>
      <c r="G4958" t="s">
        <v>13</v>
      </c>
      <c r="H4958" t="s">
        <v>13</v>
      </c>
      <c r="I4958">
        <v>41</v>
      </c>
    </row>
    <row r="4959" spans="1:9" x14ac:dyDescent="0.3">
      <c r="A4959">
        <v>4958</v>
      </c>
      <c r="B4959" t="s">
        <v>9</v>
      </c>
      <c r="C4959">
        <v>290000</v>
      </c>
      <c r="D4959" t="s">
        <v>10</v>
      </c>
      <c r="E4959" t="s">
        <v>16</v>
      </c>
      <c r="F4959" t="s">
        <v>12</v>
      </c>
      <c r="G4959" t="s">
        <v>12</v>
      </c>
      <c r="H4959" t="s">
        <v>13</v>
      </c>
      <c r="I4959">
        <v>37</v>
      </c>
    </row>
    <row r="4960" spans="1:9" x14ac:dyDescent="0.3">
      <c r="A4960">
        <v>4959</v>
      </c>
      <c r="B4960" t="s">
        <v>9</v>
      </c>
      <c r="C4960">
        <v>543612.26</v>
      </c>
      <c r="D4960" t="s">
        <v>10</v>
      </c>
      <c r="E4960" t="s">
        <v>11</v>
      </c>
      <c r="F4960" t="s">
        <v>12</v>
      </c>
      <c r="G4960" t="s">
        <v>13</v>
      </c>
      <c r="H4960" t="s">
        <v>13</v>
      </c>
      <c r="I4960">
        <v>39</v>
      </c>
    </row>
    <row r="4961" spans="1:9" x14ac:dyDescent="0.3">
      <c r="A4961">
        <v>4960</v>
      </c>
      <c r="B4961" t="s">
        <v>9</v>
      </c>
      <c r="C4961">
        <v>149130</v>
      </c>
      <c r="D4961" t="s">
        <v>10</v>
      </c>
      <c r="E4961" t="s">
        <v>16</v>
      </c>
      <c r="F4961" t="s">
        <v>12</v>
      </c>
      <c r="G4961" t="s">
        <v>12</v>
      </c>
      <c r="H4961" t="s">
        <v>12</v>
      </c>
      <c r="I4961">
        <v>29</v>
      </c>
    </row>
    <row r="4962" spans="1:9" x14ac:dyDescent="0.3">
      <c r="A4962">
        <v>4961</v>
      </c>
      <c r="B4962" t="s">
        <v>9</v>
      </c>
      <c r="C4962">
        <v>347603</v>
      </c>
      <c r="D4962" t="s">
        <v>18</v>
      </c>
      <c r="E4962" t="s">
        <v>16</v>
      </c>
      <c r="F4962" t="s">
        <v>12</v>
      </c>
      <c r="G4962" t="s">
        <v>13</v>
      </c>
      <c r="H4962" t="s">
        <v>12</v>
      </c>
      <c r="I4962">
        <v>46</v>
      </c>
    </row>
    <row r="4963" spans="1:9" x14ac:dyDescent="0.3">
      <c r="A4963">
        <v>4962</v>
      </c>
      <c r="B4963" t="s">
        <v>9</v>
      </c>
      <c r="C4963">
        <v>1211650.6299999999</v>
      </c>
      <c r="D4963" t="s">
        <v>10</v>
      </c>
      <c r="E4963" t="s">
        <v>16</v>
      </c>
      <c r="F4963" t="s">
        <v>12</v>
      </c>
      <c r="G4963" t="s">
        <v>13</v>
      </c>
      <c r="H4963" t="s">
        <v>13</v>
      </c>
      <c r="I4963">
        <v>61</v>
      </c>
    </row>
    <row r="4964" spans="1:9" x14ac:dyDescent="0.3">
      <c r="A4964">
        <v>4963</v>
      </c>
      <c r="B4964" t="s">
        <v>15</v>
      </c>
      <c r="C4964">
        <v>714152</v>
      </c>
      <c r="D4964" t="s">
        <v>10</v>
      </c>
      <c r="E4964" t="s">
        <v>16</v>
      </c>
      <c r="F4964" t="s">
        <v>12</v>
      </c>
      <c r="G4964" t="s">
        <v>13</v>
      </c>
      <c r="H4964" t="s">
        <v>13</v>
      </c>
      <c r="I4964">
        <v>31</v>
      </c>
    </row>
    <row r="4965" spans="1:9" x14ac:dyDescent="0.3">
      <c r="A4965">
        <v>4964</v>
      </c>
      <c r="B4965" t="s">
        <v>9</v>
      </c>
      <c r="C4965">
        <v>298000</v>
      </c>
      <c r="D4965" t="s">
        <v>17</v>
      </c>
      <c r="E4965" t="s">
        <v>16</v>
      </c>
      <c r="F4965" t="s">
        <v>12</v>
      </c>
      <c r="G4965" t="s">
        <v>12</v>
      </c>
      <c r="H4965" t="s">
        <v>13</v>
      </c>
      <c r="I4965">
        <v>31</v>
      </c>
    </row>
    <row r="4966" spans="1:9" x14ac:dyDescent="0.3">
      <c r="A4966">
        <v>4965</v>
      </c>
      <c r="B4966" t="s">
        <v>15</v>
      </c>
      <c r="C4966">
        <v>349768</v>
      </c>
      <c r="D4966" t="s">
        <v>10</v>
      </c>
      <c r="E4966" t="s">
        <v>11</v>
      </c>
      <c r="F4966" t="s">
        <v>12</v>
      </c>
      <c r="G4966" t="s">
        <v>13</v>
      </c>
      <c r="H4966" t="s">
        <v>12</v>
      </c>
      <c r="I4966">
        <v>55</v>
      </c>
    </row>
    <row r="4967" spans="1:9" x14ac:dyDescent="0.3">
      <c r="A4967">
        <v>4966</v>
      </c>
      <c r="B4967" t="s">
        <v>15</v>
      </c>
      <c r="C4967">
        <v>297046</v>
      </c>
      <c r="D4967" t="s">
        <v>17</v>
      </c>
      <c r="E4967" t="s">
        <v>16</v>
      </c>
      <c r="F4967" t="s">
        <v>13</v>
      </c>
      <c r="G4967" t="s">
        <v>13</v>
      </c>
      <c r="H4967" t="s">
        <v>13</v>
      </c>
      <c r="I4967">
        <v>43</v>
      </c>
    </row>
    <row r="4968" spans="1:9" x14ac:dyDescent="0.3">
      <c r="A4968">
        <v>4967</v>
      </c>
      <c r="B4968" t="s">
        <v>9</v>
      </c>
      <c r="C4968">
        <v>428928.14</v>
      </c>
      <c r="D4968" t="s">
        <v>10</v>
      </c>
      <c r="E4968" t="s">
        <v>16</v>
      </c>
      <c r="F4968" t="s">
        <v>12</v>
      </c>
      <c r="G4968" t="s">
        <v>13</v>
      </c>
      <c r="H4968" t="s">
        <v>13</v>
      </c>
      <c r="I4968">
        <v>36</v>
      </c>
    </row>
    <row r="4969" spans="1:9" x14ac:dyDescent="0.3">
      <c r="A4969">
        <v>4968</v>
      </c>
      <c r="B4969" t="s">
        <v>15</v>
      </c>
      <c r="C4969">
        <v>446938.37</v>
      </c>
      <c r="D4969" t="s">
        <v>10</v>
      </c>
      <c r="E4969" t="s">
        <v>16</v>
      </c>
      <c r="F4969" t="s">
        <v>12</v>
      </c>
      <c r="G4969" t="s">
        <v>13</v>
      </c>
      <c r="H4969" t="s">
        <v>12</v>
      </c>
      <c r="I4969">
        <v>30</v>
      </c>
    </row>
    <row r="4970" spans="1:9" x14ac:dyDescent="0.3">
      <c r="A4970">
        <v>4969</v>
      </c>
      <c r="B4970" t="s">
        <v>15</v>
      </c>
      <c r="C4970">
        <v>968467.27</v>
      </c>
      <c r="D4970" t="s">
        <v>10</v>
      </c>
      <c r="E4970" t="s">
        <v>16</v>
      </c>
      <c r="F4970" t="s">
        <v>12</v>
      </c>
      <c r="G4970" t="s">
        <v>13</v>
      </c>
      <c r="H4970" t="s">
        <v>13</v>
      </c>
      <c r="I4970">
        <v>33</v>
      </c>
    </row>
    <row r="4971" spans="1:9" x14ac:dyDescent="0.3">
      <c r="A4971">
        <v>4970</v>
      </c>
      <c r="B4971" t="s">
        <v>15</v>
      </c>
      <c r="C4971">
        <v>302470</v>
      </c>
      <c r="D4971" t="s">
        <v>18</v>
      </c>
      <c r="E4971" t="s">
        <v>16</v>
      </c>
      <c r="F4971" t="s">
        <v>12</v>
      </c>
      <c r="G4971" t="s">
        <v>13</v>
      </c>
      <c r="H4971" t="s">
        <v>13</v>
      </c>
      <c r="I4971">
        <v>23</v>
      </c>
    </row>
    <row r="4972" spans="1:9" x14ac:dyDescent="0.3">
      <c r="A4972">
        <v>4971</v>
      </c>
      <c r="B4972" t="s">
        <v>9</v>
      </c>
      <c r="C4972">
        <v>742053.13</v>
      </c>
      <c r="D4972" t="s">
        <v>10</v>
      </c>
      <c r="E4972" t="s">
        <v>11</v>
      </c>
      <c r="F4972" t="s">
        <v>12</v>
      </c>
      <c r="G4972" t="s">
        <v>13</v>
      </c>
      <c r="H4972" t="s">
        <v>13</v>
      </c>
      <c r="I4972">
        <v>39</v>
      </c>
    </row>
    <row r="4973" spans="1:9" x14ac:dyDescent="0.3">
      <c r="A4973">
        <v>4972</v>
      </c>
      <c r="B4973" t="s">
        <v>9</v>
      </c>
      <c r="C4973">
        <v>442402.66</v>
      </c>
      <c r="D4973" t="s">
        <v>10</v>
      </c>
      <c r="E4973" t="s">
        <v>16</v>
      </c>
      <c r="F4973" t="s">
        <v>12</v>
      </c>
      <c r="G4973" t="s">
        <v>13</v>
      </c>
      <c r="H4973" t="s">
        <v>13</v>
      </c>
      <c r="I4973">
        <v>33</v>
      </c>
    </row>
    <row r="4974" spans="1:9" x14ac:dyDescent="0.3">
      <c r="A4974">
        <v>4973</v>
      </c>
      <c r="B4974" t="s">
        <v>9</v>
      </c>
      <c r="C4974">
        <v>911494.56</v>
      </c>
      <c r="D4974" t="s">
        <v>10</v>
      </c>
      <c r="E4974" t="s">
        <v>16</v>
      </c>
      <c r="F4974" t="s">
        <v>12</v>
      </c>
      <c r="G4974" t="s">
        <v>13</v>
      </c>
      <c r="H4974" t="s">
        <v>13</v>
      </c>
      <c r="I4974">
        <v>41</v>
      </c>
    </row>
    <row r="4975" spans="1:9" x14ac:dyDescent="0.3">
      <c r="A4975">
        <v>4974</v>
      </c>
      <c r="B4975" t="s">
        <v>15</v>
      </c>
      <c r="C4975">
        <v>1000000</v>
      </c>
      <c r="D4975" t="s">
        <v>10</v>
      </c>
      <c r="E4975" t="s">
        <v>16</v>
      </c>
      <c r="F4975" t="s">
        <v>12</v>
      </c>
      <c r="G4975" t="s">
        <v>13</v>
      </c>
      <c r="H4975" t="s">
        <v>13</v>
      </c>
      <c r="I4975">
        <v>37</v>
      </c>
    </row>
    <row r="4976" spans="1:9" x14ac:dyDescent="0.3">
      <c r="A4976">
        <v>4975</v>
      </c>
      <c r="B4976" t="s">
        <v>15</v>
      </c>
      <c r="C4976">
        <v>415284</v>
      </c>
      <c r="D4976" t="s">
        <v>14</v>
      </c>
      <c r="E4976" t="s">
        <v>11</v>
      </c>
      <c r="F4976" t="s">
        <v>12</v>
      </c>
      <c r="G4976" t="s">
        <v>13</v>
      </c>
      <c r="H4976" t="s">
        <v>13</v>
      </c>
      <c r="I4976">
        <v>66</v>
      </c>
    </row>
    <row r="4977" spans="1:9" x14ac:dyDescent="0.3">
      <c r="A4977">
        <v>4976</v>
      </c>
      <c r="B4977" t="s">
        <v>9</v>
      </c>
      <c r="C4977">
        <v>278030</v>
      </c>
      <c r="D4977" t="s">
        <v>18</v>
      </c>
      <c r="E4977" t="s">
        <v>16</v>
      </c>
      <c r="F4977" t="s">
        <v>12</v>
      </c>
      <c r="G4977" t="s">
        <v>13</v>
      </c>
      <c r="H4977" t="s">
        <v>12</v>
      </c>
      <c r="I4977">
        <v>25</v>
      </c>
    </row>
    <row r="4978" spans="1:9" x14ac:dyDescent="0.3">
      <c r="A4978">
        <v>4977</v>
      </c>
      <c r="B4978" t="s">
        <v>9</v>
      </c>
      <c r="C4978">
        <v>346518.97</v>
      </c>
      <c r="D4978" t="s">
        <v>10</v>
      </c>
      <c r="E4978" t="s">
        <v>16</v>
      </c>
      <c r="F4978" t="s">
        <v>12</v>
      </c>
      <c r="G4978" t="s">
        <v>13</v>
      </c>
      <c r="H4978" t="s">
        <v>13</v>
      </c>
      <c r="I4978">
        <v>22</v>
      </c>
    </row>
    <row r="4979" spans="1:9" x14ac:dyDescent="0.3">
      <c r="A4979">
        <v>4978</v>
      </c>
      <c r="B4979" t="s">
        <v>15</v>
      </c>
      <c r="C4979">
        <v>1261759.8799999999</v>
      </c>
      <c r="D4979" t="s">
        <v>10</v>
      </c>
      <c r="E4979" t="s">
        <v>11</v>
      </c>
      <c r="F4979" t="s">
        <v>12</v>
      </c>
      <c r="G4979" t="s">
        <v>13</v>
      </c>
      <c r="H4979" t="s">
        <v>13</v>
      </c>
      <c r="I4979">
        <v>35</v>
      </c>
    </row>
    <row r="4980" spans="1:9" x14ac:dyDescent="0.3">
      <c r="A4980">
        <v>4979</v>
      </c>
      <c r="B4980" t="s">
        <v>9</v>
      </c>
      <c r="C4980">
        <v>889320.28</v>
      </c>
      <c r="D4980" t="s">
        <v>21</v>
      </c>
      <c r="E4980" t="s">
        <v>16</v>
      </c>
      <c r="F4980" t="s">
        <v>12</v>
      </c>
      <c r="G4980" t="s">
        <v>13</v>
      </c>
      <c r="H4980" t="s">
        <v>13</v>
      </c>
      <c r="I4980">
        <v>59</v>
      </c>
    </row>
    <row r="4981" spans="1:9" x14ac:dyDescent="0.3">
      <c r="A4981">
        <v>4980</v>
      </c>
      <c r="B4981" t="s">
        <v>9</v>
      </c>
      <c r="C4981">
        <v>297046</v>
      </c>
      <c r="D4981" t="s">
        <v>18</v>
      </c>
      <c r="E4981" t="s">
        <v>16</v>
      </c>
      <c r="F4981" t="s">
        <v>12</v>
      </c>
      <c r="G4981" t="s">
        <v>12</v>
      </c>
      <c r="H4981" t="s">
        <v>12</v>
      </c>
      <c r="I4981">
        <v>36</v>
      </c>
    </row>
    <row r="4982" spans="1:9" x14ac:dyDescent="0.3">
      <c r="A4982">
        <v>4981</v>
      </c>
      <c r="B4982" t="s">
        <v>9</v>
      </c>
      <c r="C4982">
        <v>385702</v>
      </c>
      <c r="D4982" t="s">
        <v>18</v>
      </c>
      <c r="E4982" t="s">
        <v>16</v>
      </c>
      <c r="F4982" t="s">
        <v>12</v>
      </c>
      <c r="G4982" t="s">
        <v>13</v>
      </c>
      <c r="H4982" t="s">
        <v>12</v>
      </c>
      <c r="I4982">
        <v>39</v>
      </c>
    </row>
    <row r="4983" spans="1:9" x14ac:dyDescent="0.3">
      <c r="A4983">
        <v>4982</v>
      </c>
      <c r="B4983" t="s">
        <v>9</v>
      </c>
      <c r="C4983">
        <v>299647</v>
      </c>
      <c r="D4983" t="s">
        <v>17</v>
      </c>
      <c r="E4983" t="s">
        <v>16</v>
      </c>
      <c r="F4983" t="s">
        <v>12</v>
      </c>
      <c r="G4983" t="s">
        <v>13</v>
      </c>
      <c r="H4983" t="s">
        <v>13</v>
      </c>
      <c r="I4983">
        <v>67</v>
      </c>
    </row>
    <row r="4984" spans="1:9" x14ac:dyDescent="0.3">
      <c r="A4984">
        <v>4983</v>
      </c>
      <c r="B4984" t="s">
        <v>15</v>
      </c>
      <c r="C4984">
        <v>324345.28000000003</v>
      </c>
      <c r="D4984" t="s">
        <v>10</v>
      </c>
      <c r="E4984" t="s">
        <v>16</v>
      </c>
      <c r="F4984" t="s">
        <v>12</v>
      </c>
      <c r="G4984" t="s">
        <v>13</v>
      </c>
      <c r="H4984" t="s">
        <v>13</v>
      </c>
      <c r="I4984">
        <v>38</v>
      </c>
    </row>
    <row r="4985" spans="1:9" x14ac:dyDescent="0.3">
      <c r="A4985">
        <v>4984</v>
      </c>
      <c r="B4985" t="s">
        <v>9</v>
      </c>
      <c r="C4985">
        <v>331181</v>
      </c>
      <c r="D4985" t="s">
        <v>18</v>
      </c>
      <c r="E4985" t="s">
        <v>16</v>
      </c>
      <c r="F4985" t="s">
        <v>12</v>
      </c>
      <c r="G4985" t="s">
        <v>12</v>
      </c>
      <c r="H4985" t="s">
        <v>12</v>
      </c>
      <c r="I4985">
        <v>55</v>
      </c>
    </row>
    <row r="4986" spans="1:9" x14ac:dyDescent="0.3">
      <c r="A4986">
        <v>4985</v>
      </c>
      <c r="B4986" t="s">
        <v>15</v>
      </c>
      <c r="C4986">
        <v>376777</v>
      </c>
      <c r="D4986" t="s">
        <v>10</v>
      </c>
      <c r="E4986" t="s">
        <v>16</v>
      </c>
      <c r="F4986" t="s">
        <v>12</v>
      </c>
      <c r="G4986" t="s">
        <v>13</v>
      </c>
      <c r="H4986" t="s">
        <v>12</v>
      </c>
      <c r="I4986">
        <v>33</v>
      </c>
    </row>
    <row r="4987" spans="1:9" x14ac:dyDescent="0.3">
      <c r="A4987">
        <v>4986</v>
      </c>
      <c r="B4987" t="s">
        <v>15</v>
      </c>
      <c r="C4987">
        <v>356455</v>
      </c>
      <c r="D4987" t="s">
        <v>18</v>
      </c>
      <c r="E4987" t="s">
        <v>16</v>
      </c>
      <c r="F4987" t="s">
        <v>12</v>
      </c>
      <c r="G4987" t="s">
        <v>13</v>
      </c>
      <c r="H4987" t="s">
        <v>13</v>
      </c>
      <c r="I4987">
        <v>63</v>
      </c>
    </row>
    <row r="4988" spans="1:9" x14ac:dyDescent="0.3">
      <c r="A4988">
        <v>4987</v>
      </c>
      <c r="B4988" t="s">
        <v>9</v>
      </c>
      <c r="C4988">
        <v>1912797.11</v>
      </c>
      <c r="D4988" t="s">
        <v>10</v>
      </c>
      <c r="E4988" t="s">
        <v>16</v>
      </c>
      <c r="F4988" t="s">
        <v>12</v>
      </c>
      <c r="G4988" t="s">
        <v>13</v>
      </c>
      <c r="H4988" t="s">
        <v>13</v>
      </c>
      <c r="I4988">
        <v>49</v>
      </c>
    </row>
    <row r="4989" spans="1:9" x14ac:dyDescent="0.3">
      <c r="A4989">
        <v>4988</v>
      </c>
      <c r="B4989" t="s">
        <v>15</v>
      </c>
      <c r="C4989">
        <v>1709530</v>
      </c>
      <c r="D4989" t="s">
        <v>10</v>
      </c>
      <c r="E4989" t="s">
        <v>11</v>
      </c>
      <c r="F4989" t="s">
        <v>12</v>
      </c>
      <c r="G4989" t="s">
        <v>13</v>
      </c>
      <c r="H4989" t="s">
        <v>12</v>
      </c>
      <c r="I4989">
        <v>44</v>
      </c>
    </row>
    <row r="4990" spans="1:9" x14ac:dyDescent="0.3">
      <c r="A4990">
        <v>4989</v>
      </c>
      <c r="B4990" t="s">
        <v>9</v>
      </c>
      <c r="C4990">
        <v>882417.74</v>
      </c>
      <c r="D4990" t="s">
        <v>10</v>
      </c>
      <c r="E4990" t="s">
        <v>16</v>
      </c>
      <c r="F4990" t="s">
        <v>12</v>
      </c>
      <c r="G4990" t="s">
        <v>13</v>
      </c>
      <c r="H4990" t="s">
        <v>13</v>
      </c>
      <c r="I4990">
        <v>38</v>
      </c>
    </row>
    <row r="4991" spans="1:9" x14ac:dyDescent="0.3">
      <c r="A4991">
        <v>4990</v>
      </c>
      <c r="B4991" t="s">
        <v>15</v>
      </c>
      <c r="C4991">
        <v>438889.6</v>
      </c>
      <c r="D4991" t="s">
        <v>10</v>
      </c>
      <c r="E4991" t="s">
        <v>16</v>
      </c>
      <c r="F4991" t="s">
        <v>12</v>
      </c>
      <c r="G4991" t="s">
        <v>13</v>
      </c>
      <c r="H4991" t="s">
        <v>13</v>
      </c>
      <c r="I4991">
        <v>31</v>
      </c>
    </row>
    <row r="4992" spans="1:9" x14ac:dyDescent="0.3">
      <c r="A4992">
        <v>4991</v>
      </c>
      <c r="B4992" t="s">
        <v>15</v>
      </c>
      <c r="C4992">
        <v>335860.17</v>
      </c>
      <c r="D4992" t="s">
        <v>10</v>
      </c>
      <c r="E4992" t="s">
        <v>11</v>
      </c>
      <c r="F4992" t="s">
        <v>12</v>
      </c>
      <c r="G4992" t="s">
        <v>13</v>
      </c>
      <c r="H4992" t="s">
        <v>13</v>
      </c>
      <c r="I4992">
        <v>35</v>
      </c>
    </row>
    <row r="4993" spans="1:9" x14ac:dyDescent="0.3">
      <c r="A4993">
        <v>4992</v>
      </c>
      <c r="B4993" t="s">
        <v>9</v>
      </c>
      <c r="C4993">
        <v>501500</v>
      </c>
      <c r="D4993" t="s">
        <v>10</v>
      </c>
      <c r="E4993" t="s">
        <v>16</v>
      </c>
      <c r="F4993" t="s">
        <v>12</v>
      </c>
      <c r="G4993" t="s">
        <v>13</v>
      </c>
      <c r="H4993" t="s">
        <v>13</v>
      </c>
      <c r="I4993">
        <v>29</v>
      </c>
    </row>
    <row r="4994" spans="1:9" x14ac:dyDescent="0.3">
      <c r="A4994">
        <v>4993</v>
      </c>
      <c r="B4994" t="s">
        <v>15</v>
      </c>
      <c r="C4994">
        <v>354835</v>
      </c>
      <c r="D4994" t="s">
        <v>10</v>
      </c>
      <c r="E4994" t="s">
        <v>16</v>
      </c>
      <c r="F4994" t="s">
        <v>12</v>
      </c>
      <c r="G4994" t="s">
        <v>13</v>
      </c>
      <c r="H4994" t="s">
        <v>12</v>
      </c>
      <c r="I4994">
        <v>26</v>
      </c>
    </row>
    <row r="4995" spans="1:9" x14ac:dyDescent="0.3">
      <c r="A4995">
        <v>4994</v>
      </c>
      <c r="B4995" t="s">
        <v>9</v>
      </c>
      <c r="C4995">
        <v>501040.18</v>
      </c>
      <c r="D4995" t="s">
        <v>10</v>
      </c>
      <c r="E4995" t="s">
        <v>16</v>
      </c>
      <c r="F4995" t="s">
        <v>12</v>
      </c>
      <c r="G4995" t="s">
        <v>13</v>
      </c>
      <c r="H4995" t="s">
        <v>13</v>
      </c>
      <c r="I4995">
        <v>57</v>
      </c>
    </row>
    <row r="4996" spans="1:9" x14ac:dyDescent="0.3">
      <c r="A4996">
        <v>4995</v>
      </c>
      <c r="B4996" t="s">
        <v>15</v>
      </c>
      <c r="C4996">
        <v>958367.36</v>
      </c>
      <c r="D4996" t="s">
        <v>10</v>
      </c>
      <c r="E4996" t="s">
        <v>11</v>
      </c>
      <c r="F4996" t="s">
        <v>12</v>
      </c>
      <c r="G4996" t="s">
        <v>13</v>
      </c>
      <c r="H4996" t="s">
        <v>13</v>
      </c>
      <c r="I4996">
        <v>38</v>
      </c>
    </row>
    <row r="4997" spans="1:9" x14ac:dyDescent="0.3">
      <c r="A4997">
        <v>4996</v>
      </c>
      <c r="B4997" t="s">
        <v>15</v>
      </c>
      <c r="C4997">
        <v>407579</v>
      </c>
      <c r="D4997" t="s">
        <v>10</v>
      </c>
      <c r="E4997" t="s">
        <v>11</v>
      </c>
      <c r="F4997" t="s">
        <v>12</v>
      </c>
      <c r="G4997" t="s">
        <v>13</v>
      </c>
      <c r="H4997" t="s">
        <v>13</v>
      </c>
      <c r="I4997">
        <v>43</v>
      </c>
    </row>
    <row r="4998" spans="1:9" x14ac:dyDescent="0.3">
      <c r="A4998">
        <v>4997</v>
      </c>
      <c r="B4998" t="s">
        <v>15</v>
      </c>
      <c r="C4998">
        <v>400000</v>
      </c>
      <c r="D4998" t="s">
        <v>10</v>
      </c>
      <c r="E4998" t="s">
        <v>16</v>
      </c>
      <c r="F4998" t="s">
        <v>12</v>
      </c>
      <c r="G4998" t="s">
        <v>13</v>
      </c>
      <c r="H4998" t="s">
        <v>13</v>
      </c>
      <c r="I4998">
        <v>62</v>
      </c>
    </row>
    <row r="4999" spans="1:9" x14ac:dyDescent="0.3">
      <c r="A4999">
        <v>4998</v>
      </c>
      <c r="B4999" t="s">
        <v>15</v>
      </c>
      <c r="C4999">
        <v>1367154</v>
      </c>
      <c r="D4999" t="s">
        <v>10</v>
      </c>
      <c r="E4999" t="s">
        <v>11</v>
      </c>
      <c r="F4999" t="s">
        <v>12</v>
      </c>
      <c r="G4999" t="s">
        <v>13</v>
      </c>
      <c r="H4999" t="s">
        <v>12</v>
      </c>
      <c r="I4999">
        <v>56</v>
      </c>
    </row>
    <row r="5000" spans="1:9" x14ac:dyDescent="0.3">
      <c r="A5000">
        <v>4999</v>
      </c>
      <c r="B5000" t="s">
        <v>9</v>
      </c>
      <c r="C5000">
        <v>1898332.8</v>
      </c>
      <c r="D5000" t="s">
        <v>10</v>
      </c>
      <c r="E5000" t="s">
        <v>16</v>
      </c>
      <c r="F5000" t="s">
        <v>12</v>
      </c>
      <c r="G5000" t="s">
        <v>12</v>
      </c>
      <c r="H5000" t="s">
        <v>13</v>
      </c>
      <c r="I5000">
        <v>42</v>
      </c>
    </row>
    <row r="5001" spans="1:9" x14ac:dyDescent="0.3">
      <c r="A5001">
        <v>5000</v>
      </c>
      <c r="B5001" t="s">
        <v>9</v>
      </c>
      <c r="C5001">
        <v>489078.33</v>
      </c>
      <c r="D5001" t="s">
        <v>10</v>
      </c>
      <c r="E5001" t="s">
        <v>16</v>
      </c>
      <c r="F5001" t="s">
        <v>12</v>
      </c>
      <c r="G5001" t="s">
        <v>13</v>
      </c>
      <c r="H5001" t="s">
        <v>13</v>
      </c>
      <c r="I5001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985EF-C1BF-43C3-BE1A-CA1BC615D568}">
  <dimension ref="A1:T5001"/>
  <sheetViews>
    <sheetView topLeftCell="T1" workbookViewId="0">
      <selection activeCell="Q1" sqref="Q1:Q1048576"/>
    </sheetView>
  </sheetViews>
  <sheetFormatPr baseColWidth="10" defaultRowHeight="14.4" x14ac:dyDescent="0.3"/>
  <cols>
    <col min="1" max="1" width="17.21875" bestFit="1" customWidth="1"/>
    <col min="2" max="2" width="8.44140625" bestFit="1" customWidth="1"/>
    <col min="3" max="3" width="12" bestFit="1" customWidth="1"/>
    <col min="4" max="4" width="54.109375" bestFit="1" customWidth="1"/>
    <col min="5" max="5" width="16" bestFit="1" customWidth="1"/>
    <col min="6" max="6" width="20.6640625" bestFit="1" customWidth="1"/>
    <col min="7" max="7" width="24.88671875" bestFit="1" customWidth="1"/>
    <col min="8" max="8" width="22.21875" bestFit="1" customWidth="1"/>
    <col min="9" max="9" width="7.88671875" bestFit="1" customWidth="1"/>
    <col min="10" max="10" width="28" customWidth="1"/>
    <col min="11" max="11" width="26.33203125" customWidth="1"/>
    <col min="12" max="12" width="24.88671875" customWidth="1"/>
    <col min="13" max="13" width="28.44140625" customWidth="1"/>
    <col min="14" max="14" width="30.21875" customWidth="1"/>
    <col min="15" max="15" width="30.44140625" customWidth="1"/>
    <col min="16" max="16" width="56.77734375" customWidth="1"/>
    <col min="17" max="17" width="31.21875" customWidth="1"/>
    <col min="18" max="18" width="19.21875" customWidth="1"/>
    <col min="19" max="19" width="20.88671875" customWidth="1"/>
    <col min="20" max="20" width="22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30</v>
      </c>
      <c r="K1" t="s">
        <v>33</v>
      </c>
      <c r="L1" t="s">
        <v>31</v>
      </c>
      <c r="M1" t="s">
        <v>32</v>
      </c>
      <c r="N1" t="s">
        <v>45</v>
      </c>
      <c r="O1" t="s">
        <v>46</v>
      </c>
      <c r="P1" t="s">
        <v>47</v>
      </c>
      <c r="Q1" t="s">
        <v>64</v>
      </c>
      <c r="R1" t="s">
        <v>65</v>
      </c>
      <c r="S1" t="s">
        <v>66</v>
      </c>
      <c r="T1" t="s">
        <v>67</v>
      </c>
    </row>
    <row r="2" spans="1:20" x14ac:dyDescent="0.3">
      <c r="A2">
        <v>1</v>
      </c>
      <c r="B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13</v>
      </c>
      <c r="I2">
        <v>42</v>
      </c>
      <c r="J2">
        <f>(moras__2[[#This Row],[EDAD]]-AVERAGE(I:I))/ _xlfn.STDEV.P(I:I)</f>
        <v>6.6104782630796582E-3</v>
      </c>
      <c r="K2" t="str">
        <f>IF(ABS(moras__2[[#This Row],[Z-Score de edad]])&gt;1.96, "Atípico","Normal")</f>
        <v>Normal</v>
      </c>
      <c r="L2">
        <f>(moras__2[[#This Row],[SALARIO]]-AVERAGE(C:C)) / _xlfn.STDEV.P(C:C)</f>
        <v>-0.81084850110934203</v>
      </c>
      <c r="M2" t="str">
        <f>IF(ABS(moras__2[[#This Row],[Z-Score de salario]])&gt;1.96, "Atípico", "Normal")</f>
        <v>Normal</v>
      </c>
      <c r="N2" s="5">
        <f>IF(ISBLANK(C2),  MEDIAN($C$2:$C$5001), C2)</f>
        <v>408495</v>
      </c>
      <c r="O2" s="5">
        <f t="shared" ref="O2:O66" si="0">IF(ISBLANK(I2), MEDIAN($I$2:$I$5001), I2)</f>
        <v>42</v>
      </c>
      <c r="P2" s="5" t="str">
        <f>IF(ISBLANK(D2), "ASALARIADO", D2)</f>
        <v>ASALARIADO</v>
      </c>
      <c r="Q2" s="5" t="e">
        <f ca="1">IF($H2="SI", $O2, _xludf.NA())</f>
        <v>#NAME?</v>
      </c>
      <c r="R2" s="5">
        <f>IF($H2="NO",$O2, _xludf.NA())</f>
        <v>42</v>
      </c>
      <c r="S2" s="5" t="e">
        <f ca="1">IF($H2="SI",$N2, _xludf.NA())</f>
        <v>#NAME?</v>
      </c>
      <c r="T2" s="5">
        <f>IF($H2="NO",$N2, _xludf.NA())</f>
        <v>408495</v>
      </c>
    </row>
    <row r="3" spans="1:20" x14ac:dyDescent="0.3">
      <c r="A3">
        <v>2</v>
      </c>
      <c r="B3" t="s">
        <v>9</v>
      </c>
      <c r="C3">
        <v>3315014</v>
      </c>
      <c r="D3" t="s">
        <v>14</v>
      </c>
      <c r="E3" t="s">
        <v>11</v>
      </c>
      <c r="F3" t="s">
        <v>12</v>
      </c>
      <c r="G3" t="s">
        <v>13</v>
      </c>
      <c r="H3" t="s">
        <v>13</v>
      </c>
      <c r="I3">
        <v>77</v>
      </c>
      <c r="J3">
        <f>(moras__2[[#This Row],[EDAD]]-AVERAGE(I:I))/ _xlfn.STDEV.P(I:I)</f>
        <v>2.4769942300180725</v>
      </c>
      <c r="K3" t="str">
        <f>IF(ABS(moras__2[[#This Row],[Z-Score de edad]])&gt;1.96, "Atípico","Normal")</f>
        <v>Atípico</v>
      </c>
      <c r="L3">
        <f>(moras__2[[#This Row],[SALARIO]]-AVERAGE(C:C)) / _xlfn.STDEV.P(C:C)</f>
        <v>3.2771118748616281</v>
      </c>
      <c r="M3" t="str">
        <f>IF(ABS(moras__2[[#This Row],[Z-Score de salario]])&gt;1.96, "Atípico", "Normal")</f>
        <v>Atípico</v>
      </c>
      <c r="N3" s="5">
        <f t="shared" ref="N3:N66" si="1">IF(ISBLANK(C3),  MEDIAN($C$2:$C$5001), C3)</f>
        <v>3315014</v>
      </c>
      <c r="O3" s="5">
        <f t="shared" si="0"/>
        <v>77</v>
      </c>
      <c r="P3" s="5" t="str">
        <f t="shared" ref="P3:P66" si="2">IF(ISBLANK(D3), "ASALARIADO", D3)</f>
        <v>PENSIONADOS EN SU PROPIO SISTEMA</v>
      </c>
      <c r="Q3" s="5" t="e">
        <f ca="1">IF($H3="SI", $O3, _xludf.NA())</f>
        <v>#NAME?</v>
      </c>
      <c r="R3" s="5">
        <f>IF($H3="NO",$O3, _xludf.NA())</f>
        <v>77</v>
      </c>
      <c r="S3" s="5" t="e">
        <f ca="1">IF($H3="SI",$N3, _xludf.NA())</f>
        <v>#NAME?</v>
      </c>
      <c r="T3" s="5">
        <f>IF($H3="NO",$N3, _xludf.NA())</f>
        <v>3315014</v>
      </c>
    </row>
    <row r="4" spans="1:20" x14ac:dyDescent="0.3">
      <c r="A4">
        <v>3</v>
      </c>
      <c r="B4" t="s">
        <v>15</v>
      </c>
      <c r="C4">
        <v>270486.01</v>
      </c>
      <c r="D4" t="s">
        <v>10</v>
      </c>
      <c r="E4" t="s">
        <v>16</v>
      </c>
      <c r="F4" t="s">
        <v>12</v>
      </c>
      <c r="G4" t="s">
        <v>13</v>
      </c>
      <c r="H4" t="s">
        <v>13</v>
      </c>
      <c r="I4">
        <v>45</v>
      </c>
      <c r="J4">
        <f>(moras__2[[#This Row],[EDAD]]-AVERAGE(I:I))/ _xlfn.STDEV.P(I:I)</f>
        <v>0.2183576569849362</v>
      </c>
      <c r="K4" t="str">
        <f>IF(ABS(moras__2[[#This Row],[Z-Score de edad]])&gt;1.96, "Atípico","Normal")</f>
        <v>Normal</v>
      </c>
      <c r="L4">
        <f>(moras__2[[#This Row],[SALARIO]]-AVERAGE(C:C)) / _xlfn.STDEV.P(C:C)</f>
        <v>-0.47729452784271698</v>
      </c>
      <c r="M4" t="str">
        <f>IF(ABS(moras__2[[#This Row],[Z-Score de salario]])&gt;1.96, "Atípico", "Normal")</f>
        <v>Normal</v>
      </c>
      <c r="N4" s="5">
        <f t="shared" si="1"/>
        <v>270486.01</v>
      </c>
      <c r="O4" s="5">
        <f t="shared" si="0"/>
        <v>45</v>
      </c>
      <c r="P4" s="5" t="str">
        <f t="shared" si="2"/>
        <v>ASALARIADO</v>
      </c>
      <c r="Q4" s="5" t="e">
        <f ca="1">IF($H4="SI", $O4, _xludf.NA())</f>
        <v>#NAME?</v>
      </c>
      <c r="R4" s="5">
        <f>IF($H4="NO",$O4, _xludf.NA())</f>
        <v>45</v>
      </c>
      <c r="S4" s="5" t="e">
        <f ca="1">IF($H4="SI",$N4, _xludf.NA())</f>
        <v>#NAME?</v>
      </c>
      <c r="T4" s="5">
        <f>IF($H4="NO",$N4, _xludf.NA())</f>
        <v>270486.01</v>
      </c>
    </row>
    <row r="5" spans="1:20" x14ac:dyDescent="0.3">
      <c r="A5">
        <v>4</v>
      </c>
      <c r="B5" t="s">
        <v>15</v>
      </c>
      <c r="C5">
        <v>544949.82999999996</v>
      </c>
      <c r="D5" t="s">
        <v>10</v>
      </c>
      <c r="E5" t="s">
        <v>16</v>
      </c>
      <c r="F5" t="s">
        <v>12</v>
      </c>
      <c r="G5" t="s">
        <v>13</v>
      </c>
      <c r="H5" t="s">
        <v>13</v>
      </c>
      <c r="I5">
        <v>49</v>
      </c>
      <c r="J5">
        <f>(moras__2[[#This Row],[EDAD]]-AVERAGE(I:I))/ _xlfn.STDEV.P(I:I)</f>
        <v>0.50068722861407822</v>
      </c>
      <c r="K5" t="str">
        <f>IF(ABS(moras__2[[#This Row],[Z-Score de edad]])&gt;1.96, "Atípico","Normal")</f>
        <v>Normal</v>
      </c>
      <c r="L5">
        <f>(moras__2[[#This Row],[SALARIO]]-AVERAGE(C:C)) / _xlfn.STDEV.P(C:C)</f>
        <v>-0.13883525714351982</v>
      </c>
      <c r="M5" t="str">
        <f>IF(ABS(moras__2[[#This Row],[Z-Score de salario]])&gt;1.96, "Atípico", "Normal")</f>
        <v>Normal</v>
      </c>
      <c r="N5" s="5">
        <f t="shared" si="1"/>
        <v>544949.82999999996</v>
      </c>
      <c r="O5" s="5">
        <f t="shared" si="0"/>
        <v>49</v>
      </c>
      <c r="P5" s="5" t="str">
        <f t="shared" si="2"/>
        <v>ASALARIADO</v>
      </c>
      <c r="Q5" s="5" t="e">
        <f ca="1">IF($H5="SI", $O5, _xludf.NA())</f>
        <v>#NAME?</v>
      </c>
      <c r="R5" s="5">
        <f>IF($H5="NO",$O5, _xludf.NA())</f>
        <v>49</v>
      </c>
      <c r="S5" s="5" t="e">
        <f ca="1">IF($H5="SI",$N5, _xludf.NA())</f>
        <v>#NAME?</v>
      </c>
      <c r="T5" s="5">
        <f>IF($H5="NO",$N5, _xludf.NA())</f>
        <v>544949.82999999996</v>
      </c>
    </row>
    <row r="6" spans="1:20" x14ac:dyDescent="0.3">
      <c r="A6">
        <v>5</v>
      </c>
      <c r="B6" t="s">
        <v>15</v>
      </c>
      <c r="C6">
        <v>210000</v>
      </c>
      <c r="D6" t="s">
        <v>10</v>
      </c>
      <c r="E6" t="s">
        <v>16</v>
      </c>
      <c r="F6" t="s">
        <v>12</v>
      </c>
      <c r="G6" t="s">
        <v>13</v>
      </c>
      <c r="H6" t="s">
        <v>13</v>
      </c>
      <c r="I6">
        <v>42</v>
      </c>
      <c r="J6">
        <f>(moras__2[[#This Row],[EDAD]]-AVERAGE(I:I))/ _xlfn.STDEV.P(I:I)</f>
        <v>6.6104782630796582E-3</v>
      </c>
      <c r="K6" t="str">
        <f>IF(ABS(moras__2[[#This Row],[Z-Score de edad]])&gt;1.96, "Atípico","Normal")</f>
        <v>Normal</v>
      </c>
      <c r="L6">
        <f>(moras__2[[#This Row],[SALARIO]]-AVERAGE(C:C)) / _xlfn.STDEV.P(C:C)</f>
        <v>-0.55188377910397379</v>
      </c>
      <c r="M6" t="str">
        <f>IF(ABS(moras__2[[#This Row],[Z-Score de salario]])&gt;1.96, "Atípico", "Normal")</f>
        <v>Normal</v>
      </c>
      <c r="N6" s="5">
        <f t="shared" si="1"/>
        <v>210000</v>
      </c>
      <c r="O6" s="5">
        <f t="shared" si="0"/>
        <v>42</v>
      </c>
      <c r="P6" s="5" t="str">
        <f t="shared" si="2"/>
        <v>ASALARIADO</v>
      </c>
      <c r="Q6" s="5" t="e">
        <f ca="1">IF($H6="SI", $O6, _xludf.NA())</f>
        <v>#NAME?</v>
      </c>
      <c r="R6" s="5">
        <f>IF($H6="NO",$O6, _xludf.NA())</f>
        <v>42</v>
      </c>
      <c r="S6" s="5" t="e">
        <f ca="1">IF($H6="SI",$N6, _xludf.NA())</f>
        <v>#NAME?</v>
      </c>
      <c r="T6" s="5">
        <f>IF($H6="NO",$N6, _xludf.NA())</f>
        <v>210000</v>
      </c>
    </row>
    <row r="7" spans="1:20" x14ac:dyDescent="0.3">
      <c r="A7">
        <v>6</v>
      </c>
      <c r="B7" t="s">
        <v>9</v>
      </c>
      <c r="C7">
        <v>397150</v>
      </c>
      <c r="D7" t="s">
        <v>10</v>
      </c>
      <c r="E7" t="s">
        <v>16</v>
      </c>
      <c r="F7" t="s">
        <v>12</v>
      </c>
      <c r="G7" t="s">
        <v>13</v>
      </c>
      <c r="H7" t="s">
        <v>13</v>
      </c>
      <c r="I7">
        <v>44</v>
      </c>
      <c r="J7">
        <f>(moras__2[[#This Row],[EDAD]]-AVERAGE(I:I))/ _xlfn.STDEV.P(I:I)</f>
        <v>0.14777526407765068</v>
      </c>
      <c r="K7" t="str">
        <f>IF(ABS(moras__2[[#This Row],[Z-Score de edad]])&gt;1.96, "Atípico","Normal")</f>
        <v>Normal</v>
      </c>
      <c r="L7">
        <f>(moras__2[[#This Row],[SALARIO]]-AVERAGE(C:C)) / _xlfn.STDEV.P(C:C)</f>
        <v>-0.3210968851834754</v>
      </c>
      <c r="M7" t="str">
        <f>IF(ABS(moras__2[[#This Row],[Z-Score de salario]])&gt;1.96, "Atípico", "Normal")</f>
        <v>Normal</v>
      </c>
      <c r="N7" s="5">
        <f t="shared" si="1"/>
        <v>397150</v>
      </c>
      <c r="O7" s="5">
        <f t="shared" si="0"/>
        <v>44</v>
      </c>
      <c r="P7" s="5" t="str">
        <f t="shared" si="2"/>
        <v>ASALARIADO</v>
      </c>
      <c r="Q7" s="5" t="e">
        <f ca="1">IF($H7="SI", $O7, _xludf.NA())</f>
        <v>#NAME?</v>
      </c>
      <c r="R7" s="5">
        <f>IF($H7="NO",$O7, _xludf.NA())</f>
        <v>44</v>
      </c>
      <c r="S7" s="5" t="e">
        <f ca="1">IF($H7="SI",$N7, _xludf.NA())</f>
        <v>#NAME?</v>
      </c>
      <c r="T7" s="5">
        <f>IF($H7="NO",$N7, _xludf.NA())</f>
        <v>397150</v>
      </c>
    </row>
    <row r="8" spans="1:20" x14ac:dyDescent="0.3">
      <c r="A8">
        <v>7</v>
      </c>
      <c r="B8" t="s">
        <v>9</v>
      </c>
      <c r="C8">
        <v>854712</v>
      </c>
      <c r="D8" t="s">
        <v>10</v>
      </c>
      <c r="E8" t="s">
        <v>16</v>
      </c>
      <c r="F8" t="s">
        <v>12</v>
      </c>
      <c r="G8" t="s">
        <v>13</v>
      </c>
      <c r="H8" t="s">
        <v>13</v>
      </c>
      <c r="I8">
        <v>38</v>
      </c>
      <c r="J8">
        <f>(moras__2[[#This Row],[EDAD]]-AVERAGE(I:I))/ _xlfn.STDEV.P(I:I)</f>
        <v>-0.27571909336606237</v>
      </c>
      <c r="K8" t="str">
        <f>IF(ABS(moras__2[[#This Row],[Z-Score de edad]])&gt;1.96, "Atípico","Normal")</f>
        <v>Normal</v>
      </c>
      <c r="L8">
        <f>(moras__2[[#This Row],[SALARIO]]-AVERAGE(C:C)) / _xlfn.STDEV.P(C:C)</f>
        <v>0.24315271543662123</v>
      </c>
      <c r="M8" t="str">
        <f>IF(ABS(moras__2[[#This Row],[Z-Score de salario]])&gt;1.96, "Atípico", "Normal")</f>
        <v>Normal</v>
      </c>
      <c r="N8" s="5">
        <f t="shared" si="1"/>
        <v>854712</v>
      </c>
      <c r="O8" s="5">
        <f t="shared" si="0"/>
        <v>38</v>
      </c>
      <c r="P8" s="5" t="str">
        <f t="shared" si="2"/>
        <v>ASALARIADO</v>
      </c>
      <c r="Q8" s="5" t="e">
        <f ca="1">IF($H8="SI", $O8, _xludf.NA())</f>
        <v>#NAME?</v>
      </c>
      <c r="R8" s="5">
        <f>IF($H8="NO",$O8, _xludf.NA())</f>
        <v>38</v>
      </c>
      <c r="S8" s="5" t="e">
        <f ca="1">IF($H8="SI",$N8, _xludf.NA())</f>
        <v>#NAME?</v>
      </c>
      <c r="T8" s="5">
        <f>IF($H8="NO",$N8, _xludf.NA())</f>
        <v>854712</v>
      </c>
    </row>
    <row r="9" spans="1:20" x14ac:dyDescent="0.3">
      <c r="A9">
        <v>8</v>
      </c>
      <c r="B9" t="s">
        <v>9</v>
      </c>
      <c r="C9">
        <v>401000</v>
      </c>
      <c r="D9" t="s">
        <v>10</v>
      </c>
      <c r="E9" t="s">
        <v>16</v>
      </c>
      <c r="F9" t="s">
        <v>12</v>
      </c>
      <c r="G9" t="s">
        <v>12</v>
      </c>
      <c r="H9" t="s">
        <v>12</v>
      </c>
      <c r="I9">
        <v>36</v>
      </c>
      <c r="J9">
        <f>(moras__2[[#This Row],[EDAD]]-AVERAGE(I:I))/ _xlfn.STDEV.P(I:I)</f>
        <v>-0.41688387918063341</v>
      </c>
      <c r="K9" t="str">
        <f>IF(ABS(moras__2[[#This Row],[Z-Score de edad]])&gt;1.96, "Atípico","Normal")</f>
        <v>Normal</v>
      </c>
      <c r="L9">
        <f>(moras__2[[#This Row],[SALARIO]]-AVERAGE(C:C)) / _xlfn.STDEV.P(C:C)</f>
        <v>-0.31634919861337696</v>
      </c>
      <c r="M9" t="str">
        <f>IF(ABS(moras__2[[#This Row],[Z-Score de salario]])&gt;1.96, "Atípico", "Normal")</f>
        <v>Normal</v>
      </c>
      <c r="N9" s="5">
        <f t="shared" si="1"/>
        <v>401000</v>
      </c>
      <c r="O9" s="5">
        <f t="shared" si="0"/>
        <v>36</v>
      </c>
      <c r="P9" s="5" t="str">
        <f t="shared" si="2"/>
        <v>ASALARIADO</v>
      </c>
      <c r="Q9" s="5">
        <f>IF($H9="SI", $O9, _xludf.NA())</f>
        <v>36</v>
      </c>
      <c r="R9" s="5" t="e">
        <f ca="1">IF($H9="NO",$O9, _xludf.NA())</f>
        <v>#NAME?</v>
      </c>
      <c r="S9" s="5">
        <f>IF($H9="SI",$N9, _xludf.NA())</f>
        <v>401000</v>
      </c>
      <c r="T9" s="5" t="e">
        <f ca="1">IF($H9="NO",$N9, _xludf.NA())</f>
        <v>#NAME?</v>
      </c>
    </row>
    <row r="10" spans="1:20" x14ac:dyDescent="0.3">
      <c r="A10">
        <v>9</v>
      </c>
      <c r="B10" t="s">
        <v>15</v>
      </c>
      <c r="C10">
        <v>264703.96000000002</v>
      </c>
      <c r="D10" t="s">
        <v>10</v>
      </c>
      <c r="E10" t="s">
        <v>16</v>
      </c>
      <c r="F10" t="s">
        <v>12</v>
      </c>
      <c r="G10" t="s">
        <v>13</v>
      </c>
      <c r="H10" t="s">
        <v>13</v>
      </c>
      <c r="I10">
        <v>21</v>
      </c>
      <c r="J10">
        <f>(moras__2[[#This Row],[EDAD]]-AVERAGE(I:I))/ _xlfn.STDEV.P(I:I)</f>
        <v>-1.4756197727899161</v>
      </c>
      <c r="K10" t="str">
        <f>IF(ABS(moras__2[[#This Row],[Z-Score de edad]])&gt;1.96, "Atípico","Normal")</f>
        <v>Normal</v>
      </c>
      <c r="L10">
        <f>(moras__2[[#This Row],[SALARIO]]-AVERAGE(C:C)) / _xlfn.STDEV.P(C:C)</f>
        <v>-0.48442475151353193</v>
      </c>
      <c r="M10" t="str">
        <f>IF(ABS(moras__2[[#This Row],[Z-Score de salario]])&gt;1.96, "Atípico", "Normal")</f>
        <v>Normal</v>
      </c>
      <c r="N10" s="5">
        <f t="shared" si="1"/>
        <v>264703.96000000002</v>
      </c>
      <c r="O10" s="5">
        <f t="shared" si="0"/>
        <v>21</v>
      </c>
      <c r="P10" s="5" t="str">
        <f t="shared" si="2"/>
        <v>ASALARIADO</v>
      </c>
      <c r="Q10" s="5" t="e">
        <f ca="1">IF($H10="SI", $O10, _xludf.NA())</f>
        <v>#NAME?</v>
      </c>
      <c r="R10" s="5">
        <f>IF($H10="NO",$O10, _xludf.NA())</f>
        <v>21</v>
      </c>
      <c r="S10" s="5" t="e">
        <f ca="1">IF($H10="SI",$N10, _xludf.NA())</f>
        <v>#NAME?</v>
      </c>
      <c r="T10" s="5">
        <f>IF($H10="NO",$N10, _xludf.NA())</f>
        <v>264703.96000000002</v>
      </c>
    </row>
    <row r="11" spans="1:20" x14ac:dyDescent="0.3">
      <c r="A11">
        <v>10</v>
      </c>
      <c r="B11" t="s">
        <v>9</v>
      </c>
      <c r="C11">
        <v>4677126.8499999996</v>
      </c>
      <c r="D11" t="s">
        <v>10</v>
      </c>
      <c r="E11" t="s">
        <v>16</v>
      </c>
      <c r="F11" t="s">
        <v>12</v>
      </c>
      <c r="G11" t="s">
        <v>13</v>
      </c>
      <c r="H11" t="s">
        <v>13</v>
      </c>
      <c r="I11">
        <v>40</v>
      </c>
      <c r="J11">
        <f>(moras__2[[#This Row],[EDAD]]-AVERAGE(I:I))/ _xlfn.STDEV.P(I:I)</f>
        <v>-0.13455430755149136</v>
      </c>
      <c r="K11" t="str">
        <f>IF(ABS(moras__2[[#This Row],[Z-Score de edad]])&gt;1.96, "Atípico","Normal")</f>
        <v>Normal</v>
      </c>
      <c r="L11">
        <f>(moras__2[[#This Row],[SALARIO]]-AVERAGE(C:C)) / _xlfn.STDEV.P(C:C)</f>
        <v>4.9568222345768174</v>
      </c>
      <c r="M11" t="str">
        <f>IF(ABS(moras__2[[#This Row],[Z-Score de salario]])&gt;1.96, "Atípico", "Normal")</f>
        <v>Atípico</v>
      </c>
      <c r="N11" s="5">
        <f t="shared" si="1"/>
        <v>4677126.8499999996</v>
      </c>
      <c r="O11" s="5">
        <f t="shared" si="0"/>
        <v>40</v>
      </c>
      <c r="P11" s="5" t="str">
        <f t="shared" si="2"/>
        <v>ASALARIADO</v>
      </c>
      <c r="Q11" s="5" t="e">
        <f ca="1">IF($H11="SI", $O11, _xludf.NA())</f>
        <v>#NAME?</v>
      </c>
      <c r="R11" s="5">
        <f>IF($H11="NO",$O11, _xludf.NA())</f>
        <v>40</v>
      </c>
      <c r="S11" s="5" t="e">
        <f ca="1">IF($H11="SI",$N11, _xludf.NA())</f>
        <v>#NAME?</v>
      </c>
      <c r="T11" s="5">
        <f>IF($H11="NO",$N11, _xludf.NA())</f>
        <v>4677126.8499999996</v>
      </c>
    </row>
    <row r="12" spans="1:20" x14ac:dyDescent="0.3">
      <c r="A12">
        <v>11</v>
      </c>
      <c r="B12" t="s">
        <v>15</v>
      </c>
      <c r="C12">
        <v>1200000</v>
      </c>
      <c r="D12" t="s">
        <v>10</v>
      </c>
      <c r="E12" t="s">
        <v>16</v>
      </c>
      <c r="F12" t="s">
        <v>12</v>
      </c>
      <c r="G12" t="s">
        <v>13</v>
      </c>
      <c r="H12" t="s">
        <v>13</v>
      </c>
      <c r="I12">
        <v>30</v>
      </c>
      <c r="J12">
        <f>(moras__2[[#This Row],[EDAD]]-AVERAGE(I:I))/ _xlfn.STDEV.P(I:I)</f>
        <v>-0.84037823662434652</v>
      </c>
      <c r="K12" t="str">
        <f>IF(ABS(moras__2[[#This Row],[Z-Score de edad]])&gt;1.96, "Atípico","Normal")</f>
        <v>Normal</v>
      </c>
      <c r="L12">
        <f>(moras__2[[#This Row],[SALARIO]]-AVERAGE(C:C)) / _xlfn.STDEV.P(C:C)</f>
        <v>0.66894991034990492</v>
      </c>
      <c r="M12" t="str">
        <f>IF(ABS(moras__2[[#This Row],[Z-Score de salario]])&gt;1.96, "Atípico", "Normal")</f>
        <v>Normal</v>
      </c>
      <c r="N12" s="5">
        <f t="shared" si="1"/>
        <v>1200000</v>
      </c>
      <c r="O12" s="5">
        <f t="shared" si="0"/>
        <v>30</v>
      </c>
      <c r="P12" s="5" t="str">
        <f t="shared" si="2"/>
        <v>ASALARIADO</v>
      </c>
      <c r="Q12" s="5" t="e">
        <f ca="1">IF($H12="SI", $O12, _xludf.NA())</f>
        <v>#NAME?</v>
      </c>
      <c r="R12" s="5">
        <f>IF($H12="NO",$O12, _xludf.NA())</f>
        <v>30</v>
      </c>
      <c r="S12" s="5" t="e">
        <f ca="1">IF($H12="SI",$N12, _xludf.NA())</f>
        <v>#NAME?</v>
      </c>
      <c r="T12" s="5">
        <f>IF($H12="NO",$N12, _xludf.NA())</f>
        <v>1200000</v>
      </c>
    </row>
    <row r="13" spans="1:20" x14ac:dyDescent="0.3">
      <c r="A13">
        <v>12</v>
      </c>
      <c r="B13" t="s">
        <v>15</v>
      </c>
      <c r="C13">
        <v>1030132</v>
      </c>
      <c r="D13" t="s">
        <v>10</v>
      </c>
      <c r="E13" t="s">
        <v>11</v>
      </c>
      <c r="F13" t="s">
        <v>12</v>
      </c>
      <c r="G13" t="s">
        <v>13</v>
      </c>
      <c r="H13" t="s">
        <v>12</v>
      </c>
      <c r="I13">
        <v>58</v>
      </c>
      <c r="J13">
        <f>(moras__2[[#This Row],[EDAD]]-AVERAGE(I:I))/ _xlfn.STDEV.P(I:I)</f>
        <v>1.1359287647796479</v>
      </c>
      <c r="K13" t="str">
        <f>IF(ABS(moras__2[[#This Row],[Z-Score de edad]])&gt;1.96, "Atípico","Normal")</f>
        <v>Normal</v>
      </c>
      <c r="L13">
        <f>(moras__2[[#This Row],[SALARIO]]-AVERAGE(C:C)) / _xlfn.STDEV.P(C:C)</f>
        <v>0.45947457988510548</v>
      </c>
      <c r="M13" t="str">
        <f>IF(ABS(moras__2[[#This Row],[Z-Score de salario]])&gt;1.96, "Atípico", "Normal")</f>
        <v>Normal</v>
      </c>
      <c r="N13" s="5">
        <f t="shared" si="1"/>
        <v>1030132</v>
      </c>
      <c r="O13" s="5">
        <f t="shared" si="0"/>
        <v>58</v>
      </c>
      <c r="P13" s="5" t="str">
        <f t="shared" si="2"/>
        <v>ASALARIADO</v>
      </c>
      <c r="Q13" s="5">
        <f>IF($H13="SI", $O13, _xludf.NA())</f>
        <v>58</v>
      </c>
      <c r="R13" s="5" t="e">
        <f ca="1">IF($H13="NO",$O13, _xludf.NA())</f>
        <v>#NAME?</v>
      </c>
      <c r="S13" s="5">
        <f>IF($H13="SI",$N13, _xludf.NA())</f>
        <v>1030132</v>
      </c>
      <c r="T13" s="5" t="e">
        <f ca="1">IF($H13="NO",$N13, _xludf.NA())</f>
        <v>#NAME?</v>
      </c>
    </row>
    <row r="14" spans="1:20" x14ac:dyDescent="0.3">
      <c r="A14">
        <v>13</v>
      </c>
      <c r="B14" t="s">
        <v>9</v>
      </c>
      <c r="C14">
        <v>731287.5</v>
      </c>
      <c r="D14" t="s">
        <v>10</v>
      </c>
      <c r="E14" t="s">
        <v>11</v>
      </c>
      <c r="F14" t="s">
        <v>12</v>
      </c>
      <c r="G14" t="s">
        <v>13</v>
      </c>
      <c r="H14" t="s">
        <v>13</v>
      </c>
      <c r="I14">
        <v>40</v>
      </c>
      <c r="J14">
        <f>(moras__2[[#This Row],[EDAD]]-AVERAGE(I:I))/ _xlfn.STDEV.P(I:I)</f>
        <v>-0.13455430755149136</v>
      </c>
      <c r="K14" t="str">
        <f>IF(ABS(moras__2[[#This Row],[Z-Score de edad]])&gt;1.96, "Atípico","Normal")</f>
        <v>Normal</v>
      </c>
      <c r="L14">
        <f>(moras__2[[#This Row],[SALARIO]]-AVERAGE(C:C)) / _xlfn.STDEV.P(C:C)</f>
        <v>9.0949899573994714E-2</v>
      </c>
      <c r="M14" t="str">
        <f>IF(ABS(moras__2[[#This Row],[Z-Score de salario]])&gt;1.96, "Atípico", "Normal")</f>
        <v>Normal</v>
      </c>
      <c r="N14" s="5">
        <f t="shared" si="1"/>
        <v>731287.5</v>
      </c>
      <c r="O14" s="5">
        <f t="shared" si="0"/>
        <v>40</v>
      </c>
      <c r="P14" s="5" t="str">
        <f t="shared" si="2"/>
        <v>ASALARIADO</v>
      </c>
      <c r="Q14" s="5" t="e">
        <f ca="1">IF($H14="SI", $O14, _xludf.NA())</f>
        <v>#NAME?</v>
      </c>
      <c r="R14" s="5">
        <f>IF($H14="NO",$O14, _xludf.NA())</f>
        <v>40</v>
      </c>
      <c r="S14" s="5" t="e">
        <f ca="1">IF($H14="SI",$N14, _xludf.NA())</f>
        <v>#NAME?</v>
      </c>
      <c r="T14" s="5">
        <f>IF($H14="NO",$N14, _xludf.NA())</f>
        <v>731287.5</v>
      </c>
    </row>
    <row r="15" spans="1:20" x14ac:dyDescent="0.3">
      <c r="A15">
        <v>14</v>
      </c>
      <c r="B15" t="s">
        <v>9</v>
      </c>
      <c r="C15">
        <v>282305</v>
      </c>
      <c r="D15" t="s">
        <v>17</v>
      </c>
      <c r="E15" t="s">
        <v>16</v>
      </c>
      <c r="F15" t="s">
        <v>12</v>
      </c>
      <c r="G15" t="s">
        <v>13</v>
      </c>
      <c r="H15" t="s">
        <v>13</v>
      </c>
      <c r="I15">
        <v>51</v>
      </c>
      <c r="J15">
        <f>(moras__2[[#This Row],[EDAD]]-AVERAGE(I:I))/ _xlfn.STDEV.P(I:I)</f>
        <v>0.64185201442864925</v>
      </c>
      <c r="K15" t="str">
        <f>IF(ABS(moras__2[[#This Row],[Z-Score de edad]])&gt;1.96, "Atípico","Normal")</f>
        <v>Normal</v>
      </c>
      <c r="L15">
        <f>(moras__2[[#This Row],[SALARIO]]-AVERAGE(C:C)) / _xlfn.STDEV.P(C:C)</f>
        <v>-0.4627197589868397</v>
      </c>
      <c r="M15" t="str">
        <f>IF(ABS(moras__2[[#This Row],[Z-Score de salario]])&gt;1.96, "Atípico", "Normal")</f>
        <v>Normal</v>
      </c>
      <c r="N15" s="5">
        <f t="shared" si="1"/>
        <v>282305</v>
      </c>
      <c r="O15" s="5">
        <f t="shared" si="0"/>
        <v>51</v>
      </c>
      <c r="P15" s="5" t="str">
        <f t="shared" si="2"/>
        <v>ASEGURADO VOLUNTARIO</v>
      </c>
      <c r="Q15" s="5" t="e">
        <f ca="1">IF($H15="SI", $O15, _xludf.NA())</f>
        <v>#NAME?</v>
      </c>
      <c r="R15" s="5">
        <f>IF($H15="NO",$O15, _xludf.NA())</f>
        <v>51</v>
      </c>
      <c r="S15" s="5" t="e">
        <f ca="1">IF($H15="SI",$N15, _xludf.NA())</f>
        <v>#NAME?</v>
      </c>
      <c r="T15" s="5">
        <f>IF($H15="NO",$N15, _xludf.NA())</f>
        <v>282305</v>
      </c>
    </row>
    <row r="16" spans="1:20" x14ac:dyDescent="0.3">
      <c r="A16">
        <v>15</v>
      </c>
      <c r="B16" t="s">
        <v>15</v>
      </c>
      <c r="C16">
        <v>343390.86</v>
      </c>
      <c r="D16" t="s">
        <v>18</v>
      </c>
      <c r="E16" t="s">
        <v>16</v>
      </c>
      <c r="F16" t="s">
        <v>12</v>
      </c>
      <c r="G16" t="s">
        <v>13</v>
      </c>
      <c r="H16" t="s">
        <v>13</v>
      </c>
      <c r="I16">
        <v>59</v>
      </c>
      <c r="J16">
        <f>(moras__2[[#This Row],[EDAD]]-AVERAGE(I:I))/ _xlfn.STDEV.P(I:I)</f>
        <v>1.2065111576869334</v>
      </c>
      <c r="K16" t="str">
        <f>IF(ABS(moras__2[[#This Row],[Z-Score de edad]])&gt;1.96, "Atípico","Normal")</f>
        <v>Normal</v>
      </c>
      <c r="L16">
        <f>(moras__2[[#This Row],[SALARIO]]-AVERAGE(C:C)) / _xlfn.STDEV.P(C:C)</f>
        <v>-0.38739079349465477</v>
      </c>
      <c r="M16" t="str">
        <f>IF(ABS(moras__2[[#This Row],[Z-Score de salario]])&gt;1.96, "Atípico", "Normal")</f>
        <v>Normal</v>
      </c>
      <c r="N16" s="5">
        <f t="shared" si="1"/>
        <v>343390.86</v>
      </c>
      <c r="O16" s="5">
        <f t="shared" si="0"/>
        <v>59</v>
      </c>
      <c r="P16" s="5" t="str">
        <f t="shared" si="2"/>
        <v>TRABAJADOR INDEPENDIENTE</v>
      </c>
      <c r="Q16" s="5" t="e">
        <f ca="1">IF($H16="SI", $O16, _xludf.NA())</f>
        <v>#NAME?</v>
      </c>
      <c r="R16" s="5">
        <f>IF($H16="NO",$O16, _xludf.NA())</f>
        <v>59</v>
      </c>
      <c r="S16" s="5" t="e">
        <f ca="1">IF($H16="SI",$N16, _xludf.NA())</f>
        <v>#NAME?</v>
      </c>
      <c r="T16" s="5">
        <f>IF($H16="NO",$N16, _xludf.NA())</f>
        <v>343390.86</v>
      </c>
    </row>
    <row r="17" spans="1:20" x14ac:dyDescent="0.3">
      <c r="A17">
        <v>16</v>
      </c>
      <c r="B17" t="s">
        <v>15</v>
      </c>
      <c r="C17">
        <v>1943489.5</v>
      </c>
      <c r="D17" t="s">
        <v>10</v>
      </c>
      <c r="E17" t="s">
        <v>11</v>
      </c>
      <c r="F17" t="s">
        <v>12</v>
      </c>
      <c r="G17" t="s">
        <v>13</v>
      </c>
      <c r="H17" t="s">
        <v>13</v>
      </c>
      <c r="I17">
        <v>58</v>
      </c>
      <c r="J17">
        <f>(moras__2[[#This Row],[EDAD]]-AVERAGE(I:I))/ _xlfn.STDEV.P(I:I)</f>
        <v>1.1359287647796479</v>
      </c>
      <c r="K17" t="str">
        <f>IF(ABS(moras__2[[#This Row],[Z-Score de edad]])&gt;1.96, "Atípico","Normal")</f>
        <v>Normal</v>
      </c>
      <c r="L17">
        <f>(moras__2[[#This Row],[SALARIO]]-AVERAGE(C:C)) / _xlfn.STDEV.P(C:C)</f>
        <v>1.5857953945470964</v>
      </c>
      <c r="M17" t="str">
        <f>IF(ABS(moras__2[[#This Row],[Z-Score de salario]])&gt;1.96, "Atípico", "Normal")</f>
        <v>Normal</v>
      </c>
      <c r="N17" s="5">
        <f t="shared" si="1"/>
        <v>1943489.5</v>
      </c>
      <c r="O17" s="5">
        <f t="shared" si="0"/>
        <v>58</v>
      </c>
      <c r="P17" s="5" t="str">
        <f t="shared" si="2"/>
        <v>ASALARIADO</v>
      </c>
      <c r="Q17" s="5" t="e">
        <f ca="1">IF($H17="SI", $O17, _xludf.NA())</f>
        <v>#NAME?</v>
      </c>
      <c r="R17" s="5">
        <f>IF($H17="NO",$O17, _xludf.NA())</f>
        <v>58</v>
      </c>
      <c r="S17" s="5" t="e">
        <f ca="1">IF($H17="SI",$N17, _xludf.NA())</f>
        <v>#NAME?</v>
      </c>
      <c r="T17" s="5">
        <f>IF($H17="NO",$N17, _xludf.NA())</f>
        <v>1943489.5</v>
      </c>
    </row>
    <row r="18" spans="1:20" x14ac:dyDescent="0.3">
      <c r="A18">
        <v>17</v>
      </c>
      <c r="B18" t="s">
        <v>15</v>
      </c>
      <c r="C18">
        <v>1108980</v>
      </c>
      <c r="D18" t="s">
        <v>10</v>
      </c>
      <c r="E18" t="s">
        <v>11</v>
      </c>
      <c r="F18" t="s">
        <v>12</v>
      </c>
      <c r="G18" t="s">
        <v>13</v>
      </c>
      <c r="H18" t="s">
        <v>12</v>
      </c>
      <c r="I18">
        <v>36</v>
      </c>
      <c r="J18">
        <f>(moras__2[[#This Row],[EDAD]]-AVERAGE(I:I))/ _xlfn.STDEV.P(I:I)</f>
        <v>-0.41688387918063341</v>
      </c>
      <c r="K18" t="str">
        <f>IF(ABS(moras__2[[#This Row],[Z-Score de edad]])&gt;1.96, "Atípico","Normal")</f>
        <v>Normal</v>
      </c>
      <c r="L18">
        <f>(moras__2[[#This Row],[SALARIO]]-AVERAGE(C:C)) / _xlfn.STDEV.P(C:C)</f>
        <v>0.55670720084072112</v>
      </c>
      <c r="M18" t="str">
        <f>IF(ABS(moras__2[[#This Row],[Z-Score de salario]])&gt;1.96, "Atípico", "Normal")</f>
        <v>Normal</v>
      </c>
      <c r="N18" s="5">
        <f t="shared" si="1"/>
        <v>1108980</v>
      </c>
      <c r="O18" s="5">
        <f t="shared" si="0"/>
        <v>36</v>
      </c>
      <c r="P18" s="5" t="str">
        <f t="shared" si="2"/>
        <v>ASALARIADO</v>
      </c>
      <c r="Q18" s="5">
        <f>IF($H18="SI", $O18, _xludf.NA())</f>
        <v>36</v>
      </c>
      <c r="R18" s="5" t="e">
        <f ca="1">IF($H18="NO",$O18, _xludf.NA())</f>
        <v>#NAME?</v>
      </c>
      <c r="S18" s="5">
        <f>IF($H18="SI",$N18, _xludf.NA())</f>
        <v>1108980</v>
      </c>
      <c r="T18" s="5" t="e">
        <f ca="1">IF($H18="NO",$N18, _xludf.NA())</f>
        <v>#NAME?</v>
      </c>
    </row>
    <row r="19" spans="1:20" x14ac:dyDescent="0.3">
      <c r="A19">
        <v>18</v>
      </c>
      <c r="B19" t="s">
        <v>15</v>
      </c>
      <c r="C19">
        <v>133157</v>
      </c>
      <c r="D19" t="s">
        <v>10</v>
      </c>
      <c r="E19" t="s">
        <v>16</v>
      </c>
      <c r="F19" t="s">
        <v>12</v>
      </c>
      <c r="G19" t="s">
        <v>13</v>
      </c>
      <c r="H19" t="s">
        <v>13</v>
      </c>
      <c r="I19">
        <v>39</v>
      </c>
      <c r="J19">
        <f>(moras__2[[#This Row],[EDAD]]-AVERAGE(I:I))/ _xlfn.STDEV.P(I:I)</f>
        <v>-0.20513670045877688</v>
      </c>
      <c r="K19" t="str">
        <f>IF(ABS(moras__2[[#This Row],[Z-Score de edad]])&gt;1.96, "Atípico","Normal")</f>
        <v>Normal</v>
      </c>
      <c r="L19">
        <f>(moras__2[[#This Row],[SALARIO]]-AVERAGE(C:C)) / _xlfn.STDEV.P(C:C)</f>
        <v>-0.64664390354710954</v>
      </c>
      <c r="M19" t="str">
        <f>IF(ABS(moras__2[[#This Row],[Z-Score de salario]])&gt;1.96, "Atípico", "Normal")</f>
        <v>Normal</v>
      </c>
      <c r="N19" s="5">
        <f t="shared" si="1"/>
        <v>133157</v>
      </c>
      <c r="O19" s="5">
        <f t="shared" si="0"/>
        <v>39</v>
      </c>
      <c r="P19" s="5" t="str">
        <f t="shared" si="2"/>
        <v>ASALARIADO</v>
      </c>
      <c r="Q19" s="5" t="e">
        <f ca="1">IF($H19="SI", $O19, _xludf.NA())</f>
        <v>#NAME?</v>
      </c>
      <c r="R19" s="5">
        <f>IF($H19="NO",$O19, _xludf.NA())</f>
        <v>39</v>
      </c>
      <c r="S19" s="5" t="e">
        <f ca="1">IF($H19="SI",$N19, _xludf.NA())</f>
        <v>#NAME?</v>
      </c>
      <c r="T19" s="5">
        <f>IF($H19="NO",$N19, _xludf.NA())</f>
        <v>133157</v>
      </c>
    </row>
    <row r="20" spans="1:20" x14ac:dyDescent="0.3">
      <c r="A20">
        <v>19</v>
      </c>
      <c r="B20" t="s">
        <v>9</v>
      </c>
      <c r="C20">
        <v>553939</v>
      </c>
      <c r="D20" t="s">
        <v>10</v>
      </c>
      <c r="E20" t="s">
        <v>16</v>
      </c>
      <c r="F20" t="s">
        <v>12</v>
      </c>
      <c r="G20" t="s">
        <v>13</v>
      </c>
      <c r="H20" t="s">
        <v>13</v>
      </c>
      <c r="I20">
        <v>45</v>
      </c>
      <c r="J20">
        <f>(moras__2[[#This Row],[EDAD]]-AVERAGE(I:I))/ _xlfn.STDEV.P(I:I)</f>
        <v>0.2183576569849362</v>
      </c>
      <c r="K20" t="str">
        <f>IF(ABS(moras__2[[#This Row],[Z-Score de edad]])&gt;1.96, "Atípico","Normal")</f>
        <v>Normal</v>
      </c>
      <c r="L20">
        <f>(moras__2[[#This Row],[SALARIO]]-AVERAGE(C:C)) / _xlfn.STDEV.P(C:C)</f>
        <v>-0.12775012423823884</v>
      </c>
      <c r="M20" t="str">
        <f>IF(ABS(moras__2[[#This Row],[Z-Score de salario]])&gt;1.96, "Atípico", "Normal")</f>
        <v>Normal</v>
      </c>
      <c r="N20" s="5">
        <f t="shared" si="1"/>
        <v>553939</v>
      </c>
      <c r="O20" s="5">
        <f t="shared" si="0"/>
        <v>45</v>
      </c>
      <c r="P20" s="5" t="str">
        <f t="shared" si="2"/>
        <v>ASALARIADO</v>
      </c>
      <c r="Q20" s="5" t="e">
        <f ca="1">IF($H20="SI", $O20, _xludf.NA())</f>
        <v>#NAME?</v>
      </c>
      <c r="R20" s="5">
        <f>IF($H20="NO",$O20, _xludf.NA())</f>
        <v>45</v>
      </c>
      <c r="S20" s="5" t="e">
        <f ca="1">IF($H20="SI",$N20, _xludf.NA())</f>
        <v>#NAME?</v>
      </c>
      <c r="T20" s="5">
        <f>IF($H20="NO",$N20, _xludf.NA())</f>
        <v>553939</v>
      </c>
    </row>
    <row r="21" spans="1:20" x14ac:dyDescent="0.3">
      <c r="A21">
        <v>20</v>
      </c>
      <c r="B21" t="s">
        <v>15</v>
      </c>
      <c r="C21">
        <v>309820</v>
      </c>
      <c r="D21" t="s">
        <v>17</v>
      </c>
      <c r="E21" t="s">
        <v>16</v>
      </c>
      <c r="F21" t="s">
        <v>12</v>
      </c>
      <c r="G21" t="s">
        <v>12</v>
      </c>
      <c r="H21" t="s">
        <v>12</v>
      </c>
      <c r="I21">
        <v>52</v>
      </c>
      <c r="J21">
        <f>(moras__2[[#This Row],[EDAD]]-AVERAGE(I:I))/ _xlfn.STDEV.P(I:I)</f>
        <v>0.71243440733593477</v>
      </c>
      <c r="K21" t="str">
        <f>IF(ABS(moras__2[[#This Row],[Z-Score de edad]])&gt;1.96, "Atípico","Normal")</f>
        <v>Normal</v>
      </c>
      <c r="L21">
        <f>(moras__2[[#This Row],[SALARIO]]-AVERAGE(C:C)) / _xlfn.STDEV.P(C:C)</f>
        <v>-0.42878921457742208</v>
      </c>
      <c r="M21" t="str">
        <f>IF(ABS(moras__2[[#This Row],[Z-Score de salario]])&gt;1.96, "Atípico", "Normal")</f>
        <v>Normal</v>
      </c>
      <c r="N21" s="5">
        <f t="shared" si="1"/>
        <v>309820</v>
      </c>
      <c r="O21" s="5">
        <f t="shared" si="0"/>
        <v>52</v>
      </c>
      <c r="P21" s="5" t="str">
        <f t="shared" si="2"/>
        <v>ASEGURADO VOLUNTARIO</v>
      </c>
      <c r="Q21" s="5">
        <f>IF($H21="SI", $O21, _xludf.NA())</f>
        <v>52</v>
      </c>
      <c r="R21" s="5" t="e">
        <f ca="1">IF($H21="NO",$O21, _xludf.NA())</f>
        <v>#NAME?</v>
      </c>
      <c r="S21" s="5">
        <f>IF($H21="SI",$N21, _xludf.NA())</f>
        <v>309820</v>
      </c>
      <c r="T21" s="5" t="e">
        <f ca="1">IF($H21="NO",$N21, _xludf.NA())</f>
        <v>#NAME?</v>
      </c>
    </row>
    <row r="22" spans="1:20" x14ac:dyDescent="0.3">
      <c r="A22">
        <v>21</v>
      </c>
      <c r="B22" t="s">
        <v>15</v>
      </c>
      <c r="D22" t="s">
        <v>10</v>
      </c>
      <c r="E22" t="s">
        <v>16</v>
      </c>
      <c r="F22" t="s">
        <v>12</v>
      </c>
      <c r="G22" t="s">
        <v>12</v>
      </c>
      <c r="H22" t="s">
        <v>13</v>
      </c>
      <c r="I22">
        <v>28</v>
      </c>
      <c r="J22">
        <f>(moras__2[[#This Row],[EDAD]]-AVERAGE(I:I))/ _xlfn.STDEV.P(I:I)</f>
        <v>-0.98154302243891756</v>
      </c>
      <c r="K22" t="str">
        <f>IF(ABS(moras__2[[#This Row],[Z-Score de edad]])&gt;1.96, "Atípico","Normal")</f>
        <v>Normal</v>
      </c>
      <c r="L22">
        <f>(moras__2[[#This Row],[SALARIO]]-AVERAGE(C:C)) / _xlfn.STDEV.P(C:C)</f>
        <v>-0.81084850110934203</v>
      </c>
      <c r="M22" t="str">
        <f>IF(ABS(moras__2[[#This Row],[Z-Score de salario]])&gt;1.96, "Atípico", "Normal")</f>
        <v>Normal</v>
      </c>
      <c r="N22" s="5">
        <f t="shared" si="1"/>
        <v>408495</v>
      </c>
      <c r="O22" s="5">
        <f t="shared" si="0"/>
        <v>28</v>
      </c>
      <c r="P22" s="5" t="str">
        <f t="shared" si="2"/>
        <v>ASALARIADO</v>
      </c>
      <c r="Q22" s="5" t="e">
        <f ca="1">IF($H22="SI", $O22, _xludf.NA())</f>
        <v>#NAME?</v>
      </c>
      <c r="R22" s="5">
        <f>IF($H22="NO",$O22, _xludf.NA())</f>
        <v>28</v>
      </c>
      <c r="S22" s="5" t="e">
        <f ca="1">IF($H22="SI",$N22, _xludf.NA())</f>
        <v>#NAME?</v>
      </c>
      <c r="T22" s="5">
        <f>IF($H22="NO",$N22, _xludf.NA())</f>
        <v>408495</v>
      </c>
    </row>
    <row r="23" spans="1:20" x14ac:dyDescent="0.3">
      <c r="A23">
        <v>22</v>
      </c>
      <c r="B23" t="s">
        <v>9</v>
      </c>
      <c r="C23">
        <v>278030</v>
      </c>
      <c r="D23" t="s">
        <v>19</v>
      </c>
      <c r="E23" t="s">
        <v>16</v>
      </c>
      <c r="F23" t="s">
        <v>12</v>
      </c>
      <c r="G23" t="s">
        <v>13</v>
      </c>
      <c r="H23" t="s">
        <v>13</v>
      </c>
      <c r="I23">
        <v>59</v>
      </c>
      <c r="J23">
        <f>(moras__2[[#This Row],[EDAD]]-AVERAGE(I:I))/ _xlfn.STDEV.P(I:I)</f>
        <v>1.2065111576869334</v>
      </c>
      <c r="K23" t="str">
        <f>IF(ABS(moras__2[[#This Row],[Z-Score de edad]])&gt;1.96, "Atípico","Normal")</f>
        <v>Normal</v>
      </c>
      <c r="L23">
        <f>(moras__2[[#This Row],[SALARIO]]-AVERAGE(C:C)) / _xlfn.STDEV.P(C:C)</f>
        <v>-0.46799154082766331</v>
      </c>
      <c r="M23" t="str">
        <f>IF(ABS(moras__2[[#This Row],[Z-Score de salario]])&gt;1.96, "Atípico", "Normal")</f>
        <v>Normal</v>
      </c>
      <c r="N23" s="5">
        <f t="shared" si="1"/>
        <v>278030</v>
      </c>
      <c r="O23" s="5">
        <f t="shared" si="0"/>
        <v>59</v>
      </c>
      <c r="P23" s="5" t="str">
        <f t="shared" si="2"/>
        <v>CONVENIOS ESPECIALES DE TRABAJADORES INDEPENDIENTES</v>
      </c>
      <c r="Q23" s="5" t="e">
        <f ca="1">IF($H23="SI", $O23, _xludf.NA())</f>
        <v>#NAME?</v>
      </c>
      <c r="R23" s="5">
        <f>IF($H23="NO",$O23, _xludf.NA())</f>
        <v>59</v>
      </c>
      <c r="S23" s="5" t="e">
        <f ca="1">IF($H23="SI",$N23, _xludf.NA())</f>
        <v>#NAME?</v>
      </c>
      <c r="T23" s="5">
        <f>IF($H23="NO",$N23, _xludf.NA())</f>
        <v>278030</v>
      </c>
    </row>
    <row r="24" spans="1:20" x14ac:dyDescent="0.3">
      <c r="A24">
        <v>23</v>
      </c>
      <c r="B24" t="s">
        <v>9</v>
      </c>
      <c r="C24">
        <v>2124814</v>
      </c>
      <c r="D24" t="s">
        <v>10</v>
      </c>
      <c r="E24" t="s">
        <v>16</v>
      </c>
      <c r="F24" t="s">
        <v>12</v>
      </c>
      <c r="G24" t="s">
        <v>13</v>
      </c>
      <c r="H24" t="s">
        <v>13</v>
      </c>
      <c r="I24">
        <v>32</v>
      </c>
      <c r="J24">
        <f>(moras__2[[#This Row],[EDAD]]-AVERAGE(I:I))/ _xlfn.STDEV.P(I:I)</f>
        <v>-0.69921345080977548</v>
      </c>
      <c r="K24" t="str">
        <f>IF(ABS(moras__2[[#This Row],[Z-Score de edad]])&gt;1.96, "Atípico","Normal")</f>
        <v>Normal</v>
      </c>
      <c r="L24">
        <f>(moras__2[[#This Row],[SALARIO]]-AVERAGE(C:C)) / _xlfn.STDEV.P(C:C)</f>
        <v>1.8093984837626316</v>
      </c>
      <c r="M24" t="str">
        <f>IF(ABS(moras__2[[#This Row],[Z-Score de salario]])&gt;1.96, "Atípico", "Normal")</f>
        <v>Normal</v>
      </c>
      <c r="N24" s="5">
        <f t="shared" si="1"/>
        <v>2124814</v>
      </c>
      <c r="O24" s="5">
        <f t="shared" si="0"/>
        <v>32</v>
      </c>
      <c r="P24" s="5" t="str">
        <f t="shared" si="2"/>
        <v>ASALARIADO</v>
      </c>
      <c r="Q24" s="5" t="e">
        <f ca="1">IF($H24="SI", $O24, _xludf.NA())</f>
        <v>#NAME?</v>
      </c>
      <c r="R24" s="5">
        <f>IF($H24="NO",$O24, _xludf.NA())</f>
        <v>32</v>
      </c>
      <c r="S24" s="5" t="e">
        <f ca="1">IF($H24="SI",$N24, _xludf.NA())</f>
        <v>#NAME?</v>
      </c>
      <c r="T24" s="5">
        <f>IF($H24="NO",$N24, _xludf.NA())</f>
        <v>2124814</v>
      </c>
    </row>
    <row r="25" spans="1:20" x14ac:dyDescent="0.3">
      <c r="A25">
        <v>24</v>
      </c>
      <c r="B25" t="s">
        <v>9</v>
      </c>
      <c r="C25">
        <v>191744.68</v>
      </c>
      <c r="D25" t="s">
        <v>10</v>
      </c>
      <c r="E25" t="s">
        <v>16</v>
      </c>
      <c r="F25" t="s">
        <v>12</v>
      </c>
      <c r="G25" t="s">
        <v>13</v>
      </c>
      <c r="H25" t="s">
        <v>13</v>
      </c>
      <c r="I25">
        <v>18</v>
      </c>
      <c r="J25">
        <f>(moras__2[[#This Row],[EDAD]]-AVERAGE(I:I))/ _xlfn.STDEV.P(I:I)</f>
        <v>-1.6873669515117726</v>
      </c>
      <c r="K25" t="str">
        <f>IF(ABS(moras__2[[#This Row],[Z-Score de edad]])&gt;1.96, "Atípico","Normal")</f>
        <v>Normal</v>
      </c>
      <c r="L25">
        <f>(moras__2[[#This Row],[SALARIO]]-AVERAGE(C:C)) / _xlfn.STDEV.P(C:C)</f>
        <v>-0.57439560705120729</v>
      </c>
      <c r="M25" t="str">
        <f>IF(ABS(moras__2[[#This Row],[Z-Score de salario]])&gt;1.96, "Atípico", "Normal")</f>
        <v>Normal</v>
      </c>
      <c r="N25" s="5">
        <f t="shared" si="1"/>
        <v>191744.68</v>
      </c>
      <c r="O25" s="5">
        <f t="shared" si="0"/>
        <v>18</v>
      </c>
      <c r="P25" s="5" t="str">
        <f t="shared" si="2"/>
        <v>ASALARIADO</v>
      </c>
      <c r="Q25" s="5" t="e">
        <f ca="1">IF($H25="SI", $O25, _xludf.NA())</f>
        <v>#NAME?</v>
      </c>
      <c r="R25" s="5">
        <f>IF($H25="NO",$O25, _xludf.NA())</f>
        <v>18</v>
      </c>
      <c r="S25" s="5" t="e">
        <f ca="1">IF($H25="SI",$N25, _xludf.NA())</f>
        <v>#NAME?</v>
      </c>
      <c r="T25" s="5">
        <f>IF($H25="NO",$N25, _xludf.NA())</f>
        <v>191744.68</v>
      </c>
    </row>
    <row r="26" spans="1:20" x14ac:dyDescent="0.3">
      <c r="A26">
        <v>25</v>
      </c>
      <c r="B26" t="s">
        <v>15</v>
      </c>
      <c r="C26">
        <v>1117489</v>
      </c>
      <c r="D26" t="s">
        <v>10</v>
      </c>
      <c r="E26" t="s">
        <v>11</v>
      </c>
      <c r="F26" t="s">
        <v>12</v>
      </c>
      <c r="G26" t="s">
        <v>13</v>
      </c>
      <c r="H26" t="s">
        <v>12</v>
      </c>
      <c r="I26">
        <v>36</v>
      </c>
      <c r="J26">
        <f>(moras__2[[#This Row],[EDAD]]-AVERAGE(I:I))/ _xlfn.STDEV.P(I:I)</f>
        <v>-0.41688387918063341</v>
      </c>
      <c r="K26" t="str">
        <f>IF(ABS(moras__2[[#This Row],[Z-Score de edad]])&gt;1.96, "Atípico","Normal")</f>
        <v>Normal</v>
      </c>
      <c r="L26">
        <f>(moras__2[[#This Row],[SALARIO]]-AVERAGE(C:C)) / _xlfn.STDEV.P(C:C)</f>
        <v>0.56720020474331001</v>
      </c>
      <c r="M26" t="str">
        <f>IF(ABS(moras__2[[#This Row],[Z-Score de salario]])&gt;1.96, "Atípico", "Normal")</f>
        <v>Normal</v>
      </c>
      <c r="N26" s="5">
        <f t="shared" si="1"/>
        <v>1117489</v>
      </c>
      <c r="O26" s="5">
        <f t="shared" si="0"/>
        <v>36</v>
      </c>
      <c r="P26" s="5" t="str">
        <f t="shared" si="2"/>
        <v>ASALARIADO</v>
      </c>
      <c r="Q26" s="5">
        <f>IF($H26="SI", $O26, _xludf.NA())</f>
        <v>36</v>
      </c>
      <c r="R26" s="5" t="e">
        <f ca="1">IF($H26="NO",$O26, _xludf.NA())</f>
        <v>#NAME?</v>
      </c>
      <c r="S26" s="5">
        <f>IF($H26="SI",$N26, _xludf.NA())</f>
        <v>1117489</v>
      </c>
      <c r="T26" s="5" t="e">
        <f ca="1">IF($H26="NO",$N26, _xludf.NA())</f>
        <v>#NAME?</v>
      </c>
    </row>
    <row r="27" spans="1:20" x14ac:dyDescent="0.3">
      <c r="A27">
        <v>26</v>
      </c>
      <c r="B27" t="s">
        <v>9</v>
      </c>
      <c r="C27">
        <v>1451530</v>
      </c>
      <c r="D27" t="s">
        <v>14</v>
      </c>
      <c r="E27" t="s">
        <v>11</v>
      </c>
      <c r="F27" t="s">
        <v>12</v>
      </c>
      <c r="G27" t="s">
        <v>13</v>
      </c>
      <c r="H27" t="s">
        <v>13</v>
      </c>
      <c r="I27">
        <v>62</v>
      </c>
      <c r="J27">
        <f>(moras__2[[#This Row],[EDAD]]-AVERAGE(I:I))/ _xlfn.STDEV.P(I:I)</f>
        <v>1.41825833640879</v>
      </c>
      <c r="K27" t="str">
        <f>IF(ABS(moras__2[[#This Row],[Z-Score de edad]])&gt;1.96, "Atípico","Normal")</f>
        <v>Normal</v>
      </c>
      <c r="L27">
        <f>(moras__2[[#This Row],[SALARIO]]-AVERAGE(C:C)) / _xlfn.STDEV.P(C:C)</f>
        <v>0.97912798904519194</v>
      </c>
      <c r="M27" t="str">
        <f>IF(ABS(moras__2[[#This Row],[Z-Score de salario]])&gt;1.96, "Atípico", "Normal")</f>
        <v>Normal</v>
      </c>
      <c r="N27" s="5">
        <f t="shared" si="1"/>
        <v>1451530</v>
      </c>
      <c r="O27" s="5">
        <f t="shared" si="0"/>
        <v>62</v>
      </c>
      <c r="P27" s="5" t="str">
        <f t="shared" si="2"/>
        <v>PENSIONADOS EN SU PROPIO SISTEMA</v>
      </c>
      <c r="Q27" s="5" t="e">
        <f ca="1">IF($H27="SI", $O27, _xludf.NA())</f>
        <v>#NAME?</v>
      </c>
      <c r="R27" s="5">
        <f>IF($H27="NO",$O27, _xludf.NA())</f>
        <v>62</v>
      </c>
      <c r="S27" s="5" t="e">
        <f ca="1">IF($H27="SI",$N27, _xludf.NA())</f>
        <v>#NAME?</v>
      </c>
      <c r="T27" s="5">
        <f>IF($H27="NO",$N27, _xludf.NA())</f>
        <v>1451530</v>
      </c>
    </row>
    <row r="28" spans="1:20" x14ac:dyDescent="0.3">
      <c r="A28">
        <v>27</v>
      </c>
      <c r="B28" t="s">
        <v>9</v>
      </c>
      <c r="C28">
        <v>66700</v>
      </c>
      <c r="D28" t="s">
        <v>10</v>
      </c>
      <c r="E28" t="s">
        <v>16</v>
      </c>
      <c r="F28" t="s">
        <v>12</v>
      </c>
      <c r="G28" t="s">
        <v>13</v>
      </c>
      <c r="H28" t="s">
        <v>13</v>
      </c>
      <c r="I28">
        <v>38</v>
      </c>
      <c r="J28">
        <f>(moras__2[[#This Row],[EDAD]]-AVERAGE(I:I))/ _xlfn.STDEV.P(I:I)</f>
        <v>-0.27571909336606237</v>
      </c>
      <c r="K28" t="str">
        <f>IF(ABS(moras__2[[#This Row],[Z-Score de edad]])&gt;1.96, "Atípico","Normal")</f>
        <v>Normal</v>
      </c>
      <c r="L28">
        <f>(moras__2[[#This Row],[SALARIO]]-AVERAGE(C:C)) / _xlfn.STDEV.P(C:C)</f>
        <v>-0.72859637273906552</v>
      </c>
      <c r="M28" t="str">
        <f>IF(ABS(moras__2[[#This Row],[Z-Score de salario]])&gt;1.96, "Atípico", "Normal")</f>
        <v>Normal</v>
      </c>
      <c r="N28" s="5">
        <f t="shared" si="1"/>
        <v>66700</v>
      </c>
      <c r="O28" s="5">
        <f t="shared" si="0"/>
        <v>38</v>
      </c>
      <c r="P28" s="5" t="str">
        <f t="shared" si="2"/>
        <v>ASALARIADO</v>
      </c>
      <c r="Q28" s="5" t="e">
        <f ca="1">IF($H28="SI", $O28, _xludf.NA())</f>
        <v>#NAME?</v>
      </c>
      <c r="R28" s="5">
        <f>IF($H28="NO",$O28, _xludf.NA())</f>
        <v>38</v>
      </c>
      <c r="S28" s="5" t="e">
        <f ca="1">IF($H28="SI",$N28, _xludf.NA())</f>
        <v>#NAME?</v>
      </c>
      <c r="T28" s="5">
        <f>IF($H28="NO",$N28, _xludf.NA())</f>
        <v>66700</v>
      </c>
    </row>
    <row r="29" spans="1:20" x14ac:dyDescent="0.3">
      <c r="A29">
        <v>28</v>
      </c>
      <c r="B29" t="s">
        <v>15</v>
      </c>
      <c r="C29">
        <v>73410</v>
      </c>
      <c r="D29" t="s">
        <v>10</v>
      </c>
      <c r="E29" t="s">
        <v>16</v>
      </c>
      <c r="F29" t="s">
        <v>12</v>
      </c>
      <c r="G29" t="s">
        <v>12</v>
      </c>
      <c r="H29" t="s">
        <v>13</v>
      </c>
      <c r="I29">
        <v>22</v>
      </c>
      <c r="J29">
        <f>(moras__2[[#This Row],[EDAD]]-AVERAGE(I:I))/ _xlfn.STDEV.P(I:I)</f>
        <v>-1.4050373798826306</v>
      </c>
      <c r="K29" t="str">
        <f>IF(ABS(moras__2[[#This Row],[Z-Score de edad]])&gt;1.96, "Atípico","Normal")</f>
        <v>Normal</v>
      </c>
      <c r="L29">
        <f>(moras__2[[#This Row],[SALARIO]]-AVERAGE(C:C)) / _xlfn.STDEV.P(C:C)</f>
        <v>-0.72032183328832255</v>
      </c>
      <c r="M29" t="str">
        <f>IF(ABS(moras__2[[#This Row],[Z-Score de salario]])&gt;1.96, "Atípico", "Normal")</f>
        <v>Normal</v>
      </c>
      <c r="N29" s="5">
        <f t="shared" si="1"/>
        <v>73410</v>
      </c>
      <c r="O29" s="5">
        <f t="shared" si="0"/>
        <v>22</v>
      </c>
      <c r="P29" s="5" t="str">
        <f t="shared" si="2"/>
        <v>ASALARIADO</v>
      </c>
      <c r="Q29" s="5" t="e">
        <f ca="1">IF($H29="SI", $O29, _xludf.NA())</f>
        <v>#NAME?</v>
      </c>
      <c r="R29" s="5">
        <f>IF($H29="NO",$O29, _xludf.NA())</f>
        <v>22</v>
      </c>
      <c r="S29" s="5" t="e">
        <f ca="1">IF($H29="SI",$N29, _xludf.NA())</f>
        <v>#NAME?</v>
      </c>
      <c r="T29" s="5">
        <f>IF($H29="NO",$N29, _xludf.NA())</f>
        <v>73410</v>
      </c>
    </row>
    <row r="30" spans="1:20" x14ac:dyDescent="0.3">
      <c r="A30">
        <v>29</v>
      </c>
      <c r="B30" t="s">
        <v>9</v>
      </c>
      <c r="C30">
        <v>815355.66</v>
      </c>
      <c r="D30" t="s">
        <v>10</v>
      </c>
      <c r="E30" t="s">
        <v>11</v>
      </c>
      <c r="F30" t="s">
        <v>12</v>
      </c>
      <c r="G30" t="s">
        <v>13</v>
      </c>
      <c r="H30" t="s">
        <v>13</v>
      </c>
      <c r="I30">
        <v>42</v>
      </c>
      <c r="J30">
        <f>(moras__2[[#This Row],[EDAD]]-AVERAGE(I:I))/ _xlfn.STDEV.P(I:I)</f>
        <v>6.6104782630796582E-3</v>
      </c>
      <c r="K30" t="str">
        <f>IF(ABS(moras__2[[#This Row],[Z-Score de edad]])&gt;1.96, "Atípico","Normal")</f>
        <v>Normal</v>
      </c>
      <c r="L30">
        <f>(moras__2[[#This Row],[SALARIO]]-AVERAGE(C:C)) / _xlfn.STDEV.P(C:C)</f>
        <v>0.19461984092591292</v>
      </c>
      <c r="M30" t="str">
        <f>IF(ABS(moras__2[[#This Row],[Z-Score de salario]])&gt;1.96, "Atípico", "Normal")</f>
        <v>Normal</v>
      </c>
      <c r="N30" s="5">
        <f t="shared" si="1"/>
        <v>815355.66</v>
      </c>
      <c r="O30" s="5">
        <f t="shared" si="0"/>
        <v>42</v>
      </c>
      <c r="P30" s="5" t="str">
        <f t="shared" si="2"/>
        <v>ASALARIADO</v>
      </c>
      <c r="Q30" s="5" t="e">
        <f ca="1">IF($H30="SI", $O30, _xludf.NA())</f>
        <v>#NAME?</v>
      </c>
      <c r="R30" s="5">
        <f>IF($H30="NO",$O30, _xludf.NA())</f>
        <v>42</v>
      </c>
      <c r="S30" s="5" t="e">
        <f ca="1">IF($H30="SI",$N30, _xludf.NA())</f>
        <v>#NAME?</v>
      </c>
      <c r="T30" s="5">
        <f>IF($H30="NO",$N30, _xludf.NA())</f>
        <v>815355.66</v>
      </c>
    </row>
    <row r="31" spans="1:20" x14ac:dyDescent="0.3">
      <c r="A31">
        <v>30</v>
      </c>
      <c r="B31" t="s">
        <v>9</v>
      </c>
      <c r="C31">
        <v>398125</v>
      </c>
      <c r="D31" t="s">
        <v>10</v>
      </c>
      <c r="E31" t="s">
        <v>16</v>
      </c>
      <c r="F31" t="s">
        <v>12</v>
      </c>
      <c r="G31" t="s">
        <v>13</v>
      </c>
      <c r="H31" t="s">
        <v>13</v>
      </c>
      <c r="I31">
        <v>38</v>
      </c>
      <c r="J31">
        <f>(moras__2[[#This Row],[EDAD]]-AVERAGE(I:I))/ _xlfn.STDEV.P(I:I)</f>
        <v>-0.27571909336606237</v>
      </c>
      <c r="K31" t="str">
        <f>IF(ABS(moras__2[[#This Row],[Z-Score de edad]])&gt;1.96, "Atípico","Normal")</f>
        <v>Normal</v>
      </c>
      <c r="L31">
        <f>(moras__2[[#This Row],[SALARIO]]-AVERAGE(C:C)) / _xlfn.STDEV.P(C:C)</f>
        <v>-0.31989454897416475</v>
      </c>
      <c r="M31" t="str">
        <f>IF(ABS(moras__2[[#This Row],[Z-Score de salario]])&gt;1.96, "Atípico", "Normal")</f>
        <v>Normal</v>
      </c>
      <c r="N31" s="5">
        <f t="shared" si="1"/>
        <v>398125</v>
      </c>
      <c r="O31" s="5">
        <f t="shared" si="0"/>
        <v>38</v>
      </c>
      <c r="P31" s="5" t="str">
        <f t="shared" si="2"/>
        <v>ASALARIADO</v>
      </c>
      <c r="Q31" s="5" t="e">
        <f ca="1">IF($H31="SI", $O31, _xludf.NA())</f>
        <v>#NAME?</v>
      </c>
      <c r="R31" s="5">
        <f>IF($H31="NO",$O31, _xludf.NA())</f>
        <v>38</v>
      </c>
      <c r="S31" s="5" t="e">
        <f ca="1">IF($H31="SI",$N31, _xludf.NA())</f>
        <v>#NAME?</v>
      </c>
      <c r="T31" s="5">
        <f>IF($H31="NO",$N31, _xludf.NA())</f>
        <v>398125</v>
      </c>
    </row>
    <row r="32" spans="1:20" x14ac:dyDescent="0.3">
      <c r="A32">
        <v>31</v>
      </c>
      <c r="B32" t="s">
        <v>9</v>
      </c>
      <c r="C32">
        <v>606763.96</v>
      </c>
      <c r="D32" t="s">
        <v>10</v>
      </c>
      <c r="E32" t="s">
        <v>16</v>
      </c>
      <c r="F32" t="s">
        <v>12</v>
      </c>
      <c r="G32" t="s">
        <v>13</v>
      </c>
      <c r="H32" t="s">
        <v>13</v>
      </c>
      <c r="I32">
        <v>39</v>
      </c>
      <c r="J32">
        <f>(moras__2[[#This Row],[EDAD]]-AVERAGE(I:I))/ _xlfn.STDEV.P(I:I)</f>
        <v>-0.20513670045877688</v>
      </c>
      <c r="K32" t="str">
        <f>IF(ABS(moras__2[[#This Row],[Z-Score de edad]])&gt;1.96, "Atípico","Normal")</f>
        <v>Normal</v>
      </c>
      <c r="L32">
        <f>(moras__2[[#This Row],[SALARIO]]-AVERAGE(C:C)) / _xlfn.STDEV.P(C:C)</f>
        <v>-6.2608214327073655E-2</v>
      </c>
      <c r="M32" t="str">
        <f>IF(ABS(moras__2[[#This Row],[Z-Score de salario]])&gt;1.96, "Atípico", "Normal")</f>
        <v>Normal</v>
      </c>
      <c r="N32" s="5">
        <f t="shared" si="1"/>
        <v>606763.96</v>
      </c>
      <c r="O32" s="5">
        <f t="shared" si="0"/>
        <v>39</v>
      </c>
      <c r="P32" s="5" t="str">
        <f t="shared" si="2"/>
        <v>ASALARIADO</v>
      </c>
      <c r="Q32" s="5" t="e">
        <f ca="1">IF($H32="SI", $O32, _xludf.NA())</f>
        <v>#NAME?</v>
      </c>
      <c r="R32" s="5">
        <f>IF($H32="NO",$O32, _xludf.NA())</f>
        <v>39</v>
      </c>
      <c r="S32" s="5" t="e">
        <f ca="1">IF($H32="SI",$N32, _xludf.NA())</f>
        <v>#NAME?</v>
      </c>
      <c r="T32" s="5">
        <f>IF($H32="NO",$N32, _xludf.NA())</f>
        <v>606763.96</v>
      </c>
    </row>
    <row r="33" spans="1:20" x14ac:dyDescent="0.3">
      <c r="A33">
        <v>32</v>
      </c>
      <c r="B33" t="s">
        <v>9</v>
      </c>
      <c r="C33">
        <v>360420</v>
      </c>
      <c r="D33" t="s">
        <v>18</v>
      </c>
      <c r="E33" t="s">
        <v>16</v>
      </c>
      <c r="F33" t="s">
        <v>12</v>
      </c>
      <c r="G33" t="s">
        <v>13</v>
      </c>
      <c r="H33" t="s">
        <v>12</v>
      </c>
      <c r="I33">
        <v>53</v>
      </c>
      <c r="J33">
        <f>(moras__2[[#This Row],[EDAD]]-AVERAGE(I:I))/ _xlfn.STDEV.P(I:I)</f>
        <v>0.78301680024322029</v>
      </c>
      <c r="K33" t="str">
        <f>IF(ABS(moras__2[[#This Row],[Z-Score de edad]])&gt;1.96, "Atípico","Normal")</f>
        <v>Normal</v>
      </c>
      <c r="L33">
        <f>(moras__2[[#This Row],[SALARIO]]-AVERAGE(C:C)) / _xlfn.STDEV.P(C:C)</f>
        <v>-0.36639104822755719</v>
      </c>
      <c r="M33" t="str">
        <f>IF(ABS(moras__2[[#This Row],[Z-Score de salario]])&gt;1.96, "Atípico", "Normal")</f>
        <v>Normal</v>
      </c>
      <c r="N33" s="5">
        <f t="shared" si="1"/>
        <v>360420</v>
      </c>
      <c r="O33" s="5">
        <f t="shared" si="0"/>
        <v>53</v>
      </c>
      <c r="P33" s="5" t="str">
        <f t="shared" si="2"/>
        <v>TRABAJADOR INDEPENDIENTE</v>
      </c>
      <c r="Q33" s="5">
        <f>IF($H33="SI", $O33, _xludf.NA())</f>
        <v>53</v>
      </c>
      <c r="R33" s="5" t="e">
        <f ca="1">IF($H33="NO",$O33, _xludf.NA())</f>
        <v>#NAME?</v>
      </c>
      <c r="S33" s="5">
        <f>IF($H33="SI",$N33, _xludf.NA())</f>
        <v>360420</v>
      </c>
      <c r="T33" s="5" t="e">
        <f ca="1">IF($H33="NO",$N33, _xludf.NA())</f>
        <v>#NAME?</v>
      </c>
    </row>
    <row r="34" spans="1:20" x14ac:dyDescent="0.3">
      <c r="A34">
        <v>33</v>
      </c>
      <c r="B34" t="s">
        <v>15</v>
      </c>
      <c r="C34">
        <v>297046</v>
      </c>
      <c r="D34" t="s">
        <v>10</v>
      </c>
      <c r="E34" t="s">
        <v>16</v>
      </c>
      <c r="F34" t="s">
        <v>12</v>
      </c>
      <c r="G34" t="s">
        <v>12</v>
      </c>
      <c r="H34" t="s">
        <v>13</v>
      </c>
      <c r="I34">
        <v>41</v>
      </c>
      <c r="J34">
        <f>(moras__2[[#This Row],[EDAD]]-AVERAGE(I:I))/ _xlfn.STDEV.P(I:I)</f>
        <v>-6.397191464420586E-2</v>
      </c>
      <c r="K34" t="str">
        <f>IF(ABS(moras__2[[#This Row],[Z-Score de edad]])&gt;1.96, "Atípico","Normal")</f>
        <v>Normal</v>
      </c>
      <c r="L34">
        <f>(moras__2[[#This Row],[SALARIO]]-AVERAGE(C:C)) / _xlfn.STDEV.P(C:C)</f>
        <v>-0.44454166866740574</v>
      </c>
      <c r="M34" t="str">
        <f>IF(ABS(moras__2[[#This Row],[Z-Score de salario]])&gt;1.96, "Atípico", "Normal")</f>
        <v>Normal</v>
      </c>
      <c r="N34" s="5">
        <f t="shared" si="1"/>
        <v>297046</v>
      </c>
      <c r="O34" s="5">
        <f t="shared" si="0"/>
        <v>41</v>
      </c>
      <c r="P34" s="5" t="str">
        <f t="shared" si="2"/>
        <v>ASALARIADO</v>
      </c>
      <c r="Q34" s="5" t="e">
        <f ca="1">IF($H34="SI", $O34, _xludf.NA())</f>
        <v>#NAME?</v>
      </c>
      <c r="R34" s="5">
        <f>IF($H34="NO",$O34, _xludf.NA())</f>
        <v>41</v>
      </c>
      <c r="S34" s="5" t="e">
        <f ca="1">IF($H34="SI",$N34, _xludf.NA())</f>
        <v>#NAME?</v>
      </c>
      <c r="T34" s="5">
        <f>IF($H34="NO",$N34, _xludf.NA())</f>
        <v>297046</v>
      </c>
    </row>
    <row r="35" spans="1:20" x14ac:dyDescent="0.3">
      <c r="A35">
        <v>34</v>
      </c>
      <c r="B35" t="s">
        <v>9</v>
      </c>
      <c r="C35">
        <v>558030</v>
      </c>
      <c r="D35" t="s">
        <v>10</v>
      </c>
      <c r="E35" t="s">
        <v>16</v>
      </c>
      <c r="F35" t="s">
        <v>12</v>
      </c>
      <c r="G35" t="s">
        <v>13</v>
      </c>
      <c r="H35" t="s">
        <v>13</v>
      </c>
      <c r="I35">
        <v>28</v>
      </c>
      <c r="J35">
        <f>(moras__2[[#This Row],[EDAD]]-AVERAGE(I:I))/ _xlfn.STDEV.P(I:I)</f>
        <v>-0.98154302243891756</v>
      </c>
      <c r="K35" t="str">
        <f>IF(ABS(moras__2[[#This Row],[Z-Score de edad]])&gt;1.96, "Atípico","Normal")</f>
        <v>Normal</v>
      </c>
      <c r="L35">
        <f>(moras__2[[#This Row],[SALARIO]]-AVERAGE(C:C)) / _xlfn.STDEV.P(C:C)</f>
        <v>-0.12270524482050568</v>
      </c>
      <c r="M35" t="str">
        <f>IF(ABS(moras__2[[#This Row],[Z-Score de salario]])&gt;1.96, "Atípico", "Normal")</f>
        <v>Normal</v>
      </c>
      <c r="N35" s="5">
        <f t="shared" si="1"/>
        <v>558030</v>
      </c>
      <c r="O35" s="5">
        <f t="shared" si="0"/>
        <v>28</v>
      </c>
      <c r="P35" s="5" t="str">
        <f t="shared" si="2"/>
        <v>ASALARIADO</v>
      </c>
      <c r="Q35" s="5" t="e">
        <f ca="1">IF($H35="SI", $O35, _xludf.NA())</f>
        <v>#NAME?</v>
      </c>
      <c r="R35" s="5">
        <f>IF($H35="NO",$O35, _xludf.NA())</f>
        <v>28</v>
      </c>
      <c r="S35" s="5" t="e">
        <f ca="1">IF($H35="SI",$N35, _xludf.NA())</f>
        <v>#NAME?</v>
      </c>
      <c r="T35" s="5">
        <f>IF($H35="NO",$N35, _xludf.NA())</f>
        <v>558030</v>
      </c>
    </row>
    <row r="36" spans="1:20" x14ac:dyDescent="0.3">
      <c r="A36">
        <v>35</v>
      </c>
      <c r="B36" t="s">
        <v>9</v>
      </c>
      <c r="C36">
        <v>68309.03</v>
      </c>
      <c r="D36" t="s">
        <v>10</v>
      </c>
      <c r="E36" t="s">
        <v>16</v>
      </c>
      <c r="F36" t="s">
        <v>12</v>
      </c>
      <c r="G36" t="s">
        <v>13</v>
      </c>
      <c r="H36" t="s">
        <v>13</v>
      </c>
      <c r="I36">
        <v>43</v>
      </c>
      <c r="J36">
        <f>(moras__2[[#This Row],[EDAD]]-AVERAGE(I:I))/ _xlfn.STDEV.P(I:I)</f>
        <v>7.7192871170365177E-2</v>
      </c>
      <c r="K36" t="str">
        <f>IF(ABS(moras__2[[#This Row],[Z-Score de edad]])&gt;1.96, "Atípico","Normal")</f>
        <v>Normal</v>
      </c>
      <c r="L36">
        <f>(moras__2[[#This Row],[SALARIO]]-AVERAGE(C:C)) / _xlfn.STDEV.P(C:C)</f>
        <v>-0.72661217270740697</v>
      </c>
      <c r="M36" t="str">
        <f>IF(ABS(moras__2[[#This Row],[Z-Score de salario]])&gt;1.96, "Atípico", "Normal")</f>
        <v>Normal</v>
      </c>
      <c r="N36" s="5">
        <f t="shared" si="1"/>
        <v>68309.03</v>
      </c>
      <c r="O36" s="5">
        <f t="shared" si="0"/>
        <v>43</v>
      </c>
      <c r="P36" s="5" t="str">
        <f t="shared" si="2"/>
        <v>ASALARIADO</v>
      </c>
      <c r="Q36" s="5" t="e">
        <f ca="1">IF($H36="SI", $O36, _xludf.NA())</f>
        <v>#NAME?</v>
      </c>
      <c r="R36" s="5">
        <f>IF($H36="NO",$O36, _xludf.NA())</f>
        <v>43</v>
      </c>
      <c r="S36" s="5" t="e">
        <f ca="1">IF($H36="SI",$N36, _xludf.NA())</f>
        <v>#NAME?</v>
      </c>
      <c r="T36" s="5">
        <f>IF($H36="NO",$N36, _xludf.NA())</f>
        <v>68309.03</v>
      </c>
    </row>
    <row r="37" spans="1:20" x14ac:dyDescent="0.3">
      <c r="A37">
        <v>36</v>
      </c>
      <c r="B37" t="s">
        <v>9</v>
      </c>
      <c r="D37" t="s">
        <v>10</v>
      </c>
      <c r="E37" t="s">
        <v>11</v>
      </c>
      <c r="F37" t="s">
        <v>12</v>
      </c>
      <c r="G37" t="s">
        <v>13</v>
      </c>
      <c r="H37" t="s">
        <v>13</v>
      </c>
      <c r="I37">
        <v>62</v>
      </c>
      <c r="J37">
        <f>(moras__2[[#This Row],[EDAD]]-AVERAGE(I:I))/ _xlfn.STDEV.P(I:I)</f>
        <v>1.41825833640879</v>
      </c>
      <c r="K37" t="str">
        <f>IF(ABS(moras__2[[#This Row],[Z-Score de edad]])&gt;1.96, "Atípico","Normal")</f>
        <v>Normal</v>
      </c>
      <c r="L37">
        <f>(moras__2[[#This Row],[SALARIO]]-AVERAGE(C:C)) / _xlfn.STDEV.P(C:C)</f>
        <v>-0.81084850110934203</v>
      </c>
      <c r="M37" t="str">
        <f>IF(ABS(moras__2[[#This Row],[Z-Score de salario]])&gt;1.96, "Atípico", "Normal")</f>
        <v>Normal</v>
      </c>
      <c r="N37" s="5">
        <f t="shared" si="1"/>
        <v>408495</v>
      </c>
      <c r="O37" s="5">
        <f t="shared" si="0"/>
        <v>62</v>
      </c>
      <c r="P37" s="5" t="str">
        <f t="shared" si="2"/>
        <v>ASALARIADO</v>
      </c>
      <c r="Q37" s="5" t="e">
        <f ca="1">IF($H37="SI", $O37, _xludf.NA())</f>
        <v>#NAME?</v>
      </c>
      <c r="R37" s="5">
        <f>IF($H37="NO",$O37, _xludf.NA())</f>
        <v>62</v>
      </c>
      <c r="S37" s="5" t="e">
        <f ca="1">IF($H37="SI",$N37, _xludf.NA())</f>
        <v>#NAME?</v>
      </c>
      <c r="T37" s="5">
        <f>IF($H37="NO",$N37, _xludf.NA())</f>
        <v>408495</v>
      </c>
    </row>
    <row r="38" spans="1:20" x14ac:dyDescent="0.3">
      <c r="A38">
        <v>37</v>
      </c>
      <c r="B38" t="s">
        <v>9</v>
      </c>
      <c r="C38">
        <v>1552307.5</v>
      </c>
      <c r="D38" t="s">
        <v>10</v>
      </c>
      <c r="E38" t="s">
        <v>16</v>
      </c>
      <c r="F38" t="s">
        <v>12</v>
      </c>
      <c r="G38" t="s">
        <v>12</v>
      </c>
      <c r="H38" t="s">
        <v>13</v>
      </c>
      <c r="I38">
        <v>41</v>
      </c>
      <c r="J38">
        <f>(moras__2[[#This Row],[EDAD]]-AVERAGE(I:I))/ _xlfn.STDEV.P(I:I)</f>
        <v>-6.397191464420586E-2</v>
      </c>
      <c r="K38" t="str">
        <f>IF(ABS(moras__2[[#This Row],[Z-Score de edad]])&gt;1.96, "Atípico","Normal")</f>
        <v>Normal</v>
      </c>
      <c r="L38">
        <f>(moras__2[[#This Row],[SALARIO]]-AVERAGE(C:C)) / _xlfn.STDEV.P(C:C)</f>
        <v>1.1034033093875537</v>
      </c>
      <c r="M38" t="str">
        <f>IF(ABS(moras__2[[#This Row],[Z-Score de salario]])&gt;1.96, "Atípico", "Normal")</f>
        <v>Normal</v>
      </c>
      <c r="N38" s="5">
        <f t="shared" si="1"/>
        <v>1552307.5</v>
      </c>
      <c r="O38" s="5">
        <f t="shared" si="0"/>
        <v>41</v>
      </c>
      <c r="P38" s="5" t="str">
        <f t="shared" si="2"/>
        <v>ASALARIADO</v>
      </c>
      <c r="Q38" s="5" t="e">
        <f ca="1">IF($H38="SI", $O38, _xludf.NA())</f>
        <v>#NAME?</v>
      </c>
      <c r="R38" s="5">
        <f>IF($H38="NO",$O38, _xludf.NA())</f>
        <v>41</v>
      </c>
      <c r="S38" s="5" t="e">
        <f ca="1">IF($H38="SI",$N38, _xludf.NA())</f>
        <v>#NAME?</v>
      </c>
      <c r="T38" s="5">
        <f>IF($H38="NO",$N38, _xludf.NA())</f>
        <v>1552307.5</v>
      </c>
    </row>
    <row r="39" spans="1:20" x14ac:dyDescent="0.3">
      <c r="A39">
        <v>38</v>
      </c>
      <c r="B39" t="s">
        <v>9</v>
      </c>
      <c r="C39">
        <v>1531575</v>
      </c>
      <c r="D39" t="s">
        <v>17</v>
      </c>
      <c r="E39" t="s">
        <v>16</v>
      </c>
      <c r="F39" t="s">
        <v>12</v>
      </c>
      <c r="G39" t="s">
        <v>12</v>
      </c>
      <c r="H39" t="s">
        <v>13</v>
      </c>
      <c r="I39">
        <v>66</v>
      </c>
      <c r="J39">
        <f>(moras__2[[#This Row],[EDAD]]-AVERAGE(I:I))/ _xlfn.STDEV.P(I:I)</f>
        <v>1.700587908037932</v>
      </c>
      <c r="K39" t="str">
        <f>IF(ABS(moras__2[[#This Row],[Z-Score de edad]])&gt;1.96, "Atípico","Normal")</f>
        <v>Normal</v>
      </c>
      <c r="L39">
        <f>(moras__2[[#This Row],[SALARIO]]-AVERAGE(C:C)) / _xlfn.STDEV.P(C:C)</f>
        <v>1.0778367089162382</v>
      </c>
      <c r="M39" t="str">
        <f>IF(ABS(moras__2[[#This Row],[Z-Score de salario]])&gt;1.96, "Atípico", "Normal")</f>
        <v>Normal</v>
      </c>
      <c r="N39" s="5">
        <f t="shared" si="1"/>
        <v>1531575</v>
      </c>
      <c r="O39" s="5">
        <f t="shared" si="0"/>
        <v>66</v>
      </c>
      <c r="P39" s="5" t="str">
        <f t="shared" si="2"/>
        <v>ASEGURADO VOLUNTARIO</v>
      </c>
      <c r="Q39" s="5" t="e">
        <f ca="1">IF($H39="SI", $O39, _xludf.NA())</f>
        <v>#NAME?</v>
      </c>
      <c r="R39" s="5">
        <f>IF($H39="NO",$O39, _xludf.NA())</f>
        <v>66</v>
      </c>
      <c r="S39" s="5" t="e">
        <f ca="1">IF($H39="SI",$N39, _xludf.NA())</f>
        <v>#NAME?</v>
      </c>
      <c r="T39" s="5">
        <f>IF($H39="NO",$N39, _xludf.NA())</f>
        <v>1531575</v>
      </c>
    </row>
    <row r="40" spans="1:20" x14ac:dyDescent="0.3">
      <c r="A40">
        <v>39</v>
      </c>
      <c r="B40" t="s">
        <v>9</v>
      </c>
      <c r="C40">
        <v>3220569.09</v>
      </c>
      <c r="D40" t="s">
        <v>10</v>
      </c>
      <c r="E40" t="s">
        <v>16</v>
      </c>
      <c r="F40" t="s">
        <v>12</v>
      </c>
      <c r="G40" t="s">
        <v>13</v>
      </c>
      <c r="H40" t="s">
        <v>13</v>
      </c>
      <c r="I40">
        <v>48</v>
      </c>
      <c r="J40">
        <f>(moras__2[[#This Row],[EDAD]]-AVERAGE(I:I))/ _xlfn.STDEV.P(I:I)</f>
        <v>0.43010483570679275</v>
      </c>
      <c r="K40" t="str">
        <f>IF(ABS(moras__2[[#This Row],[Z-Score de edad]])&gt;1.96, "Atípico","Normal")</f>
        <v>Normal</v>
      </c>
      <c r="L40">
        <f>(moras__2[[#This Row],[SALARIO]]-AVERAGE(C:C)) / _xlfn.STDEV.P(C:C)</f>
        <v>3.1606456850379514</v>
      </c>
      <c r="M40" t="str">
        <f>IF(ABS(moras__2[[#This Row],[Z-Score de salario]])&gt;1.96, "Atípico", "Normal")</f>
        <v>Atípico</v>
      </c>
      <c r="N40" s="5">
        <f t="shared" si="1"/>
        <v>3220569.09</v>
      </c>
      <c r="O40" s="5">
        <f t="shared" si="0"/>
        <v>48</v>
      </c>
      <c r="P40" s="5" t="str">
        <f t="shared" si="2"/>
        <v>ASALARIADO</v>
      </c>
      <c r="Q40" s="5" t="e">
        <f ca="1">IF($H40="SI", $O40, _xludf.NA())</f>
        <v>#NAME?</v>
      </c>
      <c r="R40" s="5">
        <f>IF($H40="NO",$O40, _xludf.NA())</f>
        <v>48</v>
      </c>
      <c r="S40" s="5" t="e">
        <f ca="1">IF($H40="SI",$N40, _xludf.NA())</f>
        <v>#NAME?</v>
      </c>
      <c r="T40" s="5">
        <f>IF($H40="NO",$N40, _xludf.NA())</f>
        <v>3220569.09</v>
      </c>
    </row>
    <row r="41" spans="1:20" x14ac:dyDescent="0.3">
      <c r="A41">
        <v>40</v>
      </c>
      <c r="B41" t="s">
        <v>9</v>
      </c>
      <c r="C41">
        <v>658917</v>
      </c>
      <c r="D41" t="s">
        <v>10</v>
      </c>
      <c r="E41" t="s">
        <v>11</v>
      </c>
      <c r="F41" t="s">
        <v>12</v>
      </c>
      <c r="G41" t="s">
        <v>13</v>
      </c>
      <c r="H41" t="s">
        <v>12</v>
      </c>
      <c r="I41">
        <v>56</v>
      </c>
      <c r="J41">
        <f>(moras__2[[#This Row],[EDAD]]-AVERAGE(I:I))/ _xlfn.STDEV.P(I:I)</f>
        <v>0.99476397896507684</v>
      </c>
      <c r="K41" t="str">
        <f>IF(ABS(moras__2[[#This Row],[Z-Score de edad]])&gt;1.96, "Atípico","Normal")</f>
        <v>Normal</v>
      </c>
      <c r="L41">
        <f>(moras__2[[#This Row],[SALARIO]]-AVERAGE(C:C)) / _xlfn.STDEV.P(C:C)</f>
        <v>1.7051071269018577E-3</v>
      </c>
      <c r="M41" t="str">
        <f>IF(ABS(moras__2[[#This Row],[Z-Score de salario]])&gt;1.96, "Atípico", "Normal")</f>
        <v>Normal</v>
      </c>
      <c r="N41" s="5">
        <f t="shared" si="1"/>
        <v>658917</v>
      </c>
      <c r="O41" s="5">
        <f t="shared" si="0"/>
        <v>56</v>
      </c>
      <c r="P41" s="5" t="str">
        <f t="shared" si="2"/>
        <v>ASALARIADO</v>
      </c>
      <c r="Q41" s="5">
        <f>IF($H41="SI", $O41, _xludf.NA())</f>
        <v>56</v>
      </c>
      <c r="R41" s="5" t="e">
        <f ca="1">IF($H41="NO",$O41, _xludf.NA())</f>
        <v>#NAME?</v>
      </c>
      <c r="S41" s="5">
        <f>IF($H41="SI",$N41, _xludf.NA())</f>
        <v>658917</v>
      </c>
      <c r="T41" s="5" t="e">
        <f ca="1">IF($H41="NO",$N41, _xludf.NA())</f>
        <v>#NAME?</v>
      </c>
    </row>
    <row r="42" spans="1:20" x14ac:dyDescent="0.3">
      <c r="A42">
        <v>41</v>
      </c>
      <c r="B42" t="s">
        <v>9</v>
      </c>
      <c r="C42">
        <v>631707.6</v>
      </c>
      <c r="D42" t="s">
        <v>10</v>
      </c>
      <c r="E42" t="s">
        <v>16</v>
      </c>
      <c r="F42" t="s">
        <v>12</v>
      </c>
      <c r="G42" t="s">
        <v>13</v>
      </c>
      <c r="H42" t="s">
        <v>13</v>
      </c>
      <c r="I42">
        <v>25</v>
      </c>
      <c r="J42">
        <f>(moras__2[[#This Row],[EDAD]]-AVERAGE(I:I))/ _xlfn.STDEV.P(I:I)</f>
        <v>-1.193290201160774</v>
      </c>
      <c r="K42" t="str">
        <f>IF(ABS(moras__2[[#This Row],[Z-Score de edad]])&gt;1.96, "Atípico","Normal")</f>
        <v>Normal</v>
      </c>
      <c r="L42">
        <f>(moras__2[[#This Row],[SALARIO]]-AVERAGE(C:C)) / _xlfn.STDEV.P(C:C)</f>
        <v>-3.1848581953730866E-2</v>
      </c>
      <c r="M42" t="str">
        <f>IF(ABS(moras__2[[#This Row],[Z-Score de salario]])&gt;1.96, "Atípico", "Normal")</f>
        <v>Normal</v>
      </c>
      <c r="N42" s="5">
        <f t="shared" si="1"/>
        <v>631707.6</v>
      </c>
      <c r="O42" s="5">
        <f t="shared" si="0"/>
        <v>25</v>
      </c>
      <c r="P42" s="5" t="str">
        <f t="shared" si="2"/>
        <v>ASALARIADO</v>
      </c>
      <c r="Q42" s="5" t="e">
        <f ca="1">IF($H42="SI", $O42, _xludf.NA())</f>
        <v>#NAME?</v>
      </c>
      <c r="R42" s="5">
        <f>IF($H42="NO",$O42, _xludf.NA())</f>
        <v>25</v>
      </c>
      <c r="S42" s="5" t="e">
        <f ca="1">IF($H42="SI",$N42, _xludf.NA())</f>
        <v>#NAME?</v>
      </c>
      <c r="T42" s="5">
        <f>IF($H42="NO",$N42, _xludf.NA())</f>
        <v>631707.6</v>
      </c>
    </row>
    <row r="43" spans="1:20" x14ac:dyDescent="0.3">
      <c r="A43">
        <v>42</v>
      </c>
      <c r="B43" t="s">
        <v>15</v>
      </c>
      <c r="C43">
        <v>977376</v>
      </c>
      <c r="D43" t="s">
        <v>10</v>
      </c>
      <c r="E43" t="s">
        <v>16</v>
      </c>
      <c r="F43" t="s">
        <v>12</v>
      </c>
      <c r="G43" t="s">
        <v>13</v>
      </c>
      <c r="H43" t="s">
        <v>13</v>
      </c>
      <c r="I43">
        <v>33</v>
      </c>
      <c r="J43">
        <f>(moras__2[[#This Row],[EDAD]]-AVERAGE(I:I))/ _xlfn.STDEV.P(I:I)</f>
        <v>-0.62863105790248996</v>
      </c>
      <c r="K43" t="str">
        <f>IF(ABS(moras__2[[#This Row],[Z-Score de edad]])&gt;1.96, "Atípico","Normal")</f>
        <v>Normal</v>
      </c>
      <c r="L43">
        <f>(moras__2[[#This Row],[SALARIO]]-AVERAGE(C:C)) / _xlfn.STDEV.P(C:C)</f>
        <v>0.39441770905598544</v>
      </c>
      <c r="M43" t="str">
        <f>IF(ABS(moras__2[[#This Row],[Z-Score de salario]])&gt;1.96, "Atípico", "Normal")</f>
        <v>Normal</v>
      </c>
      <c r="N43" s="5">
        <f t="shared" si="1"/>
        <v>977376</v>
      </c>
      <c r="O43" s="5">
        <f t="shared" si="0"/>
        <v>33</v>
      </c>
      <c r="P43" s="5" t="str">
        <f t="shared" si="2"/>
        <v>ASALARIADO</v>
      </c>
      <c r="Q43" s="5" t="e">
        <f ca="1">IF($H43="SI", $O43, _xludf.NA())</f>
        <v>#NAME?</v>
      </c>
      <c r="R43" s="5">
        <f>IF($H43="NO",$O43, _xludf.NA())</f>
        <v>33</v>
      </c>
      <c r="S43" s="5" t="e">
        <f ca="1">IF($H43="SI",$N43, _xludf.NA())</f>
        <v>#NAME?</v>
      </c>
      <c r="T43" s="5">
        <f>IF($H43="NO",$N43, _xludf.NA())</f>
        <v>977376</v>
      </c>
    </row>
    <row r="44" spans="1:20" x14ac:dyDescent="0.3">
      <c r="A44">
        <v>43</v>
      </c>
      <c r="B44" t="s">
        <v>15</v>
      </c>
      <c r="C44">
        <v>278030</v>
      </c>
      <c r="D44" t="s">
        <v>19</v>
      </c>
      <c r="E44" t="s">
        <v>16</v>
      </c>
      <c r="F44" t="s">
        <v>12</v>
      </c>
      <c r="G44" t="s">
        <v>12</v>
      </c>
      <c r="H44" t="s">
        <v>13</v>
      </c>
      <c r="I44">
        <v>23</v>
      </c>
      <c r="J44">
        <f>(moras__2[[#This Row],[EDAD]]-AVERAGE(I:I))/ _xlfn.STDEV.P(I:I)</f>
        <v>-1.334454986975345</v>
      </c>
      <c r="K44" t="str">
        <f>IF(ABS(moras__2[[#This Row],[Z-Score de edad]])&gt;1.96, "Atípico","Normal")</f>
        <v>Normal</v>
      </c>
      <c r="L44">
        <f>(moras__2[[#This Row],[SALARIO]]-AVERAGE(C:C)) / _xlfn.STDEV.P(C:C)</f>
        <v>-0.46799154082766331</v>
      </c>
      <c r="M44" t="str">
        <f>IF(ABS(moras__2[[#This Row],[Z-Score de salario]])&gt;1.96, "Atípico", "Normal")</f>
        <v>Normal</v>
      </c>
      <c r="N44" s="5">
        <f t="shared" si="1"/>
        <v>278030</v>
      </c>
      <c r="O44" s="5">
        <f t="shared" si="0"/>
        <v>23</v>
      </c>
      <c r="P44" s="5" t="str">
        <f t="shared" si="2"/>
        <v>CONVENIOS ESPECIALES DE TRABAJADORES INDEPENDIENTES</v>
      </c>
      <c r="Q44" s="5" t="e">
        <f ca="1">IF($H44="SI", $O44, _xludf.NA())</f>
        <v>#NAME?</v>
      </c>
      <c r="R44" s="5">
        <f>IF($H44="NO",$O44, _xludf.NA())</f>
        <v>23</v>
      </c>
      <c r="S44" s="5" t="e">
        <f ca="1">IF($H44="SI",$N44, _xludf.NA())</f>
        <v>#NAME?</v>
      </c>
      <c r="T44" s="5">
        <f>IF($H44="NO",$N44, _xludf.NA())</f>
        <v>278030</v>
      </c>
    </row>
    <row r="45" spans="1:20" x14ac:dyDescent="0.3">
      <c r="A45">
        <v>44</v>
      </c>
      <c r="B45" t="s">
        <v>9</v>
      </c>
      <c r="C45">
        <v>633750</v>
      </c>
      <c r="D45" t="s">
        <v>10</v>
      </c>
      <c r="E45" t="s">
        <v>16</v>
      </c>
      <c r="F45" t="s">
        <v>12</v>
      </c>
      <c r="G45" t="s">
        <v>13</v>
      </c>
      <c r="H45" t="s">
        <v>13</v>
      </c>
      <c r="I45">
        <v>43</v>
      </c>
      <c r="J45">
        <f>(moras__2[[#This Row],[EDAD]]-AVERAGE(I:I))/ _xlfn.STDEV.P(I:I)</f>
        <v>7.7192871170365177E-2</v>
      </c>
      <c r="K45" t="str">
        <f>IF(ABS(moras__2[[#This Row],[Z-Score de edad]])&gt;1.96, "Atípico","Normal")</f>
        <v>Normal</v>
      </c>
      <c r="L45">
        <f>(moras__2[[#This Row],[SALARIO]]-AVERAGE(C:C)) / _xlfn.STDEV.P(C:C)</f>
        <v>-2.9329965057427198E-2</v>
      </c>
      <c r="M45" t="str">
        <f>IF(ABS(moras__2[[#This Row],[Z-Score de salario]])&gt;1.96, "Atípico", "Normal")</f>
        <v>Normal</v>
      </c>
      <c r="N45" s="5">
        <f t="shared" si="1"/>
        <v>633750</v>
      </c>
      <c r="O45" s="5">
        <f t="shared" si="0"/>
        <v>43</v>
      </c>
      <c r="P45" s="5" t="str">
        <f t="shared" si="2"/>
        <v>ASALARIADO</v>
      </c>
      <c r="Q45" s="5" t="e">
        <f ca="1">IF($H45="SI", $O45, _xludf.NA())</f>
        <v>#NAME?</v>
      </c>
      <c r="R45" s="5">
        <f>IF($H45="NO",$O45, _xludf.NA())</f>
        <v>43</v>
      </c>
      <c r="S45" s="5" t="e">
        <f ca="1">IF($H45="SI",$N45, _xludf.NA())</f>
        <v>#NAME?</v>
      </c>
      <c r="T45" s="5">
        <f>IF($H45="NO",$N45, _xludf.NA())</f>
        <v>633750</v>
      </c>
    </row>
    <row r="46" spans="1:20" x14ac:dyDescent="0.3">
      <c r="A46">
        <v>45</v>
      </c>
      <c r="B46" t="s">
        <v>15</v>
      </c>
      <c r="C46">
        <v>376776</v>
      </c>
      <c r="D46" t="s">
        <v>10</v>
      </c>
      <c r="E46" t="s">
        <v>16</v>
      </c>
      <c r="F46" t="s">
        <v>12</v>
      </c>
      <c r="G46" t="s">
        <v>13</v>
      </c>
      <c r="H46" t="s">
        <v>13</v>
      </c>
      <c r="I46">
        <v>27</v>
      </c>
      <c r="J46">
        <f>(moras__2[[#This Row],[EDAD]]-AVERAGE(I:I))/ _xlfn.STDEV.P(I:I)</f>
        <v>-1.052125415346203</v>
      </c>
      <c r="K46" t="str">
        <f>IF(ABS(moras__2[[#This Row],[Z-Score de edad]])&gt;1.96, "Atípico","Normal")</f>
        <v>Normal</v>
      </c>
      <c r="L46">
        <f>(moras__2[[#This Row],[SALARIO]]-AVERAGE(C:C)) / _xlfn.STDEV.P(C:C)</f>
        <v>-0.34622139587936762</v>
      </c>
      <c r="M46" t="str">
        <f>IF(ABS(moras__2[[#This Row],[Z-Score de salario]])&gt;1.96, "Atípico", "Normal")</f>
        <v>Normal</v>
      </c>
      <c r="N46" s="5">
        <f t="shared" si="1"/>
        <v>376776</v>
      </c>
      <c r="O46" s="5">
        <f t="shared" si="0"/>
        <v>27</v>
      </c>
      <c r="P46" s="5" t="str">
        <f t="shared" si="2"/>
        <v>ASALARIADO</v>
      </c>
      <c r="Q46" s="5" t="e">
        <f ca="1">IF($H46="SI", $O46, _xludf.NA())</f>
        <v>#NAME?</v>
      </c>
      <c r="R46" s="5">
        <f>IF($H46="NO",$O46, _xludf.NA())</f>
        <v>27</v>
      </c>
      <c r="S46" s="5" t="e">
        <f ca="1">IF($H46="SI",$N46, _xludf.NA())</f>
        <v>#NAME?</v>
      </c>
      <c r="T46" s="5">
        <f>IF($H46="NO",$N46, _xludf.NA())</f>
        <v>376776</v>
      </c>
    </row>
    <row r="47" spans="1:20" x14ac:dyDescent="0.3">
      <c r="A47">
        <v>46</v>
      </c>
      <c r="B47" t="s">
        <v>15</v>
      </c>
      <c r="C47">
        <v>1878386.22</v>
      </c>
      <c r="D47" t="s">
        <v>10</v>
      </c>
      <c r="E47" t="s">
        <v>16</v>
      </c>
      <c r="F47" t="s">
        <v>12</v>
      </c>
      <c r="G47" t="s">
        <v>13</v>
      </c>
      <c r="H47" t="s">
        <v>13</v>
      </c>
      <c r="I47">
        <v>28</v>
      </c>
      <c r="J47">
        <f>(moras__2[[#This Row],[EDAD]]-AVERAGE(I:I))/ _xlfn.STDEV.P(I:I)</f>
        <v>-0.98154302243891756</v>
      </c>
      <c r="K47" t="str">
        <f>IF(ABS(moras__2[[#This Row],[Z-Score de edad]])&gt;1.96, "Atípico","Normal")</f>
        <v>Normal</v>
      </c>
      <c r="L47">
        <f>(moras__2[[#This Row],[SALARIO]]-AVERAGE(C:C)) / _xlfn.STDEV.P(C:C)</f>
        <v>1.5055122859431076</v>
      </c>
      <c r="M47" t="str">
        <f>IF(ABS(moras__2[[#This Row],[Z-Score de salario]])&gt;1.96, "Atípico", "Normal")</f>
        <v>Normal</v>
      </c>
      <c r="N47" s="5">
        <f t="shared" si="1"/>
        <v>1878386.22</v>
      </c>
      <c r="O47" s="5">
        <f t="shared" si="0"/>
        <v>28</v>
      </c>
      <c r="P47" s="5" t="str">
        <f t="shared" si="2"/>
        <v>ASALARIADO</v>
      </c>
      <c r="Q47" s="5" t="e">
        <f ca="1">IF($H47="SI", $O47, _xludf.NA())</f>
        <v>#NAME?</v>
      </c>
      <c r="R47" s="5">
        <f>IF($H47="NO",$O47, _xludf.NA())</f>
        <v>28</v>
      </c>
      <c r="S47" s="5" t="e">
        <f ca="1">IF($H47="SI",$N47, _xludf.NA())</f>
        <v>#NAME?</v>
      </c>
      <c r="T47" s="5">
        <f>IF($H47="NO",$N47, _xludf.NA())</f>
        <v>1878386.22</v>
      </c>
    </row>
    <row r="48" spans="1:20" x14ac:dyDescent="0.3">
      <c r="A48">
        <v>47</v>
      </c>
      <c r="B48" t="s">
        <v>15</v>
      </c>
      <c r="C48">
        <v>2224883</v>
      </c>
      <c r="D48" t="s">
        <v>10</v>
      </c>
      <c r="E48" t="s">
        <v>16</v>
      </c>
      <c r="F48" t="s">
        <v>12</v>
      </c>
      <c r="G48" t="s">
        <v>13</v>
      </c>
      <c r="H48" t="s">
        <v>13</v>
      </c>
      <c r="I48">
        <v>49</v>
      </c>
      <c r="J48">
        <f>(moras__2[[#This Row],[EDAD]]-AVERAGE(I:I))/ _xlfn.STDEV.P(I:I)</f>
        <v>0.50068722861407822</v>
      </c>
      <c r="K48" t="str">
        <f>IF(ABS(moras__2[[#This Row],[Z-Score de edad]])&gt;1.96, "Atípico","Normal")</f>
        <v>Normal</v>
      </c>
      <c r="L48">
        <f>(moras__2[[#This Row],[SALARIO]]-AVERAGE(C:C)) / _xlfn.STDEV.P(C:C)</f>
        <v>1.932800106459561</v>
      </c>
      <c r="M48" t="str">
        <f>IF(ABS(moras__2[[#This Row],[Z-Score de salario]])&gt;1.96, "Atípico", "Normal")</f>
        <v>Normal</v>
      </c>
      <c r="N48" s="5">
        <f t="shared" si="1"/>
        <v>2224883</v>
      </c>
      <c r="O48" s="5">
        <f t="shared" si="0"/>
        <v>49</v>
      </c>
      <c r="P48" s="5" t="str">
        <f t="shared" si="2"/>
        <v>ASALARIADO</v>
      </c>
      <c r="Q48" s="5" t="e">
        <f ca="1">IF($H48="SI", $O48, _xludf.NA())</f>
        <v>#NAME?</v>
      </c>
      <c r="R48" s="5">
        <f>IF($H48="NO",$O48, _xludf.NA())</f>
        <v>49</v>
      </c>
      <c r="S48" s="5" t="e">
        <f ca="1">IF($H48="SI",$N48, _xludf.NA())</f>
        <v>#NAME?</v>
      </c>
      <c r="T48" s="5">
        <f>IF($H48="NO",$N48, _xludf.NA())</f>
        <v>2224883</v>
      </c>
    </row>
    <row r="49" spans="1:20" x14ac:dyDescent="0.3">
      <c r="A49">
        <v>48</v>
      </c>
      <c r="B49" t="s">
        <v>15</v>
      </c>
      <c r="C49">
        <v>349000</v>
      </c>
      <c r="D49" t="s">
        <v>10</v>
      </c>
      <c r="E49" t="s">
        <v>16</v>
      </c>
      <c r="F49" t="s">
        <v>12</v>
      </c>
      <c r="G49" t="s">
        <v>13</v>
      </c>
      <c r="H49" t="s">
        <v>13</v>
      </c>
      <c r="I49">
        <v>36</v>
      </c>
      <c r="J49">
        <f>(moras__2[[#This Row],[EDAD]]-AVERAGE(I:I))/ _xlfn.STDEV.P(I:I)</f>
        <v>-0.41688387918063341</v>
      </c>
      <c r="K49" t="str">
        <f>IF(ABS(moras__2[[#This Row],[Z-Score de edad]])&gt;1.96, "Atípico","Normal")</f>
        <v>Normal</v>
      </c>
      <c r="L49">
        <f>(moras__2[[#This Row],[SALARIO]]-AVERAGE(C:C)) / _xlfn.STDEV.P(C:C)</f>
        <v>-0.38047379644327767</v>
      </c>
      <c r="M49" t="str">
        <f>IF(ABS(moras__2[[#This Row],[Z-Score de salario]])&gt;1.96, "Atípico", "Normal")</f>
        <v>Normal</v>
      </c>
      <c r="N49" s="5">
        <f t="shared" si="1"/>
        <v>349000</v>
      </c>
      <c r="O49" s="5">
        <f t="shared" si="0"/>
        <v>36</v>
      </c>
      <c r="P49" s="5" t="str">
        <f t="shared" si="2"/>
        <v>ASALARIADO</v>
      </c>
      <c r="Q49" s="5" t="e">
        <f ca="1">IF($H49="SI", $O49, _xludf.NA())</f>
        <v>#NAME?</v>
      </c>
      <c r="R49" s="5">
        <f>IF($H49="NO",$O49, _xludf.NA())</f>
        <v>36</v>
      </c>
      <c r="S49" s="5" t="e">
        <f ca="1">IF($H49="SI",$N49, _xludf.NA())</f>
        <v>#NAME?</v>
      </c>
      <c r="T49" s="5">
        <f>IF($H49="NO",$N49, _xludf.NA())</f>
        <v>349000</v>
      </c>
    </row>
    <row r="50" spans="1:20" x14ac:dyDescent="0.3">
      <c r="A50">
        <v>49</v>
      </c>
      <c r="B50" t="s">
        <v>9</v>
      </c>
      <c r="C50">
        <v>675069.69</v>
      </c>
      <c r="D50" t="s">
        <v>10</v>
      </c>
      <c r="E50" t="s">
        <v>16</v>
      </c>
      <c r="F50" t="s">
        <v>12</v>
      </c>
      <c r="G50" t="s">
        <v>13</v>
      </c>
      <c r="H50" t="s">
        <v>13</v>
      </c>
      <c r="I50">
        <v>39</v>
      </c>
      <c r="J50">
        <f>(moras__2[[#This Row],[EDAD]]-AVERAGE(I:I))/ _xlfn.STDEV.P(I:I)</f>
        <v>-0.20513670045877688</v>
      </c>
      <c r="K50" t="str">
        <f>IF(ABS(moras__2[[#This Row],[Z-Score de edad]])&gt;1.96, "Atípico","Normal")</f>
        <v>Normal</v>
      </c>
      <c r="L50">
        <f>(moras__2[[#This Row],[SALARIO]]-AVERAGE(C:C)) / _xlfn.STDEV.P(C:C)</f>
        <v>2.162404462922984E-2</v>
      </c>
      <c r="M50" t="str">
        <f>IF(ABS(moras__2[[#This Row],[Z-Score de salario]])&gt;1.96, "Atípico", "Normal")</f>
        <v>Normal</v>
      </c>
      <c r="N50" s="5">
        <f t="shared" si="1"/>
        <v>675069.69</v>
      </c>
      <c r="O50" s="5">
        <f t="shared" si="0"/>
        <v>39</v>
      </c>
      <c r="P50" s="5" t="str">
        <f t="shared" si="2"/>
        <v>ASALARIADO</v>
      </c>
      <c r="Q50" s="5" t="e">
        <f ca="1">IF($H50="SI", $O50, _xludf.NA())</f>
        <v>#NAME?</v>
      </c>
      <c r="R50" s="5">
        <f>IF($H50="NO",$O50, _xludf.NA())</f>
        <v>39</v>
      </c>
      <c r="S50" s="5" t="e">
        <f ca="1">IF($H50="SI",$N50, _xludf.NA())</f>
        <v>#NAME?</v>
      </c>
      <c r="T50" s="5">
        <f>IF($H50="NO",$N50, _xludf.NA())</f>
        <v>675069.69</v>
      </c>
    </row>
    <row r="51" spans="1:20" x14ac:dyDescent="0.3">
      <c r="A51">
        <v>50</v>
      </c>
      <c r="B51" t="s">
        <v>9</v>
      </c>
      <c r="C51">
        <v>443282</v>
      </c>
      <c r="D51" t="s">
        <v>10</v>
      </c>
      <c r="E51" t="s">
        <v>16</v>
      </c>
      <c r="F51" t="s">
        <v>12</v>
      </c>
      <c r="G51" t="s">
        <v>12</v>
      </c>
      <c r="H51" t="s">
        <v>13</v>
      </c>
      <c r="J51">
        <f>(moras__2[[#This Row],[EDAD]]-AVERAGE(I:I))/ _xlfn.STDEV.P(I:I)</f>
        <v>-2.9578500238429117</v>
      </c>
      <c r="K51" t="str">
        <f>IF(ABS(moras__2[[#This Row],[Z-Score de edad]])&gt;1.96, "Atípico","Normal")</f>
        <v>Atípico</v>
      </c>
      <c r="L51">
        <f>(moras__2[[#This Row],[SALARIO]]-AVERAGE(C:C)) / _xlfn.STDEV.P(C:C)</f>
        <v>-0.26420850158561038</v>
      </c>
      <c r="M51" t="str">
        <f>IF(ABS(moras__2[[#This Row],[Z-Score de salario]])&gt;1.96, "Atípico", "Normal")</f>
        <v>Normal</v>
      </c>
      <c r="N51" s="5">
        <f t="shared" si="1"/>
        <v>443282</v>
      </c>
      <c r="O51" s="5">
        <f t="shared" si="0"/>
        <v>40</v>
      </c>
      <c r="P51" s="5" t="str">
        <f t="shared" si="2"/>
        <v>ASALARIADO</v>
      </c>
      <c r="Q51" s="5" t="e">
        <f ca="1">IF($H51="SI", $O51, _xludf.NA())</f>
        <v>#NAME?</v>
      </c>
      <c r="R51" s="5">
        <f>IF($H51="NO",$O51, _xludf.NA())</f>
        <v>40</v>
      </c>
      <c r="S51" s="5" t="e">
        <f ca="1">IF($H51="SI",$N51, _xludf.NA())</f>
        <v>#NAME?</v>
      </c>
      <c r="T51" s="5">
        <f>IF($H51="NO",$N51, _xludf.NA())</f>
        <v>443282</v>
      </c>
    </row>
    <row r="52" spans="1:20" x14ac:dyDescent="0.3">
      <c r="A52">
        <v>51</v>
      </c>
      <c r="B52" t="s">
        <v>9</v>
      </c>
      <c r="C52">
        <v>297044.99</v>
      </c>
      <c r="D52" t="s">
        <v>18</v>
      </c>
      <c r="E52" t="s">
        <v>16</v>
      </c>
      <c r="F52" t="s">
        <v>12</v>
      </c>
      <c r="G52" t="s">
        <v>13</v>
      </c>
      <c r="H52" t="s">
        <v>13</v>
      </c>
      <c r="I52">
        <v>66</v>
      </c>
      <c r="J52">
        <f>(moras__2[[#This Row],[EDAD]]-AVERAGE(I:I))/ _xlfn.STDEV.P(I:I)</f>
        <v>1.700587908037932</v>
      </c>
      <c r="K52" t="str">
        <f>IF(ABS(moras__2[[#This Row],[Z-Score de edad]])&gt;1.96, "Atípico","Normal")</f>
        <v>Normal</v>
      </c>
      <c r="L52">
        <f>(moras__2[[#This Row],[SALARIO]]-AVERAGE(C:C)) / _xlfn.STDEV.P(C:C)</f>
        <v>-0.44454291416440211</v>
      </c>
      <c r="M52" t="str">
        <f>IF(ABS(moras__2[[#This Row],[Z-Score de salario]])&gt;1.96, "Atípico", "Normal")</f>
        <v>Normal</v>
      </c>
      <c r="N52" s="5">
        <f t="shared" si="1"/>
        <v>297044.99</v>
      </c>
      <c r="O52" s="5">
        <f t="shared" si="0"/>
        <v>66</v>
      </c>
      <c r="P52" s="5" t="str">
        <f t="shared" si="2"/>
        <v>TRABAJADOR INDEPENDIENTE</v>
      </c>
      <c r="Q52" s="5" t="e">
        <f ca="1">IF($H52="SI", $O52, _xludf.NA())</f>
        <v>#NAME?</v>
      </c>
      <c r="R52" s="5">
        <f>IF($H52="NO",$O52, _xludf.NA())</f>
        <v>66</v>
      </c>
      <c r="S52" s="5" t="e">
        <f ca="1">IF($H52="SI",$N52, _xludf.NA())</f>
        <v>#NAME?</v>
      </c>
      <c r="T52" s="5">
        <f>IF($H52="NO",$N52, _xludf.NA())</f>
        <v>297044.99</v>
      </c>
    </row>
    <row r="53" spans="1:20" x14ac:dyDescent="0.3">
      <c r="A53">
        <v>52</v>
      </c>
      <c r="B53" t="s">
        <v>9</v>
      </c>
      <c r="C53">
        <v>1505458.92</v>
      </c>
      <c r="D53" t="s">
        <v>10</v>
      </c>
      <c r="E53" t="s">
        <v>11</v>
      </c>
      <c r="F53" t="s">
        <v>12</v>
      </c>
      <c r="G53" t="s">
        <v>13</v>
      </c>
      <c r="H53" t="s">
        <v>13</v>
      </c>
      <c r="J53">
        <f>(moras__2[[#This Row],[EDAD]]-AVERAGE(I:I))/ _xlfn.STDEV.P(I:I)</f>
        <v>-2.9578500238429117</v>
      </c>
      <c r="K53" t="str">
        <f>IF(ABS(moras__2[[#This Row],[Z-Score de edad]])&gt;1.96, "Atípico","Normal")</f>
        <v>Atípico</v>
      </c>
      <c r="L53">
        <f>(moras__2[[#This Row],[SALARIO]]-AVERAGE(C:C)) / _xlfn.STDEV.P(C:C)</f>
        <v>1.0456312641682859</v>
      </c>
      <c r="M53" t="str">
        <f>IF(ABS(moras__2[[#This Row],[Z-Score de salario]])&gt;1.96, "Atípico", "Normal")</f>
        <v>Normal</v>
      </c>
      <c r="N53" s="5">
        <f t="shared" si="1"/>
        <v>1505458.92</v>
      </c>
      <c r="O53" s="5">
        <f t="shared" si="0"/>
        <v>40</v>
      </c>
      <c r="P53" s="5" t="str">
        <f t="shared" si="2"/>
        <v>ASALARIADO</v>
      </c>
      <c r="Q53" s="5" t="e">
        <f ca="1">IF($H53="SI", $O53, _xludf.NA())</f>
        <v>#NAME?</v>
      </c>
      <c r="R53" s="5">
        <f>IF($H53="NO",$O53, _xludf.NA())</f>
        <v>40</v>
      </c>
      <c r="S53" s="5" t="e">
        <f ca="1">IF($H53="SI",$N53, _xludf.NA())</f>
        <v>#NAME?</v>
      </c>
      <c r="T53" s="5">
        <f>IF($H53="NO",$N53, _xludf.NA())</f>
        <v>1505458.92</v>
      </c>
    </row>
    <row r="54" spans="1:20" x14ac:dyDescent="0.3">
      <c r="A54">
        <v>53</v>
      </c>
      <c r="B54" t="s">
        <v>15</v>
      </c>
      <c r="C54">
        <v>743436</v>
      </c>
      <c r="D54" t="s">
        <v>10</v>
      </c>
      <c r="E54" t="s">
        <v>16</v>
      </c>
      <c r="F54" t="s">
        <v>12</v>
      </c>
      <c r="G54" t="s">
        <v>13</v>
      </c>
      <c r="H54" t="s">
        <v>13</v>
      </c>
      <c r="I54">
        <v>28</v>
      </c>
      <c r="J54">
        <f>(moras__2[[#This Row],[EDAD]]-AVERAGE(I:I))/ _xlfn.STDEV.P(I:I)</f>
        <v>-0.98154302243891756</v>
      </c>
      <c r="K54" t="str">
        <f>IF(ABS(moras__2[[#This Row],[Z-Score de edad]])&gt;1.96, "Atípico","Normal")</f>
        <v>Normal</v>
      </c>
      <c r="L54">
        <f>(moras__2[[#This Row],[SALARIO]]-AVERAGE(C:C)) / _xlfn.STDEV.P(C:C)</f>
        <v>0.10593100874200527</v>
      </c>
      <c r="M54" t="str">
        <f>IF(ABS(moras__2[[#This Row],[Z-Score de salario]])&gt;1.96, "Atípico", "Normal")</f>
        <v>Normal</v>
      </c>
      <c r="N54" s="5">
        <f t="shared" si="1"/>
        <v>743436</v>
      </c>
      <c r="O54" s="5">
        <f t="shared" si="0"/>
        <v>28</v>
      </c>
      <c r="P54" s="5" t="str">
        <f t="shared" si="2"/>
        <v>ASALARIADO</v>
      </c>
      <c r="Q54" s="5" t="e">
        <f ca="1">IF($H54="SI", $O54, _xludf.NA())</f>
        <v>#NAME?</v>
      </c>
      <c r="R54" s="5">
        <f>IF($H54="NO",$O54, _xludf.NA())</f>
        <v>28</v>
      </c>
      <c r="S54" s="5" t="e">
        <f ca="1">IF($H54="SI",$N54, _xludf.NA())</f>
        <v>#NAME?</v>
      </c>
      <c r="T54" s="5">
        <f>IF($H54="NO",$N54, _xludf.NA())</f>
        <v>743436</v>
      </c>
    </row>
    <row r="55" spans="1:20" x14ac:dyDescent="0.3">
      <c r="A55">
        <v>54</v>
      </c>
      <c r="B55" t="s">
        <v>9</v>
      </c>
      <c r="C55">
        <v>379422</v>
      </c>
      <c r="D55" t="s">
        <v>18</v>
      </c>
      <c r="E55" t="s">
        <v>16</v>
      </c>
      <c r="F55" t="s">
        <v>12</v>
      </c>
      <c r="G55" t="s">
        <v>13</v>
      </c>
      <c r="H55" t="s">
        <v>13</v>
      </c>
      <c r="I55">
        <v>43</v>
      </c>
      <c r="J55">
        <f>(moras__2[[#This Row],[EDAD]]-AVERAGE(I:I))/ _xlfn.STDEV.P(I:I)</f>
        <v>7.7192871170365177E-2</v>
      </c>
      <c r="K55" t="str">
        <f>IF(ABS(moras__2[[#This Row],[Z-Score de edad]])&gt;1.96, "Atípico","Normal")</f>
        <v>Normal</v>
      </c>
      <c r="L55">
        <f>(moras__2[[#This Row],[SALARIO]]-AVERAGE(C:C)) / _xlfn.STDEV.P(C:C)</f>
        <v>-0.34295844038209999</v>
      </c>
      <c r="M55" t="str">
        <f>IF(ABS(moras__2[[#This Row],[Z-Score de salario]])&gt;1.96, "Atípico", "Normal")</f>
        <v>Normal</v>
      </c>
      <c r="N55" s="5">
        <f t="shared" si="1"/>
        <v>379422</v>
      </c>
      <c r="O55" s="5">
        <f t="shared" si="0"/>
        <v>43</v>
      </c>
      <c r="P55" s="5" t="str">
        <f t="shared" si="2"/>
        <v>TRABAJADOR INDEPENDIENTE</v>
      </c>
      <c r="Q55" s="5" t="e">
        <f ca="1">IF($H55="SI", $O55, _xludf.NA())</f>
        <v>#NAME?</v>
      </c>
      <c r="R55" s="5">
        <f>IF($H55="NO",$O55, _xludf.NA())</f>
        <v>43</v>
      </c>
      <c r="S55" s="5" t="e">
        <f ca="1">IF($H55="SI",$N55, _xludf.NA())</f>
        <v>#NAME?</v>
      </c>
      <c r="T55" s="5">
        <f>IF($H55="NO",$N55, _xludf.NA())</f>
        <v>379422</v>
      </c>
    </row>
    <row r="56" spans="1:20" x14ac:dyDescent="0.3">
      <c r="A56">
        <v>55</v>
      </c>
      <c r="B56" t="s">
        <v>9</v>
      </c>
      <c r="C56">
        <v>300000</v>
      </c>
      <c r="D56" t="s">
        <v>17</v>
      </c>
      <c r="E56" t="s">
        <v>16</v>
      </c>
      <c r="F56" t="s">
        <v>12</v>
      </c>
      <c r="G56" t="s">
        <v>13</v>
      </c>
      <c r="H56" t="s">
        <v>13</v>
      </c>
      <c r="I56">
        <v>44</v>
      </c>
      <c r="J56">
        <f>(moras__2[[#This Row],[EDAD]]-AVERAGE(I:I))/ _xlfn.STDEV.P(I:I)</f>
        <v>0.14777526407765068</v>
      </c>
      <c r="K56" t="str">
        <f>IF(ABS(moras__2[[#This Row],[Z-Score de edad]])&gt;1.96, "Atípico","Normal")</f>
        <v>Normal</v>
      </c>
      <c r="L56">
        <f>(moras__2[[#This Row],[SALARIO]]-AVERAGE(C:C)) / _xlfn.STDEV.P(C:C)</f>
        <v>-0.44089889824453027</v>
      </c>
      <c r="M56" t="str">
        <f>IF(ABS(moras__2[[#This Row],[Z-Score de salario]])&gt;1.96, "Atípico", "Normal")</f>
        <v>Normal</v>
      </c>
      <c r="N56" s="5">
        <f t="shared" si="1"/>
        <v>300000</v>
      </c>
      <c r="O56" s="5">
        <f t="shared" si="0"/>
        <v>44</v>
      </c>
      <c r="P56" s="5" t="str">
        <f t="shared" si="2"/>
        <v>ASEGURADO VOLUNTARIO</v>
      </c>
      <c r="Q56" s="5" t="e">
        <f ca="1">IF($H56="SI", $O56, _xludf.NA())</f>
        <v>#NAME?</v>
      </c>
      <c r="R56" s="5">
        <f>IF($H56="NO",$O56, _xludf.NA())</f>
        <v>44</v>
      </c>
      <c r="S56" s="5" t="e">
        <f ca="1">IF($H56="SI",$N56, _xludf.NA())</f>
        <v>#NAME?</v>
      </c>
      <c r="T56" s="5">
        <f>IF($H56="NO",$N56, _xludf.NA())</f>
        <v>300000</v>
      </c>
    </row>
    <row r="57" spans="1:20" x14ac:dyDescent="0.3">
      <c r="A57">
        <v>56</v>
      </c>
      <c r="B57" t="s">
        <v>15</v>
      </c>
      <c r="C57">
        <v>159787.22</v>
      </c>
      <c r="D57" t="s">
        <v>10</v>
      </c>
      <c r="E57" t="s">
        <v>16</v>
      </c>
      <c r="F57" t="s">
        <v>12</v>
      </c>
      <c r="G57" t="s">
        <v>12</v>
      </c>
      <c r="H57" t="s">
        <v>13</v>
      </c>
      <c r="I57">
        <v>44</v>
      </c>
      <c r="J57">
        <f>(moras__2[[#This Row],[EDAD]]-AVERAGE(I:I))/ _xlfn.STDEV.P(I:I)</f>
        <v>0.14777526407765068</v>
      </c>
      <c r="K57" t="str">
        <f>IF(ABS(moras__2[[#This Row],[Z-Score de edad]])&gt;1.96, "Atípico","Normal")</f>
        <v>Normal</v>
      </c>
      <c r="L57">
        <f>(moras__2[[#This Row],[SALARIO]]-AVERAGE(C:C)) / _xlfn.STDEV.P(C:C)</f>
        <v>-0.61380443916976768</v>
      </c>
      <c r="M57" t="str">
        <f>IF(ABS(moras__2[[#This Row],[Z-Score de salario]])&gt;1.96, "Atípico", "Normal")</f>
        <v>Normal</v>
      </c>
      <c r="N57" s="5">
        <f t="shared" si="1"/>
        <v>159787.22</v>
      </c>
      <c r="O57" s="5">
        <f t="shared" si="0"/>
        <v>44</v>
      </c>
      <c r="P57" s="5" t="str">
        <f t="shared" si="2"/>
        <v>ASALARIADO</v>
      </c>
      <c r="Q57" s="5" t="e">
        <f ca="1">IF($H57="SI", $O57, _xludf.NA())</f>
        <v>#NAME?</v>
      </c>
      <c r="R57" s="5">
        <f>IF($H57="NO",$O57, _xludf.NA())</f>
        <v>44</v>
      </c>
      <c r="S57" s="5" t="e">
        <f ca="1">IF($H57="SI",$N57, _xludf.NA())</f>
        <v>#NAME?</v>
      </c>
      <c r="T57" s="5">
        <f>IF($H57="NO",$N57, _xludf.NA())</f>
        <v>159787.22</v>
      </c>
    </row>
    <row r="58" spans="1:20" x14ac:dyDescent="0.3">
      <c r="A58">
        <v>57</v>
      </c>
      <c r="B58" t="s">
        <v>15</v>
      </c>
      <c r="C58">
        <v>267741.03999999998</v>
      </c>
      <c r="D58" t="s">
        <v>10</v>
      </c>
      <c r="E58" t="s">
        <v>16</v>
      </c>
      <c r="F58" t="s">
        <v>12</v>
      </c>
      <c r="G58" t="s">
        <v>13</v>
      </c>
      <c r="H58" t="s">
        <v>13</v>
      </c>
      <c r="I58">
        <v>32</v>
      </c>
      <c r="J58">
        <f>(moras__2[[#This Row],[EDAD]]-AVERAGE(I:I))/ _xlfn.STDEV.P(I:I)</f>
        <v>-0.69921345080977548</v>
      </c>
      <c r="K58" t="str">
        <f>IF(ABS(moras__2[[#This Row],[Z-Score de edad]])&gt;1.96, "Atípico","Normal")</f>
        <v>Normal</v>
      </c>
      <c r="L58">
        <f>(moras__2[[#This Row],[SALARIO]]-AVERAGE(C:C)) / _xlfn.STDEV.P(C:C)</f>
        <v>-0.48067952971396977</v>
      </c>
      <c r="M58" t="str">
        <f>IF(ABS(moras__2[[#This Row],[Z-Score de salario]])&gt;1.96, "Atípico", "Normal")</f>
        <v>Normal</v>
      </c>
      <c r="N58" s="5">
        <f t="shared" si="1"/>
        <v>267741.03999999998</v>
      </c>
      <c r="O58" s="5">
        <f t="shared" si="0"/>
        <v>32</v>
      </c>
      <c r="P58" s="5" t="str">
        <f t="shared" si="2"/>
        <v>ASALARIADO</v>
      </c>
      <c r="Q58" s="5" t="e">
        <f ca="1">IF($H58="SI", $O58, _xludf.NA())</f>
        <v>#NAME?</v>
      </c>
      <c r="R58" s="5">
        <f>IF($H58="NO",$O58, _xludf.NA())</f>
        <v>32</v>
      </c>
      <c r="S58" s="5" t="e">
        <f ca="1">IF($H58="SI",$N58, _xludf.NA())</f>
        <v>#NAME?</v>
      </c>
      <c r="T58" s="5">
        <f>IF($H58="NO",$N58, _xludf.NA())</f>
        <v>267741.03999999998</v>
      </c>
    </row>
    <row r="59" spans="1:20" x14ac:dyDescent="0.3">
      <c r="A59">
        <v>58</v>
      </c>
      <c r="B59" t="s">
        <v>15</v>
      </c>
      <c r="C59">
        <v>376777</v>
      </c>
      <c r="D59" t="s">
        <v>10</v>
      </c>
      <c r="E59" t="s">
        <v>16</v>
      </c>
      <c r="F59" t="s">
        <v>12</v>
      </c>
      <c r="G59" t="s">
        <v>13</v>
      </c>
      <c r="H59" t="s">
        <v>13</v>
      </c>
      <c r="I59">
        <v>43</v>
      </c>
      <c r="J59">
        <f>(moras__2[[#This Row],[EDAD]]-AVERAGE(I:I))/ _xlfn.STDEV.P(I:I)</f>
        <v>7.7192871170365177E-2</v>
      </c>
      <c r="K59" t="str">
        <f>IF(ABS(moras__2[[#This Row],[Z-Score de edad]])&gt;1.96, "Atípico","Normal")</f>
        <v>Normal</v>
      </c>
      <c r="L59">
        <f>(moras__2[[#This Row],[SALARIO]]-AVERAGE(C:C)) / _xlfn.STDEV.P(C:C)</f>
        <v>-0.34622016271402473</v>
      </c>
      <c r="M59" t="str">
        <f>IF(ABS(moras__2[[#This Row],[Z-Score de salario]])&gt;1.96, "Atípico", "Normal")</f>
        <v>Normal</v>
      </c>
      <c r="N59" s="5">
        <f t="shared" si="1"/>
        <v>376777</v>
      </c>
      <c r="O59" s="5">
        <f t="shared" si="0"/>
        <v>43</v>
      </c>
      <c r="P59" s="5" t="str">
        <f t="shared" si="2"/>
        <v>ASALARIADO</v>
      </c>
      <c r="Q59" s="5" t="e">
        <f ca="1">IF($H59="SI", $O59, _xludf.NA())</f>
        <v>#NAME?</v>
      </c>
      <c r="R59" s="5">
        <f>IF($H59="NO",$O59, _xludf.NA())</f>
        <v>43</v>
      </c>
      <c r="S59" s="5" t="e">
        <f ca="1">IF($H59="SI",$N59, _xludf.NA())</f>
        <v>#NAME?</v>
      </c>
      <c r="T59" s="5">
        <f>IF($H59="NO",$N59, _xludf.NA())</f>
        <v>376777</v>
      </c>
    </row>
    <row r="60" spans="1:20" x14ac:dyDescent="0.3">
      <c r="A60">
        <v>59</v>
      </c>
      <c r="B60" t="s">
        <v>9</v>
      </c>
      <c r="C60">
        <v>386161</v>
      </c>
      <c r="D60" t="s">
        <v>18</v>
      </c>
      <c r="E60" t="s">
        <v>16</v>
      </c>
      <c r="F60" t="s">
        <v>12</v>
      </c>
      <c r="G60" t="s">
        <v>13</v>
      </c>
      <c r="H60" t="s">
        <v>12</v>
      </c>
      <c r="I60">
        <v>45</v>
      </c>
      <c r="J60">
        <f>(moras__2[[#This Row],[EDAD]]-AVERAGE(I:I))/ _xlfn.STDEV.P(I:I)</f>
        <v>0.2183576569849362</v>
      </c>
      <c r="K60" t="str">
        <f>IF(ABS(moras__2[[#This Row],[Z-Score de edad]])&gt;1.96, "Atípico","Normal")</f>
        <v>Normal</v>
      </c>
      <c r="L60">
        <f>(moras__2[[#This Row],[SALARIO]]-AVERAGE(C:C)) / _xlfn.STDEV.P(C:C)</f>
        <v>-0.33464813913641345</v>
      </c>
      <c r="M60" t="str">
        <f>IF(ABS(moras__2[[#This Row],[Z-Score de salario]])&gt;1.96, "Atípico", "Normal")</f>
        <v>Normal</v>
      </c>
      <c r="N60" s="5">
        <f t="shared" si="1"/>
        <v>386161</v>
      </c>
      <c r="O60" s="5">
        <f t="shared" si="0"/>
        <v>45</v>
      </c>
      <c r="P60" s="5" t="str">
        <f t="shared" si="2"/>
        <v>TRABAJADOR INDEPENDIENTE</v>
      </c>
      <c r="Q60" s="5">
        <f>IF($H60="SI", $O60, _xludf.NA())</f>
        <v>45</v>
      </c>
      <c r="R60" s="5" t="e">
        <f ca="1">IF($H60="NO",$O60, _xludf.NA())</f>
        <v>#NAME?</v>
      </c>
      <c r="S60" s="5">
        <f>IF($H60="SI",$N60, _xludf.NA())</f>
        <v>386161</v>
      </c>
      <c r="T60" s="5" t="e">
        <f ca="1">IF($H60="NO",$N60, _xludf.NA())</f>
        <v>#NAME?</v>
      </c>
    </row>
    <row r="61" spans="1:20" x14ac:dyDescent="0.3">
      <c r="A61">
        <v>60</v>
      </c>
      <c r="B61" t="s">
        <v>9</v>
      </c>
      <c r="C61">
        <v>278030</v>
      </c>
      <c r="D61" t="s">
        <v>19</v>
      </c>
      <c r="E61" t="s">
        <v>16</v>
      </c>
      <c r="F61" t="s">
        <v>12</v>
      </c>
      <c r="G61" t="s">
        <v>13</v>
      </c>
      <c r="H61" t="s">
        <v>13</v>
      </c>
      <c r="I61">
        <v>22</v>
      </c>
      <c r="J61">
        <f>(moras__2[[#This Row],[EDAD]]-AVERAGE(I:I))/ _xlfn.STDEV.P(I:I)</f>
        <v>-1.4050373798826306</v>
      </c>
      <c r="K61" t="str">
        <f>IF(ABS(moras__2[[#This Row],[Z-Score de edad]])&gt;1.96, "Atípico","Normal")</f>
        <v>Normal</v>
      </c>
      <c r="L61">
        <f>(moras__2[[#This Row],[SALARIO]]-AVERAGE(C:C)) / _xlfn.STDEV.P(C:C)</f>
        <v>-0.46799154082766331</v>
      </c>
      <c r="M61" t="str">
        <f>IF(ABS(moras__2[[#This Row],[Z-Score de salario]])&gt;1.96, "Atípico", "Normal")</f>
        <v>Normal</v>
      </c>
      <c r="N61" s="5">
        <f t="shared" si="1"/>
        <v>278030</v>
      </c>
      <c r="O61" s="5">
        <f t="shared" si="0"/>
        <v>22</v>
      </c>
      <c r="P61" s="5" t="str">
        <f t="shared" si="2"/>
        <v>CONVENIOS ESPECIALES DE TRABAJADORES INDEPENDIENTES</v>
      </c>
      <c r="Q61" s="5" t="e">
        <f ca="1">IF($H61="SI", $O61, _xludf.NA())</f>
        <v>#NAME?</v>
      </c>
      <c r="R61" s="5">
        <f>IF($H61="NO",$O61, _xludf.NA())</f>
        <v>22</v>
      </c>
      <c r="S61" s="5" t="e">
        <f ca="1">IF($H61="SI",$N61, _xludf.NA())</f>
        <v>#NAME?</v>
      </c>
      <c r="T61" s="5">
        <f>IF($H61="NO",$N61, _xludf.NA())</f>
        <v>278030</v>
      </c>
    </row>
    <row r="62" spans="1:20" x14ac:dyDescent="0.3">
      <c r="A62">
        <v>61</v>
      </c>
      <c r="B62" t="s">
        <v>9</v>
      </c>
      <c r="C62">
        <v>1594012.66</v>
      </c>
      <c r="D62" t="s">
        <v>10</v>
      </c>
      <c r="E62" t="s">
        <v>16</v>
      </c>
      <c r="F62" t="s">
        <v>12</v>
      </c>
      <c r="G62" t="s">
        <v>13</v>
      </c>
      <c r="H62" t="s">
        <v>13</v>
      </c>
      <c r="I62">
        <v>32</v>
      </c>
      <c r="J62">
        <f>(moras__2[[#This Row],[EDAD]]-AVERAGE(I:I))/ _xlfn.STDEV.P(I:I)</f>
        <v>-0.69921345080977548</v>
      </c>
      <c r="K62" t="str">
        <f>IF(ABS(moras__2[[#This Row],[Z-Score de edad]])&gt;1.96, "Atípico","Normal")</f>
        <v>Normal</v>
      </c>
      <c r="L62">
        <f>(moras__2[[#This Row],[SALARIO]]-AVERAGE(C:C)) / _xlfn.STDEV.P(C:C)</f>
        <v>1.1548326673189317</v>
      </c>
      <c r="M62" t="str">
        <f>IF(ABS(moras__2[[#This Row],[Z-Score de salario]])&gt;1.96, "Atípico", "Normal")</f>
        <v>Normal</v>
      </c>
      <c r="N62" s="5">
        <f t="shared" si="1"/>
        <v>1594012.66</v>
      </c>
      <c r="O62" s="5">
        <f t="shared" si="0"/>
        <v>32</v>
      </c>
      <c r="P62" s="5" t="str">
        <f t="shared" si="2"/>
        <v>ASALARIADO</v>
      </c>
      <c r="Q62" s="5" t="e">
        <f ca="1">IF($H62="SI", $O62, _xludf.NA())</f>
        <v>#NAME?</v>
      </c>
      <c r="R62" s="5">
        <f>IF($H62="NO",$O62, _xludf.NA())</f>
        <v>32</v>
      </c>
      <c r="S62" s="5" t="e">
        <f ca="1">IF($H62="SI",$N62, _xludf.NA())</f>
        <v>#NAME?</v>
      </c>
      <c r="T62" s="5">
        <f>IF($H62="NO",$N62, _xludf.NA())</f>
        <v>1594012.66</v>
      </c>
    </row>
    <row r="63" spans="1:20" x14ac:dyDescent="0.3">
      <c r="A63">
        <v>62</v>
      </c>
      <c r="B63" t="s">
        <v>9</v>
      </c>
      <c r="C63">
        <v>1401725.03</v>
      </c>
      <c r="D63" t="s">
        <v>14</v>
      </c>
      <c r="E63" t="s">
        <v>11</v>
      </c>
      <c r="F63" t="s">
        <v>12</v>
      </c>
      <c r="G63" t="s">
        <v>13</v>
      </c>
      <c r="H63" t="s">
        <v>13</v>
      </c>
      <c r="I63">
        <v>85</v>
      </c>
      <c r="J63">
        <f>(moras__2[[#This Row],[EDAD]]-AVERAGE(I:I))/ _xlfn.STDEV.P(I:I)</f>
        <v>3.0416533732763567</v>
      </c>
      <c r="K63" t="str">
        <f>IF(ABS(moras__2[[#This Row],[Z-Score de edad]])&gt;1.96, "Atípico","Normal")</f>
        <v>Atípico</v>
      </c>
      <c r="L63">
        <f>(moras__2[[#This Row],[SALARIO]]-AVERAGE(C:C)) / _xlfn.STDEV.P(C:C)</f>
        <v>0.91771022613787911</v>
      </c>
      <c r="M63" t="str">
        <f>IF(ABS(moras__2[[#This Row],[Z-Score de salario]])&gt;1.96, "Atípico", "Normal")</f>
        <v>Normal</v>
      </c>
      <c r="N63" s="5">
        <f t="shared" si="1"/>
        <v>1401725.03</v>
      </c>
      <c r="O63" s="5">
        <f t="shared" si="0"/>
        <v>85</v>
      </c>
      <c r="P63" s="5" t="str">
        <f t="shared" si="2"/>
        <v>PENSIONADOS EN SU PROPIO SISTEMA</v>
      </c>
      <c r="Q63" s="5" t="e">
        <f ca="1">IF($H63="SI", $O63, _xludf.NA())</f>
        <v>#NAME?</v>
      </c>
      <c r="R63" s="5">
        <f>IF($H63="NO",$O63, _xludf.NA())</f>
        <v>85</v>
      </c>
      <c r="S63" s="5" t="e">
        <f ca="1">IF($H63="SI",$N63, _xludf.NA())</f>
        <v>#NAME?</v>
      </c>
      <c r="T63" s="5">
        <f>IF($H63="NO",$N63, _xludf.NA())</f>
        <v>1401725.03</v>
      </c>
    </row>
    <row r="64" spans="1:20" x14ac:dyDescent="0.3">
      <c r="A64">
        <v>63</v>
      </c>
      <c r="B64" t="s">
        <v>9</v>
      </c>
      <c r="C64">
        <v>366358.49</v>
      </c>
      <c r="D64" t="s">
        <v>10</v>
      </c>
      <c r="E64" t="s">
        <v>16</v>
      </c>
      <c r="F64" t="s">
        <v>12</v>
      </c>
      <c r="G64" t="s">
        <v>13</v>
      </c>
      <c r="H64" t="s">
        <v>13</v>
      </c>
      <c r="I64">
        <v>51</v>
      </c>
      <c r="J64">
        <f>(moras__2[[#This Row],[EDAD]]-AVERAGE(I:I))/ _xlfn.STDEV.P(I:I)</f>
        <v>0.64185201442864925</v>
      </c>
      <c r="K64" t="str">
        <f>IF(ABS(moras__2[[#This Row],[Z-Score de edad]])&gt;1.96, "Atípico","Normal")</f>
        <v>Normal</v>
      </c>
      <c r="L64">
        <f>(moras__2[[#This Row],[SALARIO]]-AVERAGE(C:C)) / _xlfn.STDEV.P(C:C)</f>
        <v>-0.35906790817050166</v>
      </c>
      <c r="M64" t="str">
        <f>IF(ABS(moras__2[[#This Row],[Z-Score de salario]])&gt;1.96, "Atípico", "Normal")</f>
        <v>Normal</v>
      </c>
      <c r="N64" s="5">
        <f t="shared" si="1"/>
        <v>366358.49</v>
      </c>
      <c r="O64" s="5">
        <f t="shared" si="0"/>
        <v>51</v>
      </c>
      <c r="P64" s="5" t="str">
        <f t="shared" si="2"/>
        <v>ASALARIADO</v>
      </c>
      <c r="Q64" s="5" t="e">
        <f ca="1">IF($H64="SI", $O64, _xludf.NA())</f>
        <v>#NAME?</v>
      </c>
      <c r="R64" s="5">
        <f>IF($H64="NO",$O64, _xludf.NA())</f>
        <v>51</v>
      </c>
      <c r="S64" s="5" t="e">
        <f ca="1">IF($H64="SI",$N64, _xludf.NA())</f>
        <v>#NAME?</v>
      </c>
      <c r="T64" s="5">
        <f>IF($H64="NO",$N64, _xludf.NA())</f>
        <v>366358.49</v>
      </c>
    </row>
    <row r="65" spans="1:20" x14ac:dyDescent="0.3">
      <c r="A65">
        <v>64</v>
      </c>
      <c r="B65" t="s">
        <v>15</v>
      </c>
      <c r="C65">
        <v>411794</v>
      </c>
      <c r="D65" t="s">
        <v>18</v>
      </c>
      <c r="E65" t="s">
        <v>16</v>
      </c>
      <c r="F65" t="s">
        <v>12</v>
      </c>
      <c r="G65" t="s">
        <v>13</v>
      </c>
      <c r="H65" t="s">
        <v>13</v>
      </c>
      <c r="I65">
        <v>53</v>
      </c>
      <c r="J65">
        <f>(moras__2[[#This Row],[EDAD]]-AVERAGE(I:I))/ _xlfn.STDEV.P(I:I)</f>
        <v>0.78301680024322029</v>
      </c>
      <c r="K65" t="str">
        <f>IF(ABS(moras__2[[#This Row],[Z-Score de edad]])&gt;1.96, "Atípico","Normal")</f>
        <v>Normal</v>
      </c>
      <c r="L65">
        <f>(moras__2[[#This Row],[SALARIO]]-AVERAGE(C:C)) / _xlfn.STDEV.P(C:C)</f>
        <v>-0.30303841190230102</v>
      </c>
      <c r="M65" t="str">
        <f>IF(ABS(moras__2[[#This Row],[Z-Score de salario]])&gt;1.96, "Atípico", "Normal")</f>
        <v>Normal</v>
      </c>
      <c r="N65" s="5">
        <f t="shared" si="1"/>
        <v>411794</v>
      </c>
      <c r="O65" s="5">
        <f t="shared" si="0"/>
        <v>53</v>
      </c>
      <c r="P65" s="5" t="str">
        <f t="shared" si="2"/>
        <v>TRABAJADOR INDEPENDIENTE</v>
      </c>
      <c r="Q65" s="5" t="e">
        <f ca="1">IF($H65="SI", $O65, _xludf.NA())</f>
        <v>#NAME?</v>
      </c>
      <c r="R65" s="5">
        <f>IF($H65="NO",$O65, _xludf.NA())</f>
        <v>53</v>
      </c>
      <c r="S65" s="5" t="e">
        <f ca="1">IF($H65="SI",$N65, _xludf.NA())</f>
        <v>#NAME?</v>
      </c>
      <c r="T65" s="5">
        <f>IF($H65="NO",$N65, _xludf.NA())</f>
        <v>411794</v>
      </c>
    </row>
    <row r="66" spans="1:20" x14ac:dyDescent="0.3">
      <c r="A66">
        <v>65</v>
      </c>
      <c r="B66" t="s">
        <v>9</v>
      </c>
      <c r="C66">
        <v>340510.83</v>
      </c>
      <c r="D66" t="s">
        <v>10</v>
      </c>
      <c r="E66" t="s">
        <v>16</v>
      </c>
      <c r="F66" t="s">
        <v>12</v>
      </c>
      <c r="G66" t="s">
        <v>13</v>
      </c>
      <c r="H66" t="s">
        <v>13</v>
      </c>
      <c r="I66">
        <v>40</v>
      </c>
      <c r="J66">
        <f>(moras__2[[#This Row],[EDAD]]-AVERAGE(I:I))/ _xlfn.STDEV.P(I:I)</f>
        <v>-0.13455430755149136</v>
      </c>
      <c r="K66" t="str">
        <f>IF(ABS(moras__2[[#This Row],[Z-Score de edad]])&gt;1.96, "Atípico","Normal")</f>
        <v>Normal</v>
      </c>
      <c r="L66">
        <f>(moras__2[[#This Row],[SALARIO]]-AVERAGE(C:C)) / _xlfn.STDEV.P(C:C)</f>
        <v>-0.39094234667711725</v>
      </c>
      <c r="M66" t="str">
        <f>IF(ABS(moras__2[[#This Row],[Z-Score de salario]])&gt;1.96, "Atípico", "Normal")</f>
        <v>Normal</v>
      </c>
      <c r="N66" s="5">
        <f t="shared" si="1"/>
        <v>340510.83</v>
      </c>
      <c r="O66" s="5">
        <f t="shared" si="0"/>
        <v>40</v>
      </c>
      <c r="P66" s="5" t="str">
        <f t="shared" si="2"/>
        <v>ASALARIADO</v>
      </c>
      <c r="Q66" s="5" t="e">
        <f ca="1">IF($H66="SI", $O66, _xludf.NA())</f>
        <v>#NAME?</v>
      </c>
      <c r="R66" s="5">
        <f>IF($H66="NO",$O66, _xludf.NA())</f>
        <v>40</v>
      </c>
      <c r="S66" s="5" t="e">
        <f ca="1">IF($H66="SI",$N66, _xludf.NA())</f>
        <v>#NAME?</v>
      </c>
      <c r="T66" s="5">
        <f>IF($H66="NO",$N66, _xludf.NA())</f>
        <v>340510.83</v>
      </c>
    </row>
    <row r="67" spans="1:20" x14ac:dyDescent="0.3">
      <c r="A67">
        <v>66</v>
      </c>
      <c r="B67" t="s">
        <v>9</v>
      </c>
      <c r="C67">
        <v>3217736</v>
      </c>
      <c r="D67" t="s">
        <v>10</v>
      </c>
      <c r="E67" t="s">
        <v>16</v>
      </c>
      <c r="F67" t="s">
        <v>12</v>
      </c>
      <c r="G67" t="s">
        <v>13</v>
      </c>
      <c r="H67" t="s">
        <v>13</v>
      </c>
      <c r="I67">
        <v>32</v>
      </c>
      <c r="J67">
        <f>(moras__2[[#This Row],[EDAD]]-AVERAGE(I:I))/ _xlfn.STDEV.P(I:I)</f>
        <v>-0.69921345080977548</v>
      </c>
      <c r="K67" t="str">
        <f>IF(ABS(moras__2[[#This Row],[Z-Score de edad]])&gt;1.96, "Atípico","Normal")</f>
        <v>Normal</v>
      </c>
      <c r="L67">
        <f>(moras__2[[#This Row],[SALARIO]]-AVERAGE(C:C)) / _xlfn.STDEV.P(C:C)</f>
        <v>3.157152016636684</v>
      </c>
      <c r="M67" t="str">
        <f>IF(ABS(moras__2[[#This Row],[Z-Score de salario]])&gt;1.96, "Atípico", "Normal")</f>
        <v>Atípico</v>
      </c>
      <c r="N67" s="5">
        <f t="shared" ref="N67:N130" si="3">IF(ISBLANK(C67),  MEDIAN($C$2:$C$5001), C67)</f>
        <v>3217736</v>
      </c>
      <c r="O67" s="5">
        <f t="shared" ref="O67:O130" si="4">IF(ISBLANK(I67), MEDIAN($I$2:$I$5001), I67)</f>
        <v>32</v>
      </c>
      <c r="P67" s="5" t="str">
        <f t="shared" ref="P67:P130" si="5">IF(ISBLANK(D67), "ASALARIADO", D67)</f>
        <v>ASALARIADO</v>
      </c>
      <c r="Q67" s="5" t="e">
        <f ca="1">IF($H67="SI", $O67, _xludf.NA())</f>
        <v>#NAME?</v>
      </c>
      <c r="R67" s="5">
        <f>IF($H67="NO",$O67, _xludf.NA())</f>
        <v>32</v>
      </c>
      <c r="S67" s="5" t="e">
        <f ca="1">IF($H67="SI",$N67, _xludf.NA())</f>
        <v>#NAME?</v>
      </c>
      <c r="T67" s="5">
        <f>IF($H67="NO",$N67, _xludf.NA())</f>
        <v>3217736</v>
      </c>
    </row>
    <row r="68" spans="1:20" x14ac:dyDescent="0.3">
      <c r="A68">
        <v>67</v>
      </c>
      <c r="B68" t="s">
        <v>9</v>
      </c>
      <c r="C68">
        <v>133603.53</v>
      </c>
      <c r="D68" t="s">
        <v>14</v>
      </c>
      <c r="E68" t="s">
        <v>11</v>
      </c>
      <c r="F68" t="s">
        <v>12</v>
      </c>
      <c r="G68" t="s">
        <v>13</v>
      </c>
      <c r="H68" t="s">
        <v>13</v>
      </c>
      <c r="I68">
        <v>72</v>
      </c>
      <c r="J68">
        <f>(moras__2[[#This Row],[EDAD]]-AVERAGE(I:I))/ _xlfn.STDEV.P(I:I)</f>
        <v>2.1240822654816451</v>
      </c>
      <c r="K68" t="str">
        <f>IF(ABS(moras__2[[#This Row],[Z-Score de edad]])&gt;1.96, "Atípico","Normal")</f>
        <v>Atípico</v>
      </c>
      <c r="L68">
        <f>(moras__2[[#This Row],[SALARIO]]-AVERAGE(C:C)) / _xlfn.STDEV.P(C:C)</f>
        <v>-0.64609325822655206</v>
      </c>
      <c r="M68" t="str">
        <f>IF(ABS(moras__2[[#This Row],[Z-Score de salario]])&gt;1.96, "Atípico", "Normal")</f>
        <v>Normal</v>
      </c>
      <c r="N68" s="5">
        <f t="shared" si="3"/>
        <v>133603.53</v>
      </c>
      <c r="O68" s="5">
        <f t="shared" si="4"/>
        <v>72</v>
      </c>
      <c r="P68" s="5" t="str">
        <f t="shared" si="5"/>
        <v>PENSIONADOS EN SU PROPIO SISTEMA</v>
      </c>
      <c r="Q68" s="5" t="e">
        <f ca="1">IF($H68="SI", $O68, _xludf.NA())</f>
        <v>#NAME?</v>
      </c>
      <c r="R68" s="5">
        <f>IF($H68="NO",$O68, _xludf.NA())</f>
        <v>72</v>
      </c>
      <c r="S68" s="5" t="e">
        <f ca="1">IF($H68="SI",$N68, _xludf.NA())</f>
        <v>#NAME?</v>
      </c>
      <c r="T68" s="5">
        <f>IF($H68="NO",$N68, _xludf.NA())</f>
        <v>133603.53</v>
      </c>
    </row>
    <row r="69" spans="1:20" x14ac:dyDescent="0.3">
      <c r="A69">
        <v>68</v>
      </c>
      <c r="B69" t="s">
        <v>9</v>
      </c>
      <c r="C69">
        <v>140435.81</v>
      </c>
      <c r="D69" t="s">
        <v>14</v>
      </c>
      <c r="E69" t="s">
        <v>11</v>
      </c>
      <c r="F69" t="s">
        <v>12</v>
      </c>
      <c r="G69" t="s">
        <v>13</v>
      </c>
      <c r="H69" t="s">
        <v>13</v>
      </c>
      <c r="I69">
        <v>74</v>
      </c>
      <c r="J69">
        <f>(moras__2[[#This Row],[EDAD]]-AVERAGE(I:I))/ _xlfn.STDEV.P(I:I)</f>
        <v>2.2652470512962162</v>
      </c>
      <c r="K69" t="str">
        <f>IF(ABS(moras__2[[#This Row],[Z-Score de edad]])&gt;1.96, "Atípico","Normal")</f>
        <v>Atípico</v>
      </c>
      <c r="L69">
        <f>(moras__2[[#This Row],[SALARIO]]-AVERAGE(C:C)) / _xlfn.STDEV.P(C:C)</f>
        <v>-0.63766792731768152</v>
      </c>
      <c r="M69" t="str">
        <f>IF(ABS(moras__2[[#This Row],[Z-Score de salario]])&gt;1.96, "Atípico", "Normal")</f>
        <v>Normal</v>
      </c>
      <c r="N69" s="5">
        <f t="shared" si="3"/>
        <v>140435.81</v>
      </c>
      <c r="O69" s="5">
        <f t="shared" si="4"/>
        <v>74</v>
      </c>
      <c r="P69" s="5" t="str">
        <f t="shared" si="5"/>
        <v>PENSIONADOS EN SU PROPIO SISTEMA</v>
      </c>
      <c r="Q69" s="5" t="e">
        <f ca="1">IF($H69="SI", $O69, _xludf.NA())</f>
        <v>#NAME?</v>
      </c>
      <c r="R69" s="5">
        <f>IF($H69="NO",$O69, _xludf.NA())</f>
        <v>74</v>
      </c>
      <c r="S69" s="5" t="e">
        <f ca="1">IF($H69="SI",$N69, _xludf.NA())</f>
        <v>#NAME?</v>
      </c>
      <c r="T69" s="5">
        <f>IF($H69="NO",$N69, _xludf.NA())</f>
        <v>140435.81</v>
      </c>
    </row>
    <row r="70" spans="1:20" x14ac:dyDescent="0.3">
      <c r="A70">
        <v>69</v>
      </c>
      <c r="B70" t="s">
        <v>9</v>
      </c>
      <c r="C70">
        <v>1866932.5</v>
      </c>
      <c r="D70" t="s">
        <v>10</v>
      </c>
      <c r="E70" t="s">
        <v>11</v>
      </c>
      <c r="F70" t="s">
        <v>12</v>
      </c>
      <c r="G70" t="s">
        <v>13</v>
      </c>
      <c r="H70" t="s">
        <v>13</v>
      </c>
      <c r="I70">
        <v>57</v>
      </c>
      <c r="J70">
        <f>(moras__2[[#This Row],[EDAD]]-AVERAGE(I:I))/ _xlfn.STDEV.P(I:I)</f>
        <v>1.0653463718723624</v>
      </c>
      <c r="K70" t="str">
        <f>IF(ABS(moras__2[[#This Row],[Z-Score de edad]])&gt;1.96, "Atípico","Normal")</f>
        <v>Normal</v>
      </c>
      <c r="L70">
        <f>(moras__2[[#This Row],[SALARIO]]-AVERAGE(C:C)) / _xlfn.STDEV.P(C:C)</f>
        <v>1.4913879553920251</v>
      </c>
      <c r="M70" t="str">
        <f>IF(ABS(moras__2[[#This Row],[Z-Score de salario]])&gt;1.96, "Atípico", "Normal")</f>
        <v>Normal</v>
      </c>
      <c r="N70" s="5">
        <f t="shared" si="3"/>
        <v>1866932.5</v>
      </c>
      <c r="O70" s="5">
        <f t="shared" si="4"/>
        <v>57</v>
      </c>
      <c r="P70" s="5" t="str">
        <f t="shared" si="5"/>
        <v>ASALARIADO</v>
      </c>
      <c r="Q70" s="5" t="e">
        <f ca="1">IF($H70="SI", $O70, _xludf.NA())</f>
        <v>#NAME?</v>
      </c>
      <c r="R70" s="5">
        <f>IF($H70="NO",$O70, _xludf.NA())</f>
        <v>57</v>
      </c>
      <c r="S70" s="5" t="e">
        <f ca="1">IF($H70="SI",$N70, _xludf.NA())</f>
        <v>#NAME?</v>
      </c>
      <c r="T70" s="5">
        <f>IF($H70="NO",$N70, _xludf.NA())</f>
        <v>1866932.5</v>
      </c>
    </row>
    <row r="71" spans="1:20" x14ac:dyDescent="0.3">
      <c r="A71">
        <v>70</v>
      </c>
      <c r="B71" t="s">
        <v>9</v>
      </c>
      <c r="C71">
        <v>299647</v>
      </c>
      <c r="D71" t="s">
        <v>17</v>
      </c>
      <c r="E71" t="s">
        <v>16</v>
      </c>
      <c r="F71" t="s">
        <v>12</v>
      </c>
      <c r="G71" t="s">
        <v>13</v>
      </c>
      <c r="H71" t="s">
        <v>13</v>
      </c>
      <c r="J71">
        <f>(moras__2[[#This Row],[EDAD]]-AVERAGE(I:I))/ _xlfn.STDEV.P(I:I)</f>
        <v>-2.9578500238429117</v>
      </c>
      <c r="K71" t="str">
        <f>IF(ABS(moras__2[[#This Row],[Z-Score de edad]])&gt;1.96, "Atípico","Normal")</f>
        <v>Atípico</v>
      </c>
      <c r="L71">
        <f>(moras__2[[#This Row],[SALARIO]]-AVERAGE(C:C)) / _xlfn.STDEV.P(C:C)</f>
        <v>-0.44133420561056785</v>
      </c>
      <c r="M71" t="str">
        <f>IF(ABS(moras__2[[#This Row],[Z-Score de salario]])&gt;1.96, "Atípico", "Normal")</f>
        <v>Normal</v>
      </c>
      <c r="N71" s="5">
        <f t="shared" si="3"/>
        <v>299647</v>
      </c>
      <c r="O71" s="5">
        <f t="shared" si="4"/>
        <v>40</v>
      </c>
      <c r="P71" s="5" t="str">
        <f t="shared" si="5"/>
        <v>ASEGURADO VOLUNTARIO</v>
      </c>
      <c r="Q71" s="5" t="e">
        <f ca="1">IF($H71="SI", $O71, _xludf.NA())</f>
        <v>#NAME?</v>
      </c>
      <c r="R71" s="5">
        <f>IF($H71="NO",$O71, _xludf.NA())</f>
        <v>40</v>
      </c>
      <c r="S71" s="5" t="e">
        <f ca="1">IF($H71="SI",$N71, _xludf.NA())</f>
        <v>#NAME?</v>
      </c>
      <c r="T71" s="5">
        <f>IF($H71="NO",$N71, _xludf.NA())</f>
        <v>299647</v>
      </c>
    </row>
    <row r="72" spans="1:20" x14ac:dyDescent="0.3">
      <c r="A72">
        <v>71</v>
      </c>
      <c r="B72" t="s">
        <v>15</v>
      </c>
      <c r="C72">
        <v>544163.5</v>
      </c>
      <c r="D72" t="s">
        <v>10</v>
      </c>
      <c r="E72" t="s">
        <v>16</v>
      </c>
      <c r="F72" t="s">
        <v>12</v>
      </c>
      <c r="G72" t="s">
        <v>13</v>
      </c>
      <c r="H72" t="s">
        <v>13</v>
      </c>
      <c r="I72">
        <v>24</v>
      </c>
      <c r="J72">
        <f>(moras__2[[#This Row],[EDAD]]-AVERAGE(I:I))/ _xlfn.STDEV.P(I:I)</f>
        <v>-1.2638725940680595</v>
      </c>
      <c r="K72" t="str">
        <f>IF(ABS(moras__2[[#This Row],[Z-Score de edad]])&gt;1.96, "Atípico","Normal")</f>
        <v>Normal</v>
      </c>
      <c r="L72">
        <f>(moras__2[[#This Row],[SALARIO]]-AVERAGE(C:C)) / _xlfn.STDEV.P(C:C)</f>
        <v>-0.13980493204758873</v>
      </c>
      <c r="M72" t="str">
        <f>IF(ABS(moras__2[[#This Row],[Z-Score de salario]])&gt;1.96, "Atípico", "Normal")</f>
        <v>Normal</v>
      </c>
      <c r="N72" s="5">
        <f t="shared" si="3"/>
        <v>544163.5</v>
      </c>
      <c r="O72" s="5">
        <f t="shared" si="4"/>
        <v>24</v>
      </c>
      <c r="P72" s="5" t="str">
        <f t="shared" si="5"/>
        <v>ASALARIADO</v>
      </c>
      <c r="Q72" s="5" t="e">
        <f ca="1">IF($H72="SI", $O72, _xludf.NA())</f>
        <v>#NAME?</v>
      </c>
      <c r="R72" s="5">
        <f>IF($H72="NO",$O72, _xludf.NA())</f>
        <v>24</v>
      </c>
      <c r="S72" s="5" t="e">
        <f ca="1">IF($H72="SI",$N72, _xludf.NA())</f>
        <v>#NAME?</v>
      </c>
      <c r="T72" s="5">
        <f>IF($H72="NO",$N72, _xludf.NA())</f>
        <v>544163.5</v>
      </c>
    </row>
    <row r="73" spans="1:20" x14ac:dyDescent="0.3">
      <c r="A73">
        <v>72</v>
      </c>
      <c r="B73" t="s">
        <v>15</v>
      </c>
      <c r="C73">
        <v>2128928</v>
      </c>
      <c r="D73" t="s">
        <v>20</v>
      </c>
      <c r="E73" t="s">
        <v>11</v>
      </c>
      <c r="F73" t="s">
        <v>12</v>
      </c>
      <c r="G73" t="s">
        <v>13</v>
      </c>
      <c r="H73" t="s">
        <v>12</v>
      </c>
      <c r="I73">
        <v>42</v>
      </c>
      <c r="J73">
        <f>(moras__2[[#This Row],[EDAD]]-AVERAGE(I:I))/ _xlfn.STDEV.P(I:I)</f>
        <v>6.6104782630796582E-3</v>
      </c>
      <c r="K73" t="str">
        <f>IF(ABS(moras__2[[#This Row],[Z-Score de edad]])&gt;1.96, "Atípico","Normal")</f>
        <v>Normal</v>
      </c>
      <c r="L73">
        <f>(moras__2[[#This Row],[SALARIO]]-AVERAGE(C:C)) / _xlfn.STDEV.P(C:C)</f>
        <v>1.814471725983251</v>
      </c>
      <c r="M73" t="str">
        <f>IF(ABS(moras__2[[#This Row],[Z-Score de salario]])&gt;1.96, "Atípico", "Normal")</f>
        <v>Normal</v>
      </c>
      <c r="N73" s="5">
        <f t="shared" si="3"/>
        <v>2128928</v>
      </c>
      <c r="O73" s="5">
        <f t="shared" si="4"/>
        <v>42</v>
      </c>
      <c r="P73" s="5" t="str">
        <f t="shared" si="5"/>
        <v/>
      </c>
      <c r="Q73" s="5">
        <f>IF($H73="SI", $O73, _xludf.NA())</f>
        <v>42</v>
      </c>
      <c r="R73" s="5" t="e">
        <f ca="1">IF($H73="NO",$O73, _xludf.NA())</f>
        <v>#NAME?</v>
      </c>
      <c r="S73" s="5">
        <f>IF($H73="SI",$N73, _xludf.NA())</f>
        <v>2128928</v>
      </c>
      <c r="T73" s="5" t="e">
        <f ca="1">IF($H73="NO",$N73, _xludf.NA())</f>
        <v>#NAME?</v>
      </c>
    </row>
    <row r="74" spans="1:20" x14ac:dyDescent="0.3">
      <c r="A74">
        <v>73</v>
      </c>
      <c r="B74" t="s">
        <v>9</v>
      </c>
      <c r="C74">
        <v>278030</v>
      </c>
      <c r="D74" t="s">
        <v>19</v>
      </c>
      <c r="E74" t="s">
        <v>16</v>
      </c>
      <c r="F74" t="s">
        <v>12</v>
      </c>
      <c r="G74" t="s">
        <v>13</v>
      </c>
      <c r="H74" t="s">
        <v>13</v>
      </c>
      <c r="I74">
        <v>57</v>
      </c>
      <c r="J74">
        <f>(moras__2[[#This Row],[EDAD]]-AVERAGE(I:I))/ _xlfn.STDEV.P(I:I)</f>
        <v>1.0653463718723624</v>
      </c>
      <c r="K74" t="str">
        <f>IF(ABS(moras__2[[#This Row],[Z-Score de edad]])&gt;1.96, "Atípico","Normal")</f>
        <v>Normal</v>
      </c>
      <c r="L74">
        <f>(moras__2[[#This Row],[SALARIO]]-AVERAGE(C:C)) / _xlfn.STDEV.P(C:C)</f>
        <v>-0.46799154082766331</v>
      </c>
      <c r="M74" t="str">
        <f>IF(ABS(moras__2[[#This Row],[Z-Score de salario]])&gt;1.96, "Atípico", "Normal")</f>
        <v>Normal</v>
      </c>
      <c r="N74" s="5">
        <f t="shared" si="3"/>
        <v>278030</v>
      </c>
      <c r="O74" s="5">
        <f t="shared" si="4"/>
        <v>57</v>
      </c>
      <c r="P74" s="5" t="str">
        <f t="shared" si="5"/>
        <v>CONVENIOS ESPECIALES DE TRABAJADORES INDEPENDIENTES</v>
      </c>
      <c r="Q74" s="5" t="e">
        <f ca="1">IF($H74="SI", $O74, _xludf.NA())</f>
        <v>#NAME?</v>
      </c>
      <c r="R74" s="5">
        <f>IF($H74="NO",$O74, _xludf.NA())</f>
        <v>57</v>
      </c>
      <c r="S74" s="5" t="e">
        <f ca="1">IF($H74="SI",$N74, _xludf.NA())</f>
        <v>#NAME?</v>
      </c>
      <c r="T74" s="5">
        <f>IF($H74="NO",$N74, _xludf.NA())</f>
        <v>278030</v>
      </c>
    </row>
    <row r="75" spans="1:20" x14ac:dyDescent="0.3">
      <c r="A75">
        <v>74</v>
      </c>
      <c r="B75" t="s">
        <v>15</v>
      </c>
      <c r="C75">
        <v>508972.79999999999</v>
      </c>
      <c r="D75" t="s">
        <v>10</v>
      </c>
      <c r="E75" t="s">
        <v>11</v>
      </c>
      <c r="F75" t="s">
        <v>12</v>
      </c>
      <c r="G75" t="s">
        <v>13</v>
      </c>
      <c r="H75" t="s">
        <v>13</v>
      </c>
      <c r="I75">
        <v>46</v>
      </c>
      <c r="J75">
        <f>(moras__2[[#This Row],[EDAD]]-AVERAGE(I:I))/ _xlfn.STDEV.P(I:I)</f>
        <v>0.28894004989222172</v>
      </c>
      <c r="K75" t="str">
        <f>IF(ABS(moras__2[[#This Row],[Z-Score de edad]])&gt;1.96, "Atípico","Normal")</f>
        <v>Normal</v>
      </c>
      <c r="L75">
        <f>(moras__2[[#This Row],[SALARIO]]-AVERAGE(C:C)) / _xlfn.STDEV.P(C:C)</f>
        <v>-0.18320088367937118</v>
      </c>
      <c r="M75" t="str">
        <f>IF(ABS(moras__2[[#This Row],[Z-Score de salario]])&gt;1.96, "Atípico", "Normal")</f>
        <v>Normal</v>
      </c>
      <c r="N75" s="5">
        <f t="shared" si="3"/>
        <v>508972.79999999999</v>
      </c>
      <c r="O75" s="5">
        <f t="shared" si="4"/>
        <v>46</v>
      </c>
      <c r="P75" s="5" t="str">
        <f t="shared" si="5"/>
        <v>ASALARIADO</v>
      </c>
      <c r="Q75" s="5" t="e">
        <f ca="1">IF($H75="SI", $O75, _xludf.NA())</f>
        <v>#NAME?</v>
      </c>
      <c r="R75" s="5">
        <f>IF($H75="NO",$O75, _xludf.NA())</f>
        <v>46</v>
      </c>
      <c r="S75" s="5" t="e">
        <f ca="1">IF($H75="SI",$N75, _xludf.NA())</f>
        <v>#NAME?</v>
      </c>
      <c r="T75" s="5">
        <f>IF($H75="NO",$N75, _xludf.NA())</f>
        <v>508972.79999999999</v>
      </c>
    </row>
    <row r="76" spans="1:20" x14ac:dyDescent="0.3">
      <c r="A76">
        <v>75</v>
      </c>
      <c r="B76" t="s">
        <v>9</v>
      </c>
      <c r="C76">
        <v>476424.06</v>
      </c>
      <c r="D76" t="s">
        <v>10</v>
      </c>
      <c r="E76" t="s">
        <v>16</v>
      </c>
      <c r="F76" t="s">
        <v>12</v>
      </c>
      <c r="G76" t="s">
        <v>13</v>
      </c>
      <c r="H76" t="s">
        <v>13</v>
      </c>
      <c r="I76">
        <v>24</v>
      </c>
      <c r="J76">
        <f>(moras__2[[#This Row],[EDAD]]-AVERAGE(I:I))/ _xlfn.STDEV.P(I:I)</f>
        <v>-1.2638725940680595</v>
      </c>
      <c r="K76" t="str">
        <f>IF(ABS(moras__2[[#This Row],[Z-Score de edad]])&gt;1.96, "Atípico","Normal")</f>
        <v>Normal</v>
      </c>
      <c r="L76">
        <f>(moras__2[[#This Row],[SALARIO]]-AVERAGE(C:C)) / _xlfn.STDEV.P(C:C)</f>
        <v>-0.22333886180187121</v>
      </c>
      <c r="M76" t="str">
        <f>IF(ABS(moras__2[[#This Row],[Z-Score de salario]])&gt;1.96, "Atípico", "Normal")</f>
        <v>Normal</v>
      </c>
      <c r="N76" s="5">
        <f t="shared" si="3"/>
        <v>476424.06</v>
      </c>
      <c r="O76" s="5">
        <f t="shared" si="4"/>
        <v>24</v>
      </c>
      <c r="P76" s="5" t="str">
        <f t="shared" si="5"/>
        <v>ASALARIADO</v>
      </c>
      <c r="Q76" s="5" t="e">
        <f ca="1">IF($H76="SI", $O76, _xludf.NA())</f>
        <v>#NAME?</v>
      </c>
      <c r="R76" s="5">
        <f>IF($H76="NO",$O76, _xludf.NA())</f>
        <v>24</v>
      </c>
      <c r="S76" s="5" t="e">
        <f ca="1">IF($H76="SI",$N76, _xludf.NA())</f>
        <v>#NAME?</v>
      </c>
      <c r="T76" s="5">
        <f>IF($H76="NO",$N76, _xludf.NA())</f>
        <v>476424.06</v>
      </c>
    </row>
    <row r="77" spans="1:20" x14ac:dyDescent="0.3">
      <c r="A77">
        <v>76</v>
      </c>
      <c r="B77" t="s">
        <v>15</v>
      </c>
      <c r="C77">
        <v>278035</v>
      </c>
      <c r="D77" t="s">
        <v>18</v>
      </c>
      <c r="E77" t="s">
        <v>16</v>
      </c>
      <c r="F77" t="s">
        <v>12</v>
      </c>
      <c r="G77" t="s">
        <v>13</v>
      </c>
      <c r="H77" t="s">
        <v>12</v>
      </c>
      <c r="I77">
        <v>27</v>
      </c>
      <c r="J77">
        <f>(moras__2[[#This Row],[EDAD]]-AVERAGE(I:I))/ _xlfn.STDEV.P(I:I)</f>
        <v>-1.052125415346203</v>
      </c>
      <c r="K77" t="str">
        <f>IF(ABS(moras__2[[#This Row],[Z-Score de edad]])&gt;1.96, "Atípico","Normal")</f>
        <v>Normal</v>
      </c>
      <c r="L77">
        <f>(moras__2[[#This Row],[SALARIO]]-AVERAGE(C:C)) / _xlfn.STDEV.P(C:C)</f>
        <v>-0.46798537500094889</v>
      </c>
      <c r="M77" t="str">
        <f>IF(ABS(moras__2[[#This Row],[Z-Score de salario]])&gt;1.96, "Atípico", "Normal")</f>
        <v>Normal</v>
      </c>
      <c r="N77" s="5">
        <f t="shared" si="3"/>
        <v>278035</v>
      </c>
      <c r="O77" s="5">
        <f t="shared" si="4"/>
        <v>27</v>
      </c>
      <c r="P77" s="5" t="str">
        <f t="shared" si="5"/>
        <v>TRABAJADOR INDEPENDIENTE</v>
      </c>
      <c r="Q77" s="5">
        <f>IF($H77="SI", $O77, _xludf.NA())</f>
        <v>27</v>
      </c>
      <c r="R77" s="5" t="e">
        <f ca="1">IF($H77="NO",$O77, _xludf.NA())</f>
        <v>#NAME?</v>
      </c>
      <c r="S77" s="5">
        <f>IF($H77="SI",$N77, _xludf.NA())</f>
        <v>278035</v>
      </c>
      <c r="T77" s="5" t="e">
        <f ca="1">IF($H77="NO",$N77, _xludf.NA())</f>
        <v>#NAME?</v>
      </c>
    </row>
    <row r="78" spans="1:20" x14ac:dyDescent="0.3">
      <c r="A78">
        <v>77</v>
      </c>
      <c r="B78" t="s">
        <v>9</v>
      </c>
      <c r="C78">
        <v>297046</v>
      </c>
      <c r="D78" t="s">
        <v>17</v>
      </c>
      <c r="E78" t="s">
        <v>16</v>
      </c>
      <c r="F78" t="s">
        <v>13</v>
      </c>
      <c r="G78" t="s">
        <v>13</v>
      </c>
      <c r="H78" t="s">
        <v>12</v>
      </c>
      <c r="I78">
        <v>29</v>
      </c>
      <c r="J78">
        <f>(moras__2[[#This Row],[EDAD]]-AVERAGE(I:I))/ _xlfn.STDEV.P(I:I)</f>
        <v>-0.91096062953163204</v>
      </c>
      <c r="K78" t="str">
        <f>IF(ABS(moras__2[[#This Row],[Z-Score de edad]])&gt;1.96, "Atípico","Normal")</f>
        <v>Normal</v>
      </c>
      <c r="L78">
        <f>(moras__2[[#This Row],[SALARIO]]-AVERAGE(C:C)) / _xlfn.STDEV.P(C:C)</f>
        <v>-0.44454166866740574</v>
      </c>
      <c r="M78" t="str">
        <f>IF(ABS(moras__2[[#This Row],[Z-Score de salario]])&gt;1.96, "Atípico", "Normal")</f>
        <v>Normal</v>
      </c>
      <c r="N78" s="5">
        <f t="shared" si="3"/>
        <v>297046</v>
      </c>
      <c r="O78" s="5">
        <f t="shared" si="4"/>
        <v>29</v>
      </c>
      <c r="P78" s="5" t="str">
        <f t="shared" si="5"/>
        <v>ASEGURADO VOLUNTARIO</v>
      </c>
      <c r="Q78" s="5">
        <f>IF($H78="SI", $O78, _xludf.NA())</f>
        <v>29</v>
      </c>
      <c r="R78" s="5" t="e">
        <f ca="1">IF($H78="NO",$O78, _xludf.NA())</f>
        <v>#NAME?</v>
      </c>
      <c r="S78" s="5">
        <f>IF($H78="SI",$N78, _xludf.NA())</f>
        <v>297046</v>
      </c>
      <c r="T78" s="5" t="e">
        <f ca="1">IF($H78="NO",$N78, _xludf.NA())</f>
        <v>#NAME?</v>
      </c>
    </row>
    <row r="79" spans="1:20" x14ac:dyDescent="0.3">
      <c r="A79">
        <v>78</v>
      </c>
      <c r="B79" t="s">
        <v>15</v>
      </c>
      <c r="C79">
        <v>643859.19999999995</v>
      </c>
      <c r="D79" t="s">
        <v>10</v>
      </c>
      <c r="E79" t="s">
        <v>11</v>
      </c>
      <c r="F79" t="s">
        <v>12</v>
      </c>
      <c r="G79" t="s">
        <v>13</v>
      </c>
      <c r="H79" t="s">
        <v>13</v>
      </c>
      <c r="I79">
        <v>35</v>
      </c>
      <c r="J79">
        <f>(moras__2[[#This Row],[EDAD]]-AVERAGE(I:I))/ _xlfn.STDEV.P(I:I)</f>
        <v>-0.48746627208791893</v>
      </c>
      <c r="K79" t="str">
        <f>IF(ABS(moras__2[[#This Row],[Z-Score de edad]])&gt;1.96, "Atípico","Normal")</f>
        <v>Normal</v>
      </c>
      <c r="L79">
        <f>(moras__2[[#This Row],[SALARIO]]-AVERAGE(C:C)) / _xlfn.STDEV.P(C:C)</f>
        <v>-1.6863649973157407E-2</v>
      </c>
      <c r="M79" t="str">
        <f>IF(ABS(moras__2[[#This Row],[Z-Score de salario]])&gt;1.96, "Atípico", "Normal")</f>
        <v>Normal</v>
      </c>
      <c r="N79" s="5">
        <f t="shared" si="3"/>
        <v>643859.19999999995</v>
      </c>
      <c r="O79" s="5">
        <f t="shared" si="4"/>
        <v>35</v>
      </c>
      <c r="P79" s="5" t="str">
        <f t="shared" si="5"/>
        <v>ASALARIADO</v>
      </c>
      <c r="Q79" s="5" t="e">
        <f ca="1">IF($H79="SI", $O79, _xludf.NA())</f>
        <v>#NAME?</v>
      </c>
      <c r="R79" s="5">
        <f>IF($H79="NO",$O79, _xludf.NA())</f>
        <v>35</v>
      </c>
      <c r="S79" s="5" t="e">
        <f ca="1">IF($H79="SI",$N79, _xludf.NA())</f>
        <v>#NAME?</v>
      </c>
      <c r="T79" s="5">
        <f>IF($H79="NO",$N79, _xludf.NA())</f>
        <v>643859.19999999995</v>
      </c>
    </row>
    <row r="80" spans="1:20" x14ac:dyDescent="0.3">
      <c r="A80">
        <v>79</v>
      </c>
      <c r="B80" t="s">
        <v>9</v>
      </c>
      <c r="C80">
        <v>364678.16</v>
      </c>
      <c r="D80" t="s">
        <v>10</v>
      </c>
      <c r="E80" t="s">
        <v>16</v>
      </c>
      <c r="F80" t="s">
        <v>12</v>
      </c>
      <c r="G80" t="s">
        <v>13</v>
      </c>
      <c r="H80" t="s">
        <v>13</v>
      </c>
      <c r="I80">
        <v>28</v>
      </c>
      <c r="J80">
        <f>(moras__2[[#This Row],[EDAD]]-AVERAGE(I:I))/ _xlfn.STDEV.P(I:I)</f>
        <v>-0.98154302243891756</v>
      </c>
      <c r="K80" t="str">
        <f>IF(ABS(moras__2[[#This Row],[Z-Score de edad]])&gt;1.96, "Atípico","Normal")</f>
        <v>Normal</v>
      </c>
      <c r="L80">
        <f>(moras__2[[#This Row],[SALARIO]]-AVERAGE(C:C)) / _xlfn.STDEV.P(C:C)</f>
        <v>-0.3611400328911078</v>
      </c>
      <c r="M80" t="str">
        <f>IF(ABS(moras__2[[#This Row],[Z-Score de salario]])&gt;1.96, "Atípico", "Normal")</f>
        <v>Normal</v>
      </c>
      <c r="N80" s="5">
        <f t="shared" si="3"/>
        <v>364678.16</v>
      </c>
      <c r="O80" s="5">
        <f t="shared" si="4"/>
        <v>28</v>
      </c>
      <c r="P80" s="5" t="str">
        <f t="shared" si="5"/>
        <v>ASALARIADO</v>
      </c>
      <c r="Q80" s="5" t="e">
        <f ca="1">IF($H80="SI", $O80, _xludf.NA())</f>
        <v>#NAME?</v>
      </c>
      <c r="R80" s="5">
        <f>IF($H80="NO",$O80, _xludf.NA())</f>
        <v>28</v>
      </c>
      <c r="S80" s="5" t="e">
        <f ca="1">IF($H80="SI",$N80, _xludf.NA())</f>
        <v>#NAME?</v>
      </c>
      <c r="T80" s="5">
        <f>IF($H80="NO",$N80, _xludf.NA())</f>
        <v>364678.16</v>
      </c>
    </row>
    <row r="81" spans="1:20" x14ac:dyDescent="0.3">
      <c r="A81">
        <v>80</v>
      </c>
      <c r="B81" t="s">
        <v>15</v>
      </c>
      <c r="C81">
        <v>297046</v>
      </c>
      <c r="D81" t="s">
        <v>17</v>
      </c>
      <c r="E81" t="s">
        <v>16</v>
      </c>
      <c r="F81" t="s">
        <v>12</v>
      </c>
      <c r="G81" t="s">
        <v>13</v>
      </c>
      <c r="H81" t="s">
        <v>13</v>
      </c>
      <c r="I81">
        <v>50</v>
      </c>
      <c r="J81">
        <f>(moras__2[[#This Row],[EDAD]]-AVERAGE(I:I))/ _xlfn.STDEV.P(I:I)</f>
        <v>0.57126962152136374</v>
      </c>
      <c r="K81" t="str">
        <f>IF(ABS(moras__2[[#This Row],[Z-Score de edad]])&gt;1.96, "Atípico","Normal")</f>
        <v>Normal</v>
      </c>
      <c r="L81">
        <f>(moras__2[[#This Row],[SALARIO]]-AVERAGE(C:C)) / _xlfn.STDEV.P(C:C)</f>
        <v>-0.44454166866740574</v>
      </c>
      <c r="M81" t="str">
        <f>IF(ABS(moras__2[[#This Row],[Z-Score de salario]])&gt;1.96, "Atípico", "Normal")</f>
        <v>Normal</v>
      </c>
      <c r="N81" s="5">
        <f t="shared" si="3"/>
        <v>297046</v>
      </c>
      <c r="O81" s="5">
        <f t="shared" si="4"/>
        <v>50</v>
      </c>
      <c r="P81" s="5" t="str">
        <f t="shared" si="5"/>
        <v>ASEGURADO VOLUNTARIO</v>
      </c>
      <c r="Q81" s="5" t="e">
        <f ca="1">IF($H81="SI", $O81, _xludf.NA())</f>
        <v>#NAME?</v>
      </c>
      <c r="R81" s="5">
        <f>IF($H81="NO",$O81, _xludf.NA())</f>
        <v>50</v>
      </c>
      <c r="S81" s="5" t="e">
        <f ca="1">IF($H81="SI",$N81, _xludf.NA())</f>
        <v>#NAME?</v>
      </c>
      <c r="T81" s="5">
        <f>IF($H81="NO",$N81, _xludf.NA())</f>
        <v>297046</v>
      </c>
    </row>
    <row r="82" spans="1:20" x14ac:dyDescent="0.3">
      <c r="A82">
        <v>81</v>
      </c>
      <c r="B82" t="s">
        <v>15</v>
      </c>
      <c r="C82">
        <v>909000</v>
      </c>
      <c r="D82" t="s">
        <v>10</v>
      </c>
      <c r="E82" t="s">
        <v>16</v>
      </c>
      <c r="F82" t="s">
        <v>12</v>
      </c>
      <c r="G82" t="s">
        <v>13</v>
      </c>
      <c r="H82" t="s">
        <v>12</v>
      </c>
      <c r="I82">
        <v>27</v>
      </c>
      <c r="J82">
        <f>(moras__2[[#This Row],[EDAD]]-AVERAGE(I:I))/ _xlfn.STDEV.P(I:I)</f>
        <v>-1.052125415346203</v>
      </c>
      <c r="K82" t="str">
        <f>IF(ABS(moras__2[[#This Row],[Z-Score de edad]])&gt;1.96, "Atípico","Normal")</f>
        <v>Normal</v>
      </c>
      <c r="L82">
        <f>(moras__2[[#This Row],[SALARIO]]-AVERAGE(C:C)) / _xlfn.STDEV.P(C:C)</f>
        <v>0.31009879557103759</v>
      </c>
      <c r="M82" t="str">
        <f>IF(ABS(moras__2[[#This Row],[Z-Score de salario]])&gt;1.96, "Atípico", "Normal")</f>
        <v>Normal</v>
      </c>
      <c r="N82" s="5">
        <f t="shared" si="3"/>
        <v>909000</v>
      </c>
      <c r="O82" s="5">
        <f t="shared" si="4"/>
        <v>27</v>
      </c>
      <c r="P82" s="5" t="str">
        <f t="shared" si="5"/>
        <v>ASALARIADO</v>
      </c>
      <c r="Q82" s="5">
        <f>IF($H82="SI", $O82, _xludf.NA())</f>
        <v>27</v>
      </c>
      <c r="R82" s="5" t="e">
        <f ca="1">IF($H82="NO",$O82, _xludf.NA())</f>
        <v>#NAME?</v>
      </c>
      <c r="S82" s="5">
        <f>IF($H82="SI",$N82, _xludf.NA())</f>
        <v>909000</v>
      </c>
      <c r="T82" s="5" t="e">
        <f ca="1">IF($H82="NO",$N82, _xludf.NA())</f>
        <v>#NAME?</v>
      </c>
    </row>
    <row r="83" spans="1:20" x14ac:dyDescent="0.3">
      <c r="A83">
        <v>82</v>
      </c>
      <c r="B83" t="s">
        <v>15</v>
      </c>
      <c r="C83">
        <v>1769610.96</v>
      </c>
      <c r="D83" t="s">
        <v>10</v>
      </c>
      <c r="E83" t="s">
        <v>11</v>
      </c>
      <c r="F83" t="s">
        <v>12</v>
      </c>
      <c r="G83" t="s">
        <v>13</v>
      </c>
      <c r="H83" t="s">
        <v>13</v>
      </c>
      <c r="I83">
        <v>56</v>
      </c>
      <c r="J83">
        <f>(moras__2[[#This Row],[EDAD]]-AVERAGE(I:I))/ _xlfn.STDEV.P(I:I)</f>
        <v>0.99476397896507684</v>
      </c>
      <c r="K83" t="str">
        <f>IF(ABS(moras__2[[#This Row],[Z-Score de edad]])&gt;1.96, "Atípico","Normal")</f>
        <v>Normal</v>
      </c>
      <c r="L83">
        <f>(moras__2[[#This Row],[SALARIO]]-AVERAGE(C:C)) / _xlfn.STDEV.P(C:C)</f>
        <v>1.3713744051480521</v>
      </c>
      <c r="M83" t="str">
        <f>IF(ABS(moras__2[[#This Row],[Z-Score de salario]])&gt;1.96, "Atípico", "Normal")</f>
        <v>Normal</v>
      </c>
      <c r="N83" s="5">
        <f t="shared" si="3"/>
        <v>1769610.96</v>
      </c>
      <c r="O83" s="5">
        <f t="shared" si="4"/>
        <v>56</v>
      </c>
      <c r="P83" s="5" t="str">
        <f t="shared" si="5"/>
        <v>ASALARIADO</v>
      </c>
      <c r="Q83" s="5" t="e">
        <f ca="1">IF($H83="SI", $O83, _xludf.NA())</f>
        <v>#NAME?</v>
      </c>
      <c r="R83" s="5">
        <f>IF($H83="NO",$O83, _xludf.NA())</f>
        <v>56</v>
      </c>
      <c r="S83" s="5" t="e">
        <f ca="1">IF($H83="SI",$N83, _xludf.NA())</f>
        <v>#NAME?</v>
      </c>
      <c r="T83" s="5">
        <f>IF($H83="NO",$N83, _xludf.NA())</f>
        <v>1769610.96</v>
      </c>
    </row>
    <row r="84" spans="1:20" x14ac:dyDescent="0.3">
      <c r="A84">
        <v>83</v>
      </c>
      <c r="B84" t="s">
        <v>9</v>
      </c>
      <c r="C84">
        <v>415861</v>
      </c>
      <c r="D84" t="s">
        <v>18</v>
      </c>
      <c r="E84" t="s">
        <v>16</v>
      </c>
      <c r="F84" t="s">
        <v>12</v>
      </c>
      <c r="G84" t="s">
        <v>13</v>
      </c>
      <c r="H84" t="s">
        <v>12</v>
      </c>
      <c r="I84">
        <v>34</v>
      </c>
      <c r="J84">
        <f>(moras__2[[#This Row],[EDAD]]-AVERAGE(I:I))/ _xlfn.STDEV.P(I:I)</f>
        <v>-0.55804866499520445</v>
      </c>
      <c r="K84" t="str">
        <f>IF(ABS(moras__2[[#This Row],[Z-Score de edad]])&gt;1.96, "Atípico","Normal")</f>
        <v>Normal</v>
      </c>
      <c r="L84">
        <f>(moras__2[[#This Row],[SALARIO]]-AVERAGE(C:C)) / _xlfn.STDEV.P(C:C)</f>
        <v>-0.2980231284527971</v>
      </c>
      <c r="M84" t="str">
        <f>IF(ABS(moras__2[[#This Row],[Z-Score de salario]])&gt;1.96, "Atípico", "Normal")</f>
        <v>Normal</v>
      </c>
      <c r="N84" s="5">
        <f t="shared" si="3"/>
        <v>415861</v>
      </c>
      <c r="O84" s="5">
        <f t="shared" si="4"/>
        <v>34</v>
      </c>
      <c r="P84" s="5" t="str">
        <f t="shared" si="5"/>
        <v>TRABAJADOR INDEPENDIENTE</v>
      </c>
      <c r="Q84" s="5">
        <f>IF($H84="SI", $O84, _xludf.NA())</f>
        <v>34</v>
      </c>
      <c r="R84" s="5" t="e">
        <f ca="1">IF($H84="NO",$O84, _xludf.NA())</f>
        <v>#NAME?</v>
      </c>
      <c r="S84" s="5">
        <f>IF($H84="SI",$N84, _xludf.NA())</f>
        <v>415861</v>
      </c>
      <c r="T84" s="5" t="e">
        <f ca="1">IF($H84="NO",$N84, _xludf.NA())</f>
        <v>#NAME?</v>
      </c>
    </row>
    <row r="85" spans="1:20" x14ac:dyDescent="0.3">
      <c r="A85">
        <v>84</v>
      </c>
      <c r="B85" t="s">
        <v>15</v>
      </c>
      <c r="C85">
        <v>1404047</v>
      </c>
      <c r="D85" t="s">
        <v>10</v>
      </c>
      <c r="E85" t="s">
        <v>11</v>
      </c>
      <c r="F85" t="s">
        <v>12</v>
      </c>
      <c r="G85" t="s">
        <v>13</v>
      </c>
      <c r="H85" t="s">
        <v>12</v>
      </c>
      <c r="I85">
        <v>53</v>
      </c>
      <c r="J85">
        <f>(moras__2[[#This Row],[EDAD]]-AVERAGE(I:I))/ _xlfn.STDEV.P(I:I)</f>
        <v>0.78301680024322029</v>
      </c>
      <c r="K85" t="str">
        <f>IF(ABS(moras__2[[#This Row],[Z-Score de edad]])&gt;1.96, "Atípico","Normal")</f>
        <v>Normal</v>
      </c>
      <c r="L85">
        <f>(moras__2[[#This Row],[SALARIO]]-AVERAGE(C:C)) / _xlfn.STDEV.P(C:C)</f>
        <v>0.92057359906909242</v>
      </c>
      <c r="M85" t="str">
        <f>IF(ABS(moras__2[[#This Row],[Z-Score de salario]])&gt;1.96, "Atípico", "Normal")</f>
        <v>Normal</v>
      </c>
      <c r="N85" s="5">
        <f t="shared" si="3"/>
        <v>1404047</v>
      </c>
      <c r="O85" s="5">
        <f t="shared" si="4"/>
        <v>53</v>
      </c>
      <c r="P85" s="5" t="str">
        <f t="shared" si="5"/>
        <v>ASALARIADO</v>
      </c>
      <c r="Q85" s="5">
        <f>IF($H85="SI", $O85, _xludf.NA())</f>
        <v>53</v>
      </c>
      <c r="R85" s="5" t="e">
        <f ca="1">IF($H85="NO",$O85, _xludf.NA())</f>
        <v>#NAME?</v>
      </c>
      <c r="S85" s="5">
        <f>IF($H85="SI",$N85, _xludf.NA())</f>
        <v>1404047</v>
      </c>
      <c r="T85" s="5" t="e">
        <f ca="1">IF($H85="NO",$N85, _xludf.NA())</f>
        <v>#NAME?</v>
      </c>
    </row>
    <row r="86" spans="1:20" x14ac:dyDescent="0.3">
      <c r="A86">
        <v>85</v>
      </c>
      <c r="B86" t="s">
        <v>15</v>
      </c>
      <c r="C86">
        <v>457842.57</v>
      </c>
      <c r="D86" t="s">
        <v>10</v>
      </c>
      <c r="E86" t="s">
        <v>16</v>
      </c>
      <c r="F86" t="s">
        <v>12</v>
      </c>
      <c r="G86" t="s">
        <v>13</v>
      </c>
      <c r="H86" t="s">
        <v>13</v>
      </c>
      <c r="I86">
        <v>50</v>
      </c>
      <c r="J86">
        <f>(moras__2[[#This Row],[EDAD]]-AVERAGE(I:I))/ _xlfn.STDEV.P(I:I)</f>
        <v>0.57126962152136374</v>
      </c>
      <c r="K86" t="str">
        <f>IF(ABS(moras__2[[#This Row],[Z-Score de edad]])&gt;1.96, "Atípico","Normal")</f>
        <v>Normal</v>
      </c>
      <c r="L86">
        <f>(moras__2[[#This Row],[SALARIO]]-AVERAGE(C:C)) / _xlfn.STDEV.P(C:C)</f>
        <v>-0.24625291128899277</v>
      </c>
      <c r="M86" t="str">
        <f>IF(ABS(moras__2[[#This Row],[Z-Score de salario]])&gt;1.96, "Atípico", "Normal")</f>
        <v>Normal</v>
      </c>
      <c r="N86" s="5">
        <f t="shared" si="3"/>
        <v>457842.57</v>
      </c>
      <c r="O86" s="5">
        <f t="shared" si="4"/>
        <v>50</v>
      </c>
      <c r="P86" s="5" t="str">
        <f t="shared" si="5"/>
        <v>ASALARIADO</v>
      </c>
      <c r="Q86" s="5" t="e">
        <f ca="1">IF($H86="SI", $O86, _xludf.NA())</f>
        <v>#NAME?</v>
      </c>
      <c r="R86" s="5">
        <f>IF($H86="NO",$O86, _xludf.NA())</f>
        <v>50</v>
      </c>
      <c r="S86" s="5" t="e">
        <f ca="1">IF($H86="SI",$N86, _xludf.NA())</f>
        <v>#NAME?</v>
      </c>
      <c r="T86" s="5">
        <f>IF($H86="NO",$N86, _xludf.NA())</f>
        <v>457842.57</v>
      </c>
    </row>
    <row r="87" spans="1:20" x14ac:dyDescent="0.3">
      <c r="A87">
        <v>86</v>
      </c>
      <c r="B87" t="s">
        <v>15</v>
      </c>
      <c r="C87">
        <v>297046</v>
      </c>
      <c r="D87" t="s">
        <v>17</v>
      </c>
      <c r="E87" t="s">
        <v>16</v>
      </c>
      <c r="F87" t="s">
        <v>12</v>
      </c>
      <c r="G87" t="s">
        <v>13</v>
      </c>
      <c r="H87" t="s">
        <v>13</v>
      </c>
      <c r="I87">
        <v>36</v>
      </c>
      <c r="J87">
        <f>(moras__2[[#This Row],[EDAD]]-AVERAGE(I:I))/ _xlfn.STDEV.P(I:I)</f>
        <v>-0.41688387918063341</v>
      </c>
      <c r="K87" t="str">
        <f>IF(ABS(moras__2[[#This Row],[Z-Score de edad]])&gt;1.96, "Atípico","Normal")</f>
        <v>Normal</v>
      </c>
      <c r="L87">
        <f>(moras__2[[#This Row],[SALARIO]]-AVERAGE(C:C)) / _xlfn.STDEV.P(C:C)</f>
        <v>-0.44454166866740574</v>
      </c>
      <c r="M87" t="str">
        <f>IF(ABS(moras__2[[#This Row],[Z-Score de salario]])&gt;1.96, "Atípico", "Normal")</f>
        <v>Normal</v>
      </c>
      <c r="N87" s="5">
        <f t="shared" si="3"/>
        <v>297046</v>
      </c>
      <c r="O87" s="5">
        <f t="shared" si="4"/>
        <v>36</v>
      </c>
      <c r="P87" s="5" t="str">
        <f t="shared" si="5"/>
        <v>ASEGURADO VOLUNTARIO</v>
      </c>
      <c r="Q87" s="5" t="e">
        <f ca="1">IF($H87="SI", $O87, _xludf.NA())</f>
        <v>#NAME?</v>
      </c>
      <c r="R87" s="5">
        <f>IF($H87="NO",$O87, _xludf.NA())</f>
        <v>36</v>
      </c>
      <c r="S87" s="5" t="e">
        <f ca="1">IF($H87="SI",$N87, _xludf.NA())</f>
        <v>#NAME?</v>
      </c>
      <c r="T87" s="5">
        <f>IF($H87="NO",$N87, _xludf.NA())</f>
        <v>297046</v>
      </c>
    </row>
    <row r="88" spans="1:20" x14ac:dyDescent="0.3">
      <c r="A88">
        <v>87</v>
      </c>
      <c r="B88" t="s">
        <v>9</v>
      </c>
      <c r="C88">
        <v>347356.26</v>
      </c>
      <c r="D88" t="s">
        <v>10</v>
      </c>
      <c r="E88" t="s">
        <v>16</v>
      </c>
      <c r="F88" t="s">
        <v>12</v>
      </c>
      <c r="G88" t="s">
        <v>13</v>
      </c>
      <c r="H88" t="s">
        <v>13</v>
      </c>
      <c r="I88">
        <v>38</v>
      </c>
      <c r="J88">
        <f>(moras__2[[#This Row],[EDAD]]-AVERAGE(I:I))/ _xlfn.STDEV.P(I:I)</f>
        <v>-0.27571909336606237</v>
      </c>
      <c r="K88" t="str">
        <f>IF(ABS(moras__2[[#This Row],[Z-Score de edad]])&gt;1.96, "Atípico","Normal")</f>
        <v>Normal</v>
      </c>
      <c r="L88">
        <f>(moras__2[[#This Row],[SALARIO]]-AVERAGE(C:C)) / _xlfn.STDEV.P(C:C)</f>
        <v>-0.3825007996439877</v>
      </c>
      <c r="M88" t="str">
        <f>IF(ABS(moras__2[[#This Row],[Z-Score de salario]])&gt;1.96, "Atípico", "Normal")</f>
        <v>Normal</v>
      </c>
      <c r="N88" s="5">
        <f t="shared" si="3"/>
        <v>347356.26</v>
      </c>
      <c r="O88" s="5">
        <f t="shared" si="4"/>
        <v>38</v>
      </c>
      <c r="P88" s="5" t="str">
        <f t="shared" si="5"/>
        <v>ASALARIADO</v>
      </c>
      <c r="Q88" s="5" t="e">
        <f ca="1">IF($H88="SI", $O88, _xludf.NA())</f>
        <v>#NAME?</v>
      </c>
      <c r="R88" s="5">
        <f>IF($H88="NO",$O88, _xludf.NA())</f>
        <v>38</v>
      </c>
      <c r="S88" s="5" t="e">
        <f ca="1">IF($H88="SI",$N88, _xludf.NA())</f>
        <v>#NAME?</v>
      </c>
      <c r="T88" s="5">
        <f>IF($H88="NO",$N88, _xludf.NA())</f>
        <v>347356.26</v>
      </c>
    </row>
    <row r="89" spans="1:20" x14ac:dyDescent="0.3">
      <c r="A89">
        <v>88</v>
      </c>
      <c r="B89" t="s">
        <v>15</v>
      </c>
      <c r="C89">
        <v>432031</v>
      </c>
      <c r="D89" t="s">
        <v>10</v>
      </c>
      <c r="E89" t="s">
        <v>11</v>
      </c>
      <c r="F89" t="s">
        <v>12</v>
      </c>
      <c r="G89" t="s">
        <v>13</v>
      </c>
      <c r="H89" t="s">
        <v>12</v>
      </c>
      <c r="I89">
        <v>31</v>
      </c>
      <c r="J89">
        <f>(moras__2[[#This Row],[EDAD]]-AVERAGE(I:I))/ _xlfn.STDEV.P(I:I)</f>
        <v>-0.769795843717061</v>
      </c>
      <c r="K89" t="str">
        <f>IF(ABS(moras__2[[#This Row],[Z-Score de edad]])&gt;1.96, "Atípico","Normal")</f>
        <v>Normal</v>
      </c>
      <c r="L89">
        <f>(moras__2[[#This Row],[SALARIO]]-AVERAGE(C:C)) / _xlfn.STDEV.P(C:C)</f>
        <v>-0.27808284485838375</v>
      </c>
      <c r="M89" t="str">
        <f>IF(ABS(moras__2[[#This Row],[Z-Score de salario]])&gt;1.96, "Atípico", "Normal")</f>
        <v>Normal</v>
      </c>
      <c r="N89" s="5">
        <f t="shared" si="3"/>
        <v>432031</v>
      </c>
      <c r="O89" s="5">
        <f t="shared" si="4"/>
        <v>31</v>
      </c>
      <c r="P89" s="5" t="str">
        <f t="shared" si="5"/>
        <v>ASALARIADO</v>
      </c>
      <c r="Q89" s="5">
        <f>IF($H89="SI", $O89, _xludf.NA())</f>
        <v>31</v>
      </c>
      <c r="R89" s="5" t="e">
        <f ca="1">IF($H89="NO",$O89, _xludf.NA())</f>
        <v>#NAME?</v>
      </c>
      <c r="S89" s="5">
        <f>IF($H89="SI",$N89, _xludf.NA())</f>
        <v>432031</v>
      </c>
      <c r="T89" s="5" t="e">
        <f ca="1">IF($H89="NO",$N89, _xludf.NA())</f>
        <v>#NAME?</v>
      </c>
    </row>
    <row r="90" spans="1:20" x14ac:dyDescent="0.3">
      <c r="A90">
        <v>89</v>
      </c>
      <c r="B90" t="s">
        <v>9</v>
      </c>
      <c r="C90">
        <v>419292</v>
      </c>
      <c r="D90" t="s">
        <v>18</v>
      </c>
      <c r="E90" t="s">
        <v>16</v>
      </c>
      <c r="F90" t="s">
        <v>12</v>
      </c>
      <c r="G90" t="s">
        <v>12</v>
      </c>
      <c r="H90" t="s">
        <v>13</v>
      </c>
      <c r="I90">
        <v>36</v>
      </c>
      <c r="J90">
        <f>(moras__2[[#This Row],[EDAD]]-AVERAGE(I:I))/ _xlfn.STDEV.P(I:I)</f>
        <v>-0.41688387918063341</v>
      </c>
      <c r="K90" t="str">
        <f>IF(ABS(moras__2[[#This Row],[Z-Score de edad]])&gt;1.96, "Atípico","Normal")</f>
        <v>Normal</v>
      </c>
      <c r="L90">
        <f>(moras__2[[#This Row],[SALARIO]]-AVERAGE(C:C)) / _xlfn.STDEV.P(C:C)</f>
        <v>-0.29379213816136651</v>
      </c>
      <c r="M90" t="str">
        <f>IF(ABS(moras__2[[#This Row],[Z-Score de salario]])&gt;1.96, "Atípico", "Normal")</f>
        <v>Normal</v>
      </c>
      <c r="N90" s="5">
        <f t="shared" si="3"/>
        <v>419292</v>
      </c>
      <c r="O90" s="5">
        <f t="shared" si="4"/>
        <v>36</v>
      </c>
      <c r="P90" s="5" t="str">
        <f t="shared" si="5"/>
        <v>TRABAJADOR INDEPENDIENTE</v>
      </c>
      <c r="Q90" s="5" t="e">
        <f ca="1">IF($H90="SI", $O90, _xludf.NA())</f>
        <v>#NAME?</v>
      </c>
      <c r="R90" s="5">
        <f>IF($H90="NO",$O90, _xludf.NA())</f>
        <v>36</v>
      </c>
      <c r="S90" s="5" t="e">
        <f ca="1">IF($H90="SI",$N90, _xludf.NA())</f>
        <v>#NAME?</v>
      </c>
      <c r="T90" s="5">
        <f>IF($H90="NO",$N90, _xludf.NA())</f>
        <v>419292</v>
      </c>
    </row>
    <row r="91" spans="1:20" x14ac:dyDescent="0.3">
      <c r="A91">
        <v>90</v>
      </c>
      <c r="B91" t="s">
        <v>15</v>
      </c>
      <c r="C91">
        <v>622035.81999999995</v>
      </c>
      <c r="D91" t="s">
        <v>10</v>
      </c>
      <c r="E91" t="s">
        <v>11</v>
      </c>
      <c r="F91" t="s">
        <v>12</v>
      </c>
      <c r="G91" t="s">
        <v>13</v>
      </c>
      <c r="H91" t="s">
        <v>13</v>
      </c>
      <c r="I91">
        <v>30</v>
      </c>
      <c r="J91">
        <f>(moras__2[[#This Row],[EDAD]]-AVERAGE(I:I))/ _xlfn.STDEV.P(I:I)</f>
        <v>-0.84037823662434652</v>
      </c>
      <c r="K91" t="str">
        <f>IF(ABS(moras__2[[#This Row],[Z-Score de edad]])&gt;1.96, "Atípico","Normal")</f>
        <v>Normal</v>
      </c>
      <c r="L91">
        <f>(moras__2[[#This Row],[SALARIO]]-AVERAGE(C:C)) / _xlfn.STDEV.P(C:C)</f>
        <v>-4.3775485853716996E-2</v>
      </c>
      <c r="M91" t="str">
        <f>IF(ABS(moras__2[[#This Row],[Z-Score de salario]])&gt;1.96, "Atípico", "Normal")</f>
        <v>Normal</v>
      </c>
      <c r="N91" s="5">
        <f t="shared" si="3"/>
        <v>622035.81999999995</v>
      </c>
      <c r="O91" s="5">
        <f t="shared" si="4"/>
        <v>30</v>
      </c>
      <c r="P91" s="5" t="str">
        <f t="shared" si="5"/>
        <v>ASALARIADO</v>
      </c>
      <c r="Q91" s="5" t="e">
        <f ca="1">IF($H91="SI", $O91, _xludf.NA())</f>
        <v>#NAME?</v>
      </c>
      <c r="R91" s="5">
        <f>IF($H91="NO",$O91, _xludf.NA())</f>
        <v>30</v>
      </c>
      <c r="S91" s="5" t="e">
        <f ca="1">IF($H91="SI",$N91, _xludf.NA())</f>
        <v>#NAME?</v>
      </c>
      <c r="T91" s="5">
        <f>IF($H91="NO",$N91, _xludf.NA())</f>
        <v>622035.81999999995</v>
      </c>
    </row>
    <row r="92" spans="1:20" x14ac:dyDescent="0.3">
      <c r="A92">
        <v>91</v>
      </c>
      <c r="B92" t="s">
        <v>9</v>
      </c>
      <c r="C92">
        <v>483142.5</v>
      </c>
      <c r="D92" t="s">
        <v>10</v>
      </c>
      <c r="E92" t="s">
        <v>16</v>
      </c>
      <c r="F92" t="s">
        <v>12</v>
      </c>
      <c r="G92" t="s">
        <v>13</v>
      </c>
      <c r="H92" t="s">
        <v>13</v>
      </c>
      <c r="I92">
        <v>33</v>
      </c>
      <c r="J92">
        <f>(moras__2[[#This Row],[EDAD]]-AVERAGE(I:I))/ _xlfn.STDEV.P(I:I)</f>
        <v>-0.62863105790248996</v>
      </c>
      <c r="K92" t="str">
        <f>IF(ABS(moras__2[[#This Row],[Z-Score de edad]])&gt;1.96, "Atípico","Normal")</f>
        <v>Normal</v>
      </c>
      <c r="L92">
        <f>(moras__2[[#This Row],[SALARIO]]-AVERAGE(C:C)) / _xlfn.STDEV.P(C:C)</f>
        <v>-0.21505391443563432</v>
      </c>
      <c r="M92" t="str">
        <f>IF(ABS(moras__2[[#This Row],[Z-Score de salario]])&gt;1.96, "Atípico", "Normal")</f>
        <v>Normal</v>
      </c>
      <c r="N92" s="5">
        <f t="shared" si="3"/>
        <v>483142.5</v>
      </c>
      <c r="O92" s="5">
        <f t="shared" si="4"/>
        <v>33</v>
      </c>
      <c r="P92" s="5" t="str">
        <f t="shared" si="5"/>
        <v>ASALARIADO</v>
      </c>
      <c r="Q92" s="5" t="e">
        <f ca="1">IF($H92="SI", $O92, _xludf.NA())</f>
        <v>#NAME?</v>
      </c>
      <c r="R92" s="5">
        <f>IF($H92="NO",$O92, _xludf.NA())</f>
        <v>33</v>
      </c>
      <c r="S92" s="5" t="e">
        <f ca="1">IF($H92="SI",$N92, _xludf.NA())</f>
        <v>#NAME?</v>
      </c>
      <c r="T92" s="5">
        <f>IF($H92="NO",$N92, _xludf.NA())</f>
        <v>483142.5</v>
      </c>
    </row>
    <row r="93" spans="1:20" x14ac:dyDescent="0.3">
      <c r="A93">
        <v>92</v>
      </c>
      <c r="B93" t="s">
        <v>9</v>
      </c>
      <c r="C93">
        <v>609320.69999999995</v>
      </c>
      <c r="D93" t="s">
        <v>10</v>
      </c>
      <c r="E93" t="s">
        <v>11</v>
      </c>
      <c r="F93" t="s">
        <v>12</v>
      </c>
      <c r="G93" t="s">
        <v>13</v>
      </c>
      <c r="H93" t="s">
        <v>13</v>
      </c>
      <c r="I93">
        <v>39</v>
      </c>
      <c r="J93">
        <f>(moras__2[[#This Row],[EDAD]]-AVERAGE(I:I))/ _xlfn.STDEV.P(I:I)</f>
        <v>-0.20513670045877688</v>
      </c>
      <c r="K93" t="str">
        <f>IF(ABS(moras__2[[#This Row],[Z-Score de edad]])&gt;1.96, "Atípico","Normal")</f>
        <v>Normal</v>
      </c>
      <c r="L93">
        <f>(moras__2[[#This Row],[SALARIO]]-AVERAGE(C:C)) / _xlfn.STDEV.P(C:C)</f>
        <v>-5.945533116831174E-2</v>
      </c>
      <c r="M93" t="str">
        <f>IF(ABS(moras__2[[#This Row],[Z-Score de salario]])&gt;1.96, "Atípico", "Normal")</f>
        <v>Normal</v>
      </c>
      <c r="N93" s="5">
        <f t="shared" si="3"/>
        <v>609320.69999999995</v>
      </c>
      <c r="O93" s="5">
        <f t="shared" si="4"/>
        <v>39</v>
      </c>
      <c r="P93" s="5" t="str">
        <f t="shared" si="5"/>
        <v>ASALARIADO</v>
      </c>
      <c r="Q93" s="5" t="e">
        <f ca="1">IF($H93="SI", $O93, _xludf.NA())</f>
        <v>#NAME?</v>
      </c>
      <c r="R93" s="5">
        <f>IF($H93="NO",$O93, _xludf.NA())</f>
        <v>39</v>
      </c>
      <c r="S93" s="5" t="e">
        <f ca="1">IF($H93="SI",$N93, _xludf.NA())</f>
        <v>#NAME?</v>
      </c>
      <c r="T93" s="5">
        <f>IF($H93="NO",$N93, _xludf.NA())</f>
        <v>609320.69999999995</v>
      </c>
    </row>
    <row r="94" spans="1:20" x14ac:dyDescent="0.3">
      <c r="A94">
        <v>93</v>
      </c>
      <c r="B94" t="s">
        <v>9</v>
      </c>
      <c r="C94">
        <v>982902.8</v>
      </c>
      <c r="D94" t="s">
        <v>10</v>
      </c>
      <c r="E94" t="s">
        <v>11</v>
      </c>
      <c r="F94" t="s">
        <v>12</v>
      </c>
      <c r="G94" t="s">
        <v>13</v>
      </c>
      <c r="H94" t="s">
        <v>13</v>
      </c>
      <c r="I94">
        <v>49</v>
      </c>
      <c r="J94">
        <f>(moras__2[[#This Row],[EDAD]]-AVERAGE(I:I))/ _xlfn.STDEV.P(I:I)</f>
        <v>0.50068722861407822</v>
      </c>
      <c r="K94" t="str">
        <f>IF(ABS(moras__2[[#This Row],[Z-Score de edad]])&gt;1.96, "Atípico","Normal")</f>
        <v>Normal</v>
      </c>
      <c r="L94">
        <f>(moras__2[[#This Row],[SALARIO]]-AVERAGE(C:C)) / _xlfn.STDEV.P(C:C)</f>
        <v>0.40123316727302966</v>
      </c>
      <c r="M94" t="str">
        <f>IF(ABS(moras__2[[#This Row],[Z-Score de salario]])&gt;1.96, "Atípico", "Normal")</f>
        <v>Normal</v>
      </c>
      <c r="N94" s="5">
        <f t="shared" si="3"/>
        <v>982902.8</v>
      </c>
      <c r="O94" s="5">
        <f t="shared" si="4"/>
        <v>49</v>
      </c>
      <c r="P94" s="5" t="str">
        <f t="shared" si="5"/>
        <v>ASALARIADO</v>
      </c>
      <c r="Q94" s="5" t="e">
        <f ca="1">IF($H94="SI", $O94, _xludf.NA())</f>
        <v>#NAME?</v>
      </c>
      <c r="R94" s="5">
        <f>IF($H94="NO",$O94, _xludf.NA())</f>
        <v>49</v>
      </c>
      <c r="S94" s="5" t="e">
        <f ca="1">IF($H94="SI",$N94, _xludf.NA())</f>
        <v>#NAME?</v>
      </c>
      <c r="T94" s="5">
        <f>IF($H94="NO",$N94, _xludf.NA())</f>
        <v>982902.8</v>
      </c>
    </row>
    <row r="95" spans="1:20" x14ac:dyDescent="0.3">
      <c r="A95">
        <v>94</v>
      </c>
      <c r="B95" t="s">
        <v>15</v>
      </c>
      <c r="C95">
        <v>800002</v>
      </c>
      <c r="D95" t="s">
        <v>10</v>
      </c>
      <c r="E95" t="s">
        <v>16</v>
      </c>
      <c r="F95" t="s">
        <v>12</v>
      </c>
      <c r="G95" t="s">
        <v>13</v>
      </c>
      <c r="H95" t="s">
        <v>13</v>
      </c>
      <c r="I95">
        <v>30</v>
      </c>
      <c r="J95">
        <f>(moras__2[[#This Row],[EDAD]]-AVERAGE(I:I))/ _xlfn.STDEV.P(I:I)</f>
        <v>-0.84037823662434652</v>
      </c>
      <c r="K95" t="str">
        <f>IF(ABS(moras__2[[#This Row],[Z-Score de edad]])&gt;1.96, "Atípico","Normal")</f>
        <v>Normal</v>
      </c>
      <c r="L95">
        <f>(moras__2[[#This Row],[SALARIO]]-AVERAGE(C:C)) / _xlfn.STDEV.P(C:C)</f>
        <v>0.17568623952750839</v>
      </c>
      <c r="M95" t="str">
        <f>IF(ABS(moras__2[[#This Row],[Z-Score de salario]])&gt;1.96, "Atípico", "Normal")</f>
        <v>Normal</v>
      </c>
      <c r="N95" s="5">
        <f t="shared" si="3"/>
        <v>800002</v>
      </c>
      <c r="O95" s="5">
        <f t="shared" si="4"/>
        <v>30</v>
      </c>
      <c r="P95" s="5" t="str">
        <f t="shared" si="5"/>
        <v>ASALARIADO</v>
      </c>
      <c r="Q95" s="5" t="e">
        <f ca="1">IF($H95="SI", $O95, _xludf.NA())</f>
        <v>#NAME?</v>
      </c>
      <c r="R95" s="5">
        <f>IF($H95="NO",$O95, _xludf.NA())</f>
        <v>30</v>
      </c>
      <c r="S95" s="5" t="e">
        <f ca="1">IF($H95="SI",$N95, _xludf.NA())</f>
        <v>#NAME?</v>
      </c>
      <c r="T95" s="5">
        <f>IF($H95="NO",$N95, _xludf.NA())</f>
        <v>800002</v>
      </c>
    </row>
    <row r="96" spans="1:20" x14ac:dyDescent="0.3">
      <c r="A96">
        <v>95</v>
      </c>
      <c r="B96" t="s">
        <v>9</v>
      </c>
      <c r="C96">
        <v>938875</v>
      </c>
      <c r="D96" t="s">
        <v>10</v>
      </c>
      <c r="E96" t="s">
        <v>16</v>
      </c>
      <c r="F96" t="s">
        <v>12</v>
      </c>
      <c r="G96" t="s">
        <v>13</v>
      </c>
      <c r="H96" t="s">
        <v>13</v>
      </c>
      <c r="I96">
        <v>28</v>
      </c>
      <c r="J96">
        <f>(moras__2[[#This Row],[EDAD]]-AVERAGE(I:I))/ _xlfn.STDEV.P(I:I)</f>
        <v>-0.98154302243891756</v>
      </c>
      <c r="K96" t="str">
        <f>IF(ABS(moras__2[[#This Row],[Z-Score de edad]])&gt;1.96, "Atípico","Normal")</f>
        <v>Normal</v>
      </c>
      <c r="L96">
        <f>(moras__2[[#This Row],[SALARIO]]-AVERAGE(C:C)) / _xlfn.STDEV.P(C:C)</f>
        <v>0.34693961018965841</v>
      </c>
      <c r="M96" t="str">
        <f>IF(ABS(moras__2[[#This Row],[Z-Score de salario]])&gt;1.96, "Atípico", "Normal")</f>
        <v>Normal</v>
      </c>
      <c r="N96" s="5">
        <f t="shared" si="3"/>
        <v>938875</v>
      </c>
      <c r="O96" s="5">
        <f t="shared" si="4"/>
        <v>28</v>
      </c>
      <c r="P96" s="5" t="str">
        <f t="shared" si="5"/>
        <v>ASALARIADO</v>
      </c>
      <c r="Q96" s="5" t="e">
        <f ca="1">IF($H96="SI", $O96, _xludf.NA())</f>
        <v>#NAME?</v>
      </c>
      <c r="R96" s="5">
        <f>IF($H96="NO",$O96, _xludf.NA())</f>
        <v>28</v>
      </c>
      <c r="S96" s="5" t="e">
        <f ca="1">IF($H96="SI",$N96, _xludf.NA())</f>
        <v>#NAME?</v>
      </c>
      <c r="T96" s="5">
        <f>IF($H96="NO",$N96, _xludf.NA())</f>
        <v>938875</v>
      </c>
    </row>
    <row r="97" spans="1:20" x14ac:dyDescent="0.3">
      <c r="A97">
        <v>96</v>
      </c>
      <c r="B97" t="s">
        <v>15</v>
      </c>
      <c r="C97">
        <v>412625.63</v>
      </c>
      <c r="D97" t="s">
        <v>10</v>
      </c>
      <c r="E97" t="s">
        <v>16</v>
      </c>
      <c r="F97" t="s">
        <v>12</v>
      </c>
      <c r="G97" t="s">
        <v>13</v>
      </c>
      <c r="H97" t="s">
        <v>13</v>
      </c>
      <c r="I97">
        <v>26</v>
      </c>
      <c r="J97">
        <f>(moras__2[[#This Row],[EDAD]]-AVERAGE(I:I))/ _xlfn.STDEV.P(I:I)</f>
        <v>-1.1227078082534885</v>
      </c>
      <c r="K97" t="str">
        <f>IF(ABS(moras__2[[#This Row],[Z-Score de edad]])&gt;1.96, "Atípico","Normal")</f>
        <v>Normal</v>
      </c>
      <c r="L97">
        <f>(moras__2[[#This Row],[SALARIO]]-AVERAGE(C:C)) / _xlfn.STDEV.P(C:C)</f>
        <v>-0.30201287460819948</v>
      </c>
      <c r="M97" t="str">
        <f>IF(ABS(moras__2[[#This Row],[Z-Score de salario]])&gt;1.96, "Atípico", "Normal")</f>
        <v>Normal</v>
      </c>
      <c r="N97" s="5">
        <f t="shared" si="3"/>
        <v>412625.63</v>
      </c>
      <c r="O97" s="5">
        <f t="shared" si="4"/>
        <v>26</v>
      </c>
      <c r="P97" s="5" t="str">
        <f t="shared" si="5"/>
        <v>ASALARIADO</v>
      </c>
      <c r="Q97" s="5" t="e">
        <f ca="1">IF($H97="SI", $O97, _xludf.NA())</f>
        <v>#NAME?</v>
      </c>
      <c r="R97" s="5">
        <f>IF($H97="NO",$O97, _xludf.NA())</f>
        <v>26</v>
      </c>
      <c r="S97" s="5" t="e">
        <f ca="1">IF($H97="SI",$N97, _xludf.NA())</f>
        <v>#NAME?</v>
      </c>
      <c r="T97" s="5">
        <f>IF($H97="NO",$N97, _xludf.NA())</f>
        <v>412625.63</v>
      </c>
    </row>
    <row r="98" spans="1:20" x14ac:dyDescent="0.3">
      <c r="A98">
        <v>97</v>
      </c>
      <c r="B98" t="s">
        <v>9</v>
      </c>
      <c r="C98">
        <v>234334</v>
      </c>
      <c r="D98" t="s">
        <v>10</v>
      </c>
      <c r="E98" t="s">
        <v>16</v>
      </c>
      <c r="F98" t="s">
        <v>12</v>
      </c>
      <c r="G98" t="s">
        <v>13</v>
      </c>
      <c r="H98" t="s">
        <v>13</v>
      </c>
      <c r="I98">
        <v>21</v>
      </c>
      <c r="J98">
        <f>(moras__2[[#This Row],[EDAD]]-AVERAGE(I:I))/ _xlfn.STDEV.P(I:I)</f>
        <v>-1.4756197727899161</v>
      </c>
      <c r="K98" t="str">
        <f>IF(ABS(moras__2[[#This Row],[Z-Score de edad]])&gt;1.96, "Atípico","Normal")</f>
        <v>Normal</v>
      </c>
      <c r="L98">
        <f>(moras__2[[#This Row],[SALARIO]]-AVERAGE(C:C)) / _xlfn.STDEV.P(C:C)</f>
        <v>-0.52187593365026597</v>
      </c>
      <c r="M98" t="str">
        <f>IF(ABS(moras__2[[#This Row],[Z-Score de salario]])&gt;1.96, "Atípico", "Normal")</f>
        <v>Normal</v>
      </c>
      <c r="N98" s="5">
        <f t="shared" si="3"/>
        <v>234334</v>
      </c>
      <c r="O98" s="5">
        <f t="shared" si="4"/>
        <v>21</v>
      </c>
      <c r="P98" s="5" t="str">
        <f t="shared" si="5"/>
        <v>ASALARIADO</v>
      </c>
      <c r="Q98" s="5" t="e">
        <f ca="1">IF($H98="SI", $O98, _xludf.NA())</f>
        <v>#NAME?</v>
      </c>
      <c r="R98" s="5">
        <f>IF($H98="NO",$O98, _xludf.NA())</f>
        <v>21</v>
      </c>
      <c r="S98" s="5" t="e">
        <f ca="1">IF($H98="SI",$N98, _xludf.NA())</f>
        <v>#NAME?</v>
      </c>
      <c r="T98" s="5">
        <f>IF($H98="NO",$N98, _xludf.NA())</f>
        <v>234334</v>
      </c>
    </row>
    <row r="99" spans="1:20" x14ac:dyDescent="0.3">
      <c r="A99">
        <v>98</v>
      </c>
      <c r="B99" t="s">
        <v>15</v>
      </c>
      <c r="C99">
        <v>675720</v>
      </c>
      <c r="D99" t="s">
        <v>10</v>
      </c>
      <c r="E99" t="s">
        <v>11</v>
      </c>
      <c r="F99" t="s">
        <v>12</v>
      </c>
      <c r="G99" t="s">
        <v>13</v>
      </c>
      <c r="H99" t="s">
        <v>13</v>
      </c>
      <c r="I99">
        <v>36</v>
      </c>
      <c r="J99">
        <f>(moras__2[[#This Row],[EDAD]]-AVERAGE(I:I))/ _xlfn.STDEV.P(I:I)</f>
        <v>-0.41688387918063341</v>
      </c>
      <c r="K99" t="str">
        <f>IF(ABS(moras__2[[#This Row],[Z-Score de edad]])&gt;1.96, "Atípico","Normal")</f>
        <v>Normal</v>
      </c>
      <c r="L99">
        <f>(moras__2[[#This Row],[SALARIO]]-AVERAGE(C:C)) / _xlfn.STDEV.P(C:C)</f>
        <v>2.2425984383359961E-2</v>
      </c>
      <c r="M99" t="str">
        <f>IF(ABS(moras__2[[#This Row],[Z-Score de salario]])&gt;1.96, "Atípico", "Normal")</f>
        <v>Normal</v>
      </c>
      <c r="N99" s="5">
        <f t="shared" si="3"/>
        <v>675720</v>
      </c>
      <c r="O99" s="5">
        <f t="shared" si="4"/>
        <v>36</v>
      </c>
      <c r="P99" s="5" t="str">
        <f t="shared" si="5"/>
        <v>ASALARIADO</v>
      </c>
      <c r="Q99" s="5" t="e">
        <f ca="1">IF($H99="SI", $O99, _xludf.NA())</f>
        <v>#NAME?</v>
      </c>
      <c r="R99" s="5">
        <f>IF($H99="NO",$O99, _xludf.NA())</f>
        <v>36</v>
      </c>
      <c r="S99" s="5" t="e">
        <f ca="1">IF($H99="SI",$N99, _xludf.NA())</f>
        <v>#NAME?</v>
      </c>
      <c r="T99" s="5">
        <f>IF($H99="NO",$N99, _xludf.NA())</f>
        <v>675720</v>
      </c>
    </row>
    <row r="100" spans="1:20" x14ac:dyDescent="0.3">
      <c r="A100">
        <v>99</v>
      </c>
      <c r="B100" t="s">
        <v>15</v>
      </c>
      <c r="C100">
        <v>283745.98</v>
      </c>
      <c r="D100" t="s">
        <v>10</v>
      </c>
      <c r="E100" t="s">
        <v>16</v>
      </c>
      <c r="F100" t="s">
        <v>12</v>
      </c>
      <c r="G100" t="s">
        <v>13</v>
      </c>
      <c r="H100" t="s">
        <v>13</v>
      </c>
      <c r="I100">
        <v>22</v>
      </c>
      <c r="J100">
        <f>(moras__2[[#This Row],[EDAD]]-AVERAGE(I:I))/ _xlfn.STDEV.P(I:I)</f>
        <v>-1.4050373798826306</v>
      </c>
      <c r="K100" t="str">
        <f>IF(ABS(moras__2[[#This Row],[Z-Score de edad]])&gt;1.96, "Atípico","Normal")</f>
        <v>Normal</v>
      </c>
      <c r="L100">
        <f>(moras__2[[#This Row],[SALARIO]]-AVERAGE(C:C)) / _xlfn.STDEV.P(C:C)</f>
        <v>-0.46094279239105262</v>
      </c>
      <c r="M100" t="str">
        <f>IF(ABS(moras__2[[#This Row],[Z-Score de salario]])&gt;1.96, "Atípico", "Normal")</f>
        <v>Normal</v>
      </c>
      <c r="N100" s="5">
        <f t="shared" si="3"/>
        <v>283745.98</v>
      </c>
      <c r="O100" s="5">
        <f t="shared" si="4"/>
        <v>22</v>
      </c>
      <c r="P100" s="5" t="str">
        <f t="shared" si="5"/>
        <v>ASALARIADO</v>
      </c>
      <c r="Q100" s="5" t="e">
        <f ca="1">IF($H100="SI", $O100, _xludf.NA())</f>
        <v>#NAME?</v>
      </c>
      <c r="R100" s="5">
        <f>IF($H100="NO",$O100, _xludf.NA())</f>
        <v>22</v>
      </c>
      <c r="S100" s="5" t="e">
        <f ca="1">IF($H100="SI",$N100, _xludf.NA())</f>
        <v>#NAME?</v>
      </c>
      <c r="T100" s="5">
        <f>IF($H100="NO",$N100, _xludf.NA())</f>
        <v>283745.98</v>
      </c>
    </row>
    <row r="101" spans="1:20" x14ac:dyDescent="0.3">
      <c r="A101">
        <v>100</v>
      </c>
      <c r="B101" t="s">
        <v>15</v>
      </c>
      <c r="C101">
        <v>3729038.4</v>
      </c>
      <c r="D101" t="s">
        <v>10</v>
      </c>
      <c r="E101" t="s">
        <v>11</v>
      </c>
      <c r="F101" t="s">
        <v>12</v>
      </c>
      <c r="G101" t="s">
        <v>13</v>
      </c>
      <c r="H101" t="s">
        <v>13</v>
      </c>
      <c r="I101">
        <v>50</v>
      </c>
      <c r="J101">
        <f>(moras__2[[#This Row],[EDAD]]-AVERAGE(I:I))/ _xlfn.STDEV.P(I:I)</f>
        <v>0.57126962152136374</v>
      </c>
      <c r="K101" t="str">
        <f>IF(ABS(moras__2[[#This Row],[Z-Score de edad]])&gt;1.96, "Atípico","Normal")</f>
        <v>Normal</v>
      </c>
      <c r="L101">
        <f>(moras__2[[#This Row],[SALARIO]]-AVERAGE(C:C)) / _xlfn.STDEV.P(C:C)</f>
        <v>3.7876724160494346</v>
      </c>
      <c r="M101" t="str">
        <f>IF(ABS(moras__2[[#This Row],[Z-Score de salario]])&gt;1.96, "Atípico", "Normal")</f>
        <v>Atípico</v>
      </c>
      <c r="N101" s="5">
        <f t="shared" si="3"/>
        <v>3729038.4</v>
      </c>
      <c r="O101" s="5">
        <f t="shared" si="4"/>
        <v>50</v>
      </c>
      <c r="P101" s="5" t="str">
        <f t="shared" si="5"/>
        <v>ASALARIADO</v>
      </c>
      <c r="Q101" s="5" t="e">
        <f ca="1">IF($H101="SI", $O101, _xludf.NA())</f>
        <v>#NAME?</v>
      </c>
      <c r="R101" s="5">
        <f>IF($H101="NO",$O101, _xludf.NA())</f>
        <v>50</v>
      </c>
      <c r="S101" s="5" t="e">
        <f ca="1">IF($H101="SI",$N101, _xludf.NA())</f>
        <v>#NAME?</v>
      </c>
      <c r="T101" s="5">
        <f>IF($H101="NO",$N101, _xludf.NA())</f>
        <v>3729038.4</v>
      </c>
    </row>
    <row r="102" spans="1:20" x14ac:dyDescent="0.3">
      <c r="A102">
        <v>101</v>
      </c>
      <c r="B102" t="s">
        <v>15</v>
      </c>
      <c r="C102">
        <v>300000</v>
      </c>
      <c r="D102" t="s">
        <v>10</v>
      </c>
      <c r="E102" t="s">
        <v>16</v>
      </c>
      <c r="F102" t="s">
        <v>12</v>
      </c>
      <c r="G102" t="s">
        <v>13</v>
      </c>
      <c r="H102" t="s">
        <v>13</v>
      </c>
      <c r="I102">
        <v>33</v>
      </c>
      <c r="J102">
        <f>(moras__2[[#This Row],[EDAD]]-AVERAGE(I:I))/ _xlfn.STDEV.P(I:I)</f>
        <v>-0.62863105790248996</v>
      </c>
      <c r="K102" t="str">
        <f>IF(ABS(moras__2[[#This Row],[Z-Score de edad]])&gt;1.96, "Atípico","Normal")</f>
        <v>Normal</v>
      </c>
      <c r="L102">
        <f>(moras__2[[#This Row],[SALARIO]]-AVERAGE(C:C)) / _xlfn.STDEV.P(C:C)</f>
        <v>-0.44089889824453027</v>
      </c>
      <c r="M102" t="str">
        <f>IF(ABS(moras__2[[#This Row],[Z-Score de salario]])&gt;1.96, "Atípico", "Normal")</f>
        <v>Normal</v>
      </c>
      <c r="N102" s="5">
        <f t="shared" si="3"/>
        <v>300000</v>
      </c>
      <c r="O102" s="5">
        <f t="shared" si="4"/>
        <v>33</v>
      </c>
      <c r="P102" s="5" t="str">
        <f t="shared" si="5"/>
        <v>ASALARIADO</v>
      </c>
      <c r="Q102" s="5" t="e">
        <f ca="1">IF($H102="SI", $O102, _xludf.NA())</f>
        <v>#NAME?</v>
      </c>
      <c r="R102" s="5">
        <f>IF($H102="NO",$O102, _xludf.NA())</f>
        <v>33</v>
      </c>
      <c r="S102" s="5" t="e">
        <f ca="1">IF($H102="SI",$N102, _xludf.NA())</f>
        <v>#NAME?</v>
      </c>
      <c r="T102" s="5">
        <f>IF($H102="NO",$N102, _xludf.NA())</f>
        <v>300000</v>
      </c>
    </row>
    <row r="103" spans="1:20" x14ac:dyDescent="0.3">
      <c r="A103">
        <v>102</v>
      </c>
      <c r="B103" t="s">
        <v>15</v>
      </c>
      <c r="C103">
        <v>377900</v>
      </c>
      <c r="D103" t="s">
        <v>10</v>
      </c>
      <c r="E103" t="s">
        <v>16</v>
      </c>
      <c r="F103" t="s">
        <v>12</v>
      </c>
      <c r="G103" t="s">
        <v>13</v>
      </c>
      <c r="H103" t="s">
        <v>13</v>
      </c>
      <c r="I103">
        <v>57</v>
      </c>
      <c r="J103">
        <f>(moras__2[[#This Row],[EDAD]]-AVERAGE(I:I))/ _xlfn.STDEV.P(I:I)</f>
        <v>1.0653463718723624</v>
      </c>
      <c r="K103" t="str">
        <f>IF(ABS(moras__2[[#This Row],[Z-Score de edad]])&gt;1.96, "Atípico","Normal")</f>
        <v>Normal</v>
      </c>
      <c r="L103">
        <f>(moras__2[[#This Row],[SALARIO]]-AVERAGE(C:C)) / _xlfn.STDEV.P(C:C)</f>
        <v>-0.3448353180339675</v>
      </c>
      <c r="M103" t="str">
        <f>IF(ABS(moras__2[[#This Row],[Z-Score de salario]])&gt;1.96, "Atípico", "Normal")</f>
        <v>Normal</v>
      </c>
      <c r="N103" s="5">
        <f t="shared" si="3"/>
        <v>377900</v>
      </c>
      <c r="O103" s="5">
        <f t="shared" si="4"/>
        <v>57</v>
      </c>
      <c r="P103" s="5" t="str">
        <f t="shared" si="5"/>
        <v>ASALARIADO</v>
      </c>
      <c r="Q103" s="5" t="e">
        <f ca="1">IF($H103="SI", $O103, _xludf.NA())</f>
        <v>#NAME?</v>
      </c>
      <c r="R103" s="5">
        <f>IF($H103="NO",$O103, _xludf.NA())</f>
        <v>57</v>
      </c>
      <c r="S103" s="5" t="e">
        <f ca="1">IF($H103="SI",$N103, _xludf.NA())</f>
        <v>#NAME?</v>
      </c>
      <c r="T103" s="5">
        <f>IF($H103="NO",$N103, _xludf.NA())</f>
        <v>377900</v>
      </c>
    </row>
    <row r="104" spans="1:20" x14ac:dyDescent="0.3">
      <c r="A104">
        <v>103</v>
      </c>
      <c r="B104" t="s">
        <v>9</v>
      </c>
      <c r="C104">
        <v>300018</v>
      </c>
      <c r="D104" t="s">
        <v>17</v>
      </c>
      <c r="E104" t="s">
        <v>16</v>
      </c>
      <c r="F104" t="s">
        <v>12</v>
      </c>
      <c r="G104" t="s">
        <v>13</v>
      </c>
      <c r="H104" t="s">
        <v>13</v>
      </c>
      <c r="I104">
        <v>63</v>
      </c>
      <c r="J104">
        <f>(moras__2[[#This Row],[EDAD]]-AVERAGE(I:I))/ _xlfn.STDEV.P(I:I)</f>
        <v>1.4888407293160755</v>
      </c>
      <c r="K104" t="str">
        <f>IF(ABS(moras__2[[#This Row],[Z-Score de edad]])&gt;1.96, "Atípico","Normal")</f>
        <v>Normal</v>
      </c>
      <c r="L104">
        <f>(moras__2[[#This Row],[SALARIO]]-AVERAGE(C:C)) / _xlfn.STDEV.P(C:C)</f>
        <v>-0.44087670126835837</v>
      </c>
      <c r="M104" t="str">
        <f>IF(ABS(moras__2[[#This Row],[Z-Score de salario]])&gt;1.96, "Atípico", "Normal")</f>
        <v>Normal</v>
      </c>
      <c r="N104" s="5">
        <f t="shared" si="3"/>
        <v>300018</v>
      </c>
      <c r="O104" s="5">
        <f t="shared" si="4"/>
        <v>63</v>
      </c>
      <c r="P104" s="5" t="str">
        <f t="shared" si="5"/>
        <v>ASEGURADO VOLUNTARIO</v>
      </c>
      <c r="Q104" s="5" t="e">
        <f ca="1">IF($H104="SI", $O104, _xludf.NA())</f>
        <v>#NAME?</v>
      </c>
      <c r="R104" s="5">
        <f>IF($H104="NO",$O104, _xludf.NA())</f>
        <v>63</v>
      </c>
      <c r="S104" s="5" t="e">
        <f ca="1">IF($H104="SI",$N104, _xludf.NA())</f>
        <v>#NAME?</v>
      </c>
      <c r="T104" s="5">
        <f>IF($H104="NO",$N104, _xludf.NA())</f>
        <v>300018</v>
      </c>
    </row>
    <row r="105" spans="1:20" x14ac:dyDescent="0.3">
      <c r="A105">
        <v>104</v>
      </c>
      <c r="B105" t="s">
        <v>15</v>
      </c>
      <c r="C105">
        <v>306643.32</v>
      </c>
      <c r="D105" t="s">
        <v>10</v>
      </c>
      <c r="E105" t="s">
        <v>16</v>
      </c>
      <c r="F105" t="s">
        <v>12</v>
      </c>
      <c r="G105" t="s">
        <v>13</v>
      </c>
      <c r="H105" t="s">
        <v>13</v>
      </c>
      <c r="I105">
        <v>30</v>
      </c>
      <c r="J105">
        <f>(moras__2[[#This Row],[EDAD]]-AVERAGE(I:I))/ _xlfn.STDEV.P(I:I)</f>
        <v>-0.84037823662434652</v>
      </c>
      <c r="K105" t="str">
        <f>IF(ABS(moras__2[[#This Row],[Z-Score de edad]])&gt;1.96, "Atípico","Normal")</f>
        <v>Normal</v>
      </c>
      <c r="L105">
        <f>(moras__2[[#This Row],[SALARIO]]-AVERAGE(C:C)) / _xlfn.STDEV.P(C:C)</f>
        <v>-0.43270658625885072</v>
      </c>
      <c r="M105" t="str">
        <f>IF(ABS(moras__2[[#This Row],[Z-Score de salario]])&gt;1.96, "Atípico", "Normal")</f>
        <v>Normal</v>
      </c>
      <c r="N105" s="5">
        <f t="shared" si="3"/>
        <v>306643.32</v>
      </c>
      <c r="O105" s="5">
        <f t="shared" si="4"/>
        <v>30</v>
      </c>
      <c r="P105" s="5" t="str">
        <f t="shared" si="5"/>
        <v>ASALARIADO</v>
      </c>
      <c r="Q105" s="5" t="e">
        <f ca="1">IF($H105="SI", $O105, _xludf.NA())</f>
        <v>#NAME?</v>
      </c>
      <c r="R105" s="5">
        <f>IF($H105="NO",$O105, _xludf.NA())</f>
        <v>30</v>
      </c>
      <c r="S105" s="5" t="e">
        <f ca="1">IF($H105="SI",$N105, _xludf.NA())</f>
        <v>#NAME?</v>
      </c>
      <c r="T105" s="5">
        <f>IF($H105="NO",$N105, _xludf.NA())</f>
        <v>306643.32</v>
      </c>
    </row>
    <row r="106" spans="1:20" x14ac:dyDescent="0.3">
      <c r="A106">
        <v>105</v>
      </c>
      <c r="B106" t="s">
        <v>9</v>
      </c>
      <c r="C106">
        <v>462759</v>
      </c>
      <c r="D106" t="s">
        <v>10</v>
      </c>
      <c r="E106" t="s">
        <v>16</v>
      </c>
      <c r="F106" t="s">
        <v>12</v>
      </c>
      <c r="G106" t="s">
        <v>13</v>
      </c>
      <c r="H106" t="s">
        <v>13</v>
      </c>
      <c r="I106">
        <v>35</v>
      </c>
      <c r="J106">
        <f>(moras__2[[#This Row],[EDAD]]-AVERAGE(I:I))/ _xlfn.STDEV.P(I:I)</f>
        <v>-0.48746627208791893</v>
      </c>
      <c r="K106" t="str">
        <f>IF(ABS(moras__2[[#This Row],[Z-Score de edad]])&gt;1.96, "Atípico","Normal")</f>
        <v>Normal</v>
      </c>
      <c r="L106">
        <f>(moras__2[[#This Row],[SALARIO]]-AVERAGE(C:C)) / _xlfn.STDEV.P(C:C)</f>
        <v>-0.24019014020228394</v>
      </c>
      <c r="M106" t="str">
        <f>IF(ABS(moras__2[[#This Row],[Z-Score de salario]])&gt;1.96, "Atípico", "Normal")</f>
        <v>Normal</v>
      </c>
      <c r="N106" s="5">
        <f t="shared" si="3"/>
        <v>462759</v>
      </c>
      <c r="O106" s="5">
        <f t="shared" si="4"/>
        <v>35</v>
      </c>
      <c r="P106" s="5" t="str">
        <f t="shared" si="5"/>
        <v>ASALARIADO</v>
      </c>
      <c r="Q106" s="5" t="e">
        <f ca="1">IF($H106="SI", $O106, _xludf.NA())</f>
        <v>#NAME?</v>
      </c>
      <c r="R106" s="5">
        <f>IF($H106="NO",$O106, _xludf.NA())</f>
        <v>35</v>
      </c>
      <c r="S106" s="5" t="e">
        <f ca="1">IF($H106="SI",$N106, _xludf.NA())</f>
        <v>#NAME?</v>
      </c>
      <c r="T106" s="5">
        <f>IF($H106="NO",$N106, _xludf.NA())</f>
        <v>462759</v>
      </c>
    </row>
    <row r="107" spans="1:20" x14ac:dyDescent="0.3">
      <c r="A107">
        <v>106</v>
      </c>
      <c r="B107" t="s">
        <v>15</v>
      </c>
      <c r="C107">
        <v>1411236</v>
      </c>
      <c r="D107" t="s">
        <v>10</v>
      </c>
      <c r="E107" t="s">
        <v>11</v>
      </c>
      <c r="F107" t="s">
        <v>12</v>
      </c>
      <c r="G107" t="s">
        <v>13</v>
      </c>
      <c r="H107" t="s">
        <v>13</v>
      </c>
      <c r="I107">
        <v>30</v>
      </c>
      <c r="J107">
        <f>(moras__2[[#This Row],[EDAD]]-AVERAGE(I:I))/ _xlfn.STDEV.P(I:I)</f>
        <v>-0.84037823662434652</v>
      </c>
      <c r="K107" t="str">
        <f>IF(ABS(moras__2[[#This Row],[Z-Score de edad]])&gt;1.96, "Atípico","Normal")</f>
        <v>Normal</v>
      </c>
      <c r="L107">
        <f>(moras__2[[#This Row],[SALARIO]]-AVERAGE(C:C)) / _xlfn.STDEV.P(C:C)</f>
        <v>0.92943882471907613</v>
      </c>
      <c r="M107" t="str">
        <f>IF(ABS(moras__2[[#This Row],[Z-Score de salario]])&gt;1.96, "Atípico", "Normal")</f>
        <v>Normal</v>
      </c>
      <c r="N107" s="5">
        <f t="shared" si="3"/>
        <v>1411236</v>
      </c>
      <c r="O107" s="5">
        <f t="shared" si="4"/>
        <v>30</v>
      </c>
      <c r="P107" s="5" t="str">
        <f t="shared" si="5"/>
        <v>ASALARIADO</v>
      </c>
      <c r="Q107" s="5" t="e">
        <f ca="1">IF($H107="SI", $O107, _xludf.NA())</f>
        <v>#NAME?</v>
      </c>
      <c r="R107" s="5">
        <f>IF($H107="NO",$O107, _xludf.NA())</f>
        <v>30</v>
      </c>
      <c r="S107" s="5" t="e">
        <f ca="1">IF($H107="SI",$N107, _xludf.NA())</f>
        <v>#NAME?</v>
      </c>
      <c r="T107" s="5">
        <f>IF($H107="NO",$N107, _xludf.NA())</f>
        <v>1411236</v>
      </c>
    </row>
    <row r="108" spans="1:20" x14ac:dyDescent="0.3">
      <c r="A108">
        <v>107</v>
      </c>
      <c r="B108" t="s">
        <v>9</v>
      </c>
      <c r="C108">
        <v>310124</v>
      </c>
      <c r="D108" t="s">
        <v>17</v>
      </c>
      <c r="E108" t="s">
        <v>16</v>
      </c>
      <c r="F108" t="s">
        <v>12</v>
      </c>
      <c r="G108" t="s">
        <v>13</v>
      </c>
      <c r="H108" t="s">
        <v>13</v>
      </c>
      <c r="I108">
        <v>51</v>
      </c>
      <c r="J108">
        <f>(moras__2[[#This Row],[EDAD]]-AVERAGE(I:I))/ _xlfn.STDEV.P(I:I)</f>
        <v>0.64185201442864925</v>
      </c>
      <c r="K108" t="str">
        <f>IF(ABS(moras__2[[#This Row],[Z-Score de edad]])&gt;1.96, "Atípico","Normal")</f>
        <v>Normal</v>
      </c>
      <c r="L108">
        <f>(moras__2[[#This Row],[SALARIO]]-AVERAGE(C:C)) / _xlfn.STDEV.P(C:C)</f>
        <v>-0.42841433231318576</v>
      </c>
      <c r="M108" t="str">
        <f>IF(ABS(moras__2[[#This Row],[Z-Score de salario]])&gt;1.96, "Atípico", "Normal")</f>
        <v>Normal</v>
      </c>
      <c r="N108" s="5">
        <f t="shared" si="3"/>
        <v>310124</v>
      </c>
      <c r="O108" s="5">
        <f t="shared" si="4"/>
        <v>51</v>
      </c>
      <c r="P108" s="5" t="str">
        <f t="shared" si="5"/>
        <v>ASEGURADO VOLUNTARIO</v>
      </c>
      <c r="Q108" s="5" t="e">
        <f ca="1">IF($H108="SI", $O108, _xludf.NA())</f>
        <v>#NAME?</v>
      </c>
      <c r="R108" s="5">
        <f>IF($H108="NO",$O108, _xludf.NA())</f>
        <v>51</v>
      </c>
      <c r="S108" s="5" t="e">
        <f ca="1">IF($H108="SI",$N108, _xludf.NA())</f>
        <v>#NAME?</v>
      </c>
      <c r="T108" s="5">
        <f>IF($H108="NO",$N108, _xludf.NA())</f>
        <v>310124</v>
      </c>
    </row>
    <row r="109" spans="1:20" x14ac:dyDescent="0.3">
      <c r="A109">
        <v>108</v>
      </c>
      <c r="B109" t="s">
        <v>9</v>
      </c>
      <c r="C109">
        <v>505145</v>
      </c>
      <c r="D109" t="s">
        <v>18</v>
      </c>
      <c r="E109" t="s">
        <v>16</v>
      </c>
      <c r="F109" t="s">
        <v>12</v>
      </c>
      <c r="G109" t="s">
        <v>12</v>
      </c>
      <c r="H109" t="s">
        <v>12</v>
      </c>
      <c r="I109">
        <v>30</v>
      </c>
      <c r="J109">
        <f>(moras__2[[#This Row],[EDAD]]-AVERAGE(I:I))/ _xlfn.STDEV.P(I:I)</f>
        <v>-0.84037823662434652</v>
      </c>
      <c r="K109" t="str">
        <f>IF(ABS(moras__2[[#This Row],[Z-Score de edad]])&gt;1.96, "Atípico","Normal")</f>
        <v>Normal</v>
      </c>
      <c r="L109">
        <f>(moras__2[[#This Row],[SALARIO]]-AVERAGE(C:C)) / _xlfn.STDEV.P(C:C)</f>
        <v>-0.18792119397885756</v>
      </c>
      <c r="M109" t="str">
        <f>IF(ABS(moras__2[[#This Row],[Z-Score de salario]])&gt;1.96, "Atípico", "Normal")</f>
        <v>Normal</v>
      </c>
      <c r="N109" s="5">
        <f t="shared" si="3"/>
        <v>505145</v>
      </c>
      <c r="O109" s="5">
        <f t="shared" si="4"/>
        <v>30</v>
      </c>
      <c r="P109" s="5" t="str">
        <f t="shared" si="5"/>
        <v>TRABAJADOR INDEPENDIENTE</v>
      </c>
      <c r="Q109" s="5">
        <f>IF($H109="SI", $O109, _xludf.NA())</f>
        <v>30</v>
      </c>
      <c r="R109" s="5" t="e">
        <f ca="1">IF($H109="NO",$O109, _xludf.NA())</f>
        <v>#NAME?</v>
      </c>
      <c r="S109" s="5">
        <f>IF($H109="SI",$N109, _xludf.NA())</f>
        <v>505145</v>
      </c>
      <c r="T109" s="5" t="e">
        <f ca="1">IF($H109="NO",$N109, _xludf.NA())</f>
        <v>#NAME?</v>
      </c>
    </row>
    <row r="110" spans="1:20" x14ac:dyDescent="0.3">
      <c r="A110">
        <v>109</v>
      </c>
      <c r="B110" t="s">
        <v>9</v>
      </c>
      <c r="C110">
        <v>386161</v>
      </c>
      <c r="D110" t="s">
        <v>18</v>
      </c>
      <c r="E110" t="s">
        <v>16</v>
      </c>
      <c r="F110" t="s">
        <v>12</v>
      </c>
      <c r="G110" t="s">
        <v>13</v>
      </c>
      <c r="H110" t="s">
        <v>12</v>
      </c>
      <c r="I110">
        <v>44</v>
      </c>
      <c r="J110">
        <f>(moras__2[[#This Row],[EDAD]]-AVERAGE(I:I))/ _xlfn.STDEV.P(I:I)</f>
        <v>0.14777526407765068</v>
      </c>
      <c r="K110" t="str">
        <f>IF(ABS(moras__2[[#This Row],[Z-Score de edad]])&gt;1.96, "Atípico","Normal")</f>
        <v>Normal</v>
      </c>
      <c r="L110">
        <f>(moras__2[[#This Row],[SALARIO]]-AVERAGE(C:C)) / _xlfn.STDEV.P(C:C)</f>
        <v>-0.33464813913641345</v>
      </c>
      <c r="M110" t="str">
        <f>IF(ABS(moras__2[[#This Row],[Z-Score de salario]])&gt;1.96, "Atípico", "Normal")</f>
        <v>Normal</v>
      </c>
      <c r="N110" s="5">
        <f t="shared" si="3"/>
        <v>386161</v>
      </c>
      <c r="O110" s="5">
        <f t="shared" si="4"/>
        <v>44</v>
      </c>
      <c r="P110" s="5" t="str">
        <f t="shared" si="5"/>
        <v>TRABAJADOR INDEPENDIENTE</v>
      </c>
      <c r="Q110" s="5">
        <f>IF($H110="SI", $O110, _xludf.NA())</f>
        <v>44</v>
      </c>
      <c r="R110" s="5" t="e">
        <f ca="1">IF($H110="NO",$O110, _xludf.NA())</f>
        <v>#NAME?</v>
      </c>
      <c r="S110" s="5">
        <f>IF($H110="SI",$N110, _xludf.NA())</f>
        <v>386161</v>
      </c>
      <c r="T110" s="5" t="e">
        <f ca="1">IF($H110="NO",$N110, _xludf.NA())</f>
        <v>#NAME?</v>
      </c>
    </row>
    <row r="111" spans="1:20" x14ac:dyDescent="0.3">
      <c r="A111">
        <v>110</v>
      </c>
      <c r="B111" t="s">
        <v>15</v>
      </c>
      <c r="C111">
        <v>297973.5</v>
      </c>
      <c r="D111" t="s">
        <v>10</v>
      </c>
      <c r="E111" t="s">
        <v>11</v>
      </c>
      <c r="F111" t="s">
        <v>12</v>
      </c>
      <c r="G111" t="s">
        <v>13</v>
      </c>
      <c r="H111" t="s">
        <v>13</v>
      </c>
      <c r="I111">
        <v>43</v>
      </c>
      <c r="J111">
        <f>(moras__2[[#This Row],[EDAD]]-AVERAGE(I:I))/ _xlfn.STDEV.P(I:I)</f>
        <v>7.7192871170365177E-2</v>
      </c>
      <c r="K111" t="str">
        <f>IF(ABS(moras__2[[#This Row],[Z-Score de edad]])&gt;1.96, "Atípico","Normal")</f>
        <v>Normal</v>
      </c>
      <c r="L111">
        <f>(moras__2[[#This Row],[SALARIO]]-AVERAGE(C:C)) / _xlfn.STDEV.P(C:C)</f>
        <v>-0.44339790781188204</v>
      </c>
      <c r="M111" t="str">
        <f>IF(ABS(moras__2[[#This Row],[Z-Score de salario]])&gt;1.96, "Atípico", "Normal")</f>
        <v>Normal</v>
      </c>
      <c r="N111" s="5">
        <f t="shared" si="3"/>
        <v>297973.5</v>
      </c>
      <c r="O111" s="5">
        <f t="shared" si="4"/>
        <v>43</v>
      </c>
      <c r="P111" s="5" t="str">
        <f t="shared" si="5"/>
        <v>ASALARIADO</v>
      </c>
      <c r="Q111" s="5" t="e">
        <f ca="1">IF($H111="SI", $O111, _xludf.NA())</f>
        <v>#NAME?</v>
      </c>
      <c r="R111" s="5">
        <f>IF($H111="NO",$O111, _xludf.NA())</f>
        <v>43</v>
      </c>
      <c r="S111" s="5" t="e">
        <f ca="1">IF($H111="SI",$N111, _xludf.NA())</f>
        <v>#NAME?</v>
      </c>
      <c r="T111" s="5">
        <f>IF($H111="NO",$N111, _xludf.NA())</f>
        <v>297973.5</v>
      </c>
    </row>
    <row r="112" spans="1:20" x14ac:dyDescent="0.3">
      <c r="A112">
        <v>111</v>
      </c>
      <c r="B112" t="s">
        <v>15</v>
      </c>
      <c r="C112">
        <v>338049.9</v>
      </c>
      <c r="D112" t="s">
        <v>10</v>
      </c>
      <c r="E112" t="s">
        <v>16</v>
      </c>
      <c r="F112" t="s">
        <v>12</v>
      </c>
      <c r="G112" t="s">
        <v>13</v>
      </c>
      <c r="H112" t="s">
        <v>13</v>
      </c>
      <c r="I112">
        <v>43</v>
      </c>
      <c r="J112">
        <f>(moras__2[[#This Row],[EDAD]]-AVERAGE(I:I))/ _xlfn.STDEV.P(I:I)</f>
        <v>7.7192871170365177E-2</v>
      </c>
      <c r="K112" t="str">
        <f>IF(ABS(moras__2[[#This Row],[Z-Score de edad]])&gt;1.96, "Atípico","Normal")</f>
        <v>Normal</v>
      </c>
      <c r="L112">
        <f>(moras__2[[#This Row],[SALARIO]]-AVERAGE(C:C)) / _xlfn.STDEV.P(C:C)</f>
        <v>-0.39397708026437755</v>
      </c>
      <c r="M112" t="str">
        <f>IF(ABS(moras__2[[#This Row],[Z-Score de salario]])&gt;1.96, "Atípico", "Normal")</f>
        <v>Normal</v>
      </c>
      <c r="N112" s="5">
        <f t="shared" si="3"/>
        <v>338049.9</v>
      </c>
      <c r="O112" s="5">
        <f t="shared" si="4"/>
        <v>43</v>
      </c>
      <c r="P112" s="5" t="str">
        <f t="shared" si="5"/>
        <v>ASALARIADO</v>
      </c>
      <c r="Q112" s="5" t="e">
        <f ca="1">IF($H112="SI", $O112, _xludf.NA())</f>
        <v>#NAME?</v>
      </c>
      <c r="R112" s="5">
        <f>IF($H112="NO",$O112, _xludf.NA())</f>
        <v>43</v>
      </c>
      <c r="S112" s="5" t="e">
        <f ca="1">IF($H112="SI",$N112, _xludf.NA())</f>
        <v>#NAME?</v>
      </c>
      <c r="T112" s="5">
        <f>IF($H112="NO",$N112, _xludf.NA())</f>
        <v>338049.9</v>
      </c>
    </row>
    <row r="113" spans="1:20" x14ac:dyDescent="0.3">
      <c r="A113">
        <v>112</v>
      </c>
      <c r="B113" t="s">
        <v>15</v>
      </c>
      <c r="C113">
        <v>298155</v>
      </c>
      <c r="D113" t="s">
        <v>17</v>
      </c>
      <c r="E113" t="s">
        <v>16</v>
      </c>
      <c r="F113" t="s">
        <v>12</v>
      </c>
      <c r="G113" t="s">
        <v>13</v>
      </c>
      <c r="H113" t="s">
        <v>13</v>
      </c>
      <c r="I113">
        <v>47</v>
      </c>
      <c r="J113">
        <f>(moras__2[[#This Row],[EDAD]]-AVERAGE(I:I))/ _xlfn.STDEV.P(I:I)</f>
        <v>0.35952244279950724</v>
      </c>
      <c r="K113" t="str">
        <f>IF(ABS(moras__2[[#This Row],[Z-Score de edad]])&gt;1.96, "Atípico","Normal")</f>
        <v>Normal</v>
      </c>
      <c r="L113">
        <f>(moras__2[[#This Row],[SALARIO]]-AVERAGE(C:C)) / _xlfn.STDEV.P(C:C)</f>
        <v>-0.44317408830214883</v>
      </c>
      <c r="M113" t="str">
        <f>IF(ABS(moras__2[[#This Row],[Z-Score de salario]])&gt;1.96, "Atípico", "Normal")</f>
        <v>Normal</v>
      </c>
      <c r="N113" s="5">
        <f t="shared" si="3"/>
        <v>298155</v>
      </c>
      <c r="O113" s="5">
        <f t="shared" si="4"/>
        <v>47</v>
      </c>
      <c r="P113" s="5" t="str">
        <f t="shared" si="5"/>
        <v>ASEGURADO VOLUNTARIO</v>
      </c>
      <c r="Q113" s="5" t="e">
        <f ca="1">IF($H113="SI", $O113, _xludf.NA())</f>
        <v>#NAME?</v>
      </c>
      <c r="R113" s="5">
        <f>IF($H113="NO",$O113, _xludf.NA())</f>
        <v>47</v>
      </c>
      <c r="S113" s="5" t="e">
        <f ca="1">IF($H113="SI",$N113, _xludf.NA())</f>
        <v>#NAME?</v>
      </c>
      <c r="T113" s="5">
        <f>IF($H113="NO",$N113, _xludf.NA())</f>
        <v>298155</v>
      </c>
    </row>
    <row r="114" spans="1:20" x14ac:dyDescent="0.3">
      <c r="A114">
        <v>113</v>
      </c>
      <c r="B114" t="s">
        <v>15</v>
      </c>
      <c r="C114">
        <v>278030.99</v>
      </c>
      <c r="D114" t="s">
        <v>19</v>
      </c>
      <c r="E114" t="s">
        <v>16</v>
      </c>
      <c r="F114" t="s">
        <v>12</v>
      </c>
      <c r="G114" t="s">
        <v>13</v>
      </c>
      <c r="H114" t="s">
        <v>13</v>
      </c>
      <c r="I114">
        <v>30</v>
      </c>
      <c r="J114">
        <f>(moras__2[[#This Row],[EDAD]]-AVERAGE(I:I))/ _xlfn.STDEV.P(I:I)</f>
        <v>-0.84037823662434652</v>
      </c>
      <c r="K114" t="str">
        <f>IF(ABS(moras__2[[#This Row],[Z-Score de edad]])&gt;1.96, "Atípico","Normal")</f>
        <v>Normal</v>
      </c>
      <c r="L114">
        <f>(moras__2[[#This Row],[SALARIO]]-AVERAGE(C:C)) / _xlfn.STDEV.P(C:C)</f>
        <v>-0.46799031999397384</v>
      </c>
      <c r="M114" t="str">
        <f>IF(ABS(moras__2[[#This Row],[Z-Score de salario]])&gt;1.96, "Atípico", "Normal")</f>
        <v>Normal</v>
      </c>
      <c r="N114" s="5">
        <f t="shared" si="3"/>
        <v>278030.99</v>
      </c>
      <c r="O114" s="5">
        <f t="shared" si="4"/>
        <v>30</v>
      </c>
      <c r="P114" s="5" t="str">
        <f t="shared" si="5"/>
        <v>CONVENIOS ESPECIALES DE TRABAJADORES INDEPENDIENTES</v>
      </c>
      <c r="Q114" s="5" t="e">
        <f ca="1">IF($H114="SI", $O114, _xludf.NA())</f>
        <v>#NAME?</v>
      </c>
      <c r="R114" s="5">
        <f>IF($H114="NO",$O114, _xludf.NA())</f>
        <v>30</v>
      </c>
      <c r="S114" s="5" t="e">
        <f ca="1">IF($H114="SI",$N114, _xludf.NA())</f>
        <v>#NAME?</v>
      </c>
      <c r="T114" s="5">
        <f>IF($H114="NO",$N114, _xludf.NA())</f>
        <v>278030.99</v>
      </c>
    </row>
    <row r="115" spans="1:20" x14ac:dyDescent="0.3">
      <c r="A115">
        <v>114</v>
      </c>
      <c r="B115" t="s">
        <v>15</v>
      </c>
      <c r="C115">
        <v>382026.4</v>
      </c>
      <c r="D115" t="s">
        <v>10</v>
      </c>
      <c r="E115" t="s">
        <v>16</v>
      </c>
      <c r="F115" t="s">
        <v>12</v>
      </c>
      <c r="G115" t="s">
        <v>13</v>
      </c>
      <c r="H115" t="s">
        <v>13</v>
      </c>
      <c r="I115">
        <v>44</v>
      </c>
      <c r="J115">
        <f>(moras__2[[#This Row],[EDAD]]-AVERAGE(I:I))/ _xlfn.STDEV.P(I:I)</f>
        <v>0.14777526407765068</v>
      </c>
      <c r="K115" t="str">
        <f>IF(ABS(moras__2[[#This Row],[Z-Score de edad]])&gt;1.96, "Atípico","Normal")</f>
        <v>Normal</v>
      </c>
      <c r="L115">
        <f>(moras__2[[#This Row],[SALARIO]]-AVERAGE(C:C)) / _xlfn.STDEV.P(C:C)</f>
        <v>-0.33974678456309626</v>
      </c>
      <c r="M115" t="str">
        <f>IF(ABS(moras__2[[#This Row],[Z-Score de salario]])&gt;1.96, "Atípico", "Normal")</f>
        <v>Normal</v>
      </c>
      <c r="N115" s="5">
        <f t="shared" si="3"/>
        <v>382026.4</v>
      </c>
      <c r="O115" s="5">
        <f t="shared" si="4"/>
        <v>44</v>
      </c>
      <c r="P115" s="5" t="str">
        <f t="shared" si="5"/>
        <v>ASALARIADO</v>
      </c>
      <c r="Q115" s="5" t="e">
        <f ca="1">IF($H115="SI", $O115, _xludf.NA())</f>
        <v>#NAME?</v>
      </c>
      <c r="R115" s="5">
        <f>IF($H115="NO",$O115, _xludf.NA())</f>
        <v>44</v>
      </c>
      <c r="S115" s="5" t="e">
        <f ca="1">IF($H115="SI",$N115, _xludf.NA())</f>
        <v>#NAME?</v>
      </c>
      <c r="T115" s="5">
        <f>IF($H115="NO",$N115, _xludf.NA())</f>
        <v>382026.4</v>
      </c>
    </row>
    <row r="116" spans="1:20" x14ac:dyDescent="0.3">
      <c r="A116">
        <v>115</v>
      </c>
      <c r="B116" t="s">
        <v>15</v>
      </c>
      <c r="C116">
        <v>239485.57</v>
      </c>
      <c r="D116" t="s">
        <v>10</v>
      </c>
      <c r="E116" t="s">
        <v>16</v>
      </c>
      <c r="F116" t="s">
        <v>12</v>
      </c>
      <c r="G116" t="s">
        <v>13</v>
      </c>
      <c r="H116" t="s">
        <v>13</v>
      </c>
      <c r="I116">
        <v>21</v>
      </c>
      <c r="J116">
        <f>(moras__2[[#This Row],[EDAD]]-AVERAGE(I:I))/ _xlfn.STDEV.P(I:I)</f>
        <v>-1.4756197727899161</v>
      </c>
      <c r="K116" t="str">
        <f>IF(ABS(moras__2[[#This Row],[Z-Score de edad]])&gt;1.96, "Atípico","Normal")</f>
        <v>Normal</v>
      </c>
      <c r="L116">
        <f>(moras__2[[#This Row],[SALARIO]]-AVERAGE(C:C)) / _xlfn.STDEV.P(C:C)</f>
        <v>-0.51552319606483177</v>
      </c>
      <c r="M116" t="str">
        <f>IF(ABS(moras__2[[#This Row],[Z-Score de salario]])&gt;1.96, "Atípico", "Normal")</f>
        <v>Normal</v>
      </c>
      <c r="N116" s="5">
        <f t="shared" si="3"/>
        <v>239485.57</v>
      </c>
      <c r="O116" s="5">
        <f t="shared" si="4"/>
        <v>21</v>
      </c>
      <c r="P116" s="5" t="str">
        <f t="shared" si="5"/>
        <v>ASALARIADO</v>
      </c>
      <c r="Q116" s="5" t="e">
        <f ca="1">IF($H116="SI", $O116, _xludf.NA())</f>
        <v>#NAME?</v>
      </c>
      <c r="R116" s="5">
        <f>IF($H116="NO",$O116, _xludf.NA())</f>
        <v>21</v>
      </c>
      <c r="S116" s="5" t="e">
        <f ca="1">IF($H116="SI",$N116, _xludf.NA())</f>
        <v>#NAME?</v>
      </c>
      <c r="T116" s="5">
        <f>IF($H116="NO",$N116, _xludf.NA())</f>
        <v>239485.57</v>
      </c>
    </row>
    <row r="117" spans="1:20" x14ac:dyDescent="0.3">
      <c r="A117">
        <v>116</v>
      </c>
      <c r="B117" t="s">
        <v>9</v>
      </c>
      <c r="C117">
        <v>672873.47</v>
      </c>
      <c r="D117" t="s">
        <v>10</v>
      </c>
      <c r="E117" t="s">
        <v>16</v>
      </c>
      <c r="F117" t="s">
        <v>12</v>
      </c>
      <c r="G117" t="s">
        <v>12</v>
      </c>
      <c r="H117" t="s">
        <v>13</v>
      </c>
      <c r="I117">
        <v>32</v>
      </c>
      <c r="J117">
        <f>(moras__2[[#This Row],[EDAD]]-AVERAGE(I:I))/ _xlfn.STDEV.P(I:I)</f>
        <v>-0.69921345080977548</v>
      </c>
      <c r="K117" t="str">
        <f>IF(ABS(moras__2[[#This Row],[Z-Score de edad]])&gt;1.96, "Atípico","Normal")</f>
        <v>Normal</v>
      </c>
      <c r="L117">
        <f>(moras__2[[#This Row],[SALARIO]]-AVERAGE(C:C)) / _xlfn.STDEV.P(C:C)</f>
        <v>1.8915742239884022E-2</v>
      </c>
      <c r="M117" t="str">
        <f>IF(ABS(moras__2[[#This Row],[Z-Score de salario]])&gt;1.96, "Atípico", "Normal")</f>
        <v>Normal</v>
      </c>
      <c r="N117" s="5">
        <f t="shared" si="3"/>
        <v>672873.47</v>
      </c>
      <c r="O117" s="5">
        <f t="shared" si="4"/>
        <v>32</v>
      </c>
      <c r="P117" s="5" t="str">
        <f t="shared" si="5"/>
        <v>ASALARIADO</v>
      </c>
      <c r="Q117" s="5" t="e">
        <f ca="1">IF($H117="SI", $O117, _xludf.NA())</f>
        <v>#NAME?</v>
      </c>
      <c r="R117" s="5">
        <f>IF($H117="NO",$O117, _xludf.NA())</f>
        <v>32</v>
      </c>
      <c r="S117" s="5" t="e">
        <f ca="1">IF($H117="SI",$N117, _xludf.NA())</f>
        <v>#NAME?</v>
      </c>
      <c r="T117" s="5">
        <f>IF($H117="NO",$N117, _xludf.NA())</f>
        <v>672873.47</v>
      </c>
    </row>
    <row r="118" spans="1:20" x14ac:dyDescent="0.3">
      <c r="A118">
        <v>117</v>
      </c>
      <c r="B118" t="s">
        <v>15</v>
      </c>
      <c r="C118">
        <v>995442</v>
      </c>
      <c r="D118" t="s">
        <v>10</v>
      </c>
      <c r="E118" t="s">
        <v>16</v>
      </c>
      <c r="F118" t="s">
        <v>12</v>
      </c>
      <c r="G118" t="s">
        <v>12</v>
      </c>
      <c r="H118" t="s">
        <v>12</v>
      </c>
      <c r="I118">
        <v>52</v>
      </c>
      <c r="J118">
        <f>(moras__2[[#This Row],[EDAD]]-AVERAGE(I:I))/ _xlfn.STDEV.P(I:I)</f>
        <v>0.71243440733593477</v>
      </c>
      <c r="K118" t="str">
        <f>IF(ABS(moras__2[[#This Row],[Z-Score de edad]])&gt;1.96, "Atípico","Normal")</f>
        <v>Normal</v>
      </c>
      <c r="L118">
        <f>(moras__2[[#This Row],[SALARIO]]-AVERAGE(C:C)) / _xlfn.STDEV.P(C:C)</f>
        <v>0.41669607414050441</v>
      </c>
      <c r="M118" t="str">
        <f>IF(ABS(moras__2[[#This Row],[Z-Score de salario]])&gt;1.96, "Atípico", "Normal")</f>
        <v>Normal</v>
      </c>
      <c r="N118" s="5">
        <f t="shared" si="3"/>
        <v>995442</v>
      </c>
      <c r="O118" s="5">
        <f t="shared" si="4"/>
        <v>52</v>
      </c>
      <c r="P118" s="5" t="str">
        <f t="shared" si="5"/>
        <v>ASALARIADO</v>
      </c>
      <c r="Q118" s="5">
        <f>IF($H118="SI", $O118, _xludf.NA())</f>
        <v>52</v>
      </c>
      <c r="R118" s="5" t="e">
        <f ca="1">IF($H118="NO",$O118, _xludf.NA())</f>
        <v>#NAME?</v>
      </c>
      <c r="S118" s="5">
        <f>IF($H118="SI",$N118, _xludf.NA())</f>
        <v>995442</v>
      </c>
      <c r="T118" s="5" t="e">
        <f ca="1">IF($H118="NO",$N118, _xludf.NA())</f>
        <v>#NAME?</v>
      </c>
    </row>
    <row r="119" spans="1:20" x14ac:dyDescent="0.3">
      <c r="A119">
        <v>118</v>
      </c>
      <c r="B119" t="s">
        <v>9</v>
      </c>
      <c r="C119">
        <v>659864.57999999996</v>
      </c>
      <c r="D119" t="s">
        <v>10</v>
      </c>
      <c r="E119" t="s">
        <v>16</v>
      </c>
      <c r="F119" t="s">
        <v>12</v>
      </c>
      <c r="G119" t="s">
        <v>13</v>
      </c>
      <c r="H119" t="s">
        <v>13</v>
      </c>
      <c r="I119">
        <v>27</v>
      </c>
      <c r="J119">
        <f>(moras__2[[#This Row],[EDAD]]-AVERAGE(I:I))/ _xlfn.STDEV.P(I:I)</f>
        <v>-1.052125415346203</v>
      </c>
      <c r="K119" t="str">
        <f>IF(ABS(moras__2[[#This Row],[Z-Score de edad]])&gt;1.96, "Atípico","Normal")</f>
        <v>Normal</v>
      </c>
      <c r="L119">
        <f>(moras__2[[#This Row],[SALARIO]]-AVERAGE(C:C)) / _xlfn.STDEV.P(C:C)</f>
        <v>2.8736299425106003E-3</v>
      </c>
      <c r="M119" t="str">
        <f>IF(ABS(moras__2[[#This Row],[Z-Score de salario]])&gt;1.96, "Atípico", "Normal")</f>
        <v>Normal</v>
      </c>
      <c r="N119" s="5">
        <f t="shared" si="3"/>
        <v>659864.57999999996</v>
      </c>
      <c r="O119" s="5">
        <f t="shared" si="4"/>
        <v>27</v>
      </c>
      <c r="P119" s="5" t="str">
        <f t="shared" si="5"/>
        <v>ASALARIADO</v>
      </c>
      <c r="Q119" s="5" t="e">
        <f ca="1">IF($H119="SI", $O119, _xludf.NA())</f>
        <v>#NAME?</v>
      </c>
      <c r="R119" s="5">
        <f>IF($H119="NO",$O119, _xludf.NA())</f>
        <v>27</v>
      </c>
      <c r="S119" s="5" t="e">
        <f ca="1">IF($H119="SI",$N119, _xludf.NA())</f>
        <v>#NAME?</v>
      </c>
      <c r="T119" s="5">
        <f>IF($H119="NO",$N119, _xludf.NA())</f>
        <v>659864.57999999996</v>
      </c>
    </row>
    <row r="120" spans="1:20" x14ac:dyDescent="0.3">
      <c r="A120">
        <v>119</v>
      </c>
      <c r="B120" t="s">
        <v>9</v>
      </c>
      <c r="C120">
        <v>681758.7</v>
      </c>
      <c r="D120" t="s">
        <v>10</v>
      </c>
      <c r="E120" t="s">
        <v>16</v>
      </c>
      <c r="F120" t="s">
        <v>12</v>
      </c>
      <c r="G120" t="s">
        <v>13</v>
      </c>
      <c r="H120" t="s">
        <v>13</v>
      </c>
      <c r="I120">
        <v>30</v>
      </c>
      <c r="J120">
        <f>(moras__2[[#This Row],[EDAD]]-AVERAGE(I:I))/ _xlfn.STDEV.P(I:I)</f>
        <v>-0.84037823662434652</v>
      </c>
      <c r="K120" t="str">
        <f>IF(ABS(moras__2[[#This Row],[Z-Score de edad]])&gt;1.96, "Atípico","Normal")</f>
        <v>Normal</v>
      </c>
      <c r="L120">
        <f>(moras__2[[#This Row],[SALARIO]]-AVERAGE(C:C)) / _xlfn.STDEV.P(C:C)</f>
        <v>2.98726999394257E-2</v>
      </c>
      <c r="M120" t="str">
        <f>IF(ABS(moras__2[[#This Row],[Z-Score de salario]])&gt;1.96, "Atípico", "Normal")</f>
        <v>Normal</v>
      </c>
      <c r="N120" s="5">
        <f t="shared" si="3"/>
        <v>681758.7</v>
      </c>
      <c r="O120" s="5">
        <f t="shared" si="4"/>
        <v>30</v>
      </c>
      <c r="P120" s="5" t="str">
        <f t="shared" si="5"/>
        <v>ASALARIADO</v>
      </c>
      <c r="Q120" s="5" t="e">
        <f ca="1">IF($H120="SI", $O120, _xludf.NA())</f>
        <v>#NAME?</v>
      </c>
      <c r="R120" s="5">
        <f>IF($H120="NO",$O120, _xludf.NA())</f>
        <v>30</v>
      </c>
      <c r="S120" s="5" t="e">
        <f ca="1">IF($H120="SI",$N120, _xludf.NA())</f>
        <v>#NAME?</v>
      </c>
      <c r="T120" s="5">
        <f>IF($H120="NO",$N120, _xludf.NA())</f>
        <v>681758.7</v>
      </c>
    </row>
    <row r="121" spans="1:20" x14ac:dyDescent="0.3">
      <c r="A121">
        <v>120</v>
      </c>
      <c r="B121" t="s">
        <v>15</v>
      </c>
      <c r="C121">
        <v>297046</v>
      </c>
      <c r="D121" t="s">
        <v>17</v>
      </c>
      <c r="E121" t="s">
        <v>16</v>
      </c>
      <c r="F121" t="s">
        <v>12</v>
      </c>
      <c r="G121" t="s">
        <v>12</v>
      </c>
      <c r="H121" t="s">
        <v>12</v>
      </c>
      <c r="I121">
        <v>37</v>
      </c>
      <c r="J121">
        <f>(moras__2[[#This Row],[EDAD]]-AVERAGE(I:I))/ _xlfn.STDEV.P(I:I)</f>
        <v>-0.34630148627334789</v>
      </c>
      <c r="K121" t="str">
        <f>IF(ABS(moras__2[[#This Row],[Z-Score de edad]])&gt;1.96, "Atípico","Normal")</f>
        <v>Normal</v>
      </c>
      <c r="L121">
        <f>(moras__2[[#This Row],[SALARIO]]-AVERAGE(C:C)) / _xlfn.STDEV.P(C:C)</f>
        <v>-0.44454166866740574</v>
      </c>
      <c r="M121" t="str">
        <f>IF(ABS(moras__2[[#This Row],[Z-Score de salario]])&gt;1.96, "Atípico", "Normal")</f>
        <v>Normal</v>
      </c>
      <c r="N121" s="5">
        <f t="shared" si="3"/>
        <v>297046</v>
      </c>
      <c r="O121" s="5">
        <f t="shared" si="4"/>
        <v>37</v>
      </c>
      <c r="P121" s="5" t="str">
        <f t="shared" si="5"/>
        <v>ASEGURADO VOLUNTARIO</v>
      </c>
      <c r="Q121" s="5">
        <f>IF($H121="SI", $O121, _xludf.NA())</f>
        <v>37</v>
      </c>
      <c r="R121" s="5" t="e">
        <f ca="1">IF($H121="NO",$O121, _xludf.NA())</f>
        <v>#NAME?</v>
      </c>
      <c r="S121" s="5">
        <f>IF($H121="SI",$N121, _xludf.NA())</f>
        <v>297046</v>
      </c>
      <c r="T121" s="5" t="e">
        <f ca="1">IF($H121="NO",$N121, _xludf.NA())</f>
        <v>#NAME?</v>
      </c>
    </row>
    <row r="122" spans="1:20" x14ac:dyDescent="0.3">
      <c r="A122">
        <v>121</v>
      </c>
      <c r="B122" t="s">
        <v>15</v>
      </c>
      <c r="C122">
        <v>149929.63</v>
      </c>
      <c r="D122" t="s">
        <v>10</v>
      </c>
      <c r="E122" t="s">
        <v>16</v>
      </c>
      <c r="F122" t="s">
        <v>12</v>
      </c>
      <c r="G122" t="s">
        <v>12</v>
      </c>
      <c r="H122" t="s">
        <v>13</v>
      </c>
      <c r="I122">
        <v>28</v>
      </c>
      <c r="J122">
        <f>(moras__2[[#This Row],[EDAD]]-AVERAGE(I:I))/ _xlfn.STDEV.P(I:I)</f>
        <v>-0.98154302243891756</v>
      </c>
      <c r="K122" t="str">
        <f>IF(ABS(moras__2[[#This Row],[Z-Score de edad]])&gt;1.96, "Atípico","Normal")</f>
        <v>Normal</v>
      </c>
      <c r="L122">
        <f>(moras__2[[#This Row],[SALARIO]]-AVERAGE(C:C)) / _xlfn.STDEV.P(C:C)</f>
        <v>-0.62596047752211481</v>
      </c>
      <c r="M122" t="str">
        <f>IF(ABS(moras__2[[#This Row],[Z-Score de salario]])&gt;1.96, "Atípico", "Normal")</f>
        <v>Normal</v>
      </c>
      <c r="N122" s="5">
        <f t="shared" si="3"/>
        <v>149929.63</v>
      </c>
      <c r="O122" s="5">
        <f t="shared" si="4"/>
        <v>28</v>
      </c>
      <c r="P122" s="5" t="str">
        <f t="shared" si="5"/>
        <v>ASALARIADO</v>
      </c>
      <c r="Q122" s="5" t="e">
        <f ca="1">IF($H122="SI", $O122, _xludf.NA())</f>
        <v>#NAME?</v>
      </c>
      <c r="R122" s="5">
        <f>IF($H122="NO",$O122, _xludf.NA())</f>
        <v>28</v>
      </c>
      <c r="S122" s="5" t="e">
        <f ca="1">IF($H122="SI",$N122, _xludf.NA())</f>
        <v>#NAME?</v>
      </c>
      <c r="T122" s="5">
        <f>IF($H122="NO",$N122, _xludf.NA())</f>
        <v>149929.63</v>
      </c>
    </row>
    <row r="123" spans="1:20" x14ac:dyDescent="0.3">
      <c r="A123">
        <v>122</v>
      </c>
      <c r="B123" t="s">
        <v>15</v>
      </c>
      <c r="C123">
        <v>297514</v>
      </c>
      <c r="D123" t="s">
        <v>17</v>
      </c>
      <c r="E123" t="s">
        <v>16</v>
      </c>
      <c r="F123" t="s">
        <v>12</v>
      </c>
      <c r="G123" t="s">
        <v>13</v>
      </c>
      <c r="H123" t="s">
        <v>13</v>
      </c>
      <c r="I123">
        <v>45</v>
      </c>
      <c r="J123">
        <f>(moras__2[[#This Row],[EDAD]]-AVERAGE(I:I))/ _xlfn.STDEV.P(I:I)</f>
        <v>0.2183576569849362</v>
      </c>
      <c r="K123" t="str">
        <f>IF(ABS(moras__2[[#This Row],[Z-Score de edad]])&gt;1.96, "Atípico","Normal")</f>
        <v>Normal</v>
      </c>
      <c r="L123">
        <f>(moras__2[[#This Row],[SALARIO]]-AVERAGE(C:C)) / _xlfn.STDEV.P(C:C)</f>
        <v>-0.44396454728693668</v>
      </c>
      <c r="M123" t="str">
        <f>IF(ABS(moras__2[[#This Row],[Z-Score de salario]])&gt;1.96, "Atípico", "Normal")</f>
        <v>Normal</v>
      </c>
      <c r="N123" s="5">
        <f t="shared" si="3"/>
        <v>297514</v>
      </c>
      <c r="O123" s="5">
        <f t="shared" si="4"/>
        <v>45</v>
      </c>
      <c r="P123" s="5" t="str">
        <f t="shared" si="5"/>
        <v>ASEGURADO VOLUNTARIO</v>
      </c>
      <c r="Q123" s="5" t="e">
        <f ca="1">IF($H123="SI", $O123, _xludf.NA())</f>
        <v>#NAME?</v>
      </c>
      <c r="R123" s="5">
        <f>IF($H123="NO",$O123, _xludf.NA())</f>
        <v>45</v>
      </c>
      <c r="S123" s="5" t="e">
        <f ca="1">IF($H123="SI",$N123, _xludf.NA())</f>
        <v>#NAME?</v>
      </c>
      <c r="T123" s="5">
        <f>IF($H123="NO",$N123, _xludf.NA())</f>
        <v>297514</v>
      </c>
    </row>
    <row r="124" spans="1:20" x14ac:dyDescent="0.3">
      <c r="A124">
        <v>123</v>
      </c>
      <c r="B124" t="s">
        <v>15</v>
      </c>
      <c r="C124">
        <v>297062</v>
      </c>
      <c r="D124" t="s">
        <v>17</v>
      </c>
      <c r="E124" t="s">
        <v>16</v>
      </c>
      <c r="F124" t="s">
        <v>12</v>
      </c>
      <c r="G124" t="s">
        <v>13</v>
      </c>
      <c r="H124" t="s">
        <v>13</v>
      </c>
      <c r="I124">
        <v>40</v>
      </c>
      <c r="J124">
        <f>(moras__2[[#This Row],[EDAD]]-AVERAGE(I:I))/ _xlfn.STDEV.P(I:I)</f>
        <v>-0.13455430755149136</v>
      </c>
      <c r="K124" t="str">
        <f>IF(ABS(moras__2[[#This Row],[Z-Score de edad]])&gt;1.96, "Atípico","Normal")</f>
        <v>Normal</v>
      </c>
      <c r="L124">
        <f>(moras__2[[#This Row],[SALARIO]]-AVERAGE(C:C)) / _xlfn.STDEV.P(C:C)</f>
        <v>-0.44452193802191964</v>
      </c>
      <c r="M124" t="str">
        <f>IF(ABS(moras__2[[#This Row],[Z-Score de salario]])&gt;1.96, "Atípico", "Normal")</f>
        <v>Normal</v>
      </c>
      <c r="N124" s="5">
        <f t="shared" si="3"/>
        <v>297062</v>
      </c>
      <c r="O124" s="5">
        <f t="shared" si="4"/>
        <v>40</v>
      </c>
      <c r="P124" s="5" t="str">
        <f t="shared" si="5"/>
        <v>ASEGURADO VOLUNTARIO</v>
      </c>
      <c r="Q124" s="5" t="e">
        <f ca="1">IF($H124="SI", $O124, _xludf.NA())</f>
        <v>#NAME?</v>
      </c>
      <c r="R124" s="5">
        <f>IF($H124="NO",$O124, _xludf.NA())</f>
        <v>40</v>
      </c>
      <c r="S124" s="5" t="e">
        <f ca="1">IF($H124="SI",$N124, _xludf.NA())</f>
        <v>#NAME?</v>
      </c>
      <c r="T124" s="5">
        <f>IF($H124="NO",$N124, _xludf.NA())</f>
        <v>297062</v>
      </c>
    </row>
    <row r="125" spans="1:20" x14ac:dyDescent="0.3">
      <c r="A125">
        <v>124</v>
      </c>
      <c r="B125" t="s">
        <v>9</v>
      </c>
      <c r="C125">
        <v>1179097</v>
      </c>
      <c r="D125" t="s">
        <v>10</v>
      </c>
      <c r="E125" t="s">
        <v>16</v>
      </c>
      <c r="F125" t="s">
        <v>12</v>
      </c>
      <c r="G125" t="s">
        <v>13</v>
      </c>
      <c r="H125" t="s">
        <v>13</v>
      </c>
      <c r="I125">
        <v>41</v>
      </c>
      <c r="J125">
        <f>(moras__2[[#This Row],[EDAD]]-AVERAGE(I:I))/ _xlfn.STDEV.P(I:I)</f>
        <v>-6.397191464420586E-2</v>
      </c>
      <c r="K125" t="str">
        <f>IF(ABS(moras__2[[#This Row],[Z-Score de edad]])&gt;1.96, "Atípico","Normal")</f>
        <v>Normal</v>
      </c>
      <c r="L125">
        <f>(moras__2[[#This Row],[SALARIO]]-AVERAGE(C:C)) / _xlfn.STDEV.P(C:C)</f>
        <v>0.6431730551876278</v>
      </c>
      <c r="M125" t="str">
        <f>IF(ABS(moras__2[[#This Row],[Z-Score de salario]])&gt;1.96, "Atípico", "Normal")</f>
        <v>Normal</v>
      </c>
      <c r="N125" s="5">
        <f t="shared" si="3"/>
        <v>1179097</v>
      </c>
      <c r="O125" s="5">
        <f t="shared" si="4"/>
        <v>41</v>
      </c>
      <c r="P125" s="5" t="str">
        <f t="shared" si="5"/>
        <v>ASALARIADO</v>
      </c>
      <c r="Q125" s="5" t="e">
        <f ca="1">IF($H125="SI", $O125, _xludf.NA())</f>
        <v>#NAME?</v>
      </c>
      <c r="R125" s="5">
        <f>IF($H125="NO",$O125, _xludf.NA())</f>
        <v>41</v>
      </c>
      <c r="S125" s="5" t="e">
        <f ca="1">IF($H125="SI",$N125, _xludf.NA())</f>
        <v>#NAME?</v>
      </c>
      <c r="T125" s="5">
        <f>IF($H125="NO",$N125, _xludf.NA())</f>
        <v>1179097</v>
      </c>
    </row>
    <row r="126" spans="1:20" x14ac:dyDescent="0.3">
      <c r="A126">
        <v>125</v>
      </c>
      <c r="B126" t="s">
        <v>9</v>
      </c>
      <c r="C126">
        <v>300018</v>
      </c>
      <c r="D126" t="s">
        <v>17</v>
      </c>
      <c r="E126" t="s">
        <v>16</v>
      </c>
      <c r="F126" t="s">
        <v>12</v>
      </c>
      <c r="G126" t="s">
        <v>13</v>
      </c>
      <c r="H126" t="s">
        <v>13</v>
      </c>
      <c r="I126">
        <v>82</v>
      </c>
      <c r="J126">
        <f>(moras__2[[#This Row],[EDAD]]-AVERAGE(I:I))/ _xlfn.STDEV.P(I:I)</f>
        <v>2.8299061945545003</v>
      </c>
      <c r="K126" t="str">
        <f>IF(ABS(moras__2[[#This Row],[Z-Score de edad]])&gt;1.96, "Atípico","Normal")</f>
        <v>Atípico</v>
      </c>
      <c r="L126">
        <f>(moras__2[[#This Row],[SALARIO]]-AVERAGE(C:C)) / _xlfn.STDEV.P(C:C)</f>
        <v>-0.44087670126835837</v>
      </c>
      <c r="M126" t="str">
        <f>IF(ABS(moras__2[[#This Row],[Z-Score de salario]])&gt;1.96, "Atípico", "Normal")</f>
        <v>Normal</v>
      </c>
      <c r="N126" s="5">
        <f t="shared" si="3"/>
        <v>300018</v>
      </c>
      <c r="O126" s="5">
        <f t="shared" si="4"/>
        <v>82</v>
      </c>
      <c r="P126" s="5" t="str">
        <f t="shared" si="5"/>
        <v>ASEGURADO VOLUNTARIO</v>
      </c>
      <c r="Q126" s="5" t="e">
        <f ca="1">IF($H126="SI", $O126, _xludf.NA())</f>
        <v>#NAME?</v>
      </c>
      <c r="R126" s="5">
        <f>IF($H126="NO",$O126, _xludf.NA())</f>
        <v>82</v>
      </c>
      <c r="S126" s="5" t="e">
        <f ca="1">IF($H126="SI",$N126, _xludf.NA())</f>
        <v>#NAME?</v>
      </c>
      <c r="T126" s="5">
        <f>IF($H126="NO",$N126, _xludf.NA())</f>
        <v>300018</v>
      </c>
    </row>
    <row r="127" spans="1:20" x14ac:dyDescent="0.3">
      <c r="A127">
        <v>126</v>
      </c>
      <c r="B127" t="s">
        <v>15</v>
      </c>
      <c r="C127">
        <v>366996.25</v>
      </c>
      <c r="D127" t="s">
        <v>10</v>
      </c>
      <c r="E127" t="s">
        <v>16</v>
      </c>
      <c r="F127" t="s">
        <v>12</v>
      </c>
      <c r="G127" t="s">
        <v>13</v>
      </c>
      <c r="H127" t="s">
        <v>13</v>
      </c>
      <c r="I127">
        <v>44</v>
      </c>
      <c r="J127">
        <f>(moras__2[[#This Row],[EDAD]]-AVERAGE(I:I))/ _xlfn.STDEV.P(I:I)</f>
        <v>0.14777526407765068</v>
      </c>
      <c r="K127" t="str">
        <f>IF(ABS(moras__2[[#This Row],[Z-Score de edad]])&gt;1.96, "Atípico","Normal")</f>
        <v>Normal</v>
      </c>
      <c r="L127">
        <f>(moras__2[[#This Row],[SALARIO]]-AVERAGE(C:C)) / _xlfn.STDEV.P(C:C)</f>
        <v>-0.35828144464142475</v>
      </c>
      <c r="M127" t="str">
        <f>IF(ABS(moras__2[[#This Row],[Z-Score de salario]])&gt;1.96, "Atípico", "Normal")</f>
        <v>Normal</v>
      </c>
      <c r="N127" s="5">
        <f t="shared" si="3"/>
        <v>366996.25</v>
      </c>
      <c r="O127" s="5">
        <f t="shared" si="4"/>
        <v>44</v>
      </c>
      <c r="P127" s="5" t="str">
        <f t="shared" si="5"/>
        <v>ASALARIADO</v>
      </c>
      <c r="Q127" s="5" t="e">
        <f ca="1">IF($H127="SI", $O127, _xludf.NA())</f>
        <v>#NAME?</v>
      </c>
      <c r="R127" s="5">
        <f>IF($H127="NO",$O127, _xludf.NA())</f>
        <v>44</v>
      </c>
      <c r="S127" s="5" t="e">
        <f ca="1">IF($H127="SI",$N127, _xludf.NA())</f>
        <v>#NAME?</v>
      </c>
      <c r="T127" s="5">
        <f>IF($H127="NO",$N127, _xludf.NA())</f>
        <v>366996.25</v>
      </c>
    </row>
    <row r="128" spans="1:20" x14ac:dyDescent="0.3">
      <c r="A128">
        <v>127</v>
      </c>
      <c r="B128" t="s">
        <v>15</v>
      </c>
      <c r="C128">
        <v>976712.18</v>
      </c>
      <c r="D128" t="s">
        <v>10</v>
      </c>
      <c r="E128" t="s">
        <v>16</v>
      </c>
      <c r="F128" t="s">
        <v>12</v>
      </c>
      <c r="G128" t="s">
        <v>13</v>
      </c>
      <c r="H128" t="s">
        <v>13</v>
      </c>
      <c r="I128">
        <v>32</v>
      </c>
      <c r="J128">
        <f>(moras__2[[#This Row],[EDAD]]-AVERAGE(I:I))/ _xlfn.STDEV.P(I:I)</f>
        <v>-0.69921345080977548</v>
      </c>
      <c r="K128" t="str">
        <f>IF(ABS(moras__2[[#This Row],[Z-Score de edad]])&gt;1.96, "Atípico","Normal")</f>
        <v>Normal</v>
      </c>
      <c r="L128">
        <f>(moras__2[[#This Row],[SALARIO]]-AVERAGE(C:C)) / _xlfn.STDEV.P(C:C)</f>
        <v>0.39359910923807312</v>
      </c>
      <c r="M128" t="str">
        <f>IF(ABS(moras__2[[#This Row],[Z-Score de salario]])&gt;1.96, "Atípico", "Normal")</f>
        <v>Normal</v>
      </c>
      <c r="N128" s="5">
        <f t="shared" si="3"/>
        <v>976712.18</v>
      </c>
      <c r="O128" s="5">
        <f t="shared" si="4"/>
        <v>32</v>
      </c>
      <c r="P128" s="5" t="str">
        <f t="shared" si="5"/>
        <v>ASALARIADO</v>
      </c>
      <c r="Q128" s="5" t="e">
        <f ca="1">IF($H128="SI", $O128, _xludf.NA())</f>
        <v>#NAME?</v>
      </c>
      <c r="R128" s="5">
        <f>IF($H128="NO",$O128, _xludf.NA())</f>
        <v>32</v>
      </c>
      <c r="S128" s="5" t="e">
        <f ca="1">IF($H128="SI",$N128, _xludf.NA())</f>
        <v>#NAME?</v>
      </c>
      <c r="T128" s="5">
        <f>IF($H128="NO",$N128, _xludf.NA())</f>
        <v>976712.18</v>
      </c>
    </row>
    <row r="129" spans="1:20" x14ac:dyDescent="0.3">
      <c r="A129">
        <v>128</v>
      </c>
      <c r="B129" t="s">
        <v>15</v>
      </c>
      <c r="C129">
        <v>212500</v>
      </c>
      <c r="D129" t="s">
        <v>10</v>
      </c>
      <c r="E129" t="s">
        <v>16</v>
      </c>
      <c r="F129" t="s">
        <v>12</v>
      </c>
      <c r="G129" t="s">
        <v>12</v>
      </c>
      <c r="H129" t="s">
        <v>13</v>
      </c>
      <c r="I129">
        <v>45</v>
      </c>
      <c r="J129">
        <f>(moras__2[[#This Row],[EDAD]]-AVERAGE(I:I))/ _xlfn.STDEV.P(I:I)</f>
        <v>0.2183576569849362</v>
      </c>
      <c r="K129" t="str">
        <f>IF(ABS(moras__2[[#This Row],[Z-Score de edad]])&gt;1.96, "Atípico","Normal")</f>
        <v>Normal</v>
      </c>
      <c r="L129">
        <f>(moras__2[[#This Row],[SALARIO]]-AVERAGE(C:C)) / _xlfn.STDEV.P(C:C)</f>
        <v>-0.54880086574676701</v>
      </c>
      <c r="M129" t="str">
        <f>IF(ABS(moras__2[[#This Row],[Z-Score de salario]])&gt;1.96, "Atípico", "Normal")</f>
        <v>Normal</v>
      </c>
      <c r="N129" s="5">
        <f t="shared" si="3"/>
        <v>212500</v>
      </c>
      <c r="O129" s="5">
        <f t="shared" si="4"/>
        <v>45</v>
      </c>
      <c r="P129" s="5" t="str">
        <f t="shared" si="5"/>
        <v>ASALARIADO</v>
      </c>
      <c r="Q129" s="5" t="e">
        <f ca="1">IF($H129="SI", $O129, _xludf.NA())</f>
        <v>#NAME?</v>
      </c>
      <c r="R129" s="5">
        <f>IF($H129="NO",$O129, _xludf.NA())</f>
        <v>45</v>
      </c>
      <c r="S129" s="5" t="e">
        <f ca="1">IF($H129="SI",$N129, _xludf.NA())</f>
        <v>#NAME?</v>
      </c>
      <c r="T129" s="5">
        <f>IF($H129="NO",$N129, _xludf.NA())</f>
        <v>212500</v>
      </c>
    </row>
    <row r="130" spans="1:20" x14ac:dyDescent="0.3">
      <c r="A130">
        <v>129</v>
      </c>
      <c r="B130" t="s">
        <v>9</v>
      </c>
      <c r="C130">
        <v>300018</v>
      </c>
      <c r="D130" t="s">
        <v>18</v>
      </c>
      <c r="E130" t="s">
        <v>16</v>
      </c>
      <c r="F130" t="s">
        <v>12</v>
      </c>
      <c r="G130" t="s">
        <v>13</v>
      </c>
      <c r="H130" t="s">
        <v>13</v>
      </c>
      <c r="I130">
        <v>58</v>
      </c>
      <c r="J130">
        <f>(moras__2[[#This Row],[EDAD]]-AVERAGE(I:I))/ _xlfn.STDEV.P(I:I)</f>
        <v>1.1359287647796479</v>
      </c>
      <c r="K130" t="str">
        <f>IF(ABS(moras__2[[#This Row],[Z-Score de edad]])&gt;1.96, "Atípico","Normal")</f>
        <v>Normal</v>
      </c>
      <c r="L130">
        <f>(moras__2[[#This Row],[SALARIO]]-AVERAGE(C:C)) / _xlfn.STDEV.P(C:C)</f>
        <v>-0.44087670126835837</v>
      </c>
      <c r="M130" t="str">
        <f>IF(ABS(moras__2[[#This Row],[Z-Score de salario]])&gt;1.96, "Atípico", "Normal")</f>
        <v>Normal</v>
      </c>
      <c r="N130" s="5">
        <f t="shared" si="3"/>
        <v>300018</v>
      </c>
      <c r="O130" s="5">
        <f t="shared" si="4"/>
        <v>58</v>
      </c>
      <c r="P130" s="5" t="str">
        <f t="shared" si="5"/>
        <v>TRABAJADOR INDEPENDIENTE</v>
      </c>
      <c r="Q130" s="5" t="e">
        <f ca="1">IF($H130="SI", $O130, _xludf.NA())</f>
        <v>#NAME?</v>
      </c>
      <c r="R130" s="5">
        <f>IF($H130="NO",$O130, _xludf.NA())</f>
        <v>58</v>
      </c>
      <c r="S130" s="5" t="e">
        <f ca="1">IF($H130="SI",$N130, _xludf.NA())</f>
        <v>#NAME?</v>
      </c>
      <c r="T130" s="5">
        <f>IF($H130="NO",$N130, _xludf.NA())</f>
        <v>300018</v>
      </c>
    </row>
    <row r="131" spans="1:20" x14ac:dyDescent="0.3">
      <c r="A131">
        <v>130</v>
      </c>
      <c r="B131" t="s">
        <v>9</v>
      </c>
      <c r="C131">
        <v>489327</v>
      </c>
      <c r="D131" t="s">
        <v>10</v>
      </c>
      <c r="E131" t="s">
        <v>11</v>
      </c>
      <c r="F131" t="s">
        <v>12</v>
      </c>
      <c r="G131" t="s">
        <v>13</v>
      </c>
      <c r="H131" t="s">
        <v>13</v>
      </c>
      <c r="I131">
        <v>33</v>
      </c>
      <c r="J131">
        <f>(moras__2[[#This Row],[EDAD]]-AVERAGE(I:I))/ _xlfn.STDEV.P(I:I)</f>
        <v>-0.62863105790248996</v>
      </c>
      <c r="K131" t="str">
        <f>IF(ABS(moras__2[[#This Row],[Z-Score de edad]])&gt;1.96, "Atípico","Normal")</f>
        <v>Normal</v>
      </c>
      <c r="L131">
        <f>(moras__2[[#This Row],[SALARIO]]-AVERAGE(C:C)) / _xlfn.STDEV.P(C:C)</f>
        <v>-0.2074274033725762</v>
      </c>
      <c r="M131" t="str">
        <f>IF(ABS(moras__2[[#This Row],[Z-Score de salario]])&gt;1.96, "Atípico", "Normal")</f>
        <v>Normal</v>
      </c>
      <c r="N131" s="5">
        <f t="shared" ref="N131:N194" si="6">IF(ISBLANK(C131),  MEDIAN($C$2:$C$5001), C131)</f>
        <v>489327</v>
      </c>
      <c r="O131" s="5">
        <f t="shared" ref="O131:O194" si="7">IF(ISBLANK(I131), MEDIAN($I$2:$I$5001), I131)</f>
        <v>33</v>
      </c>
      <c r="P131" s="5" t="str">
        <f t="shared" ref="P131:P194" si="8">IF(ISBLANK(D131), "ASALARIADO", D131)</f>
        <v>ASALARIADO</v>
      </c>
      <c r="Q131" s="5" t="e">
        <f ca="1">IF($H131="SI", $O131, _xludf.NA())</f>
        <v>#NAME?</v>
      </c>
      <c r="R131" s="5">
        <f>IF($H131="NO",$O131, _xludf.NA())</f>
        <v>33</v>
      </c>
      <c r="S131" s="5" t="e">
        <f ca="1">IF($H131="SI",$N131, _xludf.NA())</f>
        <v>#NAME?</v>
      </c>
      <c r="T131" s="5">
        <f>IF($H131="NO",$N131, _xludf.NA())</f>
        <v>489327</v>
      </c>
    </row>
    <row r="132" spans="1:20" x14ac:dyDescent="0.3">
      <c r="A132">
        <v>131</v>
      </c>
      <c r="B132" t="s">
        <v>15</v>
      </c>
      <c r="C132">
        <v>299647</v>
      </c>
      <c r="D132" t="s">
        <v>17</v>
      </c>
      <c r="E132" t="s">
        <v>16</v>
      </c>
      <c r="F132" t="s">
        <v>12</v>
      </c>
      <c r="G132" t="s">
        <v>13</v>
      </c>
      <c r="H132" t="s">
        <v>13</v>
      </c>
      <c r="I132">
        <v>50</v>
      </c>
      <c r="J132">
        <f>(moras__2[[#This Row],[EDAD]]-AVERAGE(I:I))/ _xlfn.STDEV.P(I:I)</f>
        <v>0.57126962152136374</v>
      </c>
      <c r="K132" t="str">
        <f>IF(ABS(moras__2[[#This Row],[Z-Score de edad]])&gt;1.96, "Atípico","Normal")</f>
        <v>Normal</v>
      </c>
      <c r="L132">
        <f>(moras__2[[#This Row],[SALARIO]]-AVERAGE(C:C)) / _xlfn.STDEV.P(C:C)</f>
        <v>-0.44133420561056785</v>
      </c>
      <c r="M132" t="str">
        <f>IF(ABS(moras__2[[#This Row],[Z-Score de salario]])&gt;1.96, "Atípico", "Normal")</f>
        <v>Normal</v>
      </c>
      <c r="N132" s="5">
        <f t="shared" si="6"/>
        <v>299647</v>
      </c>
      <c r="O132" s="5">
        <f t="shared" si="7"/>
        <v>50</v>
      </c>
      <c r="P132" s="5" t="str">
        <f t="shared" si="8"/>
        <v>ASEGURADO VOLUNTARIO</v>
      </c>
      <c r="Q132" s="5" t="e">
        <f ca="1">IF($H132="SI", $O132, _xludf.NA())</f>
        <v>#NAME?</v>
      </c>
      <c r="R132" s="5">
        <f>IF($H132="NO",$O132, _xludf.NA())</f>
        <v>50</v>
      </c>
      <c r="S132" s="5" t="e">
        <f ca="1">IF($H132="SI",$N132, _xludf.NA())</f>
        <v>#NAME?</v>
      </c>
      <c r="T132" s="5">
        <f>IF($H132="NO",$N132, _xludf.NA())</f>
        <v>299647</v>
      </c>
    </row>
    <row r="133" spans="1:20" x14ac:dyDescent="0.3">
      <c r="A133">
        <v>132</v>
      </c>
      <c r="B133" t="s">
        <v>9</v>
      </c>
      <c r="C133">
        <v>1093666.56</v>
      </c>
      <c r="D133" t="s">
        <v>10</v>
      </c>
      <c r="E133" t="s">
        <v>16</v>
      </c>
      <c r="F133" t="s">
        <v>12</v>
      </c>
      <c r="G133" t="s">
        <v>13</v>
      </c>
      <c r="H133" t="s">
        <v>12</v>
      </c>
      <c r="I133">
        <v>55</v>
      </c>
      <c r="J133">
        <f>(moras__2[[#This Row],[EDAD]]-AVERAGE(I:I))/ _xlfn.STDEV.P(I:I)</f>
        <v>0.92418158605779133</v>
      </c>
      <c r="K133" t="str">
        <f>IF(ABS(moras__2[[#This Row],[Z-Score de edad]])&gt;1.96, "Atípico","Normal")</f>
        <v>Normal</v>
      </c>
      <c r="L133">
        <f>(moras__2[[#This Row],[SALARIO]]-AVERAGE(C:C)) / _xlfn.STDEV.P(C:C)</f>
        <v>0.53782319735240736</v>
      </c>
      <c r="M133" t="str">
        <f>IF(ABS(moras__2[[#This Row],[Z-Score de salario]])&gt;1.96, "Atípico", "Normal")</f>
        <v>Normal</v>
      </c>
      <c r="N133" s="5">
        <f t="shared" si="6"/>
        <v>1093666.56</v>
      </c>
      <c r="O133" s="5">
        <f t="shared" si="7"/>
        <v>55</v>
      </c>
      <c r="P133" s="5" t="str">
        <f t="shared" si="8"/>
        <v>ASALARIADO</v>
      </c>
      <c r="Q133" s="5">
        <f>IF($H133="SI", $O133, _xludf.NA())</f>
        <v>55</v>
      </c>
      <c r="R133" s="5" t="e">
        <f ca="1">IF($H133="NO",$O133, _xludf.NA())</f>
        <v>#NAME?</v>
      </c>
      <c r="S133" s="5">
        <f>IF($H133="SI",$N133, _xludf.NA())</f>
        <v>1093666.56</v>
      </c>
      <c r="T133" s="5" t="e">
        <f ca="1">IF($H133="NO",$N133, _xludf.NA())</f>
        <v>#NAME?</v>
      </c>
    </row>
    <row r="134" spans="1:20" x14ac:dyDescent="0.3">
      <c r="A134">
        <v>133</v>
      </c>
      <c r="B134" t="s">
        <v>9</v>
      </c>
      <c r="C134">
        <v>677626.04</v>
      </c>
      <c r="D134" t="s">
        <v>10</v>
      </c>
      <c r="E134" t="s">
        <v>16</v>
      </c>
      <c r="F134" t="s">
        <v>12</v>
      </c>
      <c r="G134" t="s">
        <v>13</v>
      </c>
      <c r="H134" t="s">
        <v>13</v>
      </c>
      <c r="I134">
        <v>57</v>
      </c>
      <c r="J134">
        <f>(moras__2[[#This Row],[EDAD]]-AVERAGE(I:I))/ _xlfn.STDEV.P(I:I)</f>
        <v>1.0653463718723624</v>
      </c>
      <c r="K134" t="str">
        <f>IF(ABS(moras__2[[#This Row],[Z-Score de edad]])&gt;1.96, "Atípico","Normal")</f>
        <v>Normal</v>
      </c>
      <c r="L134">
        <f>(moras__2[[#This Row],[SALARIO]]-AVERAGE(C:C)) / _xlfn.STDEV.P(C:C)</f>
        <v>2.4776446853508161E-2</v>
      </c>
      <c r="M134" t="str">
        <f>IF(ABS(moras__2[[#This Row],[Z-Score de salario]])&gt;1.96, "Atípico", "Normal")</f>
        <v>Normal</v>
      </c>
      <c r="N134" s="5">
        <f t="shared" si="6"/>
        <v>677626.04</v>
      </c>
      <c r="O134" s="5">
        <f t="shared" si="7"/>
        <v>57</v>
      </c>
      <c r="P134" s="5" t="str">
        <f t="shared" si="8"/>
        <v>ASALARIADO</v>
      </c>
      <c r="Q134" s="5" t="e">
        <f ca="1">IF($H134="SI", $O134, _xludf.NA())</f>
        <v>#NAME?</v>
      </c>
      <c r="R134" s="5">
        <f>IF($H134="NO",$O134, _xludf.NA())</f>
        <v>57</v>
      </c>
      <c r="S134" s="5" t="e">
        <f ca="1">IF($H134="SI",$N134, _xludf.NA())</f>
        <v>#NAME?</v>
      </c>
      <c r="T134" s="5">
        <f>IF($H134="NO",$N134, _xludf.NA())</f>
        <v>677626.04</v>
      </c>
    </row>
    <row r="135" spans="1:20" x14ac:dyDescent="0.3">
      <c r="A135">
        <v>134</v>
      </c>
      <c r="B135" t="s">
        <v>9</v>
      </c>
      <c r="C135">
        <v>462063.22</v>
      </c>
      <c r="D135" t="s">
        <v>10</v>
      </c>
      <c r="E135" t="s">
        <v>16</v>
      </c>
      <c r="F135" t="s">
        <v>12</v>
      </c>
      <c r="G135" t="s">
        <v>13</v>
      </c>
      <c r="H135" t="s">
        <v>13</v>
      </c>
      <c r="I135">
        <v>54</v>
      </c>
      <c r="J135">
        <f>(moras__2[[#This Row],[EDAD]]-AVERAGE(I:I))/ _xlfn.STDEV.P(I:I)</f>
        <v>0.85359919315050581</v>
      </c>
      <c r="K135" t="str">
        <f>IF(ABS(moras__2[[#This Row],[Z-Score de edad]])&gt;1.96, "Atípico","Normal")</f>
        <v>Normal</v>
      </c>
      <c r="L135">
        <f>(moras__2[[#This Row],[SALARIO]]-AVERAGE(C:C)) / _xlfn.STDEV.P(C:C)</f>
        <v>-0.2410481519845549</v>
      </c>
      <c r="M135" t="str">
        <f>IF(ABS(moras__2[[#This Row],[Z-Score de salario]])&gt;1.96, "Atípico", "Normal")</f>
        <v>Normal</v>
      </c>
      <c r="N135" s="5">
        <f t="shared" si="6"/>
        <v>462063.22</v>
      </c>
      <c r="O135" s="5">
        <f t="shared" si="7"/>
        <v>54</v>
      </c>
      <c r="P135" s="5" t="str">
        <f t="shared" si="8"/>
        <v>ASALARIADO</v>
      </c>
      <c r="Q135" s="5" t="e">
        <f ca="1">IF($H135="SI", $O135, _xludf.NA())</f>
        <v>#NAME?</v>
      </c>
      <c r="R135" s="5">
        <f>IF($H135="NO",$O135, _xludf.NA())</f>
        <v>54</v>
      </c>
      <c r="S135" s="5" t="e">
        <f ca="1">IF($H135="SI",$N135, _xludf.NA())</f>
        <v>#NAME?</v>
      </c>
      <c r="T135" s="5">
        <f>IF($H135="NO",$N135, _xludf.NA())</f>
        <v>462063.22</v>
      </c>
    </row>
    <row r="136" spans="1:20" x14ac:dyDescent="0.3">
      <c r="A136">
        <v>135</v>
      </c>
      <c r="B136" t="s">
        <v>9</v>
      </c>
      <c r="C136">
        <v>966790.5</v>
      </c>
      <c r="D136" t="s">
        <v>10</v>
      </c>
      <c r="E136" t="s">
        <v>11</v>
      </c>
      <c r="F136" t="s">
        <v>12</v>
      </c>
      <c r="G136" t="s">
        <v>13</v>
      </c>
      <c r="H136" t="s">
        <v>13</v>
      </c>
      <c r="I136">
        <v>43</v>
      </c>
      <c r="J136">
        <f>(moras__2[[#This Row],[EDAD]]-AVERAGE(I:I))/ _xlfn.STDEV.P(I:I)</f>
        <v>7.7192871170365177E-2</v>
      </c>
      <c r="K136" t="str">
        <f>IF(ABS(moras__2[[#This Row],[Z-Score de edad]])&gt;1.96, "Atípico","Normal")</f>
        <v>Normal</v>
      </c>
      <c r="L136">
        <f>(moras__2[[#This Row],[SALARIO]]-AVERAGE(C:C)) / _xlfn.STDEV.P(C:C)</f>
        <v>0.38136403731890056</v>
      </c>
      <c r="M136" t="str">
        <f>IF(ABS(moras__2[[#This Row],[Z-Score de salario]])&gt;1.96, "Atípico", "Normal")</f>
        <v>Normal</v>
      </c>
      <c r="N136" s="5">
        <f t="shared" si="6"/>
        <v>966790.5</v>
      </c>
      <c r="O136" s="5">
        <f t="shared" si="7"/>
        <v>43</v>
      </c>
      <c r="P136" s="5" t="str">
        <f t="shared" si="8"/>
        <v>ASALARIADO</v>
      </c>
      <c r="Q136" s="5" t="e">
        <f ca="1">IF($H136="SI", $O136, _xludf.NA())</f>
        <v>#NAME?</v>
      </c>
      <c r="R136" s="5">
        <f>IF($H136="NO",$O136, _xludf.NA())</f>
        <v>43</v>
      </c>
      <c r="S136" s="5" t="e">
        <f ca="1">IF($H136="SI",$N136, _xludf.NA())</f>
        <v>#NAME?</v>
      </c>
      <c r="T136" s="5">
        <f>IF($H136="NO",$N136, _xludf.NA())</f>
        <v>966790.5</v>
      </c>
    </row>
    <row r="137" spans="1:20" x14ac:dyDescent="0.3">
      <c r="A137">
        <v>136</v>
      </c>
      <c r="B137" t="s">
        <v>9</v>
      </c>
      <c r="C137">
        <v>318242.84000000003</v>
      </c>
      <c r="D137" t="s">
        <v>10</v>
      </c>
      <c r="E137" t="s">
        <v>11</v>
      </c>
      <c r="F137" t="s">
        <v>12</v>
      </c>
      <c r="G137" t="s">
        <v>13</v>
      </c>
      <c r="H137" t="s">
        <v>13</v>
      </c>
      <c r="I137">
        <v>59</v>
      </c>
      <c r="J137">
        <f>(moras__2[[#This Row],[EDAD]]-AVERAGE(I:I))/ _xlfn.STDEV.P(I:I)</f>
        <v>1.2065111576869334</v>
      </c>
      <c r="K137" t="str">
        <f>IF(ABS(moras__2[[#This Row],[Z-Score de edad]])&gt;1.96, "Atípico","Normal")</f>
        <v>Normal</v>
      </c>
      <c r="L137">
        <f>(moras__2[[#This Row],[SALARIO]]-AVERAGE(C:C)) / _xlfn.STDEV.P(C:C)</f>
        <v>-0.41840246020077587</v>
      </c>
      <c r="M137" t="str">
        <f>IF(ABS(moras__2[[#This Row],[Z-Score de salario]])&gt;1.96, "Atípico", "Normal")</f>
        <v>Normal</v>
      </c>
      <c r="N137" s="5">
        <f t="shared" si="6"/>
        <v>318242.84000000003</v>
      </c>
      <c r="O137" s="5">
        <f t="shared" si="7"/>
        <v>59</v>
      </c>
      <c r="P137" s="5" t="str">
        <f t="shared" si="8"/>
        <v>ASALARIADO</v>
      </c>
      <c r="Q137" s="5" t="e">
        <f ca="1">IF($H137="SI", $O137, _xludf.NA())</f>
        <v>#NAME?</v>
      </c>
      <c r="R137" s="5">
        <f>IF($H137="NO",$O137, _xludf.NA())</f>
        <v>59</v>
      </c>
      <c r="S137" s="5" t="e">
        <f ca="1">IF($H137="SI",$N137, _xludf.NA())</f>
        <v>#NAME?</v>
      </c>
      <c r="T137" s="5">
        <f>IF($H137="NO",$N137, _xludf.NA())</f>
        <v>318242.84000000003</v>
      </c>
    </row>
    <row r="138" spans="1:20" x14ac:dyDescent="0.3">
      <c r="A138">
        <v>137</v>
      </c>
      <c r="B138" t="s">
        <v>9</v>
      </c>
      <c r="C138">
        <v>1411134.97</v>
      </c>
      <c r="D138" t="s">
        <v>10</v>
      </c>
      <c r="E138" t="s">
        <v>16</v>
      </c>
      <c r="F138" t="s">
        <v>12</v>
      </c>
      <c r="G138" t="s">
        <v>13</v>
      </c>
      <c r="H138" t="s">
        <v>13</v>
      </c>
      <c r="I138">
        <v>31</v>
      </c>
      <c r="J138">
        <f>(moras__2[[#This Row],[EDAD]]-AVERAGE(I:I))/ _xlfn.STDEV.P(I:I)</f>
        <v>-0.769795843717061</v>
      </c>
      <c r="K138" t="str">
        <f>IF(ABS(moras__2[[#This Row],[Z-Score de edad]])&gt;1.96, "Atípico","Normal")</f>
        <v>Normal</v>
      </c>
      <c r="L138">
        <f>(moras__2[[#This Row],[SALARIO]]-AVERAGE(C:C)) / _xlfn.STDEV.P(C:C)</f>
        <v>0.92931423802448476</v>
      </c>
      <c r="M138" t="str">
        <f>IF(ABS(moras__2[[#This Row],[Z-Score de salario]])&gt;1.96, "Atípico", "Normal")</f>
        <v>Normal</v>
      </c>
      <c r="N138" s="5">
        <f t="shared" si="6"/>
        <v>1411134.97</v>
      </c>
      <c r="O138" s="5">
        <f t="shared" si="7"/>
        <v>31</v>
      </c>
      <c r="P138" s="5" t="str">
        <f t="shared" si="8"/>
        <v>ASALARIADO</v>
      </c>
      <c r="Q138" s="5" t="e">
        <f ca="1">IF($H138="SI", $O138, _xludf.NA())</f>
        <v>#NAME?</v>
      </c>
      <c r="R138" s="5">
        <f>IF($H138="NO",$O138, _xludf.NA())</f>
        <v>31</v>
      </c>
      <c r="S138" s="5" t="e">
        <f ca="1">IF($H138="SI",$N138, _xludf.NA())</f>
        <v>#NAME?</v>
      </c>
      <c r="T138" s="5">
        <f>IF($H138="NO",$N138, _xludf.NA())</f>
        <v>1411134.97</v>
      </c>
    </row>
    <row r="139" spans="1:20" x14ac:dyDescent="0.3">
      <c r="A139">
        <v>138</v>
      </c>
      <c r="B139" t="s">
        <v>15</v>
      </c>
      <c r="C139">
        <v>402904</v>
      </c>
      <c r="D139" t="s">
        <v>21</v>
      </c>
      <c r="E139" t="s">
        <v>16</v>
      </c>
      <c r="F139" t="s">
        <v>12</v>
      </c>
      <c r="G139" t="s">
        <v>12</v>
      </c>
      <c r="H139" t="s">
        <v>13</v>
      </c>
      <c r="I139">
        <v>24</v>
      </c>
      <c r="J139">
        <f>(moras__2[[#This Row],[EDAD]]-AVERAGE(I:I))/ _xlfn.STDEV.P(I:I)</f>
        <v>-1.2638725940680595</v>
      </c>
      <c r="K139" t="str">
        <f>IF(ABS(moras__2[[#This Row],[Z-Score de edad]])&gt;1.96, "Atípico","Normal")</f>
        <v>Normal</v>
      </c>
      <c r="L139">
        <f>(moras__2[[#This Row],[SALARIO]]-AVERAGE(C:C)) / _xlfn.STDEV.P(C:C)</f>
        <v>-0.31400125180052829</v>
      </c>
      <c r="M139" t="str">
        <f>IF(ABS(moras__2[[#This Row],[Z-Score de salario]])&gt;1.96, "Atípico", "Normal")</f>
        <v>Normal</v>
      </c>
      <c r="N139" s="5">
        <f t="shared" si="6"/>
        <v>402904</v>
      </c>
      <c r="O139" s="5">
        <f t="shared" si="7"/>
        <v>24</v>
      </c>
      <c r="P139" s="5" t="str">
        <f t="shared" si="8"/>
        <v>CONVENIOS ESPECIALES DE ASEGURADOS VOLUNTARIOS</v>
      </c>
      <c r="Q139" s="5" t="e">
        <f ca="1">IF($H139="SI", $O139, _xludf.NA())</f>
        <v>#NAME?</v>
      </c>
      <c r="R139" s="5">
        <f>IF($H139="NO",$O139, _xludf.NA())</f>
        <v>24</v>
      </c>
      <c r="S139" s="5" t="e">
        <f ca="1">IF($H139="SI",$N139, _xludf.NA())</f>
        <v>#NAME?</v>
      </c>
      <c r="T139" s="5">
        <f>IF($H139="NO",$N139, _xludf.NA())</f>
        <v>402904</v>
      </c>
    </row>
    <row r="140" spans="1:20" x14ac:dyDescent="0.3">
      <c r="A140">
        <v>139</v>
      </c>
      <c r="B140" t="s">
        <v>9</v>
      </c>
      <c r="C140">
        <v>356903.88</v>
      </c>
      <c r="D140" t="s">
        <v>10</v>
      </c>
      <c r="E140" t="s">
        <v>16</v>
      </c>
      <c r="F140" t="s">
        <v>12</v>
      </c>
      <c r="G140" t="s">
        <v>13</v>
      </c>
      <c r="H140" t="s">
        <v>13</v>
      </c>
      <c r="I140">
        <v>43</v>
      </c>
      <c r="J140">
        <f>(moras__2[[#This Row],[EDAD]]-AVERAGE(I:I))/ _xlfn.STDEV.P(I:I)</f>
        <v>7.7192871170365177E-2</v>
      </c>
      <c r="K140" t="str">
        <f>IF(ABS(moras__2[[#This Row],[Z-Score de edad]])&gt;1.96, "Atípico","Normal")</f>
        <v>Normal</v>
      </c>
      <c r="L140">
        <f>(moras__2[[#This Row],[SALARIO]]-AVERAGE(C:C)) / _xlfn.STDEV.P(C:C)</f>
        <v>-0.37072700555297389</v>
      </c>
      <c r="M140" t="str">
        <f>IF(ABS(moras__2[[#This Row],[Z-Score de salario]])&gt;1.96, "Atípico", "Normal")</f>
        <v>Normal</v>
      </c>
      <c r="N140" s="5">
        <f t="shared" si="6"/>
        <v>356903.88</v>
      </c>
      <c r="O140" s="5">
        <f t="shared" si="7"/>
        <v>43</v>
      </c>
      <c r="P140" s="5" t="str">
        <f t="shared" si="8"/>
        <v>ASALARIADO</v>
      </c>
      <c r="Q140" s="5" t="e">
        <f ca="1">IF($H140="SI", $O140, _xludf.NA())</f>
        <v>#NAME?</v>
      </c>
      <c r="R140" s="5">
        <f>IF($H140="NO",$O140, _xludf.NA())</f>
        <v>43</v>
      </c>
      <c r="S140" s="5" t="e">
        <f ca="1">IF($H140="SI",$N140, _xludf.NA())</f>
        <v>#NAME?</v>
      </c>
      <c r="T140" s="5">
        <f>IF($H140="NO",$N140, _xludf.NA())</f>
        <v>356903.88</v>
      </c>
    </row>
    <row r="141" spans="1:20" x14ac:dyDescent="0.3">
      <c r="A141">
        <v>140</v>
      </c>
      <c r="B141" t="s">
        <v>9</v>
      </c>
      <c r="C141">
        <v>278035</v>
      </c>
      <c r="D141" t="s">
        <v>17</v>
      </c>
      <c r="E141" t="s">
        <v>16</v>
      </c>
      <c r="F141" t="s">
        <v>12</v>
      </c>
      <c r="G141" t="s">
        <v>13</v>
      </c>
      <c r="H141" t="s">
        <v>13</v>
      </c>
      <c r="I141">
        <v>41</v>
      </c>
      <c r="J141">
        <f>(moras__2[[#This Row],[EDAD]]-AVERAGE(I:I))/ _xlfn.STDEV.P(I:I)</f>
        <v>-6.397191464420586E-2</v>
      </c>
      <c r="K141" t="str">
        <f>IF(ABS(moras__2[[#This Row],[Z-Score de edad]])&gt;1.96, "Atípico","Normal")</f>
        <v>Normal</v>
      </c>
      <c r="L141">
        <f>(moras__2[[#This Row],[SALARIO]]-AVERAGE(C:C)) / _xlfn.STDEV.P(C:C)</f>
        <v>-0.46798537500094889</v>
      </c>
      <c r="M141" t="str">
        <f>IF(ABS(moras__2[[#This Row],[Z-Score de salario]])&gt;1.96, "Atípico", "Normal")</f>
        <v>Normal</v>
      </c>
      <c r="N141" s="5">
        <f t="shared" si="6"/>
        <v>278035</v>
      </c>
      <c r="O141" s="5">
        <f t="shared" si="7"/>
        <v>41</v>
      </c>
      <c r="P141" s="5" t="str">
        <f t="shared" si="8"/>
        <v>ASEGURADO VOLUNTARIO</v>
      </c>
      <c r="Q141" s="5" t="e">
        <f ca="1">IF($H141="SI", $O141, _xludf.NA())</f>
        <v>#NAME?</v>
      </c>
      <c r="R141" s="5">
        <f>IF($H141="NO",$O141, _xludf.NA())</f>
        <v>41</v>
      </c>
      <c r="S141" s="5" t="e">
        <f ca="1">IF($H141="SI",$N141, _xludf.NA())</f>
        <v>#NAME?</v>
      </c>
      <c r="T141" s="5">
        <f>IF($H141="NO",$N141, _xludf.NA())</f>
        <v>278035</v>
      </c>
    </row>
    <row r="142" spans="1:20" x14ac:dyDescent="0.3">
      <c r="A142">
        <v>141</v>
      </c>
      <c r="B142" t="s">
        <v>15</v>
      </c>
      <c r="C142">
        <v>297046</v>
      </c>
      <c r="D142" t="s">
        <v>18</v>
      </c>
      <c r="E142" t="s">
        <v>16</v>
      </c>
      <c r="F142" t="s">
        <v>12</v>
      </c>
      <c r="G142" t="s">
        <v>13</v>
      </c>
      <c r="H142" t="s">
        <v>13</v>
      </c>
      <c r="I142">
        <v>65</v>
      </c>
      <c r="J142">
        <f>(moras__2[[#This Row],[EDAD]]-AVERAGE(I:I))/ _xlfn.STDEV.P(I:I)</f>
        <v>1.6300055151306465</v>
      </c>
      <c r="K142" t="str">
        <f>IF(ABS(moras__2[[#This Row],[Z-Score de edad]])&gt;1.96, "Atípico","Normal")</f>
        <v>Normal</v>
      </c>
      <c r="L142">
        <f>(moras__2[[#This Row],[SALARIO]]-AVERAGE(C:C)) / _xlfn.STDEV.P(C:C)</f>
        <v>-0.44454166866740574</v>
      </c>
      <c r="M142" t="str">
        <f>IF(ABS(moras__2[[#This Row],[Z-Score de salario]])&gt;1.96, "Atípico", "Normal")</f>
        <v>Normal</v>
      </c>
      <c r="N142" s="5">
        <f t="shared" si="6"/>
        <v>297046</v>
      </c>
      <c r="O142" s="5">
        <f t="shared" si="7"/>
        <v>65</v>
      </c>
      <c r="P142" s="5" t="str">
        <f t="shared" si="8"/>
        <v>TRABAJADOR INDEPENDIENTE</v>
      </c>
      <c r="Q142" s="5" t="e">
        <f ca="1">IF($H142="SI", $O142, _xludf.NA())</f>
        <v>#NAME?</v>
      </c>
      <c r="R142" s="5">
        <f>IF($H142="NO",$O142, _xludf.NA())</f>
        <v>65</v>
      </c>
      <c r="S142" s="5" t="e">
        <f ca="1">IF($H142="SI",$N142, _xludf.NA())</f>
        <v>#NAME?</v>
      </c>
      <c r="T142" s="5">
        <f>IF($H142="NO",$N142, _xludf.NA())</f>
        <v>297046</v>
      </c>
    </row>
    <row r="143" spans="1:20" x14ac:dyDescent="0.3">
      <c r="A143">
        <v>142</v>
      </c>
      <c r="B143" t="s">
        <v>15</v>
      </c>
      <c r="C143">
        <v>400000</v>
      </c>
      <c r="D143" t="s">
        <v>10</v>
      </c>
      <c r="E143" t="s">
        <v>16</v>
      </c>
      <c r="F143" t="s">
        <v>12</v>
      </c>
      <c r="G143" t="s">
        <v>13</v>
      </c>
      <c r="H143" t="s">
        <v>13</v>
      </c>
      <c r="I143">
        <v>46</v>
      </c>
      <c r="J143">
        <f>(moras__2[[#This Row],[EDAD]]-AVERAGE(I:I))/ _xlfn.STDEV.P(I:I)</f>
        <v>0.28894004989222172</v>
      </c>
      <c r="K143" t="str">
        <f>IF(ABS(moras__2[[#This Row],[Z-Score de edad]])&gt;1.96, "Atípico","Normal")</f>
        <v>Normal</v>
      </c>
      <c r="L143">
        <f>(moras__2[[#This Row],[SALARIO]]-AVERAGE(C:C)) / _xlfn.STDEV.P(C:C)</f>
        <v>-0.31758236395625966</v>
      </c>
      <c r="M143" t="str">
        <f>IF(ABS(moras__2[[#This Row],[Z-Score de salario]])&gt;1.96, "Atípico", "Normal")</f>
        <v>Normal</v>
      </c>
      <c r="N143" s="5">
        <f t="shared" si="6"/>
        <v>400000</v>
      </c>
      <c r="O143" s="5">
        <f t="shared" si="7"/>
        <v>46</v>
      </c>
      <c r="P143" s="5" t="str">
        <f t="shared" si="8"/>
        <v>ASALARIADO</v>
      </c>
      <c r="Q143" s="5" t="e">
        <f ca="1">IF($H143="SI", $O143, _xludf.NA())</f>
        <v>#NAME?</v>
      </c>
      <c r="R143" s="5">
        <f>IF($H143="NO",$O143, _xludf.NA())</f>
        <v>46</v>
      </c>
      <c r="S143" s="5" t="e">
        <f ca="1">IF($H143="SI",$N143, _xludf.NA())</f>
        <v>#NAME?</v>
      </c>
      <c r="T143" s="5">
        <f>IF($H143="NO",$N143, _xludf.NA())</f>
        <v>400000</v>
      </c>
    </row>
    <row r="144" spans="1:20" x14ac:dyDescent="0.3">
      <c r="A144">
        <v>143</v>
      </c>
      <c r="B144" t="s">
        <v>15</v>
      </c>
      <c r="C144">
        <v>497114.36</v>
      </c>
      <c r="D144" t="s">
        <v>10</v>
      </c>
      <c r="E144" t="s">
        <v>11</v>
      </c>
      <c r="F144" t="s">
        <v>12</v>
      </c>
      <c r="G144" t="s">
        <v>13</v>
      </c>
      <c r="H144" t="s">
        <v>13</v>
      </c>
      <c r="I144">
        <v>28</v>
      </c>
      <c r="J144">
        <f>(moras__2[[#This Row],[EDAD]]-AVERAGE(I:I))/ _xlfn.STDEV.P(I:I)</f>
        <v>-0.98154302243891756</v>
      </c>
      <c r="K144" t="str">
        <f>IF(ABS(moras__2[[#This Row],[Z-Score de edad]])&gt;1.96, "Atípico","Normal")</f>
        <v>Normal</v>
      </c>
      <c r="L144">
        <f>(moras__2[[#This Row],[SALARIO]]-AVERAGE(C:C)) / _xlfn.STDEV.P(C:C)</f>
        <v>-0.19782430090802516</v>
      </c>
      <c r="M144" t="str">
        <f>IF(ABS(moras__2[[#This Row],[Z-Score de salario]])&gt;1.96, "Atípico", "Normal")</f>
        <v>Normal</v>
      </c>
      <c r="N144" s="5">
        <f t="shared" si="6"/>
        <v>497114.36</v>
      </c>
      <c r="O144" s="5">
        <f t="shared" si="7"/>
        <v>28</v>
      </c>
      <c r="P144" s="5" t="str">
        <f t="shared" si="8"/>
        <v>ASALARIADO</v>
      </c>
      <c r="Q144" s="5" t="e">
        <f ca="1">IF($H144="SI", $O144, _xludf.NA())</f>
        <v>#NAME?</v>
      </c>
      <c r="R144" s="5">
        <f>IF($H144="NO",$O144, _xludf.NA())</f>
        <v>28</v>
      </c>
      <c r="S144" s="5" t="e">
        <f ca="1">IF($H144="SI",$N144, _xludf.NA())</f>
        <v>#NAME?</v>
      </c>
      <c r="T144" s="5">
        <f>IF($H144="NO",$N144, _xludf.NA())</f>
        <v>497114.36</v>
      </c>
    </row>
    <row r="145" spans="1:20" x14ac:dyDescent="0.3">
      <c r="A145">
        <v>144</v>
      </c>
      <c r="B145" t="s">
        <v>9</v>
      </c>
      <c r="C145">
        <v>270074</v>
      </c>
      <c r="D145" t="s">
        <v>10</v>
      </c>
      <c r="E145" t="s">
        <v>16</v>
      </c>
      <c r="F145" t="s">
        <v>12</v>
      </c>
      <c r="G145" t="s">
        <v>13</v>
      </c>
      <c r="H145" t="s">
        <v>12</v>
      </c>
      <c r="I145">
        <v>60</v>
      </c>
      <c r="J145">
        <f>(moras__2[[#This Row],[EDAD]]-AVERAGE(I:I))/ _xlfn.STDEV.P(I:I)</f>
        <v>1.2770935505942189</v>
      </c>
      <c r="K145" t="str">
        <f>IF(ABS(moras__2[[#This Row],[Z-Score de edad]])&gt;1.96, "Atípico","Normal")</f>
        <v>Normal</v>
      </c>
      <c r="L145">
        <f>(moras__2[[#This Row],[SALARIO]]-AVERAGE(C:C)) / _xlfn.STDEV.P(C:C)</f>
        <v>-0.47780260429563809</v>
      </c>
      <c r="M145" t="str">
        <f>IF(ABS(moras__2[[#This Row],[Z-Score de salario]])&gt;1.96, "Atípico", "Normal")</f>
        <v>Normal</v>
      </c>
      <c r="N145" s="5">
        <f t="shared" si="6"/>
        <v>270074</v>
      </c>
      <c r="O145" s="5">
        <f t="shared" si="7"/>
        <v>60</v>
      </c>
      <c r="P145" s="5" t="str">
        <f t="shared" si="8"/>
        <v>ASALARIADO</v>
      </c>
      <c r="Q145" s="5">
        <f>IF($H145="SI", $O145, _xludf.NA())</f>
        <v>60</v>
      </c>
      <c r="R145" s="5" t="e">
        <f ca="1">IF($H145="NO",$O145, _xludf.NA())</f>
        <v>#NAME?</v>
      </c>
      <c r="S145" s="5">
        <f>IF($H145="SI",$N145, _xludf.NA())</f>
        <v>270074</v>
      </c>
      <c r="T145" s="5" t="e">
        <f ca="1">IF($H145="NO",$N145, _xludf.NA())</f>
        <v>#NAME?</v>
      </c>
    </row>
    <row r="146" spans="1:20" x14ac:dyDescent="0.3">
      <c r="A146">
        <v>145</v>
      </c>
      <c r="B146" t="s">
        <v>9</v>
      </c>
      <c r="C146">
        <v>680668.64</v>
      </c>
      <c r="D146" t="s">
        <v>10</v>
      </c>
      <c r="E146" t="s">
        <v>16</v>
      </c>
      <c r="F146" t="s">
        <v>12</v>
      </c>
      <c r="G146" t="s">
        <v>13</v>
      </c>
      <c r="H146" t="s">
        <v>13</v>
      </c>
      <c r="I146">
        <v>37</v>
      </c>
      <c r="J146">
        <f>(moras__2[[#This Row],[EDAD]]-AVERAGE(I:I))/ _xlfn.STDEV.P(I:I)</f>
        <v>-0.34630148627334789</v>
      </c>
      <c r="K146" t="str">
        <f>IF(ABS(moras__2[[#This Row],[Z-Score de edad]])&gt;1.96, "Atípico","Normal")</f>
        <v>Normal</v>
      </c>
      <c r="L146">
        <f>(moras__2[[#This Row],[SALARIO]]-AVERAGE(C:C)) / _xlfn.STDEV.P(C:C)</f>
        <v>2.8528475725763055E-2</v>
      </c>
      <c r="M146" t="str">
        <f>IF(ABS(moras__2[[#This Row],[Z-Score de salario]])&gt;1.96, "Atípico", "Normal")</f>
        <v>Normal</v>
      </c>
      <c r="N146" s="5">
        <f t="shared" si="6"/>
        <v>680668.64</v>
      </c>
      <c r="O146" s="5">
        <f t="shared" si="7"/>
        <v>37</v>
      </c>
      <c r="P146" s="5" t="str">
        <f t="shared" si="8"/>
        <v>ASALARIADO</v>
      </c>
      <c r="Q146" s="5" t="e">
        <f ca="1">IF($H146="SI", $O146, _xludf.NA())</f>
        <v>#NAME?</v>
      </c>
      <c r="R146" s="5">
        <f>IF($H146="NO",$O146, _xludf.NA())</f>
        <v>37</v>
      </c>
      <c r="S146" s="5" t="e">
        <f ca="1">IF($H146="SI",$N146, _xludf.NA())</f>
        <v>#NAME?</v>
      </c>
      <c r="T146" s="5">
        <f>IF($H146="NO",$N146, _xludf.NA())</f>
        <v>680668.64</v>
      </c>
    </row>
    <row r="147" spans="1:20" x14ac:dyDescent="0.3">
      <c r="A147">
        <v>146</v>
      </c>
      <c r="B147" t="s">
        <v>15</v>
      </c>
      <c r="C147">
        <v>148500</v>
      </c>
      <c r="D147" t="s">
        <v>10</v>
      </c>
      <c r="E147" t="s">
        <v>16</v>
      </c>
      <c r="F147" t="s">
        <v>12</v>
      </c>
      <c r="G147" t="s">
        <v>13</v>
      </c>
      <c r="H147" t="s">
        <v>13</v>
      </c>
      <c r="I147">
        <v>50</v>
      </c>
      <c r="J147">
        <f>(moras__2[[#This Row],[EDAD]]-AVERAGE(I:I))/ _xlfn.STDEV.P(I:I)</f>
        <v>0.57126962152136374</v>
      </c>
      <c r="K147" t="str">
        <f>IF(ABS(moras__2[[#This Row],[Z-Score de edad]])&gt;1.96, "Atípico","Normal")</f>
        <v>Normal</v>
      </c>
      <c r="L147">
        <f>(moras__2[[#This Row],[SALARIO]]-AVERAGE(C:C)) / _xlfn.STDEV.P(C:C)</f>
        <v>-0.62772344769126021</v>
      </c>
      <c r="M147" t="str">
        <f>IF(ABS(moras__2[[#This Row],[Z-Score de salario]])&gt;1.96, "Atípico", "Normal")</f>
        <v>Normal</v>
      </c>
      <c r="N147" s="5">
        <f t="shared" si="6"/>
        <v>148500</v>
      </c>
      <c r="O147" s="5">
        <f t="shared" si="7"/>
        <v>50</v>
      </c>
      <c r="P147" s="5" t="str">
        <f t="shared" si="8"/>
        <v>ASALARIADO</v>
      </c>
      <c r="Q147" s="5" t="e">
        <f ca="1">IF($H147="SI", $O147, _xludf.NA())</f>
        <v>#NAME?</v>
      </c>
      <c r="R147" s="5">
        <f>IF($H147="NO",$O147, _xludf.NA())</f>
        <v>50</v>
      </c>
      <c r="S147" s="5" t="e">
        <f ca="1">IF($H147="SI",$N147, _xludf.NA())</f>
        <v>#NAME?</v>
      </c>
      <c r="T147" s="5">
        <f>IF($H147="NO",$N147, _xludf.NA())</f>
        <v>148500</v>
      </c>
    </row>
    <row r="148" spans="1:20" x14ac:dyDescent="0.3">
      <c r="A148">
        <v>147</v>
      </c>
      <c r="B148" t="s">
        <v>15</v>
      </c>
      <c r="C148">
        <v>372323</v>
      </c>
      <c r="D148" t="s">
        <v>10</v>
      </c>
      <c r="E148" t="s">
        <v>11</v>
      </c>
      <c r="F148" t="s">
        <v>12</v>
      </c>
      <c r="G148" t="s">
        <v>13</v>
      </c>
      <c r="H148" t="s">
        <v>13</v>
      </c>
      <c r="I148">
        <v>29</v>
      </c>
      <c r="J148">
        <f>(moras__2[[#This Row],[EDAD]]-AVERAGE(I:I))/ _xlfn.STDEV.P(I:I)</f>
        <v>-0.91096062953163204</v>
      </c>
      <c r="K148" t="str">
        <f>IF(ABS(moras__2[[#This Row],[Z-Score de edad]])&gt;1.96, "Atípico","Normal")</f>
        <v>Normal</v>
      </c>
      <c r="L148">
        <f>(moras__2[[#This Row],[SALARIO]]-AVERAGE(C:C)) / _xlfn.STDEV.P(C:C)</f>
        <v>-0.35171268115122434</v>
      </c>
      <c r="M148" t="str">
        <f>IF(ABS(moras__2[[#This Row],[Z-Score de salario]])&gt;1.96, "Atípico", "Normal")</f>
        <v>Normal</v>
      </c>
      <c r="N148" s="5">
        <f t="shared" si="6"/>
        <v>372323</v>
      </c>
      <c r="O148" s="5">
        <f t="shared" si="7"/>
        <v>29</v>
      </c>
      <c r="P148" s="5" t="str">
        <f t="shared" si="8"/>
        <v>ASALARIADO</v>
      </c>
      <c r="Q148" s="5" t="e">
        <f ca="1">IF($H148="SI", $O148, _xludf.NA())</f>
        <v>#NAME?</v>
      </c>
      <c r="R148" s="5">
        <f>IF($H148="NO",$O148, _xludf.NA())</f>
        <v>29</v>
      </c>
      <c r="S148" s="5" t="e">
        <f ca="1">IF($H148="SI",$N148, _xludf.NA())</f>
        <v>#NAME?</v>
      </c>
      <c r="T148" s="5">
        <f>IF($H148="NO",$N148, _xludf.NA())</f>
        <v>372323</v>
      </c>
    </row>
    <row r="149" spans="1:20" x14ac:dyDescent="0.3">
      <c r="A149">
        <v>148</v>
      </c>
      <c r="B149" t="s">
        <v>15</v>
      </c>
      <c r="C149">
        <v>1069289.8</v>
      </c>
      <c r="D149" t="s">
        <v>14</v>
      </c>
      <c r="E149" t="s">
        <v>11</v>
      </c>
      <c r="F149" t="s">
        <v>12</v>
      </c>
      <c r="G149" t="s">
        <v>13</v>
      </c>
      <c r="H149" t="s">
        <v>13</v>
      </c>
      <c r="I149">
        <v>86</v>
      </c>
      <c r="J149">
        <f>(moras__2[[#This Row],[EDAD]]-AVERAGE(I:I))/ _xlfn.STDEV.P(I:I)</f>
        <v>3.1122357661836424</v>
      </c>
      <c r="K149" t="str">
        <f>IF(ABS(moras__2[[#This Row],[Z-Score de edad]])&gt;1.96, "Atípico","Normal")</f>
        <v>Atípico</v>
      </c>
      <c r="L149">
        <f>(moras__2[[#This Row],[SALARIO]]-AVERAGE(C:C)) / _xlfn.STDEV.P(C:C)</f>
        <v>0.50776262174863795</v>
      </c>
      <c r="M149" t="str">
        <f>IF(ABS(moras__2[[#This Row],[Z-Score de salario]])&gt;1.96, "Atípico", "Normal")</f>
        <v>Normal</v>
      </c>
      <c r="N149" s="5">
        <f t="shared" si="6"/>
        <v>1069289.8</v>
      </c>
      <c r="O149" s="5">
        <f t="shared" si="7"/>
        <v>86</v>
      </c>
      <c r="P149" s="5" t="str">
        <f t="shared" si="8"/>
        <v>PENSIONADOS EN SU PROPIO SISTEMA</v>
      </c>
      <c r="Q149" s="5" t="e">
        <f ca="1">IF($H149="SI", $O149, _xludf.NA())</f>
        <v>#NAME?</v>
      </c>
      <c r="R149" s="5">
        <f>IF($H149="NO",$O149, _xludf.NA())</f>
        <v>86</v>
      </c>
      <c r="S149" s="5" t="e">
        <f ca="1">IF($H149="SI",$N149, _xludf.NA())</f>
        <v>#NAME?</v>
      </c>
      <c r="T149" s="5">
        <f>IF($H149="NO",$N149, _xludf.NA())</f>
        <v>1069289.8</v>
      </c>
    </row>
    <row r="150" spans="1:20" x14ac:dyDescent="0.3">
      <c r="A150">
        <v>149</v>
      </c>
      <c r="B150" t="s">
        <v>15</v>
      </c>
      <c r="C150">
        <v>258000</v>
      </c>
      <c r="D150" t="s">
        <v>10</v>
      </c>
      <c r="E150" t="s">
        <v>16</v>
      </c>
      <c r="F150" t="s">
        <v>12</v>
      </c>
      <c r="G150" t="s">
        <v>13</v>
      </c>
      <c r="H150" t="s">
        <v>13</v>
      </c>
      <c r="I150">
        <v>30</v>
      </c>
      <c r="J150">
        <f>(moras__2[[#This Row],[EDAD]]-AVERAGE(I:I))/ _xlfn.STDEV.P(I:I)</f>
        <v>-0.84037823662434652</v>
      </c>
      <c r="K150" t="str">
        <f>IF(ABS(moras__2[[#This Row],[Z-Score de edad]])&gt;1.96, "Atípico","Normal")</f>
        <v>Normal</v>
      </c>
      <c r="L150">
        <f>(moras__2[[#This Row],[SALARIO]]-AVERAGE(C:C)) / _xlfn.STDEV.P(C:C)</f>
        <v>-0.49269184264560389</v>
      </c>
      <c r="M150" t="str">
        <f>IF(ABS(moras__2[[#This Row],[Z-Score de salario]])&gt;1.96, "Atípico", "Normal")</f>
        <v>Normal</v>
      </c>
      <c r="N150" s="5">
        <f t="shared" si="6"/>
        <v>258000</v>
      </c>
      <c r="O150" s="5">
        <f t="shared" si="7"/>
        <v>30</v>
      </c>
      <c r="P150" s="5" t="str">
        <f t="shared" si="8"/>
        <v>ASALARIADO</v>
      </c>
      <c r="Q150" s="5" t="e">
        <f ca="1">IF($H150="SI", $O150, _xludf.NA())</f>
        <v>#NAME?</v>
      </c>
      <c r="R150" s="5">
        <f>IF($H150="NO",$O150, _xludf.NA())</f>
        <v>30</v>
      </c>
      <c r="S150" s="5" t="e">
        <f ca="1">IF($H150="SI",$N150, _xludf.NA())</f>
        <v>#NAME?</v>
      </c>
      <c r="T150" s="5">
        <f>IF($H150="NO",$N150, _xludf.NA())</f>
        <v>258000</v>
      </c>
    </row>
    <row r="151" spans="1:20" x14ac:dyDescent="0.3">
      <c r="A151">
        <v>150</v>
      </c>
      <c r="B151" t="s">
        <v>15</v>
      </c>
      <c r="C151">
        <v>304345</v>
      </c>
      <c r="D151" t="s">
        <v>17</v>
      </c>
      <c r="E151" t="s">
        <v>16</v>
      </c>
      <c r="F151" t="s">
        <v>12</v>
      </c>
      <c r="G151" t="s">
        <v>13</v>
      </c>
      <c r="H151" t="s">
        <v>13</v>
      </c>
      <c r="I151">
        <v>50</v>
      </c>
      <c r="J151">
        <f>(moras__2[[#This Row],[EDAD]]-AVERAGE(I:I))/ _xlfn.STDEV.P(I:I)</f>
        <v>0.57126962152136374</v>
      </c>
      <c r="K151" t="str">
        <f>IF(ABS(moras__2[[#This Row],[Z-Score de edad]])&gt;1.96, "Atípico","Normal")</f>
        <v>Normal</v>
      </c>
      <c r="L151">
        <f>(moras__2[[#This Row],[SALARIO]]-AVERAGE(C:C)) / _xlfn.STDEV.P(C:C)</f>
        <v>-0.43554079482970487</v>
      </c>
      <c r="M151" t="str">
        <f>IF(ABS(moras__2[[#This Row],[Z-Score de salario]])&gt;1.96, "Atípico", "Normal")</f>
        <v>Normal</v>
      </c>
      <c r="N151" s="5">
        <f t="shared" si="6"/>
        <v>304345</v>
      </c>
      <c r="O151" s="5">
        <f t="shared" si="7"/>
        <v>50</v>
      </c>
      <c r="P151" s="5" t="str">
        <f t="shared" si="8"/>
        <v>ASEGURADO VOLUNTARIO</v>
      </c>
      <c r="Q151" s="5" t="e">
        <f ca="1">IF($H151="SI", $O151, _xludf.NA())</f>
        <v>#NAME?</v>
      </c>
      <c r="R151" s="5">
        <f>IF($H151="NO",$O151, _xludf.NA())</f>
        <v>50</v>
      </c>
      <c r="S151" s="5" t="e">
        <f ca="1">IF($H151="SI",$N151, _xludf.NA())</f>
        <v>#NAME?</v>
      </c>
      <c r="T151" s="5">
        <f>IF($H151="NO",$N151, _xludf.NA())</f>
        <v>304345</v>
      </c>
    </row>
    <row r="152" spans="1:20" x14ac:dyDescent="0.3">
      <c r="A152">
        <v>151</v>
      </c>
      <c r="B152" t="s">
        <v>15</v>
      </c>
      <c r="C152">
        <v>299647</v>
      </c>
      <c r="D152" t="s">
        <v>20</v>
      </c>
      <c r="E152" t="s">
        <v>16</v>
      </c>
      <c r="F152" t="s">
        <v>12</v>
      </c>
      <c r="G152" t="s">
        <v>13</v>
      </c>
      <c r="H152" t="s">
        <v>13</v>
      </c>
      <c r="I152">
        <v>40</v>
      </c>
      <c r="J152">
        <f>(moras__2[[#This Row],[EDAD]]-AVERAGE(I:I))/ _xlfn.STDEV.P(I:I)</f>
        <v>-0.13455430755149136</v>
      </c>
      <c r="K152" t="str">
        <f>IF(ABS(moras__2[[#This Row],[Z-Score de edad]])&gt;1.96, "Atípico","Normal")</f>
        <v>Normal</v>
      </c>
      <c r="L152">
        <f>(moras__2[[#This Row],[SALARIO]]-AVERAGE(C:C)) / _xlfn.STDEV.P(C:C)</f>
        <v>-0.44133420561056785</v>
      </c>
      <c r="M152" t="str">
        <f>IF(ABS(moras__2[[#This Row],[Z-Score de salario]])&gt;1.96, "Atípico", "Normal")</f>
        <v>Normal</v>
      </c>
      <c r="N152" s="5">
        <f t="shared" si="6"/>
        <v>299647</v>
      </c>
      <c r="O152" s="5">
        <f t="shared" si="7"/>
        <v>40</v>
      </c>
      <c r="P152" s="5" t="str">
        <f t="shared" si="8"/>
        <v/>
      </c>
      <c r="Q152" s="5" t="e">
        <f ca="1">IF($H152="SI", $O152, _xludf.NA())</f>
        <v>#NAME?</v>
      </c>
      <c r="R152" s="5">
        <f>IF($H152="NO",$O152, _xludf.NA())</f>
        <v>40</v>
      </c>
      <c r="S152" s="5" t="e">
        <f ca="1">IF($H152="SI",$N152, _xludf.NA())</f>
        <v>#NAME?</v>
      </c>
      <c r="T152" s="5">
        <f>IF($H152="NO",$N152, _xludf.NA())</f>
        <v>299647</v>
      </c>
    </row>
    <row r="153" spans="1:20" x14ac:dyDescent="0.3">
      <c r="A153">
        <v>152</v>
      </c>
      <c r="B153" t="s">
        <v>9</v>
      </c>
      <c r="C153">
        <v>253472</v>
      </c>
      <c r="D153" t="s">
        <v>10</v>
      </c>
      <c r="E153" t="s">
        <v>16</v>
      </c>
      <c r="F153" t="s">
        <v>12</v>
      </c>
      <c r="G153" t="s">
        <v>12</v>
      </c>
      <c r="H153" t="s">
        <v>13</v>
      </c>
      <c r="I153">
        <v>21</v>
      </c>
      <c r="J153">
        <f>(moras__2[[#This Row],[EDAD]]-AVERAGE(I:I))/ _xlfn.STDEV.P(I:I)</f>
        <v>-1.4756197727899161</v>
      </c>
      <c r="K153" t="str">
        <f>IF(ABS(moras__2[[#This Row],[Z-Score de edad]])&gt;1.96, "Atípico","Normal")</f>
        <v>Normal</v>
      </c>
      <c r="L153">
        <f>(moras__2[[#This Row],[SALARIO]]-AVERAGE(C:C)) / _xlfn.STDEV.P(C:C)</f>
        <v>-0.49827561531817677</v>
      </c>
      <c r="M153" t="str">
        <f>IF(ABS(moras__2[[#This Row],[Z-Score de salario]])&gt;1.96, "Atípico", "Normal")</f>
        <v>Normal</v>
      </c>
      <c r="N153" s="5">
        <f t="shared" si="6"/>
        <v>253472</v>
      </c>
      <c r="O153" s="5">
        <f t="shared" si="7"/>
        <v>21</v>
      </c>
      <c r="P153" s="5" t="str">
        <f t="shared" si="8"/>
        <v>ASALARIADO</v>
      </c>
      <c r="Q153" s="5" t="e">
        <f ca="1">IF($H153="SI", $O153, _xludf.NA())</f>
        <v>#NAME?</v>
      </c>
      <c r="R153" s="5">
        <f>IF($H153="NO",$O153, _xludf.NA())</f>
        <v>21</v>
      </c>
      <c r="S153" s="5" t="e">
        <f ca="1">IF($H153="SI",$N153, _xludf.NA())</f>
        <v>#NAME?</v>
      </c>
      <c r="T153" s="5">
        <f>IF($H153="NO",$N153, _xludf.NA())</f>
        <v>253472</v>
      </c>
    </row>
    <row r="154" spans="1:20" x14ac:dyDescent="0.3">
      <c r="A154">
        <v>153</v>
      </c>
      <c r="B154" t="s">
        <v>9</v>
      </c>
      <c r="C154">
        <v>851079</v>
      </c>
      <c r="D154" t="s">
        <v>10</v>
      </c>
      <c r="E154" t="s">
        <v>16</v>
      </c>
      <c r="F154" t="s">
        <v>12</v>
      </c>
      <c r="G154" t="s">
        <v>13</v>
      </c>
      <c r="H154" t="s">
        <v>13</v>
      </c>
      <c r="I154">
        <v>58</v>
      </c>
      <c r="J154">
        <f>(moras__2[[#This Row],[EDAD]]-AVERAGE(I:I))/ _xlfn.STDEV.P(I:I)</f>
        <v>1.1359287647796479</v>
      </c>
      <c r="K154" t="str">
        <f>IF(ABS(moras__2[[#This Row],[Z-Score de edad]])&gt;1.96, "Atípico","Normal")</f>
        <v>Normal</v>
      </c>
      <c r="L154">
        <f>(moras__2[[#This Row],[SALARIO]]-AVERAGE(C:C)) / _xlfn.STDEV.P(C:C)</f>
        <v>0.23867262574592837</v>
      </c>
      <c r="M154" t="str">
        <f>IF(ABS(moras__2[[#This Row],[Z-Score de salario]])&gt;1.96, "Atípico", "Normal")</f>
        <v>Normal</v>
      </c>
      <c r="N154" s="5">
        <f t="shared" si="6"/>
        <v>851079</v>
      </c>
      <c r="O154" s="5">
        <f t="shared" si="7"/>
        <v>58</v>
      </c>
      <c r="P154" s="5" t="str">
        <f t="shared" si="8"/>
        <v>ASALARIADO</v>
      </c>
      <c r="Q154" s="5" t="e">
        <f ca="1">IF($H154="SI", $O154, _xludf.NA())</f>
        <v>#NAME?</v>
      </c>
      <c r="R154" s="5">
        <f>IF($H154="NO",$O154, _xludf.NA())</f>
        <v>58</v>
      </c>
      <c r="S154" s="5" t="e">
        <f ca="1">IF($H154="SI",$N154, _xludf.NA())</f>
        <v>#NAME?</v>
      </c>
      <c r="T154" s="5">
        <f>IF($H154="NO",$N154, _xludf.NA())</f>
        <v>851079</v>
      </c>
    </row>
    <row r="155" spans="1:20" x14ac:dyDescent="0.3">
      <c r="A155">
        <v>154</v>
      </c>
      <c r="B155" t="s">
        <v>15</v>
      </c>
      <c r="C155">
        <v>353911.5</v>
      </c>
      <c r="D155" t="s">
        <v>10</v>
      </c>
      <c r="E155" t="s">
        <v>11</v>
      </c>
      <c r="F155" t="s">
        <v>12</v>
      </c>
      <c r="G155" t="s">
        <v>13</v>
      </c>
      <c r="H155" t="s">
        <v>13</v>
      </c>
      <c r="I155">
        <v>41</v>
      </c>
      <c r="J155">
        <f>(moras__2[[#This Row],[EDAD]]-AVERAGE(I:I))/ _xlfn.STDEV.P(I:I)</f>
        <v>-6.397191464420586E-2</v>
      </c>
      <c r="K155" t="str">
        <f>IF(ABS(moras__2[[#This Row],[Z-Score de edad]])&gt;1.96, "Atípico","Normal")</f>
        <v>Normal</v>
      </c>
      <c r="L155">
        <f>(moras__2[[#This Row],[SALARIO]]-AVERAGE(C:C)) / _xlfn.STDEV.P(C:C)</f>
        <v>-0.37441710486170926</v>
      </c>
      <c r="M155" t="str">
        <f>IF(ABS(moras__2[[#This Row],[Z-Score de salario]])&gt;1.96, "Atípico", "Normal")</f>
        <v>Normal</v>
      </c>
      <c r="N155" s="5">
        <f t="shared" si="6"/>
        <v>353911.5</v>
      </c>
      <c r="O155" s="5">
        <f t="shared" si="7"/>
        <v>41</v>
      </c>
      <c r="P155" s="5" t="str">
        <f t="shared" si="8"/>
        <v>ASALARIADO</v>
      </c>
      <c r="Q155" s="5" t="e">
        <f ca="1">IF($H155="SI", $O155, _xludf.NA())</f>
        <v>#NAME?</v>
      </c>
      <c r="R155" s="5">
        <f>IF($H155="NO",$O155, _xludf.NA())</f>
        <v>41</v>
      </c>
      <c r="S155" s="5" t="e">
        <f ca="1">IF($H155="SI",$N155, _xludf.NA())</f>
        <v>#NAME?</v>
      </c>
      <c r="T155" s="5">
        <f>IF($H155="NO",$N155, _xludf.NA())</f>
        <v>353911.5</v>
      </c>
    </row>
    <row r="156" spans="1:20" x14ac:dyDescent="0.3">
      <c r="A156">
        <v>155</v>
      </c>
      <c r="B156" t="s">
        <v>15</v>
      </c>
      <c r="C156">
        <v>513465</v>
      </c>
      <c r="D156" t="s">
        <v>10</v>
      </c>
      <c r="E156" t="s">
        <v>16</v>
      </c>
      <c r="F156" t="s">
        <v>12</v>
      </c>
      <c r="G156" t="s">
        <v>13</v>
      </c>
      <c r="H156" t="s">
        <v>13</v>
      </c>
      <c r="I156">
        <v>49</v>
      </c>
      <c r="J156">
        <f>(moras__2[[#This Row],[EDAD]]-AVERAGE(I:I))/ _xlfn.STDEV.P(I:I)</f>
        <v>0.50068722861407822</v>
      </c>
      <c r="K156" t="str">
        <f>IF(ABS(moras__2[[#This Row],[Z-Score de edad]])&gt;1.96, "Atípico","Normal")</f>
        <v>Normal</v>
      </c>
      <c r="L156">
        <f>(moras__2[[#This Row],[SALARIO]]-AVERAGE(C:C)) / _xlfn.STDEV.P(C:C)</f>
        <v>-0.17766125832607346</v>
      </c>
      <c r="M156" t="str">
        <f>IF(ABS(moras__2[[#This Row],[Z-Score de salario]])&gt;1.96, "Atípico", "Normal")</f>
        <v>Normal</v>
      </c>
      <c r="N156" s="5">
        <f t="shared" si="6"/>
        <v>513465</v>
      </c>
      <c r="O156" s="5">
        <f t="shared" si="7"/>
        <v>49</v>
      </c>
      <c r="P156" s="5" t="str">
        <f t="shared" si="8"/>
        <v>ASALARIADO</v>
      </c>
      <c r="Q156" s="5" t="e">
        <f ca="1">IF($H156="SI", $O156, _xludf.NA())</f>
        <v>#NAME?</v>
      </c>
      <c r="R156" s="5">
        <f>IF($H156="NO",$O156, _xludf.NA())</f>
        <v>49</v>
      </c>
      <c r="S156" s="5" t="e">
        <f ca="1">IF($H156="SI",$N156, _xludf.NA())</f>
        <v>#NAME?</v>
      </c>
      <c r="T156" s="5">
        <f>IF($H156="NO",$N156, _xludf.NA())</f>
        <v>513465</v>
      </c>
    </row>
    <row r="157" spans="1:20" x14ac:dyDescent="0.3">
      <c r="A157">
        <v>156</v>
      </c>
      <c r="B157" t="s">
        <v>9</v>
      </c>
      <c r="C157">
        <v>300018</v>
      </c>
      <c r="D157" t="s">
        <v>17</v>
      </c>
      <c r="E157" t="s">
        <v>16</v>
      </c>
      <c r="F157" t="s">
        <v>12</v>
      </c>
      <c r="G157" t="s">
        <v>13</v>
      </c>
      <c r="H157" t="s">
        <v>13</v>
      </c>
      <c r="I157">
        <v>57</v>
      </c>
      <c r="J157">
        <f>(moras__2[[#This Row],[EDAD]]-AVERAGE(I:I))/ _xlfn.STDEV.P(I:I)</f>
        <v>1.0653463718723624</v>
      </c>
      <c r="K157" t="str">
        <f>IF(ABS(moras__2[[#This Row],[Z-Score de edad]])&gt;1.96, "Atípico","Normal")</f>
        <v>Normal</v>
      </c>
      <c r="L157">
        <f>(moras__2[[#This Row],[SALARIO]]-AVERAGE(C:C)) / _xlfn.STDEV.P(C:C)</f>
        <v>-0.44087670126835837</v>
      </c>
      <c r="M157" t="str">
        <f>IF(ABS(moras__2[[#This Row],[Z-Score de salario]])&gt;1.96, "Atípico", "Normal")</f>
        <v>Normal</v>
      </c>
      <c r="N157" s="5">
        <f t="shared" si="6"/>
        <v>300018</v>
      </c>
      <c r="O157" s="5">
        <f t="shared" si="7"/>
        <v>57</v>
      </c>
      <c r="P157" s="5" t="str">
        <f t="shared" si="8"/>
        <v>ASEGURADO VOLUNTARIO</v>
      </c>
      <c r="Q157" s="5" t="e">
        <f ca="1">IF($H157="SI", $O157, _xludf.NA())</f>
        <v>#NAME?</v>
      </c>
      <c r="R157" s="5">
        <f>IF($H157="NO",$O157, _xludf.NA())</f>
        <v>57</v>
      </c>
      <c r="S157" s="5" t="e">
        <f ca="1">IF($H157="SI",$N157, _xludf.NA())</f>
        <v>#NAME?</v>
      </c>
      <c r="T157" s="5">
        <f>IF($H157="NO",$N157, _xludf.NA())</f>
        <v>300018</v>
      </c>
    </row>
    <row r="158" spans="1:20" x14ac:dyDescent="0.3">
      <c r="A158">
        <v>157</v>
      </c>
      <c r="B158" t="s">
        <v>9</v>
      </c>
      <c r="C158">
        <v>659491.07999999996</v>
      </c>
      <c r="D158" t="s">
        <v>10</v>
      </c>
      <c r="E158" t="s">
        <v>16</v>
      </c>
      <c r="F158" t="s">
        <v>12</v>
      </c>
      <c r="G158" t="s">
        <v>13</v>
      </c>
      <c r="H158" t="s">
        <v>13</v>
      </c>
      <c r="I158">
        <v>27</v>
      </c>
      <c r="J158">
        <f>(moras__2[[#This Row],[EDAD]]-AVERAGE(I:I))/ _xlfn.STDEV.P(I:I)</f>
        <v>-1.052125415346203</v>
      </c>
      <c r="K158" t="str">
        <f>IF(ABS(moras__2[[#This Row],[Z-Score de edad]])&gt;1.96, "Atípico","Normal")</f>
        <v>Normal</v>
      </c>
      <c r="L158">
        <f>(moras__2[[#This Row],[SALARIO]]-AVERAGE(C:C)) / _xlfn.STDEV.P(C:C)</f>
        <v>2.41304268694391E-3</v>
      </c>
      <c r="M158" t="str">
        <f>IF(ABS(moras__2[[#This Row],[Z-Score de salario]])&gt;1.96, "Atípico", "Normal")</f>
        <v>Normal</v>
      </c>
      <c r="N158" s="5">
        <f t="shared" si="6"/>
        <v>659491.07999999996</v>
      </c>
      <c r="O158" s="5">
        <f t="shared" si="7"/>
        <v>27</v>
      </c>
      <c r="P158" s="5" t="str">
        <f t="shared" si="8"/>
        <v>ASALARIADO</v>
      </c>
      <c r="Q158" s="5" t="e">
        <f ca="1">IF($H158="SI", $O158, _xludf.NA())</f>
        <v>#NAME?</v>
      </c>
      <c r="R158" s="5">
        <f>IF($H158="NO",$O158, _xludf.NA())</f>
        <v>27</v>
      </c>
      <c r="S158" s="5" t="e">
        <f ca="1">IF($H158="SI",$N158, _xludf.NA())</f>
        <v>#NAME?</v>
      </c>
      <c r="T158" s="5">
        <f>IF($H158="NO",$N158, _xludf.NA())</f>
        <v>659491.07999999996</v>
      </c>
    </row>
    <row r="159" spans="1:20" x14ac:dyDescent="0.3">
      <c r="A159">
        <v>158</v>
      </c>
      <c r="B159" t="s">
        <v>9</v>
      </c>
      <c r="C159">
        <v>356000</v>
      </c>
      <c r="D159" t="s">
        <v>10</v>
      </c>
      <c r="E159" t="s">
        <v>16</v>
      </c>
      <c r="F159" t="s">
        <v>12</v>
      </c>
      <c r="G159" t="s">
        <v>13</v>
      </c>
      <c r="H159" t="s">
        <v>12</v>
      </c>
      <c r="I159">
        <v>56</v>
      </c>
      <c r="J159">
        <f>(moras__2[[#This Row],[EDAD]]-AVERAGE(I:I))/ _xlfn.STDEV.P(I:I)</f>
        <v>0.99476397896507684</v>
      </c>
      <c r="K159" t="str">
        <f>IF(ABS(moras__2[[#This Row],[Z-Score de edad]])&gt;1.96, "Atípico","Normal")</f>
        <v>Normal</v>
      </c>
      <c r="L159">
        <f>(moras__2[[#This Row],[SALARIO]]-AVERAGE(C:C)) / _xlfn.STDEV.P(C:C)</f>
        <v>-0.37184163904309875</v>
      </c>
      <c r="M159" t="str">
        <f>IF(ABS(moras__2[[#This Row],[Z-Score de salario]])&gt;1.96, "Atípico", "Normal")</f>
        <v>Normal</v>
      </c>
      <c r="N159" s="5">
        <f t="shared" si="6"/>
        <v>356000</v>
      </c>
      <c r="O159" s="5">
        <f t="shared" si="7"/>
        <v>56</v>
      </c>
      <c r="P159" s="5" t="str">
        <f t="shared" si="8"/>
        <v>ASALARIADO</v>
      </c>
      <c r="Q159" s="5">
        <f>IF($H159="SI", $O159, _xludf.NA())</f>
        <v>56</v>
      </c>
      <c r="R159" s="5" t="e">
        <f ca="1">IF($H159="NO",$O159, _xludf.NA())</f>
        <v>#NAME?</v>
      </c>
      <c r="S159" s="5">
        <f>IF($H159="SI",$N159, _xludf.NA())</f>
        <v>356000</v>
      </c>
      <c r="T159" s="5" t="e">
        <f ca="1">IF($H159="NO",$N159, _xludf.NA())</f>
        <v>#NAME?</v>
      </c>
    </row>
    <row r="160" spans="1:20" x14ac:dyDescent="0.3">
      <c r="A160">
        <v>159</v>
      </c>
      <c r="B160" t="s">
        <v>9</v>
      </c>
      <c r="C160">
        <v>315941</v>
      </c>
      <c r="D160" t="s">
        <v>10</v>
      </c>
      <c r="E160" t="s">
        <v>16</v>
      </c>
      <c r="F160" t="s">
        <v>12</v>
      </c>
      <c r="G160" t="s">
        <v>12</v>
      </c>
      <c r="H160" t="s">
        <v>13</v>
      </c>
      <c r="I160">
        <v>52</v>
      </c>
      <c r="J160">
        <f>(moras__2[[#This Row],[EDAD]]-AVERAGE(I:I))/ _xlfn.STDEV.P(I:I)</f>
        <v>0.71243440733593477</v>
      </c>
      <c r="K160" t="str">
        <f>IF(ABS(moras__2[[#This Row],[Z-Score de edad]])&gt;1.96, "Atípico","Normal")</f>
        <v>Normal</v>
      </c>
      <c r="L160">
        <f>(moras__2[[#This Row],[SALARIO]]-AVERAGE(C:C)) / _xlfn.STDEV.P(C:C)</f>
        <v>-0.42124100951363702</v>
      </c>
      <c r="M160" t="str">
        <f>IF(ABS(moras__2[[#This Row],[Z-Score de salario]])&gt;1.96, "Atípico", "Normal")</f>
        <v>Normal</v>
      </c>
      <c r="N160" s="5">
        <f t="shared" si="6"/>
        <v>315941</v>
      </c>
      <c r="O160" s="5">
        <f t="shared" si="7"/>
        <v>52</v>
      </c>
      <c r="P160" s="5" t="str">
        <f t="shared" si="8"/>
        <v>ASALARIADO</v>
      </c>
      <c r="Q160" s="5" t="e">
        <f ca="1">IF($H160="SI", $O160, _xludf.NA())</f>
        <v>#NAME?</v>
      </c>
      <c r="R160" s="5">
        <f>IF($H160="NO",$O160, _xludf.NA())</f>
        <v>52</v>
      </c>
      <c r="S160" s="5" t="e">
        <f ca="1">IF($H160="SI",$N160, _xludf.NA())</f>
        <v>#NAME?</v>
      </c>
      <c r="T160" s="5">
        <f>IF($H160="NO",$N160, _xludf.NA())</f>
        <v>315941</v>
      </c>
    </row>
    <row r="161" spans="1:20" x14ac:dyDescent="0.3">
      <c r="A161">
        <v>160</v>
      </c>
      <c r="B161" t="s">
        <v>9</v>
      </c>
      <c r="C161">
        <v>427506.38</v>
      </c>
      <c r="D161" t="s">
        <v>19</v>
      </c>
      <c r="E161" t="s">
        <v>16</v>
      </c>
      <c r="F161" t="s">
        <v>12</v>
      </c>
      <c r="G161" t="s">
        <v>13</v>
      </c>
      <c r="H161" t="s">
        <v>13</v>
      </c>
      <c r="I161">
        <v>28</v>
      </c>
      <c r="J161">
        <f>(moras__2[[#This Row],[EDAD]]-AVERAGE(I:I))/ _xlfn.STDEV.P(I:I)</f>
        <v>-0.98154302243891756</v>
      </c>
      <c r="K161" t="str">
        <f>IF(ABS(moras__2[[#This Row],[Z-Score de edad]])&gt;1.96, "Atípico","Normal")</f>
        <v>Normal</v>
      </c>
      <c r="L161">
        <f>(moras__2[[#This Row],[SALARIO]]-AVERAGE(C:C)) / _xlfn.STDEV.P(C:C)</f>
        <v>-0.28366244943209767</v>
      </c>
      <c r="M161" t="str">
        <f>IF(ABS(moras__2[[#This Row],[Z-Score de salario]])&gt;1.96, "Atípico", "Normal")</f>
        <v>Normal</v>
      </c>
      <c r="N161" s="5">
        <f t="shared" si="6"/>
        <v>427506.38</v>
      </c>
      <c r="O161" s="5">
        <f t="shared" si="7"/>
        <v>28</v>
      </c>
      <c r="P161" s="5" t="str">
        <f t="shared" si="8"/>
        <v>CONVENIOS ESPECIALES DE TRABAJADORES INDEPENDIENTES</v>
      </c>
      <c r="Q161" s="5" t="e">
        <f ca="1">IF($H161="SI", $O161, _xludf.NA())</f>
        <v>#NAME?</v>
      </c>
      <c r="R161" s="5">
        <f>IF($H161="NO",$O161, _xludf.NA())</f>
        <v>28</v>
      </c>
      <c r="S161" s="5" t="e">
        <f ca="1">IF($H161="SI",$N161, _xludf.NA())</f>
        <v>#NAME?</v>
      </c>
      <c r="T161" s="5">
        <f>IF($H161="NO",$N161, _xludf.NA())</f>
        <v>427506.38</v>
      </c>
    </row>
    <row r="162" spans="1:20" x14ac:dyDescent="0.3">
      <c r="A162">
        <v>161</v>
      </c>
      <c r="B162" t="s">
        <v>9</v>
      </c>
      <c r="C162">
        <v>299441</v>
      </c>
      <c r="D162" t="s">
        <v>18</v>
      </c>
      <c r="E162" t="s">
        <v>16</v>
      </c>
      <c r="F162" t="s">
        <v>12</v>
      </c>
      <c r="G162" t="s">
        <v>13</v>
      </c>
      <c r="H162" t="s">
        <v>13</v>
      </c>
      <c r="I162">
        <v>54</v>
      </c>
      <c r="J162">
        <f>(moras__2[[#This Row],[EDAD]]-AVERAGE(I:I))/ _xlfn.STDEV.P(I:I)</f>
        <v>0.85359919315050581</v>
      </c>
      <c r="K162" t="str">
        <f>IF(ABS(moras__2[[#This Row],[Z-Score de edad]])&gt;1.96, "Atípico","Normal")</f>
        <v>Normal</v>
      </c>
      <c r="L162">
        <f>(moras__2[[#This Row],[SALARIO]]-AVERAGE(C:C)) / _xlfn.STDEV.P(C:C)</f>
        <v>-0.4415882376712017</v>
      </c>
      <c r="M162" t="str">
        <f>IF(ABS(moras__2[[#This Row],[Z-Score de salario]])&gt;1.96, "Atípico", "Normal")</f>
        <v>Normal</v>
      </c>
      <c r="N162" s="5">
        <f t="shared" si="6"/>
        <v>299441</v>
      </c>
      <c r="O162" s="5">
        <f t="shared" si="7"/>
        <v>54</v>
      </c>
      <c r="P162" s="5" t="str">
        <f t="shared" si="8"/>
        <v>TRABAJADOR INDEPENDIENTE</v>
      </c>
      <c r="Q162" s="5" t="e">
        <f ca="1">IF($H162="SI", $O162, _xludf.NA())</f>
        <v>#NAME?</v>
      </c>
      <c r="R162" s="5">
        <f>IF($H162="NO",$O162, _xludf.NA())</f>
        <v>54</v>
      </c>
      <c r="S162" s="5" t="e">
        <f ca="1">IF($H162="SI",$N162, _xludf.NA())</f>
        <v>#NAME?</v>
      </c>
      <c r="T162" s="5">
        <f>IF($H162="NO",$N162, _xludf.NA())</f>
        <v>299441</v>
      </c>
    </row>
    <row r="163" spans="1:20" x14ac:dyDescent="0.3">
      <c r="A163">
        <v>162</v>
      </c>
      <c r="B163" t="s">
        <v>9</v>
      </c>
      <c r="C163">
        <v>360458</v>
      </c>
      <c r="D163" t="s">
        <v>10</v>
      </c>
      <c r="E163" t="s">
        <v>11</v>
      </c>
      <c r="F163" t="s">
        <v>12</v>
      </c>
      <c r="G163" t="s">
        <v>13</v>
      </c>
      <c r="H163" t="s">
        <v>13</v>
      </c>
      <c r="I163">
        <v>30</v>
      </c>
      <c r="J163">
        <f>(moras__2[[#This Row],[EDAD]]-AVERAGE(I:I))/ _xlfn.STDEV.P(I:I)</f>
        <v>-0.84037823662434652</v>
      </c>
      <c r="K163" t="str">
        <f>IF(ABS(moras__2[[#This Row],[Z-Score de edad]])&gt;1.96, "Atípico","Normal")</f>
        <v>Normal</v>
      </c>
      <c r="L163">
        <f>(moras__2[[#This Row],[SALARIO]]-AVERAGE(C:C)) / _xlfn.STDEV.P(C:C)</f>
        <v>-0.36634418794452761</v>
      </c>
      <c r="M163" t="str">
        <f>IF(ABS(moras__2[[#This Row],[Z-Score de salario]])&gt;1.96, "Atípico", "Normal")</f>
        <v>Normal</v>
      </c>
      <c r="N163" s="5">
        <f t="shared" si="6"/>
        <v>360458</v>
      </c>
      <c r="O163" s="5">
        <f t="shared" si="7"/>
        <v>30</v>
      </c>
      <c r="P163" s="5" t="str">
        <f t="shared" si="8"/>
        <v>ASALARIADO</v>
      </c>
      <c r="Q163" s="5" t="e">
        <f ca="1">IF($H163="SI", $O163, _xludf.NA())</f>
        <v>#NAME?</v>
      </c>
      <c r="R163" s="5">
        <f>IF($H163="NO",$O163, _xludf.NA())</f>
        <v>30</v>
      </c>
      <c r="S163" s="5" t="e">
        <f ca="1">IF($H163="SI",$N163, _xludf.NA())</f>
        <v>#NAME?</v>
      </c>
      <c r="T163" s="5">
        <f>IF($H163="NO",$N163, _xludf.NA())</f>
        <v>360458</v>
      </c>
    </row>
    <row r="164" spans="1:20" x14ac:dyDescent="0.3">
      <c r="A164">
        <v>163</v>
      </c>
      <c r="B164" t="s">
        <v>9</v>
      </c>
      <c r="C164">
        <v>297050</v>
      </c>
      <c r="D164" t="s">
        <v>18</v>
      </c>
      <c r="E164" t="s">
        <v>16</v>
      </c>
      <c r="F164" t="s">
        <v>12</v>
      </c>
      <c r="G164" t="s">
        <v>13</v>
      </c>
      <c r="H164" t="s">
        <v>13</v>
      </c>
      <c r="I164">
        <v>46</v>
      </c>
      <c r="J164">
        <f>(moras__2[[#This Row],[EDAD]]-AVERAGE(I:I))/ _xlfn.STDEV.P(I:I)</f>
        <v>0.28894004989222172</v>
      </c>
      <c r="K164" t="str">
        <f>IF(ABS(moras__2[[#This Row],[Z-Score de edad]])&gt;1.96, "Atípico","Normal")</f>
        <v>Normal</v>
      </c>
      <c r="L164">
        <f>(moras__2[[#This Row],[SALARIO]]-AVERAGE(C:C)) / _xlfn.STDEV.P(C:C)</f>
        <v>-0.44453673600603422</v>
      </c>
      <c r="M164" t="str">
        <f>IF(ABS(moras__2[[#This Row],[Z-Score de salario]])&gt;1.96, "Atípico", "Normal")</f>
        <v>Normal</v>
      </c>
      <c r="N164" s="5">
        <f t="shared" si="6"/>
        <v>297050</v>
      </c>
      <c r="O164" s="5">
        <f t="shared" si="7"/>
        <v>46</v>
      </c>
      <c r="P164" s="5" t="str">
        <f t="shared" si="8"/>
        <v>TRABAJADOR INDEPENDIENTE</v>
      </c>
      <c r="Q164" s="5" t="e">
        <f ca="1">IF($H164="SI", $O164, _xludf.NA())</f>
        <v>#NAME?</v>
      </c>
      <c r="R164" s="5">
        <f>IF($H164="NO",$O164, _xludf.NA())</f>
        <v>46</v>
      </c>
      <c r="S164" s="5" t="e">
        <f ca="1">IF($H164="SI",$N164, _xludf.NA())</f>
        <v>#NAME?</v>
      </c>
      <c r="T164" s="5">
        <f>IF($H164="NO",$N164, _xludf.NA())</f>
        <v>297050</v>
      </c>
    </row>
    <row r="165" spans="1:20" x14ac:dyDescent="0.3">
      <c r="A165">
        <v>164</v>
      </c>
      <c r="B165" t="s">
        <v>9</v>
      </c>
      <c r="C165">
        <v>338659.6</v>
      </c>
      <c r="D165" t="s">
        <v>10</v>
      </c>
      <c r="E165" t="s">
        <v>16</v>
      </c>
      <c r="F165" t="s">
        <v>12</v>
      </c>
      <c r="G165" t="s">
        <v>12</v>
      </c>
      <c r="H165" t="s">
        <v>13</v>
      </c>
      <c r="I165">
        <v>33</v>
      </c>
      <c r="J165">
        <f>(moras__2[[#This Row],[EDAD]]-AVERAGE(I:I))/ _xlfn.STDEV.P(I:I)</f>
        <v>-0.62863105790248996</v>
      </c>
      <c r="K165" t="str">
        <f>IF(ABS(moras__2[[#This Row],[Z-Score de edad]])&gt;1.96, "Atípico","Normal")</f>
        <v>Normal</v>
      </c>
      <c r="L165">
        <f>(moras__2[[#This Row],[SALARIO]]-AVERAGE(C:C)) / _xlfn.STDEV.P(C:C)</f>
        <v>-0.39322521935482202</v>
      </c>
      <c r="M165" t="str">
        <f>IF(ABS(moras__2[[#This Row],[Z-Score de salario]])&gt;1.96, "Atípico", "Normal")</f>
        <v>Normal</v>
      </c>
      <c r="N165" s="5">
        <f t="shared" si="6"/>
        <v>338659.6</v>
      </c>
      <c r="O165" s="5">
        <f t="shared" si="7"/>
        <v>33</v>
      </c>
      <c r="P165" s="5" t="str">
        <f t="shared" si="8"/>
        <v>ASALARIADO</v>
      </c>
      <c r="Q165" s="5" t="e">
        <f ca="1">IF($H165="SI", $O165, _xludf.NA())</f>
        <v>#NAME?</v>
      </c>
      <c r="R165" s="5">
        <f>IF($H165="NO",$O165, _xludf.NA())</f>
        <v>33</v>
      </c>
      <c r="S165" s="5" t="e">
        <f ca="1">IF($H165="SI",$N165, _xludf.NA())</f>
        <v>#NAME?</v>
      </c>
      <c r="T165" s="5">
        <f>IF($H165="NO",$N165, _xludf.NA())</f>
        <v>338659.6</v>
      </c>
    </row>
    <row r="166" spans="1:20" x14ac:dyDescent="0.3">
      <c r="A166">
        <v>165</v>
      </c>
      <c r="B166" t="s">
        <v>9</v>
      </c>
      <c r="C166">
        <v>4605901.54</v>
      </c>
      <c r="D166" t="s">
        <v>10</v>
      </c>
      <c r="E166" t="s">
        <v>11</v>
      </c>
      <c r="F166" t="s">
        <v>12</v>
      </c>
      <c r="G166" t="s">
        <v>13</v>
      </c>
      <c r="H166" t="s">
        <v>13</v>
      </c>
      <c r="I166">
        <v>68</v>
      </c>
      <c r="J166">
        <f>(moras__2[[#This Row],[EDAD]]-AVERAGE(I:I))/ _xlfn.STDEV.P(I:I)</f>
        <v>1.8417526938525031</v>
      </c>
      <c r="K166" t="str">
        <f>IF(ABS(moras__2[[#This Row],[Z-Score de edad]])&gt;1.96, "Atípico","Normal")</f>
        <v>Normal</v>
      </c>
      <c r="L166">
        <f>(moras__2[[#This Row],[SALARIO]]-AVERAGE(C:C)) / _xlfn.STDEV.P(C:C)</f>
        <v>4.8689896507487402</v>
      </c>
      <c r="M166" t="str">
        <f>IF(ABS(moras__2[[#This Row],[Z-Score de salario]])&gt;1.96, "Atípico", "Normal")</f>
        <v>Atípico</v>
      </c>
      <c r="N166" s="5">
        <f t="shared" si="6"/>
        <v>4605901.54</v>
      </c>
      <c r="O166" s="5">
        <f t="shared" si="7"/>
        <v>68</v>
      </c>
      <c r="P166" s="5" t="str">
        <f t="shared" si="8"/>
        <v>ASALARIADO</v>
      </c>
      <c r="Q166" s="5" t="e">
        <f ca="1">IF($H166="SI", $O166, _xludf.NA())</f>
        <v>#NAME?</v>
      </c>
      <c r="R166" s="5">
        <f>IF($H166="NO",$O166, _xludf.NA())</f>
        <v>68</v>
      </c>
      <c r="S166" s="5" t="e">
        <f ca="1">IF($H166="SI",$N166, _xludf.NA())</f>
        <v>#NAME?</v>
      </c>
      <c r="T166" s="5">
        <f>IF($H166="NO",$N166, _xludf.NA())</f>
        <v>4605901.54</v>
      </c>
    </row>
    <row r="167" spans="1:20" x14ac:dyDescent="0.3">
      <c r="A167">
        <v>166</v>
      </c>
      <c r="B167" t="s">
        <v>9</v>
      </c>
      <c r="C167">
        <v>299647</v>
      </c>
      <c r="D167" t="s">
        <v>17</v>
      </c>
      <c r="E167" t="s">
        <v>16</v>
      </c>
      <c r="F167" t="s">
        <v>12</v>
      </c>
      <c r="G167" t="s">
        <v>13</v>
      </c>
      <c r="H167" t="s">
        <v>13</v>
      </c>
      <c r="I167">
        <v>68</v>
      </c>
      <c r="J167">
        <f>(moras__2[[#This Row],[EDAD]]-AVERAGE(I:I))/ _xlfn.STDEV.P(I:I)</f>
        <v>1.8417526938525031</v>
      </c>
      <c r="K167" t="str">
        <f>IF(ABS(moras__2[[#This Row],[Z-Score de edad]])&gt;1.96, "Atípico","Normal")</f>
        <v>Normal</v>
      </c>
      <c r="L167">
        <f>(moras__2[[#This Row],[SALARIO]]-AVERAGE(C:C)) / _xlfn.STDEV.P(C:C)</f>
        <v>-0.44133420561056785</v>
      </c>
      <c r="M167" t="str">
        <f>IF(ABS(moras__2[[#This Row],[Z-Score de salario]])&gt;1.96, "Atípico", "Normal")</f>
        <v>Normal</v>
      </c>
      <c r="N167" s="5">
        <f t="shared" si="6"/>
        <v>299647</v>
      </c>
      <c r="O167" s="5">
        <f t="shared" si="7"/>
        <v>68</v>
      </c>
      <c r="P167" s="5" t="str">
        <f t="shared" si="8"/>
        <v>ASEGURADO VOLUNTARIO</v>
      </c>
      <c r="Q167" s="5" t="e">
        <f ca="1">IF($H167="SI", $O167, _xludf.NA())</f>
        <v>#NAME?</v>
      </c>
      <c r="R167" s="5">
        <f>IF($H167="NO",$O167, _xludf.NA())</f>
        <v>68</v>
      </c>
      <c r="S167" s="5" t="e">
        <f ca="1">IF($H167="SI",$N167, _xludf.NA())</f>
        <v>#NAME?</v>
      </c>
      <c r="T167" s="5">
        <f>IF($H167="NO",$N167, _xludf.NA())</f>
        <v>299647</v>
      </c>
    </row>
    <row r="168" spans="1:20" x14ac:dyDescent="0.3">
      <c r="A168">
        <v>167</v>
      </c>
      <c r="B168" t="s">
        <v>15</v>
      </c>
      <c r="C168">
        <v>111053</v>
      </c>
      <c r="D168" t="s">
        <v>10</v>
      </c>
      <c r="E168" t="s">
        <v>16</v>
      </c>
      <c r="F168" t="s">
        <v>12</v>
      </c>
      <c r="G168" t="s">
        <v>13</v>
      </c>
      <c r="H168" t="s">
        <v>13</v>
      </c>
      <c r="I168">
        <v>54</v>
      </c>
      <c r="J168">
        <f>(moras__2[[#This Row],[EDAD]]-AVERAGE(I:I))/ _xlfn.STDEV.P(I:I)</f>
        <v>0.85359919315050581</v>
      </c>
      <c r="K168" t="str">
        <f>IF(ABS(moras__2[[#This Row],[Z-Score de edad]])&gt;1.96, "Atípico","Normal")</f>
        <v>Normal</v>
      </c>
      <c r="L168">
        <f>(moras__2[[#This Row],[SALARIO]]-AVERAGE(C:C)) / _xlfn.STDEV.P(C:C)</f>
        <v>-0.67390179028618891</v>
      </c>
      <c r="M168" t="str">
        <f>IF(ABS(moras__2[[#This Row],[Z-Score de salario]])&gt;1.96, "Atípico", "Normal")</f>
        <v>Normal</v>
      </c>
      <c r="N168" s="5">
        <f t="shared" si="6"/>
        <v>111053</v>
      </c>
      <c r="O168" s="5">
        <f t="shared" si="7"/>
        <v>54</v>
      </c>
      <c r="P168" s="5" t="str">
        <f t="shared" si="8"/>
        <v>ASALARIADO</v>
      </c>
      <c r="Q168" s="5" t="e">
        <f ca="1">IF($H168="SI", $O168, _xludf.NA())</f>
        <v>#NAME?</v>
      </c>
      <c r="R168" s="5">
        <f>IF($H168="NO",$O168, _xludf.NA())</f>
        <v>54</v>
      </c>
      <c r="S168" s="5" t="e">
        <f ca="1">IF($H168="SI",$N168, _xludf.NA())</f>
        <v>#NAME?</v>
      </c>
      <c r="T168" s="5">
        <f>IF($H168="NO",$N168, _xludf.NA())</f>
        <v>111053</v>
      </c>
    </row>
    <row r="169" spans="1:20" x14ac:dyDescent="0.3">
      <c r="A169">
        <v>168</v>
      </c>
      <c r="B169" t="s">
        <v>9</v>
      </c>
      <c r="C169">
        <v>371304</v>
      </c>
      <c r="D169" t="s">
        <v>18</v>
      </c>
      <c r="E169" t="s">
        <v>16</v>
      </c>
      <c r="F169" t="s">
        <v>12</v>
      </c>
      <c r="G169" t="s">
        <v>13</v>
      </c>
      <c r="H169" t="s">
        <v>12</v>
      </c>
      <c r="I169">
        <v>46</v>
      </c>
      <c r="J169">
        <f>(moras__2[[#This Row],[EDAD]]-AVERAGE(I:I))/ _xlfn.STDEV.P(I:I)</f>
        <v>0.28894004989222172</v>
      </c>
      <c r="K169" t="str">
        <f>IF(ABS(moras__2[[#This Row],[Z-Score de edad]])&gt;1.96, "Atípico","Normal")</f>
        <v>Normal</v>
      </c>
      <c r="L169">
        <f>(moras__2[[#This Row],[SALARIO]]-AVERAGE(C:C)) / _xlfn.STDEV.P(C:C)</f>
        <v>-0.35296927663562178</v>
      </c>
      <c r="M169" t="str">
        <f>IF(ABS(moras__2[[#This Row],[Z-Score de salario]])&gt;1.96, "Atípico", "Normal")</f>
        <v>Normal</v>
      </c>
      <c r="N169" s="5">
        <f t="shared" si="6"/>
        <v>371304</v>
      </c>
      <c r="O169" s="5">
        <f t="shared" si="7"/>
        <v>46</v>
      </c>
      <c r="P169" s="5" t="str">
        <f t="shared" si="8"/>
        <v>TRABAJADOR INDEPENDIENTE</v>
      </c>
      <c r="Q169" s="5">
        <f>IF($H169="SI", $O169, _xludf.NA())</f>
        <v>46</v>
      </c>
      <c r="R169" s="5" t="e">
        <f ca="1">IF($H169="NO",$O169, _xludf.NA())</f>
        <v>#NAME?</v>
      </c>
      <c r="S169" s="5">
        <f>IF($H169="SI",$N169, _xludf.NA())</f>
        <v>371304</v>
      </c>
      <c r="T169" s="5" t="e">
        <f ca="1">IF($H169="NO",$N169, _xludf.NA())</f>
        <v>#NAME?</v>
      </c>
    </row>
    <row r="170" spans="1:20" x14ac:dyDescent="0.3">
      <c r="A170">
        <v>169</v>
      </c>
      <c r="B170" t="s">
        <v>15</v>
      </c>
      <c r="C170">
        <v>672365.54</v>
      </c>
      <c r="D170" t="s">
        <v>10</v>
      </c>
      <c r="E170" t="s">
        <v>16</v>
      </c>
      <c r="F170" t="s">
        <v>12</v>
      </c>
      <c r="G170" t="s">
        <v>13</v>
      </c>
      <c r="H170" t="s">
        <v>13</v>
      </c>
      <c r="I170">
        <v>38</v>
      </c>
      <c r="J170">
        <f>(moras__2[[#This Row],[EDAD]]-AVERAGE(I:I))/ _xlfn.STDEV.P(I:I)</f>
        <v>-0.27571909336606237</v>
      </c>
      <c r="K170" t="str">
        <f>IF(ABS(moras__2[[#This Row],[Z-Score de edad]])&gt;1.96, "Atípico","Normal")</f>
        <v>Normal</v>
      </c>
      <c r="L170">
        <f>(moras__2[[#This Row],[SALARIO]]-AVERAGE(C:C)) / _xlfn.STDEV.P(C:C)</f>
        <v>1.8289380567273687E-2</v>
      </c>
      <c r="M170" t="str">
        <f>IF(ABS(moras__2[[#This Row],[Z-Score de salario]])&gt;1.96, "Atípico", "Normal")</f>
        <v>Normal</v>
      </c>
      <c r="N170" s="5">
        <f t="shared" si="6"/>
        <v>672365.54</v>
      </c>
      <c r="O170" s="5">
        <f t="shared" si="7"/>
        <v>38</v>
      </c>
      <c r="P170" s="5" t="str">
        <f t="shared" si="8"/>
        <v>ASALARIADO</v>
      </c>
      <c r="Q170" s="5" t="e">
        <f ca="1">IF($H170="SI", $O170, _xludf.NA())</f>
        <v>#NAME?</v>
      </c>
      <c r="R170" s="5">
        <f>IF($H170="NO",$O170, _xludf.NA())</f>
        <v>38</v>
      </c>
      <c r="S170" s="5" t="e">
        <f ca="1">IF($H170="SI",$N170, _xludf.NA())</f>
        <v>#NAME?</v>
      </c>
      <c r="T170" s="5">
        <f>IF($H170="NO",$N170, _xludf.NA())</f>
        <v>672365.54</v>
      </c>
    </row>
    <row r="171" spans="1:20" x14ac:dyDescent="0.3">
      <c r="A171">
        <v>170</v>
      </c>
      <c r="B171" t="s">
        <v>9</v>
      </c>
      <c r="C171">
        <v>475269</v>
      </c>
      <c r="D171" t="s">
        <v>18</v>
      </c>
      <c r="E171" t="s">
        <v>16</v>
      </c>
      <c r="F171" t="s">
        <v>12</v>
      </c>
      <c r="G171" t="s">
        <v>13</v>
      </c>
      <c r="H171" t="s">
        <v>12</v>
      </c>
      <c r="I171">
        <v>63</v>
      </c>
      <c r="J171">
        <f>(moras__2[[#This Row],[EDAD]]-AVERAGE(I:I))/ _xlfn.STDEV.P(I:I)</f>
        <v>1.4888407293160755</v>
      </c>
      <c r="K171" t="str">
        <f>IF(ABS(moras__2[[#This Row],[Z-Score de edad]])&gt;1.96, "Atípico","Normal")</f>
        <v>Normal</v>
      </c>
      <c r="L171">
        <f>(moras__2[[#This Row],[SALARIO]]-AVERAGE(C:C)) / _xlfn.STDEV.P(C:C)</f>
        <v>-0.22476324176282128</v>
      </c>
      <c r="M171" t="str">
        <f>IF(ABS(moras__2[[#This Row],[Z-Score de salario]])&gt;1.96, "Atípico", "Normal")</f>
        <v>Normal</v>
      </c>
      <c r="N171" s="5">
        <f t="shared" si="6"/>
        <v>475269</v>
      </c>
      <c r="O171" s="5">
        <f t="shared" si="7"/>
        <v>63</v>
      </c>
      <c r="P171" s="5" t="str">
        <f t="shared" si="8"/>
        <v>TRABAJADOR INDEPENDIENTE</v>
      </c>
      <c r="Q171" s="5">
        <f>IF($H171="SI", $O171, _xludf.NA())</f>
        <v>63</v>
      </c>
      <c r="R171" s="5" t="e">
        <f ca="1">IF($H171="NO",$O171, _xludf.NA())</f>
        <v>#NAME?</v>
      </c>
      <c r="S171" s="5">
        <f>IF($H171="SI",$N171, _xludf.NA())</f>
        <v>475269</v>
      </c>
      <c r="T171" s="5" t="e">
        <f ca="1">IF($H171="NO",$N171, _xludf.NA())</f>
        <v>#NAME?</v>
      </c>
    </row>
    <row r="172" spans="1:20" x14ac:dyDescent="0.3">
      <c r="A172">
        <v>171</v>
      </c>
      <c r="B172" t="s">
        <v>9</v>
      </c>
      <c r="C172">
        <v>360420</v>
      </c>
      <c r="D172" t="s">
        <v>18</v>
      </c>
      <c r="E172" t="s">
        <v>16</v>
      </c>
      <c r="F172" t="s">
        <v>12</v>
      </c>
      <c r="G172" t="s">
        <v>13</v>
      </c>
      <c r="H172" t="s">
        <v>12</v>
      </c>
      <c r="I172">
        <v>33</v>
      </c>
      <c r="J172">
        <f>(moras__2[[#This Row],[EDAD]]-AVERAGE(I:I))/ _xlfn.STDEV.P(I:I)</f>
        <v>-0.62863105790248996</v>
      </c>
      <c r="K172" t="str">
        <f>IF(ABS(moras__2[[#This Row],[Z-Score de edad]])&gt;1.96, "Atípico","Normal")</f>
        <v>Normal</v>
      </c>
      <c r="L172">
        <f>(moras__2[[#This Row],[SALARIO]]-AVERAGE(C:C)) / _xlfn.STDEV.P(C:C)</f>
        <v>-0.36639104822755719</v>
      </c>
      <c r="M172" t="str">
        <f>IF(ABS(moras__2[[#This Row],[Z-Score de salario]])&gt;1.96, "Atípico", "Normal")</f>
        <v>Normal</v>
      </c>
      <c r="N172" s="5">
        <f t="shared" si="6"/>
        <v>360420</v>
      </c>
      <c r="O172" s="5">
        <f t="shared" si="7"/>
        <v>33</v>
      </c>
      <c r="P172" s="5" t="str">
        <f t="shared" si="8"/>
        <v>TRABAJADOR INDEPENDIENTE</v>
      </c>
      <c r="Q172" s="5">
        <f>IF($H172="SI", $O172, _xludf.NA())</f>
        <v>33</v>
      </c>
      <c r="R172" s="5" t="e">
        <f ca="1">IF($H172="NO",$O172, _xludf.NA())</f>
        <v>#NAME?</v>
      </c>
      <c r="S172" s="5">
        <f>IF($H172="SI",$N172, _xludf.NA())</f>
        <v>360420</v>
      </c>
      <c r="T172" s="5" t="e">
        <f ca="1">IF($H172="NO",$N172, _xludf.NA())</f>
        <v>#NAME?</v>
      </c>
    </row>
    <row r="173" spans="1:20" x14ac:dyDescent="0.3">
      <c r="A173">
        <v>172</v>
      </c>
      <c r="B173" t="s">
        <v>9</v>
      </c>
      <c r="C173">
        <v>278030</v>
      </c>
      <c r="D173" t="s">
        <v>19</v>
      </c>
      <c r="E173" t="s">
        <v>16</v>
      </c>
      <c r="F173" t="s">
        <v>12</v>
      </c>
      <c r="G173" t="s">
        <v>13</v>
      </c>
      <c r="H173" t="s">
        <v>13</v>
      </c>
      <c r="I173">
        <v>48</v>
      </c>
      <c r="J173">
        <f>(moras__2[[#This Row],[EDAD]]-AVERAGE(I:I))/ _xlfn.STDEV.P(I:I)</f>
        <v>0.43010483570679275</v>
      </c>
      <c r="K173" t="str">
        <f>IF(ABS(moras__2[[#This Row],[Z-Score de edad]])&gt;1.96, "Atípico","Normal")</f>
        <v>Normal</v>
      </c>
      <c r="L173">
        <f>(moras__2[[#This Row],[SALARIO]]-AVERAGE(C:C)) / _xlfn.STDEV.P(C:C)</f>
        <v>-0.46799154082766331</v>
      </c>
      <c r="M173" t="str">
        <f>IF(ABS(moras__2[[#This Row],[Z-Score de salario]])&gt;1.96, "Atípico", "Normal")</f>
        <v>Normal</v>
      </c>
      <c r="N173" s="5">
        <f t="shared" si="6"/>
        <v>278030</v>
      </c>
      <c r="O173" s="5">
        <f t="shared" si="7"/>
        <v>48</v>
      </c>
      <c r="P173" s="5" t="str">
        <f t="shared" si="8"/>
        <v>CONVENIOS ESPECIALES DE TRABAJADORES INDEPENDIENTES</v>
      </c>
      <c r="Q173" s="5" t="e">
        <f ca="1">IF($H173="SI", $O173, _xludf.NA())</f>
        <v>#NAME?</v>
      </c>
      <c r="R173" s="5">
        <f>IF($H173="NO",$O173, _xludf.NA())</f>
        <v>48</v>
      </c>
      <c r="S173" s="5" t="e">
        <f ca="1">IF($H173="SI",$N173, _xludf.NA())</f>
        <v>#NAME?</v>
      </c>
      <c r="T173" s="5">
        <f>IF($H173="NO",$N173, _xludf.NA())</f>
        <v>278030</v>
      </c>
    </row>
    <row r="174" spans="1:20" x14ac:dyDescent="0.3">
      <c r="A174">
        <v>173</v>
      </c>
      <c r="B174" t="s">
        <v>9</v>
      </c>
      <c r="C174">
        <v>472546.14</v>
      </c>
      <c r="D174" t="s">
        <v>10</v>
      </c>
      <c r="E174" t="s">
        <v>16</v>
      </c>
      <c r="F174" t="s">
        <v>12</v>
      </c>
      <c r="G174" t="s">
        <v>13</v>
      </c>
      <c r="H174" t="s">
        <v>13</v>
      </c>
      <c r="I174">
        <v>28</v>
      </c>
      <c r="J174">
        <f>(moras__2[[#This Row],[EDAD]]-AVERAGE(I:I))/ _xlfn.STDEV.P(I:I)</f>
        <v>-0.98154302243891756</v>
      </c>
      <c r="K174" t="str">
        <f>IF(ABS(moras__2[[#This Row],[Z-Score de edad]])&gt;1.96, "Atípico","Normal")</f>
        <v>Normal</v>
      </c>
      <c r="L174">
        <f>(moras__2[[#This Row],[SALARIO]]-AVERAGE(C:C)) / _xlfn.STDEV.P(C:C)</f>
        <v>-0.22812097834834288</v>
      </c>
      <c r="M174" t="str">
        <f>IF(ABS(moras__2[[#This Row],[Z-Score de salario]])&gt;1.96, "Atípico", "Normal")</f>
        <v>Normal</v>
      </c>
      <c r="N174" s="5">
        <f t="shared" si="6"/>
        <v>472546.14</v>
      </c>
      <c r="O174" s="5">
        <f t="shared" si="7"/>
        <v>28</v>
      </c>
      <c r="P174" s="5" t="str">
        <f t="shared" si="8"/>
        <v>ASALARIADO</v>
      </c>
      <c r="Q174" s="5" t="e">
        <f ca="1">IF($H174="SI", $O174, _xludf.NA())</f>
        <v>#NAME?</v>
      </c>
      <c r="R174" s="5">
        <f>IF($H174="NO",$O174, _xludf.NA())</f>
        <v>28</v>
      </c>
      <c r="S174" s="5" t="e">
        <f ca="1">IF($H174="SI",$N174, _xludf.NA())</f>
        <v>#NAME?</v>
      </c>
      <c r="T174" s="5">
        <f>IF($H174="NO",$N174, _xludf.NA())</f>
        <v>472546.14</v>
      </c>
    </row>
    <row r="175" spans="1:20" x14ac:dyDescent="0.3">
      <c r="A175">
        <v>174</v>
      </c>
      <c r="B175" t="s">
        <v>9</v>
      </c>
      <c r="C175">
        <v>11102.62</v>
      </c>
      <c r="D175" t="s">
        <v>10</v>
      </c>
      <c r="E175" t="s">
        <v>16</v>
      </c>
      <c r="F175" t="s">
        <v>12</v>
      </c>
      <c r="G175" t="s">
        <v>13</v>
      </c>
      <c r="H175" t="s">
        <v>13</v>
      </c>
      <c r="I175">
        <v>23</v>
      </c>
      <c r="J175">
        <f>(moras__2[[#This Row],[EDAD]]-AVERAGE(I:I))/ _xlfn.STDEV.P(I:I)</f>
        <v>-1.334454986975345</v>
      </c>
      <c r="K175" t="str">
        <f>IF(ABS(moras__2[[#This Row],[Z-Score de edad]])&gt;1.96, "Atípico","Normal")</f>
        <v>Normal</v>
      </c>
      <c r="L175">
        <f>(moras__2[[#This Row],[SALARIO]]-AVERAGE(C:C)) / _xlfn.STDEV.P(C:C)</f>
        <v>-0.79715713491014561</v>
      </c>
      <c r="M175" t="str">
        <f>IF(ABS(moras__2[[#This Row],[Z-Score de salario]])&gt;1.96, "Atípico", "Normal")</f>
        <v>Normal</v>
      </c>
      <c r="N175" s="5">
        <f t="shared" si="6"/>
        <v>11102.62</v>
      </c>
      <c r="O175" s="5">
        <f t="shared" si="7"/>
        <v>23</v>
      </c>
      <c r="P175" s="5" t="str">
        <f t="shared" si="8"/>
        <v>ASALARIADO</v>
      </c>
      <c r="Q175" s="5" t="e">
        <f ca="1">IF($H175="SI", $O175, _xludf.NA())</f>
        <v>#NAME?</v>
      </c>
      <c r="R175" s="5">
        <f>IF($H175="NO",$O175, _xludf.NA())</f>
        <v>23</v>
      </c>
      <c r="S175" s="5" t="e">
        <f ca="1">IF($H175="SI",$N175, _xludf.NA())</f>
        <v>#NAME?</v>
      </c>
      <c r="T175" s="5">
        <f>IF($H175="NO",$N175, _xludf.NA())</f>
        <v>11102.62</v>
      </c>
    </row>
    <row r="176" spans="1:20" x14ac:dyDescent="0.3">
      <c r="A176">
        <v>175</v>
      </c>
      <c r="B176" t="s">
        <v>15</v>
      </c>
      <c r="C176">
        <v>444259.2</v>
      </c>
      <c r="D176" t="s">
        <v>10</v>
      </c>
      <c r="E176" t="s">
        <v>16</v>
      </c>
      <c r="F176" t="s">
        <v>12</v>
      </c>
      <c r="G176" t="s">
        <v>13</v>
      </c>
      <c r="H176" t="s">
        <v>13</v>
      </c>
      <c r="I176">
        <v>28</v>
      </c>
      <c r="J176">
        <f>(moras__2[[#This Row],[EDAD]]-AVERAGE(I:I))/ _xlfn.STDEV.P(I:I)</f>
        <v>-0.98154302243891756</v>
      </c>
      <c r="K176" t="str">
        <f>IF(ABS(moras__2[[#This Row],[Z-Score de edad]])&gt;1.96, "Atípico","Normal")</f>
        <v>Normal</v>
      </c>
      <c r="L176">
        <f>(moras__2[[#This Row],[SALARIO]]-AVERAGE(C:C)) / _xlfn.STDEV.P(C:C)</f>
        <v>-0.26300345241254541</v>
      </c>
      <c r="M176" t="str">
        <f>IF(ABS(moras__2[[#This Row],[Z-Score de salario]])&gt;1.96, "Atípico", "Normal")</f>
        <v>Normal</v>
      </c>
      <c r="N176" s="5">
        <f t="shared" si="6"/>
        <v>444259.2</v>
      </c>
      <c r="O176" s="5">
        <f t="shared" si="7"/>
        <v>28</v>
      </c>
      <c r="P176" s="5" t="str">
        <f t="shared" si="8"/>
        <v>ASALARIADO</v>
      </c>
      <c r="Q176" s="5" t="e">
        <f ca="1">IF($H176="SI", $O176, _xludf.NA())</f>
        <v>#NAME?</v>
      </c>
      <c r="R176" s="5">
        <f>IF($H176="NO",$O176, _xludf.NA())</f>
        <v>28</v>
      </c>
      <c r="S176" s="5" t="e">
        <f ca="1">IF($H176="SI",$N176, _xludf.NA())</f>
        <v>#NAME?</v>
      </c>
      <c r="T176" s="5">
        <f>IF($H176="NO",$N176, _xludf.NA())</f>
        <v>444259.2</v>
      </c>
    </row>
    <row r="177" spans="1:20" x14ac:dyDescent="0.3">
      <c r="A177">
        <v>176</v>
      </c>
      <c r="B177" t="s">
        <v>9</v>
      </c>
      <c r="C177">
        <v>793801.12</v>
      </c>
      <c r="D177" t="s">
        <v>10</v>
      </c>
      <c r="E177" t="s">
        <v>16</v>
      </c>
      <c r="F177" t="s">
        <v>12</v>
      </c>
      <c r="G177" t="s">
        <v>12</v>
      </c>
      <c r="H177" t="s">
        <v>13</v>
      </c>
      <c r="I177">
        <v>36</v>
      </c>
      <c r="J177">
        <f>(moras__2[[#This Row],[EDAD]]-AVERAGE(I:I))/ _xlfn.STDEV.P(I:I)</f>
        <v>-0.41688387918063341</v>
      </c>
      <c r="K177" t="str">
        <f>IF(ABS(moras__2[[#This Row],[Z-Score de edad]])&gt;1.96, "Atípico","Normal")</f>
        <v>Normal</v>
      </c>
      <c r="L177">
        <f>(moras__2[[#This Row],[SALARIO]]-AVERAGE(C:C)) / _xlfn.STDEV.P(C:C)</f>
        <v>0.16803952921613388</v>
      </c>
      <c r="M177" t="str">
        <f>IF(ABS(moras__2[[#This Row],[Z-Score de salario]])&gt;1.96, "Atípico", "Normal")</f>
        <v>Normal</v>
      </c>
      <c r="N177" s="5">
        <f t="shared" si="6"/>
        <v>793801.12</v>
      </c>
      <c r="O177" s="5">
        <f t="shared" si="7"/>
        <v>36</v>
      </c>
      <c r="P177" s="5" t="str">
        <f t="shared" si="8"/>
        <v>ASALARIADO</v>
      </c>
      <c r="Q177" s="5" t="e">
        <f ca="1">IF($H177="SI", $O177, _xludf.NA())</f>
        <v>#NAME?</v>
      </c>
      <c r="R177" s="5">
        <f>IF($H177="NO",$O177, _xludf.NA())</f>
        <v>36</v>
      </c>
      <c r="S177" s="5" t="e">
        <f ca="1">IF($H177="SI",$N177, _xludf.NA())</f>
        <v>#NAME?</v>
      </c>
      <c r="T177" s="5">
        <f>IF($H177="NO",$N177, _xludf.NA())</f>
        <v>793801.12</v>
      </c>
    </row>
    <row r="178" spans="1:20" x14ac:dyDescent="0.3">
      <c r="A178">
        <v>177</v>
      </c>
      <c r="B178" t="s">
        <v>15</v>
      </c>
      <c r="C178">
        <v>504963.25</v>
      </c>
      <c r="D178" t="s">
        <v>10</v>
      </c>
      <c r="E178" t="s">
        <v>16</v>
      </c>
      <c r="F178" t="s">
        <v>12</v>
      </c>
      <c r="G178" t="s">
        <v>13</v>
      </c>
      <c r="H178" t="s">
        <v>13</v>
      </c>
      <c r="I178">
        <v>44</v>
      </c>
      <c r="J178">
        <f>(moras__2[[#This Row],[EDAD]]-AVERAGE(I:I))/ _xlfn.STDEV.P(I:I)</f>
        <v>0.14777526407765068</v>
      </c>
      <c r="K178" t="str">
        <f>IF(ABS(moras__2[[#This Row],[Z-Score de edad]])&gt;1.96, "Atípico","Normal")</f>
        <v>Normal</v>
      </c>
      <c r="L178">
        <f>(moras__2[[#This Row],[SALARIO]]-AVERAGE(C:C)) / _xlfn.STDEV.P(C:C)</f>
        <v>-0.18814532177992652</v>
      </c>
      <c r="M178" t="str">
        <f>IF(ABS(moras__2[[#This Row],[Z-Score de salario]])&gt;1.96, "Atípico", "Normal")</f>
        <v>Normal</v>
      </c>
      <c r="N178" s="5">
        <f t="shared" si="6"/>
        <v>504963.25</v>
      </c>
      <c r="O178" s="5">
        <f t="shared" si="7"/>
        <v>44</v>
      </c>
      <c r="P178" s="5" t="str">
        <f t="shared" si="8"/>
        <v>ASALARIADO</v>
      </c>
      <c r="Q178" s="5" t="e">
        <f ca="1">IF($H178="SI", $O178, _xludf.NA())</f>
        <v>#NAME?</v>
      </c>
      <c r="R178" s="5">
        <f>IF($H178="NO",$O178, _xludf.NA())</f>
        <v>44</v>
      </c>
      <c r="S178" s="5" t="e">
        <f ca="1">IF($H178="SI",$N178, _xludf.NA())</f>
        <v>#NAME?</v>
      </c>
      <c r="T178" s="5">
        <f>IF($H178="NO",$N178, _xludf.NA())</f>
        <v>504963.25</v>
      </c>
    </row>
    <row r="179" spans="1:20" x14ac:dyDescent="0.3">
      <c r="A179">
        <v>178</v>
      </c>
      <c r="B179" t="s">
        <v>9</v>
      </c>
      <c r="C179">
        <v>345802.5</v>
      </c>
      <c r="D179" t="s">
        <v>10</v>
      </c>
      <c r="E179" t="s">
        <v>16</v>
      </c>
      <c r="F179" t="s">
        <v>12</v>
      </c>
      <c r="G179" t="s">
        <v>13</v>
      </c>
      <c r="H179" t="s">
        <v>13</v>
      </c>
      <c r="I179">
        <v>52</v>
      </c>
      <c r="J179">
        <f>(moras__2[[#This Row],[EDAD]]-AVERAGE(I:I))/ _xlfn.STDEV.P(I:I)</f>
        <v>0.71243440733593477</v>
      </c>
      <c r="K179" t="str">
        <f>IF(ABS(moras__2[[#This Row],[Z-Score de edad]])&gt;1.96, "Atípico","Normal")</f>
        <v>Normal</v>
      </c>
      <c r="L179">
        <f>(moras__2[[#This Row],[SALARIO]]-AVERAGE(C:C)) / _xlfn.STDEV.P(C:C)</f>
        <v>-0.38441684262714509</v>
      </c>
      <c r="M179" t="str">
        <f>IF(ABS(moras__2[[#This Row],[Z-Score de salario]])&gt;1.96, "Atípico", "Normal")</f>
        <v>Normal</v>
      </c>
      <c r="N179" s="5">
        <f t="shared" si="6"/>
        <v>345802.5</v>
      </c>
      <c r="O179" s="5">
        <f t="shared" si="7"/>
        <v>52</v>
      </c>
      <c r="P179" s="5" t="str">
        <f t="shared" si="8"/>
        <v>ASALARIADO</v>
      </c>
      <c r="Q179" s="5" t="e">
        <f ca="1">IF($H179="SI", $O179, _xludf.NA())</f>
        <v>#NAME?</v>
      </c>
      <c r="R179" s="5">
        <f>IF($H179="NO",$O179, _xludf.NA())</f>
        <v>52</v>
      </c>
      <c r="S179" s="5" t="e">
        <f ca="1">IF($H179="SI",$N179, _xludf.NA())</f>
        <v>#NAME?</v>
      </c>
      <c r="T179" s="5">
        <f>IF($H179="NO",$N179, _xludf.NA())</f>
        <v>345802.5</v>
      </c>
    </row>
    <row r="180" spans="1:20" x14ac:dyDescent="0.3">
      <c r="A180">
        <v>179</v>
      </c>
      <c r="B180" t="s">
        <v>9</v>
      </c>
      <c r="C180">
        <v>413497</v>
      </c>
      <c r="D180" t="s">
        <v>18</v>
      </c>
      <c r="E180" t="s">
        <v>16</v>
      </c>
      <c r="F180" t="s">
        <v>12</v>
      </c>
      <c r="G180" t="s">
        <v>13</v>
      </c>
      <c r="H180" t="s">
        <v>12</v>
      </c>
      <c r="I180">
        <v>54</v>
      </c>
      <c r="J180">
        <f>(moras__2[[#This Row],[EDAD]]-AVERAGE(I:I))/ _xlfn.STDEV.P(I:I)</f>
        <v>0.85359919315050581</v>
      </c>
      <c r="K180" t="str">
        <f>IF(ABS(moras__2[[#This Row],[Z-Score de edad]])&gt;1.96, "Atípico","Normal")</f>
        <v>Normal</v>
      </c>
      <c r="L180">
        <f>(moras__2[[#This Row],[SALARIO]]-AVERAGE(C:C)) / _xlfn.STDEV.P(C:C)</f>
        <v>-0.30093833132337178</v>
      </c>
      <c r="M180" t="str">
        <f>IF(ABS(moras__2[[#This Row],[Z-Score de salario]])&gt;1.96, "Atípico", "Normal")</f>
        <v>Normal</v>
      </c>
      <c r="N180" s="5">
        <f t="shared" si="6"/>
        <v>413497</v>
      </c>
      <c r="O180" s="5">
        <f t="shared" si="7"/>
        <v>54</v>
      </c>
      <c r="P180" s="5" t="str">
        <f t="shared" si="8"/>
        <v>TRABAJADOR INDEPENDIENTE</v>
      </c>
      <c r="Q180" s="5">
        <f>IF($H180="SI", $O180, _xludf.NA())</f>
        <v>54</v>
      </c>
      <c r="R180" s="5" t="e">
        <f ca="1">IF($H180="NO",$O180, _xludf.NA())</f>
        <v>#NAME?</v>
      </c>
      <c r="S180" s="5">
        <f>IF($H180="SI",$N180, _xludf.NA())</f>
        <v>413497</v>
      </c>
      <c r="T180" s="5" t="e">
        <f ca="1">IF($H180="NO",$N180, _xludf.NA())</f>
        <v>#NAME?</v>
      </c>
    </row>
    <row r="181" spans="1:20" x14ac:dyDescent="0.3">
      <c r="A181">
        <v>180</v>
      </c>
      <c r="B181" t="s">
        <v>9</v>
      </c>
      <c r="C181">
        <v>683560</v>
      </c>
      <c r="D181" t="s">
        <v>10</v>
      </c>
      <c r="E181" t="s">
        <v>11</v>
      </c>
      <c r="F181" t="s">
        <v>12</v>
      </c>
      <c r="G181" t="s">
        <v>13</v>
      </c>
      <c r="H181" t="s">
        <v>13</v>
      </c>
      <c r="I181">
        <v>61</v>
      </c>
      <c r="J181">
        <f>(moras__2[[#This Row],[EDAD]]-AVERAGE(I:I))/ _xlfn.STDEV.P(I:I)</f>
        <v>1.3476759435015044</v>
      </c>
      <c r="K181" t="str">
        <f>IF(ABS(moras__2[[#This Row],[Z-Score de edad]])&gt;1.96, "Atípico","Normal")</f>
        <v>Normal</v>
      </c>
      <c r="L181">
        <f>(moras__2[[#This Row],[SALARIO]]-AVERAGE(C:C)) / _xlfn.STDEV.P(C:C)</f>
        <v>3.2094000671560374E-2</v>
      </c>
      <c r="M181" t="str">
        <f>IF(ABS(moras__2[[#This Row],[Z-Score de salario]])&gt;1.96, "Atípico", "Normal")</f>
        <v>Normal</v>
      </c>
      <c r="N181" s="5">
        <f t="shared" si="6"/>
        <v>683560</v>
      </c>
      <c r="O181" s="5">
        <f t="shared" si="7"/>
        <v>61</v>
      </c>
      <c r="P181" s="5" t="str">
        <f t="shared" si="8"/>
        <v>ASALARIADO</v>
      </c>
      <c r="Q181" s="5" t="e">
        <f ca="1">IF($H181="SI", $O181, _xludf.NA())</f>
        <v>#NAME?</v>
      </c>
      <c r="R181" s="5">
        <f>IF($H181="NO",$O181, _xludf.NA())</f>
        <v>61</v>
      </c>
      <c r="S181" s="5" t="e">
        <f ca="1">IF($H181="SI",$N181, _xludf.NA())</f>
        <v>#NAME?</v>
      </c>
      <c r="T181" s="5">
        <f>IF($H181="NO",$N181, _xludf.NA())</f>
        <v>683560</v>
      </c>
    </row>
    <row r="182" spans="1:20" x14ac:dyDescent="0.3">
      <c r="A182">
        <v>181</v>
      </c>
      <c r="B182" t="s">
        <v>9</v>
      </c>
      <c r="C182">
        <v>375000</v>
      </c>
      <c r="D182" t="s">
        <v>10</v>
      </c>
      <c r="E182" t="s">
        <v>16</v>
      </c>
      <c r="F182" t="s">
        <v>12</v>
      </c>
      <c r="G182" t="s">
        <v>13</v>
      </c>
      <c r="H182" t="s">
        <v>12</v>
      </c>
      <c r="I182">
        <v>27</v>
      </c>
      <c r="J182">
        <f>(moras__2[[#This Row],[EDAD]]-AVERAGE(I:I))/ _xlfn.STDEV.P(I:I)</f>
        <v>-1.052125415346203</v>
      </c>
      <c r="K182" t="str">
        <f>IF(ABS(moras__2[[#This Row],[Z-Score de edad]])&gt;1.96, "Atípico","Normal")</f>
        <v>Normal</v>
      </c>
      <c r="L182">
        <f>(moras__2[[#This Row],[SALARIO]]-AVERAGE(C:C)) / _xlfn.STDEV.P(C:C)</f>
        <v>-0.34841149752832734</v>
      </c>
      <c r="M182" t="str">
        <f>IF(ABS(moras__2[[#This Row],[Z-Score de salario]])&gt;1.96, "Atípico", "Normal")</f>
        <v>Normal</v>
      </c>
      <c r="N182" s="5">
        <f t="shared" si="6"/>
        <v>375000</v>
      </c>
      <c r="O182" s="5">
        <f t="shared" si="7"/>
        <v>27</v>
      </c>
      <c r="P182" s="5" t="str">
        <f t="shared" si="8"/>
        <v>ASALARIADO</v>
      </c>
      <c r="Q182" s="5">
        <f>IF($H182="SI", $O182, _xludf.NA())</f>
        <v>27</v>
      </c>
      <c r="R182" s="5" t="e">
        <f ca="1">IF($H182="NO",$O182, _xludf.NA())</f>
        <v>#NAME?</v>
      </c>
      <c r="S182" s="5">
        <f>IF($H182="SI",$N182, _xludf.NA())</f>
        <v>375000</v>
      </c>
      <c r="T182" s="5" t="e">
        <f ca="1">IF($H182="NO",$N182, _xludf.NA())</f>
        <v>#NAME?</v>
      </c>
    </row>
    <row r="183" spans="1:20" x14ac:dyDescent="0.3">
      <c r="A183">
        <v>182</v>
      </c>
      <c r="B183" t="s">
        <v>15</v>
      </c>
      <c r="C183">
        <v>1244526</v>
      </c>
      <c r="D183" t="s">
        <v>10</v>
      </c>
      <c r="E183" t="s">
        <v>16</v>
      </c>
      <c r="F183" t="s">
        <v>12</v>
      </c>
      <c r="G183" t="s">
        <v>13</v>
      </c>
      <c r="H183" t="s">
        <v>13</v>
      </c>
      <c r="I183">
        <v>26</v>
      </c>
      <c r="J183">
        <f>(moras__2[[#This Row],[EDAD]]-AVERAGE(I:I))/ _xlfn.STDEV.P(I:I)</f>
        <v>-1.1227078082534885</v>
      </c>
      <c r="K183" t="str">
        <f>IF(ABS(moras__2[[#This Row],[Z-Score de edad]])&gt;1.96, "Atípico","Normal")</f>
        <v>Normal</v>
      </c>
      <c r="L183">
        <f>(moras__2[[#This Row],[SALARIO]]-AVERAGE(C:C)) / _xlfn.STDEV.P(C:C)</f>
        <v>0.72385783040710028</v>
      </c>
      <c r="M183" t="str">
        <f>IF(ABS(moras__2[[#This Row],[Z-Score de salario]])&gt;1.96, "Atípico", "Normal")</f>
        <v>Normal</v>
      </c>
      <c r="N183" s="5">
        <f t="shared" si="6"/>
        <v>1244526</v>
      </c>
      <c r="O183" s="5">
        <f t="shared" si="7"/>
        <v>26</v>
      </c>
      <c r="P183" s="5" t="str">
        <f t="shared" si="8"/>
        <v>ASALARIADO</v>
      </c>
      <c r="Q183" s="5" t="e">
        <f ca="1">IF($H183="SI", $O183, _xludf.NA())</f>
        <v>#NAME?</v>
      </c>
      <c r="R183" s="5">
        <f>IF($H183="NO",$O183, _xludf.NA())</f>
        <v>26</v>
      </c>
      <c r="S183" s="5" t="e">
        <f ca="1">IF($H183="SI",$N183, _xludf.NA())</f>
        <v>#NAME?</v>
      </c>
      <c r="T183" s="5">
        <f>IF($H183="NO",$N183, _xludf.NA())</f>
        <v>1244526</v>
      </c>
    </row>
    <row r="184" spans="1:20" x14ac:dyDescent="0.3">
      <c r="A184">
        <v>183</v>
      </c>
      <c r="B184" t="s">
        <v>15</v>
      </c>
      <c r="C184">
        <v>1379419</v>
      </c>
      <c r="D184" t="s">
        <v>14</v>
      </c>
      <c r="E184" t="s">
        <v>11</v>
      </c>
      <c r="F184" t="s">
        <v>12</v>
      </c>
      <c r="G184" t="s">
        <v>13</v>
      </c>
      <c r="H184" t="s">
        <v>13</v>
      </c>
      <c r="I184">
        <v>70</v>
      </c>
      <c r="J184">
        <f>(moras__2[[#This Row],[EDAD]]-AVERAGE(I:I))/ _xlfn.STDEV.P(I:I)</f>
        <v>1.9829174796670741</v>
      </c>
      <c r="K184" t="str">
        <f>IF(ABS(moras__2[[#This Row],[Z-Score de edad]])&gt;1.96, "Atípico","Normal")</f>
        <v>Atípico</v>
      </c>
      <c r="L184">
        <f>(moras__2[[#This Row],[SALARIO]]-AVERAGE(C:C)) / _xlfn.STDEV.P(C:C)</f>
        <v>0.89020320300457711</v>
      </c>
      <c r="M184" t="str">
        <f>IF(ABS(moras__2[[#This Row],[Z-Score de salario]])&gt;1.96, "Atípico", "Normal")</f>
        <v>Normal</v>
      </c>
      <c r="N184" s="5">
        <f t="shared" si="6"/>
        <v>1379419</v>
      </c>
      <c r="O184" s="5">
        <f t="shared" si="7"/>
        <v>70</v>
      </c>
      <c r="P184" s="5" t="str">
        <f t="shared" si="8"/>
        <v>PENSIONADOS EN SU PROPIO SISTEMA</v>
      </c>
      <c r="Q184" s="5" t="e">
        <f ca="1">IF($H184="SI", $O184, _xludf.NA())</f>
        <v>#NAME?</v>
      </c>
      <c r="R184" s="5">
        <f>IF($H184="NO",$O184, _xludf.NA())</f>
        <v>70</v>
      </c>
      <c r="S184" s="5" t="e">
        <f ca="1">IF($H184="SI",$N184, _xludf.NA())</f>
        <v>#NAME?</v>
      </c>
      <c r="T184" s="5">
        <f>IF($H184="NO",$N184, _xludf.NA())</f>
        <v>1379419</v>
      </c>
    </row>
    <row r="185" spans="1:20" x14ac:dyDescent="0.3">
      <c r="A185">
        <v>184</v>
      </c>
      <c r="B185" t="s">
        <v>15</v>
      </c>
      <c r="C185">
        <v>987935</v>
      </c>
      <c r="D185" t="s">
        <v>10</v>
      </c>
      <c r="E185" t="s">
        <v>11</v>
      </c>
      <c r="F185" t="s">
        <v>12</v>
      </c>
      <c r="G185" t="s">
        <v>13</v>
      </c>
      <c r="H185" t="s">
        <v>13</v>
      </c>
      <c r="I185">
        <v>36</v>
      </c>
      <c r="J185">
        <f>(moras__2[[#This Row],[EDAD]]-AVERAGE(I:I))/ _xlfn.STDEV.P(I:I)</f>
        <v>-0.41688387918063341</v>
      </c>
      <c r="K185" t="str">
        <f>IF(ABS(moras__2[[#This Row],[Z-Score de edad]])&gt;1.96, "Atípico","Normal")</f>
        <v>Normal</v>
      </c>
      <c r="L185">
        <f>(moras__2[[#This Row],[SALARIO]]-AVERAGE(C:C)) / _xlfn.STDEV.P(C:C)</f>
        <v>0.40743870191148396</v>
      </c>
      <c r="M185" t="str">
        <f>IF(ABS(moras__2[[#This Row],[Z-Score de salario]])&gt;1.96, "Atípico", "Normal")</f>
        <v>Normal</v>
      </c>
      <c r="N185" s="5">
        <f t="shared" si="6"/>
        <v>987935</v>
      </c>
      <c r="O185" s="5">
        <f t="shared" si="7"/>
        <v>36</v>
      </c>
      <c r="P185" s="5" t="str">
        <f t="shared" si="8"/>
        <v>ASALARIADO</v>
      </c>
      <c r="Q185" s="5" t="e">
        <f ca="1">IF($H185="SI", $O185, _xludf.NA())</f>
        <v>#NAME?</v>
      </c>
      <c r="R185" s="5">
        <f>IF($H185="NO",$O185, _xludf.NA())</f>
        <v>36</v>
      </c>
      <c r="S185" s="5" t="e">
        <f ca="1">IF($H185="SI",$N185, _xludf.NA())</f>
        <v>#NAME?</v>
      </c>
      <c r="T185" s="5">
        <f>IF($H185="NO",$N185, _xludf.NA())</f>
        <v>987935</v>
      </c>
    </row>
    <row r="186" spans="1:20" x14ac:dyDescent="0.3">
      <c r="A186">
        <v>185</v>
      </c>
      <c r="B186" t="s">
        <v>9</v>
      </c>
      <c r="C186">
        <v>373465.3</v>
      </c>
      <c r="D186" t="s">
        <v>10</v>
      </c>
      <c r="E186" t="s">
        <v>16</v>
      </c>
      <c r="F186" t="s">
        <v>12</v>
      </c>
      <c r="G186" t="s">
        <v>13</v>
      </c>
      <c r="H186" t="s">
        <v>13</v>
      </c>
      <c r="I186">
        <v>39</v>
      </c>
      <c r="J186">
        <f>(moras__2[[#This Row],[EDAD]]-AVERAGE(I:I))/ _xlfn.STDEV.P(I:I)</f>
        <v>-0.20513670045877688</v>
      </c>
      <c r="K186" t="str">
        <f>IF(ABS(moras__2[[#This Row],[Z-Score de edad]])&gt;1.96, "Atípico","Normal")</f>
        <v>Normal</v>
      </c>
      <c r="L186">
        <f>(moras__2[[#This Row],[SALARIO]]-AVERAGE(C:C)) / _xlfn.STDEV.P(C:C)</f>
        <v>-0.35030403638004942</v>
      </c>
      <c r="M186" t="str">
        <f>IF(ABS(moras__2[[#This Row],[Z-Score de salario]])&gt;1.96, "Atípico", "Normal")</f>
        <v>Normal</v>
      </c>
      <c r="N186" s="5">
        <f t="shared" si="6"/>
        <v>373465.3</v>
      </c>
      <c r="O186" s="5">
        <f t="shared" si="7"/>
        <v>39</v>
      </c>
      <c r="P186" s="5" t="str">
        <f t="shared" si="8"/>
        <v>ASALARIADO</v>
      </c>
      <c r="Q186" s="5" t="e">
        <f ca="1">IF($H186="SI", $O186, _xludf.NA())</f>
        <v>#NAME?</v>
      </c>
      <c r="R186" s="5">
        <f>IF($H186="NO",$O186, _xludf.NA())</f>
        <v>39</v>
      </c>
      <c r="S186" s="5" t="e">
        <f ca="1">IF($H186="SI",$N186, _xludf.NA())</f>
        <v>#NAME?</v>
      </c>
      <c r="T186" s="5">
        <f>IF($H186="NO",$N186, _xludf.NA())</f>
        <v>373465.3</v>
      </c>
    </row>
    <row r="187" spans="1:20" x14ac:dyDescent="0.3">
      <c r="A187">
        <v>186</v>
      </c>
      <c r="B187" t="s">
        <v>9</v>
      </c>
      <c r="C187">
        <v>165495</v>
      </c>
      <c r="D187" t="s">
        <v>10</v>
      </c>
      <c r="E187" t="s">
        <v>16</v>
      </c>
      <c r="F187" t="s">
        <v>12</v>
      </c>
      <c r="G187" t="s">
        <v>13</v>
      </c>
      <c r="H187" t="s">
        <v>13</v>
      </c>
      <c r="I187">
        <v>59</v>
      </c>
      <c r="J187">
        <f>(moras__2[[#This Row],[EDAD]]-AVERAGE(I:I))/ _xlfn.STDEV.P(I:I)</f>
        <v>1.2065111576869334</v>
      </c>
      <c r="K187" t="str">
        <f>IF(ABS(moras__2[[#This Row],[Z-Score de edad]])&gt;1.96, "Atípico","Normal")</f>
        <v>Normal</v>
      </c>
      <c r="L187">
        <f>(moras__2[[#This Row],[SALARIO]]-AVERAGE(C:C)) / _xlfn.STDEV.P(C:C)</f>
        <v>-0.60676580268896863</v>
      </c>
      <c r="M187" t="str">
        <f>IF(ABS(moras__2[[#This Row],[Z-Score de salario]])&gt;1.96, "Atípico", "Normal")</f>
        <v>Normal</v>
      </c>
      <c r="N187" s="5">
        <f t="shared" si="6"/>
        <v>165495</v>
      </c>
      <c r="O187" s="5">
        <f t="shared" si="7"/>
        <v>59</v>
      </c>
      <c r="P187" s="5" t="str">
        <f t="shared" si="8"/>
        <v>ASALARIADO</v>
      </c>
      <c r="Q187" s="5" t="e">
        <f ca="1">IF($H187="SI", $O187, _xludf.NA())</f>
        <v>#NAME?</v>
      </c>
      <c r="R187" s="5">
        <f>IF($H187="NO",$O187, _xludf.NA())</f>
        <v>59</v>
      </c>
      <c r="S187" s="5" t="e">
        <f ca="1">IF($H187="SI",$N187, _xludf.NA())</f>
        <v>#NAME?</v>
      </c>
      <c r="T187" s="5">
        <f>IF($H187="NO",$N187, _xludf.NA())</f>
        <v>165495</v>
      </c>
    </row>
    <row r="188" spans="1:20" x14ac:dyDescent="0.3">
      <c r="A188">
        <v>187</v>
      </c>
      <c r="B188" t="s">
        <v>15</v>
      </c>
      <c r="C188">
        <v>297046</v>
      </c>
      <c r="D188" t="s">
        <v>17</v>
      </c>
      <c r="E188" t="s">
        <v>16</v>
      </c>
      <c r="F188" t="s">
        <v>12</v>
      </c>
      <c r="G188" t="s">
        <v>13</v>
      </c>
      <c r="H188" t="s">
        <v>13</v>
      </c>
      <c r="I188">
        <v>64</v>
      </c>
      <c r="J188">
        <f>(moras__2[[#This Row],[EDAD]]-AVERAGE(I:I))/ _xlfn.STDEV.P(I:I)</f>
        <v>1.559423122223361</v>
      </c>
      <c r="K188" t="str">
        <f>IF(ABS(moras__2[[#This Row],[Z-Score de edad]])&gt;1.96, "Atípico","Normal")</f>
        <v>Normal</v>
      </c>
      <c r="L188">
        <f>(moras__2[[#This Row],[SALARIO]]-AVERAGE(C:C)) / _xlfn.STDEV.P(C:C)</f>
        <v>-0.44454166866740574</v>
      </c>
      <c r="M188" t="str">
        <f>IF(ABS(moras__2[[#This Row],[Z-Score de salario]])&gt;1.96, "Atípico", "Normal")</f>
        <v>Normal</v>
      </c>
      <c r="N188" s="5">
        <f t="shared" si="6"/>
        <v>297046</v>
      </c>
      <c r="O188" s="5">
        <f t="shared" si="7"/>
        <v>64</v>
      </c>
      <c r="P188" s="5" t="str">
        <f t="shared" si="8"/>
        <v>ASEGURADO VOLUNTARIO</v>
      </c>
      <c r="Q188" s="5" t="e">
        <f ca="1">IF($H188="SI", $O188, _xludf.NA())</f>
        <v>#NAME?</v>
      </c>
      <c r="R188" s="5">
        <f>IF($H188="NO",$O188, _xludf.NA())</f>
        <v>64</v>
      </c>
      <c r="S188" s="5" t="e">
        <f ca="1">IF($H188="SI",$N188, _xludf.NA())</f>
        <v>#NAME?</v>
      </c>
      <c r="T188" s="5">
        <f>IF($H188="NO",$N188, _xludf.NA())</f>
        <v>297046</v>
      </c>
    </row>
    <row r="189" spans="1:20" x14ac:dyDescent="0.3">
      <c r="A189">
        <v>188</v>
      </c>
      <c r="B189" t="s">
        <v>15</v>
      </c>
      <c r="C189">
        <v>2050000</v>
      </c>
      <c r="D189" t="s">
        <v>10</v>
      </c>
      <c r="E189" t="s">
        <v>16</v>
      </c>
      <c r="F189" t="s">
        <v>12</v>
      </c>
      <c r="G189" t="s">
        <v>13</v>
      </c>
      <c r="H189" t="s">
        <v>13</v>
      </c>
      <c r="I189">
        <v>46</v>
      </c>
      <c r="J189">
        <f>(moras__2[[#This Row],[EDAD]]-AVERAGE(I:I))/ _xlfn.STDEV.P(I:I)</f>
        <v>0.28894004989222172</v>
      </c>
      <c r="K189" t="str">
        <f>IF(ABS(moras__2[[#This Row],[Z-Score de edad]])&gt;1.96, "Atípico","Normal")</f>
        <v>Normal</v>
      </c>
      <c r="L189">
        <f>(moras__2[[#This Row],[SALARIO]]-AVERAGE(C:C)) / _xlfn.STDEV.P(C:C)</f>
        <v>1.7171404518002049</v>
      </c>
      <c r="M189" t="str">
        <f>IF(ABS(moras__2[[#This Row],[Z-Score de salario]])&gt;1.96, "Atípico", "Normal")</f>
        <v>Normal</v>
      </c>
      <c r="N189" s="5">
        <f t="shared" si="6"/>
        <v>2050000</v>
      </c>
      <c r="O189" s="5">
        <f t="shared" si="7"/>
        <v>46</v>
      </c>
      <c r="P189" s="5" t="str">
        <f t="shared" si="8"/>
        <v>ASALARIADO</v>
      </c>
      <c r="Q189" s="5" t="e">
        <f ca="1">IF($H189="SI", $O189, _xludf.NA())</f>
        <v>#NAME?</v>
      </c>
      <c r="R189" s="5">
        <f>IF($H189="NO",$O189, _xludf.NA())</f>
        <v>46</v>
      </c>
      <c r="S189" s="5" t="e">
        <f ca="1">IF($H189="SI",$N189, _xludf.NA())</f>
        <v>#NAME?</v>
      </c>
      <c r="T189" s="5">
        <f>IF($H189="NO",$N189, _xludf.NA())</f>
        <v>2050000</v>
      </c>
    </row>
    <row r="190" spans="1:20" x14ac:dyDescent="0.3">
      <c r="A190">
        <v>189</v>
      </c>
      <c r="B190" t="s">
        <v>15</v>
      </c>
      <c r="C190">
        <v>297045</v>
      </c>
      <c r="D190" t="s">
        <v>18</v>
      </c>
      <c r="E190" t="s">
        <v>16</v>
      </c>
      <c r="F190" t="s">
        <v>12</v>
      </c>
      <c r="G190" t="s">
        <v>13</v>
      </c>
      <c r="H190" t="s">
        <v>12</v>
      </c>
      <c r="I190">
        <v>38</v>
      </c>
      <c r="J190">
        <f>(moras__2[[#This Row],[EDAD]]-AVERAGE(I:I))/ _xlfn.STDEV.P(I:I)</f>
        <v>-0.27571909336606237</v>
      </c>
      <c r="K190" t="str">
        <f>IF(ABS(moras__2[[#This Row],[Z-Score de edad]])&gt;1.96, "Atípico","Normal")</f>
        <v>Normal</v>
      </c>
      <c r="L190">
        <f>(moras__2[[#This Row],[SALARIO]]-AVERAGE(C:C)) / _xlfn.STDEV.P(C:C)</f>
        <v>-0.44454290183274864</v>
      </c>
      <c r="M190" t="str">
        <f>IF(ABS(moras__2[[#This Row],[Z-Score de salario]])&gt;1.96, "Atípico", "Normal")</f>
        <v>Normal</v>
      </c>
      <c r="N190" s="5">
        <f t="shared" si="6"/>
        <v>297045</v>
      </c>
      <c r="O190" s="5">
        <f t="shared" si="7"/>
        <v>38</v>
      </c>
      <c r="P190" s="5" t="str">
        <f t="shared" si="8"/>
        <v>TRABAJADOR INDEPENDIENTE</v>
      </c>
      <c r="Q190" s="5">
        <f>IF($H190="SI", $O190, _xludf.NA())</f>
        <v>38</v>
      </c>
      <c r="R190" s="5" t="e">
        <f ca="1">IF($H190="NO",$O190, _xludf.NA())</f>
        <v>#NAME?</v>
      </c>
      <c r="S190" s="5">
        <f>IF($H190="SI",$N190, _xludf.NA())</f>
        <v>297045</v>
      </c>
      <c r="T190" s="5" t="e">
        <f ca="1">IF($H190="NO",$N190, _xludf.NA())</f>
        <v>#NAME?</v>
      </c>
    </row>
    <row r="191" spans="1:20" x14ac:dyDescent="0.3">
      <c r="A191">
        <v>190</v>
      </c>
      <c r="B191" t="s">
        <v>15</v>
      </c>
      <c r="C191">
        <v>297045</v>
      </c>
      <c r="D191" t="s">
        <v>18</v>
      </c>
      <c r="E191" t="s">
        <v>16</v>
      </c>
      <c r="F191" t="s">
        <v>13</v>
      </c>
      <c r="G191" t="s">
        <v>13</v>
      </c>
      <c r="H191" t="s">
        <v>12</v>
      </c>
      <c r="I191">
        <v>42</v>
      </c>
      <c r="J191">
        <f>(moras__2[[#This Row],[EDAD]]-AVERAGE(I:I))/ _xlfn.STDEV.P(I:I)</f>
        <v>6.6104782630796582E-3</v>
      </c>
      <c r="K191" t="str">
        <f>IF(ABS(moras__2[[#This Row],[Z-Score de edad]])&gt;1.96, "Atípico","Normal")</f>
        <v>Normal</v>
      </c>
      <c r="L191">
        <f>(moras__2[[#This Row],[SALARIO]]-AVERAGE(C:C)) / _xlfn.STDEV.P(C:C)</f>
        <v>-0.44454290183274864</v>
      </c>
      <c r="M191" t="str">
        <f>IF(ABS(moras__2[[#This Row],[Z-Score de salario]])&gt;1.96, "Atípico", "Normal")</f>
        <v>Normal</v>
      </c>
      <c r="N191" s="5">
        <f t="shared" si="6"/>
        <v>297045</v>
      </c>
      <c r="O191" s="5">
        <f t="shared" si="7"/>
        <v>42</v>
      </c>
      <c r="P191" s="5" t="str">
        <f t="shared" si="8"/>
        <v>TRABAJADOR INDEPENDIENTE</v>
      </c>
      <c r="Q191" s="5">
        <f>IF($H191="SI", $O191, _xludf.NA())</f>
        <v>42</v>
      </c>
      <c r="R191" s="5" t="e">
        <f ca="1">IF($H191="NO",$O191, _xludf.NA())</f>
        <v>#NAME?</v>
      </c>
      <c r="S191" s="5">
        <f>IF($H191="SI",$N191, _xludf.NA())</f>
        <v>297045</v>
      </c>
      <c r="T191" s="5" t="e">
        <f ca="1">IF($H191="NO",$N191, _xludf.NA())</f>
        <v>#NAME?</v>
      </c>
    </row>
    <row r="192" spans="1:20" x14ac:dyDescent="0.3">
      <c r="A192">
        <v>191</v>
      </c>
      <c r="B192" t="s">
        <v>15</v>
      </c>
      <c r="C192">
        <v>405063</v>
      </c>
      <c r="D192" t="s">
        <v>18</v>
      </c>
      <c r="E192" t="s">
        <v>16</v>
      </c>
      <c r="F192" t="s">
        <v>12</v>
      </c>
      <c r="G192" t="s">
        <v>13</v>
      </c>
      <c r="H192" t="s">
        <v>12</v>
      </c>
      <c r="I192">
        <v>69</v>
      </c>
      <c r="J192">
        <f>(moras__2[[#This Row],[EDAD]]-AVERAGE(I:I))/ _xlfn.STDEV.P(I:I)</f>
        <v>1.9123350867597886</v>
      </c>
      <c r="K192" t="str">
        <f>IF(ABS(moras__2[[#This Row],[Z-Score de edad]])&gt;1.96, "Atípico","Normal")</f>
        <v>Normal</v>
      </c>
      <c r="L192">
        <f>(moras__2[[#This Row],[SALARIO]]-AVERAGE(C:C)) / _xlfn.STDEV.P(C:C)</f>
        <v>-0.31133884782524451</v>
      </c>
      <c r="M192" t="str">
        <f>IF(ABS(moras__2[[#This Row],[Z-Score de salario]])&gt;1.96, "Atípico", "Normal")</f>
        <v>Normal</v>
      </c>
      <c r="N192" s="5">
        <f t="shared" si="6"/>
        <v>405063</v>
      </c>
      <c r="O192" s="5">
        <f t="shared" si="7"/>
        <v>69</v>
      </c>
      <c r="P192" s="5" t="str">
        <f t="shared" si="8"/>
        <v>TRABAJADOR INDEPENDIENTE</v>
      </c>
      <c r="Q192" s="5">
        <f>IF($H192="SI", $O192, _xludf.NA())</f>
        <v>69</v>
      </c>
      <c r="R192" s="5" t="e">
        <f ca="1">IF($H192="NO",$O192, _xludf.NA())</f>
        <v>#NAME?</v>
      </c>
      <c r="S192" s="5">
        <f>IF($H192="SI",$N192, _xludf.NA())</f>
        <v>405063</v>
      </c>
      <c r="T192" s="5" t="e">
        <f ca="1">IF($H192="NO",$N192, _xludf.NA())</f>
        <v>#NAME?</v>
      </c>
    </row>
    <row r="193" spans="1:20" x14ac:dyDescent="0.3">
      <c r="A193">
        <v>192</v>
      </c>
      <c r="B193" t="s">
        <v>15</v>
      </c>
      <c r="C193">
        <v>496208.33</v>
      </c>
      <c r="D193" t="s">
        <v>10</v>
      </c>
      <c r="E193" t="s">
        <v>16</v>
      </c>
      <c r="F193" t="s">
        <v>12</v>
      </c>
      <c r="G193" t="s">
        <v>12</v>
      </c>
      <c r="H193" t="s">
        <v>13</v>
      </c>
      <c r="I193">
        <v>45</v>
      </c>
      <c r="J193">
        <f>(moras__2[[#This Row],[EDAD]]-AVERAGE(I:I))/ _xlfn.STDEV.P(I:I)</f>
        <v>0.2183576569849362</v>
      </c>
      <c r="K193" t="str">
        <f>IF(ABS(moras__2[[#This Row],[Z-Score de edad]])&gt;1.96, "Atípico","Normal")</f>
        <v>Normal</v>
      </c>
      <c r="L193">
        <f>(moras__2[[#This Row],[SALARIO]]-AVERAGE(C:C)) / _xlfn.STDEV.P(C:C)</f>
        <v>-0.19894158570363715</v>
      </c>
      <c r="M193" t="str">
        <f>IF(ABS(moras__2[[#This Row],[Z-Score de salario]])&gt;1.96, "Atípico", "Normal")</f>
        <v>Normal</v>
      </c>
      <c r="N193" s="5">
        <f t="shared" si="6"/>
        <v>496208.33</v>
      </c>
      <c r="O193" s="5">
        <f t="shared" si="7"/>
        <v>45</v>
      </c>
      <c r="P193" s="5" t="str">
        <f t="shared" si="8"/>
        <v>ASALARIADO</v>
      </c>
      <c r="Q193" s="5" t="e">
        <f ca="1">IF($H193="SI", $O193, _xludf.NA())</f>
        <v>#NAME?</v>
      </c>
      <c r="R193" s="5">
        <f>IF($H193="NO",$O193, _xludf.NA())</f>
        <v>45</v>
      </c>
      <c r="S193" s="5" t="e">
        <f ca="1">IF($H193="SI",$N193, _xludf.NA())</f>
        <v>#NAME?</v>
      </c>
      <c r="T193" s="5">
        <f>IF($H193="NO",$N193, _xludf.NA())</f>
        <v>496208.33</v>
      </c>
    </row>
    <row r="194" spans="1:20" x14ac:dyDescent="0.3">
      <c r="A194">
        <v>193</v>
      </c>
      <c r="B194" t="s">
        <v>9</v>
      </c>
      <c r="C194">
        <v>2033150.05</v>
      </c>
      <c r="D194" t="s">
        <v>19</v>
      </c>
      <c r="E194" t="s">
        <v>16</v>
      </c>
      <c r="F194" t="s">
        <v>12</v>
      </c>
      <c r="G194" t="s">
        <v>13</v>
      </c>
      <c r="H194" t="s">
        <v>13</v>
      </c>
      <c r="I194">
        <v>46</v>
      </c>
      <c r="J194">
        <f>(moras__2[[#This Row],[EDAD]]-AVERAGE(I:I))/ _xlfn.STDEV.P(I:I)</f>
        <v>0.28894004989222172</v>
      </c>
      <c r="K194" t="str">
        <f>IF(ABS(moras__2[[#This Row],[Z-Score de edad]])&gt;1.96, "Atípico","Normal")</f>
        <v>Normal</v>
      </c>
      <c r="L194">
        <f>(moras__2[[#This Row],[SALARIO]]-AVERAGE(C:C)) / _xlfn.STDEV.P(C:C)</f>
        <v>1.6963616774308985</v>
      </c>
      <c r="M194" t="str">
        <f>IF(ABS(moras__2[[#This Row],[Z-Score de salario]])&gt;1.96, "Atípico", "Normal")</f>
        <v>Normal</v>
      </c>
      <c r="N194" s="5">
        <f t="shared" si="6"/>
        <v>2033150.05</v>
      </c>
      <c r="O194" s="5">
        <f t="shared" si="7"/>
        <v>46</v>
      </c>
      <c r="P194" s="5" t="str">
        <f t="shared" si="8"/>
        <v>CONVENIOS ESPECIALES DE TRABAJADORES INDEPENDIENTES</v>
      </c>
      <c r="Q194" s="5" t="e">
        <f ca="1">IF($H194="SI", $O194, _xludf.NA())</f>
        <v>#NAME?</v>
      </c>
      <c r="R194" s="5">
        <f>IF($H194="NO",$O194, _xludf.NA())</f>
        <v>46</v>
      </c>
      <c r="S194" s="5" t="e">
        <f ca="1">IF($H194="SI",$N194, _xludf.NA())</f>
        <v>#NAME?</v>
      </c>
      <c r="T194" s="5">
        <f>IF($H194="NO",$N194, _xludf.NA())</f>
        <v>2033150.05</v>
      </c>
    </row>
    <row r="195" spans="1:20" x14ac:dyDescent="0.3">
      <c r="A195">
        <v>194</v>
      </c>
      <c r="B195" t="s">
        <v>15</v>
      </c>
      <c r="C195">
        <v>155250</v>
      </c>
      <c r="D195" t="s">
        <v>10</v>
      </c>
      <c r="E195" t="s">
        <v>16</v>
      </c>
      <c r="F195" t="s">
        <v>12</v>
      </c>
      <c r="G195" t="s">
        <v>13</v>
      </c>
      <c r="H195" t="s">
        <v>13</v>
      </c>
      <c r="I195">
        <v>36</v>
      </c>
      <c r="J195">
        <f>(moras__2[[#This Row],[EDAD]]-AVERAGE(I:I))/ _xlfn.STDEV.P(I:I)</f>
        <v>-0.41688387918063341</v>
      </c>
      <c r="K195" t="str">
        <f>IF(ABS(moras__2[[#This Row],[Z-Score de edad]])&gt;1.96, "Atípico","Normal")</f>
        <v>Normal</v>
      </c>
      <c r="L195">
        <f>(moras__2[[#This Row],[SALARIO]]-AVERAGE(C:C)) / _xlfn.STDEV.P(C:C)</f>
        <v>-0.61939958162680187</v>
      </c>
      <c r="M195" t="str">
        <f>IF(ABS(moras__2[[#This Row],[Z-Score de salario]])&gt;1.96, "Atípico", "Normal")</f>
        <v>Normal</v>
      </c>
      <c r="N195" s="5">
        <f t="shared" ref="N195:N258" si="9">IF(ISBLANK(C195),  MEDIAN($C$2:$C$5001), C195)</f>
        <v>155250</v>
      </c>
      <c r="O195" s="5">
        <f t="shared" ref="O195:O258" si="10">IF(ISBLANK(I195), MEDIAN($I$2:$I$5001), I195)</f>
        <v>36</v>
      </c>
      <c r="P195" s="5" t="str">
        <f t="shared" ref="P195:P258" si="11">IF(ISBLANK(D195), "ASALARIADO", D195)</f>
        <v>ASALARIADO</v>
      </c>
      <c r="Q195" s="5" t="e">
        <f ca="1">IF($H195="SI", $O195, _xludf.NA())</f>
        <v>#NAME?</v>
      </c>
      <c r="R195" s="5">
        <f>IF($H195="NO",$O195, _xludf.NA())</f>
        <v>36</v>
      </c>
      <c r="S195" s="5" t="e">
        <f ca="1">IF($H195="SI",$N195, _xludf.NA())</f>
        <v>#NAME?</v>
      </c>
      <c r="T195" s="5">
        <f>IF($H195="NO",$N195, _xludf.NA())</f>
        <v>155250</v>
      </c>
    </row>
    <row r="196" spans="1:20" x14ac:dyDescent="0.3">
      <c r="A196">
        <v>195</v>
      </c>
      <c r="B196" t="s">
        <v>15</v>
      </c>
      <c r="C196">
        <v>278030</v>
      </c>
      <c r="D196" t="s">
        <v>18</v>
      </c>
      <c r="E196" t="s">
        <v>16</v>
      </c>
      <c r="F196" t="s">
        <v>12</v>
      </c>
      <c r="G196" t="s">
        <v>13</v>
      </c>
      <c r="H196" t="s">
        <v>12</v>
      </c>
      <c r="I196">
        <v>56</v>
      </c>
      <c r="J196">
        <f>(moras__2[[#This Row],[EDAD]]-AVERAGE(I:I))/ _xlfn.STDEV.P(I:I)</f>
        <v>0.99476397896507684</v>
      </c>
      <c r="K196" t="str">
        <f>IF(ABS(moras__2[[#This Row],[Z-Score de edad]])&gt;1.96, "Atípico","Normal")</f>
        <v>Normal</v>
      </c>
      <c r="L196">
        <f>(moras__2[[#This Row],[SALARIO]]-AVERAGE(C:C)) / _xlfn.STDEV.P(C:C)</f>
        <v>-0.46799154082766331</v>
      </c>
      <c r="M196" t="str">
        <f>IF(ABS(moras__2[[#This Row],[Z-Score de salario]])&gt;1.96, "Atípico", "Normal")</f>
        <v>Normal</v>
      </c>
      <c r="N196" s="5">
        <f t="shared" si="9"/>
        <v>278030</v>
      </c>
      <c r="O196" s="5">
        <f t="shared" si="10"/>
        <v>56</v>
      </c>
      <c r="P196" s="5" t="str">
        <f t="shared" si="11"/>
        <v>TRABAJADOR INDEPENDIENTE</v>
      </c>
      <c r="Q196" s="5">
        <f>IF($H196="SI", $O196, _xludf.NA())</f>
        <v>56</v>
      </c>
      <c r="R196" s="5" t="e">
        <f ca="1">IF($H196="NO",$O196, _xludf.NA())</f>
        <v>#NAME?</v>
      </c>
      <c r="S196" s="5">
        <f>IF($H196="SI",$N196, _xludf.NA())</f>
        <v>278030</v>
      </c>
      <c r="T196" s="5" t="e">
        <f ca="1">IF($H196="NO",$N196, _xludf.NA())</f>
        <v>#NAME?</v>
      </c>
    </row>
    <row r="197" spans="1:20" x14ac:dyDescent="0.3">
      <c r="A197">
        <v>196</v>
      </c>
      <c r="B197" t="s">
        <v>15</v>
      </c>
      <c r="C197">
        <v>846788</v>
      </c>
      <c r="D197" t="s">
        <v>10</v>
      </c>
      <c r="E197" t="s">
        <v>11</v>
      </c>
      <c r="F197" t="s">
        <v>12</v>
      </c>
      <c r="G197" t="s">
        <v>13</v>
      </c>
      <c r="H197" t="s">
        <v>12</v>
      </c>
      <c r="I197">
        <v>31</v>
      </c>
      <c r="J197">
        <f>(moras__2[[#This Row],[EDAD]]-AVERAGE(I:I))/ _xlfn.STDEV.P(I:I)</f>
        <v>-0.769795843717061</v>
      </c>
      <c r="K197" t="str">
        <f>IF(ABS(moras__2[[#This Row],[Z-Score de edad]])&gt;1.96, "Atípico","Normal")</f>
        <v>Normal</v>
      </c>
      <c r="L197">
        <f>(moras__2[[#This Row],[SALARIO]]-AVERAGE(C:C)) / _xlfn.STDEV.P(C:C)</f>
        <v>0.23338111325961866</v>
      </c>
      <c r="M197" t="str">
        <f>IF(ABS(moras__2[[#This Row],[Z-Score de salario]])&gt;1.96, "Atípico", "Normal")</f>
        <v>Normal</v>
      </c>
      <c r="N197" s="5">
        <f t="shared" si="9"/>
        <v>846788</v>
      </c>
      <c r="O197" s="5">
        <f t="shared" si="10"/>
        <v>31</v>
      </c>
      <c r="P197" s="5" t="str">
        <f t="shared" si="11"/>
        <v>ASALARIADO</v>
      </c>
      <c r="Q197" s="5">
        <f>IF($H197="SI", $O197, _xludf.NA())</f>
        <v>31</v>
      </c>
      <c r="R197" s="5" t="e">
        <f ca="1">IF($H197="NO",$O197, _xludf.NA())</f>
        <v>#NAME?</v>
      </c>
      <c r="S197" s="5">
        <f>IF($H197="SI",$N197, _xludf.NA())</f>
        <v>846788</v>
      </c>
      <c r="T197" s="5" t="e">
        <f ca="1">IF($H197="NO",$N197, _xludf.NA())</f>
        <v>#NAME?</v>
      </c>
    </row>
    <row r="198" spans="1:20" x14ac:dyDescent="0.3">
      <c r="A198">
        <v>197</v>
      </c>
      <c r="B198" t="s">
        <v>9</v>
      </c>
      <c r="C198">
        <v>300018</v>
      </c>
      <c r="D198" t="s">
        <v>18</v>
      </c>
      <c r="E198" t="s">
        <v>16</v>
      </c>
      <c r="F198" t="s">
        <v>12</v>
      </c>
      <c r="G198" t="s">
        <v>13</v>
      </c>
      <c r="H198" t="s">
        <v>13</v>
      </c>
      <c r="I198">
        <v>32</v>
      </c>
      <c r="J198">
        <f>(moras__2[[#This Row],[EDAD]]-AVERAGE(I:I))/ _xlfn.STDEV.P(I:I)</f>
        <v>-0.69921345080977548</v>
      </c>
      <c r="K198" t="str">
        <f>IF(ABS(moras__2[[#This Row],[Z-Score de edad]])&gt;1.96, "Atípico","Normal")</f>
        <v>Normal</v>
      </c>
      <c r="L198">
        <f>(moras__2[[#This Row],[SALARIO]]-AVERAGE(C:C)) / _xlfn.STDEV.P(C:C)</f>
        <v>-0.44087670126835837</v>
      </c>
      <c r="M198" t="str">
        <f>IF(ABS(moras__2[[#This Row],[Z-Score de salario]])&gt;1.96, "Atípico", "Normal")</f>
        <v>Normal</v>
      </c>
      <c r="N198" s="5">
        <f t="shared" si="9"/>
        <v>300018</v>
      </c>
      <c r="O198" s="5">
        <f t="shared" si="10"/>
        <v>32</v>
      </c>
      <c r="P198" s="5" t="str">
        <f t="shared" si="11"/>
        <v>TRABAJADOR INDEPENDIENTE</v>
      </c>
      <c r="Q198" s="5" t="e">
        <f ca="1">IF($H198="SI", $O198, _xludf.NA())</f>
        <v>#NAME?</v>
      </c>
      <c r="R198" s="5">
        <f>IF($H198="NO",$O198, _xludf.NA())</f>
        <v>32</v>
      </c>
      <c r="S198" s="5" t="e">
        <f ca="1">IF($H198="SI",$N198, _xludf.NA())</f>
        <v>#NAME?</v>
      </c>
      <c r="T198" s="5">
        <f>IF($H198="NO",$N198, _xludf.NA())</f>
        <v>300018</v>
      </c>
    </row>
    <row r="199" spans="1:20" x14ac:dyDescent="0.3">
      <c r="A199">
        <v>198</v>
      </c>
      <c r="B199" t="s">
        <v>15</v>
      </c>
      <c r="C199">
        <v>1476004</v>
      </c>
      <c r="D199" t="s">
        <v>14</v>
      </c>
      <c r="E199" t="s">
        <v>11</v>
      </c>
      <c r="F199" t="s">
        <v>12</v>
      </c>
      <c r="G199" t="s">
        <v>13</v>
      </c>
      <c r="H199" t="s">
        <v>13</v>
      </c>
      <c r="I199">
        <v>68</v>
      </c>
      <c r="J199">
        <f>(moras__2[[#This Row],[EDAD]]-AVERAGE(I:I))/ _xlfn.STDEV.P(I:I)</f>
        <v>1.8417526938525031</v>
      </c>
      <c r="K199" t="str">
        <f>IF(ABS(moras__2[[#This Row],[Z-Score de edad]])&gt;1.96, "Atípico","Normal")</f>
        <v>Normal</v>
      </c>
      <c r="L199">
        <f>(moras__2[[#This Row],[SALARIO]]-AVERAGE(C:C)) / _xlfn.STDEV.P(C:C)</f>
        <v>1.0093084776469032</v>
      </c>
      <c r="M199" t="str">
        <f>IF(ABS(moras__2[[#This Row],[Z-Score de salario]])&gt;1.96, "Atípico", "Normal")</f>
        <v>Normal</v>
      </c>
      <c r="N199" s="5">
        <f t="shared" si="9"/>
        <v>1476004</v>
      </c>
      <c r="O199" s="5">
        <f t="shared" si="10"/>
        <v>68</v>
      </c>
      <c r="P199" s="5" t="str">
        <f t="shared" si="11"/>
        <v>PENSIONADOS EN SU PROPIO SISTEMA</v>
      </c>
      <c r="Q199" s="5" t="e">
        <f ca="1">IF($H199="SI", $O199, _xludf.NA())</f>
        <v>#NAME?</v>
      </c>
      <c r="R199" s="5">
        <f>IF($H199="NO",$O199, _xludf.NA())</f>
        <v>68</v>
      </c>
      <c r="S199" s="5" t="e">
        <f ca="1">IF($H199="SI",$N199, _xludf.NA())</f>
        <v>#NAME?</v>
      </c>
      <c r="T199" s="5">
        <f>IF($H199="NO",$N199, _xludf.NA())</f>
        <v>1476004</v>
      </c>
    </row>
    <row r="200" spans="1:20" x14ac:dyDescent="0.3">
      <c r="A200">
        <v>199</v>
      </c>
      <c r="B200" t="s">
        <v>9</v>
      </c>
      <c r="C200">
        <v>174167</v>
      </c>
      <c r="D200" t="s">
        <v>10</v>
      </c>
      <c r="E200" t="s">
        <v>16</v>
      </c>
      <c r="F200" t="s">
        <v>12</v>
      </c>
      <c r="G200" t="s">
        <v>12</v>
      </c>
      <c r="H200" t="s">
        <v>13</v>
      </c>
      <c r="I200">
        <v>32</v>
      </c>
      <c r="J200">
        <f>(moras__2[[#This Row],[EDAD]]-AVERAGE(I:I))/ _xlfn.STDEV.P(I:I)</f>
        <v>-0.69921345080977548</v>
      </c>
      <c r="K200" t="str">
        <f>IF(ABS(moras__2[[#This Row],[Z-Score de edad]])&gt;1.96, "Atípico","Normal")</f>
        <v>Normal</v>
      </c>
      <c r="L200">
        <f>(moras__2[[#This Row],[SALARIO]]-AVERAGE(C:C)) / _xlfn.STDEV.P(C:C)</f>
        <v>-0.59607179283548972</v>
      </c>
      <c r="M200" t="str">
        <f>IF(ABS(moras__2[[#This Row],[Z-Score de salario]])&gt;1.96, "Atípico", "Normal")</f>
        <v>Normal</v>
      </c>
      <c r="N200" s="5">
        <f t="shared" si="9"/>
        <v>174167</v>
      </c>
      <c r="O200" s="5">
        <f t="shared" si="10"/>
        <v>32</v>
      </c>
      <c r="P200" s="5" t="str">
        <f t="shared" si="11"/>
        <v>ASALARIADO</v>
      </c>
      <c r="Q200" s="5" t="e">
        <f ca="1">IF($H200="SI", $O200, _xludf.NA())</f>
        <v>#NAME?</v>
      </c>
      <c r="R200" s="5">
        <f>IF($H200="NO",$O200, _xludf.NA())</f>
        <v>32</v>
      </c>
      <c r="S200" s="5" t="e">
        <f ca="1">IF($H200="SI",$N200, _xludf.NA())</f>
        <v>#NAME?</v>
      </c>
      <c r="T200" s="5">
        <f>IF($H200="NO",$N200, _xludf.NA())</f>
        <v>174167</v>
      </c>
    </row>
    <row r="201" spans="1:20" x14ac:dyDescent="0.3">
      <c r="A201">
        <v>200</v>
      </c>
      <c r="B201" t="s">
        <v>9</v>
      </c>
      <c r="C201">
        <v>622035.84</v>
      </c>
      <c r="D201" t="s">
        <v>10</v>
      </c>
      <c r="E201" t="s">
        <v>11</v>
      </c>
      <c r="F201" t="s">
        <v>12</v>
      </c>
      <c r="G201" t="s">
        <v>13</v>
      </c>
      <c r="H201" t="s">
        <v>13</v>
      </c>
      <c r="I201">
        <v>27</v>
      </c>
      <c r="J201">
        <f>(moras__2[[#This Row],[EDAD]]-AVERAGE(I:I))/ _xlfn.STDEV.P(I:I)</f>
        <v>-1.052125415346203</v>
      </c>
      <c r="K201" t="str">
        <f>IF(ABS(moras__2[[#This Row],[Z-Score de edad]])&gt;1.96, "Atípico","Normal")</f>
        <v>Normal</v>
      </c>
      <c r="L201">
        <f>(moras__2[[#This Row],[SALARIO]]-AVERAGE(C:C)) / _xlfn.STDEV.P(C:C)</f>
        <v>-4.3775461190410113E-2</v>
      </c>
      <c r="M201" t="str">
        <f>IF(ABS(moras__2[[#This Row],[Z-Score de salario]])&gt;1.96, "Atípico", "Normal")</f>
        <v>Normal</v>
      </c>
      <c r="N201" s="5">
        <f t="shared" si="9"/>
        <v>622035.84</v>
      </c>
      <c r="O201" s="5">
        <f t="shared" si="10"/>
        <v>27</v>
      </c>
      <c r="P201" s="5" t="str">
        <f t="shared" si="11"/>
        <v>ASALARIADO</v>
      </c>
      <c r="Q201" s="5" t="e">
        <f ca="1">IF($H201="SI", $O201, _xludf.NA())</f>
        <v>#NAME?</v>
      </c>
      <c r="R201" s="5">
        <f>IF($H201="NO",$O201, _xludf.NA())</f>
        <v>27</v>
      </c>
      <c r="S201" s="5" t="e">
        <f ca="1">IF($H201="SI",$N201, _xludf.NA())</f>
        <v>#NAME?</v>
      </c>
      <c r="T201" s="5">
        <f>IF($H201="NO",$N201, _xludf.NA())</f>
        <v>622035.84</v>
      </c>
    </row>
    <row r="202" spans="1:20" x14ac:dyDescent="0.3">
      <c r="A202">
        <v>201</v>
      </c>
      <c r="B202" t="s">
        <v>9</v>
      </c>
      <c r="C202">
        <v>563607</v>
      </c>
      <c r="D202" t="s">
        <v>18</v>
      </c>
      <c r="E202" t="s">
        <v>16</v>
      </c>
      <c r="F202" t="s">
        <v>12</v>
      </c>
      <c r="G202" t="s">
        <v>13</v>
      </c>
      <c r="H202" t="s">
        <v>12</v>
      </c>
      <c r="I202">
        <v>72</v>
      </c>
      <c r="J202">
        <f>(moras__2[[#This Row],[EDAD]]-AVERAGE(I:I))/ _xlfn.STDEV.P(I:I)</f>
        <v>2.1240822654816451</v>
      </c>
      <c r="K202" t="str">
        <f>IF(ABS(moras__2[[#This Row],[Z-Score de edad]])&gt;1.96, "Atípico","Normal")</f>
        <v>Atípico</v>
      </c>
      <c r="L202">
        <f>(moras__2[[#This Row],[SALARIO]]-AVERAGE(C:C)) / _xlfn.STDEV.P(C:C)</f>
        <v>-0.11582788170324883</v>
      </c>
      <c r="M202" t="str">
        <f>IF(ABS(moras__2[[#This Row],[Z-Score de salario]])&gt;1.96, "Atípico", "Normal")</f>
        <v>Normal</v>
      </c>
      <c r="N202" s="5">
        <f t="shared" si="9"/>
        <v>563607</v>
      </c>
      <c r="O202" s="5">
        <f t="shared" si="10"/>
        <v>72</v>
      </c>
      <c r="P202" s="5" t="str">
        <f t="shared" si="11"/>
        <v>TRABAJADOR INDEPENDIENTE</v>
      </c>
      <c r="Q202" s="5">
        <f>IF($H202="SI", $O202, _xludf.NA())</f>
        <v>72</v>
      </c>
      <c r="R202" s="5" t="e">
        <f ca="1">IF($H202="NO",$O202, _xludf.NA())</f>
        <v>#NAME?</v>
      </c>
      <c r="S202" s="5">
        <f>IF($H202="SI",$N202, _xludf.NA())</f>
        <v>563607</v>
      </c>
      <c r="T202" s="5" t="e">
        <f ca="1">IF($H202="NO",$N202, _xludf.NA())</f>
        <v>#NAME?</v>
      </c>
    </row>
    <row r="203" spans="1:20" x14ac:dyDescent="0.3">
      <c r="A203">
        <v>202</v>
      </c>
      <c r="B203" t="s">
        <v>15</v>
      </c>
      <c r="C203">
        <v>386190.46</v>
      </c>
      <c r="D203" t="s">
        <v>10</v>
      </c>
      <c r="E203" t="s">
        <v>16</v>
      </c>
      <c r="F203" t="s">
        <v>12</v>
      </c>
      <c r="G203" t="s">
        <v>13</v>
      </c>
      <c r="H203" t="s">
        <v>13</v>
      </c>
      <c r="I203">
        <v>33</v>
      </c>
      <c r="J203">
        <f>(moras__2[[#This Row],[EDAD]]-AVERAGE(I:I))/ _xlfn.STDEV.P(I:I)</f>
        <v>-0.62863105790248996</v>
      </c>
      <c r="K203" t="str">
        <f>IF(ABS(moras__2[[#This Row],[Z-Score de edad]])&gt;1.96, "Atípico","Normal")</f>
        <v>Normal</v>
      </c>
      <c r="L203">
        <f>(moras__2[[#This Row],[SALARIO]]-AVERAGE(C:C)) / _xlfn.STDEV.P(C:C)</f>
        <v>-0.33461181008541208</v>
      </c>
      <c r="M203" t="str">
        <f>IF(ABS(moras__2[[#This Row],[Z-Score de salario]])&gt;1.96, "Atípico", "Normal")</f>
        <v>Normal</v>
      </c>
      <c r="N203" s="5">
        <f t="shared" si="9"/>
        <v>386190.46</v>
      </c>
      <c r="O203" s="5">
        <f t="shared" si="10"/>
        <v>33</v>
      </c>
      <c r="P203" s="5" t="str">
        <f t="shared" si="11"/>
        <v>ASALARIADO</v>
      </c>
      <c r="Q203" s="5" t="e">
        <f ca="1">IF($H203="SI", $O203, _xludf.NA())</f>
        <v>#NAME?</v>
      </c>
      <c r="R203" s="5">
        <f>IF($H203="NO",$O203, _xludf.NA())</f>
        <v>33</v>
      </c>
      <c r="S203" s="5" t="e">
        <f ca="1">IF($H203="SI",$N203, _xludf.NA())</f>
        <v>#NAME?</v>
      </c>
      <c r="T203" s="5">
        <f>IF($H203="NO",$N203, _xludf.NA())</f>
        <v>386190.46</v>
      </c>
    </row>
    <row r="204" spans="1:20" x14ac:dyDescent="0.3">
      <c r="A204">
        <v>203</v>
      </c>
      <c r="B204" t="s">
        <v>9</v>
      </c>
      <c r="C204">
        <v>378684</v>
      </c>
      <c r="D204" t="s">
        <v>18</v>
      </c>
      <c r="E204" t="s">
        <v>16</v>
      </c>
      <c r="F204" t="s">
        <v>12</v>
      </c>
      <c r="G204" t="s">
        <v>13</v>
      </c>
      <c r="H204" t="s">
        <v>12</v>
      </c>
      <c r="I204">
        <v>38</v>
      </c>
      <c r="J204">
        <f>(moras__2[[#This Row],[EDAD]]-AVERAGE(I:I))/ _xlfn.STDEV.P(I:I)</f>
        <v>-0.27571909336606237</v>
      </c>
      <c r="K204" t="str">
        <f>IF(ABS(moras__2[[#This Row],[Z-Score de edad]])&gt;1.96, "Atípico","Normal")</f>
        <v>Normal</v>
      </c>
      <c r="L204">
        <f>(moras__2[[#This Row],[SALARIO]]-AVERAGE(C:C)) / _xlfn.STDEV.P(C:C)</f>
        <v>-0.34386851640514743</v>
      </c>
      <c r="M204" t="str">
        <f>IF(ABS(moras__2[[#This Row],[Z-Score de salario]])&gt;1.96, "Atípico", "Normal")</f>
        <v>Normal</v>
      </c>
      <c r="N204" s="5">
        <f t="shared" si="9"/>
        <v>378684</v>
      </c>
      <c r="O204" s="5">
        <f t="shared" si="10"/>
        <v>38</v>
      </c>
      <c r="P204" s="5" t="str">
        <f t="shared" si="11"/>
        <v>TRABAJADOR INDEPENDIENTE</v>
      </c>
      <c r="Q204" s="5">
        <f>IF($H204="SI", $O204, _xludf.NA())</f>
        <v>38</v>
      </c>
      <c r="R204" s="5" t="e">
        <f ca="1">IF($H204="NO",$O204, _xludf.NA())</f>
        <v>#NAME?</v>
      </c>
      <c r="S204" s="5">
        <f>IF($H204="SI",$N204, _xludf.NA())</f>
        <v>378684</v>
      </c>
      <c r="T204" s="5" t="e">
        <f ca="1">IF($H204="NO",$N204, _xludf.NA())</f>
        <v>#NAME?</v>
      </c>
    </row>
    <row r="205" spans="1:20" x14ac:dyDescent="0.3">
      <c r="A205">
        <v>204</v>
      </c>
      <c r="B205" t="s">
        <v>9</v>
      </c>
      <c r="C205">
        <v>1623057.2</v>
      </c>
      <c r="D205" t="s">
        <v>10</v>
      </c>
      <c r="E205" t="s">
        <v>16</v>
      </c>
      <c r="F205" t="s">
        <v>12</v>
      </c>
      <c r="G205" t="s">
        <v>13</v>
      </c>
      <c r="H205" t="s">
        <v>13</v>
      </c>
      <c r="I205">
        <v>31</v>
      </c>
      <c r="J205">
        <f>(moras__2[[#This Row],[EDAD]]-AVERAGE(I:I))/ _xlfn.STDEV.P(I:I)</f>
        <v>-0.769795843717061</v>
      </c>
      <c r="K205" t="str">
        <f>IF(ABS(moras__2[[#This Row],[Z-Score de edad]])&gt;1.96, "Atípico","Normal")</f>
        <v>Normal</v>
      </c>
      <c r="L205">
        <f>(moras__2[[#This Row],[SALARIO]]-AVERAGE(C:C)) / _xlfn.STDEV.P(C:C)</f>
        <v>1.1906493874469024</v>
      </c>
      <c r="M205" t="str">
        <f>IF(ABS(moras__2[[#This Row],[Z-Score de salario]])&gt;1.96, "Atípico", "Normal")</f>
        <v>Normal</v>
      </c>
      <c r="N205" s="5">
        <f t="shared" si="9"/>
        <v>1623057.2</v>
      </c>
      <c r="O205" s="5">
        <f t="shared" si="10"/>
        <v>31</v>
      </c>
      <c r="P205" s="5" t="str">
        <f t="shared" si="11"/>
        <v>ASALARIADO</v>
      </c>
      <c r="Q205" s="5" t="e">
        <f ca="1">IF($H205="SI", $O205, _xludf.NA())</f>
        <v>#NAME?</v>
      </c>
      <c r="R205" s="5">
        <f>IF($H205="NO",$O205, _xludf.NA())</f>
        <v>31</v>
      </c>
      <c r="S205" s="5" t="e">
        <f ca="1">IF($H205="SI",$N205, _xludf.NA())</f>
        <v>#NAME?</v>
      </c>
      <c r="T205" s="5">
        <f>IF($H205="NO",$N205, _xludf.NA())</f>
        <v>1623057.2</v>
      </c>
    </row>
    <row r="206" spans="1:20" x14ac:dyDescent="0.3">
      <c r="A206">
        <v>205</v>
      </c>
      <c r="B206" t="s">
        <v>15</v>
      </c>
      <c r="C206">
        <v>126835.08</v>
      </c>
      <c r="D206" t="s">
        <v>14</v>
      </c>
      <c r="E206" t="s">
        <v>11</v>
      </c>
      <c r="F206" t="s">
        <v>12</v>
      </c>
      <c r="G206" t="s">
        <v>13</v>
      </c>
      <c r="H206" t="s">
        <v>13</v>
      </c>
      <c r="I206">
        <v>67</v>
      </c>
      <c r="J206">
        <f>(moras__2[[#This Row],[EDAD]]-AVERAGE(I:I))/ _xlfn.STDEV.P(I:I)</f>
        <v>1.7711703009452175</v>
      </c>
      <c r="K206" t="str">
        <f>IF(ABS(moras__2[[#This Row],[Z-Score de edad]])&gt;1.96, "Atípico","Normal")</f>
        <v>Normal</v>
      </c>
      <c r="L206">
        <f>(moras__2[[#This Row],[SALARIO]]-AVERAGE(C:C)) / _xlfn.STDEV.P(C:C)</f>
        <v>-0.65443987619158661</v>
      </c>
      <c r="M206" t="str">
        <f>IF(ABS(moras__2[[#This Row],[Z-Score de salario]])&gt;1.96, "Atípico", "Normal")</f>
        <v>Normal</v>
      </c>
      <c r="N206" s="5">
        <f t="shared" si="9"/>
        <v>126835.08</v>
      </c>
      <c r="O206" s="5">
        <f t="shared" si="10"/>
        <v>67</v>
      </c>
      <c r="P206" s="5" t="str">
        <f t="shared" si="11"/>
        <v>PENSIONADOS EN SU PROPIO SISTEMA</v>
      </c>
      <c r="Q206" s="5" t="e">
        <f ca="1">IF($H206="SI", $O206, _xludf.NA())</f>
        <v>#NAME?</v>
      </c>
      <c r="R206" s="5">
        <f>IF($H206="NO",$O206, _xludf.NA())</f>
        <v>67</v>
      </c>
      <c r="S206" s="5" t="e">
        <f ca="1">IF($H206="SI",$N206, _xludf.NA())</f>
        <v>#NAME?</v>
      </c>
      <c r="T206" s="5">
        <f>IF($H206="NO",$N206, _xludf.NA())</f>
        <v>126835.08</v>
      </c>
    </row>
    <row r="207" spans="1:20" x14ac:dyDescent="0.3">
      <c r="A207">
        <v>206</v>
      </c>
      <c r="B207" t="s">
        <v>9</v>
      </c>
      <c r="C207">
        <v>404467</v>
      </c>
      <c r="D207" t="s">
        <v>17</v>
      </c>
      <c r="E207" t="s">
        <v>16</v>
      </c>
      <c r="F207" t="s">
        <v>12</v>
      </c>
      <c r="G207" t="s">
        <v>13</v>
      </c>
      <c r="H207" t="s">
        <v>13</v>
      </c>
      <c r="I207">
        <v>64</v>
      </c>
      <c r="J207">
        <f>(moras__2[[#This Row],[EDAD]]-AVERAGE(I:I))/ _xlfn.STDEV.P(I:I)</f>
        <v>1.559423122223361</v>
      </c>
      <c r="K207" t="str">
        <f>IF(ABS(moras__2[[#This Row],[Z-Score de edad]])&gt;1.96, "Atípico","Normal")</f>
        <v>Normal</v>
      </c>
      <c r="L207">
        <f>(moras__2[[#This Row],[SALARIO]]-AVERAGE(C:C)) / _xlfn.STDEV.P(C:C)</f>
        <v>-0.31207381436960263</v>
      </c>
      <c r="M207" t="str">
        <f>IF(ABS(moras__2[[#This Row],[Z-Score de salario]])&gt;1.96, "Atípico", "Normal")</f>
        <v>Normal</v>
      </c>
      <c r="N207" s="5">
        <f t="shared" si="9"/>
        <v>404467</v>
      </c>
      <c r="O207" s="5">
        <f t="shared" si="10"/>
        <v>64</v>
      </c>
      <c r="P207" s="5" t="str">
        <f t="shared" si="11"/>
        <v>ASEGURADO VOLUNTARIO</v>
      </c>
      <c r="Q207" s="5" t="e">
        <f ca="1">IF($H207="SI", $O207, _xludf.NA())</f>
        <v>#NAME?</v>
      </c>
      <c r="R207" s="5">
        <f>IF($H207="NO",$O207, _xludf.NA())</f>
        <v>64</v>
      </c>
      <c r="S207" s="5" t="e">
        <f ca="1">IF($H207="SI",$N207, _xludf.NA())</f>
        <v>#NAME?</v>
      </c>
      <c r="T207" s="5">
        <f>IF($H207="NO",$N207, _xludf.NA())</f>
        <v>404467</v>
      </c>
    </row>
    <row r="208" spans="1:20" x14ac:dyDescent="0.3">
      <c r="A208">
        <v>207</v>
      </c>
      <c r="B208" t="s">
        <v>9</v>
      </c>
      <c r="C208">
        <v>586511.31000000006</v>
      </c>
      <c r="D208" t="s">
        <v>10</v>
      </c>
      <c r="E208" t="s">
        <v>16</v>
      </c>
      <c r="F208" t="s">
        <v>12</v>
      </c>
      <c r="G208" t="s">
        <v>13</v>
      </c>
      <c r="H208" t="s">
        <v>13</v>
      </c>
      <c r="I208">
        <v>24</v>
      </c>
      <c r="J208">
        <f>(moras__2[[#This Row],[EDAD]]-AVERAGE(I:I))/ _xlfn.STDEV.P(I:I)</f>
        <v>-1.2638725940680595</v>
      </c>
      <c r="K208" t="str">
        <f>IF(ABS(moras__2[[#This Row],[Z-Score de edad]])&gt;1.96, "Atípico","Normal")</f>
        <v>Normal</v>
      </c>
      <c r="L208">
        <f>(moras__2[[#This Row],[SALARIO]]-AVERAGE(C:C)) / _xlfn.STDEV.P(C:C)</f>
        <v>-8.7583080408606975E-2</v>
      </c>
      <c r="M208" t="str">
        <f>IF(ABS(moras__2[[#This Row],[Z-Score de salario]])&gt;1.96, "Atípico", "Normal")</f>
        <v>Normal</v>
      </c>
      <c r="N208" s="5">
        <f t="shared" si="9"/>
        <v>586511.31000000006</v>
      </c>
      <c r="O208" s="5">
        <f t="shared" si="10"/>
        <v>24</v>
      </c>
      <c r="P208" s="5" t="str">
        <f t="shared" si="11"/>
        <v>ASALARIADO</v>
      </c>
      <c r="Q208" s="5" t="e">
        <f ca="1">IF($H208="SI", $O208, _xludf.NA())</f>
        <v>#NAME?</v>
      </c>
      <c r="R208" s="5">
        <f>IF($H208="NO",$O208, _xludf.NA())</f>
        <v>24</v>
      </c>
      <c r="S208" s="5" t="e">
        <f ca="1">IF($H208="SI",$N208, _xludf.NA())</f>
        <v>#NAME?</v>
      </c>
      <c r="T208" s="5">
        <f>IF($H208="NO",$N208, _xludf.NA())</f>
        <v>586511.31000000006</v>
      </c>
    </row>
    <row r="209" spans="1:20" x14ac:dyDescent="0.3">
      <c r="A209">
        <v>208</v>
      </c>
      <c r="B209" t="s">
        <v>9</v>
      </c>
      <c r="C209">
        <v>808295.5</v>
      </c>
      <c r="D209" t="s">
        <v>10</v>
      </c>
      <c r="E209" t="s">
        <v>11</v>
      </c>
      <c r="F209" t="s">
        <v>12</v>
      </c>
      <c r="G209" t="s">
        <v>13</v>
      </c>
      <c r="H209" t="s">
        <v>13</v>
      </c>
      <c r="I209">
        <v>42</v>
      </c>
      <c r="J209">
        <f>(moras__2[[#This Row],[EDAD]]-AVERAGE(I:I))/ _xlfn.STDEV.P(I:I)</f>
        <v>6.6104782630796582E-3</v>
      </c>
      <c r="K209" t="str">
        <f>IF(ABS(moras__2[[#This Row],[Z-Score de edad]])&gt;1.96, "Atípico","Normal")</f>
        <v>Normal</v>
      </c>
      <c r="L209">
        <f>(moras__2[[#This Row],[SALARIO]]-AVERAGE(C:C)) / _xlfn.STDEV.P(C:C)</f>
        <v>0.18591349629870613</v>
      </c>
      <c r="M209" t="str">
        <f>IF(ABS(moras__2[[#This Row],[Z-Score de salario]])&gt;1.96, "Atípico", "Normal")</f>
        <v>Normal</v>
      </c>
      <c r="N209" s="5">
        <f t="shared" si="9"/>
        <v>808295.5</v>
      </c>
      <c r="O209" s="5">
        <f t="shared" si="10"/>
        <v>42</v>
      </c>
      <c r="P209" s="5" t="str">
        <f t="shared" si="11"/>
        <v>ASALARIADO</v>
      </c>
      <c r="Q209" s="5" t="e">
        <f ca="1">IF($H209="SI", $O209, _xludf.NA())</f>
        <v>#NAME?</v>
      </c>
      <c r="R209" s="5">
        <f>IF($H209="NO",$O209, _xludf.NA())</f>
        <v>42</v>
      </c>
      <c r="S209" s="5" t="e">
        <f ca="1">IF($H209="SI",$N209, _xludf.NA())</f>
        <v>#NAME?</v>
      </c>
      <c r="T209" s="5">
        <f>IF($H209="NO",$N209, _xludf.NA())</f>
        <v>808295.5</v>
      </c>
    </row>
    <row r="210" spans="1:20" x14ac:dyDescent="0.3">
      <c r="A210">
        <v>209</v>
      </c>
      <c r="B210" t="s">
        <v>15</v>
      </c>
      <c r="C210">
        <v>819816.67</v>
      </c>
      <c r="D210" t="s">
        <v>10</v>
      </c>
      <c r="E210" t="s">
        <v>16</v>
      </c>
      <c r="F210" t="s">
        <v>12</v>
      </c>
      <c r="G210" t="s">
        <v>12</v>
      </c>
      <c r="H210" t="s">
        <v>13</v>
      </c>
      <c r="I210">
        <v>32</v>
      </c>
      <c r="J210">
        <f>(moras__2[[#This Row],[EDAD]]-AVERAGE(I:I))/ _xlfn.STDEV.P(I:I)</f>
        <v>-0.69921345080977548</v>
      </c>
      <c r="K210" t="str">
        <f>IF(ABS(moras__2[[#This Row],[Z-Score de edad]])&gt;1.96, "Atípico","Normal")</f>
        <v>Normal</v>
      </c>
      <c r="L210">
        <f>(moras__2[[#This Row],[SALARIO]]-AVERAGE(C:C)) / _xlfn.STDEV.P(C:C)</f>
        <v>0.20012100385216611</v>
      </c>
      <c r="M210" t="str">
        <f>IF(ABS(moras__2[[#This Row],[Z-Score de salario]])&gt;1.96, "Atípico", "Normal")</f>
        <v>Normal</v>
      </c>
      <c r="N210" s="5">
        <f t="shared" si="9"/>
        <v>819816.67</v>
      </c>
      <c r="O210" s="5">
        <f t="shared" si="10"/>
        <v>32</v>
      </c>
      <c r="P210" s="5" t="str">
        <f t="shared" si="11"/>
        <v>ASALARIADO</v>
      </c>
      <c r="Q210" s="5" t="e">
        <f ca="1">IF($H210="SI", $O210, _xludf.NA())</f>
        <v>#NAME?</v>
      </c>
      <c r="R210" s="5">
        <f>IF($H210="NO",$O210, _xludf.NA())</f>
        <v>32</v>
      </c>
      <c r="S210" s="5" t="e">
        <f ca="1">IF($H210="SI",$N210, _xludf.NA())</f>
        <v>#NAME?</v>
      </c>
      <c r="T210" s="5">
        <f>IF($H210="NO",$N210, _xludf.NA())</f>
        <v>819816.67</v>
      </c>
    </row>
    <row r="211" spans="1:20" x14ac:dyDescent="0.3">
      <c r="A211">
        <v>210</v>
      </c>
      <c r="B211" t="s">
        <v>9</v>
      </c>
      <c r="C211">
        <v>57724</v>
      </c>
      <c r="D211" t="s">
        <v>10</v>
      </c>
      <c r="E211" t="s">
        <v>16</v>
      </c>
      <c r="F211" t="s">
        <v>12</v>
      </c>
      <c r="G211" t="s">
        <v>13</v>
      </c>
      <c r="H211" t="s">
        <v>12</v>
      </c>
      <c r="I211">
        <v>19</v>
      </c>
      <c r="J211">
        <f>(moras__2[[#This Row],[EDAD]]-AVERAGE(I:I))/ _xlfn.STDEV.P(I:I)</f>
        <v>-1.6167845586044871</v>
      </c>
      <c r="K211" t="str">
        <f>IF(ABS(moras__2[[#This Row],[Z-Score de edad]])&gt;1.96, "Atípico","Normal")</f>
        <v>Normal</v>
      </c>
      <c r="L211">
        <f>(moras__2[[#This Row],[SALARIO]]-AVERAGE(C:C)) / _xlfn.STDEV.P(C:C)</f>
        <v>-0.73966526485678064</v>
      </c>
      <c r="M211" t="str">
        <f>IF(ABS(moras__2[[#This Row],[Z-Score de salario]])&gt;1.96, "Atípico", "Normal")</f>
        <v>Normal</v>
      </c>
      <c r="N211" s="5">
        <f t="shared" si="9"/>
        <v>57724</v>
      </c>
      <c r="O211" s="5">
        <f t="shared" si="10"/>
        <v>19</v>
      </c>
      <c r="P211" s="5" t="str">
        <f t="shared" si="11"/>
        <v>ASALARIADO</v>
      </c>
      <c r="Q211" s="5">
        <f>IF($H211="SI", $O211, _xludf.NA())</f>
        <v>19</v>
      </c>
      <c r="R211" s="5" t="e">
        <f ca="1">IF($H211="NO",$O211, _xludf.NA())</f>
        <v>#NAME?</v>
      </c>
      <c r="S211" s="5">
        <f>IF($H211="SI",$N211, _xludf.NA())</f>
        <v>57724</v>
      </c>
      <c r="T211" s="5" t="e">
        <f ca="1">IF($H211="NO",$N211, _xludf.NA())</f>
        <v>#NAME?</v>
      </c>
    </row>
    <row r="212" spans="1:20" x14ac:dyDescent="0.3">
      <c r="A212">
        <v>211</v>
      </c>
      <c r="B212" t="s">
        <v>15</v>
      </c>
      <c r="C212">
        <v>2230223.4</v>
      </c>
      <c r="D212" t="s">
        <v>10</v>
      </c>
      <c r="E212" t="s">
        <v>11</v>
      </c>
      <c r="F212" t="s">
        <v>12</v>
      </c>
      <c r="G212" t="s">
        <v>13</v>
      </c>
      <c r="H212" t="s">
        <v>13</v>
      </c>
      <c r="I212">
        <v>56</v>
      </c>
      <c r="J212">
        <f>(moras__2[[#This Row],[EDAD]]-AVERAGE(I:I))/ _xlfn.STDEV.P(I:I)</f>
        <v>0.99476397896507684</v>
      </c>
      <c r="K212" t="str">
        <f>IF(ABS(moras__2[[#This Row],[Z-Score de edad]])&gt;1.96, "Atípico","Normal")</f>
        <v>Normal</v>
      </c>
      <c r="L212">
        <f>(moras__2[[#This Row],[SALARIO]]-AVERAGE(C:C)) / _xlfn.STDEV.P(C:C)</f>
        <v>1.9393857026566919</v>
      </c>
      <c r="M212" t="str">
        <f>IF(ABS(moras__2[[#This Row],[Z-Score de salario]])&gt;1.96, "Atípico", "Normal")</f>
        <v>Normal</v>
      </c>
      <c r="N212" s="5">
        <f t="shared" si="9"/>
        <v>2230223.4</v>
      </c>
      <c r="O212" s="5">
        <f t="shared" si="10"/>
        <v>56</v>
      </c>
      <c r="P212" s="5" t="str">
        <f t="shared" si="11"/>
        <v>ASALARIADO</v>
      </c>
      <c r="Q212" s="5" t="e">
        <f ca="1">IF($H212="SI", $O212, _xludf.NA())</f>
        <v>#NAME?</v>
      </c>
      <c r="R212" s="5">
        <f>IF($H212="NO",$O212, _xludf.NA())</f>
        <v>56</v>
      </c>
      <c r="S212" s="5" t="e">
        <f ca="1">IF($H212="SI",$N212, _xludf.NA())</f>
        <v>#NAME?</v>
      </c>
      <c r="T212" s="5">
        <f>IF($H212="NO",$N212, _xludf.NA())</f>
        <v>2230223.4</v>
      </c>
    </row>
    <row r="213" spans="1:20" x14ac:dyDescent="0.3">
      <c r="A213">
        <v>212</v>
      </c>
      <c r="B213" t="s">
        <v>9</v>
      </c>
      <c r="C213">
        <v>681656.18</v>
      </c>
      <c r="D213" t="s">
        <v>10</v>
      </c>
      <c r="E213" t="s">
        <v>16</v>
      </c>
      <c r="F213" t="s">
        <v>12</v>
      </c>
      <c r="G213" t="s">
        <v>13</v>
      </c>
      <c r="H213" t="s">
        <v>13</v>
      </c>
      <c r="I213">
        <v>42</v>
      </c>
      <c r="J213">
        <f>(moras__2[[#This Row],[EDAD]]-AVERAGE(I:I))/ _xlfn.STDEV.P(I:I)</f>
        <v>6.6104782630796582E-3</v>
      </c>
      <c r="K213" t="str">
        <f>IF(ABS(moras__2[[#This Row],[Z-Score de edad]])&gt;1.96, "Atípico","Normal")</f>
        <v>Normal</v>
      </c>
      <c r="L213">
        <f>(moras__2[[#This Row],[SALARIO]]-AVERAGE(C:C)) / _xlfn.STDEV.P(C:C)</f>
        <v>2.9746275828473487E-2</v>
      </c>
      <c r="M213" t="str">
        <f>IF(ABS(moras__2[[#This Row],[Z-Score de salario]])&gt;1.96, "Atípico", "Normal")</f>
        <v>Normal</v>
      </c>
      <c r="N213" s="5">
        <f t="shared" si="9"/>
        <v>681656.18</v>
      </c>
      <c r="O213" s="5">
        <f t="shared" si="10"/>
        <v>42</v>
      </c>
      <c r="P213" s="5" t="str">
        <f t="shared" si="11"/>
        <v>ASALARIADO</v>
      </c>
      <c r="Q213" s="5" t="e">
        <f ca="1">IF($H213="SI", $O213, _xludf.NA())</f>
        <v>#NAME?</v>
      </c>
      <c r="R213" s="5">
        <f>IF($H213="NO",$O213, _xludf.NA())</f>
        <v>42</v>
      </c>
      <c r="S213" s="5" t="e">
        <f ca="1">IF($H213="SI",$N213, _xludf.NA())</f>
        <v>#NAME?</v>
      </c>
      <c r="T213" s="5">
        <f>IF($H213="NO",$N213, _xludf.NA())</f>
        <v>681656.18</v>
      </c>
    </row>
    <row r="214" spans="1:20" x14ac:dyDescent="0.3">
      <c r="A214">
        <v>213</v>
      </c>
      <c r="B214" t="s">
        <v>15</v>
      </c>
      <c r="C214">
        <v>1611959.32</v>
      </c>
      <c r="D214" t="s">
        <v>10</v>
      </c>
      <c r="E214" t="s">
        <v>11</v>
      </c>
      <c r="F214" t="s">
        <v>12</v>
      </c>
      <c r="G214" t="s">
        <v>13</v>
      </c>
      <c r="H214" t="s">
        <v>13</v>
      </c>
      <c r="I214">
        <v>47</v>
      </c>
      <c r="J214">
        <f>(moras__2[[#This Row],[EDAD]]-AVERAGE(I:I))/ _xlfn.STDEV.P(I:I)</f>
        <v>0.35952244279950724</v>
      </c>
      <c r="K214" t="str">
        <f>IF(ABS(moras__2[[#This Row],[Z-Score de edad]])&gt;1.96, "Atípico","Normal")</f>
        <v>Normal</v>
      </c>
      <c r="L214">
        <f>(moras__2[[#This Row],[SALARIO]]-AVERAGE(C:C)) / _xlfn.STDEV.P(C:C)</f>
        <v>1.1769638664514313</v>
      </c>
      <c r="M214" t="str">
        <f>IF(ABS(moras__2[[#This Row],[Z-Score de salario]])&gt;1.96, "Atípico", "Normal")</f>
        <v>Normal</v>
      </c>
      <c r="N214" s="5">
        <f t="shared" si="9"/>
        <v>1611959.32</v>
      </c>
      <c r="O214" s="5">
        <f t="shared" si="10"/>
        <v>47</v>
      </c>
      <c r="P214" s="5" t="str">
        <f t="shared" si="11"/>
        <v>ASALARIADO</v>
      </c>
      <c r="Q214" s="5" t="e">
        <f ca="1">IF($H214="SI", $O214, _xludf.NA())</f>
        <v>#NAME?</v>
      </c>
      <c r="R214" s="5">
        <f>IF($H214="NO",$O214, _xludf.NA())</f>
        <v>47</v>
      </c>
      <c r="S214" s="5" t="e">
        <f ca="1">IF($H214="SI",$N214, _xludf.NA())</f>
        <v>#NAME?</v>
      </c>
      <c r="T214" s="5">
        <f>IF($H214="NO",$N214, _xludf.NA())</f>
        <v>1611959.32</v>
      </c>
    </row>
    <row r="215" spans="1:20" x14ac:dyDescent="0.3">
      <c r="A215">
        <v>214</v>
      </c>
      <c r="B215" t="s">
        <v>15</v>
      </c>
      <c r="C215">
        <v>1307797.8700000001</v>
      </c>
      <c r="D215" t="s">
        <v>10</v>
      </c>
      <c r="E215" t="s">
        <v>16</v>
      </c>
      <c r="F215" t="s">
        <v>12</v>
      </c>
      <c r="G215" t="s">
        <v>13</v>
      </c>
      <c r="H215" t="s">
        <v>13</v>
      </c>
      <c r="I215">
        <v>30</v>
      </c>
      <c r="J215">
        <f>(moras__2[[#This Row],[EDAD]]-AVERAGE(I:I))/ _xlfn.STDEV.P(I:I)</f>
        <v>-0.84037823662434652</v>
      </c>
      <c r="K215" t="str">
        <f>IF(ABS(moras__2[[#This Row],[Z-Score de edad]])&gt;1.96, "Atípico","Normal")</f>
        <v>Normal</v>
      </c>
      <c r="L215">
        <f>(moras__2[[#This Row],[SALARIO]]-AVERAGE(C:C)) / _xlfn.STDEV.P(C:C)</f>
        <v>0.80188250767048042</v>
      </c>
      <c r="M215" t="str">
        <f>IF(ABS(moras__2[[#This Row],[Z-Score de salario]])&gt;1.96, "Atípico", "Normal")</f>
        <v>Normal</v>
      </c>
      <c r="N215" s="5">
        <f t="shared" si="9"/>
        <v>1307797.8700000001</v>
      </c>
      <c r="O215" s="5">
        <f t="shared" si="10"/>
        <v>30</v>
      </c>
      <c r="P215" s="5" t="str">
        <f t="shared" si="11"/>
        <v>ASALARIADO</v>
      </c>
      <c r="Q215" s="5" t="e">
        <f ca="1">IF($H215="SI", $O215, _xludf.NA())</f>
        <v>#NAME?</v>
      </c>
      <c r="R215" s="5">
        <f>IF($H215="NO",$O215, _xludf.NA())</f>
        <v>30</v>
      </c>
      <c r="S215" s="5" t="e">
        <f ca="1">IF($H215="SI",$N215, _xludf.NA())</f>
        <v>#NAME?</v>
      </c>
      <c r="T215" s="5">
        <f>IF($H215="NO",$N215, _xludf.NA())</f>
        <v>1307797.8700000001</v>
      </c>
    </row>
    <row r="216" spans="1:20" x14ac:dyDescent="0.3">
      <c r="A216">
        <v>215</v>
      </c>
      <c r="B216" t="s">
        <v>9</v>
      </c>
      <c r="C216">
        <v>366599</v>
      </c>
      <c r="D216" t="s">
        <v>10</v>
      </c>
      <c r="E216" t="s">
        <v>16</v>
      </c>
      <c r="F216" t="s">
        <v>12</v>
      </c>
      <c r="G216" t="s">
        <v>13</v>
      </c>
      <c r="H216" t="s">
        <v>13</v>
      </c>
      <c r="I216">
        <v>53</v>
      </c>
      <c r="J216">
        <f>(moras__2[[#This Row],[EDAD]]-AVERAGE(I:I))/ _xlfn.STDEV.P(I:I)</f>
        <v>0.78301680024322029</v>
      </c>
      <c r="K216" t="str">
        <f>IF(ABS(moras__2[[#This Row],[Z-Score de edad]])&gt;1.96, "Atípico","Normal")</f>
        <v>Normal</v>
      </c>
      <c r="L216">
        <f>(moras__2[[#This Row],[SALARIO]]-AVERAGE(C:C)) / _xlfn.STDEV.P(C:C)</f>
        <v>-0.35877131957388492</v>
      </c>
      <c r="M216" t="str">
        <f>IF(ABS(moras__2[[#This Row],[Z-Score de salario]])&gt;1.96, "Atípico", "Normal")</f>
        <v>Normal</v>
      </c>
      <c r="N216" s="5">
        <f t="shared" si="9"/>
        <v>366599</v>
      </c>
      <c r="O216" s="5">
        <f t="shared" si="10"/>
        <v>53</v>
      </c>
      <c r="P216" s="5" t="str">
        <f t="shared" si="11"/>
        <v>ASALARIADO</v>
      </c>
      <c r="Q216" s="5" t="e">
        <f ca="1">IF($H216="SI", $O216, _xludf.NA())</f>
        <v>#NAME?</v>
      </c>
      <c r="R216" s="5">
        <f>IF($H216="NO",$O216, _xludf.NA())</f>
        <v>53</v>
      </c>
      <c r="S216" s="5" t="e">
        <f ca="1">IF($H216="SI",$N216, _xludf.NA())</f>
        <v>#NAME?</v>
      </c>
      <c r="T216" s="5">
        <f>IF($H216="NO",$N216, _xludf.NA())</f>
        <v>366599</v>
      </c>
    </row>
    <row r="217" spans="1:20" x14ac:dyDescent="0.3">
      <c r="A217">
        <v>216</v>
      </c>
      <c r="B217" t="s">
        <v>9</v>
      </c>
      <c r="C217">
        <v>462831</v>
      </c>
      <c r="D217" t="s">
        <v>18</v>
      </c>
      <c r="E217" t="s">
        <v>16</v>
      </c>
      <c r="F217" t="s">
        <v>12</v>
      </c>
      <c r="G217" t="s">
        <v>13</v>
      </c>
      <c r="H217" t="s">
        <v>13</v>
      </c>
      <c r="I217">
        <v>32</v>
      </c>
      <c r="J217">
        <f>(moras__2[[#This Row],[EDAD]]-AVERAGE(I:I))/ _xlfn.STDEV.P(I:I)</f>
        <v>-0.69921345080977548</v>
      </c>
      <c r="K217" t="str">
        <f>IF(ABS(moras__2[[#This Row],[Z-Score de edad]])&gt;1.96, "Atípico","Normal")</f>
        <v>Normal</v>
      </c>
      <c r="L217">
        <f>(moras__2[[#This Row],[SALARIO]]-AVERAGE(C:C)) / _xlfn.STDEV.P(C:C)</f>
        <v>-0.24010135229759638</v>
      </c>
      <c r="M217" t="str">
        <f>IF(ABS(moras__2[[#This Row],[Z-Score de salario]])&gt;1.96, "Atípico", "Normal")</f>
        <v>Normal</v>
      </c>
      <c r="N217" s="5">
        <f t="shared" si="9"/>
        <v>462831</v>
      </c>
      <c r="O217" s="5">
        <f t="shared" si="10"/>
        <v>32</v>
      </c>
      <c r="P217" s="5" t="str">
        <f t="shared" si="11"/>
        <v>TRABAJADOR INDEPENDIENTE</v>
      </c>
      <c r="Q217" s="5" t="e">
        <f ca="1">IF($H217="SI", $O217, _xludf.NA())</f>
        <v>#NAME?</v>
      </c>
      <c r="R217" s="5">
        <f>IF($H217="NO",$O217, _xludf.NA())</f>
        <v>32</v>
      </c>
      <c r="S217" s="5" t="e">
        <f ca="1">IF($H217="SI",$N217, _xludf.NA())</f>
        <v>#NAME?</v>
      </c>
      <c r="T217" s="5">
        <f>IF($H217="NO",$N217, _xludf.NA())</f>
        <v>462831</v>
      </c>
    </row>
    <row r="218" spans="1:20" x14ac:dyDescent="0.3">
      <c r="A218">
        <v>217</v>
      </c>
      <c r="B218" t="s">
        <v>9</v>
      </c>
      <c r="C218">
        <v>639148</v>
      </c>
      <c r="D218" t="s">
        <v>18</v>
      </c>
      <c r="E218" t="s">
        <v>16</v>
      </c>
      <c r="F218" t="s">
        <v>12</v>
      </c>
      <c r="G218" t="s">
        <v>13</v>
      </c>
      <c r="H218" t="s">
        <v>12</v>
      </c>
      <c r="I218">
        <v>41</v>
      </c>
      <c r="J218">
        <f>(moras__2[[#This Row],[EDAD]]-AVERAGE(I:I))/ _xlfn.STDEV.P(I:I)</f>
        <v>-6.397191464420586E-2</v>
      </c>
      <c r="K218" t="str">
        <f>IF(ABS(moras__2[[#This Row],[Z-Score de edad]])&gt;1.96, "Atípico","Normal")</f>
        <v>Normal</v>
      </c>
      <c r="L218">
        <f>(moras__2[[#This Row],[SALARIO]]-AVERAGE(C:C)) / _xlfn.STDEV.P(C:C)</f>
        <v>-2.2673338536546354E-2</v>
      </c>
      <c r="M218" t="str">
        <f>IF(ABS(moras__2[[#This Row],[Z-Score de salario]])&gt;1.96, "Atípico", "Normal")</f>
        <v>Normal</v>
      </c>
      <c r="N218" s="5">
        <f t="shared" si="9"/>
        <v>639148</v>
      </c>
      <c r="O218" s="5">
        <f t="shared" si="10"/>
        <v>41</v>
      </c>
      <c r="P218" s="5" t="str">
        <f t="shared" si="11"/>
        <v>TRABAJADOR INDEPENDIENTE</v>
      </c>
      <c r="Q218" s="5">
        <f>IF($H218="SI", $O218, _xludf.NA())</f>
        <v>41</v>
      </c>
      <c r="R218" s="5" t="e">
        <f ca="1">IF($H218="NO",$O218, _xludf.NA())</f>
        <v>#NAME?</v>
      </c>
      <c r="S218" s="5">
        <f>IF($H218="SI",$N218, _xludf.NA())</f>
        <v>639148</v>
      </c>
      <c r="T218" s="5" t="e">
        <f ca="1">IF($H218="NO",$N218, _xludf.NA())</f>
        <v>#NAME?</v>
      </c>
    </row>
    <row r="219" spans="1:20" x14ac:dyDescent="0.3">
      <c r="A219">
        <v>218</v>
      </c>
      <c r="B219" t="s">
        <v>9</v>
      </c>
      <c r="C219">
        <v>310124</v>
      </c>
      <c r="D219" t="s">
        <v>18</v>
      </c>
      <c r="E219" t="s">
        <v>16</v>
      </c>
      <c r="F219" t="s">
        <v>12</v>
      </c>
      <c r="G219" t="s">
        <v>13</v>
      </c>
      <c r="H219" t="s">
        <v>13</v>
      </c>
      <c r="I219">
        <v>34</v>
      </c>
      <c r="J219">
        <f>(moras__2[[#This Row],[EDAD]]-AVERAGE(I:I))/ _xlfn.STDEV.P(I:I)</f>
        <v>-0.55804866499520445</v>
      </c>
      <c r="K219" t="str">
        <f>IF(ABS(moras__2[[#This Row],[Z-Score de edad]])&gt;1.96, "Atípico","Normal")</f>
        <v>Normal</v>
      </c>
      <c r="L219">
        <f>(moras__2[[#This Row],[SALARIO]]-AVERAGE(C:C)) / _xlfn.STDEV.P(C:C)</f>
        <v>-0.42841433231318576</v>
      </c>
      <c r="M219" t="str">
        <f>IF(ABS(moras__2[[#This Row],[Z-Score de salario]])&gt;1.96, "Atípico", "Normal")</f>
        <v>Normal</v>
      </c>
      <c r="N219" s="5">
        <f t="shared" si="9"/>
        <v>310124</v>
      </c>
      <c r="O219" s="5">
        <f t="shared" si="10"/>
        <v>34</v>
      </c>
      <c r="P219" s="5" t="str">
        <f t="shared" si="11"/>
        <v>TRABAJADOR INDEPENDIENTE</v>
      </c>
      <c r="Q219" s="5" t="e">
        <f ca="1">IF($H219="SI", $O219, _xludf.NA())</f>
        <v>#NAME?</v>
      </c>
      <c r="R219" s="5">
        <f>IF($H219="NO",$O219, _xludf.NA())</f>
        <v>34</v>
      </c>
      <c r="S219" s="5" t="e">
        <f ca="1">IF($H219="SI",$N219, _xludf.NA())</f>
        <v>#NAME?</v>
      </c>
      <c r="T219" s="5">
        <f>IF($H219="NO",$N219, _xludf.NA())</f>
        <v>310124</v>
      </c>
    </row>
    <row r="220" spans="1:20" x14ac:dyDescent="0.3">
      <c r="A220">
        <v>219</v>
      </c>
      <c r="B220" t="s">
        <v>15</v>
      </c>
      <c r="C220">
        <v>800000</v>
      </c>
      <c r="D220" t="s">
        <v>10</v>
      </c>
      <c r="E220" t="s">
        <v>16</v>
      </c>
      <c r="F220" t="s">
        <v>12</v>
      </c>
      <c r="G220" t="s">
        <v>13</v>
      </c>
      <c r="H220" t="s">
        <v>13</v>
      </c>
      <c r="I220">
        <v>30</v>
      </c>
      <c r="J220">
        <f>(moras__2[[#This Row],[EDAD]]-AVERAGE(I:I))/ _xlfn.STDEV.P(I:I)</f>
        <v>-0.84037823662434652</v>
      </c>
      <c r="K220" t="str">
        <f>IF(ABS(moras__2[[#This Row],[Z-Score de edad]])&gt;1.96, "Atípico","Normal")</f>
        <v>Normal</v>
      </c>
      <c r="L220">
        <f>(moras__2[[#This Row],[SALARIO]]-AVERAGE(C:C)) / _xlfn.STDEV.P(C:C)</f>
        <v>0.17568377319682263</v>
      </c>
      <c r="M220" t="str">
        <f>IF(ABS(moras__2[[#This Row],[Z-Score de salario]])&gt;1.96, "Atípico", "Normal")</f>
        <v>Normal</v>
      </c>
      <c r="N220" s="5">
        <f t="shared" si="9"/>
        <v>800000</v>
      </c>
      <c r="O220" s="5">
        <f t="shared" si="10"/>
        <v>30</v>
      </c>
      <c r="P220" s="5" t="str">
        <f t="shared" si="11"/>
        <v>ASALARIADO</v>
      </c>
      <c r="Q220" s="5" t="e">
        <f ca="1">IF($H220="SI", $O220, _xludf.NA())</f>
        <v>#NAME?</v>
      </c>
      <c r="R220" s="5">
        <f>IF($H220="NO",$O220, _xludf.NA())</f>
        <v>30</v>
      </c>
      <c r="S220" s="5" t="e">
        <f ca="1">IF($H220="SI",$N220, _xludf.NA())</f>
        <v>#NAME?</v>
      </c>
      <c r="T220" s="5">
        <f>IF($H220="NO",$N220, _xludf.NA())</f>
        <v>800000</v>
      </c>
    </row>
    <row r="221" spans="1:20" x14ac:dyDescent="0.3">
      <c r="A221">
        <v>220</v>
      </c>
      <c r="B221" t="s">
        <v>15</v>
      </c>
      <c r="C221">
        <v>1520118</v>
      </c>
      <c r="D221" t="s">
        <v>10</v>
      </c>
      <c r="E221" t="s">
        <v>11</v>
      </c>
      <c r="F221" t="s">
        <v>12</v>
      </c>
      <c r="G221" t="s">
        <v>13</v>
      </c>
      <c r="H221" t="s">
        <v>13</v>
      </c>
      <c r="I221">
        <v>32</v>
      </c>
      <c r="J221">
        <f>(moras__2[[#This Row],[EDAD]]-AVERAGE(I:I))/ _xlfn.STDEV.P(I:I)</f>
        <v>-0.69921345080977548</v>
      </c>
      <c r="K221" t="str">
        <f>IF(ABS(moras__2[[#This Row],[Z-Score de edad]])&gt;1.96, "Atípico","Normal")</f>
        <v>Normal</v>
      </c>
      <c r="L221">
        <f>(moras__2[[#This Row],[SALARIO]]-AVERAGE(C:C)) / _xlfn.STDEV.P(C:C)</f>
        <v>1.063708333582831</v>
      </c>
      <c r="M221" t="str">
        <f>IF(ABS(moras__2[[#This Row],[Z-Score de salario]])&gt;1.96, "Atípico", "Normal")</f>
        <v>Normal</v>
      </c>
      <c r="N221" s="5">
        <f t="shared" si="9"/>
        <v>1520118</v>
      </c>
      <c r="O221" s="5">
        <f t="shared" si="10"/>
        <v>32</v>
      </c>
      <c r="P221" s="5" t="str">
        <f t="shared" si="11"/>
        <v>ASALARIADO</v>
      </c>
      <c r="Q221" s="5" t="e">
        <f ca="1">IF($H221="SI", $O221, _xludf.NA())</f>
        <v>#NAME?</v>
      </c>
      <c r="R221" s="5">
        <f>IF($H221="NO",$O221, _xludf.NA())</f>
        <v>32</v>
      </c>
      <c r="S221" s="5" t="e">
        <f ca="1">IF($H221="SI",$N221, _xludf.NA())</f>
        <v>#NAME?</v>
      </c>
      <c r="T221" s="5">
        <f>IF($H221="NO",$N221, _xludf.NA())</f>
        <v>1520118</v>
      </c>
    </row>
    <row r="222" spans="1:20" x14ac:dyDescent="0.3">
      <c r="A222">
        <v>221</v>
      </c>
      <c r="B222" t="s">
        <v>15</v>
      </c>
      <c r="C222">
        <v>460000</v>
      </c>
      <c r="D222" t="s">
        <v>10</v>
      </c>
      <c r="E222" t="s">
        <v>16</v>
      </c>
      <c r="F222" t="s">
        <v>12</v>
      </c>
      <c r="G222" t="s">
        <v>13</v>
      </c>
      <c r="H222" t="s">
        <v>13</v>
      </c>
      <c r="I222">
        <v>28</v>
      </c>
      <c r="J222">
        <f>(moras__2[[#This Row],[EDAD]]-AVERAGE(I:I))/ _xlfn.STDEV.P(I:I)</f>
        <v>-0.98154302243891756</v>
      </c>
      <c r="K222" t="str">
        <f>IF(ABS(moras__2[[#This Row],[Z-Score de edad]])&gt;1.96, "Atípico","Normal")</f>
        <v>Normal</v>
      </c>
      <c r="L222">
        <f>(moras__2[[#This Row],[SALARIO]]-AVERAGE(C:C)) / _xlfn.STDEV.P(C:C)</f>
        <v>-0.24359244338329733</v>
      </c>
      <c r="M222" t="str">
        <f>IF(ABS(moras__2[[#This Row],[Z-Score de salario]])&gt;1.96, "Atípico", "Normal")</f>
        <v>Normal</v>
      </c>
      <c r="N222" s="5">
        <f t="shared" si="9"/>
        <v>460000</v>
      </c>
      <c r="O222" s="5">
        <f t="shared" si="10"/>
        <v>28</v>
      </c>
      <c r="P222" s="5" t="str">
        <f t="shared" si="11"/>
        <v>ASALARIADO</v>
      </c>
      <c r="Q222" s="5" t="e">
        <f ca="1">IF($H222="SI", $O222, _xludf.NA())</f>
        <v>#NAME?</v>
      </c>
      <c r="R222" s="5">
        <f>IF($H222="NO",$O222, _xludf.NA())</f>
        <v>28</v>
      </c>
      <c r="S222" s="5" t="e">
        <f ca="1">IF($H222="SI",$N222, _xludf.NA())</f>
        <v>#NAME?</v>
      </c>
      <c r="T222" s="5">
        <f>IF($H222="NO",$N222, _xludf.NA())</f>
        <v>460000</v>
      </c>
    </row>
    <row r="223" spans="1:20" x14ac:dyDescent="0.3">
      <c r="A223">
        <v>222</v>
      </c>
      <c r="B223" t="s">
        <v>15</v>
      </c>
      <c r="C223">
        <v>446964</v>
      </c>
      <c r="D223" t="s">
        <v>10</v>
      </c>
      <c r="E223" t="s">
        <v>16</v>
      </c>
      <c r="F223" t="s">
        <v>12</v>
      </c>
      <c r="G223" t="s">
        <v>13</v>
      </c>
      <c r="H223" t="s">
        <v>13</v>
      </c>
      <c r="I223">
        <v>64</v>
      </c>
      <c r="J223">
        <f>(moras__2[[#This Row],[EDAD]]-AVERAGE(I:I))/ _xlfn.STDEV.P(I:I)</f>
        <v>1.559423122223361</v>
      </c>
      <c r="K223" t="str">
        <f>IF(ABS(moras__2[[#This Row],[Z-Score de edad]])&gt;1.96, "Atípico","Normal")</f>
        <v>Normal</v>
      </c>
      <c r="L223">
        <f>(moras__2[[#This Row],[SALARIO]]-AVERAGE(C:C)) / _xlfn.STDEV.P(C:C)</f>
        <v>-0.25966798679311626</v>
      </c>
      <c r="M223" t="str">
        <f>IF(ABS(moras__2[[#This Row],[Z-Score de salario]])&gt;1.96, "Atípico", "Normal")</f>
        <v>Normal</v>
      </c>
      <c r="N223" s="5">
        <f t="shared" si="9"/>
        <v>446964</v>
      </c>
      <c r="O223" s="5">
        <f t="shared" si="10"/>
        <v>64</v>
      </c>
      <c r="P223" s="5" t="str">
        <f t="shared" si="11"/>
        <v>ASALARIADO</v>
      </c>
      <c r="Q223" s="5" t="e">
        <f ca="1">IF($H223="SI", $O223, _xludf.NA())</f>
        <v>#NAME?</v>
      </c>
      <c r="R223" s="5">
        <f>IF($H223="NO",$O223, _xludf.NA())</f>
        <v>64</v>
      </c>
      <c r="S223" s="5" t="e">
        <f ca="1">IF($H223="SI",$N223, _xludf.NA())</f>
        <v>#NAME?</v>
      </c>
      <c r="T223" s="5">
        <f>IF($H223="NO",$N223, _xludf.NA())</f>
        <v>446964</v>
      </c>
    </row>
    <row r="224" spans="1:20" x14ac:dyDescent="0.3">
      <c r="A224">
        <v>223</v>
      </c>
      <c r="B224" t="s">
        <v>15</v>
      </c>
      <c r="C224">
        <v>241000</v>
      </c>
      <c r="D224" t="s">
        <v>10</v>
      </c>
      <c r="E224" t="s">
        <v>16</v>
      </c>
      <c r="F224" t="s">
        <v>12</v>
      </c>
      <c r="G224" t="s">
        <v>12</v>
      </c>
      <c r="H224" t="s">
        <v>13</v>
      </c>
      <c r="I224">
        <v>35</v>
      </c>
      <c r="J224">
        <f>(moras__2[[#This Row],[EDAD]]-AVERAGE(I:I))/ _xlfn.STDEV.P(I:I)</f>
        <v>-0.48746627208791893</v>
      </c>
      <c r="K224" t="str">
        <f>IF(ABS(moras__2[[#This Row],[Z-Score de edad]])&gt;1.96, "Atípico","Normal")</f>
        <v>Normal</v>
      </c>
      <c r="L224">
        <f>(moras__2[[#This Row],[SALARIO]]-AVERAGE(C:C)) / _xlfn.STDEV.P(C:C)</f>
        <v>-0.51365565347460984</v>
      </c>
      <c r="M224" t="str">
        <f>IF(ABS(moras__2[[#This Row],[Z-Score de salario]])&gt;1.96, "Atípico", "Normal")</f>
        <v>Normal</v>
      </c>
      <c r="N224" s="5">
        <f t="shared" si="9"/>
        <v>241000</v>
      </c>
      <c r="O224" s="5">
        <f t="shared" si="10"/>
        <v>35</v>
      </c>
      <c r="P224" s="5" t="str">
        <f t="shared" si="11"/>
        <v>ASALARIADO</v>
      </c>
      <c r="Q224" s="5" t="e">
        <f ca="1">IF($H224="SI", $O224, _xludf.NA())</f>
        <v>#NAME?</v>
      </c>
      <c r="R224" s="5">
        <f>IF($H224="NO",$O224, _xludf.NA())</f>
        <v>35</v>
      </c>
      <c r="S224" s="5" t="e">
        <f ca="1">IF($H224="SI",$N224, _xludf.NA())</f>
        <v>#NAME?</v>
      </c>
      <c r="T224" s="5">
        <f>IF($H224="NO",$N224, _xludf.NA())</f>
        <v>241000</v>
      </c>
    </row>
    <row r="225" spans="1:20" x14ac:dyDescent="0.3">
      <c r="A225">
        <v>224</v>
      </c>
      <c r="B225" t="s">
        <v>9</v>
      </c>
      <c r="C225">
        <v>1254322.1299999999</v>
      </c>
      <c r="D225" t="s">
        <v>10</v>
      </c>
      <c r="E225" t="s">
        <v>16</v>
      </c>
      <c r="F225" t="s">
        <v>12</v>
      </c>
      <c r="G225" t="s">
        <v>13</v>
      </c>
      <c r="H225" t="s">
        <v>13</v>
      </c>
      <c r="I225">
        <v>33</v>
      </c>
      <c r="J225">
        <f>(moras__2[[#This Row],[EDAD]]-AVERAGE(I:I))/ _xlfn.STDEV.P(I:I)</f>
        <v>-0.62863105790248996</v>
      </c>
      <c r="K225" t="str">
        <f>IF(ABS(moras__2[[#This Row],[Z-Score de edad]])&gt;1.96, "Atípico","Normal")</f>
        <v>Normal</v>
      </c>
      <c r="L225">
        <f>(moras__2[[#This Row],[SALARIO]]-AVERAGE(C:C)) / _xlfn.STDEV.P(C:C)</f>
        <v>0.73593807841747372</v>
      </c>
      <c r="M225" t="str">
        <f>IF(ABS(moras__2[[#This Row],[Z-Score de salario]])&gt;1.96, "Atípico", "Normal")</f>
        <v>Normal</v>
      </c>
      <c r="N225" s="5">
        <f t="shared" si="9"/>
        <v>1254322.1299999999</v>
      </c>
      <c r="O225" s="5">
        <f t="shared" si="10"/>
        <v>33</v>
      </c>
      <c r="P225" s="5" t="str">
        <f t="shared" si="11"/>
        <v>ASALARIADO</v>
      </c>
      <c r="Q225" s="5" t="e">
        <f ca="1">IF($H225="SI", $O225, _xludf.NA())</f>
        <v>#NAME?</v>
      </c>
      <c r="R225" s="5">
        <f>IF($H225="NO",$O225, _xludf.NA())</f>
        <v>33</v>
      </c>
      <c r="S225" s="5" t="e">
        <f ca="1">IF($H225="SI",$N225, _xludf.NA())</f>
        <v>#NAME?</v>
      </c>
      <c r="T225" s="5">
        <f>IF($H225="NO",$N225, _xludf.NA())</f>
        <v>1254322.1299999999</v>
      </c>
    </row>
    <row r="226" spans="1:20" x14ac:dyDescent="0.3">
      <c r="A226">
        <v>225</v>
      </c>
      <c r="B226" t="s">
        <v>9</v>
      </c>
      <c r="C226">
        <v>503396</v>
      </c>
      <c r="D226" t="s">
        <v>10</v>
      </c>
      <c r="E226" t="s">
        <v>11</v>
      </c>
      <c r="F226" t="s">
        <v>12</v>
      </c>
      <c r="G226" t="s">
        <v>13</v>
      </c>
      <c r="H226" t="s">
        <v>13</v>
      </c>
      <c r="I226">
        <v>55</v>
      </c>
      <c r="J226">
        <f>(moras__2[[#This Row],[EDAD]]-AVERAGE(I:I))/ _xlfn.STDEV.P(I:I)</f>
        <v>0.92418158605779133</v>
      </c>
      <c r="K226" t="str">
        <f>IF(ABS(moras__2[[#This Row],[Z-Score de edad]])&gt;1.96, "Atípico","Normal")</f>
        <v>Normal</v>
      </c>
      <c r="L226">
        <f>(moras__2[[#This Row],[SALARIO]]-AVERAGE(C:C)) / _xlfn.STDEV.P(C:C)</f>
        <v>-0.19007800016355944</v>
      </c>
      <c r="M226" t="str">
        <f>IF(ABS(moras__2[[#This Row],[Z-Score de salario]])&gt;1.96, "Atípico", "Normal")</f>
        <v>Normal</v>
      </c>
      <c r="N226" s="5">
        <f t="shared" si="9"/>
        <v>503396</v>
      </c>
      <c r="O226" s="5">
        <f t="shared" si="10"/>
        <v>55</v>
      </c>
      <c r="P226" s="5" t="str">
        <f t="shared" si="11"/>
        <v>ASALARIADO</v>
      </c>
      <c r="Q226" s="5" t="e">
        <f ca="1">IF($H226="SI", $O226, _xludf.NA())</f>
        <v>#NAME?</v>
      </c>
      <c r="R226" s="5">
        <f>IF($H226="NO",$O226, _xludf.NA())</f>
        <v>55</v>
      </c>
      <c r="S226" s="5" t="e">
        <f ca="1">IF($H226="SI",$N226, _xludf.NA())</f>
        <v>#NAME?</v>
      </c>
      <c r="T226" s="5">
        <f>IF($H226="NO",$N226, _xludf.NA())</f>
        <v>503396</v>
      </c>
    </row>
    <row r="227" spans="1:20" x14ac:dyDescent="0.3">
      <c r="A227">
        <v>226</v>
      </c>
      <c r="B227" t="s">
        <v>9</v>
      </c>
      <c r="C227">
        <v>1845300</v>
      </c>
      <c r="D227" t="s">
        <v>10</v>
      </c>
      <c r="E227" t="s">
        <v>16</v>
      </c>
      <c r="F227" t="s">
        <v>12</v>
      </c>
      <c r="G227" t="s">
        <v>13</v>
      </c>
      <c r="H227" t="s">
        <v>13</v>
      </c>
      <c r="I227">
        <v>37</v>
      </c>
      <c r="J227">
        <f>(moras__2[[#This Row],[EDAD]]-AVERAGE(I:I))/ _xlfn.STDEV.P(I:I)</f>
        <v>-0.34630148627334789</v>
      </c>
      <c r="K227" t="str">
        <f>IF(ABS(moras__2[[#This Row],[Z-Score de edad]])&gt;1.96, "Atípico","Normal")</f>
        <v>Normal</v>
      </c>
      <c r="L227">
        <f>(moras__2[[#This Row],[SALARIO]]-AVERAGE(C:C)) / _xlfn.STDEV.P(C:C)</f>
        <v>1.464711506112115</v>
      </c>
      <c r="M227" t="str">
        <f>IF(ABS(moras__2[[#This Row],[Z-Score de salario]])&gt;1.96, "Atípico", "Normal")</f>
        <v>Normal</v>
      </c>
      <c r="N227" s="5">
        <f t="shared" si="9"/>
        <v>1845300</v>
      </c>
      <c r="O227" s="5">
        <f t="shared" si="10"/>
        <v>37</v>
      </c>
      <c r="P227" s="5" t="str">
        <f t="shared" si="11"/>
        <v>ASALARIADO</v>
      </c>
      <c r="Q227" s="5" t="e">
        <f ca="1">IF($H227="SI", $O227, _xludf.NA())</f>
        <v>#NAME?</v>
      </c>
      <c r="R227" s="5">
        <f>IF($H227="NO",$O227, _xludf.NA())</f>
        <v>37</v>
      </c>
      <c r="S227" s="5" t="e">
        <f ca="1">IF($H227="SI",$N227, _xludf.NA())</f>
        <v>#NAME?</v>
      </c>
      <c r="T227" s="5">
        <f>IF($H227="NO",$N227, _xludf.NA())</f>
        <v>1845300</v>
      </c>
    </row>
    <row r="228" spans="1:20" x14ac:dyDescent="0.3">
      <c r="A228">
        <v>227</v>
      </c>
      <c r="B228" t="s">
        <v>9</v>
      </c>
      <c r="C228">
        <v>505464</v>
      </c>
      <c r="D228" t="s">
        <v>18</v>
      </c>
      <c r="E228" t="s">
        <v>16</v>
      </c>
      <c r="F228" t="s">
        <v>12</v>
      </c>
      <c r="G228" t="s">
        <v>13</v>
      </c>
      <c r="H228" t="s">
        <v>13</v>
      </c>
      <c r="I228">
        <v>42</v>
      </c>
      <c r="J228">
        <f>(moras__2[[#This Row],[EDAD]]-AVERAGE(I:I))/ _xlfn.STDEV.P(I:I)</f>
        <v>6.6104782630796582E-3</v>
      </c>
      <c r="K228" t="str">
        <f>IF(ABS(moras__2[[#This Row],[Z-Score de edad]])&gt;1.96, "Atípico","Normal")</f>
        <v>Normal</v>
      </c>
      <c r="L228">
        <f>(moras__2[[#This Row],[SALARIO]]-AVERAGE(C:C)) / _xlfn.STDEV.P(C:C)</f>
        <v>-0.18752781423447798</v>
      </c>
      <c r="M228" t="str">
        <f>IF(ABS(moras__2[[#This Row],[Z-Score de salario]])&gt;1.96, "Atípico", "Normal")</f>
        <v>Normal</v>
      </c>
      <c r="N228" s="5">
        <f t="shared" si="9"/>
        <v>505464</v>
      </c>
      <c r="O228" s="5">
        <f t="shared" si="10"/>
        <v>42</v>
      </c>
      <c r="P228" s="5" t="str">
        <f t="shared" si="11"/>
        <v>TRABAJADOR INDEPENDIENTE</v>
      </c>
      <c r="Q228" s="5" t="e">
        <f ca="1">IF($H228="SI", $O228, _xludf.NA())</f>
        <v>#NAME?</v>
      </c>
      <c r="R228" s="5">
        <f>IF($H228="NO",$O228, _xludf.NA())</f>
        <v>42</v>
      </c>
      <c r="S228" s="5" t="e">
        <f ca="1">IF($H228="SI",$N228, _xludf.NA())</f>
        <v>#NAME?</v>
      </c>
      <c r="T228" s="5">
        <f>IF($H228="NO",$N228, _xludf.NA())</f>
        <v>505464</v>
      </c>
    </row>
    <row r="229" spans="1:20" x14ac:dyDescent="0.3">
      <c r="A229">
        <v>228</v>
      </c>
      <c r="B229" t="s">
        <v>15</v>
      </c>
      <c r="C229">
        <v>1083593.7</v>
      </c>
      <c r="D229" t="s">
        <v>10</v>
      </c>
      <c r="E229" t="s">
        <v>11</v>
      </c>
      <c r="F229" t="s">
        <v>12</v>
      </c>
      <c r="G229" t="s">
        <v>13</v>
      </c>
      <c r="H229" t="s">
        <v>13</v>
      </c>
      <c r="I229">
        <v>30</v>
      </c>
      <c r="J229">
        <f>(moras__2[[#This Row],[EDAD]]-AVERAGE(I:I))/ _xlfn.STDEV.P(I:I)</f>
        <v>-0.84037823662434652</v>
      </c>
      <c r="K229" t="str">
        <f>IF(ABS(moras__2[[#This Row],[Z-Score de edad]])&gt;1.96, "Atípico","Normal")</f>
        <v>Normal</v>
      </c>
      <c r="L229">
        <f>(moras__2[[#This Row],[SALARIO]]-AVERAGE(C:C)) / _xlfn.STDEV.P(C:C)</f>
        <v>0.5254016954966978</v>
      </c>
      <c r="M229" t="str">
        <f>IF(ABS(moras__2[[#This Row],[Z-Score de salario]])&gt;1.96, "Atípico", "Normal")</f>
        <v>Normal</v>
      </c>
      <c r="N229" s="5">
        <f t="shared" si="9"/>
        <v>1083593.7</v>
      </c>
      <c r="O229" s="5">
        <f t="shared" si="10"/>
        <v>30</v>
      </c>
      <c r="P229" s="5" t="str">
        <f t="shared" si="11"/>
        <v>ASALARIADO</v>
      </c>
      <c r="Q229" s="5" t="e">
        <f ca="1">IF($H229="SI", $O229, _xludf.NA())</f>
        <v>#NAME?</v>
      </c>
      <c r="R229" s="5">
        <f>IF($H229="NO",$O229, _xludf.NA())</f>
        <v>30</v>
      </c>
      <c r="S229" s="5" t="e">
        <f ca="1">IF($H229="SI",$N229, _xludf.NA())</f>
        <v>#NAME?</v>
      </c>
      <c r="T229" s="5">
        <f>IF($H229="NO",$N229, _xludf.NA())</f>
        <v>1083593.7</v>
      </c>
    </row>
    <row r="230" spans="1:20" x14ac:dyDescent="0.3">
      <c r="A230">
        <v>229</v>
      </c>
      <c r="B230" t="s">
        <v>15</v>
      </c>
      <c r="C230">
        <v>450680</v>
      </c>
      <c r="D230" t="s">
        <v>18</v>
      </c>
      <c r="E230" t="s">
        <v>16</v>
      </c>
      <c r="F230" t="s">
        <v>12</v>
      </c>
      <c r="G230" t="s">
        <v>13</v>
      </c>
      <c r="H230" t="s">
        <v>12</v>
      </c>
      <c r="I230">
        <v>28</v>
      </c>
      <c r="J230">
        <f>(moras__2[[#This Row],[EDAD]]-AVERAGE(I:I))/ _xlfn.STDEV.P(I:I)</f>
        <v>-0.98154302243891756</v>
      </c>
      <c r="K230" t="str">
        <f>IF(ABS(moras__2[[#This Row],[Z-Score de edad]])&gt;1.96, "Atípico","Normal")</f>
        <v>Normal</v>
      </c>
      <c r="L230">
        <f>(moras__2[[#This Row],[SALARIO]]-AVERAGE(C:C)) / _xlfn.STDEV.P(C:C)</f>
        <v>-0.25508554437896414</v>
      </c>
      <c r="M230" t="str">
        <f>IF(ABS(moras__2[[#This Row],[Z-Score de salario]])&gt;1.96, "Atípico", "Normal")</f>
        <v>Normal</v>
      </c>
      <c r="N230" s="5">
        <f t="shared" si="9"/>
        <v>450680</v>
      </c>
      <c r="O230" s="5">
        <f t="shared" si="10"/>
        <v>28</v>
      </c>
      <c r="P230" s="5" t="str">
        <f t="shared" si="11"/>
        <v>TRABAJADOR INDEPENDIENTE</v>
      </c>
      <c r="Q230" s="5">
        <f>IF($H230="SI", $O230, _xludf.NA())</f>
        <v>28</v>
      </c>
      <c r="R230" s="5" t="e">
        <f ca="1">IF($H230="NO",$O230, _xludf.NA())</f>
        <v>#NAME?</v>
      </c>
      <c r="S230" s="5">
        <f>IF($H230="SI",$N230, _xludf.NA())</f>
        <v>450680</v>
      </c>
      <c r="T230" s="5" t="e">
        <f ca="1">IF($H230="NO",$N230, _xludf.NA())</f>
        <v>#NAME?</v>
      </c>
    </row>
    <row r="231" spans="1:20" x14ac:dyDescent="0.3">
      <c r="A231">
        <v>230</v>
      </c>
      <c r="B231" t="s">
        <v>9</v>
      </c>
      <c r="C231">
        <v>407031</v>
      </c>
      <c r="D231" t="s">
        <v>10</v>
      </c>
      <c r="E231" t="s">
        <v>16</v>
      </c>
      <c r="F231" t="s">
        <v>12</v>
      </c>
      <c r="G231" t="s">
        <v>13</v>
      </c>
      <c r="H231" t="s">
        <v>13</v>
      </c>
      <c r="I231">
        <v>51</v>
      </c>
      <c r="J231">
        <f>(moras__2[[#This Row],[EDAD]]-AVERAGE(I:I))/ _xlfn.STDEV.P(I:I)</f>
        <v>0.64185201442864925</v>
      </c>
      <c r="K231" t="str">
        <f>IF(ABS(moras__2[[#This Row],[Z-Score de edad]])&gt;1.96, "Atípico","Normal")</f>
        <v>Normal</v>
      </c>
      <c r="L231">
        <f>(moras__2[[#This Row],[SALARIO]]-AVERAGE(C:C)) / _xlfn.STDEV.P(C:C)</f>
        <v>-0.30891197843045137</v>
      </c>
      <c r="M231" t="str">
        <f>IF(ABS(moras__2[[#This Row],[Z-Score de salario]])&gt;1.96, "Atípico", "Normal")</f>
        <v>Normal</v>
      </c>
      <c r="N231" s="5">
        <f t="shared" si="9"/>
        <v>407031</v>
      </c>
      <c r="O231" s="5">
        <f t="shared" si="10"/>
        <v>51</v>
      </c>
      <c r="P231" s="5" t="str">
        <f t="shared" si="11"/>
        <v>ASALARIADO</v>
      </c>
      <c r="Q231" s="5" t="e">
        <f ca="1">IF($H231="SI", $O231, _xludf.NA())</f>
        <v>#NAME?</v>
      </c>
      <c r="R231" s="5">
        <f>IF($H231="NO",$O231, _xludf.NA())</f>
        <v>51</v>
      </c>
      <c r="S231" s="5" t="e">
        <f ca="1">IF($H231="SI",$N231, _xludf.NA())</f>
        <v>#NAME?</v>
      </c>
      <c r="T231" s="5">
        <f>IF($H231="NO",$N231, _xludf.NA())</f>
        <v>407031</v>
      </c>
    </row>
    <row r="232" spans="1:20" x14ac:dyDescent="0.3">
      <c r="A232">
        <v>231</v>
      </c>
      <c r="B232" t="s">
        <v>9</v>
      </c>
      <c r="C232">
        <v>800000</v>
      </c>
      <c r="D232" t="s">
        <v>10</v>
      </c>
      <c r="E232" t="s">
        <v>16</v>
      </c>
      <c r="F232" t="s">
        <v>12</v>
      </c>
      <c r="G232" t="s">
        <v>13</v>
      </c>
      <c r="H232" t="s">
        <v>13</v>
      </c>
      <c r="I232">
        <v>54</v>
      </c>
      <c r="J232">
        <f>(moras__2[[#This Row],[EDAD]]-AVERAGE(I:I))/ _xlfn.STDEV.P(I:I)</f>
        <v>0.85359919315050581</v>
      </c>
      <c r="K232" t="str">
        <f>IF(ABS(moras__2[[#This Row],[Z-Score de edad]])&gt;1.96, "Atípico","Normal")</f>
        <v>Normal</v>
      </c>
      <c r="L232">
        <f>(moras__2[[#This Row],[SALARIO]]-AVERAGE(C:C)) / _xlfn.STDEV.P(C:C)</f>
        <v>0.17568377319682263</v>
      </c>
      <c r="M232" t="str">
        <f>IF(ABS(moras__2[[#This Row],[Z-Score de salario]])&gt;1.96, "Atípico", "Normal")</f>
        <v>Normal</v>
      </c>
      <c r="N232" s="5">
        <f t="shared" si="9"/>
        <v>800000</v>
      </c>
      <c r="O232" s="5">
        <f t="shared" si="10"/>
        <v>54</v>
      </c>
      <c r="P232" s="5" t="str">
        <f t="shared" si="11"/>
        <v>ASALARIADO</v>
      </c>
      <c r="Q232" s="5" t="e">
        <f ca="1">IF($H232="SI", $O232, _xludf.NA())</f>
        <v>#NAME?</v>
      </c>
      <c r="R232" s="5">
        <f>IF($H232="NO",$O232, _xludf.NA())</f>
        <v>54</v>
      </c>
      <c r="S232" s="5" t="e">
        <f ca="1">IF($H232="SI",$N232, _xludf.NA())</f>
        <v>#NAME?</v>
      </c>
      <c r="T232" s="5">
        <f>IF($H232="NO",$N232, _xludf.NA())</f>
        <v>800000</v>
      </c>
    </row>
    <row r="233" spans="1:20" x14ac:dyDescent="0.3">
      <c r="A233">
        <v>232</v>
      </c>
      <c r="B233" t="s">
        <v>9</v>
      </c>
      <c r="C233">
        <v>366302.13</v>
      </c>
      <c r="D233" t="s">
        <v>10</v>
      </c>
      <c r="E233" t="s">
        <v>16</v>
      </c>
      <c r="F233" t="s">
        <v>12</v>
      </c>
      <c r="G233" t="s">
        <v>13</v>
      </c>
      <c r="H233" t="s">
        <v>13</v>
      </c>
      <c r="I233">
        <v>52</v>
      </c>
      <c r="J233">
        <f>(moras__2[[#This Row],[EDAD]]-AVERAGE(I:I))/ _xlfn.STDEV.P(I:I)</f>
        <v>0.71243440733593477</v>
      </c>
      <c r="K233" t="str">
        <f>IF(ABS(moras__2[[#This Row],[Z-Score de edad]])&gt;1.96, "Atípico","Normal")</f>
        <v>Normal</v>
      </c>
      <c r="L233">
        <f>(moras__2[[#This Row],[SALARIO]]-AVERAGE(C:C)) / _xlfn.STDEV.P(C:C)</f>
        <v>-0.3591374093692265</v>
      </c>
      <c r="M233" t="str">
        <f>IF(ABS(moras__2[[#This Row],[Z-Score de salario]])&gt;1.96, "Atípico", "Normal")</f>
        <v>Normal</v>
      </c>
      <c r="N233" s="5">
        <f t="shared" si="9"/>
        <v>366302.13</v>
      </c>
      <c r="O233" s="5">
        <f t="shared" si="10"/>
        <v>52</v>
      </c>
      <c r="P233" s="5" t="str">
        <f t="shared" si="11"/>
        <v>ASALARIADO</v>
      </c>
      <c r="Q233" s="5" t="e">
        <f ca="1">IF($H233="SI", $O233, _xludf.NA())</f>
        <v>#NAME?</v>
      </c>
      <c r="R233" s="5">
        <f>IF($H233="NO",$O233, _xludf.NA())</f>
        <v>52</v>
      </c>
      <c r="S233" s="5" t="e">
        <f ca="1">IF($H233="SI",$N233, _xludf.NA())</f>
        <v>#NAME?</v>
      </c>
      <c r="T233" s="5">
        <f>IF($H233="NO",$N233, _xludf.NA())</f>
        <v>366302.13</v>
      </c>
    </row>
    <row r="234" spans="1:20" x14ac:dyDescent="0.3">
      <c r="A234">
        <v>233</v>
      </c>
      <c r="B234" t="s">
        <v>15</v>
      </c>
      <c r="C234">
        <v>801100.65</v>
      </c>
      <c r="D234" t="s">
        <v>10</v>
      </c>
      <c r="E234" t="s">
        <v>16</v>
      </c>
      <c r="F234" t="s">
        <v>12</v>
      </c>
      <c r="G234" t="s">
        <v>13</v>
      </c>
      <c r="H234" t="s">
        <v>13</v>
      </c>
      <c r="I234">
        <v>46</v>
      </c>
      <c r="J234">
        <f>(moras__2[[#This Row],[EDAD]]-AVERAGE(I:I))/ _xlfn.STDEV.P(I:I)</f>
        <v>0.28894004989222172</v>
      </c>
      <c r="K234" t="str">
        <f>IF(ABS(moras__2[[#This Row],[Z-Score de edad]])&gt;1.96, "Atípico","Normal")</f>
        <v>Normal</v>
      </c>
      <c r="L234">
        <f>(moras__2[[#This Row],[SALARIO]]-AVERAGE(C:C)) / _xlfn.STDEV.P(C:C)</f>
        <v>0.17704105663146652</v>
      </c>
      <c r="M234" t="str">
        <f>IF(ABS(moras__2[[#This Row],[Z-Score de salario]])&gt;1.96, "Atípico", "Normal")</f>
        <v>Normal</v>
      </c>
      <c r="N234" s="5">
        <f t="shared" si="9"/>
        <v>801100.65</v>
      </c>
      <c r="O234" s="5">
        <f t="shared" si="10"/>
        <v>46</v>
      </c>
      <c r="P234" s="5" t="str">
        <f t="shared" si="11"/>
        <v>ASALARIADO</v>
      </c>
      <c r="Q234" s="5" t="e">
        <f ca="1">IF($H234="SI", $O234, _xludf.NA())</f>
        <v>#NAME?</v>
      </c>
      <c r="R234" s="5">
        <f>IF($H234="NO",$O234, _xludf.NA())</f>
        <v>46</v>
      </c>
      <c r="S234" s="5" t="e">
        <f ca="1">IF($H234="SI",$N234, _xludf.NA())</f>
        <v>#NAME?</v>
      </c>
      <c r="T234" s="5">
        <f>IF($H234="NO",$N234, _xludf.NA())</f>
        <v>801100.65</v>
      </c>
    </row>
    <row r="235" spans="1:20" x14ac:dyDescent="0.3">
      <c r="A235">
        <v>234</v>
      </c>
      <c r="B235" t="s">
        <v>9</v>
      </c>
      <c r="C235">
        <v>278030</v>
      </c>
      <c r="D235" t="s">
        <v>19</v>
      </c>
      <c r="E235" t="s">
        <v>16</v>
      </c>
      <c r="F235" t="s">
        <v>12</v>
      </c>
      <c r="G235" t="s">
        <v>13</v>
      </c>
      <c r="H235" t="s">
        <v>13</v>
      </c>
      <c r="I235">
        <v>37</v>
      </c>
      <c r="J235">
        <f>(moras__2[[#This Row],[EDAD]]-AVERAGE(I:I))/ _xlfn.STDEV.P(I:I)</f>
        <v>-0.34630148627334789</v>
      </c>
      <c r="K235" t="str">
        <f>IF(ABS(moras__2[[#This Row],[Z-Score de edad]])&gt;1.96, "Atípico","Normal")</f>
        <v>Normal</v>
      </c>
      <c r="L235">
        <f>(moras__2[[#This Row],[SALARIO]]-AVERAGE(C:C)) / _xlfn.STDEV.P(C:C)</f>
        <v>-0.46799154082766331</v>
      </c>
      <c r="M235" t="str">
        <f>IF(ABS(moras__2[[#This Row],[Z-Score de salario]])&gt;1.96, "Atípico", "Normal")</f>
        <v>Normal</v>
      </c>
      <c r="N235" s="5">
        <f t="shared" si="9"/>
        <v>278030</v>
      </c>
      <c r="O235" s="5">
        <f t="shared" si="10"/>
        <v>37</v>
      </c>
      <c r="P235" s="5" t="str">
        <f t="shared" si="11"/>
        <v>CONVENIOS ESPECIALES DE TRABAJADORES INDEPENDIENTES</v>
      </c>
      <c r="Q235" s="5" t="e">
        <f ca="1">IF($H235="SI", $O235, _xludf.NA())</f>
        <v>#NAME?</v>
      </c>
      <c r="R235" s="5">
        <f>IF($H235="NO",$O235, _xludf.NA())</f>
        <v>37</v>
      </c>
      <c r="S235" s="5" t="e">
        <f ca="1">IF($H235="SI",$N235, _xludf.NA())</f>
        <v>#NAME?</v>
      </c>
      <c r="T235" s="5">
        <f>IF($H235="NO",$N235, _xludf.NA())</f>
        <v>278030</v>
      </c>
    </row>
    <row r="236" spans="1:20" x14ac:dyDescent="0.3">
      <c r="A236">
        <v>235</v>
      </c>
      <c r="B236" t="s">
        <v>15</v>
      </c>
      <c r="C236">
        <v>300018</v>
      </c>
      <c r="D236" t="s">
        <v>17</v>
      </c>
      <c r="E236" t="s">
        <v>16</v>
      </c>
      <c r="F236" t="s">
        <v>12</v>
      </c>
      <c r="G236" t="s">
        <v>13</v>
      </c>
      <c r="H236" t="s">
        <v>13</v>
      </c>
      <c r="I236">
        <v>56</v>
      </c>
      <c r="J236">
        <f>(moras__2[[#This Row],[EDAD]]-AVERAGE(I:I))/ _xlfn.STDEV.P(I:I)</f>
        <v>0.99476397896507684</v>
      </c>
      <c r="K236" t="str">
        <f>IF(ABS(moras__2[[#This Row],[Z-Score de edad]])&gt;1.96, "Atípico","Normal")</f>
        <v>Normal</v>
      </c>
      <c r="L236">
        <f>(moras__2[[#This Row],[SALARIO]]-AVERAGE(C:C)) / _xlfn.STDEV.P(C:C)</f>
        <v>-0.44087670126835837</v>
      </c>
      <c r="M236" t="str">
        <f>IF(ABS(moras__2[[#This Row],[Z-Score de salario]])&gt;1.96, "Atípico", "Normal")</f>
        <v>Normal</v>
      </c>
      <c r="N236" s="5">
        <f t="shared" si="9"/>
        <v>300018</v>
      </c>
      <c r="O236" s="5">
        <f t="shared" si="10"/>
        <v>56</v>
      </c>
      <c r="P236" s="5" t="str">
        <f t="shared" si="11"/>
        <v>ASEGURADO VOLUNTARIO</v>
      </c>
      <c r="Q236" s="5" t="e">
        <f ca="1">IF($H236="SI", $O236, _xludf.NA())</f>
        <v>#NAME?</v>
      </c>
      <c r="R236" s="5">
        <f>IF($H236="NO",$O236, _xludf.NA())</f>
        <v>56</v>
      </c>
      <c r="S236" s="5" t="e">
        <f ca="1">IF($H236="SI",$N236, _xludf.NA())</f>
        <v>#NAME?</v>
      </c>
      <c r="T236" s="5">
        <f>IF($H236="NO",$N236, _xludf.NA())</f>
        <v>300018</v>
      </c>
    </row>
    <row r="237" spans="1:20" x14ac:dyDescent="0.3">
      <c r="A237">
        <v>236</v>
      </c>
      <c r="B237" t="s">
        <v>15</v>
      </c>
      <c r="C237">
        <v>1002472.71</v>
      </c>
      <c r="D237" t="s">
        <v>10</v>
      </c>
      <c r="E237" t="s">
        <v>11</v>
      </c>
      <c r="F237" t="s">
        <v>12</v>
      </c>
      <c r="G237" t="s">
        <v>13</v>
      </c>
      <c r="H237" t="s">
        <v>13</v>
      </c>
      <c r="I237">
        <v>51</v>
      </c>
      <c r="J237">
        <f>(moras__2[[#This Row],[EDAD]]-AVERAGE(I:I))/ _xlfn.STDEV.P(I:I)</f>
        <v>0.64185201442864925</v>
      </c>
      <c r="K237" t="str">
        <f>IF(ABS(moras__2[[#This Row],[Z-Score de edad]])&gt;1.96, "Atípico","Normal")</f>
        <v>Normal</v>
      </c>
      <c r="L237">
        <f>(moras__2[[#This Row],[SALARIO]]-AVERAGE(C:C)) / _xlfn.STDEV.P(C:C)</f>
        <v>0.42536610204836323</v>
      </c>
      <c r="M237" t="str">
        <f>IF(ABS(moras__2[[#This Row],[Z-Score de salario]])&gt;1.96, "Atípico", "Normal")</f>
        <v>Normal</v>
      </c>
      <c r="N237" s="5">
        <f t="shared" si="9"/>
        <v>1002472.71</v>
      </c>
      <c r="O237" s="5">
        <f t="shared" si="10"/>
        <v>51</v>
      </c>
      <c r="P237" s="5" t="str">
        <f t="shared" si="11"/>
        <v>ASALARIADO</v>
      </c>
      <c r="Q237" s="5" t="e">
        <f ca="1">IF($H237="SI", $O237, _xludf.NA())</f>
        <v>#NAME?</v>
      </c>
      <c r="R237" s="5">
        <f>IF($H237="NO",$O237, _xludf.NA())</f>
        <v>51</v>
      </c>
      <c r="S237" s="5" t="e">
        <f ca="1">IF($H237="SI",$N237, _xludf.NA())</f>
        <v>#NAME?</v>
      </c>
      <c r="T237" s="5">
        <f>IF($H237="NO",$N237, _xludf.NA())</f>
        <v>1002472.71</v>
      </c>
    </row>
    <row r="238" spans="1:20" x14ac:dyDescent="0.3">
      <c r="A238">
        <v>237</v>
      </c>
      <c r="B238" t="s">
        <v>9</v>
      </c>
      <c r="C238">
        <v>904595.72</v>
      </c>
      <c r="D238" t="s">
        <v>10</v>
      </c>
      <c r="E238" t="s">
        <v>16</v>
      </c>
      <c r="F238" t="s">
        <v>12</v>
      </c>
      <c r="G238" t="s">
        <v>13</v>
      </c>
      <c r="H238" t="s">
        <v>13</v>
      </c>
      <c r="I238">
        <v>39</v>
      </c>
      <c r="J238">
        <f>(moras__2[[#This Row],[EDAD]]-AVERAGE(I:I))/ _xlfn.STDEV.P(I:I)</f>
        <v>-0.20513670045877688</v>
      </c>
      <c r="K238" t="str">
        <f>IF(ABS(moras__2[[#This Row],[Z-Score de edad]])&gt;1.96, "Atípico","Normal")</f>
        <v>Normal</v>
      </c>
      <c r="L238">
        <f>(moras__2[[#This Row],[SALARIO]]-AVERAGE(C:C)) / _xlfn.STDEV.P(C:C)</f>
        <v>0.30466759011468608</v>
      </c>
      <c r="M238" t="str">
        <f>IF(ABS(moras__2[[#This Row],[Z-Score de salario]])&gt;1.96, "Atípico", "Normal")</f>
        <v>Normal</v>
      </c>
      <c r="N238" s="5">
        <f t="shared" si="9"/>
        <v>904595.72</v>
      </c>
      <c r="O238" s="5">
        <f t="shared" si="10"/>
        <v>39</v>
      </c>
      <c r="P238" s="5" t="str">
        <f t="shared" si="11"/>
        <v>ASALARIADO</v>
      </c>
      <c r="Q238" s="5" t="e">
        <f ca="1">IF($H238="SI", $O238, _xludf.NA())</f>
        <v>#NAME?</v>
      </c>
      <c r="R238" s="5">
        <f>IF($H238="NO",$O238, _xludf.NA())</f>
        <v>39</v>
      </c>
      <c r="S238" s="5" t="e">
        <f ca="1">IF($H238="SI",$N238, _xludf.NA())</f>
        <v>#NAME?</v>
      </c>
      <c r="T238" s="5">
        <f>IF($H238="NO",$N238, _xludf.NA())</f>
        <v>904595.72</v>
      </c>
    </row>
    <row r="239" spans="1:20" x14ac:dyDescent="0.3">
      <c r="A239">
        <v>238</v>
      </c>
      <c r="B239" t="s">
        <v>15</v>
      </c>
      <c r="C239">
        <v>354854</v>
      </c>
      <c r="D239" t="s">
        <v>10</v>
      </c>
      <c r="E239" t="s">
        <v>16</v>
      </c>
      <c r="F239" t="s">
        <v>12</v>
      </c>
      <c r="G239" t="s">
        <v>13</v>
      </c>
      <c r="H239" t="s">
        <v>13</v>
      </c>
      <c r="I239">
        <v>25</v>
      </c>
      <c r="J239">
        <f>(moras__2[[#This Row],[EDAD]]-AVERAGE(I:I))/ _xlfn.STDEV.P(I:I)</f>
        <v>-1.193290201160774</v>
      </c>
      <c r="K239" t="str">
        <f>IF(ABS(moras__2[[#This Row],[Z-Score de edad]])&gt;1.96, "Atípico","Normal")</f>
        <v>Normal</v>
      </c>
      <c r="L239">
        <f>(moras__2[[#This Row],[SALARIO]]-AVERAGE(C:C)) / _xlfn.STDEV.P(C:C)</f>
        <v>-0.37325484652604229</v>
      </c>
      <c r="M239" t="str">
        <f>IF(ABS(moras__2[[#This Row],[Z-Score de salario]])&gt;1.96, "Atípico", "Normal")</f>
        <v>Normal</v>
      </c>
      <c r="N239" s="5">
        <f t="shared" si="9"/>
        <v>354854</v>
      </c>
      <c r="O239" s="5">
        <f t="shared" si="10"/>
        <v>25</v>
      </c>
      <c r="P239" s="5" t="str">
        <f t="shared" si="11"/>
        <v>ASALARIADO</v>
      </c>
      <c r="Q239" s="5" t="e">
        <f ca="1">IF($H239="SI", $O239, _xludf.NA())</f>
        <v>#NAME?</v>
      </c>
      <c r="R239" s="5">
        <f>IF($H239="NO",$O239, _xludf.NA())</f>
        <v>25</v>
      </c>
      <c r="S239" s="5" t="e">
        <f ca="1">IF($H239="SI",$N239, _xludf.NA())</f>
        <v>#NAME?</v>
      </c>
      <c r="T239" s="5">
        <f>IF($H239="NO",$N239, _xludf.NA())</f>
        <v>354854</v>
      </c>
    </row>
    <row r="240" spans="1:20" x14ac:dyDescent="0.3">
      <c r="A240">
        <v>239</v>
      </c>
      <c r="B240" t="s">
        <v>15</v>
      </c>
      <c r="C240">
        <v>448927.5</v>
      </c>
      <c r="D240" t="s">
        <v>10</v>
      </c>
      <c r="E240" t="s">
        <v>16</v>
      </c>
      <c r="F240" t="s">
        <v>12</v>
      </c>
      <c r="G240" t="s">
        <v>13</v>
      </c>
      <c r="H240" t="s">
        <v>13</v>
      </c>
      <c r="I240">
        <v>45</v>
      </c>
      <c r="J240">
        <f>(moras__2[[#This Row],[EDAD]]-AVERAGE(I:I))/ _xlfn.STDEV.P(I:I)</f>
        <v>0.2183576569849362</v>
      </c>
      <c r="K240" t="str">
        <f>IF(ABS(moras__2[[#This Row],[Z-Score de edad]])&gt;1.96, "Atípico","Normal")</f>
        <v>Normal</v>
      </c>
      <c r="L240">
        <f>(moras__2[[#This Row],[SALARIO]]-AVERAGE(C:C)) / _xlfn.STDEV.P(C:C)</f>
        <v>-0.25724666664236606</v>
      </c>
      <c r="M240" t="str">
        <f>IF(ABS(moras__2[[#This Row],[Z-Score de salario]])&gt;1.96, "Atípico", "Normal")</f>
        <v>Normal</v>
      </c>
      <c r="N240" s="5">
        <f t="shared" si="9"/>
        <v>448927.5</v>
      </c>
      <c r="O240" s="5">
        <f t="shared" si="10"/>
        <v>45</v>
      </c>
      <c r="P240" s="5" t="str">
        <f t="shared" si="11"/>
        <v>ASALARIADO</v>
      </c>
      <c r="Q240" s="5" t="e">
        <f ca="1">IF($H240="SI", $O240, _xludf.NA())</f>
        <v>#NAME?</v>
      </c>
      <c r="R240" s="5">
        <f>IF($H240="NO",$O240, _xludf.NA())</f>
        <v>45</v>
      </c>
      <c r="S240" s="5" t="e">
        <f ca="1">IF($H240="SI",$N240, _xludf.NA())</f>
        <v>#NAME?</v>
      </c>
      <c r="T240" s="5">
        <f>IF($H240="NO",$N240, _xludf.NA())</f>
        <v>448927.5</v>
      </c>
    </row>
    <row r="241" spans="1:20" x14ac:dyDescent="0.3">
      <c r="A241">
        <v>240</v>
      </c>
      <c r="B241" t="s">
        <v>15</v>
      </c>
      <c r="C241">
        <v>762579</v>
      </c>
      <c r="D241" t="s">
        <v>10</v>
      </c>
      <c r="E241" t="s">
        <v>16</v>
      </c>
      <c r="F241" t="s">
        <v>12</v>
      </c>
      <c r="G241" t="s">
        <v>13</v>
      </c>
      <c r="H241" t="s">
        <v>13</v>
      </c>
      <c r="I241">
        <v>26</v>
      </c>
      <c r="J241">
        <f>(moras__2[[#This Row],[EDAD]]-AVERAGE(I:I))/ _xlfn.STDEV.P(I:I)</f>
        <v>-1.1227078082534885</v>
      </c>
      <c r="K241" t="str">
        <f>IF(ABS(moras__2[[#This Row],[Z-Score de edad]])&gt;1.96, "Atípico","Normal")</f>
        <v>Normal</v>
      </c>
      <c r="L241">
        <f>(moras__2[[#This Row],[SALARIO]]-AVERAGE(C:C)) / _xlfn.STDEV.P(C:C)</f>
        <v>0.1295374929008089</v>
      </c>
      <c r="M241" t="str">
        <f>IF(ABS(moras__2[[#This Row],[Z-Score de salario]])&gt;1.96, "Atípico", "Normal")</f>
        <v>Normal</v>
      </c>
      <c r="N241" s="5">
        <f t="shared" si="9"/>
        <v>762579</v>
      </c>
      <c r="O241" s="5">
        <f t="shared" si="10"/>
        <v>26</v>
      </c>
      <c r="P241" s="5" t="str">
        <f t="shared" si="11"/>
        <v>ASALARIADO</v>
      </c>
      <c r="Q241" s="5" t="e">
        <f ca="1">IF($H241="SI", $O241, _xludf.NA())</f>
        <v>#NAME?</v>
      </c>
      <c r="R241" s="5">
        <f>IF($H241="NO",$O241, _xludf.NA())</f>
        <v>26</v>
      </c>
      <c r="S241" s="5" t="e">
        <f ca="1">IF($H241="SI",$N241, _xludf.NA())</f>
        <v>#NAME?</v>
      </c>
      <c r="T241" s="5">
        <f>IF($H241="NO",$N241, _xludf.NA())</f>
        <v>762579</v>
      </c>
    </row>
    <row r="242" spans="1:20" x14ac:dyDescent="0.3">
      <c r="A242">
        <v>241</v>
      </c>
      <c r="B242" t="s">
        <v>9</v>
      </c>
      <c r="C242">
        <v>500000</v>
      </c>
      <c r="D242" t="s">
        <v>10</v>
      </c>
      <c r="E242" t="s">
        <v>16</v>
      </c>
      <c r="F242" t="s">
        <v>12</v>
      </c>
      <c r="G242" t="s">
        <v>13</v>
      </c>
      <c r="H242" t="s">
        <v>12</v>
      </c>
      <c r="I242">
        <v>61</v>
      </c>
      <c r="J242">
        <f>(moras__2[[#This Row],[EDAD]]-AVERAGE(I:I))/ _xlfn.STDEV.P(I:I)</f>
        <v>1.3476759435015044</v>
      </c>
      <c r="K242" t="str">
        <f>IF(ABS(moras__2[[#This Row],[Z-Score de edad]])&gt;1.96, "Atípico","Normal")</f>
        <v>Normal</v>
      </c>
      <c r="L242">
        <f>(moras__2[[#This Row],[SALARIO]]-AVERAGE(C:C)) / _xlfn.STDEV.P(C:C)</f>
        <v>-0.19426582966798911</v>
      </c>
      <c r="M242" t="str">
        <f>IF(ABS(moras__2[[#This Row],[Z-Score de salario]])&gt;1.96, "Atípico", "Normal")</f>
        <v>Normal</v>
      </c>
      <c r="N242" s="5">
        <f t="shared" si="9"/>
        <v>500000</v>
      </c>
      <c r="O242" s="5">
        <f t="shared" si="10"/>
        <v>61</v>
      </c>
      <c r="P242" s="5" t="str">
        <f t="shared" si="11"/>
        <v>ASALARIADO</v>
      </c>
      <c r="Q242" s="5">
        <f>IF($H242="SI", $O242, _xludf.NA())</f>
        <v>61</v>
      </c>
      <c r="R242" s="5" t="e">
        <f ca="1">IF($H242="NO",$O242, _xludf.NA())</f>
        <v>#NAME?</v>
      </c>
      <c r="S242" s="5">
        <f>IF($H242="SI",$N242, _xludf.NA())</f>
        <v>500000</v>
      </c>
      <c r="T242" s="5" t="e">
        <f ca="1">IF($H242="NO",$N242, _xludf.NA())</f>
        <v>#NAME?</v>
      </c>
    </row>
    <row r="243" spans="1:20" x14ac:dyDescent="0.3">
      <c r="A243">
        <v>242</v>
      </c>
      <c r="B243" t="s">
        <v>9</v>
      </c>
      <c r="C243">
        <v>606345.6</v>
      </c>
      <c r="D243" t="s">
        <v>10</v>
      </c>
      <c r="E243" t="s">
        <v>16</v>
      </c>
      <c r="F243" t="s">
        <v>12</v>
      </c>
      <c r="G243" t="s">
        <v>13</v>
      </c>
      <c r="H243" t="s">
        <v>13</v>
      </c>
      <c r="I243">
        <v>21</v>
      </c>
      <c r="J243">
        <f>(moras__2[[#This Row],[EDAD]]-AVERAGE(I:I))/ _xlfn.STDEV.P(I:I)</f>
        <v>-1.4756197727899161</v>
      </c>
      <c r="K243" t="str">
        <f>IF(ABS(moras__2[[#This Row],[Z-Score de edad]])&gt;1.96, "Atípico","Normal")</f>
        <v>Normal</v>
      </c>
      <c r="L243">
        <f>(moras__2[[#This Row],[SALARIO]]-AVERAGE(C:C)) / _xlfn.STDEV.P(C:C)</f>
        <v>-6.3124121379922044E-2</v>
      </c>
      <c r="M243" t="str">
        <f>IF(ABS(moras__2[[#This Row],[Z-Score de salario]])&gt;1.96, "Atípico", "Normal")</f>
        <v>Normal</v>
      </c>
      <c r="N243" s="5">
        <f t="shared" si="9"/>
        <v>606345.6</v>
      </c>
      <c r="O243" s="5">
        <f t="shared" si="10"/>
        <v>21</v>
      </c>
      <c r="P243" s="5" t="str">
        <f t="shared" si="11"/>
        <v>ASALARIADO</v>
      </c>
      <c r="Q243" s="5" t="e">
        <f ca="1">IF($H243="SI", $O243, _xludf.NA())</f>
        <v>#NAME?</v>
      </c>
      <c r="R243" s="5">
        <f>IF($H243="NO",$O243, _xludf.NA())</f>
        <v>21</v>
      </c>
      <c r="S243" s="5" t="e">
        <f ca="1">IF($H243="SI",$N243, _xludf.NA())</f>
        <v>#NAME?</v>
      </c>
      <c r="T243" s="5">
        <f>IF($H243="NO",$N243, _xludf.NA())</f>
        <v>606345.6</v>
      </c>
    </row>
    <row r="244" spans="1:20" x14ac:dyDescent="0.3">
      <c r="A244">
        <v>243</v>
      </c>
      <c r="B244" t="s">
        <v>15</v>
      </c>
      <c r="C244">
        <v>411069</v>
      </c>
      <c r="D244" t="s">
        <v>18</v>
      </c>
      <c r="E244" t="s">
        <v>16</v>
      </c>
      <c r="F244" t="s">
        <v>12</v>
      </c>
      <c r="G244" t="s">
        <v>13</v>
      </c>
      <c r="H244" t="s">
        <v>12</v>
      </c>
      <c r="I244">
        <v>56</v>
      </c>
      <c r="J244">
        <f>(moras__2[[#This Row],[EDAD]]-AVERAGE(I:I))/ _xlfn.STDEV.P(I:I)</f>
        <v>0.99476397896507684</v>
      </c>
      <c r="K244" t="str">
        <f>IF(ABS(moras__2[[#This Row],[Z-Score de edad]])&gt;1.96, "Atípico","Normal")</f>
        <v>Normal</v>
      </c>
      <c r="L244">
        <f>(moras__2[[#This Row],[SALARIO]]-AVERAGE(C:C)) / _xlfn.STDEV.P(C:C)</f>
        <v>-0.30393245677589098</v>
      </c>
      <c r="M244" t="str">
        <f>IF(ABS(moras__2[[#This Row],[Z-Score de salario]])&gt;1.96, "Atípico", "Normal")</f>
        <v>Normal</v>
      </c>
      <c r="N244" s="5">
        <f t="shared" si="9"/>
        <v>411069</v>
      </c>
      <c r="O244" s="5">
        <f t="shared" si="10"/>
        <v>56</v>
      </c>
      <c r="P244" s="5" t="str">
        <f t="shared" si="11"/>
        <v>TRABAJADOR INDEPENDIENTE</v>
      </c>
      <c r="Q244" s="5">
        <f>IF($H244="SI", $O244, _xludf.NA())</f>
        <v>56</v>
      </c>
      <c r="R244" s="5" t="e">
        <f ca="1">IF($H244="NO",$O244, _xludf.NA())</f>
        <v>#NAME?</v>
      </c>
      <c r="S244" s="5">
        <f>IF($H244="SI",$N244, _xludf.NA())</f>
        <v>411069</v>
      </c>
      <c r="T244" s="5" t="e">
        <f ca="1">IF($H244="NO",$N244, _xludf.NA())</f>
        <v>#NAME?</v>
      </c>
    </row>
    <row r="245" spans="1:20" x14ac:dyDescent="0.3">
      <c r="A245">
        <v>244</v>
      </c>
      <c r="B245" t="s">
        <v>9</v>
      </c>
      <c r="C245">
        <v>636770</v>
      </c>
      <c r="D245" t="s">
        <v>10</v>
      </c>
      <c r="E245" t="s">
        <v>16</v>
      </c>
      <c r="F245" t="s">
        <v>12</v>
      </c>
      <c r="G245" t="s">
        <v>13</v>
      </c>
      <c r="H245" t="s">
        <v>13</v>
      </c>
      <c r="I245">
        <v>37</v>
      </c>
      <c r="J245">
        <f>(moras__2[[#This Row],[EDAD]]-AVERAGE(I:I))/ _xlfn.STDEV.P(I:I)</f>
        <v>-0.34630148627334789</v>
      </c>
      <c r="K245" t="str">
        <f>IF(ABS(moras__2[[#This Row],[Z-Score de edad]])&gt;1.96, "Atípico","Normal")</f>
        <v>Normal</v>
      </c>
      <c r="L245">
        <f>(moras__2[[#This Row],[SALARIO]]-AVERAGE(C:C)) / _xlfn.STDEV.P(C:C)</f>
        <v>-2.5605805721921428E-2</v>
      </c>
      <c r="M245" t="str">
        <f>IF(ABS(moras__2[[#This Row],[Z-Score de salario]])&gt;1.96, "Atípico", "Normal")</f>
        <v>Normal</v>
      </c>
      <c r="N245" s="5">
        <f t="shared" si="9"/>
        <v>636770</v>
      </c>
      <c r="O245" s="5">
        <f t="shared" si="10"/>
        <v>37</v>
      </c>
      <c r="P245" s="5" t="str">
        <f t="shared" si="11"/>
        <v>ASALARIADO</v>
      </c>
      <c r="Q245" s="5" t="e">
        <f ca="1">IF($H245="SI", $O245, _xludf.NA())</f>
        <v>#NAME?</v>
      </c>
      <c r="R245" s="5">
        <f>IF($H245="NO",$O245, _xludf.NA())</f>
        <v>37</v>
      </c>
      <c r="S245" s="5" t="e">
        <f ca="1">IF($H245="SI",$N245, _xludf.NA())</f>
        <v>#NAME?</v>
      </c>
      <c r="T245" s="5">
        <f>IF($H245="NO",$N245, _xludf.NA())</f>
        <v>636770</v>
      </c>
    </row>
    <row r="246" spans="1:20" x14ac:dyDescent="0.3">
      <c r="A246">
        <v>245</v>
      </c>
      <c r="B246" t="s">
        <v>9</v>
      </c>
      <c r="C246">
        <v>299647</v>
      </c>
      <c r="D246" t="s">
        <v>17</v>
      </c>
      <c r="E246" t="s">
        <v>16</v>
      </c>
      <c r="F246" t="s">
        <v>12</v>
      </c>
      <c r="G246" t="s">
        <v>13</v>
      </c>
      <c r="H246" t="s">
        <v>13</v>
      </c>
      <c r="I246">
        <v>42</v>
      </c>
      <c r="J246">
        <f>(moras__2[[#This Row],[EDAD]]-AVERAGE(I:I))/ _xlfn.STDEV.P(I:I)</f>
        <v>6.6104782630796582E-3</v>
      </c>
      <c r="K246" t="str">
        <f>IF(ABS(moras__2[[#This Row],[Z-Score de edad]])&gt;1.96, "Atípico","Normal")</f>
        <v>Normal</v>
      </c>
      <c r="L246">
        <f>(moras__2[[#This Row],[SALARIO]]-AVERAGE(C:C)) / _xlfn.STDEV.P(C:C)</f>
        <v>-0.44133420561056785</v>
      </c>
      <c r="M246" t="str">
        <f>IF(ABS(moras__2[[#This Row],[Z-Score de salario]])&gt;1.96, "Atípico", "Normal")</f>
        <v>Normal</v>
      </c>
      <c r="N246" s="5">
        <f t="shared" si="9"/>
        <v>299647</v>
      </c>
      <c r="O246" s="5">
        <f t="shared" si="10"/>
        <v>42</v>
      </c>
      <c r="P246" s="5" t="str">
        <f t="shared" si="11"/>
        <v>ASEGURADO VOLUNTARIO</v>
      </c>
      <c r="Q246" s="5" t="e">
        <f ca="1">IF($H246="SI", $O246, _xludf.NA())</f>
        <v>#NAME?</v>
      </c>
      <c r="R246" s="5">
        <f>IF($H246="NO",$O246, _xludf.NA())</f>
        <v>42</v>
      </c>
      <c r="S246" s="5" t="e">
        <f ca="1">IF($H246="SI",$N246, _xludf.NA())</f>
        <v>#NAME?</v>
      </c>
      <c r="T246" s="5">
        <f>IF($H246="NO",$N246, _xludf.NA())</f>
        <v>299647</v>
      </c>
    </row>
    <row r="247" spans="1:20" x14ac:dyDescent="0.3">
      <c r="A247">
        <v>246</v>
      </c>
      <c r="B247" t="s">
        <v>9</v>
      </c>
      <c r="C247">
        <v>435182.43</v>
      </c>
      <c r="D247" t="s">
        <v>10</v>
      </c>
      <c r="E247" t="s">
        <v>16</v>
      </c>
      <c r="F247" t="s">
        <v>12</v>
      </c>
      <c r="G247" t="s">
        <v>13</v>
      </c>
      <c r="H247" t="s">
        <v>13</v>
      </c>
      <c r="I247">
        <v>24</v>
      </c>
      <c r="J247">
        <f>(moras__2[[#This Row],[EDAD]]-AVERAGE(I:I))/ _xlfn.STDEV.P(I:I)</f>
        <v>-1.2638725940680595</v>
      </c>
      <c r="K247" t="str">
        <f>IF(ABS(moras__2[[#This Row],[Z-Score de edad]])&gt;1.96, "Atípico","Normal")</f>
        <v>Normal</v>
      </c>
      <c r="L247">
        <f>(moras__2[[#This Row],[SALARIO]]-AVERAGE(C:C)) / _xlfn.STDEV.P(C:C)</f>
        <v>-0.2741966106018629</v>
      </c>
      <c r="M247" t="str">
        <f>IF(ABS(moras__2[[#This Row],[Z-Score de salario]])&gt;1.96, "Atípico", "Normal")</f>
        <v>Normal</v>
      </c>
      <c r="N247" s="5">
        <f t="shared" si="9"/>
        <v>435182.43</v>
      </c>
      <c r="O247" s="5">
        <f t="shared" si="10"/>
        <v>24</v>
      </c>
      <c r="P247" s="5" t="str">
        <f t="shared" si="11"/>
        <v>ASALARIADO</v>
      </c>
      <c r="Q247" s="5" t="e">
        <f ca="1">IF($H247="SI", $O247, _xludf.NA())</f>
        <v>#NAME?</v>
      </c>
      <c r="R247" s="5">
        <f>IF($H247="NO",$O247, _xludf.NA())</f>
        <v>24</v>
      </c>
      <c r="S247" s="5" t="e">
        <f ca="1">IF($H247="SI",$N247, _xludf.NA())</f>
        <v>#NAME?</v>
      </c>
      <c r="T247" s="5">
        <f>IF($H247="NO",$N247, _xludf.NA())</f>
        <v>435182.43</v>
      </c>
    </row>
    <row r="248" spans="1:20" x14ac:dyDescent="0.3">
      <c r="A248">
        <v>247</v>
      </c>
      <c r="B248" t="s">
        <v>15</v>
      </c>
      <c r="C248">
        <v>2891000</v>
      </c>
      <c r="D248" t="s">
        <v>10</v>
      </c>
      <c r="E248" t="s">
        <v>16</v>
      </c>
      <c r="F248" t="s">
        <v>12</v>
      </c>
      <c r="G248" t="s">
        <v>13</v>
      </c>
      <c r="H248" t="s">
        <v>13</v>
      </c>
      <c r="I248">
        <v>32</v>
      </c>
      <c r="J248">
        <f>(moras__2[[#This Row],[EDAD]]-AVERAGE(I:I))/ _xlfn.STDEV.P(I:I)</f>
        <v>-0.69921345080977548</v>
      </c>
      <c r="K248" t="str">
        <f>IF(ABS(moras__2[[#This Row],[Z-Score de edad]])&gt;1.96, "Atípico","Normal")</f>
        <v>Normal</v>
      </c>
      <c r="L248">
        <f>(moras__2[[#This Row],[SALARIO]]-AVERAGE(C:C)) / _xlfn.STDEV.P(C:C)</f>
        <v>2.7542325051645604</v>
      </c>
      <c r="M248" t="str">
        <f>IF(ABS(moras__2[[#This Row],[Z-Score de salario]])&gt;1.96, "Atípico", "Normal")</f>
        <v>Atípico</v>
      </c>
      <c r="N248" s="5">
        <f t="shared" si="9"/>
        <v>2891000</v>
      </c>
      <c r="O248" s="5">
        <f t="shared" si="10"/>
        <v>32</v>
      </c>
      <c r="P248" s="5" t="str">
        <f t="shared" si="11"/>
        <v>ASALARIADO</v>
      </c>
      <c r="Q248" s="5" t="e">
        <f ca="1">IF($H248="SI", $O248, _xludf.NA())</f>
        <v>#NAME?</v>
      </c>
      <c r="R248" s="5">
        <f>IF($H248="NO",$O248, _xludf.NA())</f>
        <v>32</v>
      </c>
      <c r="S248" s="5" t="e">
        <f ca="1">IF($H248="SI",$N248, _xludf.NA())</f>
        <v>#NAME?</v>
      </c>
      <c r="T248" s="5">
        <f>IF($H248="NO",$N248, _xludf.NA())</f>
        <v>2891000</v>
      </c>
    </row>
    <row r="249" spans="1:20" x14ac:dyDescent="0.3">
      <c r="A249">
        <v>248</v>
      </c>
      <c r="B249" t="s">
        <v>9</v>
      </c>
      <c r="C249">
        <v>409154</v>
      </c>
      <c r="D249" t="s">
        <v>10</v>
      </c>
      <c r="E249" t="s">
        <v>11</v>
      </c>
      <c r="F249" t="s">
        <v>12</v>
      </c>
      <c r="G249" t="s">
        <v>13</v>
      </c>
      <c r="H249" t="s">
        <v>12</v>
      </c>
      <c r="I249">
        <v>36</v>
      </c>
      <c r="J249">
        <f>(moras__2[[#This Row],[EDAD]]-AVERAGE(I:I))/ _xlfn.STDEV.P(I:I)</f>
        <v>-0.41688387918063341</v>
      </c>
      <c r="K249" t="str">
        <f>IF(ABS(moras__2[[#This Row],[Z-Score de edad]])&gt;1.96, "Atípico","Normal")</f>
        <v>Normal</v>
      </c>
      <c r="L249">
        <f>(moras__2[[#This Row],[SALARIO]]-AVERAGE(C:C)) / _xlfn.STDEV.P(C:C)</f>
        <v>-0.30629396840751139</v>
      </c>
      <c r="M249" t="str">
        <f>IF(ABS(moras__2[[#This Row],[Z-Score de salario]])&gt;1.96, "Atípico", "Normal")</f>
        <v>Normal</v>
      </c>
      <c r="N249" s="5">
        <f t="shared" si="9"/>
        <v>409154</v>
      </c>
      <c r="O249" s="5">
        <f t="shared" si="10"/>
        <v>36</v>
      </c>
      <c r="P249" s="5" t="str">
        <f t="shared" si="11"/>
        <v>ASALARIADO</v>
      </c>
      <c r="Q249" s="5">
        <f>IF($H249="SI", $O249, _xludf.NA())</f>
        <v>36</v>
      </c>
      <c r="R249" s="5" t="e">
        <f ca="1">IF($H249="NO",$O249, _xludf.NA())</f>
        <v>#NAME?</v>
      </c>
      <c r="S249" s="5">
        <f>IF($H249="SI",$N249, _xludf.NA())</f>
        <v>409154</v>
      </c>
      <c r="T249" s="5" t="e">
        <f ca="1">IF($H249="NO",$N249, _xludf.NA())</f>
        <v>#NAME?</v>
      </c>
    </row>
    <row r="250" spans="1:20" x14ac:dyDescent="0.3">
      <c r="A250">
        <v>249</v>
      </c>
      <c r="B250" t="s">
        <v>15</v>
      </c>
      <c r="C250">
        <v>556132</v>
      </c>
      <c r="D250" t="s">
        <v>10</v>
      </c>
      <c r="E250" t="s">
        <v>11</v>
      </c>
      <c r="F250" t="s">
        <v>12</v>
      </c>
      <c r="G250" t="s">
        <v>13</v>
      </c>
      <c r="H250" t="s">
        <v>13</v>
      </c>
      <c r="I250">
        <v>51</v>
      </c>
      <c r="J250">
        <f>(moras__2[[#This Row],[EDAD]]-AVERAGE(I:I))/ _xlfn.STDEV.P(I:I)</f>
        <v>0.64185201442864925</v>
      </c>
      <c r="K250" t="str">
        <f>IF(ABS(moras__2[[#This Row],[Z-Score de edad]])&gt;1.96, "Atípico","Normal")</f>
        <v>Normal</v>
      </c>
      <c r="L250">
        <f>(moras__2[[#This Row],[SALARIO]]-AVERAGE(C:C)) / _xlfn.STDEV.P(C:C)</f>
        <v>-0.12504579264129706</v>
      </c>
      <c r="M250" t="str">
        <f>IF(ABS(moras__2[[#This Row],[Z-Score de salario]])&gt;1.96, "Atípico", "Normal")</f>
        <v>Normal</v>
      </c>
      <c r="N250" s="5">
        <f t="shared" si="9"/>
        <v>556132</v>
      </c>
      <c r="O250" s="5">
        <f t="shared" si="10"/>
        <v>51</v>
      </c>
      <c r="P250" s="5" t="str">
        <f t="shared" si="11"/>
        <v>ASALARIADO</v>
      </c>
      <c r="Q250" s="5" t="e">
        <f ca="1">IF($H250="SI", $O250, _xludf.NA())</f>
        <v>#NAME?</v>
      </c>
      <c r="R250" s="5">
        <f>IF($H250="NO",$O250, _xludf.NA())</f>
        <v>51</v>
      </c>
      <c r="S250" s="5" t="e">
        <f ca="1">IF($H250="SI",$N250, _xludf.NA())</f>
        <v>#NAME?</v>
      </c>
      <c r="T250" s="5">
        <f>IF($H250="NO",$N250, _xludf.NA())</f>
        <v>556132</v>
      </c>
    </row>
    <row r="251" spans="1:20" x14ac:dyDescent="0.3">
      <c r="A251">
        <v>250</v>
      </c>
      <c r="B251" t="s">
        <v>15</v>
      </c>
      <c r="C251">
        <v>173710</v>
      </c>
      <c r="D251" t="s">
        <v>10</v>
      </c>
      <c r="E251" t="s">
        <v>16</v>
      </c>
      <c r="F251" t="s">
        <v>12</v>
      </c>
      <c r="G251" t="s">
        <v>13</v>
      </c>
      <c r="H251" t="s">
        <v>13</v>
      </c>
      <c r="I251">
        <v>20</v>
      </c>
      <c r="J251">
        <f>(moras__2[[#This Row],[EDAD]]-AVERAGE(I:I))/ _xlfn.STDEV.P(I:I)</f>
        <v>-1.5462021656972016</v>
      </c>
      <c r="K251" t="str">
        <f>IF(ABS(moras__2[[#This Row],[Z-Score de edad]])&gt;1.96, "Atípico","Normal")</f>
        <v>Normal</v>
      </c>
      <c r="L251">
        <f>(moras__2[[#This Row],[SALARIO]]-AVERAGE(C:C)) / _xlfn.STDEV.P(C:C)</f>
        <v>-0.59663534939718721</v>
      </c>
      <c r="M251" t="str">
        <f>IF(ABS(moras__2[[#This Row],[Z-Score de salario]])&gt;1.96, "Atípico", "Normal")</f>
        <v>Normal</v>
      </c>
      <c r="N251" s="5">
        <f t="shared" si="9"/>
        <v>173710</v>
      </c>
      <c r="O251" s="5">
        <f t="shared" si="10"/>
        <v>20</v>
      </c>
      <c r="P251" s="5" t="str">
        <f t="shared" si="11"/>
        <v>ASALARIADO</v>
      </c>
      <c r="Q251" s="5" t="e">
        <f ca="1">IF($H251="SI", $O251, _xludf.NA())</f>
        <v>#NAME?</v>
      </c>
      <c r="R251" s="5">
        <f>IF($H251="NO",$O251, _xludf.NA())</f>
        <v>20</v>
      </c>
      <c r="S251" s="5" t="e">
        <f ca="1">IF($H251="SI",$N251, _xludf.NA())</f>
        <v>#NAME?</v>
      </c>
      <c r="T251" s="5">
        <f>IF($H251="NO",$N251, _xludf.NA())</f>
        <v>173710</v>
      </c>
    </row>
    <row r="252" spans="1:20" x14ac:dyDescent="0.3">
      <c r="A252">
        <v>251</v>
      </c>
      <c r="B252" t="s">
        <v>15</v>
      </c>
      <c r="C252">
        <v>601898.22</v>
      </c>
      <c r="D252" t="s">
        <v>10</v>
      </c>
      <c r="E252" t="s">
        <v>11</v>
      </c>
      <c r="F252" t="s">
        <v>12</v>
      </c>
      <c r="G252" t="s">
        <v>13</v>
      </c>
      <c r="H252" t="s">
        <v>13</v>
      </c>
      <c r="I252">
        <v>21</v>
      </c>
      <c r="J252">
        <f>(moras__2[[#This Row],[EDAD]]-AVERAGE(I:I))/ _xlfn.STDEV.P(I:I)</f>
        <v>-1.4756197727899161</v>
      </c>
      <c r="K252" t="str">
        <f>IF(ABS(moras__2[[#This Row],[Z-Score de edad]])&gt;1.96, "Atípico","Normal")</f>
        <v>Normal</v>
      </c>
      <c r="L252">
        <f>(moras__2[[#This Row],[SALARIO]]-AVERAGE(C:C)) / _xlfn.STDEV.P(C:C)</f>
        <v>-6.8608476262551746E-2</v>
      </c>
      <c r="M252" t="str">
        <f>IF(ABS(moras__2[[#This Row],[Z-Score de salario]])&gt;1.96, "Atípico", "Normal")</f>
        <v>Normal</v>
      </c>
      <c r="N252" s="5">
        <f t="shared" si="9"/>
        <v>601898.22</v>
      </c>
      <c r="O252" s="5">
        <f t="shared" si="10"/>
        <v>21</v>
      </c>
      <c r="P252" s="5" t="str">
        <f t="shared" si="11"/>
        <v>ASALARIADO</v>
      </c>
      <c r="Q252" s="5" t="e">
        <f ca="1">IF($H252="SI", $O252, _xludf.NA())</f>
        <v>#NAME?</v>
      </c>
      <c r="R252" s="5">
        <f>IF($H252="NO",$O252, _xludf.NA())</f>
        <v>21</v>
      </c>
      <c r="S252" s="5" t="e">
        <f ca="1">IF($H252="SI",$N252, _xludf.NA())</f>
        <v>#NAME?</v>
      </c>
      <c r="T252" s="5">
        <f>IF($H252="NO",$N252, _xludf.NA())</f>
        <v>601898.22</v>
      </c>
    </row>
    <row r="253" spans="1:20" x14ac:dyDescent="0.3">
      <c r="A253">
        <v>252</v>
      </c>
      <c r="B253" t="s">
        <v>9</v>
      </c>
      <c r="C253">
        <v>297046</v>
      </c>
      <c r="D253" t="s">
        <v>17</v>
      </c>
      <c r="E253" t="s">
        <v>16</v>
      </c>
      <c r="F253" t="s">
        <v>12</v>
      </c>
      <c r="G253" t="s">
        <v>13</v>
      </c>
      <c r="H253" t="s">
        <v>13</v>
      </c>
      <c r="I253">
        <v>26</v>
      </c>
      <c r="J253">
        <f>(moras__2[[#This Row],[EDAD]]-AVERAGE(I:I))/ _xlfn.STDEV.P(I:I)</f>
        <v>-1.1227078082534885</v>
      </c>
      <c r="K253" t="str">
        <f>IF(ABS(moras__2[[#This Row],[Z-Score de edad]])&gt;1.96, "Atípico","Normal")</f>
        <v>Normal</v>
      </c>
      <c r="L253">
        <f>(moras__2[[#This Row],[SALARIO]]-AVERAGE(C:C)) / _xlfn.STDEV.P(C:C)</f>
        <v>-0.44454166866740574</v>
      </c>
      <c r="M253" t="str">
        <f>IF(ABS(moras__2[[#This Row],[Z-Score de salario]])&gt;1.96, "Atípico", "Normal")</f>
        <v>Normal</v>
      </c>
      <c r="N253" s="5">
        <f t="shared" si="9"/>
        <v>297046</v>
      </c>
      <c r="O253" s="5">
        <f t="shared" si="10"/>
        <v>26</v>
      </c>
      <c r="P253" s="5" t="str">
        <f t="shared" si="11"/>
        <v>ASEGURADO VOLUNTARIO</v>
      </c>
      <c r="Q253" s="5" t="e">
        <f ca="1">IF($H253="SI", $O253, _xludf.NA())</f>
        <v>#NAME?</v>
      </c>
      <c r="R253" s="5">
        <f>IF($H253="NO",$O253, _xludf.NA())</f>
        <v>26</v>
      </c>
      <c r="S253" s="5" t="e">
        <f ca="1">IF($H253="SI",$N253, _xludf.NA())</f>
        <v>#NAME?</v>
      </c>
      <c r="T253" s="5">
        <f>IF($H253="NO",$N253, _xludf.NA())</f>
        <v>297046</v>
      </c>
    </row>
    <row r="254" spans="1:20" x14ac:dyDescent="0.3">
      <c r="A254">
        <v>253</v>
      </c>
      <c r="B254" t="s">
        <v>9</v>
      </c>
      <c r="C254">
        <v>455087.65</v>
      </c>
      <c r="D254" t="s">
        <v>10</v>
      </c>
      <c r="E254" t="s">
        <v>16</v>
      </c>
      <c r="F254" t="s">
        <v>12</v>
      </c>
      <c r="G254" t="s">
        <v>13</v>
      </c>
      <c r="H254" t="s">
        <v>13</v>
      </c>
      <c r="I254">
        <v>58</v>
      </c>
      <c r="J254">
        <f>(moras__2[[#This Row],[EDAD]]-AVERAGE(I:I))/ _xlfn.STDEV.P(I:I)</f>
        <v>1.1359287647796479</v>
      </c>
      <c r="K254" t="str">
        <f>IF(ABS(moras__2[[#This Row],[Z-Score de edad]])&gt;1.96, "Atípico","Normal")</f>
        <v>Normal</v>
      </c>
      <c r="L254">
        <f>(moras__2[[#This Row],[SALARIO]]-AVERAGE(C:C)) / _xlfn.STDEV.P(C:C)</f>
        <v>-0.24965018315540716</v>
      </c>
      <c r="M254" t="str">
        <f>IF(ABS(moras__2[[#This Row],[Z-Score de salario]])&gt;1.96, "Atípico", "Normal")</f>
        <v>Normal</v>
      </c>
      <c r="N254" s="5">
        <f t="shared" si="9"/>
        <v>455087.65</v>
      </c>
      <c r="O254" s="5">
        <f t="shared" si="10"/>
        <v>58</v>
      </c>
      <c r="P254" s="5" t="str">
        <f t="shared" si="11"/>
        <v>ASALARIADO</v>
      </c>
      <c r="Q254" s="5" t="e">
        <f ca="1">IF($H254="SI", $O254, _xludf.NA())</f>
        <v>#NAME?</v>
      </c>
      <c r="R254" s="5">
        <f>IF($H254="NO",$O254, _xludf.NA())</f>
        <v>58</v>
      </c>
      <c r="S254" s="5" t="e">
        <f ca="1">IF($H254="SI",$N254, _xludf.NA())</f>
        <v>#NAME?</v>
      </c>
      <c r="T254" s="5">
        <f>IF($H254="NO",$N254, _xludf.NA())</f>
        <v>455087.65</v>
      </c>
    </row>
    <row r="255" spans="1:20" x14ac:dyDescent="0.3">
      <c r="A255">
        <v>254</v>
      </c>
      <c r="B255" t="s">
        <v>9</v>
      </c>
      <c r="C255">
        <v>278030</v>
      </c>
      <c r="D255" t="s">
        <v>19</v>
      </c>
      <c r="E255" t="s">
        <v>16</v>
      </c>
      <c r="F255" t="s">
        <v>12</v>
      </c>
      <c r="G255" t="s">
        <v>13</v>
      </c>
      <c r="H255" t="s">
        <v>12</v>
      </c>
      <c r="I255">
        <v>50</v>
      </c>
      <c r="J255">
        <f>(moras__2[[#This Row],[EDAD]]-AVERAGE(I:I))/ _xlfn.STDEV.P(I:I)</f>
        <v>0.57126962152136374</v>
      </c>
      <c r="K255" t="str">
        <f>IF(ABS(moras__2[[#This Row],[Z-Score de edad]])&gt;1.96, "Atípico","Normal")</f>
        <v>Normal</v>
      </c>
      <c r="L255">
        <f>(moras__2[[#This Row],[SALARIO]]-AVERAGE(C:C)) / _xlfn.STDEV.P(C:C)</f>
        <v>-0.46799154082766331</v>
      </c>
      <c r="M255" t="str">
        <f>IF(ABS(moras__2[[#This Row],[Z-Score de salario]])&gt;1.96, "Atípico", "Normal")</f>
        <v>Normal</v>
      </c>
      <c r="N255" s="5">
        <f t="shared" si="9"/>
        <v>278030</v>
      </c>
      <c r="O255" s="5">
        <f t="shared" si="10"/>
        <v>50</v>
      </c>
      <c r="P255" s="5" t="str">
        <f t="shared" si="11"/>
        <v>CONVENIOS ESPECIALES DE TRABAJADORES INDEPENDIENTES</v>
      </c>
      <c r="Q255" s="5">
        <f>IF($H255="SI", $O255, _xludf.NA())</f>
        <v>50</v>
      </c>
      <c r="R255" s="5" t="e">
        <f ca="1">IF($H255="NO",$O255, _xludf.NA())</f>
        <v>#NAME?</v>
      </c>
      <c r="S255" s="5">
        <f>IF($H255="SI",$N255, _xludf.NA())</f>
        <v>278030</v>
      </c>
      <c r="T255" s="5" t="e">
        <f ca="1">IF($H255="NO",$N255, _xludf.NA())</f>
        <v>#NAME?</v>
      </c>
    </row>
    <row r="256" spans="1:20" x14ac:dyDescent="0.3">
      <c r="A256">
        <v>255</v>
      </c>
      <c r="B256" t="s">
        <v>15</v>
      </c>
      <c r="C256">
        <v>1198261.6000000001</v>
      </c>
      <c r="D256" t="s">
        <v>10</v>
      </c>
      <c r="E256" t="s">
        <v>11</v>
      </c>
      <c r="F256" t="s">
        <v>12</v>
      </c>
      <c r="G256" t="s">
        <v>13</v>
      </c>
      <c r="H256" t="s">
        <v>13</v>
      </c>
      <c r="I256">
        <v>43</v>
      </c>
      <c r="J256">
        <f>(moras__2[[#This Row],[EDAD]]-AVERAGE(I:I))/ _xlfn.STDEV.P(I:I)</f>
        <v>7.7192871170365177E-2</v>
      </c>
      <c r="K256" t="str">
        <f>IF(ABS(moras__2[[#This Row],[Z-Score de edad]])&gt;1.96, "Atípico","Normal")</f>
        <v>Normal</v>
      </c>
      <c r="L256">
        <f>(moras__2[[#This Row],[SALARIO]]-AVERAGE(C:C)) / _xlfn.STDEV.P(C:C)</f>
        <v>0.66680617571783773</v>
      </c>
      <c r="M256" t="str">
        <f>IF(ABS(moras__2[[#This Row],[Z-Score de salario]])&gt;1.96, "Atípico", "Normal")</f>
        <v>Normal</v>
      </c>
      <c r="N256" s="5">
        <f t="shared" si="9"/>
        <v>1198261.6000000001</v>
      </c>
      <c r="O256" s="5">
        <f t="shared" si="10"/>
        <v>43</v>
      </c>
      <c r="P256" s="5" t="str">
        <f t="shared" si="11"/>
        <v>ASALARIADO</v>
      </c>
      <c r="Q256" s="5" t="e">
        <f ca="1">IF($H256="SI", $O256, _xludf.NA())</f>
        <v>#NAME?</v>
      </c>
      <c r="R256" s="5">
        <f>IF($H256="NO",$O256, _xludf.NA())</f>
        <v>43</v>
      </c>
      <c r="S256" s="5" t="e">
        <f ca="1">IF($H256="SI",$N256, _xludf.NA())</f>
        <v>#NAME?</v>
      </c>
      <c r="T256" s="5">
        <f>IF($H256="NO",$N256, _xludf.NA())</f>
        <v>1198261.6000000001</v>
      </c>
    </row>
    <row r="257" spans="1:20" x14ac:dyDescent="0.3">
      <c r="A257">
        <v>256</v>
      </c>
      <c r="B257" t="s">
        <v>15</v>
      </c>
      <c r="C257">
        <v>430147.81</v>
      </c>
      <c r="D257" t="s">
        <v>10</v>
      </c>
      <c r="E257" t="s">
        <v>16</v>
      </c>
      <c r="F257" t="s">
        <v>12</v>
      </c>
      <c r="G257" t="s">
        <v>13</v>
      </c>
      <c r="H257" t="s">
        <v>13</v>
      </c>
      <c r="I257">
        <v>50</v>
      </c>
      <c r="J257">
        <f>(moras__2[[#This Row],[EDAD]]-AVERAGE(I:I))/ _xlfn.STDEV.P(I:I)</f>
        <v>0.57126962152136374</v>
      </c>
      <c r="K257" t="str">
        <f>IF(ABS(moras__2[[#This Row],[Z-Score de edad]])&gt;1.96, "Atípico","Normal")</f>
        <v>Normal</v>
      </c>
      <c r="L257">
        <f>(moras__2[[#This Row],[SALARIO]]-AVERAGE(C:C)) / _xlfn.STDEV.P(C:C)</f>
        <v>-0.28040512950044699</v>
      </c>
      <c r="M257" t="str">
        <f>IF(ABS(moras__2[[#This Row],[Z-Score de salario]])&gt;1.96, "Atípico", "Normal")</f>
        <v>Normal</v>
      </c>
      <c r="N257" s="5">
        <f t="shared" si="9"/>
        <v>430147.81</v>
      </c>
      <c r="O257" s="5">
        <f t="shared" si="10"/>
        <v>50</v>
      </c>
      <c r="P257" s="5" t="str">
        <f t="shared" si="11"/>
        <v>ASALARIADO</v>
      </c>
      <c r="Q257" s="5" t="e">
        <f ca="1">IF($H257="SI", $O257, _xludf.NA())</f>
        <v>#NAME?</v>
      </c>
      <c r="R257" s="5">
        <f>IF($H257="NO",$O257, _xludf.NA())</f>
        <v>50</v>
      </c>
      <c r="S257" s="5" t="e">
        <f ca="1">IF($H257="SI",$N257, _xludf.NA())</f>
        <v>#NAME?</v>
      </c>
      <c r="T257" s="5">
        <f>IF($H257="NO",$N257, _xludf.NA())</f>
        <v>430147.81</v>
      </c>
    </row>
    <row r="258" spans="1:20" x14ac:dyDescent="0.3">
      <c r="A258">
        <v>257</v>
      </c>
      <c r="B258" t="s">
        <v>15</v>
      </c>
      <c r="C258">
        <v>500000</v>
      </c>
      <c r="D258" t="s">
        <v>10</v>
      </c>
      <c r="E258" t="s">
        <v>16</v>
      </c>
      <c r="F258" t="s">
        <v>12</v>
      </c>
      <c r="G258" t="s">
        <v>13</v>
      </c>
      <c r="H258" t="s">
        <v>12</v>
      </c>
      <c r="I258">
        <v>23</v>
      </c>
      <c r="J258">
        <f>(moras__2[[#This Row],[EDAD]]-AVERAGE(I:I))/ _xlfn.STDEV.P(I:I)</f>
        <v>-1.334454986975345</v>
      </c>
      <c r="K258" t="str">
        <f>IF(ABS(moras__2[[#This Row],[Z-Score de edad]])&gt;1.96, "Atípico","Normal")</f>
        <v>Normal</v>
      </c>
      <c r="L258">
        <f>(moras__2[[#This Row],[SALARIO]]-AVERAGE(C:C)) / _xlfn.STDEV.P(C:C)</f>
        <v>-0.19426582966798911</v>
      </c>
      <c r="M258" t="str">
        <f>IF(ABS(moras__2[[#This Row],[Z-Score de salario]])&gt;1.96, "Atípico", "Normal")</f>
        <v>Normal</v>
      </c>
      <c r="N258" s="5">
        <f t="shared" si="9"/>
        <v>500000</v>
      </c>
      <c r="O258" s="5">
        <f t="shared" si="10"/>
        <v>23</v>
      </c>
      <c r="P258" s="5" t="str">
        <f t="shared" si="11"/>
        <v>ASALARIADO</v>
      </c>
      <c r="Q258" s="5">
        <f>IF($H258="SI", $O258, _xludf.NA())</f>
        <v>23</v>
      </c>
      <c r="R258" s="5" t="e">
        <f ca="1">IF($H258="NO",$O258, _xludf.NA())</f>
        <v>#NAME?</v>
      </c>
      <c r="S258" s="5">
        <f>IF($H258="SI",$N258, _xludf.NA())</f>
        <v>500000</v>
      </c>
      <c r="T258" s="5" t="e">
        <f ca="1">IF($H258="NO",$N258, _xludf.NA())</f>
        <v>#NAME?</v>
      </c>
    </row>
    <row r="259" spans="1:20" x14ac:dyDescent="0.3">
      <c r="A259">
        <v>258</v>
      </c>
      <c r="B259" t="s">
        <v>15</v>
      </c>
      <c r="C259">
        <v>1819625.78</v>
      </c>
      <c r="D259" t="s">
        <v>10</v>
      </c>
      <c r="E259" t="s">
        <v>16</v>
      </c>
      <c r="F259" t="s">
        <v>12</v>
      </c>
      <c r="G259" t="s">
        <v>13</v>
      </c>
      <c r="H259" t="s">
        <v>13</v>
      </c>
      <c r="I259">
        <v>38</v>
      </c>
      <c r="J259">
        <f>(moras__2[[#This Row],[EDAD]]-AVERAGE(I:I))/ _xlfn.STDEV.P(I:I)</f>
        <v>-0.27571909336606237</v>
      </c>
      <c r="K259" t="str">
        <f>IF(ABS(moras__2[[#This Row],[Z-Score de edad]])&gt;1.96, "Atípico","Normal")</f>
        <v>Normal</v>
      </c>
      <c r="L259">
        <f>(moras__2[[#This Row],[SALARIO]]-AVERAGE(C:C)) / _xlfn.STDEV.P(C:C)</f>
        <v>1.433050947802569</v>
      </c>
      <c r="M259" t="str">
        <f>IF(ABS(moras__2[[#This Row],[Z-Score de salario]])&gt;1.96, "Atípico", "Normal")</f>
        <v>Normal</v>
      </c>
      <c r="N259" s="5">
        <f t="shared" ref="N259:N322" si="12">IF(ISBLANK(C259),  MEDIAN($C$2:$C$5001), C259)</f>
        <v>1819625.78</v>
      </c>
      <c r="O259" s="5">
        <f t="shared" ref="O259:O322" si="13">IF(ISBLANK(I259), MEDIAN($I$2:$I$5001), I259)</f>
        <v>38</v>
      </c>
      <c r="P259" s="5" t="str">
        <f t="shared" ref="P259:P322" si="14">IF(ISBLANK(D259), "ASALARIADO", D259)</f>
        <v>ASALARIADO</v>
      </c>
      <c r="Q259" s="5" t="e">
        <f ca="1">IF($H259="SI", $O259, _xludf.NA())</f>
        <v>#NAME?</v>
      </c>
      <c r="R259" s="5">
        <f>IF($H259="NO",$O259, _xludf.NA())</f>
        <v>38</v>
      </c>
      <c r="S259" s="5" t="e">
        <f ca="1">IF($H259="SI",$N259, _xludf.NA())</f>
        <v>#NAME?</v>
      </c>
      <c r="T259" s="5">
        <f>IF($H259="NO",$N259, _xludf.NA())</f>
        <v>1819625.78</v>
      </c>
    </row>
    <row r="260" spans="1:20" x14ac:dyDescent="0.3">
      <c r="A260">
        <v>259</v>
      </c>
      <c r="B260" t="s">
        <v>15</v>
      </c>
      <c r="C260">
        <v>355312</v>
      </c>
      <c r="D260" t="s">
        <v>10</v>
      </c>
      <c r="E260" t="s">
        <v>16</v>
      </c>
      <c r="F260" t="s">
        <v>12</v>
      </c>
      <c r="G260" t="s">
        <v>13</v>
      </c>
      <c r="H260" t="s">
        <v>13</v>
      </c>
      <c r="I260">
        <v>56</v>
      </c>
      <c r="J260">
        <f>(moras__2[[#This Row],[EDAD]]-AVERAGE(I:I))/ _xlfn.STDEV.P(I:I)</f>
        <v>0.99476397896507684</v>
      </c>
      <c r="K260" t="str">
        <f>IF(ABS(moras__2[[#This Row],[Z-Score de edad]])&gt;1.96, "Atípico","Normal")</f>
        <v>Normal</v>
      </c>
      <c r="L260">
        <f>(moras__2[[#This Row],[SALARIO]]-AVERAGE(C:C)) / _xlfn.STDEV.P(C:C)</f>
        <v>-0.37269005679900202</v>
      </c>
      <c r="M260" t="str">
        <f>IF(ABS(moras__2[[#This Row],[Z-Score de salario]])&gt;1.96, "Atípico", "Normal")</f>
        <v>Normal</v>
      </c>
      <c r="N260" s="5">
        <f t="shared" si="12"/>
        <v>355312</v>
      </c>
      <c r="O260" s="5">
        <f t="shared" si="13"/>
        <v>56</v>
      </c>
      <c r="P260" s="5" t="str">
        <f t="shared" si="14"/>
        <v>ASALARIADO</v>
      </c>
      <c r="Q260" s="5" t="e">
        <f ca="1">IF($H260="SI", $O260, _xludf.NA())</f>
        <v>#NAME?</v>
      </c>
      <c r="R260" s="5">
        <f>IF($H260="NO",$O260, _xludf.NA())</f>
        <v>56</v>
      </c>
      <c r="S260" s="5" t="e">
        <f ca="1">IF($H260="SI",$N260, _xludf.NA())</f>
        <v>#NAME?</v>
      </c>
      <c r="T260" s="5">
        <f>IF($H260="NO",$N260, _xludf.NA())</f>
        <v>355312</v>
      </c>
    </row>
    <row r="261" spans="1:20" x14ac:dyDescent="0.3">
      <c r="A261">
        <v>260</v>
      </c>
      <c r="B261" t="s">
        <v>9</v>
      </c>
      <c r="C261">
        <v>262016</v>
      </c>
      <c r="D261" t="s">
        <v>10</v>
      </c>
      <c r="E261" t="s">
        <v>16</v>
      </c>
      <c r="F261" t="s">
        <v>12</v>
      </c>
      <c r="G261" t="s">
        <v>13</v>
      </c>
      <c r="H261" t="s">
        <v>13</v>
      </c>
      <c r="I261">
        <v>40</v>
      </c>
      <c r="J261">
        <f>(moras__2[[#This Row],[EDAD]]-AVERAGE(I:I))/ _xlfn.STDEV.P(I:I)</f>
        <v>-0.13455430755149136</v>
      </c>
      <c r="K261" t="str">
        <f>IF(ABS(moras__2[[#This Row],[Z-Score de edad]])&gt;1.96, "Atípico","Normal")</f>
        <v>Normal</v>
      </c>
      <c r="L261">
        <f>(moras__2[[#This Row],[SALARIO]]-AVERAGE(C:C)) / _xlfn.STDEV.P(C:C)</f>
        <v>-0.48773945062858692</v>
      </c>
      <c r="M261" t="str">
        <f>IF(ABS(moras__2[[#This Row],[Z-Score de salario]])&gt;1.96, "Atípico", "Normal")</f>
        <v>Normal</v>
      </c>
      <c r="N261" s="5">
        <f t="shared" si="12"/>
        <v>262016</v>
      </c>
      <c r="O261" s="5">
        <f t="shared" si="13"/>
        <v>40</v>
      </c>
      <c r="P261" s="5" t="str">
        <f t="shared" si="14"/>
        <v>ASALARIADO</v>
      </c>
      <c r="Q261" s="5" t="e">
        <f ca="1">IF($H261="SI", $O261, _xludf.NA())</f>
        <v>#NAME?</v>
      </c>
      <c r="R261" s="5">
        <f>IF($H261="NO",$O261, _xludf.NA())</f>
        <v>40</v>
      </c>
      <c r="S261" s="5" t="e">
        <f ca="1">IF($H261="SI",$N261, _xludf.NA())</f>
        <v>#NAME?</v>
      </c>
      <c r="T261" s="5">
        <f>IF($H261="NO",$N261, _xludf.NA())</f>
        <v>262016</v>
      </c>
    </row>
    <row r="262" spans="1:20" x14ac:dyDescent="0.3">
      <c r="A262">
        <v>261</v>
      </c>
      <c r="B262" t="s">
        <v>9</v>
      </c>
      <c r="C262">
        <v>507212.75</v>
      </c>
      <c r="D262" t="s">
        <v>10</v>
      </c>
      <c r="E262" t="s">
        <v>11</v>
      </c>
      <c r="F262" t="s">
        <v>12</v>
      </c>
      <c r="G262" t="s">
        <v>13</v>
      </c>
      <c r="H262" t="s">
        <v>13</v>
      </c>
      <c r="I262">
        <v>62</v>
      </c>
      <c r="J262">
        <f>(moras__2[[#This Row],[EDAD]]-AVERAGE(I:I))/ _xlfn.STDEV.P(I:I)</f>
        <v>1.41825833640879</v>
      </c>
      <c r="K262" t="str">
        <f>IF(ABS(moras__2[[#This Row],[Z-Score de edad]])&gt;1.96, "Atípico","Normal")</f>
        <v>Normal</v>
      </c>
      <c r="L262">
        <f>(moras__2[[#This Row],[SALARIO]]-AVERAGE(C:C)) / _xlfn.STDEV.P(C:C)</f>
        <v>-0.18537131634111187</v>
      </c>
      <c r="M262" t="str">
        <f>IF(ABS(moras__2[[#This Row],[Z-Score de salario]])&gt;1.96, "Atípico", "Normal")</f>
        <v>Normal</v>
      </c>
      <c r="N262" s="5">
        <f t="shared" si="12"/>
        <v>507212.75</v>
      </c>
      <c r="O262" s="5">
        <f t="shared" si="13"/>
        <v>62</v>
      </c>
      <c r="P262" s="5" t="str">
        <f t="shared" si="14"/>
        <v>ASALARIADO</v>
      </c>
      <c r="Q262" s="5" t="e">
        <f ca="1">IF($H262="SI", $O262, _xludf.NA())</f>
        <v>#NAME?</v>
      </c>
      <c r="R262" s="5">
        <f>IF($H262="NO",$O262, _xludf.NA())</f>
        <v>62</v>
      </c>
      <c r="S262" s="5" t="e">
        <f ca="1">IF($H262="SI",$N262, _xludf.NA())</f>
        <v>#NAME?</v>
      </c>
      <c r="T262" s="5">
        <f>IF($H262="NO",$N262, _xludf.NA())</f>
        <v>507212.75</v>
      </c>
    </row>
    <row r="263" spans="1:20" x14ac:dyDescent="0.3">
      <c r="A263">
        <v>262</v>
      </c>
      <c r="B263" t="s">
        <v>9</v>
      </c>
      <c r="C263">
        <v>319590</v>
      </c>
      <c r="D263" t="s">
        <v>10</v>
      </c>
      <c r="E263" t="s">
        <v>16</v>
      </c>
      <c r="F263" t="s">
        <v>12</v>
      </c>
      <c r="G263" t="s">
        <v>13</v>
      </c>
      <c r="H263" t="s">
        <v>13</v>
      </c>
      <c r="I263">
        <v>28</v>
      </c>
      <c r="J263">
        <f>(moras__2[[#This Row],[EDAD]]-AVERAGE(I:I))/ _xlfn.STDEV.P(I:I)</f>
        <v>-0.98154302243891756</v>
      </c>
      <c r="K263" t="str">
        <f>IF(ABS(moras__2[[#This Row],[Z-Score de edad]])&gt;1.96, "Atípico","Normal")</f>
        <v>Normal</v>
      </c>
      <c r="L263">
        <f>(moras__2[[#This Row],[SALARIO]]-AVERAGE(C:C)) / _xlfn.STDEV.P(C:C)</f>
        <v>-0.41674118917745806</v>
      </c>
      <c r="M263" t="str">
        <f>IF(ABS(moras__2[[#This Row],[Z-Score de salario]])&gt;1.96, "Atípico", "Normal")</f>
        <v>Normal</v>
      </c>
      <c r="N263" s="5">
        <f t="shared" si="12"/>
        <v>319590</v>
      </c>
      <c r="O263" s="5">
        <f t="shared" si="13"/>
        <v>28</v>
      </c>
      <c r="P263" s="5" t="str">
        <f t="shared" si="14"/>
        <v>ASALARIADO</v>
      </c>
      <c r="Q263" s="5" t="e">
        <f ca="1">IF($H263="SI", $O263, _xludf.NA())</f>
        <v>#NAME?</v>
      </c>
      <c r="R263" s="5">
        <f>IF($H263="NO",$O263, _xludf.NA())</f>
        <v>28</v>
      </c>
      <c r="S263" s="5" t="e">
        <f ca="1">IF($H263="SI",$N263, _xludf.NA())</f>
        <v>#NAME?</v>
      </c>
      <c r="T263" s="5">
        <f>IF($H263="NO",$N263, _xludf.NA())</f>
        <v>319590</v>
      </c>
    </row>
    <row r="264" spans="1:20" x14ac:dyDescent="0.3">
      <c r="A264">
        <v>263</v>
      </c>
      <c r="B264" t="s">
        <v>9</v>
      </c>
      <c r="C264">
        <v>331181</v>
      </c>
      <c r="D264" t="s">
        <v>18</v>
      </c>
      <c r="E264" t="s">
        <v>16</v>
      </c>
      <c r="F264" t="s">
        <v>12</v>
      </c>
      <c r="G264" t="s">
        <v>13</v>
      </c>
      <c r="H264" t="s">
        <v>12</v>
      </c>
      <c r="I264">
        <v>62</v>
      </c>
      <c r="J264">
        <f>(moras__2[[#This Row],[EDAD]]-AVERAGE(I:I))/ _xlfn.STDEV.P(I:I)</f>
        <v>1.41825833640879</v>
      </c>
      <c r="K264" t="str">
        <f>IF(ABS(moras__2[[#This Row],[Z-Score de edad]])&gt;1.96, "Atípico","Normal")</f>
        <v>Normal</v>
      </c>
      <c r="L264">
        <f>(moras__2[[#This Row],[SALARIO]]-AVERAGE(C:C)) / _xlfn.STDEV.P(C:C)</f>
        <v>-0.40244756968810458</v>
      </c>
      <c r="M264" t="str">
        <f>IF(ABS(moras__2[[#This Row],[Z-Score de salario]])&gt;1.96, "Atípico", "Normal")</f>
        <v>Normal</v>
      </c>
      <c r="N264" s="5">
        <f t="shared" si="12"/>
        <v>331181</v>
      </c>
      <c r="O264" s="5">
        <f t="shared" si="13"/>
        <v>62</v>
      </c>
      <c r="P264" s="5" t="str">
        <f t="shared" si="14"/>
        <v>TRABAJADOR INDEPENDIENTE</v>
      </c>
      <c r="Q264" s="5">
        <f>IF($H264="SI", $O264, _xludf.NA())</f>
        <v>62</v>
      </c>
      <c r="R264" s="5" t="e">
        <f ca="1">IF($H264="NO",$O264, _xludf.NA())</f>
        <v>#NAME?</v>
      </c>
      <c r="S264" s="5">
        <f>IF($H264="SI",$N264, _xludf.NA())</f>
        <v>331181</v>
      </c>
      <c r="T264" s="5" t="e">
        <f ca="1">IF($H264="NO",$N264, _xludf.NA())</f>
        <v>#NAME?</v>
      </c>
    </row>
    <row r="265" spans="1:20" x14ac:dyDescent="0.3">
      <c r="A265">
        <v>264</v>
      </c>
      <c r="B265" t="s">
        <v>9</v>
      </c>
      <c r="C265">
        <v>509509</v>
      </c>
      <c r="D265" t="s">
        <v>18</v>
      </c>
      <c r="E265" t="s">
        <v>16</v>
      </c>
      <c r="F265" t="s">
        <v>12</v>
      </c>
      <c r="G265" t="s">
        <v>13</v>
      </c>
      <c r="H265" t="s">
        <v>13</v>
      </c>
      <c r="I265">
        <v>42</v>
      </c>
      <c r="J265">
        <f>(moras__2[[#This Row],[EDAD]]-AVERAGE(I:I))/ _xlfn.STDEV.P(I:I)</f>
        <v>6.6104782630796582E-3</v>
      </c>
      <c r="K265" t="str">
        <f>IF(ABS(moras__2[[#This Row],[Z-Score de edad]])&gt;1.96, "Atípico","Normal")</f>
        <v>Normal</v>
      </c>
      <c r="L265">
        <f>(moras__2[[#This Row],[SALARIO]]-AVERAGE(C:C)) / _xlfn.STDEV.P(C:C)</f>
        <v>-0.18253966042251746</v>
      </c>
      <c r="M265" t="str">
        <f>IF(ABS(moras__2[[#This Row],[Z-Score de salario]])&gt;1.96, "Atípico", "Normal")</f>
        <v>Normal</v>
      </c>
      <c r="N265" s="5">
        <f t="shared" si="12"/>
        <v>509509</v>
      </c>
      <c r="O265" s="5">
        <f t="shared" si="13"/>
        <v>42</v>
      </c>
      <c r="P265" s="5" t="str">
        <f t="shared" si="14"/>
        <v>TRABAJADOR INDEPENDIENTE</v>
      </c>
      <c r="Q265" s="5" t="e">
        <f ca="1">IF($H265="SI", $O265, _xludf.NA())</f>
        <v>#NAME?</v>
      </c>
      <c r="R265" s="5">
        <f>IF($H265="NO",$O265, _xludf.NA())</f>
        <v>42</v>
      </c>
      <c r="S265" s="5" t="e">
        <f ca="1">IF($H265="SI",$N265, _xludf.NA())</f>
        <v>#NAME?</v>
      </c>
      <c r="T265" s="5">
        <f>IF($H265="NO",$N265, _xludf.NA())</f>
        <v>509509</v>
      </c>
    </row>
    <row r="266" spans="1:20" x14ac:dyDescent="0.3">
      <c r="A266">
        <v>265</v>
      </c>
      <c r="B266" t="s">
        <v>15</v>
      </c>
      <c r="C266">
        <v>820120</v>
      </c>
      <c r="D266" t="s">
        <v>10</v>
      </c>
      <c r="E266" t="s">
        <v>16</v>
      </c>
      <c r="F266" t="s">
        <v>12</v>
      </c>
      <c r="G266" t="s">
        <v>13</v>
      </c>
      <c r="H266" t="s">
        <v>13</v>
      </c>
      <c r="I266">
        <v>27</v>
      </c>
      <c r="J266">
        <f>(moras__2[[#This Row],[EDAD]]-AVERAGE(I:I))/ _xlfn.STDEV.P(I:I)</f>
        <v>-1.052125415346203</v>
      </c>
      <c r="K266" t="str">
        <f>IF(ABS(moras__2[[#This Row],[Z-Score de edad]])&gt;1.96, "Atípico","Normal")</f>
        <v>Normal</v>
      </c>
      <c r="L266">
        <f>(moras__2[[#This Row],[SALARIO]]-AVERAGE(C:C)) / _xlfn.STDEV.P(C:C)</f>
        <v>0.20049505989562269</v>
      </c>
      <c r="M266" t="str">
        <f>IF(ABS(moras__2[[#This Row],[Z-Score de salario]])&gt;1.96, "Atípico", "Normal")</f>
        <v>Normal</v>
      </c>
      <c r="N266" s="5">
        <f t="shared" si="12"/>
        <v>820120</v>
      </c>
      <c r="O266" s="5">
        <f t="shared" si="13"/>
        <v>27</v>
      </c>
      <c r="P266" s="5" t="str">
        <f t="shared" si="14"/>
        <v>ASALARIADO</v>
      </c>
      <c r="Q266" s="5" t="e">
        <f ca="1">IF($H266="SI", $O266, _xludf.NA())</f>
        <v>#NAME?</v>
      </c>
      <c r="R266" s="5">
        <f>IF($H266="NO",$O266, _xludf.NA())</f>
        <v>27</v>
      </c>
      <c r="S266" s="5" t="e">
        <f ca="1">IF($H266="SI",$N266, _xludf.NA())</f>
        <v>#NAME?</v>
      </c>
      <c r="T266" s="5">
        <f>IF($H266="NO",$N266, _xludf.NA())</f>
        <v>820120</v>
      </c>
    </row>
    <row r="267" spans="1:20" x14ac:dyDescent="0.3">
      <c r="A267">
        <v>266</v>
      </c>
      <c r="B267" t="s">
        <v>15</v>
      </c>
      <c r="C267">
        <v>439400</v>
      </c>
      <c r="D267" t="s">
        <v>10</v>
      </c>
      <c r="E267" t="s">
        <v>16</v>
      </c>
      <c r="F267" t="s">
        <v>12</v>
      </c>
      <c r="G267" t="s">
        <v>13</v>
      </c>
      <c r="H267" t="s">
        <v>13</v>
      </c>
      <c r="I267">
        <v>34</v>
      </c>
      <c r="J267">
        <f>(moras__2[[#This Row],[EDAD]]-AVERAGE(I:I))/ _xlfn.STDEV.P(I:I)</f>
        <v>-0.55804866499520445</v>
      </c>
      <c r="K267" t="str">
        <f>IF(ABS(moras__2[[#This Row],[Z-Score de edad]])&gt;1.96, "Atípico","Normal")</f>
        <v>Normal</v>
      </c>
      <c r="L267">
        <f>(moras__2[[#This Row],[SALARIO]]-AVERAGE(C:C)) / _xlfn.STDEV.P(C:C)</f>
        <v>-0.26899564944668108</v>
      </c>
      <c r="M267" t="str">
        <f>IF(ABS(moras__2[[#This Row],[Z-Score de salario]])&gt;1.96, "Atípico", "Normal")</f>
        <v>Normal</v>
      </c>
      <c r="N267" s="5">
        <f t="shared" si="12"/>
        <v>439400</v>
      </c>
      <c r="O267" s="5">
        <f t="shared" si="13"/>
        <v>34</v>
      </c>
      <c r="P267" s="5" t="str">
        <f t="shared" si="14"/>
        <v>ASALARIADO</v>
      </c>
      <c r="Q267" s="5" t="e">
        <f ca="1">IF($H267="SI", $O267, _xludf.NA())</f>
        <v>#NAME?</v>
      </c>
      <c r="R267" s="5">
        <f>IF($H267="NO",$O267, _xludf.NA())</f>
        <v>34</v>
      </c>
      <c r="S267" s="5" t="e">
        <f ca="1">IF($H267="SI",$N267, _xludf.NA())</f>
        <v>#NAME?</v>
      </c>
      <c r="T267" s="5">
        <f>IF($H267="NO",$N267, _xludf.NA())</f>
        <v>439400</v>
      </c>
    </row>
    <row r="268" spans="1:20" x14ac:dyDescent="0.3">
      <c r="A268">
        <v>267</v>
      </c>
      <c r="B268" t="s">
        <v>9</v>
      </c>
      <c r="C268">
        <v>2184000</v>
      </c>
      <c r="D268" t="s">
        <v>10</v>
      </c>
      <c r="E268" t="s">
        <v>16</v>
      </c>
      <c r="F268" t="s">
        <v>12</v>
      </c>
      <c r="G268" t="s">
        <v>13</v>
      </c>
      <c r="H268" t="s">
        <v>13</v>
      </c>
      <c r="I268">
        <v>41</v>
      </c>
      <c r="J268">
        <f>(moras__2[[#This Row],[EDAD]]-AVERAGE(I:I))/ _xlfn.STDEV.P(I:I)</f>
        <v>-6.397191464420586E-2</v>
      </c>
      <c r="K268" t="str">
        <f>IF(ABS(moras__2[[#This Row],[Z-Score de edad]])&gt;1.96, "Atípico","Normal")</f>
        <v>Normal</v>
      </c>
      <c r="L268">
        <f>(moras__2[[#This Row],[SALARIO]]-AVERAGE(C:C)) / _xlfn.STDEV.P(C:C)</f>
        <v>1.8823846077464874</v>
      </c>
      <c r="M268" t="str">
        <f>IF(ABS(moras__2[[#This Row],[Z-Score de salario]])&gt;1.96, "Atípico", "Normal")</f>
        <v>Normal</v>
      </c>
      <c r="N268" s="5">
        <f t="shared" si="12"/>
        <v>2184000</v>
      </c>
      <c r="O268" s="5">
        <f t="shared" si="13"/>
        <v>41</v>
      </c>
      <c r="P268" s="5" t="str">
        <f t="shared" si="14"/>
        <v>ASALARIADO</v>
      </c>
      <c r="Q268" s="5" t="e">
        <f ca="1">IF($H268="SI", $O268, _xludf.NA())</f>
        <v>#NAME?</v>
      </c>
      <c r="R268" s="5">
        <f>IF($H268="NO",$O268, _xludf.NA())</f>
        <v>41</v>
      </c>
      <c r="S268" s="5" t="e">
        <f ca="1">IF($H268="SI",$N268, _xludf.NA())</f>
        <v>#NAME?</v>
      </c>
      <c r="T268" s="5">
        <f>IF($H268="NO",$N268, _xludf.NA())</f>
        <v>2184000</v>
      </c>
    </row>
    <row r="269" spans="1:20" x14ac:dyDescent="0.3">
      <c r="A269">
        <v>268</v>
      </c>
      <c r="B269" t="s">
        <v>15</v>
      </c>
      <c r="C269">
        <v>110000</v>
      </c>
      <c r="D269" t="s">
        <v>10</v>
      </c>
      <c r="E269" t="s">
        <v>16</v>
      </c>
      <c r="F269" t="s">
        <v>12</v>
      </c>
      <c r="G269" t="s">
        <v>12</v>
      </c>
      <c r="H269" t="s">
        <v>13</v>
      </c>
      <c r="I269">
        <v>28</v>
      </c>
      <c r="J269">
        <f>(moras__2[[#This Row],[EDAD]]-AVERAGE(I:I))/ _xlfn.STDEV.P(I:I)</f>
        <v>-0.98154302243891756</v>
      </c>
      <c r="K269" t="str">
        <f>IF(ABS(moras__2[[#This Row],[Z-Score de edad]])&gt;1.96, "Atípico","Normal")</f>
        <v>Normal</v>
      </c>
      <c r="L269">
        <f>(moras__2[[#This Row],[SALARIO]]-AVERAGE(C:C)) / _xlfn.STDEV.P(C:C)</f>
        <v>-0.6752003133922444</v>
      </c>
      <c r="M269" t="str">
        <f>IF(ABS(moras__2[[#This Row],[Z-Score de salario]])&gt;1.96, "Atípico", "Normal")</f>
        <v>Normal</v>
      </c>
      <c r="N269" s="5">
        <f t="shared" si="12"/>
        <v>110000</v>
      </c>
      <c r="O269" s="5">
        <f t="shared" si="13"/>
        <v>28</v>
      </c>
      <c r="P269" s="5" t="str">
        <f t="shared" si="14"/>
        <v>ASALARIADO</v>
      </c>
      <c r="Q269" s="5" t="e">
        <f ca="1">IF($H269="SI", $O269, _xludf.NA())</f>
        <v>#NAME?</v>
      </c>
      <c r="R269" s="5">
        <f>IF($H269="NO",$O269, _xludf.NA())</f>
        <v>28</v>
      </c>
      <c r="S269" s="5" t="e">
        <f ca="1">IF($H269="SI",$N269, _xludf.NA())</f>
        <v>#NAME?</v>
      </c>
      <c r="T269" s="5">
        <f>IF($H269="NO",$N269, _xludf.NA())</f>
        <v>110000</v>
      </c>
    </row>
    <row r="270" spans="1:20" x14ac:dyDescent="0.3">
      <c r="A270">
        <v>269</v>
      </c>
      <c r="B270" t="s">
        <v>9</v>
      </c>
      <c r="C270">
        <v>180000</v>
      </c>
      <c r="D270" t="s">
        <v>10</v>
      </c>
      <c r="E270" t="s">
        <v>16</v>
      </c>
      <c r="F270" t="s">
        <v>12</v>
      </c>
      <c r="G270" t="s">
        <v>13</v>
      </c>
      <c r="H270" t="s">
        <v>13</v>
      </c>
      <c r="I270">
        <v>45</v>
      </c>
      <c r="J270">
        <f>(moras__2[[#This Row],[EDAD]]-AVERAGE(I:I))/ _xlfn.STDEV.P(I:I)</f>
        <v>0.2183576569849362</v>
      </c>
      <c r="K270" t="str">
        <f>IF(ABS(moras__2[[#This Row],[Z-Score de edad]])&gt;1.96, "Atípico","Normal")</f>
        <v>Normal</v>
      </c>
      <c r="L270">
        <f>(moras__2[[#This Row],[SALARIO]]-AVERAGE(C:C)) / _xlfn.STDEV.P(C:C)</f>
        <v>-0.58887873939045499</v>
      </c>
      <c r="M270" t="str">
        <f>IF(ABS(moras__2[[#This Row],[Z-Score de salario]])&gt;1.96, "Atípico", "Normal")</f>
        <v>Normal</v>
      </c>
      <c r="N270" s="5">
        <f t="shared" si="12"/>
        <v>180000</v>
      </c>
      <c r="O270" s="5">
        <f t="shared" si="13"/>
        <v>45</v>
      </c>
      <c r="P270" s="5" t="str">
        <f t="shared" si="14"/>
        <v>ASALARIADO</v>
      </c>
      <c r="Q270" s="5" t="e">
        <f ca="1">IF($H270="SI", $O270, _xludf.NA())</f>
        <v>#NAME?</v>
      </c>
      <c r="R270" s="5">
        <f>IF($H270="NO",$O270, _xludf.NA())</f>
        <v>45</v>
      </c>
      <c r="S270" s="5" t="e">
        <f ca="1">IF($H270="SI",$N270, _xludf.NA())</f>
        <v>#NAME?</v>
      </c>
      <c r="T270" s="5">
        <f>IF($H270="NO",$N270, _xludf.NA())</f>
        <v>180000</v>
      </c>
    </row>
    <row r="271" spans="1:20" x14ac:dyDescent="0.3">
      <c r="A271">
        <v>270</v>
      </c>
      <c r="B271" t="s">
        <v>15</v>
      </c>
      <c r="C271">
        <v>350000</v>
      </c>
      <c r="D271" t="s">
        <v>10</v>
      </c>
      <c r="E271" t="s">
        <v>16</v>
      </c>
      <c r="F271" t="s">
        <v>12</v>
      </c>
      <c r="G271" t="s">
        <v>13</v>
      </c>
      <c r="H271" t="s">
        <v>13</v>
      </c>
      <c r="I271">
        <v>29</v>
      </c>
      <c r="J271">
        <f>(moras__2[[#This Row],[EDAD]]-AVERAGE(I:I))/ _xlfn.STDEV.P(I:I)</f>
        <v>-0.91096062953163204</v>
      </c>
      <c r="K271" t="str">
        <f>IF(ABS(moras__2[[#This Row],[Z-Score de edad]])&gt;1.96, "Atípico","Normal")</f>
        <v>Normal</v>
      </c>
      <c r="L271">
        <f>(moras__2[[#This Row],[SALARIO]]-AVERAGE(C:C)) / _xlfn.STDEV.P(C:C)</f>
        <v>-0.37924063110039496</v>
      </c>
      <c r="M271" t="str">
        <f>IF(ABS(moras__2[[#This Row],[Z-Score de salario]])&gt;1.96, "Atípico", "Normal")</f>
        <v>Normal</v>
      </c>
      <c r="N271" s="5">
        <f t="shared" si="12"/>
        <v>350000</v>
      </c>
      <c r="O271" s="5">
        <f t="shared" si="13"/>
        <v>29</v>
      </c>
      <c r="P271" s="5" t="str">
        <f t="shared" si="14"/>
        <v>ASALARIADO</v>
      </c>
      <c r="Q271" s="5" t="e">
        <f ca="1">IF($H271="SI", $O271, _xludf.NA())</f>
        <v>#NAME?</v>
      </c>
      <c r="R271" s="5">
        <f>IF($H271="NO",$O271, _xludf.NA())</f>
        <v>29</v>
      </c>
      <c r="S271" s="5" t="e">
        <f ca="1">IF($H271="SI",$N271, _xludf.NA())</f>
        <v>#NAME?</v>
      </c>
      <c r="T271" s="5">
        <f>IF($H271="NO",$N271, _xludf.NA())</f>
        <v>350000</v>
      </c>
    </row>
    <row r="272" spans="1:20" x14ac:dyDescent="0.3">
      <c r="A272">
        <v>271</v>
      </c>
      <c r="B272" t="s">
        <v>9</v>
      </c>
      <c r="C272">
        <v>281250</v>
      </c>
      <c r="D272" t="s">
        <v>10</v>
      </c>
      <c r="E272" t="s">
        <v>11</v>
      </c>
      <c r="F272" t="s">
        <v>12</v>
      </c>
      <c r="G272" t="s">
        <v>13</v>
      </c>
      <c r="H272" t="s">
        <v>13</v>
      </c>
      <c r="I272">
        <v>58</v>
      </c>
      <c r="J272">
        <f>(moras__2[[#This Row],[EDAD]]-AVERAGE(I:I))/ _xlfn.STDEV.P(I:I)</f>
        <v>1.1359287647796479</v>
      </c>
      <c r="K272" t="str">
        <f>IF(ABS(moras__2[[#This Row],[Z-Score de edad]])&gt;1.96, "Atípico","Normal")</f>
        <v>Normal</v>
      </c>
      <c r="L272">
        <f>(moras__2[[#This Row],[SALARIO]]-AVERAGE(C:C)) / _xlfn.STDEV.P(C:C)</f>
        <v>-0.46402074842358099</v>
      </c>
      <c r="M272" t="str">
        <f>IF(ABS(moras__2[[#This Row],[Z-Score de salario]])&gt;1.96, "Atípico", "Normal")</f>
        <v>Normal</v>
      </c>
      <c r="N272" s="5">
        <f t="shared" si="12"/>
        <v>281250</v>
      </c>
      <c r="O272" s="5">
        <f t="shared" si="13"/>
        <v>58</v>
      </c>
      <c r="P272" s="5" t="str">
        <f t="shared" si="14"/>
        <v>ASALARIADO</v>
      </c>
      <c r="Q272" s="5" t="e">
        <f ca="1">IF($H272="SI", $O272, _xludf.NA())</f>
        <v>#NAME?</v>
      </c>
      <c r="R272" s="5">
        <f>IF($H272="NO",$O272, _xludf.NA())</f>
        <v>58</v>
      </c>
      <c r="S272" s="5" t="e">
        <f ca="1">IF($H272="SI",$N272, _xludf.NA())</f>
        <v>#NAME?</v>
      </c>
      <c r="T272" s="5">
        <f>IF($H272="NO",$N272, _xludf.NA())</f>
        <v>281250</v>
      </c>
    </row>
    <row r="273" spans="1:20" x14ac:dyDescent="0.3">
      <c r="A273">
        <v>272</v>
      </c>
      <c r="B273" t="s">
        <v>15</v>
      </c>
      <c r="C273">
        <v>829364.58</v>
      </c>
      <c r="D273" t="s">
        <v>10</v>
      </c>
      <c r="E273" t="s">
        <v>16</v>
      </c>
      <c r="F273" t="s">
        <v>12</v>
      </c>
      <c r="G273" t="s">
        <v>13</v>
      </c>
      <c r="H273" t="s">
        <v>13</v>
      </c>
      <c r="I273">
        <v>30</v>
      </c>
      <c r="J273">
        <f>(moras__2[[#This Row],[EDAD]]-AVERAGE(I:I))/ _xlfn.STDEV.P(I:I)</f>
        <v>-0.84037823662434652</v>
      </c>
      <c r="K273" t="str">
        <f>IF(ABS(moras__2[[#This Row],[Z-Score de edad]])&gt;1.96, "Atípico","Normal")</f>
        <v>Normal</v>
      </c>
      <c r="L273">
        <f>(moras__2[[#This Row],[SALARIO]]-AVERAGE(C:C)) / _xlfn.STDEV.P(C:C)</f>
        <v>0.21189515556112923</v>
      </c>
      <c r="M273" t="str">
        <f>IF(ABS(moras__2[[#This Row],[Z-Score de salario]])&gt;1.96, "Atípico", "Normal")</f>
        <v>Normal</v>
      </c>
      <c r="N273" s="5">
        <f t="shared" si="12"/>
        <v>829364.58</v>
      </c>
      <c r="O273" s="5">
        <f t="shared" si="13"/>
        <v>30</v>
      </c>
      <c r="P273" s="5" t="str">
        <f t="shared" si="14"/>
        <v>ASALARIADO</v>
      </c>
      <c r="Q273" s="5" t="e">
        <f ca="1">IF($H273="SI", $O273, _xludf.NA())</f>
        <v>#NAME?</v>
      </c>
      <c r="R273" s="5">
        <f>IF($H273="NO",$O273, _xludf.NA())</f>
        <v>30</v>
      </c>
      <c r="S273" s="5" t="e">
        <f ca="1">IF($H273="SI",$N273, _xludf.NA())</f>
        <v>#NAME?</v>
      </c>
      <c r="T273" s="5">
        <f>IF($H273="NO",$N273, _xludf.NA())</f>
        <v>829364.58</v>
      </c>
    </row>
    <row r="274" spans="1:20" x14ac:dyDescent="0.3">
      <c r="A274">
        <v>273</v>
      </c>
      <c r="B274" t="s">
        <v>15</v>
      </c>
      <c r="C274">
        <v>403983</v>
      </c>
      <c r="D274" t="s">
        <v>18</v>
      </c>
      <c r="E274" t="s">
        <v>16</v>
      </c>
      <c r="F274" t="s">
        <v>12</v>
      </c>
      <c r="G274" t="s">
        <v>13</v>
      </c>
      <c r="H274" t="s">
        <v>12</v>
      </c>
      <c r="I274">
        <v>41</v>
      </c>
      <c r="J274">
        <f>(moras__2[[#This Row],[EDAD]]-AVERAGE(I:I))/ _xlfn.STDEV.P(I:I)</f>
        <v>-6.397191464420586E-2</v>
      </c>
      <c r="K274" t="str">
        <f>IF(ABS(moras__2[[#This Row],[Z-Score de edad]])&gt;1.96, "Atípico","Normal")</f>
        <v>Normal</v>
      </c>
      <c r="L274">
        <f>(moras__2[[#This Row],[SALARIO]]-AVERAGE(C:C)) / _xlfn.STDEV.P(C:C)</f>
        <v>-0.31267066639555785</v>
      </c>
      <c r="M274" t="str">
        <f>IF(ABS(moras__2[[#This Row],[Z-Score de salario]])&gt;1.96, "Atípico", "Normal")</f>
        <v>Normal</v>
      </c>
      <c r="N274" s="5">
        <f t="shared" si="12"/>
        <v>403983</v>
      </c>
      <c r="O274" s="5">
        <f t="shared" si="13"/>
        <v>41</v>
      </c>
      <c r="P274" s="5" t="str">
        <f t="shared" si="14"/>
        <v>TRABAJADOR INDEPENDIENTE</v>
      </c>
      <c r="Q274" s="5">
        <f>IF($H274="SI", $O274, _xludf.NA())</f>
        <v>41</v>
      </c>
      <c r="R274" s="5" t="e">
        <f ca="1">IF($H274="NO",$O274, _xludf.NA())</f>
        <v>#NAME?</v>
      </c>
      <c r="S274" s="5">
        <f>IF($H274="SI",$N274, _xludf.NA())</f>
        <v>403983</v>
      </c>
      <c r="T274" s="5" t="e">
        <f ca="1">IF($H274="NO",$N274, _xludf.NA())</f>
        <v>#NAME?</v>
      </c>
    </row>
    <row r="275" spans="1:20" x14ac:dyDescent="0.3">
      <c r="A275">
        <v>274</v>
      </c>
      <c r="B275" t="s">
        <v>15</v>
      </c>
      <c r="C275">
        <v>545646</v>
      </c>
      <c r="D275" t="s">
        <v>10</v>
      </c>
      <c r="E275" t="s">
        <v>16</v>
      </c>
      <c r="F275" t="s">
        <v>12</v>
      </c>
      <c r="G275" t="s">
        <v>13</v>
      </c>
      <c r="H275" t="s">
        <v>13</v>
      </c>
      <c r="I275">
        <v>44</v>
      </c>
      <c r="J275">
        <f>(moras__2[[#This Row],[EDAD]]-AVERAGE(I:I))/ _xlfn.STDEV.P(I:I)</f>
        <v>0.14777526407765068</v>
      </c>
      <c r="K275" t="str">
        <f>IF(ABS(moras__2[[#This Row],[Z-Score de edad]])&gt;1.96, "Atípico","Normal")</f>
        <v>Normal</v>
      </c>
      <c r="L275">
        <f>(moras__2[[#This Row],[SALARIO]]-AVERAGE(C:C)) / _xlfn.STDEV.P(C:C)</f>
        <v>-0.1379767644267651</v>
      </c>
      <c r="M275" t="str">
        <f>IF(ABS(moras__2[[#This Row],[Z-Score de salario]])&gt;1.96, "Atípico", "Normal")</f>
        <v>Normal</v>
      </c>
      <c r="N275" s="5">
        <f t="shared" si="12"/>
        <v>545646</v>
      </c>
      <c r="O275" s="5">
        <f t="shared" si="13"/>
        <v>44</v>
      </c>
      <c r="P275" s="5" t="str">
        <f t="shared" si="14"/>
        <v>ASALARIADO</v>
      </c>
      <c r="Q275" s="5" t="e">
        <f ca="1">IF($H275="SI", $O275, _xludf.NA())</f>
        <v>#NAME?</v>
      </c>
      <c r="R275" s="5">
        <f>IF($H275="NO",$O275, _xludf.NA())</f>
        <v>44</v>
      </c>
      <c r="S275" s="5" t="e">
        <f ca="1">IF($H275="SI",$N275, _xludf.NA())</f>
        <v>#NAME?</v>
      </c>
      <c r="T275" s="5">
        <f>IF($H275="NO",$N275, _xludf.NA())</f>
        <v>545646</v>
      </c>
    </row>
    <row r="276" spans="1:20" x14ac:dyDescent="0.3">
      <c r="A276">
        <v>275</v>
      </c>
      <c r="B276" t="s">
        <v>9</v>
      </c>
      <c r="C276">
        <v>417064</v>
      </c>
      <c r="D276" t="s">
        <v>10</v>
      </c>
      <c r="E276" t="s">
        <v>16</v>
      </c>
      <c r="F276" t="s">
        <v>12</v>
      </c>
      <c r="G276" t="s">
        <v>13</v>
      </c>
      <c r="H276" t="s">
        <v>13</v>
      </c>
      <c r="I276">
        <v>59</v>
      </c>
      <c r="J276">
        <f>(moras__2[[#This Row],[EDAD]]-AVERAGE(I:I))/ _xlfn.STDEV.P(I:I)</f>
        <v>1.2065111576869334</v>
      </c>
      <c r="K276" t="str">
        <f>IF(ABS(moras__2[[#This Row],[Z-Score de edad]])&gt;1.96, "Atípico","Normal")</f>
        <v>Normal</v>
      </c>
      <c r="L276">
        <f>(moras__2[[#This Row],[SALARIO]]-AVERAGE(C:C)) / _xlfn.STDEV.P(C:C)</f>
        <v>-0.29653963054530919</v>
      </c>
      <c r="M276" t="str">
        <f>IF(ABS(moras__2[[#This Row],[Z-Score de salario]])&gt;1.96, "Atípico", "Normal")</f>
        <v>Normal</v>
      </c>
      <c r="N276" s="5">
        <f t="shared" si="12"/>
        <v>417064</v>
      </c>
      <c r="O276" s="5">
        <f t="shared" si="13"/>
        <v>59</v>
      </c>
      <c r="P276" s="5" t="str">
        <f t="shared" si="14"/>
        <v>ASALARIADO</v>
      </c>
      <c r="Q276" s="5" t="e">
        <f ca="1">IF($H276="SI", $O276, _xludf.NA())</f>
        <v>#NAME?</v>
      </c>
      <c r="R276" s="5">
        <f>IF($H276="NO",$O276, _xludf.NA())</f>
        <v>59</v>
      </c>
      <c r="S276" s="5" t="e">
        <f ca="1">IF($H276="SI",$N276, _xludf.NA())</f>
        <v>#NAME?</v>
      </c>
      <c r="T276" s="5">
        <f>IF($H276="NO",$N276, _xludf.NA())</f>
        <v>417064</v>
      </c>
    </row>
    <row r="277" spans="1:20" x14ac:dyDescent="0.3">
      <c r="A277">
        <v>276</v>
      </c>
      <c r="B277" t="s">
        <v>9</v>
      </c>
      <c r="C277">
        <v>621333.79</v>
      </c>
      <c r="D277" t="s">
        <v>10</v>
      </c>
      <c r="E277" t="s">
        <v>16</v>
      </c>
      <c r="F277" t="s">
        <v>12</v>
      </c>
      <c r="G277" t="s">
        <v>13</v>
      </c>
      <c r="H277" t="s">
        <v>13</v>
      </c>
      <c r="I277">
        <v>47</v>
      </c>
      <c r="J277">
        <f>(moras__2[[#This Row],[EDAD]]-AVERAGE(I:I))/ _xlfn.STDEV.P(I:I)</f>
        <v>0.35952244279950724</v>
      </c>
      <c r="K277" t="str">
        <f>IF(ABS(moras__2[[#This Row],[Z-Score de edad]])&gt;1.96, "Atípico","Normal")</f>
        <v>Normal</v>
      </c>
      <c r="L277">
        <f>(moras__2[[#This Row],[SALARIO]]-AVERAGE(C:C)) / _xlfn.STDEV.P(C:C)</f>
        <v>-4.4641204919380832E-2</v>
      </c>
      <c r="M277" t="str">
        <f>IF(ABS(moras__2[[#This Row],[Z-Score de salario]])&gt;1.96, "Atípico", "Normal")</f>
        <v>Normal</v>
      </c>
      <c r="N277" s="5">
        <f t="shared" si="12"/>
        <v>621333.79</v>
      </c>
      <c r="O277" s="5">
        <f t="shared" si="13"/>
        <v>47</v>
      </c>
      <c r="P277" s="5" t="str">
        <f t="shared" si="14"/>
        <v>ASALARIADO</v>
      </c>
      <c r="Q277" s="5" t="e">
        <f ca="1">IF($H277="SI", $O277, _xludf.NA())</f>
        <v>#NAME?</v>
      </c>
      <c r="R277" s="5">
        <f>IF($H277="NO",$O277, _xludf.NA())</f>
        <v>47</v>
      </c>
      <c r="S277" s="5" t="e">
        <f ca="1">IF($H277="SI",$N277, _xludf.NA())</f>
        <v>#NAME?</v>
      </c>
      <c r="T277" s="5">
        <f>IF($H277="NO",$N277, _xludf.NA())</f>
        <v>621333.79</v>
      </c>
    </row>
    <row r="278" spans="1:20" x14ac:dyDescent="0.3">
      <c r="A278">
        <v>277</v>
      </c>
      <c r="B278" t="s">
        <v>9</v>
      </c>
      <c r="C278">
        <v>297046</v>
      </c>
      <c r="D278" t="s">
        <v>17</v>
      </c>
      <c r="E278" t="s">
        <v>16</v>
      </c>
      <c r="F278" t="s">
        <v>12</v>
      </c>
      <c r="G278" t="s">
        <v>13</v>
      </c>
      <c r="H278" t="s">
        <v>13</v>
      </c>
      <c r="I278">
        <v>24</v>
      </c>
      <c r="J278">
        <f>(moras__2[[#This Row],[EDAD]]-AVERAGE(I:I))/ _xlfn.STDEV.P(I:I)</f>
        <v>-1.2638725940680595</v>
      </c>
      <c r="K278" t="str">
        <f>IF(ABS(moras__2[[#This Row],[Z-Score de edad]])&gt;1.96, "Atípico","Normal")</f>
        <v>Normal</v>
      </c>
      <c r="L278">
        <f>(moras__2[[#This Row],[SALARIO]]-AVERAGE(C:C)) / _xlfn.STDEV.P(C:C)</f>
        <v>-0.44454166866740574</v>
      </c>
      <c r="M278" t="str">
        <f>IF(ABS(moras__2[[#This Row],[Z-Score de salario]])&gt;1.96, "Atípico", "Normal")</f>
        <v>Normal</v>
      </c>
      <c r="N278" s="5">
        <f t="shared" si="12"/>
        <v>297046</v>
      </c>
      <c r="O278" s="5">
        <f t="shared" si="13"/>
        <v>24</v>
      </c>
      <c r="P278" s="5" t="str">
        <f t="shared" si="14"/>
        <v>ASEGURADO VOLUNTARIO</v>
      </c>
      <c r="Q278" s="5" t="e">
        <f ca="1">IF($H278="SI", $O278, _xludf.NA())</f>
        <v>#NAME?</v>
      </c>
      <c r="R278" s="5">
        <f>IF($H278="NO",$O278, _xludf.NA())</f>
        <v>24</v>
      </c>
      <c r="S278" s="5" t="e">
        <f ca="1">IF($H278="SI",$N278, _xludf.NA())</f>
        <v>#NAME?</v>
      </c>
      <c r="T278" s="5">
        <f>IF($H278="NO",$N278, _xludf.NA())</f>
        <v>297046</v>
      </c>
    </row>
    <row r="279" spans="1:20" x14ac:dyDescent="0.3">
      <c r="A279">
        <v>278</v>
      </c>
      <c r="B279" t="s">
        <v>15</v>
      </c>
      <c r="C279">
        <v>527824.5</v>
      </c>
      <c r="D279" t="s">
        <v>14</v>
      </c>
      <c r="E279" t="s">
        <v>11</v>
      </c>
      <c r="F279" t="s">
        <v>12</v>
      </c>
      <c r="G279" t="s">
        <v>13</v>
      </c>
      <c r="H279" t="s">
        <v>13</v>
      </c>
      <c r="I279">
        <v>68</v>
      </c>
      <c r="J279">
        <f>(moras__2[[#This Row],[EDAD]]-AVERAGE(I:I))/ _xlfn.STDEV.P(I:I)</f>
        <v>1.8417526938525031</v>
      </c>
      <c r="K279" t="str">
        <f>IF(ABS(moras__2[[#This Row],[Z-Score de edad]])&gt;1.96, "Atípico","Normal")</f>
        <v>Normal</v>
      </c>
      <c r="L279">
        <f>(moras__2[[#This Row],[SALARIO]]-AVERAGE(C:C)) / _xlfn.STDEV.P(C:C)</f>
        <v>-0.15995362058494925</v>
      </c>
      <c r="M279" t="str">
        <f>IF(ABS(moras__2[[#This Row],[Z-Score de salario]])&gt;1.96, "Atípico", "Normal")</f>
        <v>Normal</v>
      </c>
      <c r="N279" s="5">
        <f t="shared" si="12"/>
        <v>527824.5</v>
      </c>
      <c r="O279" s="5">
        <f t="shared" si="13"/>
        <v>68</v>
      </c>
      <c r="P279" s="5" t="str">
        <f t="shared" si="14"/>
        <v>PENSIONADOS EN SU PROPIO SISTEMA</v>
      </c>
      <c r="Q279" s="5" t="e">
        <f ca="1">IF($H279="SI", $O279, _xludf.NA())</f>
        <v>#NAME?</v>
      </c>
      <c r="R279" s="5">
        <f>IF($H279="NO",$O279, _xludf.NA())</f>
        <v>68</v>
      </c>
      <c r="S279" s="5" t="e">
        <f ca="1">IF($H279="SI",$N279, _xludf.NA())</f>
        <v>#NAME?</v>
      </c>
      <c r="T279" s="5">
        <f>IF($H279="NO",$N279, _xludf.NA())</f>
        <v>527824.5</v>
      </c>
    </row>
    <row r="280" spans="1:20" x14ac:dyDescent="0.3">
      <c r="A280">
        <v>279</v>
      </c>
      <c r="B280" t="s">
        <v>9</v>
      </c>
      <c r="C280">
        <v>278030</v>
      </c>
      <c r="D280" t="s">
        <v>19</v>
      </c>
      <c r="E280" t="s">
        <v>16</v>
      </c>
      <c r="F280" t="s">
        <v>12</v>
      </c>
      <c r="G280" t="s">
        <v>13</v>
      </c>
      <c r="H280" t="s">
        <v>13</v>
      </c>
      <c r="I280">
        <v>43</v>
      </c>
      <c r="J280">
        <f>(moras__2[[#This Row],[EDAD]]-AVERAGE(I:I))/ _xlfn.STDEV.P(I:I)</f>
        <v>7.7192871170365177E-2</v>
      </c>
      <c r="K280" t="str">
        <f>IF(ABS(moras__2[[#This Row],[Z-Score de edad]])&gt;1.96, "Atípico","Normal")</f>
        <v>Normal</v>
      </c>
      <c r="L280">
        <f>(moras__2[[#This Row],[SALARIO]]-AVERAGE(C:C)) / _xlfn.STDEV.P(C:C)</f>
        <v>-0.46799154082766331</v>
      </c>
      <c r="M280" t="str">
        <f>IF(ABS(moras__2[[#This Row],[Z-Score de salario]])&gt;1.96, "Atípico", "Normal")</f>
        <v>Normal</v>
      </c>
      <c r="N280" s="5">
        <f t="shared" si="12"/>
        <v>278030</v>
      </c>
      <c r="O280" s="5">
        <f t="shared" si="13"/>
        <v>43</v>
      </c>
      <c r="P280" s="5" t="str">
        <f t="shared" si="14"/>
        <v>CONVENIOS ESPECIALES DE TRABAJADORES INDEPENDIENTES</v>
      </c>
      <c r="Q280" s="5" t="e">
        <f ca="1">IF($H280="SI", $O280, _xludf.NA())</f>
        <v>#NAME?</v>
      </c>
      <c r="R280" s="5">
        <f>IF($H280="NO",$O280, _xludf.NA())</f>
        <v>43</v>
      </c>
      <c r="S280" s="5" t="e">
        <f ca="1">IF($H280="SI",$N280, _xludf.NA())</f>
        <v>#NAME?</v>
      </c>
      <c r="T280" s="5">
        <f>IF($H280="NO",$N280, _xludf.NA())</f>
        <v>278030</v>
      </c>
    </row>
    <row r="281" spans="1:20" x14ac:dyDescent="0.3">
      <c r="A281">
        <v>280</v>
      </c>
      <c r="B281" t="s">
        <v>15</v>
      </c>
      <c r="C281">
        <v>300000</v>
      </c>
      <c r="D281" t="s">
        <v>17</v>
      </c>
      <c r="E281" t="s">
        <v>16</v>
      </c>
      <c r="F281" t="s">
        <v>12</v>
      </c>
      <c r="G281" t="s">
        <v>12</v>
      </c>
      <c r="H281" t="s">
        <v>13</v>
      </c>
      <c r="I281">
        <v>57</v>
      </c>
      <c r="J281">
        <f>(moras__2[[#This Row],[EDAD]]-AVERAGE(I:I))/ _xlfn.STDEV.P(I:I)</f>
        <v>1.0653463718723624</v>
      </c>
      <c r="K281" t="str">
        <f>IF(ABS(moras__2[[#This Row],[Z-Score de edad]])&gt;1.96, "Atípico","Normal")</f>
        <v>Normal</v>
      </c>
      <c r="L281">
        <f>(moras__2[[#This Row],[SALARIO]]-AVERAGE(C:C)) / _xlfn.STDEV.P(C:C)</f>
        <v>-0.44089889824453027</v>
      </c>
      <c r="M281" t="str">
        <f>IF(ABS(moras__2[[#This Row],[Z-Score de salario]])&gt;1.96, "Atípico", "Normal")</f>
        <v>Normal</v>
      </c>
      <c r="N281" s="5">
        <f t="shared" si="12"/>
        <v>300000</v>
      </c>
      <c r="O281" s="5">
        <f t="shared" si="13"/>
        <v>57</v>
      </c>
      <c r="P281" s="5" t="str">
        <f t="shared" si="14"/>
        <v>ASEGURADO VOLUNTARIO</v>
      </c>
      <c r="Q281" s="5" t="e">
        <f ca="1">IF($H281="SI", $O281, _xludf.NA())</f>
        <v>#NAME?</v>
      </c>
      <c r="R281" s="5">
        <f>IF($H281="NO",$O281, _xludf.NA())</f>
        <v>57</v>
      </c>
      <c r="S281" s="5" t="e">
        <f ca="1">IF($H281="SI",$N281, _xludf.NA())</f>
        <v>#NAME?</v>
      </c>
      <c r="T281" s="5">
        <f>IF($H281="NO",$N281, _xludf.NA())</f>
        <v>300000</v>
      </c>
    </row>
    <row r="282" spans="1:20" x14ac:dyDescent="0.3">
      <c r="A282">
        <v>281</v>
      </c>
      <c r="B282" t="s">
        <v>15</v>
      </c>
      <c r="C282">
        <v>453393.84</v>
      </c>
      <c r="D282" t="s">
        <v>10</v>
      </c>
      <c r="E282" t="s">
        <v>16</v>
      </c>
      <c r="F282" t="s">
        <v>12</v>
      </c>
      <c r="G282" t="s">
        <v>13</v>
      </c>
      <c r="H282" t="s">
        <v>13</v>
      </c>
      <c r="I282">
        <v>31</v>
      </c>
      <c r="J282">
        <f>(moras__2[[#This Row],[EDAD]]-AVERAGE(I:I))/ _xlfn.STDEV.P(I:I)</f>
        <v>-0.769795843717061</v>
      </c>
      <c r="K282" t="str">
        <f>IF(ABS(moras__2[[#This Row],[Z-Score de edad]])&gt;1.96, "Atípico","Normal")</f>
        <v>Normal</v>
      </c>
      <c r="L282">
        <f>(moras__2[[#This Row],[SALARIO]]-AVERAGE(C:C)) / _xlfn.STDEV.P(C:C)</f>
        <v>-0.25173893094483529</v>
      </c>
      <c r="M282" t="str">
        <f>IF(ABS(moras__2[[#This Row],[Z-Score de salario]])&gt;1.96, "Atípico", "Normal")</f>
        <v>Normal</v>
      </c>
      <c r="N282" s="5">
        <f t="shared" si="12"/>
        <v>453393.84</v>
      </c>
      <c r="O282" s="5">
        <f t="shared" si="13"/>
        <v>31</v>
      </c>
      <c r="P282" s="5" t="str">
        <f t="shared" si="14"/>
        <v>ASALARIADO</v>
      </c>
      <c r="Q282" s="5" t="e">
        <f ca="1">IF($H282="SI", $O282, _xludf.NA())</f>
        <v>#NAME?</v>
      </c>
      <c r="R282" s="5">
        <f>IF($H282="NO",$O282, _xludf.NA())</f>
        <v>31</v>
      </c>
      <c r="S282" s="5" t="e">
        <f ca="1">IF($H282="SI",$N282, _xludf.NA())</f>
        <v>#NAME?</v>
      </c>
      <c r="T282" s="5">
        <f>IF($H282="NO",$N282, _xludf.NA())</f>
        <v>453393.84</v>
      </c>
    </row>
    <row r="283" spans="1:20" x14ac:dyDescent="0.3">
      <c r="A283">
        <v>282</v>
      </c>
      <c r="B283" t="s">
        <v>15</v>
      </c>
      <c r="C283">
        <v>297062</v>
      </c>
      <c r="D283" t="s">
        <v>18</v>
      </c>
      <c r="E283" t="s">
        <v>16</v>
      </c>
      <c r="F283" t="s">
        <v>12</v>
      </c>
      <c r="G283" t="s">
        <v>13</v>
      </c>
      <c r="H283" t="s">
        <v>12</v>
      </c>
      <c r="I283">
        <v>40</v>
      </c>
      <c r="J283">
        <f>(moras__2[[#This Row],[EDAD]]-AVERAGE(I:I))/ _xlfn.STDEV.P(I:I)</f>
        <v>-0.13455430755149136</v>
      </c>
      <c r="K283" t="str">
        <f>IF(ABS(moras__2[[#This Row],[Z-Score de edad]])&gt;1.96, "Atípico","Normal")</f>
        <v>Normal</v>
      </c>
      <c r="L283">
        <f>(moras__2[[#This Row],[SALARIO]]-AVERAGE(C:C)) / _xlfn.STDEV.P(C:C)</f>
        <v>-0.44452193802191964</v>
      </c>
      <c r="M283" t="str">
        <f>IF(ABS(moras__2[[#This Row],[Z-Score de salario]])&gt;1.96, "Atípico", "Normal")</f>
        <v>Normal</v>
      </c>
      <c r="N283" s="5">
        <f t="shared" si="12"/>
        <v>297062</v>
      </c>
      <c r="O283" s="5">
        <f t="shared" si="13"/>
        <v>40</v>
      </c>
      <c r="P283" s="5" t="str">
        <f t="shared" si="14"/>
        <v>TRABAJADOR INDEPENDIENTE</v>
      </c>
      <c r="Q283" s="5">
        <f>IF($H283="SI", $O283, _xludf.NA())</f>
        <v>40</v>
      </c>
      <c r="R283" s="5" t="e">
        <f ca="1">IF($H283="NO",$O283, _xludf.NA())</f>
        <v>#NAME?</v>
      </c>
      <c r="S283" s="5">
        <f>IF($H283="SI",$N283, _xludf.NA())</f>
        <v>297062</v>
      </c>
      <c r="T283" s="5" t="e">
        <f ca="1">IF($H283="NO",$N283, _xludf.NA())</f>
        <v>#NAME?</v>
      </c>
    </row>
    <row r="284" spans="1:20" x14ac:dyDescent="0.3">
      <c r="A284">
        <v>283</v>
      </c>
      <c r="B284" t="s">
        <v>15</v>
      </c>
      <c r="C284">
        <v>245436.97</v>
      </c>
      <c r="D284" t="s">
        <v>10</v>
      </c>
      <c r="E284" t="s">
        <v>16</v>
      </c>
      <c r="F284" t="s">
        <v>12</v>
      </c>
      <c r="G284" t="s">
        <v>13</v>
      </c>
      <c r="H284" t="s">
        <v>13</v>
      </c>
      <c r="I284">
        <v>27</v>
      </c>
      <c r="J284">
        <f>(moras__2[[#This Row],[EDAD]]-AVERAGE(I:I))/ _xlfn.STDEV.P(I:I)</f>
        <v>-1.052125415346203</v>
      </c>
      <c r="K284" t="str">
        <f>IF(ABS(moras__2[[#This Row],[Z-Score de edad]])&gt;1.96, "Atípico","Normal")</f>
        <v>Normal</v>
      </c>
      <c r="L284">
        <f>(moras__2[[#This Row],[SALARIO]]-AVERAGE(C:C)) / _xlfn.STDEV.P(C:C)</f>
        <v>-0.50818413584319966</v>
      </c>
      <c r="M284" t="str">
        <f>IF(ABS(moras__2[[#This Row],[Z-Score de salario]])&gt;1.96, "Atípico", "Normal")</f>
        <v>Normal</v>
      </c>
      <c r="N284" s="5">
        <f t="shared" si="12"/>
        <v>245436.97</v>
      </c>
      <c r="O284" s="5">
        <f t="shared" si="13"/>
        <v>27</v>
      </c>
      <c r="P284" s="5" t="str">
        <f t="shared" si="14"/>
        <v>ASALARIADO</v>
      </c>
      <c r="Q284" s="5" t="e">
        <f ca="1">IF($H284="SI", $O284, _xludf.NA())</f>
        <v>#NAME?</v>
      </c>
      <c r="R284" s="5">
        <f>IF($H284="NO",$O284, _xludf.NA())</f>
        <v>27</v>
      </c>
      <c r="S284" s="5" t="e">
        <f ca="1">IF($H284="SI",$N284, _xludf.NA())</f>
        <v>#NAME?</v>
      </c>
      <c r="T284" s="5">
        <f>IF($H284="NO",$N284, _xludf.NA())</f>
        <v>245436.97</v>
      </c>
    </row>
    <row r="285" spans="1:20" x14ac:dyDescent="0.3">
      <c r="A285">
        <v>284</v>
      </c>
      <c r="B285" t="s">
        <v>9</v>
      </c>
      <c r="C285">
        <v>2005101</v>
      </c>
      <c r="D285" t="s">
        <v>10</v>
      </c>
      <c r="E285" t="s">
        <v>16</v>
      </c>
      <c r="F285" t="s">
        <v>12</v>
      </c>
      <c r="G285" t="s">
        <v>13</v>
      </c>
      <c r="H285" t="s">
        <v>13</v>
      </c>
      <c r="I285">
        <v>32</v>
      </c>
      <c r="J285">
        <f>(moras__2[[#This Row],[EDAD]]-AVERAGE(I:I))/ _xlfn.STDEV.P(I:I)</f>
        <v>-0.69921345080977548</v>
      </c>
      <c r="K285" t="str">
        <f>IF(ABS(moras__2[[#This Row],[Z-Score de edad]])&gt;1.96, "Atípico","Normal")</f>
        <v>Normal</v>
      </c>
      <c r="L285">
        <f>(moras__2[[#This Row],[SALARIO]]-AVERAGE(C:C)) / _xlfn.STDEV.P(C:C)</f>
        <v>1.6617725610701142</v>
      </c>
      <c r="M285" t="str">
        <f>IF(ABS(moras__2[[#This Row],[Z-Score de salario]])&gt;1.96, "Atípico", "Normal")</f>
        <v>Normal</v>
      </c>
      <c r="N285" s="5">
        <f t="shared" si="12"/>
        <v>2005101</v>
      </c>
      <c r="O285" s="5">
        <f t="shared" si="13"/>
        <v>32</v>
      </c>
      <c r="P285" s="5" t="str">
        <f t="shared" si="14"/>
        <v>ASALARIADO</v>
      </c>
      <c r="Q285" s="5" t="e">
        <f ca="1">IF($H285="SI", $O285, _xludf.NA())</f>
        <v>#NAME?</v>
      </c>
      <c r="R285" s="5">
        <f>IF($H285="NO",$O285, _xludf.NA())</f>
        <v>32</v>
      </c>
      <c r="S285" s="5" t="e">
        <f ca="1">IF($H285="SI",$N285, _xludf.NA())</f>
        <v>#NAME?</v>
      </c>
      <c r="T285" s="5">
        <f>IF($H285="NO",$N285, _xludf.NA())</f>
        <v>2005101</v>
      </c>
    </row>
    <row r="286" spans="1:20" x14ac:dyDescent="0.3">
      <c r="A286">
        <v>285</v>
      </c>
      <c r="B286" t="s">
        <v>15</v>
      </c>
      <c r="C286">
        <v>342332</v>
      </c>
      <c r="D286" t="s">
        <v>18</v>
      </c>
      <c r="E286" t="s">
        <v>16</v>
      </c>
      <c r="F286" t="s">
        <v>12</v>
      </c>
      <c r="G286" t="s">
        <v>13</v>
      </c>
      <c r="H286" t="s">
        <v>13</v>
      </c>
      <c r="I286">
        <v>61</v>
      </c>
      <c r="J286">
        <f>(moras__2[[#This Row],[EDAD]]-AVERAGE(I:I))/ _xlfn.STDEV.P(I:I)</f>
        <v>1.3476759435015044</v>
      </c>
      <c r="K286" t="str">
        <f>IF(ABS(moras__2[[#This Row],[Z-Score de edad]])&gt;1.96, "Atípico","Normal")</f>
        <v>Normal</v>
      </c>
      <c r="L286">
        <f>(moras__2[[#This Row],[SALARIO]]-AVERAGE(C:C)) / _xlfn.STDEV.P(C:C)</f>
        <v>-0.38869654294961953</v>
      </c>
      <c r="M286" t="str">
        <f>IF(ABS(moras__2[[#This Row],[Z-Score de salario]])&gt;1.96, "Atípico", "Normal")</f>
        <v>Normal</v>
      </c>
      <c r="N286" s="5">
        <f t="shared" si="12"/>
        <v>342332</v>
      </c>
      <c r="O286" s="5">
        <f t="shared" si="13"/>
        <v>61</v>
      </c>
      <c r="P286" s="5" t="str">
        <f t="shared" si="14"/>
        <v>TRABAJADOR INDEPENDIENTE</v>
      </c>
      <c r="Q286" s="5" t="e">
        <f ca="1">IF($H286="SI", $O286, _xludf.NA())</f>
        <v>#NAME?</v>
      </c>
      <c r="R286" s="5">
        <f>IF($H286="NO",$O286, _xludf.NA())</f>
        <v>61</v>
      </c>
      <c r="S286" s="5" t="e">
        <f ca="1">IF($H286="SI",$N286, _xludf.NA())</f>
        <v>#NAME?</v>
      </c>
      <c r="T286" s="5">
        <f>IF($H286="NO",$N286, _xludf.NA())</f>
        <v>342332</v>
      </c>
    </row>
    <row r="287" spans="1:20" x14ac:dyDescent="0.3">
      <c r="A287">
        <v>286</v>
      </c>
      <c r="B287" t="s">
        <v>9</v>
      </c>
      <c r="C287">
        <v>1000000</v>
      </c>
      <c r="D287" t="s">
        <v>10</v>
      </c>
      <c r="E287" t="s">
        <v>16</v>
      </c>
      <c r="F287" t="s">
        <v>12</v>
      </c>
      <c r="G287" t="s">
        <v>13</v>
      </c>
      <c r="H287" t="s">
        <v>12</v>
      </c>
      <c r="I287">
        <v>52</v>
      </c>
      <c r="J287">
        <f>(moras__2[[#This Row],[EDAD]]-AVERAGE(I:I))/ _xlfn.STDEV.P(I:I)</f>
        <v>0.71243440733593477</v>
      </c>
      <c r="K287" t="str">
        <f>IF(ABS(moras__2[[#This Row],[Z-Score de edad]])&gt;1.96, "Atípico","Normal")</f>
        <v>Normal</v>
      </c>
      <c r="L287">
        <f>(moras__2[[#This Row],[SALARIO]]-AVERAGE(C:C)) / _xlfn.STDEV.P(C:C)</f>
        <v>0.42231684177336382</v>
      </c>
      <c r="M287" t="str">
        <f>IF(ABS(moras__2[[#This Row],[Z-Score de salario]])&gt;1.96, "Atípico", "Normal")</f>
        <v>Normal</v>
      </c>
      <c r="N287" s="5">
        <f t="shared" si="12"/>
        <v>1000000</v>
      </c>
      <c r="O287" s="5">
        <f t="shared" si="13"/>
        <v>52</v>
      </c>
      <c r="P287" s="5" t="str">
        <f t="shared" si="14"/>
        <v>ASALARIADO</v>
      </c>
      <c r="Q287" s="5">
        <f>IF($H287="SI", $O287, _xludf.NA())</f>
        <v>52</v>
      </c>
      <c r="R287" s="5" t="e">
        <f ca="1">IF($H287="NO",$O287, _xludf.NA())</f>
        <v>#NAME?</v>
      </c>
      <c r="S287" s="5">
        <f>IF($H287="SI",$N287, _xludf.NA())</f>
        <v>1000000</v>
      </c>
      <c r="T287" s="5" t="e">
        <f ca="1">IF($H287="NO",$N287, _xludf.NA())</f>
        <v>#NAME?</v>
      </c>
    </row>
    <row r="288" spans="1:20" x14ac:dyDescent="0.3">
      <c r="A288">
        <v>287</v>
      </c>
      <c r="B288" t="s">
        <v>9</v>
      </c>
      <c r="C288">
        <v>347514.23</v>
      </c>
      <c r="D288" t="s">
        <v>10</v>
      </c>
      <c r="E288" t="s">
        <v>16</v>
      </c>
      <c r="F288" t="s">
        <v>12</v>
      </c>
      <c r="G288" t="s">
        <v>13</v>
      </c>
      <c r="H288" t="s">
        <v>13</v>
      </c>
      <c r="I288">
        <v>30</v>
      </c>
      <c r="J288">
        <f>(moras__2[[#This Row],[EDAD]]-AVERAGE(I:I))/ _xlfn.STDEV.P(I:I)</f>
        <v>-0.84037823662434652</v>
      </c>
      <c r="K288" t="str">
        <f>IF(ABS(moras__2[[#This Row],[Z-Score de edad]])&gt;1.96, "Atípico","Normal")</f>
        <v>Normal</v>
      </c>
      <c r="L288">
        <f>(moras__2[[#This Row],[SALARIO]]-AVERAGE(C:C)) / _xlfn.STDEV.P(C:C)</f>
        <v>-0.38230599651477254</v>
      </c>
      <c r="M288" t="str">
        <f>IF(ABS(moras__2[[#This Row],[Z-Score de salario]])&gt;1.96, "Atípico", "Normal")</f>
        <v>Normal</v>
      </c>
      <c r="N288" s="5">
        <f t="shared" si="12"/>
        <v>347514.23</v>
      </c>
      <c r="O288" s="5">
        <f t="shared" si="13"/>
        <v>30</v>
      </c>
      <c r="P288" s="5" t="str">
        <f t="shared" si="14"/>
        <v>ASALARIADO</v>
      </c>
      <c r="Q288" s="5" t="e">
        <f ca="1">IF($H288="SI", $O288, _xludf.NA())</f>
        <v>#NAME?</v>
      </c>
      <c r="R288" s="5">
        <f>IF($H288="NO",$O288, _xludf.NA())</f>
        <v>30</v>
      </c>
      <c r="S288" s="5" t="e">
        <f ca="1">IF($H288="SI",$N288, _xludf.NA())</f>
        <v>#NAME?</v>
      </c>
      <c r="T288" s="5">
        <f>IF($H288="NO",$N288, _xludf.NA())</f>
        <v>347514.23</v>
      </c>
    </row>
    <row r="289" spans="1:20" x14ac:dyDescent="0.3">
      <c r="A289">
        <v>288</v>
      </c>
      <c r="B289" t="s">
        <v>15</v>
      </c>
      <c r="C289">
        <v>750000</v>
      </c>
      <c r="D289" t="s">
        <v>10</v>
      </c>
      <c r="E289" t="s">
        <v>16</v>
      </c>
      <c r="F289" t="s">
        <v>12</v>
      </c>
      <c r="G289" t="s">
        <v>13</v>
      </c>
      <c r="H289" t="s">
        <v>12</v>
      </c>
      <c r="I289">
        <v>28</v>
      </c>
      <c r="J289">
        <f>(moras__2[[#This Row],[EDAD]]-AVERAGE(I:I))/ _xlfn.STDEV.P(I:I)</f>
        <v>-0.98154302243891756</v>
      </c>
      <c r="K289" t="str">
        <f>IF(ABS(moras__2[[#This Row],[Z-Score de edad]])&gt;1.96, "Atípico","Normal")</f>
        <v>Normal</v>
      </c>
      <c r="L289">
        <f>(moras__2[[#This Row],[SALARIO]]-AVERAGE(C:C)) / _xlfn.STDEV.P(C:C)</f>
        <v>0.11402550605268735</v>
      </c>
      <c r="M289" t="str">
        <f>IF(ABS(moras__2[[#This Row],[Z-Score de salario]])&gt;1.96, "Atípico", "Normal")</f>
        <v>Normal</v>
      </c>
      <c r="N289" s="5">
        <f t="shared" si="12"/>
        <v>750000</v>
      </c>
      <c r="O289" s="5">
        <f t="shared" si="13"/>
        <v>28</v>
      </c>
      <c r="P289" s="5" t="str">
        <f t="shared" si="14"/>
        <v>ASALARIADO</v>
      </c>
      <c r="Q289" s="5">
        <f>IF($H289="SI", $O289, _xludf.NA())</f>
        <v>28</v>
      </c>
      <c r="R289" s="5" t="e">
        <f ca="1">IF($H289="NO",$O289, _xludf.NA())</f>
        <v>#NAME?</v>
      </c>
      <c r="S289" s="5">
        <f>IF($H289="SI",$N289, _xludf.NA())</f>
        <v>750000</v>
      </c>
      <c r="T289" s="5" t="e">
        <f ca="1">IF($H289="NO",$N289, _xludf.NA())</f>
        <v>#NAME?</v>
      </c>
    </row>
    <row r="290" spans="1:20" x14ac:dyDescent="0.3">
      <c r="A290">
        <v>289</v>
      </c>
      <c r="B290" t="s">
        <v>9</v>
      </c>
      <c r="C290">
        <v>336364.94</v>
      </c>
      <c r="D290" t="s">
        <v>10</v>
      </c>
      <c r="E290" t="s">
        <v>16</v>
      </c>
      <c r="F290" t="s">
        <v>12</v>
      </c>
      <c r="G290" t="s">
        <v>13</v>
      </c>
      <c r="H290" t="s">
        <v>13</v>
      </c>
      <c r="I290">
        <v>24</v>
      </c>
      <c r="J290">
        <f>(moras__2[[#This Row],[EDAD]]-AVERAGE(I:I))/ _xlfn.STDEV.P(I:I)</f>
        <v>-1.2638725940680595</v>
      </c>
      <c r="K290" t="str">
        <f>IF(ABS(moras__2[[#This Row],[Z-Score de edad]])&gt;1.96, "Atípico","Normal")</f>
        <v>Normal</v>
      </c>
      <c r="L290">
        <f>(moras__2[[#This Row],[SALARIO]]-AVERAGE(C:C)) / _xlfn.STDEV.P(C:C)</f>
        <v>-0.39605491454052122</v>
      </c>
      <c r="M290" t="str">
        <f>IF(ABS(moras__2[[#This Row],[Z-Score de salario]])&gt;1.96, "Atípico", "Normal")</f>
        <v>Normal</v>
      </c>
      <c r="N290" s="5">
        <f t="shared" si="12"/>
        <v>336364.94</v>
      </c>
      <c r="O290" s="5">
        <f t="shared" si="13"/>
        <v>24</v>
      </c>
      <c r="P290" s="5" t="str">
        <f t="shared" si="14"/>
        <v>ASALARIADO</v>
      </c>
      <c r="Q290" s="5" t="e">
        <f ca="1">IF($H290="SI", $O290, _xludf.NA())</f>
        <v>#NAME?</v>
      </c>
      <c r="R290" s="5">
        <f>IF($H290="NO",$O290, _xludf.NA())</f>
        <v>24</v>
      </c>
      <c r="S290" s="5" t="e">
        <f ca="1">IF($H290="SI",$N290, _xludf.NA())</f>
        <v>#NAME?</v>
      </c>
      <c r="T290" s="5">
        <f>IF($H290="NO",$N290, _xludf.NA())</f>
        <v>336364.94</v>
      </c>
    </row>
    <row r="291" spans="1:20" x14ac:dyDescent="0.3">
      <c r="A291">
        <v>290</v>
      </c>
      <c r="B291" t="s">
        <v>9</v>
      </c>
      <c r="C291">
        <v>351055</v>
      </c>
      <c r="D291" t="s">
        <v>18</v>
      </c>
      <c r="E291" t="s">
        <v>16</v>
      </c>
      <c r="F291" t="s">
        <v>12</v>
      </c>
      <c r="G291" t="s">
        <v>13</v>
      </c>
      <c r="H291" t="s">
        <v>12</v>
      </c>
      <c r="I291">
        <v>51</v>
      </c>
      <c r="J291">
        <f>(moras__2[[#This Row],[EDAD]]-AVERAGE(I:I))/ _xlfn.STDEV.P(I:I)</f>
        <v>0.64185201442864925</v>
      </c>
      <c r="K291" t="str">
        <f>IF(ABS(moras__2[[#This Row],[Z-Score de edad]])&gt;1.96, "Atípico","Normal")</f>
        <v>Normal</v>
      </c>
      <c r="L291">
        <f>(moras__2[[#This Row],[SALARIO]]-AVERAGE(C:C)) / _xlfn.STDEV.P(C:C)</f>
        <v>-0.37793964166365368</v>
      </c>
      <c r="M291" t="str">
        <f>IF(ABS(moras__2[[#This Row],[Z-Score de salario]])&gt;1.96, "Atípico", "Normal")</f>
        <v>Normal</v>
      </c>
      <c r="N291" s="5">
        <f t="shared" si="12"/>
        <v>351055</v>
      </c>
      <c r="O291" s="5">
        <f t="shared" si="13"/>
        <v>51</v>
      </c>
      <c r="P291" s="5" t="str">
        <f t="shared" si="14"/>
        <v>TRABAJADOR INDEPENDIENTE</v>
      </c>
      <c r="Q291" s="5">
        <f>IF($H291="SI", $O291, _xludf.NA())</f>
        <v>51</v>
      </c>
      <c r="R291" s="5" t="e">
        <f ca="1">IF($H291="NO",$O291, _xludf.NA())</f>
        <v>#NAME?</v>
      </c>
      <c r="S291" s="5">
        <f>IF($H291="SI",$N291, _xludf.NA())</f>
        <v>351055</v>
      </c>
      <c r="T291" s="5" t="e">
        <f ca="1">IF($H291="NO",$N291, _xludf.NA())</f>
        <v>#NAME?</v>
      </c>
    </row>
    <row r="292" spans="1:20" x14ac:dyDescent="0.3">
      <c r="A292">
        <v>291</v>
      </c>
      <c r="B292" t="s">
        <v>9</v>
      </c>
      <c r="C292">
        <v>345385</v>
      </c>
      <c r="D292" t="s">
        <v>10</v>
      </c>
      <c r="E292" t="s">
        <v>16</v>
      </c>
      <c r="F292" t="s">
        <v>12</v>
      </c>
      <c r="G292" t="s">
        <v>13</v>
      </c>
      <c r="H292" t="s">
        <v>13</v>
      </c>
      <c r="I292">
        <v>32</v>
      </c>
      <c r="J292">
        <f>(moras__2[[#This Row],[EDAD]]-AVERAGE(I:I))/ _xlfn.STDEV.P(I:I)</f>
        <v>-0.69921345080977548</v>
      </c>
      <c r="K292" t="str">
        <f>IF(ABS(moras__2[[#This Row],[Z-Score de edad]])&gt;1.96, "Atípico","Normal")</f>
        <v>Normal</v>
      </c>
      <c r="L292">
        <f>(moras__2[[#This Row],[SALARIO]]-AVERAGE(C:C)) / _xlfn.STDEV.P(C:C)</f>
        <v>-0.38493168915779863</v>
      </c>
      <c r="M292" t="str">
        <f>IF(ABS(moras__2[[#This Row],[Z-Score de salario]])&gt;1.96, "Atípico", "Normal")</f>
        <v>Normal</v>
      </c>
      <c r="N292" s="5">
        <f t="shared" si="12"/>
        <v>345385</v>
      </c>
      <c r="O292" s="5">
        <f t="shared" si="13"/>
        <v>32</v>
      </c>
      <c r="P292" s="5" t="str">
        <f t="shared" si="14"/>
        <v>ASALARIADO</v>
      </c>
      <c r="Q292" s="5" t="e">
        <f ca="1">IF($H292="SI", $O292, _xludf.NA())</f>
        <v>#NAME?</v>
      </c>
      <c r="R292" s="5">
        <f>IF($H292="NO",$O292, _xludf.NA())</f>
        <v>32</v>
      </c>
      <c r="S292" s="5" t="e">
        <f ca="1">IF($H292="SI",$N292, _xludf.NA())</f>
        <v>#NAME?</v>
      </c>
      <c r="T292" s="5">
        <f>IF($H292="NO",$N292, _xludf.NA())</f>
        <v>345385</v>
      </c>
    </row>
    <row r="293" spans="1:20" x14ac:dyDescent="0.3">
      <c r="A293">
        <v>292</v>
      </c>
      <c r="B293" t="s">
        <v>9</v>
      </c>
      <c r="C293">
        <v>396805</v>
      </c>
      <c r="D293" t="s">
        <v>10</v>
      </c>
      <c r="E293" t="s">
        <v>16</v>
      </c>
      <c r="F293" t="s">
        <v>12</v>
      </c>
      <c r="G293" t="s">
        <v>13</v>
      </c>
      <c r="H293" t="s">
        <v>13</v>
      </c>
      <c r="I293">
        <v>40</v>
      </c>
      <c r="J293">
        <f>(moras__2[[#This Row],[EDAD]]-AVERAGE(I:I))/ _xlfn.STDEV.P(I:I)</f>
        <v>-0.13455430755149136</v>
      </c>
      <c r="K293" t="str">
        <f>IF(ABS(moras__2[[#This Row],[Z-Score de edad]])&gt;1.96, "Atípico","Normal")</f>
        <v>Normal</v>
      </c>
      <c r="L293">
        <f>(moras__2[[#This Row],[SALARIO]]-AVERAGE(C:C)) / _xlfn.STDEV.P(C:C)</f>
        <v>-0.32152232722676993</v>
      </c>
      <c r="M293" t="str">
        <f>IF(ABS(moras__2[[#This Row],[Z-Score de salario]])&gt;1.96, "Atípico", "Normal")</f>
        <v>Normal</v>
      </c>
      <c r="N293" s="5">
        <f t="shared" si="12"/>
        <v>396805</v>
      </c>
      <c r="O293" s="5">
        <f t="shared" si="13"/>
        <v>40</v>
      </c>
      <c r="P293" s="5" t="str">
        <f t="shared" si="14"/>
        <v>ASALARIADO</v>
      </c>
      <c r="Q293" s="5" t="e">
        <f ca="1">IF($H293="SI", $O293, _xludf.NA())</f>
        <v>#NAME?</v>
      </c>
      <c r="R293" s="5">
        <f>IF($H293="NO",$O293, _xludf.NA())</f>
        <v>40</v>
      </c>
      <c r="S293" s="5" t="e">
        <f ca="1">IF($H293="SI",$N293, _xludf.NA())</f>
        <v>#NAME?</v>
      </c>
      <c r="T293" s="5">
        <f>IF($H293="NO",$N293, _xludf.NA())</f>
        <v>396805</v>
      </c>
    </row>
    <row r="294" spans="1:20" x14ac:dyDescent="0.3">
      <c r="A294">
        <v>293</v>
      </c>
      <c r="B294" t="s">
        <v>15</v>
      </c>
      <c r="C294">
        <v>297045</v>
      </c>
      <c r="D294" t="s">
        <v>18</v>
      </c>
      <c r="E294" t="s">
        <v>16</v>
      </c>
      <c r="F294" t="s">
        <v>12</v>
      </c>
      <c r="G294" t="s">
        <v>13</v>
      </c>
      <c r="H294" t="s">
        <v>12</v>
      </c>
      <c r="I294">
        <v>62</v>
      </c>
      <c r="J294">
        <f>(moras__2[[#This Row],[EDAD]]-AVERAGE(I:I))/ _xlfn.STDEV.P(I:I)</f>
        <v>1.41825833640879</v>
      </c>
      <c r="K294" t="str">
        <f>IF(ABS(moras__2[[#This Row],[Z-Score de edad]])&gt;1.96, "Atípico","Normal")</f>
        <v>Normal</v>
      </c>
      <c r="L294">
        <f>(moras__2[[#This Row],[SALARIO]]-AVERAGE(C:C)) / _xlfn.STDEV.P(C:C)</f>
        <v>-0.44454290183274864</v>
      </c>
      <c r="M294" t="str">
        <f>IF(ABS(moras__2[[#This Row],[Z-Score de salario]])&gt;1.96, "Atípico", "Normal")</f>
        <v>Normal</v>
      </c>
      <c r="N294" s="5">
        <f t="shared" si="12"/>
        <v>297045</v>
      </c>
      <c r="O294" s="5">
        <f t="shared" si="13"/>
        <v>62</v>
      </c>
      <c r="P294" s="5" t="str">
        <f t="shared" si="14"/>
        <v>TRABAJADOR INDEPENDIENTE</v>
      </c>
      <c r="Q294" s="5">
        <f>IF($H294="SI", $O294, _xludf.NA())</f>
        <v>62</v>
      </c>
      <c r="R294" s="5" t="e">
        <f ca="1">IF($H294="NO",$O294, _xludf.NA())</f>
        <v>#NAME?</v>
      </c>
      <c r="S294" s="5">
        <f>IF($H294="SI",$N294, _xludf.NA())</f>
        <v>297045</v>
      </c>
      <c r="T294" s="5" t="e">
        <f ca="1">IF($H294="NO",$N294, _xludf.NA())</f>
        <v>#NAME?</v>
      </c>
    </row>
    <row r="295" spans="1:20" x14ac:dyDescent="0.3">
      <c r="A295">
        <v>294</v>
      </c>
      <c r="B295" t="s">
        <v>9</v>
      </c>
      <c r="C295">
        <v>1313852.97</v>
      </c>
      <c r="D295" t="s">
        <v>10</v>
      </c>
      <c r="E295" t="s">
        <v>16</v>
      </c>
      <c r="F295" t="s">
        <v>12</v>
      </c>
      <c r="G295" t="s">
        <v>13</v>
      </c>
      <c r="H295" t="s">
        <v>13</v>
      </c>
      <c r="I295">
        <v>52</v>
      </c>
      <c r="J295">
        <f>(moras__2[[#This Row],[EDAD]]-AVERAGE(I:I))/ _xlfn.STDEV.P(I:I)</f>
        <v>0.71243440733593477</v>
      </c>
      <c r="K295" t="str">
        <f>IF(ABS(moras__2[[#This Row],[Z-Score de edad]])&gt;1.96, "Atípico","Normal")</f>
        <v>Normal</v>
      </c>
      <c r="L295">
        <f>(moras__2[[#This Row],[SALARIO]]-AVERAGE(C:C)) / _xlfn.STDEV.P(C:C)</f>
        <v>0.80934944713816936</v>
      </c>
      <c r="M295" t="str">
        <f>IF(ABS(moras__2[[#This Row],[Z-Score de salario]])&gt;1.96, "Atípico", "Normal")</f>
        <v>Normal</v>
      </c>
      <c r="N295" s="5">
        <f t="shared" si="12"/>
        <v>1313852.97</v>
      </c>
      <c r="O295" s="5">
        <f t="shared" si="13"/>
        <v>52</v>
      </c>
      <c r="P295" s="5" t="str">
        <f t="shared" si="14"/>
        <v>ASALARIADO</v>
      </c>
      <c r="Q295" s="5" t="e">
        <f ca="1">IF($H295="SI", $O295, _xludf.NA())</f>
        <v>#NAME?</v>
      </c>
      <c r="R295" s="5">
        <f>IF($H295="NO",$O295, _xludf.NA())</f>
        <v>52</v>
      </c>
      <c r="S295" s="5" t="e">
        <f ca="1">IF($H295="SI",$N295, _xludf.NA())</f>
        <v>#NAME?</v>
      </c>
      <c r="T295" s="5">
        <f>IF($H295="NO",$N295, _xludf.NA())</f>
        <v>1313852.97</v>
      </c>
    </row>
    <row r="296" spans="1:20" x14ac:dyDescent="0.3">
      <c r="A296">
        <v>295</v>
      </c>
      <c r="B296" t="s">
        <v>9</v>
      </c>
      <c r="C296">
        <v>328192</v>
      </c>
      <c r="D296" t="s">
        <v>18</v>
      </c>
      <c r="E296" t="s">
        <v>16</v>
      </c>
      <c r="F296" t="s">
        <v>12</v>
      </c>
      <c r="G296" t="s">
        <v>12</v>
      </c>
      <c r="H296" t="s">
        <v>12</v>
      </c>
      <c r="I296">
        <v>32</v>
      </c>
      <c r="J296">
        <f>(moras__2[[#This Row],[EDAD]]-AVERAGE(I:I))/ _xlfn.STDEV.P(I:I)</f>
        <v>-0.69921345080977548</v>
      </c>
      <c r="K296" t="str">
        <f>IF(ABS(moras__2[[#This Row],[Z-Score de edad]])&gt;1.96, "Atípico","Normal")</f>
        <v>Normal</v>
      </c>
      <c r="L296">
        <f>(moras__2[[#This Row],[SALARIO]]-AVERAGE(C:C)) / _xlfn.STDEV.P(C:C)</f>
        <v>-0.406133500897981</v>
      </c>
      <c r="M296" t="str">
        <f>IF(ABS(moras__2[[#This Row],[Z-Score de salario]])&gt;1.96, "Atípico", "Normal")</f>
        <v>Normal</v>
      </c>
      <c r="N296" s="5">
        <f t="shared" si="12"/>
        <v>328192</v>
      </c>
      <c r="O296" s="5">
        <f t="shared" si="13"/>
        <v>32</v>
      </c>
      <c r="P296" s="5" t="str">
        <f t="shared" si="14"/>
        <v>TRABAJADOR INDEPENDIENTE</v>
      </c>
      <c r="Q296" s="5">
        <f>IF($H296="SI", $O296, _xludf.NA())</f>
        <v>32</v>
      </c>
      <c r="R296" s="5" t="e">
        <f ca="1">IF($H296="NO",$O296, _xludf.NA())</f>
        <v>#NAME?</v>
      </c>
      <c r="S296" s="5">
        <f>IF($H296="SI",$N296, _xludf.NA())</f>
        <v>328192</v>
      </c>
      <c r="T296" s="5" t="e">
        <f ca="1">IF($H296="NO",$N296, _xludf.NA())</f>
        <v>#NAME?</v>
      </c>
    </row>
    <row r="297" spans="1:20" x14ac:dyDescent="0.3">
      <c r="A297">
        <v>296</v>
      </c>
      <c r="B297" t="s">
        <v>15</v>
      </c>
      <c r="C297">
        <v>478452</v>
      </c>
      <c r="D297" t="s">
        <v>18</v>
      </c>
      <c r="E297" t="s">
        <v>16</v>
      </c>
      <c r="F297" t="s">
        <v>12</v>
      </c>
      <c r="G297" t="s">
        <v>13</v>
      </c>
      <c r="H297" t="s">
        <v>12</v>
      </c>
      <c r="I297">
        <v>58</v>
      </c>
      <c r="J297">
        <f>(moras__2[[#This Row],[EDAD]]-AVERAGE(I:I))/ _xlfn.STDEV.P(I:I)</f>
        <v>1.1359287647796479</v>
      </c>
      <c r="K297" t="str">
        <f>IF(ABS(moras__2[[#This Row],[Z-Score de edad]])&gt;1.96, "Atípico","Normal")</f>
        <v>Normal</v>
      </c>
      <c r="L297">
        <f>(moras__2[[#This Row],[SALARIO]]-AVERAGE(C:C)) / _xlfn.STDEV.P(C:C)</f>
        <v>-0.22083807647642564</v>
      </c>
      <c r="M297" t="str">
        <f>IF(ABS(moras__2[[#This Row],[Z-Score de salario]])&gt;1.96, "Atípico", "Normal")</f>
        <v>Normal</v>
      </c>
      <c r="N297" s="5">
        <f t="shared" si="12"/>
        <v>478452</v>
      </c>
      <c r="O297" s="5">
        <f t="shared" si="13"/>
        <v>58</v>
      </c>
      <c r="P297" s="5" t="str">
        <f t="shared" si="14"/>
        <v>TRABAJADOR INDEPENDIENTE</v>
      </c>
      <c r="Q297" s="5">
        <f>IF($H297="SI", $O297, _xludf.NA())</f>
        <v>58</v>
      </c>
      <c r="R297" s="5" t="e">
        <f ca="1">IF($H297="NO",$O297, _xludf.NA())</f>
        <v>#NAME?</v>
      </c>
      <c r="S297" s="5">
        <f>IF($H297="SI",$N297, _xludf.NA())</f>
        <v>478452</v>
      </c>
      <c r="T297" s="5" t="e">
        <f ca="1">IF($H297="NO",$N297, _xludf.NA())</f>
        <v>#NAME?</v>
      </c>
    </row>
    <row r="298" spans="1:20" x14ac:dyDescent="0.3">
      <c r="A298">
        <v>297</v>
      </c>
      <c r="B298" t="s">
        <v>9</v>
      </c>
      <c r="C298">
        <v>299647</v>
      </c>
      <c r="D298" t="s">
        <v>18</v>
      </c>
      <c r="E298" t="s">
        <v>16</v>
      </c>
      <c r="F298" t="s">
        <v>12</v>
      </c>
      <c r="G298" t="s">
        <v>13</v>
      </c>
      <c r="H298" t="s">
        <v>12</v>
      </c>
      <c r="I298">
        <v>57</v>
      </c>
      <c r="J298">
        <f>(moras__2[[#This Row],[EDAD]]-AVERAGE(I:I))/ _xlfn.STDEV.P(I:I)</f>
        <v>1.0653463718723624</v>
      </c>
      <c r="K298" t="str">
        <f>IF(ABS(moras__2[[#This Row],[Z-Score de edad]])&gt;1.96, "Atípico","Normal")</f>
        <v>Normal</v>
      </c>
      <c r="L298">
        <f>(moras__2[[#This Row],[SALARIO]]-AVERAGE(C:C)) / _xlfn.STDEV.P(C:C)</f>
        <v>-0.44133420561056785</v>
      </c>
      <c r="M298" t="str">
        <f>IF(ABS(moras__2[[#This Row],[Z-Score de salario]])&gt;1.96, "Atípico", "Normal")</f>
        <v>Normal</v>
      </c>
      <c r="N298" s="5">
        <f t="shared" si="12"/>
        <v>299647</v>
      </c>
      <c r="O298" s="5">
        <f t="shared" si="13"/>
        <v>57</v>
      </c>
      <c r="P298" s="5" t="str">
        <f t="shared" si="14"/>
        <v>TRABAJADOR INDEPENDIENTE</v>
      </c>
      <c r="Q298" s="5">
        <f>IF($H298="SI", $O298, _xludf.NA())</f>
        <v>57</v>
      </c>
      <c r="R298" s="5" t="e">
        <f ca="1">IF($H298="NO",$O298, _xludf.NA())</f>
        <v>#NAME?</v>
      </c>
      <c r="S298" s="5">
        <f>IF($H298="SI",$N298, _xludf.NA())</f>
        <v>299647</v>
      </c>
      <c r="T298" s="5" t="e">
        <f ca="1">IF($H298="NO",$N298, _xludf.NA())</f>
        <v>#NAME?</v>
      </c>
    </row>
    <row r="299" spans="1:20" x14ac:dyDescent="0.3">
      <c r="A299">
        <v>298</v>
      </c>
      <c r="B299" t="s">
        <v>9</v>
      </c>
      <c r="C299">
        <v>263360.19</v>
      </c>
      <c r="D299" t="s">
        <v>10</v>
      </c>
      <c r="E299" t="s">
        <v>16</v>
      </c>
      <c r="F299" t="s">
        <v>12</v>
      </c>
      <c r="G299" t="s">
        <v>13</v>
      </c>
      <c r="H299" t="s">
        <v>13</v>
      </c>
      <c r="I299">
        <v>24</v>
      </c>
      <c r="J299">
        <f>(moras__2[[#This Row],[EDAD]]-AVERAGE(I:I))/ _xlfn.STDEV.P(I:I)</f>
        <v>-1.2638725940680595</v>
      </c>
      <c r="K299" t="str">
        <f>IF(ABS(moras__2[[#This Row],[Z-Score de edad]])&gt;1.96, "Atípico","Normal")</f>
        <v>Normal</v>
      </c>
      <c r="L299">
        <f>(moras__2[[#This Row],[SALARIO]]-AVERAGE(C:C)) / _xlfn.STDEV.P(C:C)</f>
        <v>-0.48608184210633743</v>
      </c>
      <c r="M299" t="str">
        <f>IF(ABS(moras__2[[#This Row],[Z-Score de salario]])&gt;1.96, "Atípico", "Normal")</f>
        <v>Normal</v>
      </c>
      <c r="N299" s="5">
        <f t="shared" si="12"/>
        <v>263360.19</v>
      </c>
      <c r="O299" s="5">
        <f t="shared" si="13"/>
        <v>24</v>
      </c>
      <c r="P299" s="5" t="str">
        <f t="shared" si="14"/>
        <v>ASALARIADO</v>
      </c>
      <c r="Q299" s="5" t="e">
        <f ca="1">IF($H299="SI", $O299, _xludf.NA())</f>
        <v>#NAME?</v>
      </c>
      <c r="R299" s="5">
        <f>IF($H299="NO",$O299, _xludf.NA())</f>
        <v>24</v>
      </c>
      <c r="S299" s="5" t="e">
        <f ca="1">IF($H299="SI",$N299, _xludf.NA())</f>
        <v>#NAME?</v>
      </c>
      <c r="T299" s="5">
        <f>IF($H299="NO",$N299, _xludf.NA())</f>
        <v>263360.19</v>
      </c>
    </row>
    <row r="300" spans="1:20" x14ac:dyDescent="0.3">
      <c r="A300">
        <v>299</v>
      </c>
      <c r="B300" t="s">
        <v>15</v>
      </c>
      <c r="C300">
        <v>2312395</v>
      </c>
      <c r="D300" t="s">
        <v>10</v>
      </c>
      <c r="E300" t="s">
        <v>11</v>
      </c>
      <c r="F300" t="s">
        <v>12</v>
      </c>
      <c r="G300" t="s">
        <v>13</v>
      </c>
      <c r="H300" t="s">
        <v>13</v>
      </c>
      <c r="I300">
        <v>61</v>
      </c>
      <c r="J300">
        <f>(moras__2[[#This Row],[EDAD]]-AVERAGE(I:I))/ _xlfn.STDEV.P(I:I)</f>
        <v>1.3476759435015044</v>
      </c>
      <c r="K300" t="str">
        <f>IF(ABS(moras__2[[#This Row],[Z-Score de edad]])&gt;1.96, "Atípico","Normal")</f>
        <v>Normal</v>
      </c>
      <c r="L300">
        <f>(moras__2[[#This Row],[SALARIO]]-AVERAGE(C:C)) / _xlfn.STDEV.P(C:C)</f>
        <v>2.0407168719459126</v>
      </c>
      <c r="M300" t="str">
        <f>IF(ABS(moras__2[[#This Row],[Z-Score de salario]])&gt;1.96, "Atípico", "Normal")</f>
        <v>Atípico</v>
      </c>
      <c r="N300" s="5">
        <f t="shared" si="12"/>
        <v>2312395</v>
      </c>
      <c r="O300" s="5">
        <f t="shared" si="13"/>
        <v>61</v>
      </c>
      <c r="P300" s="5" t="str">
        <f t="shared" si="14"/>
        <v>ASALARIADO</v>
      </c>
      <c r="Q300" s="5" t="e">
        <f ca="1">IF($H300="SI", $O300, _xludf.NA())</f>
        <v>#NAME?</v>
      </c>
      <c r="R300" s="5">
        <f>IF($H300="NO",$O300, _xludf.NA())</f>
        <v>61</v>
      </c>
      <c r="S300" s="5" t="e">
        <f ca="1">IF($H300="SI",$N300, _xludf.NA())</f>
        <v>#NAME?</v>
      </c>
      <c r="T300" s="5">
        <f>IF($H300="NO",$N300, _xludf.NA())</f>
        <v>2312395</v>
      </c>
    </row>
    <row r="301" spans="1:20" x14ac:dyDescent="0.3">
      <c r="A301">
        <v>300</v>
      </c>
      <c r="B301" t="s">
        <v>9</v>
      </c>
      <c r="C301">
        <v>300000</v>
      </c>
      <c r="D301" t="s">
        <v>10</v>
      </c>
      <c r="E301" t="s">
        <v>16</v>
      </c>
      <c r="F301" t="s">
        <v>12</v>
      </c>
      <c r="G301" t="s">
        <v>13</v>
      </c>
      <c r="H301" t="s">
        <v>13</v>
      </c>
      <c r="I301">
        <v>26</v>
      </c>
      <c r="J301">
        <f>(moras__2[[#This Row],[EDAD]]-AVERAGE(I:I))/ _xlfn.STDEV.P(I:I)</f>
        <v>-1.1227078082534885</v>
      </c>
      <c r="K301" t="str">
        <f>IF(ABS(moras__2[[#This Row],[Z-Score de edad]])&gt;1.96, "Atípico","Normal")</f>
        <v>Normal</v>
      </c>
      <c r="L301">
        <f>(moras__2[[#This Row],[SALARIO]]-AVERAGE(C:C)) / _xlfn.STDEV.P(C:C)</f>
        <v>-0.44089889824453027</v>
      </c>
      <c r="M301" t="str">
        <f>IF(ABS(moras__2[[#This Row],[Z-Score de salario]])&gt;1.96, "Atípico", "Normal")</f>
        <v>Normal</v>
      </c>
      <c r="N301" s="5">
        <f t="shared" si="12"/>
        <v>300000</v>
      </c>
      <c r="O301" s="5">
        <f t="shared" si="13"/>
        <v>26</v>
      </c>
      <c r="P301" s="5" t="str">
        <f t="shared" si="14"/>
        <v>ASALARIADO</v>
      </c>
      <c r="Q301" s="5" t="e">
        <f ca="1">IF($H301="SI", $O301, _xludf.NA())</f>
        <v>#NAME?</v>
      </c>
      <c r="R301" s="5">
        <f>IF($H301="NO",$O301, _xludf.NA())</f>
        <v>26</v>
      </c>
      <c r="S301" s="5" t="e">
        <f ca="1">IF($H301="SI",$N301, _xludf.NA())</f>
        <v>#NAME?</v>
      </c>
      <c r="T301" s="5">
        <f>IF($H301="NO",$N301, _xludf.NA())</f>
        <v>300000</v>
      </c>
    </row>
    <row r="302" spans="1:20" x14ac:dyDescent="0.3">
      <c r="A302">
        <v>301</v>
      </c>
      <c r="B302" t="s">
        <v>9</v>
      </c>
      <c r="C302">
        <v>1819599</v>
      </c>
      <c r="D302" t="s">
        <v>14</v>
      </c>
      <c r="E302" t="s">
        <v>11</v>
      </c>
      <c r="F302" t="s">
        <v>12</v>
      </c>
      <c r="G302" t="s">
        <v>13</v>
      </c>
      <c r="H302" t="s">
        <v>13</v>
      </c>
      <c r="I302">
        <v>80</v>
      </c>
      <c r="J302">
        <f>(moras__2[[#This Row],[EDAD]]-AVERAGE(I:I))/ _xlfn.STDEV.P(I:I)</f>
        <v>2.6887414087399293</v>
      </c>
      <c r="K302" t="str">
        <f>IF(ABS(moras__2[[#This Row],[Z-Score de edad]])&gt;1.96, "Atípico","Normal")</f>
        <v>Atípico</v>
      </c>
      <c r="L302">
        <f>(moras__2[[#This Row],[SALARIO]]-AVERAGE(C:C)) / _xlfn.STDEV.P(C:C)</f>
        <v>1.4330179236346865</v>
      </c>
      <c r="M302" t="str">
        <f>IF(ABS(moras__2[[#This Row],[Z-Score de salario]])&gt;1.96, "Atípico", "Normal")</f>
        <v>Normal</v>
      </c>
      <c r="N302" s="5">
        <f t="shared" si="12"/>
        <v>1819599</v>
      </c>
      <c r="O302" s="5">
        <f t="shared" si="13"/>
        <v>80</v>
      </c>
      <c r="P302" s="5" t="str">
        <f t="shared" si="14"/>
        <v>PENSIONADOS EN SU PROPIO SISTEMA</v>
      </c>
      <c r="Q302" s="5" t="e">
        <f ca="1">IF($H302="SI", $O302, _xludf.NA())</f>
        <v>#NAME?</v>
      </c>
      <c r="R302" s="5">
        <f>IF($H302="NO",$O302, _xludf.NA())</f>
        <v>80</v>
      </c>
      <c r="S302" s="5" t="e">
        <f ca="1">IF($H302="SI",$N302, _xludf.NA())</f>
        <v>#NAME?</v>
      </c>
      <c r="T302" s="5">
        <f>IF($H302="NO",$N302, _xludf.NA())</f>
        <v>1819599</v>
      </c>
    </row>
    <row r="303" spans="1:20" x14ac:dyDescent="0.3">
      <c r="A303">
        <v>302</v>
      </c>
      <c r="B303" t="s">
        <v>9</v>
      </c>
      <c r="C303">
        <v>551500</v>
      </c>
      <c r="D303" t="s">
        <v>10</v>
      </c>
      <c r="E303" t="s">
        <v>16</v>
      </c>
      <c r="F303" t="s">
        <v>12</v>
      </c>
      <c r="G303" t="s">
        <v>13</v>
      </c>
      <c r="H303" t="s">
        <v>13</v>
      </c>
      <c r="I303">
        <v>34</v>
      </c>
      <c r="J303">
        <f>(moras__2[[#This Row],[EDAD]]-AVERAGE(I:I))/ _xlfn.STDEV.P(I:I)</f>
        <v>-0.55804866499520445</v>
      </c>
      <c r="K303" t="str">
        <f>IF(ABS(moras__2[[#This Row],[Z-Score de edad]])&gt;1.96, "Atípico","Normal")</f>
        <v>Normal</v>
      </c>
      <c r="L303">
        <f>(moras__2[[#This Row],[SALARIO]]-AVERAGE(C:C)) / _xlfn.STDEV.P(C:C)</f>
        <v>-0.13075781450952975</v>
      </c>
      <c r="M303" t="str">
        <f>IF(ABS(moras__2[[#This Row],[Z-Score de salario]])&gt;1.96, "Atípico", "Normal")</f>
        <v>Normal</v>
      </c>
      <c r="N303" s="5">
        <f t="shared" si="12"/>
        <v>551500</v>
      </c>
      <c r="O303" s="5">
        <f t="shared" si="13"/>
        <v>34</v>
      </c>
      <c r="P303" s="5" t="str">
        <f t="shared" si="14"/>
        <v>ASALARIADO</v>
      </c>
      <c r="Q303" s="5" t="e">
        <f ca="1">IF($H303="SI", $O303, _xludf.NA())</f>
        <v>#NAME?</v>
      </c>
      <c r="R303" s="5">
        <f>IF($H303="NO",$O303, _xludf.NA())</f>
        <v>34</v>
      </c>
      <c r="S303" s="5" t="e">
        <f ca="1">IF($H303="SI",$N303, _xludf.NA())</f>
        <v>#NAME?</v>
      </c>
      <c r="T303" s="5">
        <f>IF($H303="NO",$N303, _xludf.NA())</f>
        <v>551500</v>
      </c>
    </row>
    <row r="304" spans="1:20" x14ac:dyDescent="0.3">
      <c r="A304">
        <v>303</v>
      </c>
      <c r="B304" t="s">
        <v>15</v>
      </c>
      <c r="C304">
        <v>338775.81</v>
      </c>
      <c r="D304" t="s">
        <v>10</v>
      </c>
      <c r="E304" t="s">
        <v>16</v>
      </c>
      <c r="F304" t="s">
        <v>12</v>
      </c>
      <c r="G304" t="s">
        <v>13</v>
      </c>
      <c r="H304" t="s">
        <v>13</v>
      </c>
      <c r="I304">
        <v>46</v>
      </c>
      <c r="J304">
        <f>(moras__2[[#This Row],[EDAD]]-AVERAGE(I:I))/ _xlfn.STDEV.P(I:I)</f>
        <v>0.28894004989222172</v>
      </c>
      <c r="K304" t="str">
        <f>IF(ABS(moras__2[[#This Row],[Z-Score de edad]])&gt;1.96, "Atípico","Normal")</f>
        <v>Normal</v>
      </c>
      <c r="L304">
        <f>(moras__2[[#This Row],[SALARIO]]-AVERAGE(C:C)) / _xlfn.STDEV.P(C:C)</f>
        <v>-0.3930819132103256</v>
      </c>
      <c r="M304" t="str">
        <f>IF(ABS(moras__2[[#This Row],[Z-Score de salario]])&gt;1.96, "Atípico", "Normal")</f>
        <v>Normal</v>
      </c>
      <c r="N304" s="5">
        <f t="shared" si="12"/>
        <v>338775.81</v>
      </c>
      <c r="O304" s="5">
        <f t="shared" si="13"/>
        <v>46</v>
      </c>
      <c r="P304" s="5" t="str">
        <f t="shared" si="14"/>
        <v>ASALARIADO</v>
      </c>
      <c r="Q304" s="5" t="e">
        <f ca="1">IF($H304="SI", $O304, _xludf.NA())</f>
        <v>#NAME?</v>
      </c>
      <c r="R304" s="5">
        <f>IF($H304="NO",$O304, _xludf.NA())</f>
        <v>46</v>
      </c>
      <c r="S304" s="5" t="e">
        <f ca="1">IF($H304="SI",$N304, _xludf.NA())</f>
        <v>#NAME?</v>
      </c>
      <c r="T304" s="5">
        <f>IF($H304="NO",$N304, _xludf.NA())</f>
        <v>338775.81</v>
      </c>
    </row>
    <row r="305" spans="1:20" x14ac:dyDescent="0.3">
      <c r="A305">
        <v>304</v>
      </c>
      <c r="B305" t="s">
        <v>15</v>
      </c>
      <c r="C305">
        <v>278030</v>
      </c>
      <c r="D305" t="s">
        <v>19</v>
      </c>
      <c r="E305" t="s">
        <v>16</v>
      </c>
      <c r="F305" t="s">
        <v>12</v>
      </c>
      <c r="G305" t="s">
        <v>13</v>
      </c>
      <c r="H305" t="s">
        <v>13</v>
      </c>
      <c r="I305">
        <v>70</v>
      </c>
      <c r="J305">
        <f>(moras__2[[#This Row],[EDAD]]-AVERAGE(I:I))/ _xlfn.STDEV.P(I:I)</f>
        <v>1.9829174796670741</v>
      </c>
      <c r="K305" t="str">
        <f>IF(ABS(moras__2[[#This Row],[Z-Score de edad]])&gt;1.96, "Atípico","Normal")</f>
        <v>Atípico</v>
      </c>
      <c r="L305">
        <f>(moras__2[[#This Row],[SALARIO]]-AVERAGE(C:C)) / _xlfn.STDEV.P(C:C)</f>
        <v>-0.46799154082766331</v>
      </c>
      <c r="M305" t="str">
        <f>IF(ABS(moras__2[[#This Row],[Z-Score de salario]])&gt;1.96, "Atípico", "Normal")</f>
        <v>Normal</v>
      </c>
      <c r="N305" s="5">
        <f t="shared" si="12"/>
        <v>278030</v>
      </c>
      <c r="O305" s="5">
        <f t="shared" si="13"/>
        <v>70</v>
      </c>
      <c r="P305" s="5" t="str">
        <f t="shared" si="14"/>
        <v>CONVENIOS ESPECIALES DE TRABAJADORES INDEPENDIENTES</v>
      </c>
      <c r="Q305" s="5" t="e">
        <f ca="1">IF($H305="SI", $O305, _xludf.NA())</f>
        <v>#NAME?</v>
      </c>
      <c r="R305" s="5">
        <f>IF($H305="NO",$O305, _xludf.NA())</f>
        <v>70</v>
      </c>
      <c r="S305" s="5" t="e">
        <f ca="1">IF($H305="SI",$N305, _xludf.NA())</f>
        <v>#NAME?</v>
      </c>
      <c r="T305" s="5">
        <f>IF($H305="NO",$N305, _xludf.NA())</f>
        <v>278030</v>
      </c>
    </row>
    <row r="306" spans="1:20" x14ac:dyDescent="0.3">
      <c r="A306">
        <v>305</v>
      </c>
      <c r="B306" t="s">
        <v>15</v>
      </c>
      <c r="C306">
        <v>1068785</v>
      </c>
      <c r="D306" t="s">
        <v>14</v>
      </c>
      <c r="E306" t="s">
        <v>11</v>
      </c>
      <c r="F306" t="s">
        <v>12</v>
      </c>
      <c r="G306" t="s">
        <v>13</v>
      </c>
      <c r="H306" t="s">
        <v>13</v>
      </c>
      <c r="I306">
        <v>63</v>
      </c>
      <c r="J306">
        <f>(moras__2[[#This Row],[EDAD]]-AVERAGE(I:I))/ _xlfn.STDEV.P(I:I)</f>
        <v>1.4888407293160755</v>
      </c>
      <c r="K306" t="str">
        <f>IF(ABS(moras__2[[#This Row],[Z-Score de edad]])&gt;1.96, "Atípico","Normal")</f>
        <v>Normal</v>
      </c>
      <c r="L306">
        <f>(moras__2[[#This Row],[SALARIO]]-AVERAGE(C:C)) / _xlfn.STDEV.P(C:C)</f>
        <v>0.50714011988355068</v>
      </c>
      <c r="M306" t="str">
        <f>IF(ABS(moras__2[[#This Row],[Z-Score de salario]])&gt;1.96, "Atípico", "Normal")</f>
        <v>Normal</v>
      </c>
      <c r="N306" s="5">
        <f t="shared" si="12"/>
        <v>1068785</v>
      </c>
      <c r="O306" s="5">
        <f t="shared" si="13"/>
        <v>63</v>
      </c>
      <c r="P306" s="5" t="str">
        <f t="shared" si="14"/>
        <v>PENSIONADOS EN SU PROPIO SISTEMA</v>
      </c>
      <c r="Q306" s="5" t="e">
        <f ca="1">IF($H306="SI", $O306, _xludf.NA())</f>
        <v>#NAME?</v>
      </c>
      <c r="R306" s="5">
        <f>IF($H306="NO",$O306, _xludf.NA())</f>
        <v>63</v>
      </c>
      <c r="S306" s="5" t="e">
        <f ca="1">IF($H306="SI",$N306, _xludf.NA())</f>
        <v>#NAME?</v>
      </c>
      <c r="T306" s="5">
        <f>IF($H306="NO",$N306, _xludf.NA())</f>
        <v>1068785</v>
      </c>
    </row>
    <row r="307" spans="1:20" x14ac:dyDescent="0.3">
      <c r="A307">
        <v>306</v>
      </c>
      <c r="B307" t="s">
        <v>9</v>
      </c>
      <c r="C307">
        <v>2549958.42</v>
      </c>
      <c r="D307" t="s">
        <v>10</v>
      </c>
      <c r="E307" t="s">
        <v>16</v>
      </c>
      <c r="F307" t="s">
        <v>12</v>
      </c>
      <c r="G307" t="s">
        <v>13</v>
      </c>
      <c r="H307" t="s">
        <v>13</v>
      </c>
      <c r="I307">
        <v>41</v>
      </c>
      <c r="J307">
        <f>(moras__2[[#This Row],[EDAD]]-AVERAGE(I:I))/ _xlfn.STDEV.P(I:I)</f>
        <v>-6.397191464420586E-2</v>
      </c>
      <c r="K307" t="str">
        <f>IF(ABS(moras__2[[#This Row],[Z-Score de edad]])&gt;1.96, "Atípico","Normal")</f>
        <v>Normal</v>
      </c>
      <c r="L307">
        <f>(moras__2[[#This Row],[SALARIO]]-AVERAGE(C:C)) / _xlfn.STDEV.P(C:C)</f>
        <v>2.3336718482266008</v>
      </c>
      <c r="M307" t="str">
        <f>IF(ABS(moras__2[[#This Row],[Z-Score de salario]])&gt;1.96, "Atípico", "Normal")</f>
        <v>Atípico</v>
      </c>
      <c r="N307" s="5">
        <f t="shared" si="12"/>
        <v>2549958.42</v>
      </c>
      <c r="O307" s="5">
        <f t="shared" si="13"/>
        <v>41</v>
      </c>
      <c r="P307" s="5" t="str">
        <f t="shared" si="14"/>
        <v>ASALARIADO</v>
      </c>
      <c r="Q307" s="5" t="e">
        <f ca="1">IF($H307="SI", $O307, _xludf.NA())</f>
        <v>#NAME?</v>
      </c>
      <c r="R307" s="5">
        <f>IF($H307="NO",$O307, _xludf.NA())</f>
        <v>41</v>
      </c>
      <c r="S307" s="5" t="e">
        <f ca="1">IF($H307="SI",$N307, _xludf.NA())</f>
        <v>#NAME?</v>
      </c>
      <c r="T307" s="5">
        <f>IF($H307="NO",$N307, _xludf.NA())</f>
        <v>2549958.42</v>
      </c>
    </row>
    <row r="308" spans="1:20" x14ac:dyDescent="0.3">
      <c r="A308">
        <v>307</v>
      </c>
      <c r="B308" t="s">
        <v>9</v>
      </c>
      <c r="C308">
        <v>181084</v>
      </c>
      <c r="D308" t="s">
        <v>10</v>
      </c>
      <c r="E308" t="s">
        <v>16</v>
      </c>
      <c r="F308" t="s">
        <v>12</v>
      </c>
      <c r="G308" t="s">
        <v>13</v>
      </c>
      <c r="H308" t="s">
        <v>13</v>
      </c>
      <c r="I308">
        <v>55</v>
      </c>
      <c r="J308">
        <f>(moras__2[[#This Row],[EDAD]]-AVERAGE(I:I))/ _xlfn.STDEV.P(I:I)</f>
        <v>0.92418158605779133</v>
      </c>
      <c r="K308" t="str">
        <f>IF(ABS(moras__2[[#This Row],[Z-Score de edad]])&gt;1.96, "Atípico","Normal")</f>
        <v>Normal</v>
      </c>
      <c r="L308">
        <f>(moras__2[[#This Row],[SALARIO]]-AVERAGE(C:C)) / _xlfn.STDEV.P(C:C)</f>
        <v>-0.58754198815877012</v>
      </c>
      <c r="M308" t="str">
        <f>IF(ABS(moras__2[[#This Row],[Z-Score de salario]])&gt;1.96, "Atípico", "Normal")</f>
        <v>Normal</v>
      </c>
      <c r="N308" s="5">
        <f t="shared" si="12"/>
        <v>181084</v>
      </c>
      <c r="O308" s="5">
        <f t="shared" si="13"/>
        <v>55</v>
      </c>
      <c r="P308" s="5" t="str">
        <f t="shared" si="14"/>
        <v>ASALARIADO</v>
      </c>
      <c r="Q308" s="5" t="e">
        <f ca="1">IF($H308="SI", $O308, _xludf.NA())</f>
        <v>#NAME?</v>
      </c>
      <c r="R308" s="5">
        <f>IF($H308="NO",$O308, _xludf.NA())</f>
        <v>55</v>
      </c>
      <c r="S308" s="5" t="e">
        <f ca="1">IF($H308="SI",$N308, _xludf.NA())</f>
        <v>#NAME?</v>
      </c>
      <c r="T308" s="5">
        <f>IF($H308="NO",$N308, _xludf.NA())</f>
        <v>181084</v>
      </c>
    </row>
    <row r="309" spans="1:20" x14ac:dyDescent="0.3">
      <c r="A309">
        <v>308</v>
      </c>
      <c r="B309" t="s">
        <v>9</v>
      </c>
      <c r="C309">
        <v>1059381.6000000001</v>
      </c>
      <c r="D309" t="s">
        <v>10</v>
      </c>
      <c r="E309" t="s">
        <v>16</v>
      </c>
      <c r="F309" t="s">
        <v>12</v>
      </c>
      <c r="G309" t="s">
        <v>13</v>
      </c>
      <c r="H309" t="s">
        <v>13</v>
      </c>
      <c r="I309">
        <v>28</v>
      </c>
      <c r="J309">
        <f>(moras__2[[#This Row],[EDAD]]-AVERAGE(I:I))/ _xlfn.STDEV.P(I:I)</f>
        <v>-0.98154302243891756</v>
      </c>
      <c r="K309" t="str">
        <f>IF(ABS(moras__2[[#This Row],[Z-Score de edad]])&gt;1.96, "Atípico","Normal")</f>
        <v>Normal</v>
      </c>
      <c r="L309">
        <f>(moras__2[[#This Row],[SALARIO]]-AVERAGE(C:C)) / _xlfn.STDEV.P(C:C)</f>
        <v>0.49554417289828756</v>
      </c>
      <c r="M309" t="str">
        <f>IF(ABS(moras__2[[#This Row],[Z-Score de salario]])&gt;1.96, "Atípico", "Normal")</f>
        <v>Normal</v>
      </c>
      <c r="N309" s="5">
        <f t="shared" si="12"/>
        <v>1059381.6000000001</v>
      </c>
      <c r="O309" s="5">
        <f t="shared" si="13"/>
        <v>28</v>
      </c>
      <c r="P309" s="5" t="str">
        <f t="shared" si="14"/>
        <v>ASALARIADO</v>
      </c>
      <c r="Q309" s="5" t="e">
        <f ca="1">IF($H309="SI", $O309, _xludf.NA())</f>
        <v>#NAME?</v>
      </c>
      <c r="R309" s="5">
        <f>IF($H309="NO",$O309, _xludf.NA())</f>
        <v>28</v>
      </c>
      <c r="S309" s="5" t="e">
        <f ca="1">IF($H309="SI",$N309, _xludf.NA())</f>
        <v>#NAME?</v>
      </c>
      <c r="T309" s="5">
        <f>IF($H309="NO",$N309, _xludf.NA())</f>
        <v>1059381.6000000001</v>
      </c>
    </row>
    <row r="310" spans="1:20" x14ac:dyDescent="0.3">
      <c r="A310">
        <v>309</v>
      </c>
      <c r="B310" t="s">
        <v>9</v>
      </c>
      <c r="C310">
        <v>343178</v>
      </c>
      <c r="D310" t="s">
        <v>10</v>
      </c>
      <c r="E310" t="s">
        <v>16</v>
      </c>
      <c r="F310" t="s">
        <v>12</v>
      </c>
      <c r="G310" t="s">
        <v>13</v>
      </c>
      <c r="H310" t="s">
        <v>12</v>
      </c>
      <c r="I310">
        <v>32</v>
      </c>
      <c r="J310">
        <f>(moras__2[[#This Row],[EDAD]]-AVERAGE(I:I))/ _xlfn.STDEV.P(I:I)</f>
        <v>-0.69921345080977548</v>
      </c>
      <c r="K310" t="str">
        <f>IF(ABS(moras__2[[#This Row],[Z-Score de edad]])&gt;1.96, "Atípico","Normal")</f>
        <v>Normal</v>
      </c>
      <c r="L310">
        <f>(moras__2[[#This Row],[SALARIO]]-AVERAGE(C:C)) / _xlfn.STDEV.P(C:C)</f>
        <v>-0.38765328506954078</v>
      </c>
      <c r="M310" t="str">
        <f>IF(ABS(moras__2[[#This Row],[Z-Score de salario]])&gt;1.96, "Atípico", "Normal")</f>
        <v>Normal</v>
      </c>
      <c r="N310" s="5">
        <f t="shared" si="12"/>
        <v>343178</v>
      </c>
      <c r="O310" s="5">
        <f t="shared" si="13"/>
        <v>32</v>
      </c>
      <c r="P310" s="5" t="str">
        <f t="shared" si="14"/>
        <v>ASALARIADO</v>
      </c>
      <c r="Q310" s="5">
        <f>IF($H310="SI", $O310, _xludf.NA())</f>
        <v>32</v>
      </c>
      <c r="R310" s="5" t="e">
        <f ca="1">IF($H310="NO",$O310, _xludf.NA())</f>
        <v>#NAME?</v>
      </c>
      <c r="S310" s="5">
        <f>IF($H310="SI",$N310, _xludf.NA())</f>
        <v>343178</v>
      </c>
      <c r="T310" s="5" t="e">
        <f ca="1">IF($H310="NO",$N310, _xludf.NA())</f>
        <v>#NAME?</v>
      </c>
    </row>
    <row r="311" spans="1:20" x14ac:dyDescent="0.3">
      <c r="A311">
        <v>310</v>
      </c>
      <c r="B311" t="s">
        <v>9</v>
      </c>
      <c r="C311">
        <v>606620</v>
      </c>
      <c r="D311" t="s">
        <v>10</v>
      </c>
      <c r="E311" t="s">
        <v>16</v>
      </c>
      <c r="F311" t="s">
        <v>12</v>
      </c>
      <c r="G311" t="s">
        <v>13</v>
      </c>
      <c r="H311" t="s">
        <v>13</v>
      </c>
      <c r="I311">
        <v>20</v>
      </c>
      <c r="J311">
        <f>(moras__2[[#This Row],[EDAD]]-AVERAGE(I:I))/ _xlfn.STDEV.P(I:I)</f>
        <v>-1.5462021656972016</v>
      </c>
      <c r="K311" t="str">
        <f>IF(ABS(moras__2[[#This Row],[Z-Score de edad]])&gt;1.96, "Atípico","Normal")</f>
        <v>Normal</v>
      </c>
      <c r="L311">
        <f>(moras__2[[#This Row],[SALARIO]]-AVERAGE(C:C)) / _xlfn.STDEV.P(C:C)</f>
        <v>-6.2785740809835011E-2</v>
      </c>
      <c r="M311" t="str">
        <f>IF(ABS(moras__2[[#This Row],[Z-Score de salario]])&gt;1.96, "Atípico", "Normal")</f>
        <v>Normal</v>
      </c>
      <c r="N311" s="5">
        <f t="shared" si="12"/>
        <v>606620</v>
      </c>
      <c r="O311" s="5">
        <f t="shared" si="13"/>
        <v>20</v>
      </c>
      <c r="P311" s="5" t="str">
        <f t="shared" si="14"/>
        <v>ASALARIADO</v>
      </c>
      <c r="Q311" s="5" t="e">
        <f ca="1">IF($H311="SI", $O311, _xludf.NA())</f>
        <v>#NAME?</v>
      </c>
      <c r="R311" s="5">
        <f>IF($H311="NO",$O311, _xludf.NA())</f>
        <v>20</v>
      </c>
      <c r="S311" s="5" t="e">
        <f ca="1">IF($H311="SI",$N311, _xludf.NA())</f>
        <v>#NAME?</v>
      </c>
      <c r="T311" s="5">
        <f>IF($H311="NO",$N311, _xludf.NA())</f>
        <v>606620</v>
      </c>
    </row>
    <row r="312" spans="1:20" x14ac:dyDescent="0.3">
      <c r="A312">
        <v>311</v>
      </c>
      <c r="B312" t="s">
        <v>9</v>
      </c>
      <c r="C312">
        <v>320524.5</v>
      </c>
      <c r="D312" t="s">
        <v>10</v>
      </c>
      <c r="E312" t="s">
        <v>16</v>
      </c>
      <c r="F312" t="s">
        <v>12</v>
      </c>
      <c r="G312" t="s">
        <v>13</v>
      </c>
      <c r="H312" t="s">
        <v>13</v>
      </c>
      <c r="I312">
        <v>29</v>
      </c>
      <c r="J312">
        <f>(moras__2[[#This Row],[EDAD]]-AVERAGE(I:I))/ _xlfn.STDEV.P(I:I)</f>
        <v>-0.91096062953163204</v>
      </c>
      <c r="K312" t="str">
        <f>IF(ABS(moras__2[[#This Row],[Z-Score de edad]])&gt;1.96, "Atípico","Normal")</f>
        <v>Normal</v>
      </c>
      <c r="L312">
        <f>(moras__2[[#This Row],[SALARIO]]-AVERAGE(C:C)) / _xlfn.STDEV.P(C:C)</f>
        <v>-0.41558879616453415</v>
      </c>
      <c r="M312" t="str">
        <f>IF(ABS(moras__2[[#This Row],[Z-Score de salario]])&gt;1.96, "Atípico", "Normal")</f>
        <v>Normal</v>
      </c>
      <c r="N312" s="5">
        <f t="shared" si="12"/>
        <v>320524.5</v>
      </c>
      <c r="O312" s="5">
        <f t="shared" si="13"/>
        <v>29</v>
      </c>
      <c r="P312" s="5" t="str">
        <f t="shared" si="14"/>
        <v>ASALARIADO</v>
      </c>
      <c r="Q312" s="5" t="e">
        <f ca="1">IF($H312="SI", $O312, _xludf.NA())</f>
        <v>#NAME?</v>
      </c>
      <c r="R312" s="5">
        <f>IF($H312="NO",$O312, _xludf.NA())</f>
        <v>29</v>
      </c>
      <c r="S312" s="5" t="e">
        <f ca="1">IF($H312="SI",$N312, _xludf.NA())</f>
        <v>#NAME?</v>
      </c>
      <c r="T312" s="5">
        <f>IF($H312="NO",$N312, _xludf.NA())</f>
        <v>320524.5</v>
      </c>
    </row>
    <row r="313" spans="1:20" x14ac:dyDescent="0.3">
      <c r="A313">
        <v>312</v>
      </c>
      <c r="B313" t="s">
        <v>15</v>
      </c>
      <c r="C313">
        <v>1171666.67</v>
      </c>
      <c r="D313" t="s">
        <v>10</v>
      </c>
      <c r="E313" t="s">
        <v>16</v>
      </c>
      <c r="F313" t="s">
        <v>12</v>
      </c>
      <c r="G313" t="s">
        <v>13</v>
      </c>
      <c r="H313" t="s">
        <v>13</v>
      </c>
      <c r="I313">
        <v>51</v>
      </c>
      <c r="J313">
        <f>(moras__2[[#This Row],[EDAD]]-AVERAGE(I:I))/ _xlfn.STDEV.P(I:I)</f>
        <v>0.64185201442864925</v>
      </c>
      <c r="K313" t="str">
        <f>IF(ABS(moras__2[[#This Row],[Z-Score de edad]])&gt;1.96, "Atípico","Normal")</f>
        <v>Normal</v>
      </c>
      <c r="L313">
        <f>(moras__2[[#This Row],[SALARIO]]-AVERAGE(C:C)) / _xlfn.STDEV.P(C:C)</f>
        <v>0.63401022974544596</v>
      </c>
      <c r="M313" t="str">
        <f>IF(ABS(moras__2[[#This Row],[Z-Score de salario]])&gt;1.96, "Atípico", "Normal")</f>
        <v>Normal</v>
      </c>
      <c r="N313" s="5">
        <f t="shared" si="12"/>
        <v>1171666.67</v>
      </c>
      <c r="O313" s="5">
        <f t="shared" si="13"/>
        <v>51</v>
      </c>
      <c r="P313" s="5" t="str">
        <f t="shared" si="14"/>
        <v>ASALARIADO</v>
      </c>
      <c r="Q313" s="5" t="e">
        <f ca="1">IF($H313="SI", $O313, _xludf.NA())</f>
        <v>#NAME?</v>
      </c>
      <c r="R313" s="5">
        <f>IF($H313="NO",$O313, _xludf.NA())</f>
        <v>51</v>
      </c>
      <c r="S313" s="5" t="e">
        <f ca="1">IF($H313="SI",$N313, _xludf.NA())</f>
        <v>#NAME?</v>
      </c>
      <c r="T313" s="5">
        <f>IF($H313="NO",$N313, _xludf.NA())</f>
        <v>1171666.67</v>
      </c>
    </row>
    <row r="314" spans="1:20" x14ac:dyDescent="0.3">
      <c r="A314">
        <v>313</v>
      </c>
      <c r="B314" t="s">
        <v>15</v>
      </c>
      <c r="C314">
        <v>113848</v>
      </c>
      <c r="D314" t="s">
        <v>10</v>
      </c>
      <c r="E314" t="s">
        <v>16</v>
      </c>
      <c r="F314" t="s">
        <v>12</v>
      </c>
      <c r="G314" t="s">
        <v>13</v>
      </c>
      <c r="H314" t="s">
        <v>13</v>
      </c>
      <c r="I314">
        <v>31</v>
      </c>
      <c r="J314">
        <f>(moras__2[[#This Row],[EDAD]]-AVERAGE(I:I))/ _xlfn.STDEV.P(I:I)</f>
        <v>-0.769795843717061</v>
      </c>
      <c r="K314" t="str">
        <f>IF(ABS(moras__2[[#This Row],[Z-Score de edad]])&gt;1.96, "Atípico","Normal")</f>
        <v>Normal</v>
      </c>
      <c r="L314">
        <f>(moras__2[[#This Row],[SALARIO]]-AVERAGE(C:C)) / _xlfn.STDEV.P(C:C)</f>
        <v>-0.67045509315283169</v>
      </c>
      <c r="M314" t="str">
        <f>IF(ABS(moras__2[[#This Row],[Z-Score de salario]])&gt;1.96, "Atípico", "Normal")</f>
        <v>Normal</v>
      </c>
      <c r="N314" s="5">
        <f t="shared" si="12"/>
        <v>113848</v>
      </c>
      <c r="O314" s="5">
        <f t="shared" si="13"/>
        <v>31</v>
      </c>
      <c r="P314" s="5" t="str">
        <f t="shared" si="14"/>
        <v>ASALARIADO</v>
      </c>
      <c r="Q314" s="5" t="e">
        <f ca="1">IF($H314="SI", $O314, _xludf.NA())</f>
        <v>#NAME?</v>
      </c>
      <c r="R314" s="5">
        <f>IF($H314="NO",$O314, _xludf.NA())</f>
        <v>31</v>
      </c>
      <c r="S314" s="5" t="e">
        <f ca="1">IF($H314="SI",$N314, _xludf.NA())</f>
        <v>#NAME?</v>
      </c>
      <c r="T314" s="5">
        <f>IF($H314="NO",$N314, _xludf.NA())</f>
        <v>113848</v>
      </c>
    </row>
    <row r="315" spans="1:20" x14ac:dyDescent="0.3">
      <c r="A315">
        <v>314</v>
      </c>
      <c r="B315" t="s">
        <v>9</v>
      </c>
      <c r="C315">
        <v>391476</v>
      </c>
      <c r="D315" t="s">
        <v>10</v>
      </c>
      <c r="E315" t="s">
        <v>11</v>
      </c>
      <c r="F315" t="s">
        <v>12</v>
      </c>
      <c r="G315" t="s">
        <v>13</v>
      </c>
      <c r="H315" t="s">
        <v>13</v>
      </c>
      <c r="I315">
        <v>60</v>
      </c>
      <c r="J315">
        <f>(moras__2[[#This Row],[EDAD]]-AVERAGE(I:I))/ _xlfn.STDEV.P(I:I)</f>
        <v>1.2770935505942189</v>
      </c>
      <c r="K315" t="str">
        <f>IF(ABS(moras__2[[#This Row],[Z-Score de edad]])&gt;1.96, "Atípico","Normal")</f>
        <v>Normal</v>
      </c>
      <c r="L315">
        <f>(moras__2[[#This Row],[SALARIO]]-AVERAGE(C:C)) / _xlfn.STDEV.P(C:C)</f>
        <v>-0.32809386533899187</v>
      </c>
      <c r="M315" t="str">
        <f>IF(ABS(moras__2[[#This Row],[Z-Score de salario]])&gt;1.96, "Atípico", "Normal")</f>
        <v>Normal</v>
      </c>
      <c r="N315" s="5">
        <f t="shared" si="12"/>
        <v>391476</v>
      </c>
      <c r="O315" s="5">
        <f t="shared" si="13"/>
        <v>60</v>
      </c>
      <c r="P315" s="5" t="str">
        <f t="shared" si="14"/>
        <v>ASALARIADO</v>
      </c>
      <c r="Q315" s="5" t="e">
        <f ca="1">IF($H315="SI", $O315, _xludf.NA())</f>
        <v>#NAME?</v>
      </c>
      <c r="R315" s="5">
        <f>IF($H315="NO",$O315, _xludf.NA())</f>
        <v>60</v>
      </c>
      <c r="S315" s="5" t="e">
        <f ca="1">IF($H315="SI",$N315, _xludf.NA())</f>
        <v>#NAME?</v>
      </c>
      <c r="T315" s="5">
        <f>IF($H315="NO",$N315, _xludf.NA())</f>
        <v>391476</v>
      </c>
    </row>
    <row r="316" spans="1:20" x14ac:dyDescent="0.3">
      <c r="A316">
        <v>315</v>
      </c>
      <c r="B316" t="s">
        <v>15</v>
      </c>
      <c r="C316">
        <v>558250</v>
      </c>
      <c r="D316" t="s">
        <v>10</v>
      </c>
      <c r="E316" t="s">
        <v>16</v>
      </c>
      <c r="F316" t="s">
        <v>12</v>
      </c>
      <c r="G316" t="s">
        <v>13</v>
      </c>
      <c r="H316" t="s">
        <v>13</v>
      </c>
      <c r="I316">
        <v>28</v>
      </c>
      <c r="J316">
        <f>(moras__2[[#This Row],[EDAD]]-AVERAGE(I:I))/ _xlfn.STDEV.P(I:I)</f>
        <v>-0.98154302243891756</v>
      </c>
      <c r="K316" t="str">
        <f>IF(ABS(moras__2[[#This Row],[Z-Score de edad]])&gt;1.96, "Atípico","Normal")</f>
        <v>Normal</v>
      </c>
      <c r="L316">
        <f>(moras__2[[#This Row],[SALARIO]]-AVERAGE(C:C)) / _xlfn.STDEV.P(C:C)</f>
        <v>-0.12243394844507148</v>
      </c>
      <c r="M316" t="str">
        <f>IF(ABS(moras__2[[#This Row],[Z-Score de salario]])&gt;1.96, "Atípico", "Normal")</f>
        <v>Normal</v>
      </c>
      <c r="N316" s="5">
        <f t="shared" si="12"/>
        <v>558250</v>
      </c>
      <c r="O316" s="5">
        <f t="shared" si="13"/>
        <v>28</v>
      </c>
      <c r="P316" s="5" t="str">
        <f t="shared" si="14"/>
        <v>ASALARIADO</v>
      </c>
      <c r="Q316" s="5" t="e">
        <f ca="1">IF($H316="SI", $O316, _xludf.NA())</f>
        <v>#NAME?</v>
      </c>
      <c r="R316" s="5">
        <f>IF($H316="NO",$O316, _xludf.NA())</f>
        <v>28</v>
      </c>
      <c r="S316" s="5" t="e">
        <f ca="1">IF($H316="SI",$N316, _xludf.NA())</f>
        <v>#NAME?</v>
      </c>
      <c r="T316" s="5">
        <f>IF($H316="NO",$N316, _xludf.NA())</f>
        <v>558250</v>
      </c>
    </row>
    <row r="317" spans="1:20" x14ac:dyDescent="0.3">
      <c r="A317">
        <v>316</v>
      </c>
      <c r="B317" t="s">
        <v>9</v>
      </c>
      <c r="C317">
        <v>313164</v>
      </c>
      <c r="D317" t="s">
        <v>10</v>
      </c>
      <c r="E317" t="s">
        <v>16</v>
      </c>
      <c r="F317" t="s">
        <v>12</v>
      </c>
      <c r="G317" t="s">
        <v>13</v>
      </c>
      <c r="H317" t="s">
        <v>13</v>
      </c>
      <c r="I317">
        <v>56</v>
      </c>
      <c r="J317">
        <f>(moras__2[[#This Row],[EDAD]]-AVERAGE(I:I))/ _xlfn.STDEV.P(I:I)</f>
        <v>0.99476397896507684</v>
      </c>
      <c r="K317" t="str">
        <f>IF(ABS(moras__2[[#This Row],[Z-Score de edad]])&gt;1.96, "Atípico","Normal")</f>
        <v>Normal</v>
      </c>
      <c r="L317">
        <f>(moras__2[[#This Row],[SALARIO]]-AVERAGE(C:C)) / _xlfn.STDEV.P(C:C)</f>
        <v>-0.42466550967082234</v>
      </c>
      <c r="M317" t="str">
        <f>IF(ABS(moras__2[[#This Row],[Z-Score de salario]])&gt;1.96, "Atípico", "Normal")</f>
        <v>Normal</v>
      </c>
      <c r="N317" s="5">
        <f t="shared" si="12"/>
        <v>313164</v>
      </c>
      <c r="O317" s="5">
        <f t="shared" si="13"/>
        <v>56</v>
      </c>
      <c r="P317" s="5" t="str">
        <f t="shared" si="14"/>
        <v>ASALARIADO</v>
      </c>
      <c r="Q317" s="5" t="e">
        <f ca="1">IF($H317="SI", $O317, _xludf.NA())</f>
        <v>#NAME?</v>
      </c>
      <c r="R317" s="5">
        <f>IF($H317="NO",$O317, _xludf.NA())</f>
        <v>56</v>
      </c>
      <c r="S317" s="5" t="e">
        <f ca="1">IF($H317="SI",$N317, _xludf.NA())</f>
        <v>#NAME?</v>
      </c>
      <c r="T317" s="5">
        <f>IF($H317="NO",$N317, _xludf.NA())</f>
        <v>313164</v>
      </c>
    </row>
    <row r="318" spans="1:20" x14ac:dyDescent="0.3">
      <c r="A318">
        <v>317</v>
      </c>
      <c r="B318" t="s">
        <v>9</v>
      </c>
      <c r="C318">
        <v>433000</v>
      </c>
      <c r="D318" t="s">
        <v>10</v>
      </c>
      <c r="E318" t="s">
        <v>16</v>
      </c>
      <c r="F318" t="s">
        <v>12</v>
      </c>
      <c r="G318" t="s">
        <v>13</v>
      </c>
      <c r="H318" t="s">
        <v>13</v>
      </c>
      <c r="I318">
        <v>45</v>
      </c>
      <c r="J318">
        <f>(moras__2[[#This Row],[EDAD]]-AVERAGE(I:I))/ _xlfn.STDEV.P(I:I)</f>
        <v>0.2183576569849362</v>
      </c>
      <c r="K318" t="str">
        <f>IF(ABS(moras__2[[#This Row],[Z-Score de edad]])&gt;1.96, "Atípico","Normal")</f>
        <v>Normal</v>
      </c>
      <c r="L318">
        <f>(moras__2[[#This Row],[SALARIO]]-AVERAGE(C:C)) / _xlfn.STDEV.P(C:C)</f>
        <v>-0.27688790764113036</v>
      </c>
      <c r="M318" t="str">
        <f>IF(ABS(moras__2[[#This Row],[Z-Score de salario]])&gt;1.96, "Atípico", "Normal")</f>
        <v>Normal</v>
      </c>
      <c r="N318" s="5">
        <f t="shared" si="12"/>
        <v>433000</v>
      </c>
      <c r="O318" s="5">
        <f t="shared" si="13"/>
        <v>45</v>
      </c>
      <c r="P318" s="5" t="str">
        <f t="shared" si="14"/>
        <v>ASALARIADO</v>
      </c>
      <c r="Q318" s="5" t="e">
        <f ca="1">IF($H318="SI", $O318, _xludf.NA())</f>
        <v>#NAME?</v>
      </c>
      <c r="R318" s="5">
        <f>IF($H318="NO",$O318, _xludf.NA())</f>
        <v>45</v>
      </c>
      <c r="S318" s="5" t="e">
        <f ca="1">IF($H318="SI",$N318, _xludf.NA())</f>
        <v>#NAME?</v>
      </c>
      <c r="T318" s="5">
        <f>IF($H318="NO",$N318, _xludf.NA())</f>
        <v>433000</v>
      </c>
    </row>
    <row r="319" spans="1:20" x14ac:dyDescent="0.3">
      <c r="A319">
        <v>318</v>
      </c>
      <c r="B319" t="s">
        <v>9</v>
      </c>
      <c r="C319">
        <v>124453.88</v>
      </c>
      <c r="D319" t="s">
        <v>10</v>
      </c>
      <c r="E319" t="s">
        <v>16</v>
      </c>
      <c r="F319" t="s">
        <v>12</v>
      </c>
      <c r="G319" t="s">
        <v>13</v>
      </c>
      <c r="H319" t="s">
        <v>13</v>
      </c>
      <c r="I319">
        <v>40</v>
      </c>
      <c r="J319">
        <f>(moras__2[[#This Row],[EDAD]]-AVERAGE(I:I))/ _xlfn.STDEV.P(I:I)</f>
        <v>-0.13455430755149136</v>
      </c>
      <c r="K319" t="str">
        <f>IF(ABS(moras__2[[#This Row],[Z-Score de edad]])&gt;1.96, "Atípico","Normal")</f>
        <v>Normal</v>
      </c>
      <c r="L319">
        <f>(moras__2[[#This Row],[SALARIO]]-AVERAGE(C:C)) / _xlfn.STDEV.P(C:C)</f>
        <v>-0.65737628950605886</v>
      </c>
      <c r="M319" t="str">
        <f>IF(ABS(moras__2[[#This Row],[Z-Score de salario]])&gt;1.96, "Atípico", "Normal")</f>
        <v>Normal</v>
      </c>
      <c r="N319" s="5">
        <f t="shared" si="12"/>
        <v>124453.88</v>
      </c>
      <c r="O319" s="5">
        <f t="shared" si="13"/>
        <v>40</v>
      </c>
      <c r="P319" s="5" t="str">
        <f t="shared" si="14"/>
        <v>ASALARIADO</v>
      </c>
      <c r="Q319" s="5" t="e">
        <f ca="1">IF($H319="SI", $O319, _xludf.NA())</f>
        <v>#NAME?</v>
      </c>
      <c r="R319" s="5">
        <f>IF($H319="NO",$O319, _xludf.NA())</f>
        <v>40</v>
      </c>
      <c r="S319" s="5" t="e">
        <f ca="1">IF($H319="SI",$N319, _xludf.NA())</f>
        <v>#NAME?</v>
      </c>
      <c r="T319" s="5">
        <f>IF($H319="NO",$N319, _xludf.NA())</f>
        <v>124453.88</v>
      </c>
    </row>
    <row r="320" spans="1:20" x14ac:dyDescent="0.3">
      <c r="A320">
        <v>319</v>
      </c>
      <c r="B320" t="s">
        <v>15</v>
      </c>
      <c r="C320">
        <v>382136</v>
      </c>
      <c r="D320" t="s">
        <v>18</v>
      </c>
      <c r="E320" t="s">
        <v>16</v>
      </c>
      <c r="F320" t="s">
        <v>12</v>
      </c>
      <c r="G320" t="s">
        <v>13</v>
      </c>
      <c r="H320" t="s">
        <v>12</v>
      </c>
      <c r="I320">
        <v>42</v>
      </c>
      <c r="J320">
        <f>(moras__2[[#This Row],[EDAD]]-AVERAGE(I:I))/ _xlfn.STDEV.P(I:I)</f>
        <v>6.6104782630796582E-3</v>
      </c>
      <c r="K320" t="str">
        <f>IF(ABS(moras__2[[#This Row],[Z-Score de edad]])&gt;1.96, "Atípico","Normal")</f>
        <v>Normal</v>
      </c>
      <c r="L320">
        <f>(moras__2[[#This Row],[SALARIO]]-AVERAGE(C:C)) / _xlfn.STDEV.P(C:C)</f>
        <v>-0.33961162964151631</v>
      </c>
      <c r="M320" t="str">
        <f>IF(ABS(moras__2[[#This Row],[Z-Score de salario]])&gt;1.96, "Atípico", "Normal")</f>
        <v>Normal</v>
      </c>
      <c r="N320" s="5">
        <f t="shared" si="12"/>
        <v>382136</v>
      </c>
      <c r="O320" s="5">
        <f t="shared" si="13"/>
        <v>42</v>
      </c>
      <c r="P320" s="5" t="str">
        <f t="shared" si="14"/>
        <v>TRABAJADOR INDEPENDIENTE</v>
      </c>
      <c r="Q320" s="5">
        <f>IF($H320="SI", $O320, _xludf.NA())</f>
        <v>42</v>
      </c>
      <c r="R320" s="5" t="e">
        <f ca="1">IF($H320="NO",$O320, _xludf.NA())</f>
        <v>#NAME?</v>
      </c>
      <c r="S320" s="5">
        <f>IF($H320="SI",$N320, _xludf.NA())</f>
        <v>382136</v>
      </c>
      <c r="T320" s="5" t="e">
        <f ca="1">IF($H320="NO",$N320, _xludf.NA())</f>
        <v>#NAME?</v>
      </c>
    </row>
    <row r="321" spans="1:20" x14ac:dyDescent="0.3">
      <c r="A321">
        <v>320</v>
      </c>
      <c r="B321" t="s">
        <v>9</v>
      </c>
      <c r="C321">
        <v>297046</v>
      </c>
      <c r="D321" t="s">
        <v>18</v>
      </c>
      <c r="E321" t="s">
        <v>16</v>
      </c>
      <c r="F321" t="s">
        <v>12</v>
      </c>
      <c r="G321" t="s">
        <v>13</v>
      </c>
      <c r="H321" t="s">
        <v>13</v>
      </c>
      <c r="I321">
        <v>50</v>
      </c>
      <c r="J321">
        <f>(moras__2[[#This Row],[EDAD]]-AVERAGE(I:I))/ _xlfn.STDEV.P(I:I)</f>
        <v>0.57126962152136374</v>
      </c>
      <c r="K321" t="str">
        <f>IF(ABS(moras__2[[#This Row],[Z-Score de edad]])&gt;1.96, "Atípico","Normal")</f>
        <v>Normal</v>
      </c>
      <c r="L321">
        <f>(moras__2[[#This Row],[SALARIO]]-AVERAGE(C:C)) / _xlfn.STDEV.P(C:C)</f>
        <v>-0.44454166866740574</v>
      </c>
      <c r="M321" t="str">
        <f>IF(ABS(moras__2[[#This Row],[Z-Score de salario]])&gt;1.96, "Atípico", "Normal")</f>
        <v>Normal</v>
      </c>
      <c r="N321" s="5">
        <f t="shared" si="12"/>
        <v>297046</v>
      </c>
      <c r="O321" s="5">
        <f t="shared" si="13"/>
        <v>50</v>
      </c>
      <c r="P321" s="5" t="str">
        <f t="shared" si="14"/>
        <v>TRABAJADOR INDEPENDIENTE</v>
      </c>
      <c r="Q321" s="5" t="e">
        <f ca="1">IF($H321="SI", $O321, _xludf.NA())</f>
        <v>#NAME?</v>
      </c>
      <c r="R321" s="5">
        <f>IF($H321="NO",$O321, _xludf.NA())</f>
        <v>50</v>
      </c>
      <c r="S321" s="5" t="e">
        <f ca="1">IF($H321="SI",$N321, _xludf.NA())</f>
        <v>#NAME?</v>
      </c>
      <c r="T321" s="5">
        <f>IF($H321="NO",$N321, _xludf.NA())</f>
        <v>297046</v>
      </c>
    </row>
    <row r="322" spans="1:20" x14ac:dyDescent="0.3">
      <c r="A322">
        <v>321</v>
      </c>
      <c r="B322" t="s">
        <v>9</v>
      </c>
      <c r="C322">
        <v>401814.2</v>
      </c>
      <c r="D322" t="s">
        <v>10</v>
      </c>
      <c r="E322" t="s">
        <v>16</v>
      </c>
      <c r="F322" t="s">
        <v>12</v>
      </c>
      <c r="G322" t="s">
        <v>13</v>
      </c>
      <c r="H322" t="s">
        <v>13</v>
      </c>
      <c r="I322">
        <v>46</v>
      </c>
      <c r="J322">
        <f>(moras__2[[#This Row],[EDAD]]-AVERAGE(I:I))/ _xlfn.STDEV.P(I:I)</f>
        <v>0.28894004989222172</v>
      </c>
      <c r="K322" t="str">
        <f>IF(ABS(moras__2[[#This Row],[Z-Score de edad]])&gt;1.96, "Atípico","Normal")</f>
        <v>Normal</v>
      </c>
      <c r="L322">
        <f>(moras__2[[#This Row],[SALARIO]]-AVERAGE(C:C)) / _xlfn.STDEV.P(C:C)</f>
        <v>-0.31534515539120184</v>
      </c>
      <c r="M322" t="str">
        <f>IF(ABS(moras__2[[#This Row],[Z-Score de salario]])&gt;1.96, "Atípico", "Normal")</f>
        <v>Normal</v>
      </c>
      <c r="N322" s="5">
        <f t="shared" si="12"/>
        <v>401814.2</v>
      </c>
      <c r="O322" s="5">
        <f t="shared" si="13"/>
        <v>46</v>
      </c>
      <c r="P322" s="5" t="str">
        <f t="shared" si="14"/>
        <v>ASALARIADO</v>
      </c>
      <c r="Q322" s="5" t="e">
        <f ca="1">IF($H322="SI", $O322, _xludf.NA())</f>
        <v>#NAME?</v>
      </c>
      <c r="R322" s="5">
        <f>IF($H322="NO",$O322, _xludf.NA())</f>
        <v>46</v>
      </c>
      <c r="S322" s="5" t="e">
        <f ca="1">IF($H322="SI",$N322, _xludf.NA())</f>
        <v>#NAME?</v>
      </c>
      <c r="T322" s="5">
        <f>IF($H322="NO",$N322, _xludf.NA())</f>
        <v>401814.2</v>
      </c>
    </row>
    <row r="323" spans="1:20" x14ac:dyDescent="0.3">
      <c r="A323">
        <v>322</v>
      </c>
      <c r="B323" t="s">
        <v>15</v>
      </c>
      <c r="C323">
        <v>1103954</v>
      </c>
      <c r="D323" t="s">
        <v>10</v>
      </c>
      <c r="E323" t="s">
        <v>11</v>
      </c>
      <c r="F323" t="s">
        <v>12</v>
      </c>
      <c r="G323" t="s">
        <v>13</v>
      </c>
      <c r="H323" t="s">
        <v>12</v>
      </c>
      <c r="I323">
        <v>60</v>
      </c>
      <c r="J323">
        <f>(moras__2[[#This Row],[EDAD]]-AVERAGE(I:I))/ _xlfn.STDEV.P(I:I)</f>
        <v>1.2770935505942189</v>
      </c>
      <c r="K323" t="str">
        <f>IF(ABS(moras__2[[#This Row],[Z-Score de edad]])&gt;1.96, "Atípico","Normal")</f>
        <v>Normal</v>
      </c>
      <c r="L323">
        <f>(moras__2[[#This Row],[SALARIO]]-AVERAGE(C:C)) / _xlfn.STDEV.P(C:C)</f>
        <v>0.5505093118273926</v>
      </c>
      <c r="M323" t="str">
        <f>IF(ABS(moras__2[[#This Row],[Z-Score de salario]])&gt;1.96, "Atípico", "Normal")</f>
        <v>Normal</v>
      </c>
      <c r="N323" s="5">
        <f t="shared" ref="N323:N386" si="15">IF(ISBLANK(C323),  MEDIAN($C$2:$C$5001), C323)</f>
        <v>1103954</v>
      </c>
      <c r="O323" s="5">
        <f t="shared" ref="O323:O386" si="16">IF(ISBLANK(I323), MEDIAN($I$2:$I$5001), I323)</f>
        <v>60</v>
      </c>
      <c r="P323" s="5" t="str">
        <f t="shared" ref="P323:P386" si="17">IF(ISBLANK(D323), "ASALARIADO", D323)</f>
        <v>ASALARIADO</v>
      </c>
      <c r="Q323" s="5">
        <f>IF($H323="SI", $O323, _xludf.NA())</f>
        <v>60</v>
      </c>
      <c r="R323" s="5" t="e">
        <f ca="1">IF($H323="NO",$O323, _xludf.NA())</f>
        <v>#NAME?</v>
      </c>
      <c r="S323" s="5">
        <f>IF($H323="SI",$N323, _xludf.NA())</f>
        <v>1103954</v>
      </c>
      <c r="T323" s="5" t="e">
        <f ca="1">IF($H323="NO",$N323, _xludf.NA())</f>
        <v>#NAME?</v>
      </c>
    </row>
    <row r="324" spans="1:20" x14ac:dyDescent="0.3">
      <c r="A324">
        <v>323</v>
      </c>
      <c r="B324" t="s">
        <v>9</v>
      </c>
      <c r="C324">
        <v>207648</v>
      </c>
      <c r="D324" t="s">
        <v>10</v>
      </c>
      <c r="E324" t="s">
        <v>16</v>
      </c>
      <c r="F324" t="s">
        <v>12</v>
      </c>
      <c r="G324" t="s">
        <v>13</v>
      </c>
      <c r="H324" t="s">
        <v>13</v>
      </c>
      <c r="I324">
        <v>28</v>
      </c>
      <c r="J324">
        <f>(moras__2[[#This Row],[EDAD]]-AVERAGE(I:I))/ _xlfn.STDEV.P(I:I)</f>
        <v>-0.98154302243891756</v>
      </c>
      <c r="K324" t="str">
        <f>IF(ABS(moras__2[[#This Row],[Z-Score de edad]])&gt;1.96, "Atípico","Normal")</f>
        <v>Normal</v>
      </c>
      <c r="L324">
        <f>(moras__2[[#This Row],[SALARIO]]-AVERAGE(C:C)) / _xlfn.STDEV.P(C:C)</f>
        <v>-0.55478418399043394</v>
      </c>
      <c r="M324" t="str">
        <f>IF(ABS(moras__2[[#This Row],[Z-Score de salario]])&gt;1.96, "Atípico", "Normal")</f>
        <v>Normal</v>
      </c>
      <c r="N324" s="5">
        <f t="shared" si="15"/>
        <v>207648</v>
      </c>
      <c r="O324" s="5">
        <f t="shared" si="16"/>
        <v>28</v>
      </c>
      <c r="P324" s="5" t="str">
        <f t="shared" si="17"/>
        <v>ASALARIADO</v>
      </c>
      <c r="Q324" s="5" t="e">
        <f ca="1">IF($H324="SI", $O324, _xludf.NA())</f>
        <v>#NAME?</v>
      </c>
      <c r="R324" s="5">
        <f>IF($H324="NO",$O324, _xludf.NA())</f>
        <v>28</v>
      </c>
      <c r="S324" s="5" t="e">
        <f ca="1">IF($H324="SI",$N324, _xludf.NA())</f>
        <v>#NAME?</v>
      </c>
      <c r="T324" s="5">
        <f>IF($H324="NO",$N324, _xludf.NA())</f>
        <v>207648</v>
      </c>
    </row>
    <row r="325" spans="1:20" x14ac:dyDescent="0.3">
      <c r="A325">
        <v>324</v>
      </c>
      <c r="B325" t="s">
        <v>9</v>
      </c>
      <c r="C325">
        <v>719752.5</v>
      </c>
      <c r="D325" t="s">
        <v>10</v>
      </c>
      <c r="E325" t="s">
        <v>11</v>
      </c>
      <c r="F325" t="s">
        <v>12</v>
      </c>
      <c r="G325" t="s">
        <v>13</v>
      </c>
      <c r="H325" t="s">
        <v>13</v>
      </c>
      <c r="I325">
        <v>39</v>
      </c>
      <c r="J325">
        <f>(moras__2[[#This Row],[EDAD]]-AVERAGE(I:I))/ _xlfn.STDEV.P(I:I)</f>
        <v>-0.20513670045877688</v>
      </c>
      <c r="K325" t="str">
        <f>IF(ABS(moras__2[[#This Row],[Z-Score de edad]])&gt;1.96, "Atípico","Normal")</f>
        <v>Normal</v>
      </c>
      <c r="L325">
        <f>(moras__2[[#This Row],[SALARIO]]-AVERAGE(C:C)) / _xlfn.STDEV.P(C:C)</f>
        <v>7.6725337343842709E-2</v>
      </c>
      <c r="M325" t="str">
        <f>IF(ABS(moras__2[[#This Row],[Z-Score de salario]])&gt;1.96, "Atípico", "Normal")</f>
        <v>Normal</v>
      </c>
      <c r="N325" s="5">
        <f t="shared" si="15"/>
        <v>719752.5</v>
      </c>
      <c r="O325" s="5">
        <f t="shared" si="16"/>
        <v>39</v>
      </c>
      <c r="P325" s="5" t="str">
        <f t="shared" si="17"/>
        <v>ASALARIADO</v>
      </c>
      <c r="Q325" s="5" t="e">
        <f ca="1">IF($H325="SI", $O325, _xludf.NA())</f>
        <v>#NAME?</v>
      </c>
      <c r="R325" s="5">
        <f>IF($H325="NO",$O325, _xludf.NA())</f>
        <v>39</v>
      </c>
      <c r="S325" s="5" t="e">
        <f ca="1">IF($H325="SI",$N325, _xludf.NA())</f>
        <v>#NAME?</v>
      </c>
      <c r="T325" s="5">
        <f>IF($H325="NO",$N325, _xludf.NA())</f>
        <v>719752.5</v>
      </c>
    </row>
    <row r="326" spans="1:20" x14ac:dyDescent="0.3">
      <c r="A326">
        <v>325</v>
      </c>
      <c r="B326" t="s">
        <v>15</v>
      </c>
      <c r="C326">
        <v>140000</v>
      </c>
      <c r="D326" t="s">
        <v>10</v>
      </c>
      <c r="E326" t="s">
        <v>16</v>
      </c>
      <c r="F326" t="s">
        <v>12</v>
      </c>
      <c r="G326" t="s">
        <v>12</v>
      </c>
      <c r="H326" t="s">
        <v>12</v>
      </c>
      <c r="I326">
        <v>49</v>
      </c>
      <c r="J326">
        <f>(moras__2[[#This Row],[EDAD]]-AVERAGE(I:I))/ _xlfn.STDEV.P(I:I)</f>
        <v>0.50068722861407822</v>
      </c>
      <c r="K326" t="str">
        <f>IF(ABS(moras__2[[#This Row],[Z-Score de edad]])&gt;1.96, "Atípico","Normal")</f>
        <v>Normal</v>
      </c>
      <c r="L326">
        <f>(moras__2[[#This Row],[SALARIO]]-AVERAGE(C:C)) / _xlfn.STDEV.P(C:C)</f>
        <v>-0.63820535310576321</v>
      </c>
      <c r="M326" t="str">
        <f>IF(ABS(moras__2[[#This Row],[Z-Score de salario]])&gt;1.96, "Atípico", "Normal")</f>
        <v>Normal</v>
      </c>
      <c r="N326" s="5">
        <f t="shared" si="15"/>
        <v>140000</v>
      </c>
      <c r="O326" s="5">
        <f t="shared" si="16"/>
        <v>49</v>
      </c>
      <c r="P326" s="5" t="str">
        <f t="shared" si="17"/>
        <v>ASALARIADO</v>
      </c>
      <c r="Q326" s="5">
        <f>IF($H326="SI", $O326, _xludf.NA())</f>
        <v>49</v>
      </c>
      <c r="R326" s="5" t="e">
        <f ca="1">IF($H326="NO",$O326, _xludf.NA())</f>
        <v>#NAME?</v>
      </c>
      <c r="S326" s="5">
        <f>IF($H326="SI",$N326, _xludf.NA())</f>
        <v>140000</v>
      </c>
      <c r="T326" s="5" t="e">
        <f ca="1">IF($H326="NO",$N326, _xludf.NA())</f>
        <v>#NAME?</v>
      </c>
    </row>
    <row r="327" spans="1:20" x14ac:dyDescent="0.3">
      <c r="A327">
        <v>326</v>
      </c>
      <c r="B327" t="s">
        <v>15</v>
      </c>
      <c r="C327">
        <v>1883093.97</v>
      </c>
      <c r="D327" t="s">
        <v>10</v>
      </c>
      <c r="E327" t="s">
        <v>16</v>
      </c>
      <c r="F327" t="s">
        <v>12</v>
      </c>
      <c r="G327" t="s">
        <v>13</v>
      </c>
      <c r="H327" t="s">
        <v>13</v>
      </c>
      <c r="I327">
        <v>34</v>
      </c>
      <c r="J327">
        <f>(moras__2[[#This Row],[EDAD]]-AVERAGE(I:I))/ _xlfn.STDEV.P(I:I)</f>
        <v>-0.55804866499520445</v>
      </c>
      <c r="K327" t="str">
        <f>IF(ABS(moras__2[[#This Row],[Z-Score de edad]])&gt;1.96, "Atípico","Normal")</f>
        <v>Normal</v>
      </c>
      <c r="L327">
        <f>(moras__2[[#This Row],[SALARIO]]-AVERAGE(C:C)) / _xlfn.STDEV.P(C:C)</f>
        <v>1.5113177200860637</v>
      </c>
      <c r="M327" t="str">
        <f>IF(ABS(moras__2[[#This Row],[Z-Score de salario]])&gt;1.96, "Atípico", "Normal")</f>
        <v>Normal</v>
      </c>
      <c r="N327" s="5">
        <f t="shared" si="15"/>
        <v>1883093.97</v>
      </c>
      <c r="O327" s="5">
        <f t="shared" si="16"/>
        <v>34</v>
      </c>
      <c r="P327" s="5" t="str">
        <f t="shared" si="17"/>
        <v>ASALARIADO</v>
      </c>
      <c r="Q327" s="5" t="e">
        <f ca="1">IF($H327="SI", $O327, _xludf.NA())</f>
        <v>#NAME?</v>
      </c>
      <c r="R327" s="5">
        <f>IF($H327="NO",$O327, _xludf.NA())</f>
        <v>34</v>
      </c>
      <c r="S327" s="5" t="e">
        <f ca="1">IF($H327="SI",$N327, _xludf.NA())</f>
        <v>#NAME?</v>
      </c>
      <c r="T327" s="5">
        <f>IF($H327="NO",$N327, _xludf.NA())</f>
        <v>1883093.97</v>
      </c>
    </row>
    <row r="328" spans="1:20" x14ac:dyDescent="0.3">
      <c r="A328">
        <v>327</v>
      </c>
      <c r="B328" t="s">
        <v>15</v>
      </c>
      <c r="C328">
        <v>1366089.12</v>
      </c>
      <c r="D328" t="s">
        <v>14</v>
      </c>
      <c r="E328" t="s">
        <v>11</v>
      </c>
      <c r="F328" t="s">
        <v>12</v>
      </c>
      <c r="G328" t="s">
        <v>12</v>
      </c>
      <c r="H328" t="s">
        <v>13</v>
      </c>
      <c r="I328">
        <v>73</v>
      </c>
      <c r="J328">
        <f>(moras__2[[#This Row],[EDAD]]-AVERAGE(I:I))/ _xlfn.STDEV.P(I:I)</f>
        <v>2.1946646583889304</v>
      </c>
      <c r="K328" t="str">
        <f>IF(ABS(moras__2[[#This Row],[Z-Score de edad]])&gt;1.96, "Atípico","Normal")</f>
        <v>Atípico</v>
      </c>
      <c r="L328">
        <f>(moras__2[[#This Row],[SALARIO]]-AVERAGE(C:C)) / _xlfn.STDEV.P(C:C)</f>
        <v>0.87376525696379193</v>
      </c>
      <c r="M328" t="str">
        <f>IF(ABS(moras__2[[#This Row],[Z-Score de salario]])&gt;1.96, "Atípico", "Normal")</f>
        <v>Normal</v>
      </c>
      <c r="N328" s="5">
        <f t="shared" si="15"/>
        <v>1366089.12</v>
      </c>
      <c r="O328" s="5">
        <f t="shared" si="16"/>
        <v>73</v>
      </c>
      <c r="P328" s="5" t="str">
        <f t="shared" si="17"/>
        <v>PENSIONADOS EN SU PROPIO SISTEMA</v>
      </c>
      <c r="Q328" s="5" t="e">
        <f ca="1">IF($H328="SI", $O328, _xludf.NA())</f>
        <v>#NAME?</v>
      </c>
      <c r="R328" s="5">
        <f>IF($H328="NO",$O328, _xludf.NA())</f>
        <v>73</v>
      </c>
      <c r="S328" s="5" t="e">
        <f ca="1">IF($H328="SI",$N328, _xludf.NA())</f>
        <v>#NAME?</v>
      </c>
      <c r="T328" s="5">
        <f>IF($H328="NO",$N328, _xludf.NA())</f>
        <v>1366089.12</v>
      </c>
    </row>
    <row r="329" spans="1:20" x14ac:dyDescent="0.3">
      <c r="A329">
        <v>328</v>
      </c>
      <c r="B329" t="s">
        <v>9</v>
      </c>
      <c r="C329">
        <v>298155</v>
      </c>
      <c r="D329" t="s">
        <v>18</v>
      </c>
      <c r="E329" t="s">
        <v>16</v>
      </c>
      <c r="F329" t="s">
        <v>12</v>
      </c>
      <c r="G329" t="s">
        <v>13</v>
      </c>
      <c r="H329" t="s">
        <v>12</v>
      </c>
      <c r="I329">
        <v>39</v>
      </c>
      <c r="J329">
        <f>(moras__2[[#This Row],[EDAD]]-AVERAGE(I:I))/ _xlfn.STDEV.P(I:I)</f>
        <v>-0.20513670045877688</v>
      </c>
      <c r="K329" t="str">
        <f>IF(ABS(moras__2[[#This Row],[Z-Score de edad]])&gt;1.96, "Atípico","Normal")</f>
        <v>Normal</v>
      </c>
      <c r="L329">
        <f>(moras__2[[#This Row],[SALARIO]]-AVERAGE(C:C)) / _xlfn.STDEV.P(C:C)</f>
        <v>-0.44317408830214883</v>
      </c>
      <c r="M329" t="str">
        <f>IF(ABS(moras__2[[#This Row],[Z-Score de salario]])&gt;1.96, "Atípico", "Normal")</f>
        <v>Normal</v>
      </c>
      <c r="N329" s="5">
        <f t="shared" si="15"/>
        <v>298155</v>
      </c>
      <c r="O329" s="5">
        <f t="shared" si="16"/>
        <v>39</v>
      </c>
      <c r="P329" s="5" t="str">
        <f t="shared" si="17"/>
        <v>TRABAJADOR INDEPENDIENTE</v>
      </c>
      <c r="Q329" s="5">
        <f>IF($H329="SI", $O329, _xludf.NA())</f>
        <v>39</v>
      </c>
      <c r="R329" s="5" t="e">
        <f ca="1">IF($H329="NO",$O329, _xludf.NA())</f>
        <v>#NAME?</v>
      </c>
      <c r="S329" s="5">
        <f>IF($H329="SI",$N329, _xludf.NA())</f>
        <v>298155</v>
      </c>
      <c r="T329" s="5" t="e">
        <f ca="1">IF($H329="NO",$N329, _xludf.NA())</f>
        <v>#NAME?</v>
      </c>
    </row>
    <row r="330" spans="1:20" x14ac:dyDescent="0.3">
      <c r="A330">
        <v>329</v>
      </c>
      <c r="B330" t="s">
        <v>9</v>
      </c>
      <c r="C330">
        <v>499999</v>
      </c>
      <c r="D330" t="s">
        <v>10</v>
      </c>
      <c r="E330" t="s">
        <v>16</v>
      </c>
      <c r="F330" t="s">
        <v>12</v>
      </c>
      <c r="G330" t="s">
        <v>13</v>
      </c>
      <c r="H330" t="s">
        <v>13</v>
      </c>
      <c r="I330">
        <v>31</v>
      </c>
      <c r="J330">
        <f>(moras__2[[#This Row],[EDAD]]-AVERAGE(I:I))/ _xlfn.STDEV.P(I:I)</f>
        <v>-0.769795843717061</v>
      </c>
      <c r="K330" t="str">
        <f>IF(ABS(moras__2[[#This Row],[Z-Score de edad]])&gt;1.96, "Atípico","Normal")</f>
        <v>Normal</v>
      </c>
      <c r="L330">
        <f>(moras__2[[#This Row],[SALARIO]]-AVERAGE(C:C)) / _xlfn.STDEV.P(C:C)</f>
        <v>-0.19426706283333198</v>
      </c>
      <c r="M330" t="str">
        <f>IF(ABS(moras__2[[#This Row],[Z-Score de salario]])&gt;1.96, "Atípico", "Normal")</f>
        <v>Normal</v>
      </c>
      <c r="N330" s="5">
        <f t="shared" si="15"/>
        <v>499999</v>
      </c>
      <c r="O330" s="5">
        <f t="shared" si="16"/>
        <v>31</v>
      </c>
      <c r="P330" s="5" t="str">
        <f t="shared" si="17"/>
        <v>ASALARIADO</v>
      </c>
      <c r="Q330" s="5" t="e">
        <f ca="1">IF($H330="SI", $O330, _xludf.NA())</f>
        <v>#NAME?</v>
      </c>
      <c r="R330" s="5">
        <f>IF($H330="NO",$O330, _xludf.NA())</f>
        <v>31</v>
      </c>
      <c r="S330" s="5" t="e">
        <f ca="1">IF($H330="SI",$N330, _xludf.NA())</f>
        <v>#NAME?</v>
      </c>
      <c r="T330" s="5">
        <f>IF($H330="NO",$N330, _xludf.NA())</f>
        <v>499999</v>
      </c>
    </row>
    <row r="331" spans="1:20" x14ac:dyDescent="0.3">
      <c r="A331">
        <v>330</v>
      </c>
      <c r="B331" t="s">
        <v>9</v>
      </c>
      <c r="C331">
        <v>1340908</v>
      </c>
      <c r="D331" t="s">
        <v>10</v>
      </c>
      <c r="E331" t="s">
        <v>11</v>
      </c>
      <c r="F331" t="s">
        <v>12</v>
      </c>
      <c r="G331" t="s">
        <v>13</v>
      </c>
      <c r="H331" t="s">
        <v>13</v>
      </c>
      <c r="I331">
        <v>54</v>
      </c>
      <c r="J331">
        <f>(moras__2[[#This Row],[EDAD]]-AVERAGE(I:I))/ _xlfn.STDEV.P(I:I)</f>
        <v>0.85359919315050581</v>
      </c>
      <c r="K331" t="str">
        <f>IF(ABS(moras__2[[#This Row],[Z-Score de edad]])&gt;1.96, "Atípico","Normal")</f>
        <v>Normal</v>
      </c>
      <c r="L331">
        <f>(moras__2[[#This Row],[SALARIO]]-AVERAGE(C:C)) / _xlfn.STDEV.P(C:C)</f>
        <v>0.84271277248482124</v>
      </c>
      <c r="M331" t="str">
        <f>IF(ABS(moras__2[[#This Row],[Z-Score de salario]])&gt;1.96, "Atípico", "Normal")</f>
        <v>Normal</v>
      </c>
      <c r="N331" s="5">
        <f t="shared" si="15"/>
        <v>1340908</v>
      </c>
      <c r="O331" s="5">
        <f t="shared" si="16"/>
        <v>54</v>
      </c>
      <c r="P331" s="5" t="str">
        <f t="shared" si="17"/>
        <v>ASALARIADO</v>
      </c>
      <c r="Q331" s="5" t="e">
        <f ca="1">IF($H331="SI", $O331, _xludf.NA())</f>
        <v>#NAME?</v>
      </c>
      <c r="R331" s="5">
        <f>IF($H331="NO",$O331, _xludf.NA())</f>
        <v>54</v>
      </c>
      <c r="S331" s="5" t="e">
        <f ca="1">IF($H331="SI",$N331, _xludf.NA())</f>
        <v>#NAME?</v>
      </c>
      <c r="T331" s="5">
        <f>IF($H331="NO",$N331, _xludf.NA())</f>
        <v>1340908</v>
      </c>
    </row>
    <row r="332" spans="1:20" x14ac:dyDescent="0.3">
      <c r="A332">
        <v>331</v>
      </c>
      <c r="B332" t="s">
        <v>9</v>
      </c>
      <c r="C332">
        <v>300000</v>
      </c>
      <c r="D332" t="s">
        <v>10</v>
      </c>
      <c r="E332" t="s">
        <v>16</v>
      </c>
      <c r="F332" t="s">
        <v>12</v>
      </c>
      <c r="G332" t="s">
        <v>12</v>
      </c>
      <c r="H332" t="s">
        <v>13</v>
      </c>
      <c r="I332">
        <v>28</v>
      </c>
      <c r="J332">
        <f>(moras__2[[#This Row],[EDAD]]-AVERAGE(I:I))/ _xlfn.STDEV.P(I:I)</f>
        <v>-0.98154302243891756</v>
      </c>
      <c r="K332" t="str">
        <f>IF(ABS(moras__2[[#This Row],[Z-Score de edad]])&gt;1.96, "Atípico","Normal")</f>
        <v>Normal</v>
      </c>
      <c r="L332">
        <f>(moras__2[[#This Row],[SALARIO]]-AVERAGE(C:C)) / _xlfn.STDEV.P(C:C)</f>
        <v>-0.44089889824453027</v>
      </c>
      <c r="M332" t="str">
        <f>IF(ABS(moras__2[[#This Row],[Z-Score de salario]])&gt;1.96, "Atípico", "Normal")</f>
        <v>Normal</v>
      </c>
      <c r="N332" s="5">
        <f t="shared" si="15"/>
        <v>300000</v>
      </c>
      <c r="O332" s="5">
        <f t="shared" si="16"/>
        <v>28</v>
      </c>
      <c r="P332" s="5" t="str">
        <f t="shared" si="17"/>
        <v>ASALARIADO</v>
      </c>
      <c r="Q332" s="5" t="e">
        <f ca="1">IF($H332="SI", $O332, _xludf.NA())</f>
        <v>#NAME?</v>
      </c>
      <c r="R332" s="5">
        <f>IF($H332="NO",$O332, _xludf.NA())</f>
        <v>28</v>
      </c>
      <c r="S332" s="5" t="e">
        <f ca="1">IF($H332="SI",$N332, _xludf.NA())</f>
        <v>#NAME?</v>
      </c>
      <c r="T332" s="5">
        <f>IF($H332="NO",$N332, _xludf.NA())</f>
        <v>300000</v>
      </c>
    </row>
    <row r="333" spans="1:20" x14ac:dyDescent="0.3">
      <c r="A333">
        <v>332</v>
      </c>
      <c r="B333" t="s">
        <v>15</v>
      </c>
      <c r="C333">
        <v>297046</v>
      </c>
      <c r="D333" t="s">
        <v>17</v>
      </c>
      <c r="E333" t="s">
        <v>16</v>
      </c>
      <c r="F333" t="s">
        <v>12</v>
      </c>
      <c r="G333" t="s">
        <v>12</v>
      </c>
      <c r="H333" t="s">
        <v>13</v>
      </c>
      <c r="I333">
        <v>27</v>
      </c>
      <c r="J333">
        <f>(moras__2[[#This Row],[EDAD]]-AVERAGE(I:I))/ _xlfn.STDEV.P(I:I)</f>
        <v>-1.052125415346203</v>
      </c>
      <c r="K333" t="str">
        <f>IF(ABS(moras__2[[#This Row],[Z-Score de edad]])&gt;1.96, "Atípico","Normal")</f>
        <v>Normal</v>
      </c>
      <c r="L333">
        <f>(moras__2[[#This Row],[SALARIO]]-AVERAGE(C:C)) / _xlfn.STDEV.P(C:C)</f>
        <v>-0.44454166866740574</v>
      </c>
      <c r="M333" t="str">
        <f>IF(ABS(moras__2[[#This Row],[Z-Score de salario]])&gt;1.96, "Atípico", "Normal")</f>
        <v>Normal</v>
      </c>
      <c r="N333" s="5">
        <f t="shared" si="15"/>
        <v>297046</v>
      </c>
      <c r="O333" s="5">
        <f t="shared" si="16"/>
        <v>27</v>
      </c>
      <c r="P333" s="5" t="str">
        <f t="shared" si="17"/>
        <v>ASEGURADO VOLUNTARIO</v>
      </c>
      <c r="Q333" s="5" t="e">
        <f ca="1">IF($H333="SI", $O333, _xludf.NA())</f>
        <v>#NAME?</v>
      </c>
      <c r="R333" s="5">
        <f>IF($H333="NO",$O333, _xludf.NA())</f>
        <v>27</v>
      </c>
      <c r="S333" s="5" t="e">
        <f ca="1">IF($H333="SI",$N333, _xludf.NA())</f>
        <v>#NAME?</v>
      </c>
      <c r="T333" s="5">
        <f>IF($H333="NO",$N333, _xludf.NA())</f>
        <v>297046</v>
      </c>
    </row>
    <row r="334" spans="1:20" x14ac:dyDescent="0.3">
      <c r="A334">
        <v>333</v>
      </c>
      <c r="B334" t="s">
        <v>9</v>
      </c>
      <c r="C334">
        <v>304232.90000000002</v>
      </c>
      <c r="D334" t="s">
        <v>10</v>
      </c>
      <c r="E334" t="s">
        <v>16</v>
      </c>
      <c r="F334" t="s">
        <v>12</v>
      </c>
      <c r="G334" t="s">
        <v>12</v>
      </c>
      <c r="H334" t="s">
        <v>13</v>
      </c>
      <c r="I334">
        <v>24</v>
      </c>
      <c r="J334">
        <f>(moras__2[[#This Row],[EDAD]]-AVERAGE(I:I))/ _xlfn.STDEV.P(I:I)</f>
        <v>-1.2638725940680595</v>
      </c>
      <c r="K334" t="str">
        <f>IF(ABS(moras__2[[#This Row],[Z-Score de edad]])&gt;1.96, "Atípico","Normal")</f>
        <v>Normal</v>
      </c>
      <c r="L334">
        <f>(moras__2[[#This Row],[SALARIO]]-AVERAGE(C:C)) / _xlfn.STDEV.P(C:C)</f>
        <v>-0.43567903266464203</v>
      </c>
      <c r="M334" t="str">
        <f>IF(ABS(moras__2[[#This Row],[Z-Score de salario]])&gt;1.96, "Atípico", "Normal")</f>
        <v>Normal</v>
      </c>
      <c r="N334" s="5">
        <f t="shared" si="15"/>
        <v>304232.90000000002</v>
      </c>
      <c r="O334" s="5">
        <f t="shared" si="16"/>
        <v>24</v>
      </c>
      <c r="P334" s="5" t="str">
        <f t="shared" si="17"/>
        <v>ASALARIADO</v>
      </c>
      <c r="Q334" s="5" t="e">
        <f ca="1">IF($H334="SI", $O334, _xludf.NA())</f>
        <v>#NAME?</v>
      </c>
      <c r="R334" s="5">
        <f>IF($H334="NO",$O334, _xludf.NA())</f>
        <v>24</v>
      </c>
      <c r="S334" s="5" t="e">
        <f ca="1">IF($H334="SI",$N334, _xludf.NA())</f>
        <v>#NAME?</v>
      </c>
      <c r="T334" s="5">
        <f>IF($H334="NO",$N334, _xludf.NA())</f>
        <v>304232.90000000002</v>
      </c>
    </row>
    <row r="335" spans="1:20" x14ac:dyDescent="0.3">
      <c r="A335">
        <v>334</v>
      </c>
      <c r="B335" t="s">
        <v>9</v>
      </c>
      <c r="C335">
        <v>509509</v>
      </c>
      <c r="D335" t="s">
        <v>18</v>
      </c>
      <c r="E335" t="s">
        <v>16</v>
      </c>
      <c r="F335" t="s">
        <v>12</v>
      </c>
      <c r="G335" t="s">
        <v>13</v>
      </c>
      <c r="H335" t="s">
        <v>12</v>
      </c>
      <c r="I335">
        <v>35</v>
      </c>
      <c r="J335">
        <f>(moras__2[[#This Row],[EDAD]]-AVERAGE(I:I))/ _xlfn.STDEV.P(I:I)</f>
        <v>-0.48746627208791893</v>
      </c>
      <c r="K335" t="str">
        <f>IF(ABS(moras__2[[#This Row],[Z-Score de edad]])&gt;1.96, "Atípico","Normal")</f>
        <v>Normal</v>
      </c>
      <c r="L335">
        <f>(moras__2[[#This Row],[SALARIO]]-AVERAGE(C:C)) / _xlfn.STDEV.P(C:C)</f>
        <v>-0.18253966042251746</v>
      </c>
      <c r="M335" t="str">
        <f>IF(ABS(moras__2[[#This Row],[Z-Score de salario]])&gt;1.96, "Atípico", "Normal")</f>
        <v>Normal</v>
      </c>
      <c r="N335" s="5">
        <f t="shared" si="15"/>
        <v>509509</v>
      </c>
      <c r="O335" s="5">
        <f t="shared" si="16"/>
        <v>35</v>
      </c>
      <c r="P335" s="5" t="str">
        <f t="shared" si="17"/>
        <v>TRABAJADOR INDEPENDIENTE</v>
      </c>
      <c r="Q335" s="5">
        <f>IF($H335="SI", $O335, _xludf.NA())</f>
        <v>35</v>
      </c>
      <c r="R335" s="5" t="e">
        <f ca="1">IF($H335="NO",$O335, _xludf.NA())</f>
        <v>#NAME?</v>
      </c>
      <c r="S335" s="5">
        <f>IF($H335="SI",$N335, _xludf.NA())</f>
        <v>509509</v>
      </c>
      <c r="T335" s="5" t="e">
        <f ca="1">IF($H335="NO",$N335, _xludf.NA())</f>
        <v>#NAME?</v>
      </c>
    </row>
    <row r="336" spans="1:20" x14ac:dyDescent="0.3">
      <c r="A336">
        <v>335</v>
      </c>
      <c r="B336" t="s">
        <v>9</v>
      </c>
      <c r="C336">
        <v>1202425</v>
      </c>
      <c r="D336" t="s">
        <v>10</v>
      </c>
      <c r="E336" t="s">
        <v>11</v>
      </c>
      <c r="F336" t="s">
        <v>12</v>
      </c>
      <c r="G336" t="s">
        <v>13</v>
      </c>
      <c r="H336" t="s">
        <v>13</v>
      </c>
      <c r="I336">
        <v>40</v>
      </c>
      <c r="J336">
        <f>(moras__2[[#This Row],[EDAD]]-AVERAGE(I:I))/ _xlfn.STDEV.P(I:I)</f>
        <v>-0.13455430755149136</v>
      </c>
      <c r="K336" t="str">
        <f>IF(ABS(moras__2[[#This Row],[Z-Score de edad]])&gt;1.96, "Atípico","Normal")</f>
        <v>Normal</v>
      </c>
      <c r="L336">
        <f>(moras__2[[#This Row],[SALARIO]]-AVERAGE(C:C)) / _xlfn.STDEV.P(C:C)</f>
        <v>0.67194033630639549</v>
      </c>
      <c r="M336" t="str">
        <f>IF(ABS(moras__2[[#This Row],[Z-Score de salario]])&gt;1.96, "Atípico", "Normal")</f>
        <v>Normal</v>
      </c>
      <c r="N336" s="5">
        <f t="shared" si="15"/>
        <v>1202425</v>
      </c>
      <c r="O336" s="5">
        <f t="shared" si="16"/>
        <v>40</v>
      </c>
      <c r="P336" s="5" t="str">
        <f t="shared" si="17"/>
        <v>ASALARIADO</v>
      </c>
      <c r="Q336" s="5" t="e">
        <f ca="1">IF($H336="SI", $O336, _xludf.NA())</f>
        <v>#NAME?</v>
      </c>
      <c r="R336" s="5">
        <f>IF($H336="NO",$O336, _xludf.NA())</f>
        <v>40</v>
      </c>
      <c r="S336" s="5" t="e">
        <f ca="1">IF($H336="SI",$N336, _xludf.NA())</f>
        <v>#NAME?</v>
      </c>
      <c r="T336" s="5">
        <f>IF($H336="NO",$N336, _xludf.NA())</f>
        <v>1202425</v>
      </c>
    </row>
    <row r="337" spans="1:20" x14ac:dyDescent="0.3">
      <c r="A337">
        <v>336</v>
      </c>
      <c r="B337" t="s">
        <v>9</v>
      </c>
      <c r="C337">
        <v>591445.27</v>
      </c>
      <c r="D337" t="s">
        <v>10</v>
      </c>
      <c r="E337" t="s">
        <v>16</v>
      </c>
      <c r="F337" t="s">
        <v>12</v>
      </c>
      <c r="G337" t="s">
        <v>13</v>
      </c>
      <c r="H337" t="s">
        <v>13</v>
      </c>
      <c r="I337">
        <v>30</v>
      </c>
      <c r="J337">
        <f>(moras__2[[#This Row],[EDAD]]-AVERAGE(I:I))/ _xlfn.STDEV.P(I:I)</f>
        <v>-0.84037823662434652</v>
      </c>
      <c r="K337" t="str">
        <f>IF(ABS(moras__2[[#This Row],[Z-Score de edad]])&gt;1.96, "Atípico","Normal")</f>
        <v>Normal</v>
      </c>
      <c r="L337">
        <f>(moras__2[[#This Row],[SALARIO]]-AVERAGE(C:C)) / _xlfn.STDEV.P(C:C)</f>
        <v>-8.1498691933437464E-2</v>
      </c>
      <c r="M337" t="str">
        <f>IF(ABS(moras__2[[#This Row],[Z-Score de salario]])&gt;1.96, "Atípico", "Normal")</f>
        <v>Normal</v>
      </c>
      <c r="N337" s="5">
        <f t="shared" si="15"/>
        <v>591445.27</v>
      </c>
      <c r="O337" s="5">
        <f t="shared" si="16"/>
        <v>30</v>
      </c>
      <c r="P337" s="5" t="str">
        <f t="shared" si="17"/>
        <v>ASALARIADO</v>
      </c>
      <c r="Q337" s="5" t="e">
        <f ca="1">IF($H337="SI", $O337, _xludf.NA())</f>
        <v>#NAME?</v>
      </c>
      <c r="R337" s="5">
        <f>IF($H337="NO",$O337, _xludf.NA())</f>
        <v>30</v>
      </c>
      <c r="S337" s="5" t="e">
        <f ca="1">IF($H337="SI",$N337, _xludf.NA())</f>
        <v>#NAME?</v>
      </c>
      <c r="T337" s="5">
        <f>IF($H337="NO",$N337, _xludf.NA())</f>
        <v>591445.27</v>
      </c>
    </row>
    <row r="338" spans="1:20" x14ac:dyDescent="0.3">
      <c r="A338">
        <v>337</v>
      </c>
      <c r="B338" t="s">
        <v>15</v>
      </c>
      <c r="C338">
        <v>1953183.27</v>
      </c>
      <c r="D338" t="s">
        <v>10</v>
      </c>
      <c r="E338" t="s">
        <v>16</v>
      </c>
      <c r="F338" t="s">
        <v>12</v>
      </c>
      <c r="G338" t="s">
        <v>13</v>
      </c>
      <c r="H338" t="s">
        <v>13</v>
      </c>
      <c r="I338">
        <v>36</v>
      </c>
      <c r="J338">
        <f>(moras__2[[#This Row],[EDAD]]-AVERAGE(I:I))/ _xlfn.STDEV.P(I:I)</f>
        <v>-0.41688387918063341</v>
      </c>
      <c r="K338" t="str">
        <f>IF(ABS(moras__2[[#This Row],[Z-Score de edad]])&gt;1.96, "Atípico","Normal")</f>
        <v>Normal</v>
      </c>
      <c r="L338">
        <f>(moras__2[[#This Row],[SALARIO]]-AVERAGE(C:C)) / _xlfn.STDEV.P(C:C)</f>
        <v>1.5977494157529726</v>
      </c>
      <c r="M338" t="str">
        <f>IF(ABS(moras__2[[#This Row],[Z-Score de salario]])&gt;1.96, "Atípico", "Normal")</f>
        <v>Normal</v>
      </c>
      <c r="N338" s="5">
        <f t="shared" si="15"/>
        <v>1953183.27</v>
      </c>
      <c r="O338" s="5">
        <f t="shared" si="16"/>
        <v>36</v>
      </c>
      <c r="P338" s="5" t="str">
        <f t="shared" si="17"/>
        <v>ASALARIADO</v>
      </c>
      <c r="Q338" s="5" t="e">
        <f ca="1">IF($H338="SI", $O338, _xludf.NA())</f>
        <v>#NAME?</v>
      </c>
      <c r="R338" s="5">
        <f>IF($H338="NO",$O338, _xludf.NA())</f>
        <v>36</v>
      </c>
      <c r="S338" s="5" t="e">
        <f ca="1">IF($H338="SI",$N338, _xludf.NA())</f>
        <v>#NAME?</v>
      </c>
      <c r="T338" s="5">
        <f>IF($H338="NO",$N338, _xludf.NA())</f>
        <v>1953183.27</v>
      </c>
    </row>
    <row r="339" spans="1:20" x14ac:dyDescent="0.3">
      <c r="A339">
        <v>338</v>
      </c>
      <c r="B339" t="s">
        <v>15</v>
      </c>
      <c r="C339">
        <v>570798.64</v>
      </c>
      <c r="D339" t="s">
        <v>10</v>
      </c>
      <c r="E339" t="s">
        <v>16</v>
      </c>
      <c r="F339" t="s">
        <v>12</v>
      </c>
      <c r="G339" t="s">
        <v>13</v>
      </c>
      <c r="H339" t="s">
        <v>13</v>
      </c>
      <c r="I339">
        <v>26</v>
      </c>
      <c r="J339">
        <f>(moras__2[[#This Row],[EDAD]]-AVERAGE(I:I))/ _xlfn.STDEV.P(I:I)</f>
        <v>-1.1227078082534885</v>
      </c>
      <c r="K339" t="str">
        <f>IF(ABS(moras__2[[#This Row],[Z-Score de edad]])&gt;1.96, "Atípico","Normal")</f>
        <v>Normal</v>
      </c>
      <c r="L339">
        <f>(moras__2[[#This Row],[SALARIO]]-AVERAGE(C:C)) / _xlfn.STDEV.P(C:C)</f>
        <v>-0.10695940049675982</v>
      </c>
      <c r="M339" t="str">
        <f>IF(ABS(moras__2[[#This Row],[Z-Score de salario]])&gt;1.96, "Atípico", "Normal")</f>
        <v>Normal</v>
      </c>
      <c r="N339" s="5">
        <f t="shared" si="15"/>
        <v>570798.64</v>
      </c>
      <c r="O339" s="5">
        <f t="shared" si="16"/>
        <v>26</v>
      </c>
      <c r="P339" s="5" t="str">
        <f t="shared" si="17"/>
        <v>ASALARIADO</v>
      </c>
      <c r="Q339" s="5" t="e">
        <f ca="1">IF($H339="SI", $O339, _xludf.NA())</f>
        <v>#NAME?</v>
      </c>
      <c r="R339" s="5">
        <f>IF($H339="NO",$O339, _xludf.NA())</f>
        <v>26</v>
      </c>
      <c r="S339" s="5" t="e">
        <f ca="1">IF($H339="SI",$N339, _xludf.NA())</f>
        <v>#NAME?</v>
      </c>
      <c r="T339" s="5">
        <f>IF($H339="NO",$N339, _xludf.NA())</f>
        <v>570798.64</v>
      </c>
    </row>
    <row r="340" spans="1:20" x14ac:dyDescent="0.3">
      <c r="A340">
        <v>339</v>
      </c>
      <c r="B340" t="s">
        <v>15</v>
      </c>
      <c r="C340">
        <v>539203</v>
      </c>
      <c r="D340" t="s">
        <v>10</v>
      </c>
      <c r="E340" t="s">
        <v>16</v>
      </c>
      <c r="F340" t="s">
        <v>12</v>
      </c>
      <c r="G340" t="s">
        <v>13</v>
      </c>
      <c r="H340" t="s">
        <v>13</v>
      </c>
      <c r="I340">
        <v>29</v>
      </c>
      <c r="J340">
        <f>(moras__2[[#This Row],[EDAD]]-AVERAGE(I:I))/ _xlfn.STDEV.P(I:I)</f>
        <v>-0.91096062953163204</v>
      </c>
      <c r="K340" t="str">
        <f>IF(ABS(moras__2[[#This Row],[Z-Score de edad]])&gt;1.96, "Atípico","Normal")</f>
        <v>Normal</v>
      </c>
      <c r="L340">
        <f>(moras__2[[#This Row],[SALARIO]]-AVERAGE(C:C)) / _xlfn.STDEV.P(C:C)</f>
        <v>-0.14592204873095838</v>
      </c>
      <c r="M340" t="str">
        <f>IF(ABS(moras__2[[#This Row],[Z-Score de salario]])&gt;1.96, "Atípico", "Normal")</f>
        <v>Normal</v>
      </c>
      <c r="N340" s="5">
        <f t="shared" si="15"/>
        <v>539203</v>
      </c>
      <c r="O340" s="5">
        <f t="shared" si="16"/>
        <v>29</v>
      </c>
      <c r="P340" s="5" t="str">
        <f t="shared" si="17"/>
        <v>ASALARIADO</v>
      </c>
      <c r="Q340" s="5" t="e">
        <f ca="1">IF($H340="SI", $O340, _xludf.NA())</f>
        <v>#NAME?</v>
      </c>
      <c r="R340" s="5">
        <f>IF($H340="NO",$O340, _xludf.NA())</f>
        <v>29</v>
      </c>
      <c r="S340" s="5" t="e">
        <f ca="1">IF($H340="SI",$N340, _xludf.NA())</f>
        <v>#NAME?</v>
      </c>
      <c r="T340" s="5">
        <f>IF($H340="NO",$N340, _xludf.NA())</f>
        <v>539203</v>
      </c>
    </row>
    <row r="341" spans="1:20" x14ac:dyDescent="0.3">
      <c r="A341">
        <v>340</v>
      </c>
      <c r="B341" t="s">
        <v>15</v>
      </c>
      <c r="C341">
        <v>359544.27</v>
      </c>
      <c r="D341" t="s">
        <v>21</v>
      </c>
      <c r="E341" t="s">
        <v>16</v>
      </c>
      <c r="F341" t="s">
        <v>12</v>
      </c>
      <c r="G341" t="s">
        <v>12</v>
      </c>
      <c r="H341" t="s">
        <v>13</v>
      </c>
      <c r="I341">
        <v>32</v>
      </c>
      <c r="J341">
        <f>(moras__2[[#This Row],[EDAD]]-AVERAGE(I:I))/ _xlfn.STDEV.P(I:I)</f>
        <v>-0.69921345080977548</v>
      </c>
      <c r="K341" t="str">
        <f>IF(ABS(moras__2[[#This Row],[Z-Score de edad]])&gt;1.96, "Atípico","Normal")</f>
        <v>Normal</v>
      </c>
      <c r="L341">
        <f>(moras__2[[#This Row],[SALARIO]]-AVERAGE(C:C)) / _xlfn.STDEV.P(C:C)</f>
        <v>-0.36747096811327984</v>
      </c>
      <c r="M341" t="str">
        <f>IF(ABS(moras__2[[#This Row],[Z-Score de salario]])&gt;1.96, "Atípico", "Normal")</f>
        <v>Normal</v>
      </c>
      <c r="N341" s="5">
        <f t="shared" si="15"/>
        <v>359544.27</v>
      </c>
      <c r="O341" s="5">
        <f t="shared" si="16"/>
        <v>32</v>
      </c>
      <c r="P341" s="5" t="str">
        <f t="shared" si="17"/>
        <v>CONVENIOS ESPECIALES DE ASEGURADOS VOLUNTARIOS</v>
      </c>
      <c r="Q341" s="5" t="e">
        <f ca="1">IF($H341="SI", $O341, _xludf.NA())</f>
        <v>#NAME?</v>
      </c>
      <c r="R341" s="5">
        <f>IF($H341="NO",$O341, _xludf.NA())</f>
        <v>32</v>
      </c>
      <c r="S341" s="5" t="e">
        <f ca="1">IF($H341="SI",$N341, _xludf.NA())</f>
        <v>#NAME?</v>
      </c>
      <c r="T341" s="5">
        <f>IF($H341="NO",$N341, _xludf.NA())</f>
        <v>359544.27</v>
      </c>
    </row>
    <row r="342" spans="1:20" x14ac:dyDescent="0.3">
      <c r="A342">
        <v>341</v>
      </c>
      <c r="B342" t="s">
        <v>15</v>
      </c>
      <c r="C342">
        <v>516446.5</v>
      </c>
      <c r="D342" t="s">
        <v>10</v>
      </c>
      <c r="E342" t="s">
        <v>11</v>
      </c>
      <c r="F342" t="s">
        <v>12</v>
      </c>
      <c r="G342" t="s">
        <v>13</v>
      </c>
      <c r="H342" t="s">
        <v>13</v>
      </c>
      <c r="I342">
        <v>33</v>
      </c>
      <c r="J342">
        <f>(moras__2[[#This Row],[EDAD]]-AVERAGE(I:I))/ _xlfn.STDEV.P(I:I)</f>
        <v>-0.62863105790248996</v>
      </c>
      <c r="K342" t="str">
        <f>IF(ABS(moras__2[[#This Row],[Z-Score de edad]])&gt;1.96, "Atípico","Normal")</f>
        <v>Normal</v>
      </c>
      <c r="L342">
        <f>(moras__2[[#This Row],[SALARIO]]-AVERAGE(C:C)) / _xlfn.STDEV.P(C:C)</f>
        <v>-0.17398457585626867</v>
      </c>
      <c r="M342" t="str">
        <f>IF(ABS(moras__2[[#This Row],[Z-Score de salario]])&gt;1.96, "Atípico", "Normal")</f>
        <v>Normal</v>
      </c>
      <c r="N342" s="5">
        <f t="shared" si="15"/>
        <v>516446.5</v>
      </c>
      <c r="O342" s="5">
        <f t="shared" si="16"/>
        <v>33</v>
      </c>
      <c r="P342" s="5" t="str">
        <f t="shared" si="17"/>
        <v>ASALARIADO</v>
      </c>
      <c r="Q342" s="5" t="e">
        <f ca="1">IF($H342="SI", $O342, _xludf.NA())</f>
        <v>#NAME?</v>
      </c>
      <c r="R342" s="5">
        <f>IF($H342="NO",$O342, _xludf.NA())</f>
        <v>33</v>
      </c>
      <c r="S342" s="5" t="e">
        <f ca="1">IF($H342="SI",$N342, _xludf.NA())</f>
        <v>#NAME?</v>
      </c>
      <c r="T342" s="5">
        <f>IF($H342="NO",$N342, _xludf.NA())</f>
        <v>516446.5</v>
      </c>
    </row>
    <row r="343" spans="1:20" x14ac:dyDescent="0.3">
      <c r="A343">
        <v>342</v>
      </c>
      <c r="B343" t="s">
        <v>15</v>
      </c>
      <c r="C343">
        <v>378355</v>
      </c>
      <c r="D343" t="s">
        <v>10</v>
      </c>
      <c r="E343" t="s">
        <v>16</v>
      </c>
      <c r="F343" t="s">
        <v>12</v>
      </c>
      <c r="G343" t="s">
        <v>12</v>
      </c>
      <c r="H343" t="s">
        <v>13</v>
      </c>
      <c r="I343">
        <v>62</v>
      </c>
      <c r="J343">
        <f>(moras__2[[#This Row],[EDAD]]-AVERAGE(I:I))/ _xlfn.STDEV.P(I:I)</f>
        <v>1.41825833640879</v>
      </c>
      <c r="K343" t="str">
        <f>IF(ABS(moras__2[[#This Row],[Z-Score de edad]])&gt;1.96, "Atípico","Normal")</f>
        <v>Normal</v>
      </c>
      <c r="L343">
        <f>(moras__2[[#This Row],[SALARIO]]-AVERAGE(C:C)) / _xlfn.STDEV.P(C:C)</f>
        <v>-0.34427422780295586</v>
      </c>
      <c r="M343" t="str">
        <f>IF(ABS(moras__2[[#This Row],[Z-Score de salario]])&gt;1.96, "Atípico", "Normal")</f>
        <v>Normal</v>
      </c>
      <c r="N343" s="5">
        <f t="shared" si="15"/>
        <v>378355</v>
      </c>
      <c r="O343" s="5">
        <f t="shared" si="16"/>
        <v>62</v>
      </c>
      <c r="P343" s="5" t="str">
        <f t="shared" si="17"/>
        <v>ASALARIADO</v>
      </c>
      <c r="Q343" s="5" t="e">
        <f ca="1">IF($H343="SI", $O343, _xludf.NA())</f>
        <v>#NAME?</v>
      </c>
      <c r="R343" s="5">
        <f>IF($H343="NO",$O343, _xludf.NA())</f>
        <v>62</v>
      </c>
      <c r="S343" s="5" t="e">
        <f ca="1">IF($H343="SI",$N343, _xludf.NA())</f>
        <v>#NAME?</v>
      </c>
      <c r="T343" s="5">
        <f>IF($H343="NO",$N343, _xludf.NA())</f>
        <v>378355</v>
      </c>
    </row>
    <row r="344" spans="1:20" x14ac:dyDescent="0.3">
      <c r="A344">
        <v>343</v>
      </c>
      <c r="B344" t="s">
        <v>9</v>
      </c>
      <c r="C344">
        <v>454558.2</v>
      </c>
      <c r="D344" t="s">
        <v>10</v>
      </c>
      <c r="E344" t="s">
        <v>11</v>
      </c>
      <c r="F344" t="s">
        <v>12</v>
      </c>
      <c r="G344" t="s">
        <v>13</v>
      </c>
      <c r="H344" t="s">
        <v>13</v>
      </c>
      <c r="I344">
        <v>34</v>
      </c>
      <c r="J344">
        <f>(moras__2[[#This Row],[EDAD]]-AVERAGE(I:I))/ _xlfn.STDEV.P(I:I)</f>
        <v>-0.55804866499520445</v>
      </c>
      <c r="K344" t="str">
        <f>IF(ABS(moras__2[[#This Row],[Z-Score de edad]])&gt;1.96, "Atípico","Normal")</f>
        <v>Normal</v>
      </c>
      <c r="L344">
        <f>(moras__2[[#This Row],[SALARIO]]-AVERAGE(C:C)) / _xlfn.STDEV.P(C:C)</f>
        <v>-0.25030308254619643</v>
      </c>
      <c r="M344" t="str">
        <f>IF(ABS(moras__2[[#This Row],[Z-Score de salario]])&gt;1.96, "Atípico", "Normal")</f>
        <v>Normal</v>
      </c>
      <c r="N344" s="5">
        <f t="shared" si="15"/>
        <v>454558.2</v>
      </c>
      <c r="O344" s="5">
        <f t="shared" si="16"/>
        <v>34</v>
      </c>
      <c r="P344" s="5" t="str">
        <f t="shared" si="17"/>
        <v>ASALARIADO</v>
      </c>
      <c r="Q344" s="5" t="e">
        <f ca="1">IF($H344="SI", $O344, _xludf.NA())</f>
        <v>#NAME?</v>
      </c>
      <c r="R344" s="5">
        <f>IF($H344="NO",$O344, _xludf.NA())</f>
        <v>34</v>
      </c>
      <c r="S344" s="5" t="e">
        <f ca="1">IF($H344="SI",$N344, _xludf.NA())</f>
        <v>#NAME?</v>
      </c>
      <c r="T344" s="5">
        <f>IF($H344="NO",$N344, _xludf.NA())</f>
        <v>454558.2</v>
      </c>
    </row>
    <row r="345" spans="1:20" x14ac:dyDescent="0.3">
      <c r="A345">
        <v>344</v>
      </c>
      <c r="B345" t="s">
        <v>15</v>
      </c>
      <c r="C345">
        <v>403983</v>
      </c>
      <c r="D345" t="s">
        <v>18</v>
      </c>
      <c r="E345" t="s">
        <v>16</v>
      </c>
      <c r="F345" t="s">
        <v>12</v>
      </c>
      <c r="G345" t="s">
        <v>13</v>
      </c>
      <c r="H345" t="s">
        <v>12</v>
      </c>
      <c r="I345">
        <v>67</v>
      </c>
      <c r="J345">
        <f>(moras__2[[#This Row],[EDAD]]-AVERAGE(I:I))/ _xlfn.STDEV.P(I:I)</f>
        <v>1.7711703009452175</v>
      </c>
      <c r="K345" t="str">
        <f>IF(ABS(moras__2[[#This Row],[Z-Score de edad]])&gt;1.96, "Atípico","Normal")</f>
        <v>Normal</v>
      </c>
      <c r="L345">
        <f>(moras__2[[#This Row],[SALARIO]]-AVERAGE(C:C)) / _xlfn.STDEV.P(C:C)</f>
        <v>-0.31267066639555785</v>
      </c>
      <c r="M345" t="str">
        <f>IF(ABS(moras__2[[#This Row],[Z-Score de salario]])&gt;1.96, "Atípico", "Normal")</f>
        <v>Normal</v>
      </c>
      <c r="N345" s="5">
        <f t="shared" si="15"/>
        <v>403983</v>
      </c>
      <c r="O345" s="5">
        <f t="shared" si="16"/>
        <v>67</v>
      </c>
      <c r="P345" s="5" t="str">
        <f t="shared" si="17"/>
        <v>TRABAJADOR INDEPENDIENTE</v>
      </c>
      <c r="Q345" s="5">
        <f>IF($H345="SI", $O345, _xludf.NA())</f>
        <v>67</v>
      </c>
      <c r="R345" s="5" t="e">
        <f ca="1">IF($H345="NO",$O345, _xludf.NA())</f>
        <v>#NAME?</v>
      </c>
      <c r="S345" s="5">
        <f>IF($H345="SI",$N345, _xludf.NA())</f>
        <v>403983</v>
      </c>
      <c r="T345" s="5" t="e">
        <f ca="1">IF($H345="NO",$N345, _xludf.NA())</f>
        <v>#NAME?</v>
      </c>
    </row>
    <row r="346" spans="1:20" x14ac:dyDescent="0.3">
      <c r="A346">
        <v>345</v>
      </c>
      <c r="B346" t="s">
        <v>15</v>
      </c>
      <c r="C346">
        <v>1544187.5</v>
      </c>
      <c r="D346" t="s">
        <v>10</v>
      </c>
      <c r="E346" t="s">
        <v>16</v>
      </c>
      <c r="F346" t="s">
        <v>12</v>
      </c>
      <c r="G346" t="s">
        <v>12</v>
      </c>
      <c r="H346" t="s">
        <v>13</v>
      </c>
      <c r="I346">
        <v>28</v>
      </c>
      <c r="J346">
        <f>(moras__2[[#This Row],[EDAD]]-AVERAGE(I:I))/ _xlfn.STDEV.P(I:I)</f>
        <v>-0.98154302243891756</v>
      </c>
      <c r="K346" t="str">
        <f>IF(ABS(moras__2[[#This Row],[Z-Score de edad]])&gt;1.96, "Atípico","Normal")</f>
        <v>Normal</v>
      </c>
      <c r="L346">
        <f>(moras__2[[#This Row],[SALARIO]]-AVERAGE(C:C)) / _xlfn.STDEV.P(C:C)</f>
        <v>1.0933900068033462</v>
      </c>
      <c r="M346" t="str">
        <f>IF(ABS(moras__2[[#This Row],[Z-Score de salario]])&gt;1.96, "Atípico", "Normal")</f>
        <v>Normal</v>
      </c>
      <c r="N346" s="5">
        <f t="shared" si="15"/>
        <v>1544187.5</v>
      </c>
      <c r="O346" s="5">
        <f t="shared" si="16"/>
        <v>28</v>
      </c>
      <c r="P346" s="5" t="str">
        <f t="shared" si="17"/>
        <v>ASALARIADO</v>
      </c>
      <c r="Q346" s="5" t="e">
        <f ca="1">IF($H346="SI", $O346, _xludf.NA())</f>
        <v>#NAME?</v>
      </c>
      <c r="R346" s="5">
        <f>IF($H346="NO",$O346, _xludf.NA())</f>
        <v>28</v>
      </c>
      <c r="S346" s="5" t="e">
        <f ca="1">IF($H346="SI",$N346, _xludf.NA())</f>
        <v>#NAME?</v>
      </c>
      <c r="T346" s="5">
        <f>IF($H346="NO",$N346, _xludf.NA())</f>
        <v>1544187.5</v>
      </c>
    </row>
    <row r="347" spans="1:20" x14ac:dyDescent="0.3">
      <c r="A347">
        <v>346</v>
      </c>
      <c r="B347" t="s">
        <v>9</v>
      </c>
      <c r="C347">
        <v>328196</v>
      </c>
      <c r="D347" t="s">
        <v>18</v>
      </c>
      <c r="E347" t="s">
        <v>16</v>
      </c>
      <c r="F347" t="s">
        <v>12</v>
      </c>
      <c r="G347" t="s">
        <v>12</v>
      </c>
      <c r="H347" t="s">
        <v>12</v>
      </c>
      <c r="I347">
        <v>27</v>
      </c>
      <c r="J347">
        <f>(moras__2[[#This Row],[EDAD]]-AVERAGE(I:I))/ _xlfn.STDEV.P(I:I)</f>
        <v>-1.052125415346203</v>
      </c>
      <c r="K347" t="str">
        <f>IF(ABS(moras__2[[#This Row],[Z-Score de edad]])&gt;1.96, "Atípico","Normal")</f>
        <v>Normal</v>
      </c>
      <c r="L347">
        <f>(moras__2[[#This Row],[SALARIO]]-AVERAGE(C:C)) / _xlfn.STDEV.P(C:C)</f>
        <v>-0.40612856823660948</v>
      </c>
      <c r="M347" t="str">
        <f>IF(ABS(moras__2[[#This Row],[Z-Score de salario]])&gt;1.96, "Atípico", "Normal")</f>
        <v>Normal</v>
      </c>
      <c r="N347" s="5">
        <f t="shared" si="15"/>
        <v>328196</v>
      </c>
      <c r="O347" s="5">
        <f t="shared" si="16"/>
        <v>27</v>
      </c>
      <c r="P347" s="5" t="str">
        <f t="shared" si="17"/>
        <v>TRABAJADOR INDEPENDIENTE</v>
      </c>
      <c r="Q347" s="5">
        <f>IF($H347="SI", $O347, _xludf.NA())</f>
        <v>27</v>
      </c>
      <c r="R347" s="5" t="e">
        <f ca="1">IF($H347="NO",$O347, _xludf.NA())</f>
        <v>#NAME?</v>
      </c>
      <c r="S347" s="5">
        <f>IF($H347="SI",$N347, _xludf.NA())</f>
        <v>328196</v>
      </c>
      <c r="T347" s="5" t="e">
        <f ca="1">IF($H347="NO",$N347, _xludf.NA())</f>
        <v>#NAME?</v>
      </c>
    </row>
    <row r="348" spans="1:20" x14ac:dyDescent="0.3">
      <c r="A348">
        <v>347</v>
      </c>
      <c r="B348" t="s">
        <v>9</v>
      </c>
      <c r="C348">
        <v>574094.44999999995</v>
      </c>
      <c r="D348" t="s">
        <v>10</v>
      </c>
      <c r="E348" t="s">
        <v>16</v>
      </c>
      <c r="F348" t="s">
        <v>12</v>
      </c>
      <c r="G348" t="s">
        <v>13</v>
      </c>
      <c r="H348" t="s">
        <v>13</v>
      </c>
      <c r="I348">
        <v>57</v>
      </c>
      <c r="J348">
        <f>(moras__2[[#This Row],[EDAD]]-AVERAGE(I:I))/ _xlfn.STDEV.P(I:I)</f>
        <v>1.0653463718723624</v>
      </c>
      <c r="K348" t="str">
        <f>IF(ABS(moras__2[[#This Row],[Z-Score de edad]])&gt;1.96, "Atípico","Normal")</f>
        <v>Normal</v>
      </c>
      <c r="L348">
        <f>(moras__2[[#This Row],[SALARIO]]-AVERAGE(C:C)) / _xlfn.STDEV.P(C:C)</f>
        <v>-0.10289512182803365</v>
      </c>
      <c r="M348" t="str">
        <f>IF(ABS(moras__2[[#This Row],[Z-Score de salario]])&gt;1.96, "Atípico", "Normal")</f>
        <v>Normal</v>
      </c>
      <c r="N348" s="5">
        <f t="shared" si="15"/>
        <v>574094.44999999995</v>
      </c>
      <c r="O348" s="5">
        <f t="shared" si="16"/>
        <v>57</v>
      </c>
      <c r="P348" s="5" t="str">
        <f t="shared" si="17"/>
        <v>ASALARIADO</v>
      </c>
      <c r="Q348" s="5" t="e">
        <f ca="1">IF($H348="SI", $O348, _xludf.NA())</f>
        <v>#NAME?</v>
      </c>
      <c r="R348" s="5">
        <f>IF($H348="NO",$O348, _xludf.NA())</f>
        <v>57</v>
      </c>
      <c r="S348" s="5" t="e">
        <f ca="1">IF($H348="SI",$N348, _xludf.NA())</f>
        <v>#NAME?</v>
      </c>
      <c r="T348" s="5">
        <f>IF($H348="NO",$N348, _xludf.NA())</f>
        <v>574094.44999999995</v>
      </c>
    </row>
    <row r="349" spans="1:20" x14ac:dyDescent="0.3">
      <c r="A349">
        <v>348</v>
      </c>
      <c r="B349" t="s">
        <v>15</v>
      </c>
      <c r="C349">
        <v>1320518.73</v>
      </c>
      <c r="D349" t="s">
        <v>10</v>
      </c>
      <c r="E349" t="s">
        <v>11</v>
      </c>
      <c r="F349" t="s">
        <v>12</v>
      </c>
      <c r="G349" t="s">
        <v>13</v>
      </c>
      <c r="H349" t="s">
        <v>13</v>
      </c>
      <c r="I349">
        <v>34</v>
      </c>
      <c r="J349">
        <f>(moras__2[[#This Row],[EDAD]]-AVERAGE(I:I))/ _xlfn.STDEV.P(I:I)</f>
        <v>-0.55804866499520445</v>
      </c>
      <c r="K349" t="str">
        <f>IF(ABS(moras__2[[#This Row],[Z-Score de edad]])&gt;1.96, "Atípico","Normal")</f>
        <v>Normal</v>
      </c>
      <c r="L349">
        <f>(moras__2[[#This Row],[SALARIO]]-AVERAGE(C:C)) / _xlfn.STDEV.P(C:C)</f>
        <v>0.81756943135414317</v>
      </c>
      <c r="M349" t="str">
        <f>IF(ABS(moras__2[[#This Row],[Z-Score de salario]])&gt;1.96, "Atípico", "Normal")</f>
        <v>Normal</v>
      </c>
      <c r="N349" s="5">
        <f t="shared" si="15"/>
        <v>1320518.73</v>
      </c>
      <c r="O349" s="5">
        <f t="shared" si="16"/>
        <v>34</v>
      </c>
      <c r="P349" s="5" t="str">
        <f t="shared" si="17"/>
        <v>ASALARIADO</v>
      </c>
      <c r="Q349" s="5" t="e">
        <f ca="1">IF($H349="SI", $O349, _xludf.NA())</f>
        <v>#NAME?</v>
      </c>
      <c r="R349" s="5">
        <f>IF($H349="NO",$O349, _xludf.NA())</f>
        <v>34</v>
      </c>
      <c r="S349" s="5" t="e">
        <f ca="1">IF($H349="SI",$N349, _xludf.NA())</f>
        <v>#NAME?</v>
      </c>
      <c r="T349" s="5">
        <f>IF($H349="NO",$N349, _xludf.NA())</f>
        <v>1320518.73</v>
      </c>
    </row>
    <row r="350" spans="1:20" x14ac:dyDescent="0.3">
      <c r="A350">
        <v>349</v>
      </c>
      <c r="B350" t="s">
        <v>9</v>
      </c>
      <c r="C350">
        <v>356455</v>
      </c>
      <c r="D350" t="s">
        <v>18</v>
      </c>
      <c r="E350" t="s">
        <v>16</v>
      </c>
      <c r="F350" t="s">
        <v>12</v>
      </c>
      <c r="G350" t="s">
        <v>13</v>
      </c>
      <c r="H350" t="s">
        <v>12</v>
      </c>
      <c r="I350">
        <v>40</v>
      </c>
      <c r="J350">
        <f>(moras__2[[#This Row],[EDAD]]-AVERAGE(I:I))/ _xlfn.STDEV.P(I:I)</f>
        <v>-0.13455430755149136</v>
      </c>
      <c r="K350" t="str">
        <f>IF(ABS(moras__2[[#This Row],[Z-Score de edad]])&gt;1.96, "Atípico","Normal")</f>
        <v>Normal</v>
      </c>
      <c r="L350">
        <f>(moras__2[[#This Row],[SALARIO]]-AVERAGE(C:C)) / _xlfn.STDEV.P(C:C)</f>
        <v>-0.37128054881208711</v>
      </c>
      <c r="M350" t="str">
        <f>IF(ABS(moras__2[[#This Row],[Z-Score de salario]])&gt;1.96, "Atípico", "Normal")</f>
        <v>Normal</v>
      </c>
      <c r="N350" s="5">
        <f t="shared" si="15"/>
        <v>356455</v>
      </c>
      <c r="O350" s="5">
        <f t="shared" si="16"/>
        <v>40</v>
      </c>
      <c r="P350" s="5" t="str">
        <f t="shared" si="17"/>
        <v>TRABAJADOR INDEPENDIENTE</v>
      </c>
      <c r="Q350" s="5">
        <f>IF($H350="SI", $O350, _xludf.NA())</f>
        <v>40</v>
      </c>
      <c r="R350" s="5" t="e">
        <f ca="1">IF($H350="NO",$O350, _xludf.NA())</f>
        <v>#NAME?</v>
      </c>
      <c r="S350" s="5">
        <f>IF($H350="SI",$N350, _xludf.NA())</f>
        <v>356455</v>
      </c>
      <c r="T350" s="5" t="e">
        <f ca="1">IF($H350="NO",$N350, _xludf.NA())</f>
        <v>#NAME?</v>
      </c>
    </row>
    <row r="351" spans="1:20" x14ac:dyDescent="0.3">
      <c r="A351">
        <v>350</v>
      </c>
      <c r="B351" t="s">
        <v>9</v>
      </c>
      <c r="C351">
        <v>297046</v>
      </c>
      <c r="D351" t="s">
        <v>18</v>
      </c>
      <c r="E351" t="s">
        <v>16</v>
      </c>
      <c r="F351" t="s">
        <v>12</v>
      </c>
      <c r="G351" t="s">
        <v>13</v>
      </c>
      <c r="H351" t="s">
        <v>13</v>
      </c>
      <c r="I351">
        <v>42</v>
      </c>
      <c r="J351">
        <f>(moras__2[[#This Row],[EDAD]]-AVERAGE(I:I))/ _xlfn.STDEV.P(I:I)</f>
        <v>6.6104782630796582E-3</v>
      </c>
      <c r="K351" t="str">
        <f>IF(ABS(moras__2[[#This Row],[Z-Score de edad]])&gt;1.96, "Atípico","Normal")</f>
        <v>Normal</v>
      </c>
      <c r="L351">
        <f>(moras__2[[#This Row],[SALARIO]]-AVERAGE(C:C)) / _xlfn.STDEV.P(C:C)</f>
        <v>-0.44454166866740574</v>
      </c>
      <c r="M351" t="str">
        <f>IF(ABS(moras__2[[#This Row],[Z-Score de salario]])&gt;1.96, "Atípico", "Normal")</f>
        <v>Normal</v>
      </c>
      <c r="N351" s="5">
        <f t="shared" si="15"/>
        <v>297046</v>
      </c>
      <c r="O351" s="5">
        <f t="shared" si="16"/>
        <v>42</v>
      </c>
      <c r="P351" s="5" t="str">
        <f t="shared" si="17"/>
        <v>TRABAJADOR INDEPENDIENTE</v>
      </c>
      <c r="Q351" s="5" t="e">
        <f ca="1">IF($H351="SI", $O351, _xludf.NA())</f>
        <v>#NAME?</v>
      </c>
      <c r="R351" s="5">
        <f>IF($H351="NO",$O351, _xludf.NA())</f>
        <v>42</v>
      </c>
      <c r="S351" s="5" t="e">
        <f ca="1">IF($H351="SI",$N351, _xludf.NA())</f>
        <v>#NAME?</v>
      </c>
      <c r="T351" s="5">
        <f>IF($H351="NO",$N351, _xludf.NA())</f>
        <v>297046</v>
      </c>
    </row>
    <row r="352" spans="1:20" x14ac:dyDescent="0.3">
      <c r="A352">
        <v>351</v>
      </c>
      <c r="B352" t="s">
        <v>9</v>
      </c>
      <c r="C352">
        <v>505686.39</v>
      </c>
      <c r="D352" t="s">
        <v>10</v>
      </c>
      <c r="E352" t="s">
        <v>16</v>
      </c>
      <c r="F352" t="s">
        <v>12</v>
      </c>
      <c r="G352" t="s">
        <v>13</v>
      </c>
      <c r="H352" t="s">
        <v>13</v>
      </c>
      <c r="I352">
        <v>22</v>
      </c>
      <c r="J352">
        <f>(moras__2[[#This Row],[EDAD]]-AVERAGE(I:I))/ _xlfn.STDEV.P(I:I)</f>
        <v>-1.4050373798826306</v>
      </c>
      <c r="K352" t="str">
        <f>IF(ABS(moras__2[[#This Row],[Z-Score de edad]])&gt;1.96, "Atípico","Normal")</f>
        <v>Normal</v>
      </c>
      <c r="L352">
        <f>(moras__2[[#This Row],[SALARIO]]-AVERAGE(C:C)) / _xlfn.STDEV.P(C:C)</f>
        <v>-0.18725357059387429</v>
      </c>
      <c r="M352" t="str">
        <f>IF(ABS(moras__2[[#This Row],[Z-Score de salario]])&gt;1.96, "Atípico", "Normal")</f>
        <v>Normal</v>
      </c>
      <c r="N352" s="5">
        <f t="shared" si="15"/>
        <v>505686.39</v>
      </c>
      <c r="O352" s="5">
        <f t="shared" si="16"/>
        <v>22</v>
      </c>
      <c r="P352" s="5" t="str">
        <f t="shared" si="17"/>
        <v>ASALARIADO</v>
      </c>
      <c r="Q352" s="5" t="e">
        <f ca="1">IF($H352="SI", $O352, _xludf.NA())</f>
        <v>#NAME?</v>
      </c>
      <c r="R352" s="5">
        <f>IF($H352="NO",$O352, _xludf.NA())</f>
        <v>22</v>
      </c>
      <c r="S352" s="5" t="e">
        <f ca="1">IF($H352="SI",$N352, _xludf.NA())</f>
        <v>#NAME?</v>
      </c>
      <c r="T352" s="5">
        <f>IF($H352="NO",$N352, _xludf.NA())</f>
        <v>505686.39</v>
      </c>
    </row>
    <row r="353" spans="1:20" x14ac:dyDescent="0.3">
      <c r="A353">
        <v>352</v>
      </c>
      <c r="B353" t="s">
        <v>15</v>
      </c>
      <c r="C353">
        <v>511789.2</v>
      </c>
      <c r="D353" t="s">
        <v>10</v>
      </c>
      <c r="E353" t="s">
        <v>16</v>
      </c>
      <c r="F353" t="s">
        <v>12</v>
      </c>
      <c r="G353" t="s">
        <v>13</v>
      </c>
      <c r="H353" t="s">
        <v>13</v>
      </c>
      <c r="I353">
        <v>29</v>
      </c>
      <c r="J353">
        <f>(moras__2[[#This Row],[EDAD]]-AVERAGE(I:I))/ _xlfn.STDEV.P(I:I)</f>
        <v>-0.91096062953163204</v>
      </c>
      <c r="K353" t="str">
        <f>IF(ABS(moras__2[[#This Row],[Z-Score de edad]])&gt;1.96, "Atípico","Normal")</f>
        <v>Normal</v>
      </c>
      <c r="L353">
        <f>(moras__2[[#This Row],[SALARIO]]-AVERAGE(C:C)) / _xlfn.STDEV.P(C:C)</f>
        <v>-0.17972779680767628</v>
      </c>
      <c r="M353" t="str">
        <f>IF(ABS(moras__2[[#This Row],[Z-Score de salario]])&gt;1.96, "Atípico", "Normal")</f>
        <v>Normal</v>
      </c>
      <c r="N353" s="5">
        <f t="shared" si="15"/>
        <v>511789.2</v>
      </c>
      <c r="O353" s="5">
        <f t="shared" si="16"/>
        <v>29</v>
      </c>
      <c r="P353" s="5" t="str">
        <f t="shared" si="17"/>
        <v>ASALARIADO</v>
      </c>
      <c r="Q353" s="5" t="e">
        <f ca="1">IF($H353="SI", $O353, _xludf.NA())</f>
        <v>#NAME?</v>
      </c>
      <c r="R353" s="5">
        <f>IF($H353="NO",$O353, _xludf.NA())</f>
        <v>29</v>
      </c>
      <c r="S353" s="5" t="e">
        <f ca="1">IF($H353="SI",$N353, _xludf.NA())</f>
        <v>#NAME?</v>
      </c>
      <c r="T353" s="5">
        <f>IF($H353="NO",$N353, _xludf.NA())</f>
        <v>511789.2</v>
      </c>
    </row>
    <row r="354" spans="1:20" x14ac:dyDescent="0.3">
      <c r="A354">
        <v>353</v>
      </c>
      <c r="B354" t="s">
        <v>15</v>
      </c>
      <c r="C354">
        <v>333094.01</v>
      </c>
      <c r="D354" t="s">
        <v>10</v>
      </c>
      <c r="E354" t="s">
        <v>16</v>
      </c>
      <c r="F354" t="s">
        <v>12</v>
      </c>
      <c r="G354" t="s">
        <v>13</v>
      </c>
      <c r="H354" t="s">
        <v>13</v>
      </c>
      <c r="I354">
        <v>32</v>
      </c>
      <c r="J354">
        <f>(moras__2[[#This Row],[EDAD]]-AVERAGE(I:I))/ _xlfn.STDEV.P(I:I)</f>
        <v>-0.69921345080977548</v>
      </c>
      <c r="K354" t="str">
        <f>IF(ABS(moras__2[[#This Row],[Z-Score de edad]])&gt;1.96, "Atípico","Normal")</f>
        <v>Normal</v>
      </c>
      <c r="L354">
        <f>(moras__2[[#This Row],[SALARIO]]-AVERAGE(C:C)) / _xlfn.STDEV.P(C:C)</f>
        <v>-0.40008851205551654</v>
      </c>
      <c r="M354" t="str">
        <f>IF(ABS(moras__2[[#This Row],[Z-Score de salario]])&gt;1.96, "Atípico", "Normal")</f>
        <v>Normal</v>
      </c>
      <c r="N354" s="5">
        <f t="shared" si="15"/>
        <v>333094.01</v>
      </c>
      <c r="O354" s="5">
        <f t="shared" si="16"/>
        <v>32</v>
      </c>
      <c r="P354" s="5" t="str">
        <f t="shared" si="17"/>
        <v>ASALARIADO</v>
      </c>
      <c r="Q354" s="5" t="e">
        <f ca="1">IF($H354="SI", $O354, _xludf.NA())</f>
        <v>#NAME?</v>
      </c>
      <c r="R354" s="5">
        <f>IF($H354="NO",$O354, _xludf.NA())</f>
        <v>32</v>
      </c>
      <c r="S354" s="5" t="e">
        <f ca="1">IF($H354="SI",$N354, _xludf.NA())</f>
        <v>#NAME?</v>
      </c>
      <c r="T354" s="5">
        <f>IF($H354="NO",$N354, _xludf.NA())</f>
        <v>333094.01</v>
      </c>
    </row>
    <row r="355" spans="1:20" x14ac:dyDescent="0.3">
      <c r="A355">
        <v>354</v>
      </c>
      <c r="B355" t="s">
        <v>15</v>
      </c>
      <c r="C355">
        <v>419608</v>
      </c>
      <c r="D355" t="s">
        <v>18</v>
      </c>
      <c r="E355" t="s">
        <v>16</v>
      </c>
      <c r="F355" t="s">
        <v>12</v>
      </c>
      <c r="G355" t="s">
        <v>13</v>
      </c>
      <c r="H355" t="s">
        <v>13</v>
      </c>
      <c r="I355">
        <v>43</v>
      </c>
      <c r="J355">
        <f>(moras__2[[#This Row],[EDAD]]-AVERAGE(I:I))/ _xlfn.STDEV.P(I:I)</f>
        <v>7.7192871170365177E-2</v>
      </c>
      <c r="K355" t="str">
        <f>IF(ABS(moras__2[[#This Row],[Z-Score de edad]])&gt;1.96, "Atípico","Normal")</f>
        <v>Normal</v>
      </c>
      <c r="L355">
        <f>(moras__2[[#This Row],[SALARIO]]-AVERAGE(C:C)) / _xlfn.STDEV.P(C:C)</f>
        <v>-0.29340245791301556</v>
      </c>
      <c r="M355" t="str">
        <f>IF(ABS(moras__2[[#This Row],[Z-Score de salario]])&gt;1.96, "Atípico", "Normal")</f>
        <v>Normal</v>
      </c>
      <c r="N355" s="5">
        <f t="shared" si="15"/>
        <v>419608</v>
      </c>
      <c r="O355" s="5">
        <f t="shared" si="16"/>
        <v>43</v>
      </c>
      <c r="P355" s="5" t="str">
        <f t="shared" si="17"/>
        <v>TRABAJADOR INDEPENDIENTE</v>
      </c>
      <c r="Q355" s="5" t="e">
        <f ca="1">IF($H355="SI", $O355, _xludf.NA())</f>
        <v>#NAME?</v>
      </c>
      <c r="R355" s="5">
        <f>IF($H355="NO",$O355, _xludf.NA())</f>
        <v>43</v>
      </c>
      <c r="S355" s="5" t="e">
        <f ca="1">IF($H355="SI",$N355, _xludf.NA())</f>
        <v>#NAME?</v>
      </c>
      <c r="T355" s="5">
        <f>IF($H355="NO",$N355, _xludf.NA())</f>
        <v>419608</v>
      </c>
    </row>
    <row r="356" spans="1:20" x14ac:dyDescent="0.3">
      <c r="A356">
        <v>355</v>
      </c>
      <c r="B356" t="s">
        <v>15</v>
      </c>
      <c r="C356">
        <v>297046</v>
      </c>
      <c r="D356" t="s">
        <v>18</v>
      </c>
      <c r="E356" t="s">
        <v>16</v>
      </c>
      <c r="F356" t="s">
        <v>12</v>
      </c>
      <c r="G356" t="s">
        <v>13</v>
      </c>
      <c r="H356" t="s">
        <v>12</v>
      </c>
      <c r="I356">
        <v>28</v>
      </c>
      <c r="J356">
        <f>(moras__2[[#This Row],[EDAD]]-AVERAGE(I:I))/ _xlfn.STDEV.P(I:I)</f>
        <v>-0.98154302243891756</v>
      </c>
      <c r="K356" t="str">
        <f>IF(ABS(moras__2[[#This Row],[Z-Score de edad]])&gt;1.96, "Atípico","Normal")</f>
        <v>Normal</v>
      </c>
      <c r="L356">
        <f>(moras__2[[#This Row],[SALARIO]]-AVERAGE(C:C)) / _xlfn.STDEV.P(C:C)</f>
        <v>-0.44454166866740574</v>
      </c>
      <c r="M356" t="str">
        <f>IF(ABS(moras__2[[#This Row],[Z-Score de salario]])&gt;1.96, "Atípico", "Normal")</f>
        <v>Normal</v>
      </c>
      <c r="N356" s="5">
        <f t="shared" si="15"/>
        <v>297046</v>
      </c>
      <c r="O356" s="5">
        <f t="shared" si="16"/>
        <v>28</v>
      </c>
      <c r="P356" s="5" t="str">
        <f t="shared" si="17"/>
        <v>TRABAJADOR INDEPENDIENTE</v>
      </c>
      <c r="Q356" s="5">
        <f>IF($H356="SI", $O356, _xludf.NA())</f>
        <v>28</v>
      </c>
      <c r="R356" s="5" t="e">
        <f ca="1">IF($H356="NO",$O356, _xludf.NA())</f>
        <v>#NAME?</v>
      </c>
      <c r="S356" s="5">
        <f>IF($H356="SI",$N356, _xludf.NA())</f>
        <v>297046</v>
      </c>
      <c r="T356" s="5" t="e">
        <f ca="1">IF($H356="NO",$N356, _xludf.NA())</f>
        <v>#NAME?</v>
      </c>
    </row>
    <row r="357" spans="1:20" x14ac:dyDescent="0.3">
      <c r="A357">
        <v>356</v>
      </c>
      <c r="B357" t="s">
        <v>9</v>
      </c>
      <c r="C357">
        <v>297046</v>
      </c>
      <c r="D357" t="s">
        <v>18</v>
      </c>
      <c r="E357" t="s">
        <v>16</v>
      </c>
      <c r="F357" t="s">
        <v>12</v>
      </c>
      <c r="G357" t="s">
        <v>13</v>
      </c>
      <c r="H357" t="s">
        <v>12</v>
      </c>
      <c r="I357">
        <v>39</v>
      </c>
      <c r="J357">
        <f>(moras__2[[#This Row],[EDAD]]-AVERAGE(I:I))/ _xlfn.STDEV.P(I:I)</f>
        <v>-0.20513670045877688</v>
      </c>
      <c r="K357" t="str">
        <f>IF(ABS(moras__2[[#This Row],[Z-Score de edad]])&gt;1.96, "Atípico","Normal")</f>
        <v>Normal</v>
      </c>
      <c r="L357">
        <f>(moras__2[[#This Row],[SALARIO]]-AVERAGE(C:C)) / _xlfn.STDEV.P(C:C)</f>
        <v>-0.44454166866740574</v>
      </c>
      <c r="M357" t="str">
        <f>IF(ABS(moras__2[[#This Row],[Z-Score de salario]])&gt;1.96, "Atípico", "Normal")</f>
        <v>Normal</v>
      </c>
      <c r="N357" s="5">
        <f t="shared" si="15"/>
        <v>297046</v>
      </c>
      <c r="O357" s="5">
        <f t="shared" si="16"/>
        <v>39</v>
      </c>
      <c r="P357" s="5" t="str">
        <f t="shared" si="17"/>
        <v>TRABAJADOR INDEPENDIENTE</v>
      </c>
      <c r="Q357" s="5">
        <f>IF($H357="SI", $O357, _xludf.NA())</f>
        <v>39</v>
      </c>
      <c r="R357" s="5" t="e">
        <f ca="1">IF($H357="NO",$O357, _xludf.NA())</f>
        <v>#NAME?</v>
      </c>
      <c r="S357" s="5">
        <f>IF($H357="SI",$N357, _xludf.NA())</f>
        <v>297046</v>
      </c>
      <c r="T357" s="5" t="e">
        <f ca="1">IF($H357="NO",$N357, _xludf.NA())</f>
        <v>#NAME?</v>
      </c>
    </row>
    <row r="358" spans="1:20" x14ac:dyDescent="0.3">
      <c r="A358">
        <v>357</v>
      </c>
      <c r="B358" t="s">
        <v>9</v>
      </c>
      <c r="C358">
        <v>1540950</v>
      </c>
      <c r="D358" t="s">
        <v>17</v>
      </c>
      <c r="E358" t="s">
        <v>16</v>
      </c>
      <c r="F358" t="s">
        <v>12</v>
      </c>
      <c r="G358" t="s">
        <v>12</v>
      </c>
      <c r="H358" t="s">
        <v>13</v>
      </c>
      <c r="I358">
        <v>63</v>
      </c>
      <c r="J358">
        <f>(moras__2[[#This Row],[EDAD]]-AVERAGE(I:I))/ _xlfn.STDEV.P(I:I)</f>
        <v>1.4888407293160755</v>
      </c>
      <c r="K358" t="str">
        <f>IF(ABS(moras__2[[#This Row],[Z-Score de edad]])&gt;1.96, "Atípico","Normal")</f>
        <v>Normal</v>
      </c>
      <c r="L358">
        <f>(moras__2[[#This Row],[SALARIO]]-AVERAGE(C:C)) / _xlfn.STDEV.P(C:C)</f>
        <v>1.0893976340057634</v>
      </c>
      <c r="M358" t="str">
        <f>IF(ABS(moras__2[[#This Row],[Z-Score de salario]])&gt;1.96, "Atípico", "Normal")</f>
        <v>Normal</v>
      </c>
      <c r="N358" s="5">
        <f t="shared" si="15"/>
        <v>1540950</v>
      </c>
      <c r="O358" s="5">
        <f t="shared" si="16"/>
        <v>63</v>
      </c>
      <c r="P358" s="5" t="str">
        <f t="shared" si="17"/>
        <v>ASEGURADO VOLUNTARIO</v>
      </c>
      <c r="Q358" s="5" t="e">
        <f ca="1">IF($H358="SI", $O358, _xludf.NA())</f>
        <v>#NAME?</v>
      </c>
      <c r="R358" s="5">
        <f>IF($H358="NO",$O358, _xludf.NA())</f>
        <v>63</v>
      </c>
      <c r="S358" s="5" t="e">
        <f ca="1">IF($H358="SI",$N358, _xludf.NA())</f>
        <v>#NAME?</v>
      </c>
      <c r="T358" s="5">
        <f>IF($H358="NO",$N358, _xludf.NA())</f>
        <v>1540950</v>
      </c>
    </row>
    <row r="359" spans="1:20" x14ac:dyDescent="0.3">
      <c r="A359">
        <v>358</v>
      </c>
      <c r="B359" t="s">
        <v>15</v>
      </c>
      <c r="C359">
        <v>416150</v>
      </c>
      <c r="D359" t="s">
        <v>10</v>
      </c>
      <c r="E359" t="s">
        <v>16</v>
      </c>
      <c r="F359" t="s">
        <v>12</v>
      </c>
      <c r="G359" t="s">
        <v>12</v>
      </c>
      <c r="H359" t="s">
        <v>13</v>
      </c>
      <c r="I359">
        <v>30</v>
      </c>
      <c r="J359">
        <f>(moras__2[[#This Row],[EDAD]]-AVERAGE(I:I))/ _xlfn.STDEV.P(I:I)</f>
        <v>-0.84037823662434652</v>
      </c>
      <c r="K359" t="str">
        <f>IF(ABS(moras__2[[#This Row],[Z-Score de edad]])&gt;1.96, "Atípico","Normal")</f>
        <v>Normal</v>
      </c>
      <c r="L359">
        <f>(moras__2[[#This Row],[SALARIO]]-AVERAGE(C:C)) / _xlfn.STDEV.P(C:C)</f>
        <v>-0.29766674366870399</v>
      </c>
      <c r="M359" t="str">
        <f>IF(ABS(moras__2[[#This Row],[Z-Score de salario]])&gt;1.96, "Atípico", "Normal")</f>
        <v>Normal</v>
      </c>
      <c r="N359" s="5">
        <f t="shared" si="15"/>
        <v>416150</v>
      </c>
      <c r="O359" s="5">
        <f t="shared" si="16"/>
        <v>30</v>
      </c>
      <c r="P359" s="5" t="str">
        <f t="shared" si="17"/>
        <v>ASALARIADO</v>
      </c>
      <c r="Q359" s="5" t="e">
        <f ca="1">IF($H359="SI", $O359, _xludf.NA())</f>
        <v>#NAME?</v>
      </c>
      <c r="R359" s="5">
        <f>IF($H359="NO",$O359, _xludf.NA())</f>
        <v>30</v>
      </c>
      <c r="S359" s="5" t="e">
        <f ca="1">IF($H359="SI",$N359, _xludf.NA())</f>
        <v>#NAME?</v>
      </c>
      <c r="T359" s="5">
        <f>IF($H359="NO",$N359, _xludf.NA())</f>
        <v>416150</v>
      </c>
    </row>
    <row r="360" spans="1:20" x14ac:dyDescent="0.3">
      <c r="A360">
        <v>359</v>
      </c>
      <c r="B360" t="s">
        <v>9</v>
      </c>
      <c r="C360">
        <v>400353</v>
      </c>
      <c r="D360" t="s">
        <v>18</v>
      </c>
      <c r="E360" t="s">
        <v>16</v>
      </c>
      <c r="F360" t="s">
        <v>12</v>
      </c>
      <c r="G360" t="s">
        <v>13</v>
      </c>
      <c r="H360" t="s">
        <v>13</v>
      </c>
      <c r="I360">
        <v>30</v>
      </c>
      <c r="J360">
        <f>(moras__2[[#This Row],[EDAD]]-AVERAGE(I:I))/ _xlfn.STDEV.P(I:I)</f>
        <v>-0.84037823662434652</v>
      </c>
      <c r="K360" t="str">
        <f>IF(ABS(moras__2[[#This Row],[Z-Score de edad]])&gt;1.96, "Atípico","Normal")</f>
        <v>Normal</v>
      </c>
      <c r="L360">
        <f>(moras__2[[#This Row],[SALARIO]]-AVERAGE(C:C)) / _xlfn.STDEV.P(C:C)</f>
        <v>-0.31714705659022208</v>
      </c>
      <c r="M360" t="str">
        <f>IF(ABS(moras__2[[#This Row],[Z-Score de salario]])&gt;1.96, "Atípico", "Normal")</f>
        <v>Normal</v>
      </c>
      <c r="N360" s="5">
        <f t="shared" si="15"/>
        <v>400353</v>
      </c>
      <c r="O360" s="5">
        <f t="shared" si="16"/>
        <v>30</v>
      </c>
      <c r="P360" s="5" t="str">
        <f t="shared" si="17"/>
        <v>TRABAJADOR INDEPENDIENTE</v>
      </c>
      <c r="Q360" s="5" t="e">
        <f ca="1">IF($H360="SI", $O360, _xludf.NA())</f>
        <v>#NAME?</v>
      </c>
      <c r="R360" s="5">
        <f>IF($H360="NO",$O360, _xludf.NA())</f>
        <v>30</v>
      </c>
      <c r="S360" s="5" t="e">
        <f ca="1">IF($H360="SI",$N360, _xludf.NA())</f>
        <v>#NAME?</v>
      </c>
      <c r="T360" s="5">
        <f>IF($H360="NO",$N360, _xludf.NA())</f>
        <v>400353</v>
      </c>
    </row>
    <row r="361" spans="1:20" x14ac:dyDescent="0.3">
      <c r="A361">
        <v>360</v>
      </c>
      <c r="B361" t="s">
        <v>9</v>
      </c>
      <c r="C361">
        <v>323296</v>
      </c>
      <c r="D361" t="s">
        <v>18</v>
      </c>
      <c r="E361" t="s">
        <v>16</v>
      </c>
      <c r="F361" t="s">
        <v>12</v>
      </c>
      <c r="G361" t="s">
        <v>12</v>
      </c>
      <c r="H361" t="s">
        <v>12</v>
      </c>
      <c r="I361">
        <v>67</v>
      </c>
      <c r="J361">
        <f>(moras__2[[#This Row],[EDAD]]-AVERAGE(I:I))/ _xlfn.STDEV.P(I:I)</f>
        <v>1.7711703009452175</v>
      </c>
      <c r="K361" t="str">
        <f>IF(ABS(moras__2[[#This Row],[Z-Score de edad]])&gt;1.96, "Atípico","Normal")</f>
        <v>Normal</v>
      </c>
      <c r="L361">
        <f>(moras__2[[#This Row],[SALARIO]]-AVERAGE(C:C)) / _xlfn.STDEV.P(C:C)</f>
        <v>-0.41217107841673473</v>
      </c>
      <c r="M361" t="str">
        <f>IF(ABS(moras__2[[#This Row],[Z-Score de salario]])&gt;1.96, "Atípico", "Normal")</f>
        <v>Normal</v>
      </c>
      <c r="N361" s="5">
        <f t="shared" si="15"/>
        <v>323296</v>
      </c>
      <c r="O361" s="5">
        <f t="shared" si="16"/>
        <v>67</v>
      </c>
      <c r="P361" s="5" t="str">
        <f t="shared" si="17"/>
        <v>TRABAJADOR INDEPENDIENTE</v>
      </c>
      <c r="Q361" s="5">
        <f>IF($H361="SI", $O361, _xludf.NA())</f>
        <v>67</v>
      </c>
      <c r="R361" s="5" t="e">
        <f ca="1">IF($H361="NO",$O361, _xludf.NA())</f>
        <v>#NAME?</v>
      </c>
      <c r="S361" s="5">
        <f>IF($H361="SI",$N361, _xludf.NA())</f>
        <v>323296</v>
      </c>
      <c r="T361" s="5" t="e">
        <f ca="1">IF($H361="NO",$N361, _xludf.NA())</f>
        <v>#NAME?</v>
      </c>
    </row>
    <row r="362" spans="1:20" x14ac:dyDescent="0.3">
      <c r="A362">
        <v>361</v>
      </c>
      <c r="B362" t="s">
        <v>15</v>
      </c>
      <c r="C362">
        <v>159000</v>
      </c>
      <c r="D362" t="s">
        <v>10</v>
      </c>
      <c r="E362" t="s">
        <v>16</v>
      </c>
      <c r="F362" t="s">
        <v>12</v>
      </c>
      <c r="G362" t="s">
        <v>13</v>
      </c>
      <c r="H362" t="s">
        <v>13</v>
      </c>
      <c r="I362">
        <v>49</v>
      </c>
      <c r="J362">
        <f>(moras__2[[#This Row],[EDAD]]-AVERAGE(I:I))/ _xlfn.STDEV.P(I:I)</f>
        <v>0.50068722861407822</v>
      </c>
      <c r="K362" t="str">
        <f>IF(ABS(moras__2[[#This Row],[Z-Score de edad]])&gt;1.96, "Atípico","Normal")</f>
        <v>Normal</v>
      </c>
      <c r="L362">
        <f>(moras__2[[#This Row],[SALARIO]]-AVERAGE(C:C)) / _xlfn.STDEV.P(C:C)</f>
        <v>-0.6147752115909918</v>
      </c>
      <c r="M362" t="str">
        <f>IF(ABS(moras__2[[#This Row],[Z-Score de salario]])&gt;1.96, "Atípico", "Normal")</f>
        <v>Normal</v>
      </c>
      <c r="N362" s="5">
        <f t="shared" si="15"/>
        <v>159000</v>
      </c>
      <c r="O362" s="5">
        <f t="shared" si="16"/>
        <v>49</v>
      </c>
      <c r="P362" s="5" t="str">
        <f t="shared" si="17"/>
        <v>ASALARIADO</v>
      </c>
      <c r="Q362" s="5" t="e">
        <f ca="1">IF($H362="SI", $O362, _xludf.NA())</f>
        <v>#NAME?</v>
      </c>
      <c r="R362" s="5">
        <f>IF($H362="NO",$O362, _xludf.NA())</f>
        <v>49</v>
      </c>
      <c r="S362" s="5" t="e">
        <f ca="1">IF($H362="SI",$N362, _xludf.NA())</f>
        <v>#NAME?</v>
      </c>
      <c r="T362" s="5">
        <f>IF($H362="NO",$N362, _xludf.NA())</f>
        <v>159000</v>
      </c>
    </row>
    <row r="363" spans="1:20" x14ac:dyDescent="0.3">
      <c r="A363">
        <v>362</v>
      </c>
      <c r="B363" t="s">
        <v>15</v>
      </c>
      <c r="C363">
        <v>172428.6</v>
      </c>
      <c r="D363" t="s">
        <v>10</v>
      </c>
      <c r="E363" t="s">
        <v>16</v>
      </c>
      <c r="F363" t="s">
        <v>12</v>
      </c>
      <c r="G363" t="s">
        <v>13</v>
      </c>
      <c r="H363" t="s">
        <v>13</v>
      </c>
      <c r="I363">
        <v>27</v>
      </c>
      <c r="J363">
        <f>(moras__2[[#This Row],[EDAD]]-AVERAGE(I:I))/ _xlfn.STDEV.P(I:I)</f>
        <v>-1.052125415346203</v>
      </c>
      <c r="K363" t="str">
        <f>IF(ABS(moras__2[[#This Row],[Z-Score de edad]])&gt;1.96, "Atípico","Normal")</f>
        <v>Normal</v>
      </c>
      <c r="L363">
        <f>(moras__2[[#This Row],[SALARIO]]-AVERAGE(C:C)) / _xlfn.STDEV.P(C:C)</f>
        <v>-0.59821552746755713</v>
      </c>
      <c r="M363" t="str">
        <f>IF(ABS(moras__2[[#This Row],[Z-Score de salario]])&gt;1.96, "Atípico", "Normal")</f>
        <v>Normal</v>
      </c>
      <c r="N363" s="5">
        <f t="shared" si="15"/>
        <v>172428.6</v>
      </c>
      <c r="O363" s="5">
        <f t="shared" si="16"/>
        <v>27</v>
      </c>
      <c r="P363" s="5" t="str">
        <f t="shared" si="17"/>
        <v>ASALARIADO</v>
      </c>
      <c r="Q363" s="5" t="e">
        <f ca="1">IF($H363="SI", $O363, _xludf.NA())</f>
        <v>#NAME?</v>
      </c>
      <c r="R363" s="5">
        <f>IF($H363="NO",$O363, _xludf.NA())</f>
        <v>27</v>
      </c>
      <c r="S363" s="5" t="e">
        <f ca="1">IF($H363="SI",$N363, _xludf.NA())</f>
        <v>#NAME?</v>
      </c>
      <c r="T363" s="5">
        <f>IF($H363="NO",$N363, _xludf.NA())</f>
        <v>172428.6</v>
      </c>
    </row>
    <row r="364" spans="1:20" x14ac:dyDescent="0.3">
      <c r="A364">
        <v>363</v>
      </c>
      <c r="B364" t="s">
        <v>15</v>
      </c>
      <c r="C364">
        <v>1331904</v>
      </c>
      <c r="D364" t="s">
        <v>10</v>
      </c>
      <c r="E364" t="s">
        <v>11</v>
      </c>
      <c r="F364" t="s">
        <v>12</v>
      </c>
      <c r="G364" t="s">
        <v>13</v>
      </c>
      <c r="H364" t="s">
        <v>13</v>
      </c>
      <c r="I364">
        <v>42</v>
      </c>
      <c r="J364">
        <f>(moras__2[[#This Row],[EDAD]]-AVERAGE(I:I))/ _xlfn.STDEV.P(I:I)</f>
        <v>6.6104782630796582E-3</v>
      </c>
      <c r="K364" t="str">
        <f>IF(ABS(moras__2[[#This Row],[Z-Score de edad]])&gt;1.96, "Atípico","Normal")</f>
        <v>Normal</v>
      </c>
      <c r="L364">
        <f>(moras__2[[#This Row],[SALARIO]]-AVERAGE(C:C)) / _xlfn.STDEV.P(C:C)</f>
        <v>0.83160935173750539</v>
      </c>
      <c r="M364" t="str">
        <f>IF(ABS(moras__2[[#This Row],[Z-Score de salario]])&gt;1.96, "Atípico", "Normal")</f>
        <v>Normal</v>
      </c>
      <c r="N364" s="5">
        <f t="shared" si="15"/>
        <v>1331904</v>
      </c>
      <c r="O364" s="5">
        <f t="shared" si="16"/>
        <v>42</v>
      </c>
      <c r="P364" s="5" t="str">
        <f t="shared" si="17"/>
        <v>ASALARIADO</v>
      </c>
      <c r="Q364" s="5" t="e">
        <f ca="1">IF($H364="SI", $O364, _xludf.NA())</f>
        <v>#NAME?</v>
      </c>
      <c r="R364" s="5">
        <f>IF($H364="NO",$O364, _xludf.NA())</f>
        <v>42</v>
      </c>
      <c r="S364" s="5" t="e">
        <f ca="1">IF($H364="SI",$N364, _xludf.NA())</f>
        <v>#NAME?</v>
      </c>
      <c r="T364" s="5">
        <f>IF($H364="NO",$N364, _xludf.NA())</f>
        <v>1331904</v>
      </c>
    </row>
    <row r="365" spans="1:20" x14ac:dyDescent="0.3">
      <c r="A365">
        <v>364</v>
      </c>
      <c r="B365" t="s">
        <v>9</v>
      </c>
      <c r="C365">
        <v>339750</v>
      </c>
      <c r="D365" t="s">
        <v>17</v>
      </c>
      <c r="E365" t="s">
        <v>16</v>
      </c>
      <c r="F365" t="s">
        <v>12</v>
      </c>
      <c r="G365" t="s">
        <v>12</v>
      </c>
      <c r="H365" t="s">
        <v>13</v>
      </c>
      <c r="I365">
        <v>30</v>
      </c>
      <c r="J365">
        <f>(moras__2[[#This Row],[EDAD]]-AVERAGE(I:I))/ _xlfn.STDEV.P(I:I)</f>
        <v>-0.84037823662434652</v>
      </c>
      <c r="K365" t="str">
        <f>IF(ABS(moras__2[[#This Row],[Z-Score de edad]])&gt;1.96, "Atípico","Normal")</f>
        <v>Normal</v>
      </c>
      <c r="L365">
        <f>(moras__2[[#This Row],[SALARIO]]-AVERAGE(C:C)) / _xlfn.STDEV.P(C:C)</f>
        <v>-0.39188057586494268</v>
      </c>
      <c r="M365" t="str">
        <f>IF(ABS(moras__2[[#This Row],[Z-Score de salario]])&gt;1.96, "Atípico", "Normal")</f>
        <v>Normal</v>
      </c>
      <c r="N365" s="5">
        <f t="shared" si="15"/>
        <v>339750</v>
      </c>
      <c r="O365" s="5">
        <f t="shared" si="16"/>
        <v>30</v>
      </c>
      <c r="P365" s="5" t="str">
        <f t="shared" si="17"/>
        <v>ASEGURADO VOLUNTARIO</v>
      </c>
      <c r="Q365" s="5" t="e">
        <f ca="1">IF($H365="SI", $O365, _xludf.NA())</f>
        <v>#NAME?</v>
      </c>
      <c r="R365" s="5">
        <f>IF($H365="NO",$O365, _xludf.NA())</f>
        <v>30</v>
      </c>
      <c r="S365" s="5" t="e">
        <f ca="1">IF($H365="SI",$N365, _xludf.NA())</f>
        <v>#NAME?</v>
      </c>
      <c r="T365" s="5">
        <f>IF($H365="NO",$N365, _xludf.NA())</f>
        <v>339750</v>
      </c>
    </row>
    <row r="366" spans="1:20" x14ac:dyDescent="0.3">
      <c r="A366">
        <v>365</v>
      </c>
      <c r="B366" t="s">
        <v>9</v>
      </c>
      <c r="C366">
        <v>445567</v>
      </c>
      <c r="D366" t="s">
        <v>18</v>
      </c>
      <c r="E366" t="s">
        <v>16</v>
      </c>
      <c r="F366" t="s">
        <v>12</v>
      </c>
      <c r="G366" t="s">
        <v>13</v>
      </c>
      <c r="H366" t="s">
        <v>12</v>
      </c>
      <c r="I366">
        <v>74</v>
      </c>
      <c r="J366">
        <f>(moras__2[[#This Row],[EDAD]]-AVERAGE(I:I))/ _xlfn.STDEV.P(I:I)</f>
        <v>2.2652470512962162</v>
      </c>
      <c r="K366" t="str">
        <f>IF(ABS(moras__2[[#This Row],[Z-Score de edad]])&gt;1.96, "Atípico","Normal")</f>
        <v>Atípico</v>
      </c>
      <c r="L366">
        <f>(moras__2[[#This Row],[SALARIO]]-AVERAGE(C:C)) / _xlfn.STDEV.P(C:C)</f>
        <v>-0.26139071877712344</v>
      </c>
      <c r="M366" t="str">
        <f>IF(ABS(moras__2[[#This Row],[Z-Score de salario]])&gt;1.96, "Atípico", "Normal")</f>
        <v>Normal</v>
      </c>
      <c r="N366" s="5">
        <f t="shared" si="15"/>
        <v>445567</v>
      </c>
      <c r="O366" s="5">
        <f t="shared" si="16"/>
        <v>74</v>
      </c>
      <c r="P366" s="5" t="str">
        <f t="shared" si="17"/>
        <v>TRABAJADOR INDEPENDIENTE</v>
      </c>
      <c r="Q366" s="5">
        <f>IF($H366="SI", $O366, _xludf.NA())</f>
        <v>74</v>
      </c>
      <c r="R366" s="5" t="e">
        <f ca="1">IF($H366="NO",$O366, _xludf.NA())</f>
        <v>#NAME?</v>
      </c>
      <c r="S366" s="5">
        <f>IF($H366="SI",$N366, _xludf.NA())</f>
        <v>445567</v>
      </c>
      <c r="T366" s="5" t="e">
        <f ca="1">IF($H366="NO",$N366, _xludf.NA())</f>
        <v>#NAME?</v>
      </c>
    </row>
    <row r="367" spans="1:20" x14ac:dyDescent="0.3">
      <c r="A367">
        <v>366</v>
      </c>
      <c r="B367" t="s">
        <v>9</v>
      </c>
      <c r="C367">
        <v>1076127.4099999999</v>
      </c>
      <c r="D367" t="s">
        <v>10</v>
      </c>
      <c r="E367" t="s">
        <v>16</v>
      </c>
      <c r="F367" t="s">
        <v>12</v>
      </c>
      <c r="G367" t="s">
        <v>13</v>
      </c>
      <c r="H367" t="s">
        <v>13</v>
      </c>
      <c r="I367">
        <v>48</v>
      </c>
      <c r="J367">
        <f>(moras__2[[#This Row],[EDAD]]-AVERAGE(I:I))/ _xlfn.STDEV.P(I:I)</f>
        <v>0.43010483570679275</v>
      </c>
      <c r="K367" t="str">
        <f>IF(ABS(moras__2[[#This Row],[Z-Score de edad]])&gt;1.96, "Atípico","Normal")</f>
        <v>Normal</v>
      </c>
      <c r="L367">
        <f>(moras__2[[#This Row],[SALARIO]]-AVERAGE(C:C)) / _xlfn.STDEV.P(C:C)</f>
        <v>0.51619452542878597</v>
      </c>
      <c r="M367" t="str">
        <f>IF(ABS(moras__2[[#This Row],[Z-Score de salario]])&gt;1.96, "Atípico", "Normal")</f>
        <v>Normal</v>
      </c>
      <c r="N367" s="5">
        <f t="shared" si="15"/>
        <v>1076127.4099999999</v>
      </c>
      <c r="O367" s="5">
        <f t="shared" si="16"/>
        <v>48</v>
      </c>
      <c r="P367" s="5" t="str">
        <f t="shared" si="17"/>
        <v>ASALARIADO</v>
      </c>
      <c r="Q367" s="5" t="e">
        <f ca="1">IF($H367="SI", $O367, _xludf.NA())</f>
        <v>#NAME?</v>
      </c>
      <c r="R367" s="5">
        <f>IF($H367="NO",$O367, _xludf.NA())</f>
        <v>48</v>
      </c>
      <c r="S367" s="5" t="e">
        <f ca="1">IF($H367="SI",$N367, _xludf.NA())</f>
        <v>#NAME?</v>
      </c>
      <c r="T367" s="5">
        <f>IF($H367="NO",$N367, _xludf.NA())</f>
        <v>1076127.4099999999</v>
      </c>
    </row>
    <row r="368" spans="1:20" x14ac:dyDescent="0.3">
      <c r="A368">
        <v>367</v>
      </c>
      <c r="B368" t="s">
        <v>9</v>
      </c>
      <c r="C368">
        <v>597379.25</v>
      </c>
      <c r="D368" t="s">
        <v>10</v>
      </c>
      <c r="E368" t="s">
        <v>16</v>
      </c>
      <c r="F368" t="s">
        <v>12</v>
      </c>
      <c r="G368" t="s">
        <v>13</v>
      </c>
      <c r="H368" t="s">
        <v>13</v>
      </c>
      <c r="I368">
        <v>36</v>
      </c>
      <c r="J368">
        <f>(moras__2[[#This Row],[EDAD]]-AVERAGE(I:I))/ _xlfn.STDEV.P(I:I)</f>
        <v>-0.41688387918063341</v>
      </c>
      <c r="K368" t="str">
        <f>IF(ABS(moras__2[[#This Row],[Z-Score de edad]])&gt;1.96, "Atípico","Normal")</f>
        <v>Normal</v>
      </c>
      <c r="L368">
        <f>(moras__2[[#This Row],[SALARIO]]-AVERAGE(C:C)) / _xlfn.STDEV.P(C:C)</f>
        <v>-7.4181113452078368E-2</v>
      </c>
      <c r="M368" t="str">
        <f>IF(ABS(moras__2[[#This Row],[Z-Score de salario]])&gt;1.96, "Atípico", "Normal")</f>
        <v>Normal</v>
      </c>
      <c r="N368" s="5">
        <f t="shared" si="15"/>
        <v>597379.25</v>
      </c>
      <c r="O368" s="5">
        <f t="shared" si="16"/>
        <v>36</v>
      </c>
      <c r="P368" s="5" t="str">
        <f t="shared" si="17"/>
        <v>ASALARIADO</v>
      </c>
      <c r="Q368" s="5" t="e">
        <f ca="1">IF($H368="SI", $O368, _xludf.NA())</f>
        <v>#NAME?</v>
      </c>
      <c r="R368" s="5">
        <f>IF($H368="NO",$O368, _xludf.NA())</f>
        <v>36</v>
      </c>
      <c r="S368" s="5" t="e">
        <f ca="1">IF($H368="SI",$N368, _xludf.NA())</f>
        <v>#NAME?</v>
      </c>
      <c r="T368" s="5">
        <f>IF($H368="NO",$N368, _xludf.NA())</f>
        <v>597379.25</v>
      </c>
    </row>
    <row r="369" spans="1:20" x14ac:dyDescent="0.3">
      <c r="A369">
        <v>368</v>
      </c>
      <c r="B369" t="s">
        <v>9</v>
      </c>
      <c r="C369">
        <v>400000</v>
      </c>
      <c r="D369" t="s">
        <v>10</v>
      </c>
      <c r="E369" t="s">
        <v>16</v>
      </c>
      <c r="F369" t="s">
        <v>12</v>
      </c>
      <c r="G369" t="s">
        <v>12</v>
      </c>
      <c r="H369" t="s">
        <v>13</v>
      </c>
      <c r="I369">
        <v>34</v>
      </c>
      <c r="J369">
        <f>(moras__2[[#This Row],[EDAD]]-AVERAGE(I:I))/ _xlfn.STDEV.P(I:I)</f>
        <v>-0.55804866499520445</v>
      </c>
      <c r="K369" t="str">
        <f>IF(ABS(moras__2[[#This Row],[Z-Score de edad]])&gt;1.96, "Atípico","Normal")</f>
        <v>Normal</v>
      </c>
      <c r="L369">
        <f>(moras__2[[#This Row],[SALARIO]]-AVERAGE(C:C)) / _xlfn.STDEV.P(C:C)</f>
        <v>-0.31758236395625966</v>
      </c>
      <c r="M369" t="str">
        <f>IF(ABS(moras__2[[#This Row],[Z-Score de salario]])&gt;1.96, "Atípico", "Normal")</f>
        <v>Normal</v>
      </c>
      <c r="N369" s="5">
        <f t="shared" si="15"/>
        <v>400000</v>
      </c>
      <c r="O369" s="5">
        <f t="shared" si="16"/>
        <v>34</v>
      </c>
      <c r="P369" s="5" t="str">
        <f t="shared" si="17"/>
        <v>ASALARIADO</v>
      </c>
      <c r="Q369" s="5" t="e">
        <f ca="1">IF($H369="SI", $O369, _xludf.NA())</f>
        <v>#NAME?</v>
      </c>
      <c r="R369" s="5">
        <f>IF($H369="NO",$O369, _xludf.NA())</f>
        <v>34</v>
      </c>
      <c r="S369" s="5" t="e">
        <f ca="1">IF($H369="SI",$N369, _xludf.NA())</f>
        <v>#NAME?</v>
      </c>
      <c r="T369" s="5">
        <f>IF($H369="NO",$N369, _xludf.NA())</f>
        <v>400000</v>
      </c>
    </row>
    <row r="370" spans="1:20" x14ac:dyDescent="0.3">
      <c r="A370">
        <v>369</v>
      </c>
      <c r="B370" t="s">
        <v>9</v>
      </c>
      <c r="C370">
        <v>10652</v>
      </c>
      <c r="D370" t="s">
        <v>10</v>
      </c>
      <c r="E370" t="s">
        <v>16</v>
      </c>
      <c r="F370" t="s">
        <v>12</v>
      </c>
      <c r="G370" t="s">
        <v>12</v>
      </c>
      <c r="H370" t="s">
        <v>13</v>
      </c>
      <c r="I370">
        <v>42</v>
      </c>
      <c r="J370">
        <f>(moras__2[[#This Row],[EDAD]]-AVERAGE(I:I))/ _xlfn.STDEV.P(I:I)</f>
        <v>6.6104782630796582E-3</v>
      </c>
      <c r="K370" t="str">
        <f>IF(ABS(moras__2[[#This Row],[Z-Score de edad]])&gt;1.96, "Atípico","Normal")</f>
        <v>Normal</v>
      </c>
      <c r="L370">
        <f>(moras__2[[#This Row],[SALARIO]]-AVERAGE(C:C)) / _xlfn.STDEV.P(C:C)</f>
        <v>-0.79771282387695541</v>
      </c>
      <c r="M370" t="str">
        <f>IF(ABS(moras__2[[#This Row],[Z-Score de salario]])&gt;1.96, "Atípico", "Normal")</f>
        <v>Normal</v>
      </c>
      <c r="N370" s="5">
        <f t="shared" si="15"/>
        <v>10652</v>
      </c>
      <c r="O370" s="5">
        <f t="shared" si="16"/>
        <v>42</v>
      </c>
      <c r="P370" s="5" t="str">
        <f t="shared" si="17"/>
        <v>ASALARIADO</v>
      </c>
      <c r="Q370" s="5" t="e">
        <f ca="1">IF($H370="SI", $O370, _xludf.NA())</f>
        <v>#NAME?</v>
      </c>
      <c r="R370" s="5">
        <f>IF($H370="NO",$O370, _xludf.NA())</f>
        <v>42</v>
      </c>
      <c r="S370" s="5" t="e">
        <f ca="1">IF($H370="SI",$N370, _xludf.NA())</f>
        <v>#NAME?</v>
      </c>
      <c r="T370" s="5">
        <f>IF($H370="NO",$N370, _xludf.NA())</f>
        <v>10652</v>
      </c>
    </row>
    <row r="371" spans="1:20" x14ac:dyDescent="0.3">
      <c r="A371">
        <v>370</v>
      </c>
      <c r="B371" t="s">
        <v>15</v>
      </c>
      <c r="C371">
        <v>474509.98</v>
      </c>
      <c r="D371" t="s">
        <v>10</v>
      </c>
      <c r="E371" t="s">
        <v>16</v>
      </c>
      <c r="F371" t="s">
        <v>12</v>
      </c>
      <c r="G371" t="s">
        <v>13</v>
      </c>
      <c r="H371" t="s">
        <v>13</v>
      </c>
      <c r="I371">
        <v>28</v>
      </c>
      <c r="J371">
        <f>(moras__2[[#This Row],[EDAD]]-AVERAGE(I:I))/ _xlfn.STDEV.P(I:I)</f>
        <v>-0.98154302243891756</v>
      </c>
      <c r="K371" t="str">
        <f>IF(ABS(moras__2[[#This Row],[Z-Score de edad]])&gt;1.96, "Atípico","Normal")</f>
        <v>Normal</v>
      </c>
      <c r="L371">
        <f>(moras__2[[#This Row],[SALARIO]]-AVERAGE(C:C)) / _xlfn.STDEV.P(C:C)</f>
        <v>-0.22569923892137614</v>
      </c>
      <c r="M371" t="str">
        <f>IF(ABS(moras__2[[#This Row],[Z-Score de salario]])&gt;1.96, "Atípico", "Normal")</f>
        <v>Normal</v>
      </c>
      <c r="N371" s="5">
        <f t="shared" si="15"/>
        <v>474509.98</v>
      </c>
      <c r="O371" s="5">
        <f t="shared" si="16"/>
        <v>28</v>
      </c>
      <c r="P371" s="5" t="str">
        <f t="shared" si="17"/>
        <v>ASALARIADO</v>
      </c>
      <c r="Q371" s="5" t="e">
        <f ca="1">IF($H371="SI", $O371, _xludf.NA())</f>
        <v>#NAME?</v>
      </c>
      <c r="R371" s="5">
        <f>IF($H371="NO",$O371, _xludf.NA())</f>
        <v>28</v>
      </c>
      <c r="S371" s="5" t="e">
        <f ca="1">IF($H371="SI",$N371, _xludf.NA())</f>
        <v>#NAME?</v>
      </c>
      <c r="T371" s="5">
        <f>IF($H371="NO",$N371, _xludf.NA())</f>
        <v>474509.98</v>
      </c>
    </row>
    <row r="372" spans="1:20" x14ac:dyDescent="0.3">
      <c r="A372">
        <v>371</v>
      </c>
      <c r="B372" t="s">
        <v>15</v>
      </c>
      <c r="C372">
        <v>3053247.24</v>
      </c>
      <c r="D372" t="s">
        <v>14</v>
      </c>
      <c r="E372" t="s">
        <v>11</v>
      </c>
      <c r="F372" t="s">
        <v>12</v>
      </c>
      <c r="G372" t="s">
        <v>13</v>
      </c>
      <c r="H372" t="s">
        <v>13</v>
      </c>
      <c r="I372">
        <v>99</v>
      </c>
      <c r="J372">
        <f>(moras__2[[#This Row],[EDAD]]-AVERAGE(I:I))/ _xlfn.STDEV.P(I:I)</f>
        <v>4.0298068739783535</v>
      </c>
      <c r="K372" t="str">
        <f>IF(ABS(moras__2[[#This Row],[Z-Score de edad]])&gt;1.96, "Atípico","Normal")</f>
        <v>Atípico</v>
      </c>
      <c r="L372">
        <f>(moras__2[[#This Row],[SALARIO]]-AVERAGE(C:C)) / _xlfn.STDEV.P(C:C)</f>
        <v>2.9543101785109331</v>
      </c>
      <c r="M372" t="str">
        <f>IF(ABS(moras__2[[#This Row],[Z-Score de salario]])&gt;1.96, "Atípico", "Normal")</f>
        <v>Atípico</v>
      </c>
      <c r="N372" s="5">
        <f t="shared" si="15"/>
        <v>3053247.24</v>
      </c>
      <c r="O372" s="5">
        <f t="shared" si="16"/>
        <v>99</v>
      </c>
      <c r="P372" s="5" t="str">
        <f t="shared" si="17"/>
        <v>PENSIONADOS EN SU PROPIO SISTEMA</v>
      </c>
      <c r="Q372" s="5" t="e">
        <f ca="1">IF($H372="SI", $O372, _xludf.NA())</f>
        <v>#NAME?</v>
      </c>
      <c r="R372" s="5">
        <f>IF($H372="NO",$O372, _xludf.NA())</f>
        <v>99</v>
      </c>
      <c r="S372" s="5" t="e">
        <f ca="1">IF($H372="SI",$N372, _xludf.NA())</f>
        <v>#NAME?</v>
      </c>
      <c r="T372" s="5">
        <f>IF($H372="NO",$N372, _xludf.NA())</f>
        <v>3053247.24</v>
      </c>
    </row>
    <row r="373" spans="1:20" x14ac:dyDescent="0.3">
      <c r="A373">
        <v>372</v>
      </c>
      <c r="B373" t="s">
        <v>9</v>
      </c>
      <c r="C373">
        <v>1233060.23</v>
      </c>
      <c r="D373" t="s">
        <v>10</v>
      </c>
      <c r="E373" t="s">
        <v>16</v>
      </c>
      <c r="F373" t="s">
        <v>12</v>
      </c>
      <c r="G373" t="s">
        <v>13</v>
      </c>
      <c r="H373" t="s">
        <v>13</v>
      </c>
      <c r="I373">
        <v>30</v>
      </c>
      <c r="J373">
        <f>(moras__2[[#This Row],[EDAD]]-AVERAGE(I:I))/ _xlfn.STDEV.P(I:I)</f>
        <v>-0.84037823662434652</v>
      </c>
      <c r="K373" t="str">
        <f>IF(ABS(moras__2[[#This Row],[Z-Score de edad]])&gt;1.96, "Atípico","Normal")</f>
        <v>Normal</v>
      </c>
      <c r="L373">
        <f>(moras__2[[#This Row],[SALARIO]]-AVERAGE(C:C)) / _xlfn.STDEV.P(C:C)</f>
        <v>0.70971864021363607</v>
      </c>
      <c r="M373" t="str">
        <f>IF(ABS(moras__2[[#This Row],[Z-Score de salario]])&gt;1.96, "Atípico", "Normal")</f>
        <v>Normal</v>
      </c>
      <c r="N373" s="5">
        <f t="shared" si="15"/>
        <v>1233060.23</v>
      </c>
      <c r="O373" s="5">
        <f t="shared" si="16"/>
        <v>30</v>
      </c>
      <c r="P373" s="5" t="str">
        <f t="shared" si="17"/>
        <v>ASALARIADO</v>
      </c>
      <c r="Q373" s="5" t="e">
        <f ca="1">IF($H373="SI", $O373, _xludf.NA())</f>
        <v>#NAME?</v>
      </c>
      <c r="R373" s="5">
        <f>IF($H373="NO",$O373, _xludf.NA())</f>
        <v>30</v>
      </c>
      <c r="S373" s="5" t="e">
        <f ca="1">IF($H373="SI",$N373, _xludf.NA())</f>
        <v>#NAME?</v>
      </c>
      <c r="T373" s="5">
        <f>IF($H373="NO",$N373, _xludf.NA())</f>
        <v>1233060.23</v>
      </c>
    </row>
    <row r="374" spans="1:20" x14ac:dyDescent="0.3">
      <c r="A374">
        <v>373</v>
      </c>
      <c r="B374" t="s">
        <v>15</v>
      </c>
      <c r="C374">
        <v>529014.48</v>
      </c>
      <c r="D374" t="s">
        <v>10</v>
      </c>
      <c r="E374" t="s">
        <v>16</v>
      </c>
      <c r="F374" t="s">
        <v>12</v>
      </c>
      <c r="G374" t="s">
        <v>13</v>
      </c>
      <c r="H374" t="s">
        <v>13</v>
      </c>
      <c r="I374">
        <v>29</v>
      </c>
      <c r="J374">
        <f>(moras__2[[#This Row],[EDAD]]-AVERAGE(I:I))/ _xlfn.STDEV.P(I:I)</f>
        <v>-0.91096062953163204</v>
      </c>
      <c r="K374" t="str">
        <f>IF(ABS(moras__2[[#This Row],[Z-Score de edad]])&gt;1.96, "Atípico","Normal")</f>
        <v>Normal</v>
      </c>
      <c r="L374">
        <f>(moras__2[[#This Row],[SALARIO]]-AVERAGE(C:C)) / _xlfn.STDEV.P(C:C)</f>
        <v>-0.1584861784902257</v>
      </c>
      <c r="M374" t="str">
        <f>IF(ABS(moras__2[[#This Row],[Z-Score de salario]])&gt;1.96, "Atípico", "Normal")</f>
        <v>Normal</v>
      </c>
      <c r="N374" s="5">
        <f t="shared" si="15"/>
        <v>529014.48</v>
      </c>
      <c r="O374" s="5">
        <f t="shared" si="16"/>
        <v>29</v>
      </c>
      <c r="P374" s="5" t="str">
        <f t="shared" si="17"/>
        <v>ASALARIADO</v>
      </c>
      <c r="Q374" s="5" t="e">
        <f ca="1">IF($H374="SI", $O374, _xludf.NA())</f>
        <v>#NAME?</v>
      </c>
      <c r="R374" s="5">
        <f>IF($H374="NO",$O374, _xludf.NA())</f>
        <v>29</v>
      </c>
      <c r="S374" s="5" t="e">
        <f ca="1">IF($H374="SI",$N374, _xludf.NA())</f>
        <v>#NAME?</v>
      </c>
      <c r="T374" s="5">
        <f>IF($H374="NO",$N374, _xludf.NA())</f>
        <v>529014.48</v>
      </c>
    </row>
    <row r="375" spans="1:20" x14ac:dyDescent="0.3">
      <c r="A375">
        <v>374</v>
      </c>
      <c r="B375" t="s">
        <v>9</v>
      </c>
      <c r="C375">
        <v>297000</v>
      </c>
      <c r="D375" t="s">
        <v>18</v>
      </c>
      <c r="E375" t="s">
        <v>16</v>
      </c>
      <c r="F375" t="s">
        <v>12</v>
      </c>
      <c r="G375" t="s">
        <v>13</v>
      </c>
      <c r="H375" t="s">
        <v>13</v>
      </c>
      <c r="I375">
        <v>21</v>
      </c>
      <c r="J375">
        <f>(moras__2[[#This Row],[EDAD]]-AVERAGE(I:I))/ _xlfn.STDEV.P(I:I)</f>
        <v>-1.4756197727899161</v>
      </c>
      <c r="K375" t="str">
        <f>IF(ABS(moras__2[[#This Row],[Z-Score de edad]])&gt;1.96, "Atípico","Normal")</f>
        <v>Normal</v>
      </c>
      <c r="L375">
        <f>(moras__2[[#This Row],[SALARIO]]-AVERAGE(C:C)) / _xlfn.STDEV.P(C:C)</f>
        <v>-0.44459839427317838</v>
      </c>
      <c r="M375" t="str">
        <f>IF(ABS(moras__2[[#This Row],[Z-Score de salario]])&gt;1.96, "Atípico", "Normal")</f>
        <v>Normal</v>
      </c>
      <c r="N375" s="5">
        <f t="shared" si="15"/>
        <v>297000</v>
      </c>
      <c r="O375" s="5">
        <f t="shared" si="16"/>
        <v>21</v>
      </c>
      <c r="P375" s="5" t="str">
        <f t="shared" si="17"/>
        <v>TRABAJADOR INDEPENDIENTE</v>
      </c>
      <c r="Q375" s="5" t="e">
        <f ca="1">IF($H375="SI", $O375, _xludf.NA())</f>
        <v>#NAME?</v>
      </c>
      <c r="R375" s="5">
        <f>IF($H375="NO",$O375, _xludf.NA())</f>
        <v>21</v>
      </c>
      <c r="S375" s="5" t="e">
        <f ca="1">IF($H375="SI",$N375, _xludf.NA())</f>
        <v>#NAME?</v>
      </c>
      <c r="T375" s="5">
        <f>IF($H375="NO",$N375, _xludf.NA())</f>
        <v>297000</v>
      </c>
    </row>
    <row r="376" spans="1:20" x14ac:dyDescent="0.3">
      <c r="A376">
        <v>375</v>
      </c>
      <c r="B376" t="s">
        <v>9</v>
      </c>
      <c r="C376">
        <v>711457.86</v>
      </c>
      <c r="D376" t="s">
        <v>10</v>
      </c>
      <c r="E376" t="s">
        <v>16</v>
      </c>
      <c r="F376" t="s">
        <v>12</v>
      </c>
      <c r="G376" t="s">
        <v>12</v>
      </c>
      <c r="H376" t="s">
        <v>13</v>
      </c>
      <c r="I376">
        <v>44</v>
      </c>
      <c r="J376">
        <f>(moras__2[[#This Row],[EDAD]]-AVERAGE(I:I))/ _xlfn.STDEV.P(I:I)</f>
        <v>0.14777526407765068</v>
      </c>
      <c r="K376" t="str">
        <f>IF(ABS(moras__2[[#This Row],[Z-Score de edad]])&gt;1.96, "Atípico","Normal")</f>
        <v>Normal</v>
      </c>
      <c r="L376">
        <f>(moras__2[[#This Row],[SALARIO]]-AVERAGE(C:C)) / _xlfn.STDEV.P(C:C)</f>
        <v>6.6496674764154079E-2</v>
      </c>
      <c r="M376" t="str">
        <f>IF(ABS(moras__2[[#This Row],[Z-Score de salario]])&gt;1.96, "Atípico", "Normal")</f>
        <v>Normal</v>
      </c>
      <c r="N376" s="5">
        <f t="shared" si="15"/>
        <v>711457.86</v>
      </c>
      <c r="O376" s="5">
        <f t="shared" si="16"/>
        <v>44</v>
      </c>
      <c r="P376" s="5" t="str">
        <f t="shared" si="17"/>
        <v>ASALARIADO</v>
      </c>
      <c r="Q376" s="5" t="e">
        <f ca="1">IF($H376="SI", $O376, _xludf.NA())</f>
        <v>#NAME?</v>
      </c>
      <c r="R376" s="5">
        <f>IF($H376="NO",$O376, _xludf.NA())</f>
        <v>44</v>
      </c>
      <c r="S376" s="5" t="e">
        <f ca="1">IF($H376="SI",$N376, _xludf.NA())</f>
        <v>#NAME?</v>
      </c>
      <c r="T376" s="5">
        <f>IF($H376="NO",$N376, _xludf.NA())</f>
        <v>711457.86</v>
      </c>
    </row>
    <row r="377" spans="1:20" x14ac:dyDescent="0.3">
      <c r="A377">
        <v>376</v>
      </c>
      <c r="B377" t="s">
        <v>9</v>
      </c>
      <c r="C377">
        <v>765532.1</v>
      </c>
      <c r="D377" t="s">
        <v>10</v>
      </c>
      <c r="E377" t="s">
        <v>16</v>
      </c>
      <c r="F377" t="s">
        <v>12</v>
      </c>
      <c r="G377" t="s">
        <v>12</v>
      </c>
      <c r="H377" t="s">
        <v>13</v>
      </c>
      <c r="I377">
        <v>43</v>
      </c>
      <c r="J377">
        <f>(moras__2[[#This Row],[EDAD]]-AVERAGE(I:I))/ _xlfn.STDEV.P(I:I)</f>
        <v>7.7192871170365177E-2</v>
      </c>
      <c r="K377" t="str">
        <f>IF(ABS(moras__2[[#This Row],[Z-Score de edad]])&gt;1.96, "Atípico","Normal")</f>
        <v>Normal</v>
      </c>
      <c r="L377">
        <f>(moras__2[[#This Row],[SALARIO]]-AVERAGE(C:C)) / _xlfn.STDEV.P(C:C)</f>
        <v>0.1331791534748758</v>
      </c>
      <c r="M377" t="str">
        <f>IF(ABS(moras__2[[#This Row],[Z-Score de salario]])&gt;1.96, "Atípico", "Normal")</f>
        <v>Normal</v>
      </c>
      <c r="N377" s="5">
        <f t="shared" si="15"/>
        <v>765532.1</v>
      </c>
      <c r="O377" s="5">
        <f t="shared" si="16"/>
        <v>43</v>
      </c>
      <c r="P377" s="5" t="str">
        <f t="shared" si="17"/>
        <v>ASALARIADO</v>
      </c>
      <c r="Q377" s="5" t="e">
        <f ca="1">IF($H377="SI", $O377, _xludf.NA())</f>
        <v>#NAME?</v>
      </c>
      <c r="R377" s="5">
        <f>IF($H377="NO",$O377, _xludf.NA())</f>
        <v>43</v>
      </c>
      <c r="S377" s="5" t="e">
        <f ca="1">IF($H377="SI",$N377, _xludf.NA())</f>
        <v>#NAME?</v>
      </c>
      <c r="T377" s="5">
        <f>IF($H377="NO",$N377, _xludf.NA())</f>
        <v>765532.1</v>
      </c>
    </row>
    <row r="378" spans="1:20" x14ac:dyDescent="0.3">
      <c r="A378">
        <v>377</v>
      </c>
      <c r="B378" t="s">
        <v>15</v>
      </c>
      <c r="C378">
        <v>300018</v>
      </c>
      <c r="D378" t="s">
        <v>18</v>
      </c>
      <c r="E378" t="s">
        <v>16</v>
      </c>
      <c r="F378" t="s">
        <v>12</v>
      </c>
      <c r="G378" t="s">
        <v>13</v>
      </c>
      <c r="H378" t="s">
        <v>13</v>
      </c>
      <c r="I378">
        <v>55</v>
      </c>
      <c r="J378">
        <f>(moras__2[[#This Row],[EDAD]]-AVERAGE(I:I))/ _xlfn.STDEV.P(I:I)</f>
        <v>0.92418158605779133</v>
      </c>
      <c r="K378" t="str">
        <f>IF(ABS(moras__2[[#This Row],[Z-Score de edad]])&gt;1.96, "Atípico","Normal")</f>
        <v>Normal</v>
      </c>
      <c r="L378">
        <f>(moras__2[[#This Row],[SALARIO]]-AVERAGE(C:C)) / _xlfn.STDEV.P(C:C)</f>
        <v>-0.44087670126835837</v>
      </c>
      <c r="M378" t="str">
        <f>IF(ABS(moras__2[[#This Row],[Z-Score de salario]])&gt;1.96, "Atípico", "Normal")</f>
        <v>Normal</v>
      </c>
      <c r="N378" s="5">
        <f t="shared" si="15"/>
        <v>300018</v>
      </c>
      <c r="O378" s="5">
        <f t="shared" si="16"/>
        <v>55</v>
      </c>
      <c r="P378" s="5" t="str">
        <f t="shared" si="17"/>
        <v>TRABAJADOR INDEPENDIENTE</v>
      </c>
      <c r="Q378" s="5" t="e">
        <f ca="1">IF($H378="SI", $O378, _xludf.NA())</f>
        <v>#NAME?</v>
      </c>
      <c r="R378" s="5">
        <f>IF($H378="NO",$O378, _xludf.NA())</f>
        <v>55</v>
      </c>
      <c r="S378" s="5" t="e">
        <f ca="1">IF($H378="SI",$N378, _xludf.NA())</f>
        <v>#NAME?</v>
      </c>
      <c r="T378" s="5">
        <f>IF($H378="NO",$N378, _xludf.NA())</f>
        <v>300018</v>
      </c>
    </row>
    <row r="379" spans="1:20" x14ac:dyDescent="0.3">
      <c r="A379">
        <v>378</v>
      </c>
      <c r="B379" t="s">
        <v>9</v>
      </c>
      <c r="C379">
        <v>594092</v>
      </c>
      <c r="D379" t="s">
        <v>18</v>
      </c>
      <c r="E379" t="s">
        <v>16</v>
      </c>
      <c r="F379" t="s">
        <v>12</v>
      </c>
      <c r="G379" t="s">
        <v>13</v>
      </c>
      <c r="H379" t="s">
        <v>12</v>
      </c>
      <c r="I379">
        <v>53</v>
      </c>
      <c r="J379">
        <f>(moras__2[[#This Row],[EDAD]]-AVERAGE(I:I))/ _xlfn.STDEV.P(I:I)</f>
        <v>0.78301680024322029</v>
      </c>
      <c r="K379" t="str">
        <f>IF(ABS(moras__2[[#This Row],[Z-Score de edad]])&gt;1.96, "Atípico","Normal")</f>
        <v>Normal</v>
      </c>
      <c r="L379">
        <f>(moras__2[[#This Row],[SALARIO]]-AVERAGE(C:C)) / _xlfn.STDEV.P(C:C)</f>
        <v>-7.8234836225469548E-2</v>
      </c>
      <c r="M379" t="str">
        <f>IF(ABS(moras__2[[#This Row],[Z-Score de salario]])&gt;1.96, "Atípico", "Normal")</f>
        <v>Normal</v>
      </c>
      <c r="N379" s="5">
        <f t="shared" si="15"/>
        <v>594092</v>
      </c>
      <c r="O379" s="5">
        <f t="shared" si="16"/>
        <v>53</v>
      </c>
      <c r="P379" s="5" t="str">
        <f t="shared" si="17"/>
        <v>TRABAJADOR INDEPENDIENTE</v>
      </c>
      <c r="Q379" s="5">
        <f>IF($H379="SI", $O379, _xludf.NA())</f>
        <v>53</v>
      </c>
      <c r="R379" s="5" t="e">
        <f ca="1">IF($H379="NO",$O379, _xludf.NA())</f>
        <v>#NAME?</v>
      </c>
      <c r="S379" s="5">
        <f>IF($H379="SI",$N379, _xludf.NA())</f>
        <v>594092</v>
      </c>
      <c r="T379" s="5" t="e">
        <f ca="1">IF($H379="NO",$N379, _xludf.NA())</f>
        <v>#NAME?</v>
      </c>
    </row>
    <row r="380" spans="1:20" x14ac:dyDescent="0.3">
      <c r="A380">
        <v>379</v>
      </c>
      <c r="B380" t="s">
        <v>15</v>
      </c>
      <c r="C380">
        <v>943396.65</v>
      </c>
      <c r="D380" t="s">
        <v>10</v>
      </c>
      <c r="E380" t="s">
        <v>11</v>
      </c>
      <c r="F380" t="s">
        <v>12</v>
      </c>
      <c r="G380" t="s">
        <v>13</v>
      </c>
      <c r="H380" t="s">
        <v>13</v>
      </c>
      <c r="I380">
        <v>38</v>
      </c>
      <c r="J380">
        <f>(moras__2[[#This Row],[EDAD]]-AVERAGE(I:I))/ _xlfn.STDEV.P(I:I)</f>
        <v>-0.27571909336606237</v>
      </c>
      <c r="K380" t="str">
        <f>IF(ABS(moras__2[[#This Row],[Z-Score de edad]])&gt;1.96, "Atípico","Normal")</f>
        <v>Normal</v>
      </c>
      <c r="L380">
        <f>(moras__2[[#This Row],[SALARIO]]-AVERAGE(C:C)) / _xlfn.STDEV.P(C:C)</f>
        <v>0.35251555226230402</v>
      </c>
      <c r="M380" t="str">
        <f>IF(ABS(moras__2[[#This Row],[Z-Score de salario]])&gt;1.96, "Atípico", "Normal")</f>
        <v>Normal</v>
      </c>
      <c r="N380" s="5">
        <f t="shared" si="15"/>
        <v>943396.65</v>
      </c>
      <c r="O380" s="5">
        <f t="shared" si="16"/>
        <v>38</v>
      </c>
      <c r="P380" s="5" t="str">
        <f t="shared" si="17"/>
        <v>ASALARIADO</v>
      </c>
      <c r="Q380" s="5" t="e">
        <f ca="1">IF($H380="SI", $O380, _xludf.NA())</f>
        <v>#NAME?</v>
      </c>
      <c r="R380" s="5">
        <f>IF($H380="NO",$O380, _xludf.NA())</f>
        <v>38</v>
      </c>
      <c r="S380" s="5" t="e">
        <f ca="1">IF($H380="SI",$N380, _xludf.NA())</f>
        <v>#NAME?</v>
      </c>
      <c r="T380" s="5">
        <f>IF($H380="NO",$N380, _xludf.NA())</f>
        <v>943396.65</v>
      </c>
    </row>
    <row r="381" spans="1:20" x14ac:dyDescent="0.3">
      <c r="A381">
        <v>380</v>
      </c>
      <c r="B381" t="s">
        <v>9</v>
      </c>
      <c r="C381">
        <v>280000</v>
      </c>
      <c r="D381" t="s">
        <v>10</v>
      </c>
      <c r="E381" t="s">
        <v>16</v>
      </c>
      <c r="F381" t="s">
        <v>12</v>
      </c>
      <c r="G381" t="s">
        <v>13</v>
      </c>
      <c r="H381" t="s">
        <v>13</v>
      </c>
      <c r="I381">
        <v>33</v>
      </c>
      <c r="J381">
        <f>(moras__2[[#This Row],[EDAD]]-AVERAGE(I:I))/ _xlfn.STDEV.P(I:I)</f>
        <v>-0.62863105790248996</v>
      </c>
      <c r="K381" t="str">
        <f>IF(ABS(moras__2[[#This Row],[Z-Score de edad]])&gt;1.96, "Atípico","Normal")</f>
        <v>Normal</v>
      </c>
      <c r="L381">
        <f>(moras__2[[#This Row],[SALARIO]]-AVERAGE(C:C)) / _xlfn.STDEV.P(C:C)</f>
        <v>-0.46556220510218438</v>
      </c>
      <c r="M381" t="str">
        <f>IF(ABS(moras__2[[#This Row],[Z-Score de salario]])&gt;1.96, "Atípico", "Normal")</f>
        <v>Normal</v>
      </c>
      <c r="N381" s="5">
        <f t="shared" si="15"/>
        <v>280000</v>
      </c>
      <c r="O381" s="5">
        <f t="shared" si="16"/>
        <v>33</v>
      </c>
      <c r="P381" s="5" t="str">
        <f t="shared" si="17"/>
        <v>ASALARIADO</v>
      </c>
      <c r="Q381" s="5" t="e">
        <f ca="1">IF($H381="SI", $O381, _xludf.NA())</f>
        <v>#NAME?</v>
      </c>
      <c r="R381" s="5">
        <f>IF($H381="NO",$O381, _xludf.NA())</f>
        <v>33</v>
      </c>
      <c r="S381" s="5" t="e">
        <f ca="1">IF($H381="SI",$N381, _xludf.NA())</f>
        <v>#NAME?</v>
      </c>
      <c r="T381" s="5">
        <f>IF($H381="NO",$N381, _xludf.NA())</f>
        <v>280000</v>
      </c>
    </row>
    <row r="382" spans="1:20" x14ac:dyDescent="0.3">
      <c r="A382">
        <v>381</v>
      </c>
      <c r="B382" t="s">
        <v>9</v>
      </c>
      <c r="C382">
        <v>1414130.5</v>
      </c>
      <c r="D382" t="s">
        <v>10</v>
      </c>
      <c r="E382" t="s">
        <v>11</v>
      </c>
      <c r="F382" t="s">
        <v>12</v>
      </c>
      <c r="G382" t="s">
        <v>13</v>
      </c>
      <c r="H382" t="s">
        <v>13</v>
      </c>
      <c r="I382">
        <v>34</v>
      </c>
      <c r="J382">
        <f>(moras__2[[#This Row],[EDAD]]-AVERAGE(I:I))/ _xlfn.STDEV.P(I:I)</f>
        <v>-0.55804866499520445</v>
      </c>
      <c r="K382" t="str">
        <f>IF(ABS(moras__2[[#This Row],[Z-Score de edad]])&gt;1.96, "Atípico","Normal")</f>
        <v>Normal</v>
      </c>
      <c r="L382">
        <f>(moras__2[[#This Row],[SALARIO]]-AVERAGE(C:C)) / _xlfn.STDEV.P(C:C)</f>
        <v>0.93300822180405019</v>
      </c>
      <c r="M382" t="str">
        <f>IF(ABS(moras__2[[#This Row],[Z-Score de salario]])&gt;1.96, "Atípico", "Normal")</f>
        <v>Normal</v>
      </c>
      <c r="N382" s="5">
        <f t="shared" si="15"/>
        <v>1414130.5</v>
      </c>
      <c r="O382" s="5">
        <f t="shared" si="16"/>
        <v>34</v>
      </c>
      <c r="P382" s="5" t="str">
        <f t="shared" si="17"/>
        <v>ASALARIADO</v>
      </c>
      <c r="Q382" s="5" t="e">
        <f ca="1">IF($H382="SI", $O382, _xludf.NA())</f>
        <v>#NAME?</v>
      </c>
      <c r="R382" s="5">
        <f>IF($H382="NO",$O382, _xludf.NA())</f>
        <v>34</v>
      </c>
      <c r="S382" s="5" t="e">
        <f ca="1">IF($H382="SI",$N382, _xludf.NA())</f>
        <v>#NAME?</v>
      </c>
      <c r="T382" s="5">
        <f>IF($H382="NO",$N382, _xludf.NA())</f>
        <v>1414130.5</v>
      </c>
    </row>
    <row r="383" spans="1:20" x14ac:dyDescent="0.3">
      <c r="A383">
        <v>382</v>
      </c>
      <c r="B383" t="s">
        <v>15</v>
      </c>
      <c r="C383">
        <v>300018</v>
      </c>
      <c r="D383" t="s">
        <v>18</v>
      </c>
      <c r="E383" t="s">
        <v>16</v>
      </c>
      <c r="F383" t="s">
        <v>12</v>
      </c>
      <c r="G383" t="s">
        <v>13</v>
      </c>
      <c r="H383" t="s">
        <v>12</v>
      </c>
      <c r="I383">
        <v>32</v>
      </c>
      <c r="J383">
        <f>(moras__2[[#This Row],[EDAD]]-AVERAGE(I:I))/ _xlfn.STDEV.P(I:I)</f>
        <v>-0.69921345080977548</v>
      </c>
      <c r="K383" t="str">
        <f>IF(ABS(moras__2[[#This Row],[Z-Score de edad]])&gt;1.96, "Atípico","Normal")</f>
        <v>Normal</v>
      </c>
      <c r="L383">
        <f>(moras__2[[#This Row],[SALARIO]]-AVERAGE(C:C)) / _xlfn.STDEV.P(C:C)</f>
        <v>-0.44087670126835837</v>
      </c>
      <c r="M383" t="str">
        <f>IF(ABS(moras__2[[#This Row],[Z-Score de salario]])&gt;1.96, "Atípico", "Normal")</f>
        <v>Normal</v>
      </c>
      <c r="N383" s="5">
        <f t="shared" si="15"/>
        <v>300018</v>
      </c>
      <c r="O383" s="5">
        <f t="shared" si="16"/>
        <v>32</v>
      </c>
      <c r="P383" s="5" t="str">
        <f t="shared" si="17"/>
        <v>TRABAJADOR INDEPENDIENTE</v>
      </c>
      <c r="Q383" s="5">
        <f>IF($H383="SI", $O383, _xludf.NA())</f>
        <v>32</v>
      </c>
      <c r="R383" s="5" t="e">
        <f ca="1">IF($H383="NO",$O383, _xludf.NA())</f>
        <v>#NAME?</v>
      </c>
      <c r="S383" s="5">
        <f>IF($H383="SI",$N383, _xludf.NA())</f>
        <v>300018</v>
      </c>
      <c r="T383" s="5" t="e">
        <f ca="1">IF($H383="NO",$N383, _xludf.NA())</f>
        <v>#NAME?</v>
      </c>
    </row>
    <row r="384" spans="1:20" x14ac:dyDescent="0.3">
      <c r="A384">
        <v>383</v>
      </c>
      <c r="B384" t="s">
        <v>9</v>
      </c>
      <c r="C384">
        <v>695508.19</v>
      </c>
      <c r="D384" t="s">
        <v>10</v>
      </c>
      <c r="E384" t="s">
        <v>16</v>
      </c>
      <c r="F384" t="s">
        <v>12</v>
      </c>
      <c r="G384" t="s">
        <v>13</v>
      </c>
      <c r="H384" t="s">
        <v>13</v>
      </c>
      <c r="I384">
        <v>36</v>
      </c>
      <c r="J384">
        <f>(moras__2[[#This Row],[EDAD]]-AVERAGE(I:I))/ _xlfn.STDEV.P(I:I)</f>
        <v>-0.41688387918063341</v>
      </c>
      <c r="K384" t="str">
        <f>IF(ABS(moras__2[[#This Row],[Z-Score de edad]])&gt;1.96, "Atípico","Normal")</f>
        <v>Normal</v>
      </c>
      <c r="L384">
        <f>(moras__2[[#This Row],[SALARIO]]-AVERAGE(C:C)) / _xlfn.STDEV.P(C:C)</f>
        <v>4.6828094489738022E-2</v>
      </c>
      <c r="M384" t="str">
        <f>IF(ABS(moras__2[[#This Row],[Z-Score de salario]])&gt;1.96, "Atípico", "Normal")</f>
        <v>Normal</v>
      </c>
      <c r="N384" s="5">
        <f t="shared" si="15"/>
        <v>695508.19</v>
      </c>
      <c r="O384" s="5">
        <f t="shared" si="16"/>
        <v>36</v>
      </c>
      <c r="P384" s="5" t="str">
        <f t="shared" si="17"/>
        <v>ASALARIADO</v>
      </c>
      <c r="Q384" s="5" t="e">
        <f ca="1">IF($H384="SI", $O384, _xludf.NA())</f>
        <v>#NAME?</v>
      </c>
      <c r="R384" s="5">
        <f>IF($H384="NO",$O384, _xludf.NA())</f>
        <v>36</v>
      </c>
      <c r="S384" s="5" t="e">
        <f ca="1">IF($H384="SI",$N384, _xludf.NA())</f>
        <v>#NAME?</v>
      </c>
      <c r="T384" s="5">
        <f>IF($H384="NO",$N384, _xludf.NA())</f>
        <v>695508.19</v>
      </c>
    </row>
    <row r="385" spans="1:20" x14ac:dyDescent="0.3">
      <c r="A385">
        <v>384</v>
      </c>
      <c r="B385" t="s">
        <v>9</v>
      </c>
      <c r="C385">
        <v>343811</v>
      </c>
      <c r="D385" t="s">
        <v>18</v>
      </c>
      <c r="E385" t="s">
        <v>16</v>
      </c>
      <c r="F385" t="s">
        <v>12</v>
      </c>
      <c r="G385" t="s">
        <v>13</v>
      </c>
      <c r="H385" t="s">
        <v>13</v>
      </c>
      <c r="I385">
        <v>64</v>
      </c>
      <c r="J385">
        <f>(moras__2[[#This Row],[EDAD]]-AVERAGE(I:I))/ _xlfn.STDEV.P(I:I)</f>
        <v>1.559423122223361</v>
      </c>
      <c r="K385" t="str">
        <f>IF(ABS(moras__2[[#This Row],[Z-Score de edad]])&gt;1.96, "Atípico","Normal")</f>
        <v>Normal</v>
      </c>
      <c r="L385">
        <f>(moras__2[[#This Row],[SALARIO]]-AVERAGE(C:C)) / _xlfn.STDEV.P(C:C)</f>
        <v>-0.38687269140749603</v>
      </c>
      <c r="M385" t="str">
        <f>IF(ABS(moras__2[[#This Row],[Z-Score de salario]])&gt;1.96, "Atípico", "Normal")</f>
        <v>Normal</v>
      </c>
      <c r="N385" s="5">
        <f t="shared" si="15"/>
        <v>343811</v>
      </c>
      <c r="O385" s="5">
        <f t="shared" si="16"/>
        <v>64</v>
      </c>
      <c r="P385" s="5" t="str">
        <f t="shared" si="17"/>
        <v>TRABAJADOR INDEPENDIENTE</v>
      </c>
      <c r="Q385" s="5" t="e">
        <f ca="1">IF($H385="SI", $O385, _xludf.NA())</f>
        <v>#NAME?</v>
      </c>
      <c r="R385" s="5">
        <f>IF($H385="NO",$O385, _xludf.NA())</f>
        <v>64</v>
      </c>
      <c r="S385" s="5" t="e">
        <f ca="1">IF($H385="SI",$N385, _xludf.NA())</f>
        <v>#NAME?</v>
      </c>
      <c r="T385" s="5">
        <f>IF($H385="NO",$N385, _xludf.NA())</f>
        <v>343811</v>
      </c>
    </row>
    <row r="386" spans="1:20" x14ac:dyDescent="0.3">
      <c r="A386">
        <v>385</v>
      </c>
      <c r="B386" t="s">
        <v>9</v>
      </c>
      <c r="C386">
        <v>356858</v>
      </c>
      <c r="D386" t="s">
        <v>18</v>
      </c>
      <c r="E386" t="s">
        <v>16</v>
      </c>
      <c r="F386" t="s">
        <v>12</v>
      </c>
      <c r="G386" t="s">
        <v>13</v>
      </c>
      <c r="H386" t="s">
        <v>13</v>
      </c>
      <c r="I386">
        <v>57</v>
      </c>
      <c r="J386">
        <f>(moras__2[[#This Row],[EDAD]]-AVERAGE(I:I))/ _xlfn.STDEV.P(I:I)</f>
        <v>1.0653463718723624</v>
      </c>
      <c r="K386" t="str">
        <f>IF(ABS(moras__2[[#This Row],[Z-Score de edad]])&gt;1.96, "Atípico","Normal")</f>
        <v>Normal</v>
      </c>
      <c r="L386">
        <f>(moras__2[[#This Row],[SALARIO]]-AVERAGE(C:C)) / _xlfn.STDEV.P(C:C)</f>
        <v>-0.37078358317890536</v>
      </c>
      <c r="M386" t="str">
        <f>IF(ABS(moras__2[[#This Row],[Z-Score de salario]])&gt;1.96, "Atípico", "Normal")</f>
        <v>Normal</v>
      </c>
      <c r="N386" s="5">
        <f t="shared" si="15"/>
        <v>356858</v>
      </c>
      <c r="O386" s="5">
        <f t="shared" si="16"/>
        <v>57</v>
      </c>
      <c r="P386" s="5" t="str">
        <f t="shared" si="17"/>
        <v>TRABAJADOR INDEPENDIENTE</v>
      </c>
      <c r="Q386" s="5" t="e">
        <f ca="1">IF($H386="SI", $O386, _xludf.NA())</f>
        <v>#NAME?</v>
      </c>
      <c r="R386" s="5">
        <f>IF($H386="NO",$O386, _xludf.NA())</f>
        <v>57</v>
      </c>
      <c r="S386" s="5" t="e">
        <f ca="1">IF($H386="SI",$N386, _xludf.NA())</f>
        <v>#NAME?</v>
      </c>
      <c r="T386" s="5">
        <f>IF($H386="NO",$N386, _xludf.NA())</f>
        <v>356858</v>
      </c>
    </row>
    <row r="387" spans="1:20" x14ac:dyDescent="0.3">
      <c r="A387">
        <v>386</v>
      </c>
      <c r="B387" t="s">
        <v>15</v>
      </c>
      <c r="C387">
        <v>1314924.8600000001</v>
      </c>
      <c r="D387" t="s">
        <v>10</v>
      </c>
      <c r="E387" t="s">
        <v>16</v>
      </c>
      <c r="F387" t="s">
        <v>12</v>
      </c>
      <c r="G387" t="s">
        <v>13</v>
      </c>
      <c r="H387" t="s">
        <v>13</v>
      </c>
      <c r="I387">
        <v>37</v>
      </c>
      <c r="J387">
        <f>(moras__2[[#This Row],[EDAD]]-AVERAGE(I:I))/ _xlfn.STDEV.P(I:I)</f>
        <v>-0.34630148627334789</v>
      </c>
      <c r="K387" t="str">
        <f>IF(ABS(moras__2[[#This Row],[Z-Score de edad]])&gt;1.96, "Atípico","Normal")</f>
        <v>Normal</v>
      </c>
      <c r="L387">
        <f>(moras__2[[#This Row],[SALARIO]]-AVERAGE(C:C)) / _xlfn.STDEV.P(C:C)</f>
        <v>0.81067126473755202</v>
      </c>
      <c r="M387" t="str">
        <f>IF(ABS(moras__2[[#This Row],[Z-Score de salario]])&gt;1.96, "Atípico", "Normal")</f>
        <v>Normal</v>
      </c>
      <c r="N387" s="5">
        <f t="shared" ref="N387:N450" si="18">IF(ISBLANK(C387),  MEDIAN($C$2:$C$5001), C387)</f>
        <v>1314924.8600000001</v>
      </c>
      <c r="O387" s="5">
        <f t="shared" ref="O387:O450" si="19">IF(ISBLANK(I387), MEDIAN($I$2:$I$5001), I387)</f>
        <v>37</v>
      </c>
      <c r="P387" s="5" t="str">
        <f t="shared" ref="P387:P450" si="20">IF(ISBLANK(D387), "ASALARIADO", D387)</f>
        <v>ASALARIADO</v>
      </c>
      <c r="Q387" s="5" t="e">
        <f ca="1">IF($H387="SI", $O387, _xludf.NA())</f>
        <v>#NAME?</v>
      </c>
      <c r="R387" s="5">
        <f>IF($H387="NO",$O387, _xludf.NA())</f>
        <v>37</v>
      </c>
      <c r="S387" s="5" t="e">
        <f ca="1">IF($H387="SI",$N387, _xludf.NA())</f>
        <v>#NAME?</v>
      </c>
      <c r="T387" s="5">
        <f>IF($H387="NO",$N387, _xludf.NA())</f>
        <v>1314924.8600000001</v>
      </c>
    </row>
    <row r="388" spans="1:20" x14ac:dyDescent="0.3">
      <c r="A388">
        <v>387</v>
      </c>
      <c r="B388" t="s">
        <v>9</v>
      </c>
      <c r="C388">
        <v>652872.57999999996</v>
      </c>
      <c r="D388" t="s">
        <v>10</v>
      </c>
      <c r="E388" t="s">
        <v>16</v>
      </c>
      <c r="F388" t="s">
        <v>12</v>
      </c>
      <c r="G388" t="s">
        <v>12</v>
      </c>
      <c r="H388" t="s">
        <v>13</v>
      </c>
      <c r="I388">
        <v>54</v>
      </c>
      <c r="J388">
        <f>(moras__2[[#This Row],[EDAD]]-AVERAGE(I:I))/ _xlfn.STDEV.P(I:I)</f>
        <v>0.85359919315050581</v>
      </c>
      <c r="K388" t="str">
        <f>IF(ABS(moras__2[[#This Row],[Z-Score de edad]])&gt;1.96, "Atípico","Normal")</f>
        <v>Normal</v>
      </c>
      <c r="L388">
        <f>(moras__2[[#This Row],[SALARIO]]-AVERAGE(C:C)) / _xlfn.STDEV.P(C:C)</f>
        <v>-5.7486621349252783E-3</v>
      </c>
      <c r="M388" t="str">
        <f>IF(ABS(moras__2[[#This Row],[Z-Score de salario]])&gt;1.96, "Atípico", "Normal")</f>
        <v>Normal</v>
      </c>
      <c r="N388" s="5">
        <f t="shared" si="18"/>
        <v>652872.57999999996</v>
      </c>
      <c r="O388" s="5">
        <f t="shared" si="19"/>
        <v>54</v>
      </c>
      <c r="P388" s="5" t="str">
        <f t="shared" si="20"/>
        <v>ASALARIADO</v>
      </c>
      <c r="Q388" s="5" t="e">
        <f ca="1">IF($H388="SI", $O388, _xludf.NA())</f>
        <v>#NAME?</v>
      </c>
      <c r="R388" s="5">
        <f>IF($H388="NO",$O388, _xludf.NA())</f>
        <v>54</v>
      </c>
      <c r="S388" s="5" t="e">
        <f ca="1">IF($H388="SI",$N388, _xludf.NA())</f>
        <v>#NAME?</v>
      </c>
      <c r="T388" s="5">
        <f>IF($H388="NO",$N388, _xludf.NA())</f>
        <v>652872.57999999996</v>
      </c>
    </row>
    <row r="389" spans="1:20" x14ac:dyDescent="0.3">
      <c r="A389">
        <v>388</v>
      </c>
      <c r="B389" t="s">
        <v>9</v>
      </c>
      <c r="C389">
        <v>297045</v>
      </c>
      <c r="D389" t="s">
        <v>17</v>
      </c>
      <c r="E389" t="s">
        <v>16</v>
      </c>
      <c r="F389" t="s">
        <v>12</v>
      </c>
      <c r="G389" t="s">
        <v>13</v>
      </c>
      <c r="H389" t="s">
        <v>13</v>
      </c>
      <c r="I389">
        <v>44</v>
      </c>
      <c r="J389">
        <f>(moras__2[[#This Row],[EDAD]]-AVERAGE(I:I))/ _xlfn.STDEV.P(I:I)</f>
        <v>0.14777526407765068</v>
      </c>
      <c r="K389" t="str">
        <f>IF(ABS(moras__2[[#This Row],[Z-Score de edad]])&gt;1.96, "Atípico","Normal")</f>
        <v>Normal</v>
      </c>
      <c r="L389">
        <f>(moras__2[[#This Row],[SALARIO]]-AVERAGE(C:C)) / _xlfn.STDEV.P(C:C)</f>
        <v>-0.44454290183274864</v>
      </c>
      <c r="M389" t="str">
        <f>IF(ABS(moras__2[[#This Row],[Z-Score de salario]])&gt;1.96, "Atípico", "Normal")</f>
        <v>Normal</v>
      </c>
      <c r="N389" s="5">
        <f t="shared" si="18"/>
        <v>297045</v>
      </c>
      <c r="O389" s="5">
        <f t="shared" si="19"/>
        <v>44</v>
      </c>
      <c r="P389" s="5" t="str">
        <f t="shared" si="20"/>
        <v>ASEGURADO VOLUNTARIO</v>
      </c>
      <c r="Q389" s="5" t="e">
        <f ca="1">IF($H389="SI", $O389, _xludf.NA())</f>
        <v>#NAME?</v>
      </c>
      <c r="R389" s="5">
        <f>IF($H389="NO",$O389, _xludf.NA())</f>
        <v>44</v>
      </c>
      <c r="S389" s="5" t="e">
        <f ca="1">IF($H389="SI",$N389, _xludf.NA())</f>
        <v>#NAME?</v>
      </c>
      <c r="T389" s="5">
        <f>IF($H389="NO",$N389, _xludf.NA())</f>
        <v>297045</v>
      </c>
    </row>
    <row r="390" spans="1:20" x14ac:dyDescent="0.3">
      <c r="A390">
        <v>389</v>
      </c>
      <c r="B390" t="s">
        <v>9</v>
      </c>
      <c r="C390">
        <v>463313.7</v>
      </c>
      <c r="D390" t="s">
        <v>10</v>
      </c>
      <c r="E390" t="s">
        <v>11</v>
      </c>
      <c r="F390" t="s">
        <v>12</v>
      </c>
      <c r="G390" t="s">
        <v>13</v>
      </c>
      <c r="H390" t="s">
        <v>13</v>
      </c>
      <c r="I390">
        <v>36</v>
      </c>
      <c r="J390">
        <f>(moras__2[[#This Row],[EDAD]]-AVERAGE(I:I))/ _xlfn.STDEV.P(I:I)</f>
        <v>-0.41688387918063341</v>
      </c>
      <c r="K390" t="str">
        <f>IF(ABS(moras__2[[#This Row],[Z-Score de edad]])&gt;1.96, "Atípico","Normal")</f>
        <v>Normal</v>
      </c>
      <c r="L390">
        <f>(moras__2[[#This Row],[SALARIO]]-AVERAGE(C:C)) / _xlfn.STDEV.P(C:C)</f>
        <v>-0.2395061033865869</v>
      </c>
      <c r="M390" t="str">
        <f>IF(ABS(moras__2[[#This Row],[Z-Score de salario]])&gt;1.96, "Atípico", "Normal")</f>
        <v>Normal</v>
      </c>
      <c r="N390" s="5">
        <f t="shared" si="18"/>
        <v>463313.7</v>
      </c>
      <c r="O390" s="5">
        <f t="shared" si="19"/>
        <v>36</v>
      </c>
      <c r="P390" s="5" t="str">
        <f t="shared" si="20"/>
        <v>ASALARIADO</v>
      </c>
      <c r="Q390" s="5" t="e">
        <f ca="1">IF($H390="SI", $O390, _xludf.NA())</f>
        <v>#NAME?</v>
      </c>
      <c r="R390" s="5">
        <f>IF($H390="NO",$O390, _xludf.NA())</f>
        <v>36</v>
      </c>
      <c r="S390" s="5" t="e">
        <f ca="1">IF($H390="SI",$N390, _xludf.NA())</f>
        <v>#NAME?</v>
      </c>
      <c r="T390" s="5">
        <f>IF($H390="NO",$N390, _xludf.NA())</f>
        <v>463313.7</v>
      </c>
    </row>
    <row r="391" spans="1:20" x14ac:dyDescent="0.3">
      <c r="A391">
        <v>390</v>
      </c>
      <c r="B391" t="s">
        <v>15</v>
      </c>
      <c r="C391">
        <v>144000</v>
      </c>
      <c r="D391" t="s">
        <v>10</v>
      </c>
      <c r="E391" t="s">
        <v>16</v>
      </c>
      <c r="F391" t="s">
        <v>12</v>
      </c>
      <c r="G391" t="s">
        <v>13</v>
      </c>
      <c r="H391" t="s">
        <v>13</v>
      </c>
      <c r="I391">
        <v>20</v>
      </c>
      <c r="J391">
        <f>(moras__2[[#This Row],[EDAD]]-AVERAGE(I:I))/ _xlfn.STDEV.P(I:I)</f>
        <v>-1.5462021656972016</v>
      </c>
      <c r="K391" t="str">
        <f>IF(ABS(moras__2[[#This Row],[Z-Score de edad]])&gt;1.96, "Atípico","Normal")</f>
        <v>Normal</v>
      </c>
      <c r="L391">
        <f>(moras__2[[#This Row],[SALARIO]]-AVERAGE(C:C)) / _xlfn.STDEV.P(C:C)</f>
        <v>-0.6332726917342324</v>
      </c>
      <c r="M391" t="str">
        <f>IF(ABS(moras__2[[#This Row],[Z-Score de salario]])&gt;1.96, "Atípico", "Normal")</f>
        <v>Normal</v>
      </c>
      <c r="N391" s="5">
        <f t="shared" si="18"/>
        <v>144000</v>
      </c>
      <c r="O391" s="5">
        <f t="shared" si="19"/>
        <v>20</v>
      </c>
      <c r="P391" s="5" t="str">
        <f t="shared" si="20"/>
        <v>ASALARIADO</v>
      </c>
      <c r="Q391" s="5" t="e">
        <f ca="1">IF($H391="SI", $O391, _xludf.NA())</f>
        <v>#NAME?</v>
      </c>
      <c r="R391" s="5">
        <f>IF($H391="NO",$O391, _xludf.NA())</f>
        <v>20</v>
      </c>
      <c r="S391" s="5" t="e">
        <f ca="1">IF($H391="SI",$N391, _xludf.NA())</f>
        <v>#NAME?</v>
      </c>
      <c r="T391" s="5">
        <f>IF($H391="NO",$N391, _xludf.NA())</f>
        <v>144000</v>
      </c>
    </row>
    <row r="392" spans="1:20" x14ac:dyDescent="0.3">
      <c r="A392">
        <v>391</v>
      </c>
      <c r="B392" t="s">
        <v>9</v>
      </c>
      <c r="C392">
        <v>610513</v>
      </c>
      <c r="D392" t="s">
        <v>18</v>
      </c>
      <c r="E392" t="s">
        <v>16</v>
      </c>
      <c r="F392" t="s">
        <v>12</v>
      </c>
      <c r="G392" t="s">
        <v>13</v>
      </c>
      <c r="H392" t="s">
        <v>12</v>
      </c>
      <c r="I392">
        <v>34</v>
      </c>
      <c r="J392">
        <f>(moras__2[[#This Row],[EDAD]]-AVERAGE(I:I))/ _xlfn.STDEV.P(I:I)</f>
        <v>-0.55804866499520445</v>
      </c>
      <c r="K392" t="str">
        <f>IF(ABS(moras__2[[#This Row],[Z-Score de edad]])&gt;1.96, "Atípico","Normal")</f>
        <v>Normal</v>
      </c>
      <c r="L392">
        <f>(moras__2[[#This Row],[SALARIO]]-AVERAGE(C:C)) / _xlfn.STDEV.P(C:C)</f>
        <v>-5.7985028129992636E-2</v>
      </c>
      <c r="M392" t="str">
        <f>IF(ABS(moras__2[[#This Row],[Z-Score de salario]])&gt;1.96, "Atípico", "Normal")</f>
        <v>Normal</v>
      </c>
      <c r="N392" s="5">
        <f t="shared" si="18"/>
        <v>610513</v>
      </c>
      <c r="O392" s="5">
        <f t="shared" si="19"/>
        <v>34</v>
      </c>
      <c r="P392" s="5" t="str">
        <f t="shared" si="20"/>
        <v>TRABAJADOR INDEPENDIENTE</v>
      </c>
      <c r="Q392" s="5">
        <f>IF($H392="SI", $O392, _xludf.NA())</f>
        <v>34</v>
      </c>
      <c r="R392" s="5" t="e">
        <f ca="1">IF($H392="NO",$O392, _xludf.NA())</f>
        <v>#NAME?</v>
      </c>
      <c r="S392" s="5">
        <f>IF($H392="SI",$N392, _xludf.NA())</f>
        <v>610513</v>
      </c>
      <c r="T392" s="5" t="e">
        <f ca="1">IF($H392="NO",$N392, _xludf.NA())</f>
        <v>#NAME?</v>
      </c>
    </row>
    <row r="393" spans="1:20" x14ac:dyDescent="0.3">
      <c r="A393">
        <v>392</v>
      </c>
      <c r="B393" t="s">
        <v>15</v>
      </c>
      <c r="C393">
        <v>950292</v>
      </c>
      <c r="D393" t="s">
        <v>10</v>
      </c>
      <c r="E393" t="s">
        <v>16</v>
      </c>
      <c r="F393" t="s">
        <v>12</v>
      </c>
      <c r="G393" t="s">
        <v>13</v>
      </c>
      <c r="H393" t="s">
        <v>13</v>
      </c>
      <c r="I393">
        <v>38</v>
      </c>
      <c r="J393">
        <f>(moras__2[[#This Row],[EDAD]]-AVERAGE(I:I))/ _xlfn.STDEV.P(I:I)</f>
        <v>-0.27571909336606237</v>
      </c>
      <c r="K393" t="str">
        <f>IF(ABS(moras__2[[#This Row],[Z-Score de edad]])&gt;1.96, "Atípico","Normal")</f>
        <v>Normal</v>
      </c>
      <c r="L393">
        <f>(moras__2[[#This Row],[SALARIO]]-AVERAGE(C:C)) / _xlfn.STDEV.P(C:C)</f>
        <v>0.36101865890935025</v>
      </c>
      <c r="M393" t="str">
        <f>IF(ABS(moras__2[[#This Row],[Z-Score de salario]])&gt;1.96, "Atípico", "Normal")</f>
        <v>Normal</v>
      </c>
      <c r="N393" s="5">
        <f t="shared" si="18"/>
        <v>950292</v>
      </c>
      <c r="O393" s="5">
        <f t="shared" si="19"/>
        <v>38</v>
      </c>
      <c r="P393" s="5" t="str">
        <f t="shared" si="20"/>
        <v>ASALARIADO</v>
      </c>
      <c r="Q393" s="5" t="e">
        <f ca="1">IF($H393="SI", $O393, _xludf.NA())</f>
        <v>#NAME?</v>
      </c>
      <c r="R393" s="5">
        <f>IF($H393="NO",$O393, _xludf.NA())</f>
        <v>38</v>
      </c>
      <c r="S393" s="5" t="e">
        <f ca="1">IF($H393="SI",$N393, _xludf.NA())</f>
        <v>#NAME?</v>
      </c>
      <c r="T393" s="5">
        <f>IF($H393="NO",$N393, _xludf.NA())</f>
        <v>950292</v>
      </c>
    </row>
    <row r="394" spans="1:20" x14ac:dyDescent="0.3">
      <c r="A394">
        <v>393</v>
      </c>
      <c r="B394" t="s">
        <v>9</v>
      </c>
      <c r="C394">
        <v>798210</v>
      </c>
      <c r="D394" t="s">
        <v>10</v>
      </c>
      <c r="E394" t="s">
        <v>11</v>
      </c>
      <c r="F394" t="s">
        <v>12</v>
      </c>
      <c r="G394" t="s">
        <v>13</v>
      </c>
      <c r="H394" t="s">
        <v>13</v>
      </c>
      <c r="I394">
        <v>39</v>
      </c>
      <c r="J394">
        <f>(moras__2[[#This Row],[EDAD]]-AVERAGE(I:I))/ _xlfn.STDEV.P(I:I)</f>
        <v>-0.20513670045877688</v>
      </c>
      <c r="K394" t="str">
        <f>IF(ABS(moras__2[[#This Row],[Z-Score de edad]])&gt;1.96, "Atípico","Normal")</f>
        <v>Normal</v>
      </c>
      <c r="L394">
        <f>(moras__2[[#This Row],[SALARIO]]-AVERAGE(C:C)) / _xlfn.STDEV.P(C:C)</f>
        <v>0.1734764072330626</v>
      </c>
      <c r="M394" t="str">
        <f>IF(ABS(moras__2[[#This Row],[Z-Score de salario]])&gt;1.96, "Atípico", "Normal")</f>
        <v>Normal</v>
      </c>
      <c r="N394" s="5">
        <f t="shared" si="18"/>
        <v>798210</v>
      </c>
      <c r="O394" s="5">
        <f t="shared" si="19"/>
        <v>39</v>
      </c>
      <c r="P394" s="5" t="str">
        <f t="shared" si="20"/>
        <v>ASALARIADO</v>
      </c>
      <c r="Q394" s="5" t="e">
        <f ca="1">IF($H394="SI", $O394, _xludf.NA())</f>
        <v>#NAME?</v>
      </c>
      <c r="R394" s="5">
        <f>IF($H394="NO",$O394, _xludf.NA())</f>
        <v>39</v>
      </c>
      <c r="S394" s="5" t="e">
        <f ca="1">IF($H394="SI",$N394, _xludf.NA())</f>
        <v>#NAME?</v>
      </c>
      <c r="T394" s="5">
        <f>IF($H394="NO",$N394, _xludf.NA())</f>
        <v>798210</v>
      </c>
    </row>
    <row r="395" spans="1:20" x14ac:dyDescent="0.3">
      <c r="A395">
        <v>394</v>
      </c>
      <c r="B395" t="s">
        <v>9</v>
      </c>
      <c r="C395">
        <v>783125</v>
      </c>
      <c r="D395" t="s">
        <v>10</v>
      </c>
      <c r="E395" t="s">
        <v>16</v>
      </c>
      <c r="F395" t="s">
        <v>12</v>
      </c>
      <c r="G395" t="s">
        <v>13</v>
      </c>
      <c r="H395" t="s">
        <v>12</v>
      </c>
      <c r="I395">
        <v>32</v>
      </c>
      <c r="J395">
        <f>(moras__2[[#This Row],[EDAD]]-AVERAGE(I:I))/ _xlfn.STDEV.P(I:I)</f>
        <v>-0.69921345080977548</v>
      </c>
      <c r="K395" t="str">
        <f>IF(ABS(moras__2[[#This Row],[Z-Score de edad]])&gt;1.96, "Atípico","Normal")</f>
        <v>Normal</v>
      </c>
      <c r="L395">
        <f>(moras__2[[#This Row],[SALARIO]]-AVERAGE(C:C)) / _xlfn.STDEV.P(C:C)</f>
        <v>0.15487410803567697</v>
      </c>
      <c r="M395" t="str">
        <f>IF(ABS(moras__2[[#This Row],[Z-Score de salario]])&gt;1.96, "Atípico", "Normal")</f>
        <v>Normal</v>
      </c>
      <c r="N395" s="5">
        <f t="shared" si="18"/>
        <v>783125</v>
      </c>
      <c r="O395" s="5">
        <f t="shared" si="19"/>
        <v>32</v>
      </c>
      <c r="P395" s="5" t="str">
        <f t="shared" si="20"/>
        <v>ASALARIADO</v>
      </c>
      <c r="Q395" s="5">
        <f>IF($H395="SI", $O395, _xludf.NA())</f>
        <v>32</v>
      </c>
      <c r="R395" s="5" t="e">
        <f ca="1">IF($H395="NO",$O395, _xludf.NA())</f>
        <v>#NAME?</v>
      </c>
      <c r="S395" s="5">
        <f>IF($H395="SI",$N395, _xludf.NA())</f>
        <v>783125</v>
      </c>
      <c r="T395" s="5" t="e">
        <f ca="1">IF($H395="NO",$N395, _xludf.NA())</f>
        <v>#NAME?</v>
      </c>
    </row>
    <row r="396" spans="1:20" x14ac:dyDescent="0.3">
      <c r="A396">
        <v>395</v>
      </c>
      <c r="B396" t="s">
        <v>9</v>
      </c>
      <c r="C396">
        <v>466553.21</v>
      </c>
      <c r="D396" t="s">
        <v>10</v>
      </c>
      <c r="E396" t="s">
        <v>16</v>
      </c>
      <c r="F396" t="s">
        <v>12</v>
      </c>
      <c r="G396" t="s">
        <v>13</v>
      </c>
      <c r="H396" t="s">
        <v>13</v>
      </c>
      <c r="I396">
        <v>36</v>
      </c>
      <c r="J396">
        <f>(moras__2[[#This Row],[EDAD]]-AVERAGE(I:I))/ _xlfn.STDEV.P(I:I)</f>
        <v>-0.41688387918063341</v>
      </c>
      <c r="K396" t="str">
        <f>IF(ABS(moras__2[[#This Row],[Z-Score de edad]])&gt;1.96, "Atípico","Normal")</f>
        <v>Normal</v>
      </c>
      <c r="L396">
        <f>(moras__2[[#This Row],[SALARIO]]-AVERAGE(C:C)) / _xlfn.STDEV.P(C:C)</f>
        <v>-0.23551125192666492</v>
      </c>
      <c r="M396" t="str">
        <f>IF(ABS(moras__2[[#This Row],[Z-Score de salario]])&gt;1.96, "Atípico", "Normal")</f>
        <v>Normal</v>
      </c>
      <c r="N396" s="5">
        <f t="shared" si="18"/>
        <v>466553.21</v>
      </c>
      <c r="O396" s="5">
        <f t="shared" si="19"/>
        <v>36</v>
      </c>
      <c r="P396" s="5" t="str">
        <f t="shared" si="20"/>
        <v>ASALARIADO</v>
      </c>
      <c r="Q396" s="5" t="e">
        <f ca="1">IF($H396="SI", $O396, _xludf.NA())</f>
        <v>#NAME?</v>
      </c>
      <c r="R396" s="5">
        <f>IF($H396="NO",$O396, _xludf.NA())</f>
        <v>36</v>
      </c>
      <c r="S396" s="5" t="e">
        <f ca="1">IF($H396="SI",$N396, _xludf.NA())</f>
        <v>#NAME?</v>
      </c>
      <c r="T396" s="5">
        <f>IF($H396="NO",$N396, _xludf.NA())</f>
        <v>466553.21</v>
      </c>
    </row>
    <row r="397" spans="1:20" x14ac:dyDescent="0.3">
      <c r="A397">
        <v>396</v>
      </c>
      <c r="B397" t="s">
        <v>9</v>
      </c>
      <c r="C397">
        <v>14290</v>
      </c>
      <c r="D397" t="s">
        <v>10</v>
      </c>
      <c r="E397" t="s">
        <v>16</v>
      </c>
      <c r="F397" t="s">
        <v>12</v>
      </c>
      <c r="G397" t="s">
        <v>13</v>
      </c>
      <c r="H397" t="s">
        <v>13</v>
      </c>
      <c r="I397">
        <v>57</v>
      </c>
      <c r="J397">
        <f>(moras__2[[#This Row],[EDAD]]-AVERAGE(I:I))/ _xlfn.STDEV.P(I:I)</f>
        <v>1.0653463718723624</v>
      </c>
      <c r="K397" t="str">
        <f>IF(ABS(moras__2[[#This Row],[Z-Score de edad]])&gt;1.96, "Atípico","Normal")</f>
        <v>Normal</v>
      </c>
      <c r="L397">
        <f>(moras__2[[#This Row],[SALARIO]]-AVERAGE(C:C)) / _xlfn.STDEV.P(C:C)</f>
        <v>-0.79322656835954808</v>
      </c>
      <c r="M397" t="str">
        <f>IF(ABS(moras__2[[#This Row],[Z-Score de salario]])&gt;1.96, "Atípico", "Normal")</f>
        <v>Normal</v>
      </c>
      <c r="N397" s="5">
        <f t="shared" si="18"/>
        <v>14290</v>
      </c>
      <c r="O397" s="5">
        <f t="shared" si="19"/>
        <v>57</v>
      </c>
      <c r="P397" s="5" t="str">
        <f t="shared" si="20"/>
        <v>ASALARIADO</v>
      </c>
      <c r="Q397" s="5" t="e">
        <f ca="1">IF($H397="SI", $O397, _xludf.NA())</f>
        <v>#NAME?</v>
      </c>
      <c r="R397" s="5">
        <f>IF($H397="NO",$O397, _xludf.NA())</f>
        <v>57</v>
      </c>
      <c r="S397" s="5" t="e">
        <f ca="1">IF($H397="SI",$N397, _xludf.NA())</f>
        <v>#NAME?</v>
      </c>
      <c r="T397" s="5">
        <f>IF($H397="NO",$N397, _xludf.NA())</f>
        <v>14290</v>
      </c>
    </row>
    <row r="398" spans="1:20" x14ac:dyDescent="0.3">
      <c r="A398">
        <v>397</v>
      </c>
      <c r="B398" t="s">
        <v>9</v>
      </c>
      <c r="C398">
        <v>289448</v>
      </c>
      <c r="D398" t="s">
        <v>18</v>
      </c>
      <c r="E398" t="s">
        <v>16</v>
      </c>
      <c r="F398" t="s">
        <v>12</v>
      </c>
      <c r="G398" t="s">
        <v>13</v>
      </c>
      <c r="H398" t="s">
        <v>13</v>
      </c>
      <c r="I398">
        <v>52</v>
      </c>
      <c r="J398">
        <f>(moras__2[[#This Row],[EDAD]]-AVERAGE(I:I))/ _xlfn.STDEV.P(I:I)</f>
        <v>0.71243440733593477</v>
      </c>
      <c r="K398" t="str">
        <f>IF(ABS(moras__2[[#This Row],[Z-Score de edad]])&gt;1.96, "Atípico","Normal")</f>
        <v>Normal</v>
      </c>
      <c r="L398">
        <f>(moras__2[[#This Row],[SALARIO]]-AVERAGE(C:C)) / _xlfn.STDEV.P(C:C)</f>
        <v>-0.45391125894262857</v>
      </c>
      <c r="M398" t="str">
        <f>IF(ABS(moras__2[[#This Row],[Z-Score de salario]])&gt;1.96, "Atípico", "Normal")</f>
        <v>Normal</v>
      </c>
      <c r="N398" s="5">
        <f t="shared" si="18"/>
        <v>289448</v>
      </c>
      <c r="O398" s="5">
        <f t="shared" si="19"/>
        <v>52</v>
      </c>
      <c r="P398" s="5" t="str">
        <f t="shared" si="20"/>
        <v>TRABAJADOR INDEPENDIENTE</v>
      </c>
      <c r="Q398" s="5" t="e">
        <f ca="1">IF($H398="SI", $O398, _xludf.NA())</f>
        <v>#NAME?</v>
      </c>
      <c r="R398" s="5">
        <f>IF($H398="NO",$O398, _xludf.NA())</f>
        <v>52</v>
      </c>
      <c r="S398" s="5" t="e">
        <f ca="1">IF($H398="SI",$N398, _xludf.NA())</f>
        <v>#NAME?</v>
      </c>
      <c r="T398" s="5">
        <f>IF($H398="NO",$N398, _xludf.NA())</f>
        <v>289448</v>
      </c>
    </row>
    <row r="399" spans="1:20" x14ac:dyDescent="0.3">
      <c r="A399">
        <v>398</v>
      </c>
      <c r="B399" t="s">
        <v>9</v>
      </c>
      <c r="C399">
        <v>323432.7</v>
      </c>
      <c r="D399" t="s">
        <v>10</v>
      </c>
      <c r="E399" t="s">
        <v>16</v>
      </c>
      <c r="F399" t="s">
        <v>12</v>
      </c>
      <c r="G399" t="s">
        <v>12</v>
      </c>
      <c r="H399" t="s">
        <v>13</v>
      </c>
      <c r="I399">
        <v>50</v>
      </c>
      <c r="J399">
        <f>(moras__2[[#This Row],[EDAD]]-AVERAGE(I:I))/ _xlfn.STDEV.P(I:I)</f>
        <v>0.57126962152136374</v>
      </c>
      <c r="K399" t="str">
        <f>IF(ABS(moras__2[[#This Row],[Z-Score de edad]])&gt;1.96, "Atípico","Normal")</f>
        <v>Normal</v>
      </c>
      <c r="L399">
        <f>(moras__2[[#This Row],[SALARIO]]-AVERAGE(C:C)) / _xlfn.STDEV.P(C:C)</f>
        <v>-0.41200250471436267</v>
      </c>
      <c r="M399" t="str">
        <f>IF(ABS(moras__2[[#This Row],[Z-Score de salario]])&gt;1.96, "Atípico", "Normal")</f>
        <v>Normal</v>
      </c>
      <c r="N399" s="5">
        <f t="shared" si="18"/>
        <v>323432.7</v>
      </c>
      <c r="O399" s="5">
        <f t="shared" si="19"/>
        <v>50</v>
      </c>
      <c r="P399" s="5" t="str">
        <f t="shared" si="20"/>
        <v>ASALARIADO</v>
      </c>
      <c r="Q399" s="5" t="e">
        <f ca="1">IF($H399="SI", $O399, _xludf.NA())</f>
        <v>#NAME?</v>
      </c>
      <c r="R399" s="5">
        <f>IF($H399="NO",$O399, _xludf.NA())</f>
        <v>50</v>
      </c>
      <c r="S399" s="5" t="e">
        <f ca="1">IF($H399="SI",$N399, _xludf.NA())</f>
        <v>#NAME?</v>
      </c>
      <c r="T399" s="5">
        <f>IF($H399="NO",$N399, _xludf.NA())</f>
        <v>323432.7</v>
      </c>
    </row>
    <row r="400" spans="1:20" x14ac:dyDescent="0.3">
      <c r="A400">
        <v>399</v>
      </c>
      <c r="B400" t="s">
        <v>15</v>
      </c>
      <c r="C400">
        <v>577151</v>
      </c>
      <c r="D400" t="s">
        <v>10</v>
      </c>
      <c r="E400" t="s">
        <v>11</v>
      </c>
      <c r="F400" t="s">
        <v>12</v>
      </c>
      <c r="G400" t="s">
        <v>13</v>
      </c>
      <c r="H400" t="s">
        <v>13</v>
      </c>
      <c r="I400">
        <v>34</v>
      </c>
      <c r="J400">
        <f>(moras__2[[#This Row],[EDAD]]-AVERAGE(I:I))/ _xlfn.STDEV.P(I:I)</f>
        <v>-0.55804866499520445</v>
      </c>
      <c r="K400" t="str">
        <f>IF(ABS(moras__2[[#This Row],[Z-Score de edad]])&gt;1.96, "Atípico","Normal")</f>
        <v>Normal</v>
      </c>
      <c r="L400">
        <f>(moras__2[[#This Row],[SALARIO]]-AVERAGE(C:C)) / _xlfn.STDEV.P(C:C)</f>
        <v>-9.9125890299245456E-2</v>
      </c>
      <c r="M400" t="str">
        <f>IF(ABS(moras__2[[#This Row],[Z-Score de salario]])&gt;1.96, "Atípico", "Normal")</f>
        <v>Normal</v>
      </c>
      <c r="N400" s="5">
        <f t="shared" si="18"/>
        <v>577151</v>
      </c>
      <c r="O400" s="5">
        <f t="shared" si="19"/>
        <v>34</v>
      </c>
      <c r="P400" s="5" t="str">
        <f t="shared" si="20"/>
        <v>ASALARIADO</v>
      </c>
      <c r="Q400" s="5" t="e">
        <f ca="1">IF($H400="SI", $O400, _xludf.NA())</f>
        <v>#NAME?</v>
      </c>
      <c r="R400" s="5">
        <f>IF($H400="NO",$O400, _xludf.NA())</f>
        <v>34</v>
      </c>
      <c r="S400" s="5" t="e">
        <f ca="1">IF($H400="SI",$N400, _xludf.NA())</f>
        <v>#NAME?</v>
      </c>
      <c r="T400" s="5">
        <f>IF($H400="NO",$N400, _xludf.NA())</f>
        <v>577151</v>
      </c>
    </row>
    <row r="401" spans="1:20" x14ac:dyDescent="0.3">
      <c r="A401">
        <v>400</v>
      </c>
      <c r="B401" t="s">
        <v>9</v>
      </c>
      <c r="C401">
        <v>622335.6</v>
      </c>
      <c r="D401" t="s">
        <v>10</v>
      </c>
      <c r="E401" t="s">
        <v>16</v>
      </c>
      <c r="F401" t="s">
        <v>12</v>
      </c>
      <c r="G401" t="s">
        <v>13</v>
      </c>
      <c r="H401" t="s">
        <v>13</v>
      </c>
      <c r="I401">
        <v>50</v>
      </c>
      <c r="J401">
        <f>(moras__2[[#This Row],[EDAD]]-AVERAGE(I:I))/ _xlfn.STDEV.P(I:I)</f>
        <v>0.57126962152136374</v>
      </c>
      <c r="K401" t="str">
        <f>IF(ABS(moras__2[[#This Row],[Z-Score de edad]])&gt;1.96, "Atípico","Normal")</f>
        <v>Normal</v>
      </c>
      <c r="L401">
        <f>(moras__2[[#This Row],[SALARIO]]-AVERAGE(C:C)) / _xlfn.STDEV.P(C:C)</f>
        <v>-4.3405807547227587E-2</v>
      </c>
      <c r="M401" t="str">
        <f>IF(ABS(moras__2[[#This Row],[Z-Score de salario]])&gt;1.96, "Atípico", "Normal")</f>
        <v>Normal</v>
      </c>
      <c r="N401" s="5">
        <f t="shared" si="18"/>
        <v>622335.6</v>
      </c>
      <c r="O401" s="5">
        <f t="shared" si="19"/>
        <v>50</v>
      </c>
      <c r="P401" s="5" t="str">
        <f t="shared" si="20"/>
        <v>ASALARIADO</v>
      </c>
      <c r="Q401" s="5" t="e">
        <f ca="1">IF($H401="SI", $O401, _xludf.NA())</f>
        <v>#NAME?</v>
      </c>
      <c r="R401" s="5">
        <f>IF($H401="NO",$O401, _xludf.NA())</f>
        <v>50</v>
      </c>
      <c r="S401" s="5" t="e">
        <f ca="1">IF($H401="SI",$N401, _xludf.NA())</f>
        <v>#NAME?</v>
      </c>
      <c r="T401" s="5">
        <f>IF($H401="NO",$N401, _xludf.NA())</f>
        <v>622335.6</v>
      </c>
    </row>
    <row r="402" spans="1:20" x14ac:dyDescent="0.3">
      <c r="A402">
        <v>401</v>
      </c>
      <c r="B402" t="s">
        <v>15</v>
      </c>
      <c r="C402">
        <v>205048</v>
      </c>
      <c r="D402" t="s">
        <v>10</v>
      </c>
      <c r="E402" t="s">
        <v>16</v>
      </c>
      <c r="F402" t="s">
        <v>12</v>
      </c>
      <c r="G402" t="s">
        <v>12</v>
      </c>
      <c r="H402" t="s">
        <v>13</v>
      </c>
      <c r="I402">
        <v>36</v>
      </c>
      <c r="J402">
        <f>(moras__2[[#This Row],[EDAD]]-AVERAGE(I:I))/ _xlfn.STDEV.P(I:I)</f>
        <v>-0.41688387918063341</v>
      </c>
      <c r="K402" t="str">
        <f>IF(ABS(moras__2[[#This Row],[Z-Score de edad]])&gt;1.96, "Atípico","Normal")</f>
        <v>Normal</v>
      </c>
      <c r="L402">
        <f>(moras__2[[#This Row],[SALARIO]]-AVERAGE(C:C)) / _xlfn.STDEV.P(C:C)</f>
        <v>-0.55799041388192894</v>
      </c>
      <c r="M402" t="str">
        <f>IF(ABS(moras__2[[#This Row],[Z-Score de salario]])&gt;1.96, "Atípico", "Normal")</f>
        <v>Normal</v>
      </c>
      <c r="N402" s="5">
        <f t="shared" si="18"/>
        <v>205048</v>
      </c>
      <c r="O402" s="5">
        <f t="shared" si="19"/>
        <v>36</v>
      </c>
      <c r="P402" s="5" t="str">
        <f t="shared" si="20"/>
        <v>ASALARIADO</v>
      </c>
      <c r="Q402" s="5" t="e">
        <f ca="1">IF($H402="SI", $O402, _xludf.NA())</f>
        <v>#NAME?</v>
      </c>
      <c r="R402" s="5">
        <f>IF($H402="NO",$O402, _xludf.NA())</f>
        <v>36</v>
      </c>
      <c r="S402" s="5" t="e">
        <f ca="1">IF($H402="SI",$N402, _xludf.NA())</f>
        <v>#NAME?</v>
      </c>
      <c r="T402" s="5">
        <f>IF($H402="NO",$N402, _xludf.NA())</f>
        <v>205048</v>
      </c>
    </row>
    <row r="403" spans="1:20" x14ac:dyDescent="0.3">
      <c r="A403">
        <v>402</v>
      </c>
      <c r="B403" t="s">
        <v>9</v>
      </c>
      <c r="C403">
        <v>278030.99</v>
      </c>
      <c r="D403" t="s">
        <v>19</v>
      </c>
      <c r="E403" t="s">
        <v>16</v>
      </c>
      <c r="F403" t="s">
        <v>12</v>
      </c>
      <c r="G403" t="s">
        <v>13</v>
      </c>
      <c r="H403" t="s">
        <v>13</v>
      </c>
      <c r="I403">
        <v>52</v>
      </c>
      <c r="J403">
        <f>(moras__2[[#This Row],[EDAD]]-AVERAGE(I:I))/ _xlfn.STDEV.P(I:I)</f>
        <v>0.71243440733593477</v>
      </c>
      <c r="K403" t="str">
        <f>IF(ABS(moras__2[[#This Row],[Z-Score de edad]])&gt;1.96, "Atípico","Normal")</f>
        <v>Normal</v>
      </c>
      <c r="L403">
        <f>(moras__2[[#This Row],[SALARIO]]-AVERAGE(C:C)) / _xlfn.STDEV.P(C:C)</f>
        <v>-0.46799031999397384</v>
      </c>
      <c r="M403" t="str">
        <f>IF(ABS(moras__2[[#This Row],[Z-Score de salario]])&gt;1.96, "Atípico", "Normal")</f>
        <v>Normal</v>
      </c>
      <c r="N403" s="5">
        <f t="shared" si="18"/>
        <v>278030.99</v>
      </c>
      <c r="O403" s="5">
        <f t="shared" si="19"/>
        <v>52</v>
      </c>
      <c r="P403" s="5" t="str">
        <f t="shared" si="20"/>
        <v>CONVENIOS ESPECIALES DE TRABAJADORES INDEPENDIENTES</v>
      </c>
      <c r="Q403" s="5" t="e">
        <f ca="1">IF($H403="SI", $O403, _xludf.NA())</f>
        <v>#NAME?</v>
      </c>
      <c r="R403" s="5">
        <f>IF($H403="NO",$O403, _xludf.NA())</f>
        <v>52</v>
      </c>
      <c r="S403" s="5" t="e">
        <f ca="1">IF($H403="SI",$N403, _xludf.NA())</f>
        <v>#NAME?</v>
      </c>
      <c r="T403" s="5">
        <f>IF($H403="NO",$N403, _xludf.NA())</f>
        <v>278030.99</v>
      </c>
    </row>
    <row r="404" spans="1:20" x14ac:dyDescent="0.3">
      <c r="A404">
        <v>403</v>
      </c>
      <c r="B404" t="s">
        <v>9</v>
      </c>
      <c r="C404">
        <v>425699.65</v>
      </c>
      <c r="D404" t="s">
        <v>10</v>
      </c>
      <c r="E404" t="s">
        <v>16</v>
      </c>
      <c r="F404" t="s">
        <v>12</v>
      </c>
      <c r="G404" t="s">
        <v>13</v>
      </c>
      <c r="H404" t="s">
        <v>13</v>
      </c>
      <c r="I404">
        <v>42</v>
      </c>
      <c r="J404">
        <f>(moras__2[[#This Row],[EDAD]]-AVERAGE(I:I))/ _xlfn.STDEV.P(I:I)</f>
        <v>6.6104782630796582E-3</v>
      </c>
      <c r="K404" t="str">
        <f>IF(ABS(moras__2[[#This Row],[Z-Score de edad]])&gt;1.96, "Atípico","Normal")</f>
        <v>Normal</v>
      </c>
      <c r="L404">
        <f>(moras__2[[#This Row],[SALARIO]]-AVERAGE(C:C)) / _xlfn.STDEV.P(C:C)</f>
        <v>-0.28589044625204413</v>
      </c>
      <c r="M404" t="str">
        <f>IF(ABS(moras__2[[#This Row],[Z-Score de salario]])&gt;1.96, "Atípico", "Normal")</f>
        <v>Normal</v>
      </c>
      <c r="N404" s="5">
        <f t="shared" si="18"/>
        <v>425699.65</v>
      </c>
      <c r="O404" s="5">
        <f t="shared" si="19"/>
        <v>42</v>
      </c>
      <c r="P404" s="5" t="str">
        <f t="shared" si="20"/>
        <v>ASALARIADO</v>
      </c>
      <c r="Q404" s="5" t="e">
        <f ca="1">IF($H404="SI", $O404, _xludf.NA())</f>
        <v>#NAME?</v>
      </c>
      <c r="R404" s="5">
        <f>IF($H404="NO",$O404, _xludf.NA())</f>
        <v>42</v>
      </c>
      <c r="S404" s="5" t="e">
        <f ca="1">IF($H404="SI",$N404, _xludf.NA())</f>
        <v>#NAME?</v>
      </c>
      <c r="T404" s="5">
        <f>IF($H404="NO",$N404, _xludf.NA())</f>
        <v>425699.65</v>
      </c>
    </row>
    <row r="405" spans="1:20" x14ac:dyDescent="0.3">
      <c r="A405">
        <v>404</v>
      </c>
      <c r="B405" t="s">
        <v>9</v>
      </c>
      <c r="C405">
        <v>74118.77</v>
      </c>
      <c r="D405" t="s">
        <v>10</v>
      </c>
      <c r="E405" t="s">
        <v>11</v>
      </c>
      <c r="F405" t="s">
        <v>12</v>
      </c>
      <c r="G405" t="s">
        <v>13</v>
      </c>
      <c r="H405" t="s">
        <v>13</v>
      </c>
      <c r="I405">
        <v>22</v>
      </c>
      <c r="J405">
        <f>(moras__2[[#This Row],[EDAD]]-AVERAGE(I:I))/ _xlfn.STDEV.P(I:I)</f>
        <v>-1.4050373798826306</v>
      </c>
      <c r="K405" t="str">
        <f>IF(ABS(moras__2[[#This Row],[Z-Score de edad]])&gt;1.96, "Atípico","Normal")</f>
        <v>Normal</v>
      </c>
      <c r="L405">
        <f>(moras__2[[#This Row],[SALARIO]]-AVERAGE(C:C)) / _xlfn.STDEV.P(C:C)</f>
        <v>-0.7194478026882476</v>
      </c>
      <c r="M405" t="str">
        <f>IF(ABS(moras__2[[#This Row],[Z-Score de salario]])&gt;1.96, "Atípico", "Normal")</f>
        <v>Normal</v>
      </c>
      <c r="N405" s="5">
        <f t="shared" si="18"/>
        <v>74118.77</v>
      </c>
      <c r="O405" s="5">
        <f t="shared" si="19"/>
        <v>22</v>
      </c>
      <c r="P405" s="5" t="str">
        <f t="shared" si="20"/>
        <v>ASALARIADO</v>
      </c>
      <c r="Q405" s="5" t="e">
        <f ca="1">IF($H405="SI", $O405, _xludf.NA())</f>
        <v>#NAME?</v>
      </c>
      <c r="R405" s="5">
        <f>IF($H405="NO",$O405, _xludf.NA())</f>
        <v>22</v>
      </c>
      <c r="S405" s="5" t="e">
        <f ca="1">IF($H405="SI",$N405, _xludf.NA())</f>
        <v>#NAME?</v>
      </c>
      <c r="T405" s="5">
        <f>IF($H405="NO",$N405, _xludf.NA())</f>
        <v>74118.77</v>
      </c>
    </row>
    <row r="406" spans="1:20" x14ac:dyDescent="0.3">
      <c r="A406">
        <v>405</v>
      </c>
      <c r="B406" t="s">
        <v>9</v>
      </c>
      <c r="C406">
        <v>1063180</v>
      </c>
      <c r="D406" t="s">
        <v>10</v>
      </c>
      <c r="E406" t="s">
        <v>16</v>
      </c>
      <c r="F406" t="s">
        <v>12</v>
      </c>
      <c r="G406" t="s">
        <v>13</v>
      </c>
      <c r="H406" t="s">
        <v>13</v>
      </c>
      <c r="I406">
        <v>55</v>
      </c>
      <c r="J406">
        <f>(moras__2[[#This Row],[EDAD]]-AVERAGE(I:I))/ _xlfn.STDEV.P(I:I)</f>
        <v>0.92418158605779133</v>
      </c>
      <c r="K406" t="str">
        <f>IF(ABS(moras__2[[#This Row],[Z-Score de edad]])&gt;1.96, "Atípico","Normal")</f>
        <v>Normal</v>
      </c>
      <c r="L406">
        <f>(moras__2[[#This Row],[SALARIO]]-AVERAGE(C:C)) / _xlfn.STDEV.P(C:C)</f>
        <v>0.5002282281366931</v>
      </c>
      <c r="M406" t="str">
        <f>IF(ABS(moras__2[[#This Row],[Z-Score de salario]])&gt;1.96, "Atípico", "Normal")</f>
        <v>Normal</v>
      </c>
      <c r="N406" s="5">
        <f t="shared" si="18"/>
        <v>1063180</v>
      </c>
      <c r="O406" s="5">
        <f t="shared" si="19"/>
        <v>55</v>
      </c>
      <c r="P406" s="5" t="str">
        <f t="shared" si="20"/>
        <v>ASALARIADO</v>
      </c>
      <c r="Q406" s="5" t="e">
        <f ca="1">IF($H406="SI", $O406, _xludf.NA())</f>
        <v>#NAME?</v>
      </c>
      <c r="R406" s="5">
        <f>IF($H406="NO",$O406, _xludf.NA())</f>
        <v>55</v>
      </c>
      <c r="S406" s="5" t="e">
        <f ca="1">IF($H406="SI",$N406, _xludf.NA())</f>
        <v>#NAME?</v>
      </c>
      <c r="T406" s="5">
        <f>IF($H406="NO",$N406, _xludf.NA())</f>
        <v>1063180</v>
      </c>
    </row>
    <row r="407" spans="1:20" x14ac:dyDescent="0.3">
      <c r="A407">
        <v>406</v>
      </c>
      <c r="B407" t="s">
        <v>9</v>
      </c>
      <c r="C407">
        <v>614527</v>
      </c>
      <c r="D407" t="s">
        <v>10</v>
      </c>
      <c r="E407" t="s">
        <v>16</v>
      </c>
      <c r="F407" t="s">
        <v>12</v>
      </c>
      <c r="G407" t="s">
        <v>13</v>
      </c>
      <c r="H407" t="s">
        <v>13</v>
      </c>
      <c r="I407">
        <v>38</v>
      </c>
      <c r="J407">
        <f>(moras__2[[#This Row],[EDAD]]-AVERAGE(I:I))/ _xlfn.STDEV.P(I:I)</f>
        <v>-0.27571909336606237</v>
      </c>
      <c r="K407" t="str">
        <f>IF(ABS(moras__2[[#This Row],[Z-Score de edad]])&gt;1.96, "Atípico","Normal")</f>
        <v>Normal</v>
      </c>
      <c r="L407">
        <f>(moras__2[[#This Row],[SALARIO]]-AVERAGE(C:C)) / _xlfn.STDEV.P(C:C)</f>
        <v>-5.3035102443661448E-2</v>
      </c>
      <c r="M407" t="str">
        <f>IF(ABS(moras__2[[#This Row],[Z-Score de salario]])&gt;1.96, "Atípico", "Normal")</f>
        <v>Normal</v>
      </c>
      <c r="N407" s="5">
        <f t="shared" si="18"/>
        <v>614527</v>
      </c>
      <c r="O407" s="5">
        <f t="shared" si="19"/>
        <v>38</v>
      </c>
      <c r="P407" s="5" t="str">
        <f t="shared" si="20"/>
        <v>ASALARIADO</v>
      </c>
      <c r="Q407" s="5" t="e">
        <f ca="1">IF($H407="SI", $O407, _xludf.NA())</f>
        <v>#NAME?</v>
      </c>
      <c r="R407" s="5">
        <f>IF($H407="NO",$O407, _xludf.NA())</f>
        <v>38</v>
      </c>
      <c r="S407" s="5" t="e">
        <f ca="1">IF($H407="SI",$N407, _xludf.NA())</f>
        <v>#NAME?</v>
      </c>
      <c r="T407" s="5">
        <f>IF($H407="NO",$N407, _xludf.NA())</f>
        <v>614527</v>
      </c>
    </row>
    <row r="408" spans="1:20" x14ac:dyDescent="0.3">
      <c r="A408">
        <v>407</v>
      </c>
      <c r="B408" t="s">
        <v>9</v>
      </c>
      <c r="C408">
        <v>278030</v>
      </c>
      <c r="D408" t="s">
        <v>19</v>
      </c>
      <c r="E408" t="s">
        <v>16</v>
      </c>
      <c r="F408" t="s">
        <v>12</v>
      </c>
      <c r="G408" t="s">
        <v>13</v>
      </c>
      <c r="H408" t="s">
        <v>13</v>
      </c>
      <c r="I408">
        <v>42</v>
      </c>
      <c r="J408">
        <f>(moras__2[[#This Row],[EDAD]]-AVERAGE(I:I))/ _xlfn.STDEV.P(I:I)</f>
        <v>6.6104782630796582E-3</v>
      </c>
      <c r="K408" t="str">
        <f>IF(ABS(moras__2[[#This Row],[Z-Score de edad]])&gt;1.96, "Atípico","Normal")</f>
        <v>Normal</v>
      </c>
      <c r="L408">
        <f>(moras__2[[#This Row],[SALARIO]]-AVERAGE(C:C)) / _xlfn.STDEV.P(C:C)</f>
        <v>-0.46799154082766331</v>
      </c>
      <c r="M408" t="str">
        <f>IF(ABS(moras__2[[#This Row],[Z-Score de salario]])&gt;1.96, "Atípico", "Normal")</f>
        <v>Normal</v>
      </c>
      <c r="N408" s="5">
        <f t="shared" si="18"/>
        <v>278030</v>
      </c>
      <c r="O408" s="5">
        <f t="shared" si="19"/>
        <v>42</v>
      </c>
      <c r="P408" s="5" t="str">
        <f t="shared" si="20"/>
        <v>CONVENIOS ESPECIALES DE TRABAJADORES INDEPENDIENTES</v>
      </c>
      <c r="Q408" s="5" t="e">
        <f ca="1">IF($H408="SI", $O408, _xludf.NA())</f>
        <v>#NAME?</v>
      </c>
      <c r="R408" s="5">
        <f>IF($H408="NO",$O408, _xludf.NA())</f>
        <v>42</v>
      </c>
      <c r="S408" s="5" t="e">
        <f ca="1">IF($H408="SI",$N408, _xludf.NA())</f>
        <v>#NAME?</v>
      </c>
      <c r="T408" s="5">
        <f>IF($H408="NO",$N408, _xludf.NA())</f>
        <v>278030</v>
      </c>
    </row>
    <row r="409" spans="1:20" x14ac:dyDescent="0.3">
      <c r="A409">
        <v>408</v>
      </c>
      <c r="B409" t="s">
        <v>15</v>
      </c>
      <c r="C409">
        <v>398320</v>
      </c>
      <c r="D409" t="s">
        <v>10</v>
      </c>
      <c r="E409" t="s">
        <v>11</v>
      </c>
      <c r="F409" t="s">
        <v>12</v>
      </c>
      <c r="G409" t="s">
        <v>13</v>
      </c>
      <c r="H409" t="s">
        <v>12</v>
      </c>
      <c r="I409">
        <v>62</v>
      </c>
      <c r="J409">
        <f>(moras__2[[#This Row],[EDAD]]-AVERAGE(I:I))/ _xlfn.STDEV.P(I:I)</f>
        <v>1.41825833640879</v>
      </c>
      <c r="K409" t="str">
        <f>IF(ABS(moras__2[[#This Row],[Z-Score de edad]])&gt;1.96, "Atípico","Normal")</f>
        <v>Normal</v>
      </c>
      <c r="L409">
        <f>(moras__2[[#This Row],[SALARIO]]-AVERAGE(C:C)) / _xlfn.STDEV.P(C:C)</f>
        <v>-0.31965408173230264</v>
      </c>
      <c r="M409" t="str">
        <f>IF(ABS(moras__2[[#This Row],[Z-Score de salario]])&gt;1.96, "Atípico", "Normal")</f>
        <v>Normal</v>
      </c>
      <c r="N409" s="5">
        <f t="shared" si="18"/>
        <v>398320</v>
      </c>
      <c r="O409" s="5">
        <f t="shared" si="19"/>
        <v>62</v>
      </c>
      <c r="P409" s="5" t="str">
        <f t="shared" si="20"/>
        <v>ASALARIADO</v>
      </c>
      <c r="Q409" s="5">
        <f>IF($H409="SI", $O409, _xludf.NA())</f>
        <v>62</v>
      </c>
      <c r="R409" s="5" t="e">
        <f ca="1">IF($H409="NO",$O409, _xludf.NA())</f>
        <v>#NAME?</v>
      </c>
      <c r="S409" s="5">
        <f>IF($H409="SI",$N409, _xludf.NA())</f>
        <v>398320</v>
      </c>
      <c r="T409" s="5" t="e">
        <f ca="1">IF($H409="NO",$N409, _xludf.NA())</f>
        <v>#NAME?</v>
      </c>
    </row>
    <row r="410" spans="1:20" x14ac:dyDescent="0.3">
      <c r="A410">
        <v>409</v>
      </c>
      <c r="B410" t="s">
        <v>9</v>
      </c>
      <c r="C410">
        <v>302188</v>
      </c>
      <c r="D410" t="s">
        <v>17</v>
      </c>
      <c r="E410" t="s">
        <v>16</v>
      </c>
      <c r="F410" t="s">
        <v>12</v>
      </c>
      <c r="G410" t="s">
        <v>13</v>
      </c>
      <c r="H410" t="s">
        <v>13</v>
      </c>
      <c r="I410">
        <v>36</v>
      </c>
      <c r="J410">
        <f>(moras__2[[#This Row],[EDAD]]-AVERAGE(I:I))/ _xlfn.STDEV.P(I:I)</f>
        <v>-0.41688387918063341</v>
      </c>
      <c r="K410" t="str">
        <f>IF(ABS(moras__2[[#This Row],[Z-Score de edad]])&gt;1.96, "Atípico","Normal")</f>
        <v>Normal</v>
      </c>
      <c r="L410">
        <f>(moras__2[[#This Row],[SALARIO]]-AVERAGE(C:C)) / _xlfn.STDEV.P(C:C)</f>
        <v>-0.43820073247430291</v>
      </c>
      <c r="M410" t="str">
        <f>IF(ABS(moras__2[[#This Row],[Z-Score de salario]])&gt;1.96, "Atípico", "Normal")</f>
        <v>Normal</v>
      </c>
      <c r="N410" s="5">
        <f t="shared" si="18"/>
        <v>302188</v>
      </c>
      <c r="O410" s="5">
        <f t="shared" si="19"/>
        <v>36</v>
      </c>
      <c r="P410" s="5" t="str">
        <f t="shared" si="20"/>
        <v>ASEGURADO VOLUNTARIO</v>
      </c>
      <c r="Q410" s="5" t="e">
        <f ca="1">IF($H410="SI", $O410, _xludf.NA())</f>
        <v>#NAME?</v>
      </c>
      <c r="R410" s="5">
        <f>IF($H410="NO",$O410, _xludf.NA())</f>
        <v>36</v>
      </c>
      <c r="S410" s="5" t="e">
        <f ca="1">IF($H410="SI",$N410, _xludf.NA())</f>
        <v>#NAME?</v>
      </c>
      <c r="T410" s="5">
        <f>IF($H410="NO",$N410, _xludf.NA())</f>
        <v>302188</v>
      </c>
    </row>
    <row r="411" spans="1:20" x14ac:dyDescent="0.3">
      <c r="A411">
        <v>410</v>
      </c>
      <c r="B411" t="s">
        <v>9</v>
      </c>
      <c r="C411">
        <v>500000</v>
      </c>
      <c r="D411" t="s">
        <v>10</v>
      </c>
      <c r="E411" t="s">
        <v>16</v>
      </c>
      <c r="F411" t="s">
        <v>12</v>
      </c>
      <c r="G411" t="s">
        <v>13</v>
      </c>
      <c r="H411" t="s">
        <v>13</v>
      </c>
      <c r="I411">
        <v>22</v>
      </c>
      <c r="J411">
        <f>(moras__2[[#This Row],[EDAD]]-AVERAGE(I:I))/ _xlfn.STDEV.P(I:I)</f>
        <v>-1.4050373798826306</v>
      </c>
      <c r="K411" t="str">
        <f>IF(ABS(moras__2[[#This Row],[Z-Score de edad]])&gt;1.96, "Atípico","Normal")</f>
        <v>Normal</v>
      </c>
      <c r="L411">
        <f>(moras__2[[#This Row],[SALARIO]]-AVERAGE(C:C)) / _xlfn.STDEV.P(C:C)</f>
        <v>-0.19426582966798911</v>
      </c>
      <c r="M411" t="str">
        <f>IF(ABS(moras__2[[#This Row],[Z-Score de salario]])&gt;1.96, "Atípico", "Normal")</f>
        <v>Normal</v>
      </c>
      <c r="N411" s="5">
        <f t="shared" si="18"/>
        <v>500000</v>
      </c>
      <c r="O411" s="5">
        <f t="shared" si="19"/>
        <v>22</v>
      </c>
      <c r="P411" s="5" t="str">
        <f t="shared" si="20"/>
        <v>ASALARIADO</v>
      </c>
      <c r="Q411" s="5" t="e">
        <f ca="1">IF($H411="SI", $O411, _xludf.NA())</f>
        <v>#NAME?</v>
      </c>
      <c r="R411" s="5">
        <f>IF($H411="NO",$O411, _xludf.NA())</f>
        <v>22</v>
      </c>
      <c r="S411" s="5" t="e">
        <f ca="1">IF($H411="SI",$N411, _xludf.NA())</f>
        <v>#NAME?</v>
      </c>
      <c r="T411" s="5">
        <f>IF($H411="NO",$N411, _xludf.NA())</f>
        <v>500000</v>
      </c>
    </row>
    <row r="412" spans="1:20" x14ac:dyDescent="0.3">
      <c r="A412">
        <v>411</v>
      </c>
      <c r="B412" t="s">
        <v>15</v>
      </c>
      <c r="C412">
        <v>594092</v>
      </c>
      <c r="D412" t="s">
        <v>18</v>
      </c>
      <c r="E412" t="s">
        <v>16</v>
      </c>
      <c r="F412" t="s">
        <v>12</v>
      </c>
      <c r="G412" t="s">
        <v>13</v>
      </c>
      <c r="H412" t="s">
        <v>13</v>
      </c>
      <c r="I412">
        <v>55</v>
      </c>
      <c r="J412">
        <f>(moras__2[[#This Row],[EDAD]]-AVERAGE(I:I))/ _xlfn.STDEV.P(I:I)</f>
        <v>0.92418158605779133</v>
      </c>
      <c r="K412" t="str">
        <f>IF(ABS(moras__2[[#This Row],[Z-Score de edad]])&gt;1.96, "Atípico","Normal")</f>
        <v>Normal</v>
      </c>
      <c r="L412">
        <f>(moras__2[[#This Row],[SALARIO]]-AVERAGE(C:C)) / _xlfn.STDEV.P(C:C)</f>
        <v>-7.8234836225469548E-2</v>
      </c>
      <c r="M412" t="str">
        <f>IF(ABS(moras__2[[#This Row],[Z-Score de salario]])&gt;1.96, "Atípico", "Normal")</f>
        <v>Normal</v>
      </c>
      <c r="N412" s="5">
        <f t="shared" si="18"/>
        <v>594092</v>
      </c>
      <c r="O412" s="5">
        <f t="shared" si="19"/>
        <v>55</v>
      </c>
      <c r="P412" s="5" t="str">
        <f t="shared" si="20"/>
        <v>TRABAJADOR INDEPENDIENTE</v>
      </c>
      <c r="Q412" s="5" t="e">
        <f ca="1">IF($H412="SI", $O412, _xludf.NA())</f>
        <v>#NAME?</v>
      </c>
      <c r="R412" s="5">
        <f>IF($H412="NO",$O412, _xludf.NA())</f>
        <v>55</v>
      </c>
      <c r="S412" s="5" t="e">
        <f ca="1">IF($H412="SI",$N412, _xludf.NA())</f>
        <v>#NAME?</v>
      </c>
      <c r="T412" s="5">
        <f>IF($H412="NO",$N412, _xludf.NA())</f>
        <v>594092</v>
      </c>
    </row>
    <row r="413" spans="1:20" x14ac:dyDescent="0.3">
      <c r="A413">
        <v>412</v>
      </c>
      <c r="B413" t="s">
        <v>9</v>
      </c>
      <c r="C413">
        <v>639148</v>
      </c>
      <c r="D413" t="s">
        <v>18</v>
      </c>
      <c r="E413" t="s">
        <v>16</v>
      </c>
      <c r="F413" t="s">
        <v>12</v>
      </c>
      <c r="G413" t="s">
        <v>12</v>
      </c>
      <c r="H413" t="s">
        <v>12</v>
      </c>
      <c r="I413">
        <v>49</v>
      </c>
      <c r="J413">
        <f>(moras__2[[#This Row],[EDAD]]-AVERAGE(I:I))/ _xlfn.STDEV.P(I:I)</f>
        <v>0.50068722861407822</v>
      </c>
      <c r="K413" t="str">
        <f>IF(ABS(moras__2[[#This Row],[Z-Score de edad]])&gt;1.96, "Atípico","Normal")</f>
        <v>Normal</v>
      </c>
      <c r="L413">
        <f>(moras__2[[#This Row],[SALARIO]]-AVERAGE(C:C)) / _xlfn.STDEV.P(C:C)</f>
        <v>-2.2673338536546354E-2</v>
      </c>
      <c r="M413" t="str">
        <f>IF(ABS(moras__2[[#This Row],[Z-Score de salario]])&gt;1.96, "Atípico", "Normal")</f>
        <v>Normal</v>
      </c>
      <c r="N413" s="5">
        <f t="shared" si="18"/>
        <v>639148</v>
      </c>
      <c r="O413" s="5">
        <f t="shared" si="19"/>
        <v>49</v>
      </c>
      <c r="P413" s="5" t="str">
        <f t="shared" si="20"/>
        <v>TRABAJADOR INDEPENDIENTE</v>
      </c>
      <c r="Q413" s="5">
        <f>IF($H413="SI", $O413, _xludf.NA())</f>
        <v>49</v>
      </c>
      <c r="R413" s="5" t="e">
        <f ca="1">IF($H413="NO",$O413, _xludf.NA())</f>
        <v>#NAME?</v>
      </c>
      <c r="S413" s="5">
        <f>IF($H413="SI",$N413, _xludf.NA())</f>
        <v>639148</v>
      </c>
      <c r="T413" s="5" t="e">
        <f ca="1">IF($H413="NO",$N413, _xludf.NA())</f>
        <v>#NAME?</v>
      </c>
    </row>
    <row r="414" spans="1:20" x14ac:dyDescent="0.3">
      <c r="A414">
        <v>413</v>
      </c>
      <c r="B414" t="s">
        <v>9</v>
      </c>
      <c r="C414">
        <v>415861</v>
      </c>
      <c r="D414" t="s">
        <v>18</v>
      </c>
      <c r="E414" t="s">
        <v>16</v>
      </c>
      <c r="F414" t="s">
        <v>12</v>
      </c>
      <c r="G414" t="s">
        <v>12</v>
      </c>
      <c r="H414" t="s">
        <v>12</v>
      </c>
      <c r="I414">
        <v>45</v>
      </c>
      <c r="J414">
        <f>(moras__2[[#This Row],[EDAD]]-AVERAGE(I:I))/ _xlfn.STDEV.P(I:I)</f>
        <v>0.2183576569849362</v>
      </c>
      <c r="K414" t="str">
        <f>IF(ABS(moras__2[[#This Row],[Z-Score de edad]])&gt;1.96, "Atípico","Normal")</f>
        <v>Normal</v>
      </c>
      <c r="L414">
        <f>(moras__2[[#This Row],[SALARIO]]-AVERAGE(C:C)) / _xlfn.STDEV.P(C:C)</f>
        <v>-0.2980231284527971</v>
      </c>
      <c r="M414" t="str">
        <f>IF(ABS(moras__2[[#This Row],[Z-Score de salario]])&gt;1.96, "Atípico", "Normal")</f>
        <v>Normal</v>
      </c>
      <c r="N414" s="5">
        <f t="shared" si="18"/>
        <v>415861</v>
      </c>
      <c r="O414" s="5">
        <f t="shared" si="19"/>
        <v>45</v>
      </c>
      <c r="P414" s="5" t="str">
        <f t="shared" si="20"/>
        <v>TRABAJADOR INDEPENDIENTE</v>
      </c>
      <c r="Q414" s="5">
        <f>IF($H414="SI", $O414, _xludf.NA())</f>
        <v>45</v>
      </c>
      <c r="R414" s="5" t="e">
        <f ca="1">IF($H414="NO",$O414, _xludf.NA())</f>
        <v>#NAME?</v>
      </c>
      <c r="S414" s="5">
        <f>IF($H414="SI",$N414, _xludf.NA())</f>
        <v>415861</v>
      </c>
      <c r="T414" s="5" t="e">
        <f ca="1">IF($H414="NO",$N414, _xludf.NA())</f>
        <v>#NAME?</v>
      </c>
    </row>
    <row r="415" spans="1:20" x14ac:dyDescent="0.3">
      <c r="A415">
        <v>414</v>
      </c>
      <c r="B415" t="s">
        <v>9</v>
      </c>
      <c r="C415">
        <v>854328.45</v>
      </c>
      <c r="D415" t="s">
        <v>10</v>
      </c>
      <c r="E415" t="s">
        <v>11</v>
      </c>
      <c r="F415" t="s">
        <v>12</v>
      </c>
      <c r="G415" t="s">
        <v>13</v>
      </c>
      <c r="H415" t="s">
        <v>13</v>
      </c>
      <c r="I415">
        <v>50</v>
      </c>
      <c r="J415">
        <f>(moras__2[[#This Row],[EDAD]]-AVERAGE(I:I))/ _xlfn.STDEV.P(I:I)</f>
        <v>0.57126962152136374</v>
      </c>
      <c r="K415" t="str">
        <f>IF(ABS(moras__2[[#This Row],[Z-Score de edad]])&gt;1.96, "Atípico","Normal")</f>
        <v>Normal</v>
      </c>
      <c r="L415">
        <f>(moras__2[[#This Row],[SALARIO]]-AVERAGE(C:C)) / _xlfn.STDEV.P(C:C)</f>
        <v>0.24267973486935851</v>
      </c>
      <c r="M415" t="str">
        <f>IF(ABS(moras__2[[#This Row],[Z-Score de salario]])&gt;1.96, "Atípico", "Normal")</f>
        <v>Normal</v>
      </c>
      <c r="N415" s="5">
        <f t="shared" si="18"/>
        <v>854328.45</v>
      </c>
      <c r="O415" s="5">
        <f t="shared" si="19"/>
        <v>50</v>
      </c>
      <c r="P415" s="5" t="str">
        <f t="shared" si="20"/>
        <v>ASALARIADO</v>
      </c>
      <c r="Q415" s="5" t="e">
        <f ca="1">IF($H415="SI", $O415, _xludf.NA())</f>
        <v>#NAME?</v>
      </c>
      <c r="R415" s="5">
        <f>IF($H415="NO",$O415, _xludf.NA())</f>
        <v>50</v>
      </c>
      <c r="S415" s="5" t="e">
        <f ca="1">IF($H415="SI",$N415, _xludf.NA())</f>
        <v>#NAME?</v>
      </c>
      <c r="T415" s="5">
        <f>IF($H415="NO",$N415, _xludf.NA())</f>
        <v>854328.45</v>
      </c>
    </row>
    <row r="416" spans="1:20" x14ac:dyDescent="0.3">
      <c r="A416">
        <v>415</v>
      </c>
      <c r="B416" t="s">
        <v>9</v>
      </c>
      <c r="C416">
        <v>293000</v>
      </c>
      <c r="D416" t="s">
        <v>10</v>
      </c>
      <c r="E416" t="s">
        <v>16</v>
      </c>
      <c r="F416" t="s">
        <v>12</v>
      </c>
      <c r="G416" t="s">
        <v>13</v>
      </c>
      <c r="H416" t="s">
        <v>13</v>
      </c>
      <c r="I416">
        <v>38</v>
      </c>
      <c r="J416">
        <f>(moras__2[[#This Row],[EDAD]]-AVERAGE(I:I))/ _xlfn.STDEV.P(I:I)</f>
        <v>-0.27571909336606237</v>
      </c>
      <c r="K416" t="str">
        <f>IF(ABS(moras__2[[#This Row],[Z-Score de edad]])&gt;1.96, "Atípico","Normal")</f>
        <v>Normal</v>
      </c>
      <c r="L416">
        <f>(moras__2[[#This Row],[SALARIO]]-AVERAGE(C:C)) / _xlfn.STDEV.P(C:C)</f>
        <v>-0.44953105564470919</v>
      </c>
      <c r="M416" t="str">
        <f>IF(ABS(moras__2[[#This Row],[Z-Score de salario]])&gt;1.96, "Atípico", "Normal")</f>
        <v>Normal</v>
      </c>
      <c r="N416" s="5">
        <f t="shared" si="18"/>
        <v>293000</v>
      </c>
      <c r="O416" s="5">
        <f t="shared" si="19"/>
        <v>38</v>
      </c>
      <c r="P416" s="5" t="str">
        <f t="shared" si="20"/>
        <v>ASALARIADO</v>
      </c>
      <c r="Q416" s="5" t="e">
        <f ca="1">IF($H416="SI", $O416, _xludf.NA())</f>
        <v>#NAME?</v>
      </c>
      <c r="R416" s="5">
        <f>IF($H416="NO",$O416, _xludf.NA())</f>
        <v>38</v>
      </c>
      <c r="S416" s="5" t="e">
        <f ca="1">IF($H416="SI",$N416, _xludf.NA())</f>
        <v>#NAME?</v>
      </c>
      <c r="T416" s="5">
        <f>IF($H416="NO",$N416, _xludf.NA())</f>
        <v>293000</v>
      </c>
    </row>
    <row r="417" spans="1:20" x14ac:dyDescent="0.3">
      <c r="A417">
        <v>416</v>
      </c>
      <c r="B417" t="s">
        <v>9</v>
      </c>
      <c r="C417">
        <v>213192</v>
      </c>
      <c r="D417" t="s">
        <v>10</v>
      </c>
      <c r="E417" t="s">
        <v>16</v>
      </c>
      <c r="F417" t="s">
        <v>12</v>
      </c>
      <c r="G417" t="s">
        <v>13</v>
      </c>
      <c r="H417" t="s">
        <v>13</v>
      </c>
      <c r="I417">
        <v>30</v>
      </c>
      <c r="J417">
        <f>(moras__2[[#This Row],[EDAD]]-AVERAGE(I:I))/ _xlfn.STDEV.P(I:I)</f>
        <v>-0.84037823662434652</v>
      </c>
      <c r="K417" t="str">
        <f>IF(ABS(moras__2[[#This Row],[Z-Score de edad]])&gt;1.96, "Atípico","Normal")</f>
        <v>Normal</v>
      </c>
      <c r="L417">
        <f>(moras__2[[#This Row],[SALARIO]]-AVERAGE(C:C)) / _xlfn.STDEV.P(C:C)</f>
        <v>-0.54794751532949215</v>
      </c>
      <c r="M417" t="str">
        <f>IF(ABS(moras__2[[#This Row],[Z-Score de salario]])&gt;1.96, "Atípico", "Normal")</f>
        <v>Normal</v>
      </c>
      <c r="N417" s="5">
        <f t="shared" si="18"/>
        <v>213192</v>
      </c>
      <c r="O417" s="5">
        <f t="shared" si="19"/>
        <v>30</v>
      </c>
      <c r="P417" s="5" t="str">
        <f t="shared" si="20"/>
        <v>ASALARIADO</v>
      </c>
      <c r="Q417" s="5" t="e">
        <f ca="1">IF($H417="SI", $O417, _xludf.NA())</f>
        <v>#NAME?</v>
      </c>
      <c r="R417" s="5">
        <f>IF($H417="NO",$O417, _xludf.NA())</f>
        <v>30</v>
      </c>
      <c r="S417" s="5" t="e">
        <f ca="1">IF($H417="SI",$N417, _xludf.NA())</f>
        <v>#NAME?</v>
      </c>
      <c r="T417" s="5">
        <f>IF($H417="NO",$N417, _xludf.NA())</f>
        <v>213192</v>
      </c>
    </row>
    <row r="418" spans="1:20" x14ac:dyDescent="0.3">
      <c r="A418">
        <v>417</v>
      </c>
      <c r="B418" t="s">
        <v>15</v>
      </c>
      <c r="C418">
        <v>5063660</v>
      </c>
      <c r="D418" t="s">
        <v>10</v>
      </c>
      <c r="E418" t="s">
        <v>11</v>
      </c>
      <c r="F418" t="s">
        <v>12</v>
      </c>
      <c r="G418" t="s">
        <v>13</v>
      </c>
      <c r="H418" t="s">
        <v>12</v>
      </c>
      <c r="I418">
        <v>40</v>
      </c>
      <c r="J418">
        <f>(moras__2[[#This Row],[EDAD]]-AVERAGE(I:I))/ _xlfn.STDEV.P(I:I)</f>
        <v>-0.13455430755149136</v>
      </c>
      <c r="K418" t="str">
        <f>IF(ABS(moras__2[[#This Row],[Z-Score de edad]])&gt;1.96, "Atípico","Normal")</f>
        <v>Normal</v>
      </c>
      <c r="L418">
        <f>(moras__2[[#This Row],[SALARIO]]-AVERAGE(C:C)) / _xlfn.STDEV.P(C:C)</f>
        <v>5.4334815190320995</v>
      </c>
      <c r="M418" t="str">
        <f>IF(ABS(moras__2[[#This Row],[Z-Score de salario]])&gt;1.96, "Atípico", "Normal")</f>
        <v>Atípico</v>
      </c>
      <c r="N418" s="5">
        <f t="shared" si="18"/>
        <v>5063660</v>
      </c>
      <c r="O418" s="5">
        <f t="shared" si="19"/>
        <v>40</v>
      </c>
      <c r="P418" s="5" t="str">
        <f t="shared" si="20"/>
        <v>ASALARIADO</v>
      </c>
      <c r="Q418" s="5">
        <f>IF($H418="SI", $O418, _xludf.NA())</f>
        <v>40</v>
      </c>
      <c r="R418" s="5" t="e">
        <f ca="1">IF($H418="NO",$O418, _xludf.NA())</f>
        <v>#NAME?</v>
      </c>
      <c r="S418" s="5">
        <f>IF($H418="SI",$N418, _xludf.NA())</f>
        <v>5063660</v>
      </c>
      <c r="T418" s="5" t="e">
        <f ca="1">IF($H418="NO",$N418, _xludf.NA())</f>
        <v>#NAME?</v>
      </c>
    </row>
    <row r="419" spans="1:20" x14ac:dyDescent="0.3">
      <c r="A419">
        <v>418</v>
      </c>
      <c r="B419" t="s">
        <v>15</v>
      </c>
      <c r="C419">
        <v>736280</v>
      </c>
      <c r="D419" t="s">
        <v>10</v>
      </c>
      <c r="E419" t="s">
        <v>16</v>
      </c>
      <c r="F419" t="s">
        <v>12</v>
      </c>
      <c r="G419" t="s">
        <v>13</v>
      </c>
      <c r="H419" t="s">
        <v>13</v>
      </c>
      <c r="I419">
        <v>33</v>
      </c>
      <c r="J419">
        <f>(moras__2[[#This Row],[EDAD]]-AVERAGE(I:I))/ _xlfn.STDEV.P(I:I)</f>
        <v>-0.62863105790248996</v>
      </c>
      <c r="K419" t="str">
        <f>IF(ABS(moras__2[[#This Row],[Z-Score de edad]])&gt;1.96, "Atípico","Normal")</f>
        <v>Normal</v>
      </c>
      <c r="L419">
        <f>(moras__2[[#This Row],[SALARIO]]-AVERAGE(C:C)) / _xlfn.STDEV.P(C:C)</f>
        <v>9.7106477548336623E-2</v>
      </c>
      <c r="M419" t="str">
        <f>IF(ABS(moras__2[[#This Row],[Z-Score de salario]])&gt;1.96, "Atípico", "Normal")</f>
        <v>Normal</v>
      </c>
      <c r="N419" s="5">
        <f t="shared" si="18"/>
        <v>736280</v>
      </c>
      <c r="O419" s="5">
        <f t="shared" si="19"/>
        <v>33</v>
      </c>
      <c r="P419" s="5" t="str">
        <f t="shared" si="20"/>
        <v>ASALARIADO</v>
      </c>
      <c r="Q419" s="5" t="e">
        <f ca="1">IF($H419="SI", $O419, _xludf.NA())</f>
        <v>#NAME?</v>
      </c>
      <c r="R419" s="5">
        <f>IF($H419="NO",$O419, _xludf.NA())</f>
        <v>33</v>
      </c>
      <c r="S419" s="5" t="e">
        <f ca="1">IF($H419="SI",$N419, _xludf.NA())</f>
        <v>#NAME?</v>
      </c>
      <c r="T419" s="5">
        <f>IF($H419="NO",$N419, _xludf.NA())</f>
        <v>736280</v>
      </c>
    </row>
    <row r="420" spans="1:20" x14ac:dyDescent="0.3">
      <c r="A420">
        <v>419</v>
      </c>
      <c r="B420" t="s">
        <v>9</v>
      </c>
      <c r="C420">
        <v>200000</v>
      </c>
      <c r="D420" t="s">
        <v>10</v>
      </c>
      <c r="E420" t="s">
        <v>16</v>
      </c>
      <c r="F420" t="s">
        <v>12</v>
      </c>
      <c r="G420" t="s">
        <v>13</v>
      </c>
      <c r="H420" t="s">
        <v>13</v>
      </c>
      <c r="I420">
        <v>46</v>
      </c>
      <c r="J420">
        <f>(moras__2[[#This Row],[EDAD]]-AVERAGE(I:I))/ _xlfn.STDEV.P(I:I)</f>
        <v>0.28894004989222172</v>
      </c>
      <c r="K420" t="str">
        <f>IF(ABS(moras__2[[#This Row],[Z-Score de edad]])&gt;1.96, "Atípico","Normal")</f>
        <v>Normal</v>
      </c>
      <c r="L420">
        <f>(moras__2[[#This Row],[SALARIO]]-AVERAGE(C:C)) / _xlfn.STDEV.P(C:C)</f>
        <v>-0.56421543253280082</v>
      </c>
      <c r="M420" t="str">
        <f>IF(ABS(moras__2[[#This Row],[Z-Score de salario]])&gt;1.96, "Atípico", "Normal")</f>
        <v>Normal</v>
      </c>
      <c r="N420" s="5">
        <f t="shared" si="18"/>
        <v>200000</v>
      </c>
      <c r="O420" s="5">
        <f t="shared" si="19"/>
        <v>46</v>
      </c>
      <c r="P420" s="5" t="str">
        <f t="shared" si="20"/>
        <v>ASALARIADO</v>
      </c>
      <c r="Q420" s="5" t="e">
        <f ca="1">IF($H420="SI", $O420, _xludf.NA())</f>
        <v>#NAME?</v>
      </c>
      <c r="R420" s="5">
        <f>IF($H420="NO",$O420, _xludf.NA())</f>
        <v>46</v>
      </c>
      <c r="S420" s="5" t="e">
        <f ca="1">IF($H420="SI",$N420, _xludf.NA())</f>
        <v>#NAME?</v>
      </c>
      <c r="T420" s="5">
        <f>IF($H420="NO",$N420, _xludf.NA())</f>
        <v>200000</v>
      </c>
    </row>
    <row r="421" spans="1:20" x14ac:dyDescent="0.3">
      <c r="A421">
        <v>420</v>
      </c>
      <c r="B421" t="s">
        <v>9</v>
      </c>
      <c r="C421">
        <v>92670</v>
      </c>
      <c r="D421" t="s">
        <v>10</v>
      </c>
      <c r="E421" t="s">
        <v>16</v>
      </c>
      <c r="F421" t="s">
        <v>12</v>
      </c>
      <c r="G421" t="s">
        <v>13</v>
      </c>
      <c r="H421" t="s">
        <v>13</v>
      </c>
      <c r="I421">
        <v>22</v>
      </c>
      <c r="J421">
        <f>(moras__2[[#This Row],[EDAD]]-AVERAGE(I:I))/ _xlfn.STDEV.P(I:I)</f>
        <v>-1.4050373798826306</v>
      </c>
      <c r="K421" t="str">
        <f>IF(ABS(moras__2[[#This Row],[Z-Score de edad]])&gt;1.96, "Atípico","Normal")</f>
        <v>Normal</v>
      </c>
      <c r="L421">
        <f>(moras__2[[#This Row],[SALARIO]]-AVERAGE(C:C)) / _xlfn.STDEV.P(C:C)</f>
        <v>-0.69657106878440167</v>
      </c>
      <c r="M421" t="str">
        <f>IF(ABS(moras__2[[#This Row],[Z-Score de salario]])&gt;1.96, "Atípico", "Normal")</f>
        <v>Normal</v>
      </c>
      <c r="N421" s="5">
        <f t="shared" si="18"/>
        <v>92670</v>
      </c>
      <c r="O421" s="5">
        <f t="shared" si="19"/>
        <v>22</v>
      </c>
      <c r="P421" s="5" t="str">
        <f t="shared" si="20"/>
        <v>ASALARIADO</v>
      </c>
      <c r="Q421" s="5" t="e">
        <f ca="1">IF($H421="SI", $O421, _xludf.NA())</f>
        <v>#NAME?</v>
      </c>
      <c r="R421" s="5">
        <f>IF($H421="NO",$O421, _xludf.NA())</f>
        <v>22</v>
      </c>
      <c r="S421" s="5" t="e">
        <f ca="1">IF($H421="SI",$N421, _xludf.NA())</f>
        <v>#NAME?</v>
      </c>
      <c r="T421" s="5">
        <f>IF($H421="NO",$N421, _xludf.NA())</f>
        <v>92670</v>
      </c>
    </row>
    <row r="422" spans="1:20" x14ac:dyDescent="0.3">
      <c r="A422">
        <v>421</v>
      </c>
      <c r="B422" t="s">
        <v>9</v>
      </c>
      <c r="C422">
        <v>492739.1</v>
      </c>
      <c r="D422" t="s">
        <v>10</v>
      </c>
      <c r="E422" t="s">
        <v>16</v>
      </c>
      <c r="F422" t="s">
        <v>12</v>
      </c>
      <c r="G422" t="s">
        <v>12</v>
      </c>
      <c r="H422" t="s">
        <v>13</v>
      </c>
      <c r="I422">
        <v>45</v>
      </c>
      <c r="J422">
        <f>(moras__2[[#This Row],[EDAD]]-AVERAGE(I:I))/ _xlfn.STDEV.P(I:I)</f>
        <v>0.2183576569849362</v>
      </c>
      <c r="K422" t="str">
        <f>IF(ABS(moras__2[[#This Row],[Z-Score de edad]])&gt;1.96, "Atípico","Normal")</f>
        <v>Normal</v>
      </c>
      <c r="L422">
        <f>(moras__2[[#This Row],[SALARIO]]-AVERAGE(C:C)) / _xlfn.STDEV.P(C:C)</f>
        <v>-0.20321971990612617</v>
      </c>
      <c r="M422" t="str">
        <f>IF(ABS(moras__2[[#This Row],[Z-Score de salario]])&gt;1.96, "Atípico", "Normal")</f>
        <v>Normal</v>
      </c>
      <c r="N422" s="5">
        <f t="shared" si="18"/>
        <v>492739.1</v>
      </c>
      <c r="O422" s="5">
        <f t="shared" si="19"/>
        <v>45</v>
      </c>
      <c r="P422" s="5" t="str">
        <f t="shared" si="20"/>
        <v>ASALARIADO</v>
      </c>
      <c r="Q422" s="5" t="e">
        <f ca="1">IF($H422="SI", $O422, _xludf.NA())</f>
        <v>#NAME?</v>
      </c>
      <c r="R422" s="5">
        <f>IF($H422="NO",$O422, _xludf.NA())</f>
        <v>45</v>
      </c>
      <c r="S422" s="5" t="e">
        <f ca="1">IF($H422="SI",$N422, _xludf.NA())</f>
        <v>#NAME?</v>
      </c>
      <c r="T422" s="5">
        <f>IF($H422="NO",$N422, _xludf.NA())</f>
        <v>492739.1</v>
      </c>
    </row>
    <row r="423" spans="1:20" x14ac:dyDescent="0.3">
      <c r="A423">
        <v>422</v>
      </c>
      <c r="B423" t="s">
        <v>9</v>
      </c>
      <c r="C423">
        <v>136224.42000000001</v>
      </c>
      <c r="D423" t="s">
        <v>10</v>
      </c>
      <c r="E423" t="s">
        <v>16</v>
      </c>
      <c r="F423" t="s">
        <v>12</v>
      </c>
      <c r="G423" t="s">
        <v>13</v>
      </c>
      <c r="H423" t="s">
        <v>13</v>
      </c>
      <c r="I423">
        <v>30</v>
      </c>
      <c r="J423">
        <f>(moras__2[[#This Row],[EDAD]]-AVERAGE(I:I))/ _xlfn.STDEV.P(I:I)</f>
        <v>-0.84037823662434652</v>
      </c>
      <c r="K423" t="str">
        <f>IF(ABS(moras__2[[#This Row],[Z-Score de edad]])&gt;1.96, "Atípico","Normal")</f>
        <v>Normal</v>
      </c>
      <c r="L423">
        <f>(moras__2[[#This Row],[SALARIO]]-AVERAGE(C:C)) / _xlfn.STDEV.P(C:C)</f>
        <v>-0.64286126751104422</v>
      </c>
      <c r="M423" t="str">
        <f>IF(ABS(moras__2[[#This Row],[Z-Score de salario]])&gt;1.96, "Atípico", "Normal")</f>
        <v>Normal</v>
      </c>
      <c r="N423" s="5">
        <f t="shared" si="18"/>
        <v>136224.42000000001</v>
      </c>
      <c r="O423" s="5">
        <f t="shared" si="19"/>
        <v>30</v>
      </c>
      <c r="P423" s="5" t="str">
        <f t="shared" si="20"/>
        <v>ASALARIADO</v>
      </c>
      <c r="Q423" s="5" t="e">
        <f ca="1">IF($H423="SI", $O423, _xludf.NA())</f>
        <v>#NAME?</v>
      </c>
      <c r="R423" s="5">
        <f>IF($H423="NO",$O423, _xludf.NA())</f>
        <v>30</v>
      </c>
      <c r="S423" s="5" t="e">
        <f ca="1">IF($H423="SI",$N423, _xludf.NA())</f>
        <v>#NAME?</v>
      </c>
      <c r="T423" s="5">
        <f>IF($H423="NO",$N423, _xludf.NA())</f>
        <v>136224.42000000001</v>
      </c>
    </row>
    <row r="424" spans="1:20" x14ac:dyDescent="0.3">
      <c r="A424">
        <v>423</v>
      </c>
      <c r="B424" t="s">
        <v>9</v>
      </c>
      <c r="C424">
        <v>1189549</v>
      </c>
      <c r="D424" t="s">
        <v>18</v>
      </c>
      <c r="E424" t="s">
        <v>16</v>
      </c>
      <c r="F424" t="s">
        <v>12</v>
      </c>
      <c r="G424" t="s">
        <v>13</v>
      </c>
      <c r="H424" t="s">
        <v>13</v>
      </c>
      <c r="I424">
        <v>50</v>
      </c>
      <c r="J424">
        <f>(moras__2[[#This Row],[EDAD]]-AVERAGE(I:I))/ _xlfn.STDEV.P(I:I)</f>
        <v>0.57126962152136374</v>
      </c>
      <c r="K424" t="str">
        <f>IF(ABS(moras__2[[#This Row],[Z-Score de edad]])&gt;1.96, "Atípico","Normal")</f>
        <v>Normal</v>
      </c>
      <c r="L424">
        <f>(moras__2[[#This Row],[SALARIO]]-AVERAGE(C:C)) / _xlfn.STDEV.P(C:C)</f>
        <v>0.65606209935143778</v>
      </c>
      <c r="M424" t="str">
        <f>IF(ABS(moras__2[[#This Row],[Z-Score de salario]])&gt;1.96, "Atípico", "Normal")</f>
        <v>Normal</v>
      </c>
      <c r="N424" s="5">
        <f t="shared" si="18"/>
        <v>1189549</v>
      </c>
      <c r="O424" s="5">
        <f t="shared" si="19"/>
        <v>50</v>
      </c>
      <c r="P424" s="5" t="str">
        <f t="shared" si="20"/>
        <v>TRABAJADOR INDEPENDIENTE</v>
      </c>
      <c r="Q424" s="5" t="e">
        <f ca="1">IF($H424="SI", $O424, _xludf.NA())</f>
        <v>#NAME?</v>
      </c>
      <c r="R424" s="5">
        <f>IF($H424="NO",$O424, _xludf.NA())</f>
        <v>50</v>
      </c>
      <c r="S424" s="5" t="e">
        <f ca="1">IF($H424="SI",$N424, _xludf.NA())</f>
        <v>#NAME?</v>
      </c>
      <c r="T424" s="5">
        <f>IF($H424="NO",$N424, _xludf.NA())</f>
        <v>1189549</v>
      </c>
    </row>
    <row r="425" spans="1:20" x14ac:dyDescent="0.3">
      <c r="A425">
        <v>424</v>
      </c>
      <c r="B425" t="s">
        <v>15</v>
      </c>
      <c r="C425">
        <v>339035</v>
      </c>
      <c r="D425" t="s">
        <v>10</v>
      </c>
      <c r="E425" t="s">
        <v>16</v>
      </c>
      <c r="F425" t="s">
        <v>12</v>
      </c>
      <c r="G425" t="s">
        <v>13</v>
      </c>
      <c r="H425" t="s">
        <v>13</v>
      </c>
      <c r="I425">
        <v>40</v>
      </c>
      <c r="J425">
        <f>(moras__2[[#This Row],[EDAD]]-AVERAGE(I:I))/ _xlfn.STDEV.P(I:I)</f>
        <v>-0.13455430755149136</v>
      </c>
      <c r="K425" t="str">
        <f>IF(ABS(moras__2[[#This Row],[Z-Score de edad]])&gt;1.96, "Atípico","Normal")</f>
        <v>Normal</v>
      </c>
      <c r="L425">
        <f>(moras__2[[#This Row],[SALARIO]]-AVERAGE(C:C)) / _xlfn.STDEV.P(C:C)</f>
        <v>-0.39276228908510386</v>
      </c>
      <c r="M425" t="str">
        <f>IF(ABS(moras__2[[#This Row],[Z-Score de salario]])&gt;1.96, "Atípico", "Normal")</f>
        <v>Normal</v>
      </c>
      <c r="N425" s="5">
        <f t="shared" si="18"/>
        <v>339035</v>
      </c>
      <c r="O425" s="5">
        <f t="shared" si="19"/>
        <v>40</v>
      </c>
      <c r="P425" s="5" t="str">
        <f t="shared" si="20"/>
        <v>ASALARIADO</v>
      </c>
      <c r="Q425" s="5" t="e">
        <f ca="1">IF($H425="SI", $O425, _xludf.NA())</f>
        <v>#NAME?</v>
      </c>
      <c r="R425" s="5">
        <f>IF($H425="NO",$O425, _xludf.NA())</f>
        <v>40</v>
      </c>
      <c r="S425" s="5" t="e">
        <f ca="1">IF($H425="SI",$N425, _xludf.NA())</f>
        <v>#NAME?</v>
      </c>
      <c r="T425" s="5">
        <f>IF($H425="NO",$N425, _xludf.NA())</f>
        <v>339035</v>
      </c>
    </row>
    <row r="426" spans="1:20" x14ac:dyDescent="0.3">
      <c r="A426">
        <v>425</v>
      </c>
      <c r="B426" t="s">
        <v>9</v>
      </c>
      <c r="C426">
        <v>581850</v>
      </c>
      <c r="D426" t="s">
        <v>10</v>
      </c>
      <c r="E426" t="s">
        <v>16</v>
      </c>
      <c r="F426" t="s">
        <v>12</v>
      </c>
      <c r="G426" t="s">
        <v>13</v>
      </c>
      <c r="H426" t="s">
        <v>13</v>
      </c>
      <c r="I426">
        <v>32</v>
      </c>
      <c r="J426">
        <f>(moras__2[[#This Row],[EDAD]]-AVERAGE(I:I))/ _xlfn.STDEV.P(I:I)</f>
        <v>-0.69921345080977548</v>
      </c>
      <c r="K426" t="str">
        <f>IF(ABS(moras__2[[#This Row],[Z-Score de edad]])&gt;1.96, "Atípico","Normal")</f>
        <v>Normal</v>
      </c>
      <c r="L426">
        <f>(moras__2[[#This Row],[SALARIO]]-AVERAGE(C:C)) / _xlfn.STDEV.P(C:C)</f>
        <v>-9.3331246353039632E-2</v>
      </c>
      <c r="M426" t="str">
        <f>IF(ABS(moras__2[[#This Row],[Z-Score de salario]])&gt;1.96, "Atípico", "Normal")</f>
        <v>Normal</v>
      </c>
      <c r="N426" s="5">
        <f t="shared" si="18"/>
        <v>581850</v>
      </c>
      <c r="O426" s="5">
        <f t="shared" si="19"/>
        <v>32</v>
      </c>
      <c r="P426" s="5" t="str">
        <f t="shared" si="20"/>
        <v>ASALARIADO</v>
      </c>
      <c r="Q426" s="5" t="e">
        <f ca="1">IF($H426="SI", $O426, _xludf.NA())</f>
        <v>#NAME?</v>
      </c>
      <c r="R426" s="5">
        <f>IF($H426="NO",$O426, _xludf.NA())</f>
        <v>32</v>
      </c>
      <c r="S426" s="5" t="e">
        <f ca="1">IF($H426="SI",$N426, _xludf.NA())</f>
        <v>#NAME?</v>
      </c>
      <c r="T426" s="5">
        <f>IF($H426="NO",$N426, _xludf.NA())</f>
        <v>581850</v>
      </c>
    </row>
    <row r="427" spans="1:20" x14ac:dyDescent="0.3">
      <c r="A427">
        <v>426</v>
      </c>
      <c r="B427" t="s">
        <v>9</v>
      </c>
      <c r="C427">
        <v>425737</v>
      </c>
      <c r="D427" t="s">
        <v>18</v>
      </c>
      <c r="E427" t="s">
        <v>16</v>
      </c>
      <c r="F427" t="s">
        <v>12</v>
      </c>
      <c r="G427" t="s">
        <v>13</v>
      </c>
      <c r="H427" t="s">
        <v>12</v>
      </c>
      <c r="I427">
        <v>52</v>
      </c>
      <c r="J427">
        <f>(moras__2[[#This Row],[EDAD]]-AVERAGE(I:I))/ _xlfn.STDEV.P(I:I)</f>
        <v>0.71243440733593477</v>
      </c>
      <c r="K427" t="str">
        <f>IF(ABS(moras__2[[#This Row],[Z-Score de edad]])&gt;1.96, "Atípico","Normal")</f>
        <v>Normal</v>
      </c>
      <c r="L427">
        <f>(moras__2[[#This Row],[SALARIO]]-AVERAGE(C:C)) / _xlfn.STDEV.P(C:C)</f>
        <v>-0.2858443875264875</v>
      </c>
      <c r="M427" t="str">
        <f>IF(ABS(moras__2[[#This Row],[Z-Score de salario]])&gt;1.96, "Atípico", "Normal")</f>
        <v>Normal</v>
      </c>
      <c r="N427" s="5">
        <f t="shared" si="18"/>
        <v>425737</v>
      </c>
      <c r="O427" s="5">
        <f t="shared" si="19"/>
        <v>52</v>
      </c>
      <c r="P427" s="5" t="str">
        <f t="shared" si="20"/>
        <v>TRABAJADOR INDEPENDIENTE</v>
      </c>
      <c r="Q427" s="5">
        <f>IF($H427="SI", $O427, _xludf.NA())</f>
        <v>52</v>
      </c>
      <c r="R427" s="5" t="e">
        <f ca="1">IF($H427="NO",$O427, _xludf.NA())</f>
        <v>#NAME?</v>
      </c>
      <c r="S427" s="5">
        <f>IF($H427="SI",$N427, _xludf.NA())</f>
        <v>425737</v>
      </c>
      <c r="T427" s="5" t="e">
        <f ca="1">IF($H427="NO",$N427, _xludf.NA())</f>
        <v>#NAME?</v>
      </c>
    </row>
    <row r="428" spans="1:20" x14ac:dyDescent="0.3">
      <c r="A428">
        <v>427</v>
      </c>
      <c r="B428" t="s">
        <v>15</v>
      </c>
      <c r="C428">
        <v>622188</v>
      </c>
      <c r="D428" t="s">
        <v>10</v>
      </c>
      <c r="E428" t="s">
        <v>16</v>
      </c>
      <c r="F428" t="s">
        <v>12</v>
      </c>
      <c r="G428" t="s">
        <v>13</v>
      </c>
      <c r="H428" t="s">
        <v>13</v>
      </c>
      <c r="I428">
        <v>31</v>
      </c>
      <c r="J428">
        <f>(moras__2[[#This Row],[EDAD]]-AVERAGE(I:I))/ _xlfn.STDEV.P(I:I)</f>
        <v>-0.769795843717061</v>
      </c>
      <c r="K428" t="str">
        <f>IF(ABS(moras__2[[#This Row],[Z-Score de edad]])&gt;1.96, "Atípico","Normal")</f>
        <v>Normal</v>
      </c>
      <c r="L428">
        <f>(moras__2[[#This Row],[SALARIO]]-AVERAGE(C:C)) / _xlfn.STDEV.P(C:C)</f>
        <v>-4.3587822751837042E-2</v>
      </c>
      <c r="M428" t="str">
        <f>IF(ABS(moras__2[[#This Row],[Z-Score de salario]])&gt;1.96, "Atípico", "Normal")</f>
        <v>Normal</v>
      </c>
      <c r="N428" s="5">
        <f t="shared" si="18"/>
        <v>622188</v>
      </c>
      <c r="O428" s="5">
        <f t="shared" si="19"/>
        <v>31</v>
      </c>
      <c r="P428" s="5" t="str">
        <f t="shared" si="20"/>
        <v>ASALARIADO</v>
      </c>
      <c r="Q428" s="5" t="e">
        <f ca="1">IF($H428="SI", $O428, _xludf.NA())</f>
        <v>#NAME?</v>
      </c>
      <c r="R428" s="5">
        <f>IF($H428="NO",$O428, _xludf.NA())</f>
        <v>31</v>
      </c>
      <c r="S428" s="5" t="e">
        <f ca="1">IF($H428="SI",$N428, _xludf.NA())</f>
        <v>#NAME?</v>
      </c>
      <c r="T428" s="5">
        <f>IF($H428="NO",$N428, _xludf.NA())</f>
        <v>622188</v>
      </c>
    </row>
    <row r="429" spans="1:20" x14ac:dyDescent="0.3">
      <c r="A429">
        <v>428</v>
      </c>
      <c r="B429" t="s">
        <v>15</v>
      </c>
      <c r="C429">
        <v>519825</v>
      </c>
      <c r="D429" t="s">
        <v>18</v>
      </c>
      <c r="E429" t="s">
        <v>16</v>
      </c>
      <c r="F429" t="s">
        <v>12</v>
      </c>
      <c r="G429" t="s">
        <v>13</v>
      </c>
      <c r="H429" t="s">
        <v>12</v>
      </c>
      <c r="I429">
        <v>52</v>
      </c>
      <c r="J429">
        <f>(moras__2[[#This Row],[EDAD]]-AVERAGE(I:I))/ _xlfn.STDEV.P(I:I)</f>
        <v>0.71243440733593477</v>
      </c>
      <c r="K429" t="str">
        <f>IF(ABS(moras__2[[#This Row],[Z-Score de edad]])&gt;1.96, "Atípico","Normal")</f>
        <v>Normal</v>
      </c>
      <c r="L429">
        <f>(moras__2[[#This Row],[SALARIO]]-AVERAGE(C:C)) / _xlfn.STDEV.P(C:C)</f>
        <v>-0.16981832674533945</v>
      </c>
      <c r="M429" t="str">
        <f>IF(ABS(moras__2[[#This Row],[Z-Score de salario]])&gt;1.96, "Atípico", "Normal")</f>
        <v>Normal</v>
      </c>
      <c r="N429" s="5">
        <f t="shared" si="18"/>
        <v>519825</v>
      </c>
      <c r="O429" s="5">
        <f t="shared" si="19"/>
        <v>52</v>
      </c>
      <c r="P429" s="5" t="str">
        <f t="shared" si="20"/>
        <v>TRABAJADOR INDEPENDIENTE</v>
      </c>
      <c r="Q429" s="5">
        <f>IF($H429="SI", $O429, _xludf.NA())</f>
        <v>52</v>
      </c>
      <c r="R429" s="5" t="e">
        <f ca="1">IF($H429="NO",$O429, _xludf.NA())</f>
        <v>#NAME?</v>
      </c>
      <c r="S429" s="5">
        <f>IF($H429="SI",$N429, _xludf.NA())</f>
        <v>519825</v>
      </c>
      <c r="T429" s="5" t="e">
        <f ca="1">IF($H429="NO",$N429, _xludf.NA())</f>
        <v>#NAME?</v>
      </c>
    </row>
    <row r="430" spans="1:20" x14ac:dyDescent="0.3">
      <c r="A430">
        <v>429</v>
      </c>
      <c r="B430" t="s">
        <v>15</v>
      </c>
      <c r="C430">
        <v>651555</v>
      </c>
      <c r="D430" t="s">
        <v>10</v>
      </c>
      <c r="E430" t="s">
        <v>16</v>
      </c>
      <c r="F430" t="s">
        <v>12</v>
      </c>
      <c r="G430" t="s">
        <v>13</v>
      </c>
      <c r="H430" t="s">
        <v>13</v>
      </c>
      <c r="I430">
        <v>39</v>
      </c>
      <c r="J430">
        <f>(moras__2[[#This Row],[EDAD]]-AVERAGE(I:I))/ _xlfn.STDEV.P(I:I)</f>
        <v>-0.20513670045877688</v>
      </c>
      <c r="K430" t="str">
        <f>IF(ABS(moras__2[[#This Row],[Z-Score de edad]])&gt;1.96, "Atípico","Normal")</f>
        <v>Normal</v>
      </c>
      <c r="L430">
        <f>(moras__2[[#This Row],[SALARIO]]-AVERAGE(C:C)) / _xlfn.STDEV.P(C:C)</f>
        <v>-7.3734561274006218E-3</v>
      </c>
      <c r="M430" t="str">
        <f>IF(ABS(moras__2[[#This Row],[Z-Score de salario]])&gt;1.96, "Atípico", "Normal")</f>
        <v>Normal</v>
      </c>
      <c r="N430" s="5">
        <f t="shared" si="18"/>
        <v>651555</v>
      </c>
      <c r="O430" s="5">
        <f t="shared" si="19"/>
        <v>39</v>
      </c>
      <c r="P430" s="5" t="str">
        <f t="shared" si="20"/>
        <v>ASALARIADO</v>
      </c>
      <c r="Q430" s="5" t="e">
        <f ca="1">IF($H430="SI", $O430, _xludf.NA())</f>
        <v>#NAME?</v>
      </c>
      <c r="R430" s="5">
        <f>IF($H430="NO",$O430, _xludf.NA())</f>
        <v>39</v>
      </c>
      <c r="S430" s="5" t="e">
        <f ca="1">IF($H430="SI",$N430, _xludf.NA())</f>
        <v>#NAME?</v>
      </c>
      <c r="T430" s="5">
        <f>IF($H430="NO",$N430, _xludf.NA())</f>
        <v>651555</v>
      </c>
    </row>
    <row r="431" spans="1:20" x14ac:dyDescent="0.3">
      <c r="A431">
        <v>430</v>
      </c>
      <c r="B431" t="s">
        <v>9</v>
      </c>
      <c r="C431">
        <v>432667</v>
      </c>
      <c r="D431" t="s">
        <v>10</v>
      </c>
      <c r="E431" t="s">
        <v>16</v>
      </c>
      <c r="F431" t="s">
        <v>12</v>
      </c>
      <c r="G431" t="s">
        <v>13</v>
      </c>
      <c r="H431" t="s">
        <v>13</v>
      </c>
      <c r="I431">
        <v>23</v>
      </c>
      <c r="J431">
        <f>(moras__2[[#This Row],[EDAD]]-AVERAGE(I:I))/ _xlfn.STDEV.P(I:I)</f>
        <v>-1.334454986975345</v>
      </c>
      <c r="K431" t="str">
        <f>IF(ABS(moras__2[[#This Row],[Z-Score de edad]])&gt;1.96, "Atípico","Normal")</f>
        <v>Normal</v>
      </c>
      <c r="L431">
        <f>(moras__2[[#This Row],[SALARIO]]-AVERAGE(C:C)) / _xlfn.STDEV.P(C:C)</f>
        <v>-0.27729855170031031</v>
      </c>
      <c r="M431" t="str">
        <f>IF(ABS(moras__2[[#This Row],[Z-Score de salario]])&gt;1.96, "Atípico", "Normal")</f>
        <v>Normal</v>
      </c>
      <c r="N431" s="5">
        <f t="shared" si="18"/>
        <v>432667</v>
      </c>
      <c r="O431" s="5">
        <f t="shared" si="19"/>
        <v>23</v>
      </c>
      <c r="P431" s="5" t="str">
        <f t="shared" si="20"/>
        <v>ASALARIADO</v>
      </c>
      <c r="Q431" s="5" t="e">
        <f ca="1">IF($H431="SI", $O431, _xludf.NA())</f>
        <v>#NAME?</v>
      </c>
      <c r="R431" s="5">
        <f>IF($H431="NO",$O431, _xludf.NA())</f>
        <v>23</v>
      </c>
      <c r="S431" s="5" t="e">
        <f ca="1">IF($H431="SI",$N431, _xludf.NA())</f>
        <v>#NAME?</v>
      </c>
      <c r="T431" s="5">
        <f>IF($H431="NO",$N431, _xludf.NA())</f>
        <v>432667</v>
      </c>
    </row>
    <row r="432" spans="1:20" x14ac:dyDescent="0.3">
      <c r="A432">
        <v>431</v>
      </c>
      <c r="B432" t="s">
        <v>15</v>
      </c>
      <c r="C432">
        <v>575270</v>
      </c>
      <c r="D432" t="s">
        <v>10</v>
      </c>
      <c r="E432" t="s">
        <v>16</v>
      </c>
      <c r="F432" t="s">
        <v>12</v>
      </c>
      <c r="G432" t="s">
        <v>13</v>
      </c>
      <c r="H432" t="s">
        <v>13</v>
      </c>
      <c r="I432">
        <v>54</v>
      </c>
      <c r="J432">
        <f>(moras__2[[#This Row],[EDAD]]-AVERAGE(I:I))/ _xlfn.STDEV.P(I:I)</f>
        <v>0.85359919315050581</v>
      </c>
      <c r="K432" t="str">
        <f>IF(ABS(moras__2[[#This Row],[Z-Score de edad]])&gt;1.96, "Atípico","Normal")</f>
        <v>Normal</v>
      </c>
      <c r="L432">
        <f>(moras__2[[#This Row],[SALARIO]]-AVERAGE(C:C)) / _xlfn.STDEV.P(C:C)</f>
        <v>-0.10144547430920783</v>
      </c>
      <c r="M432" t="str">
        <f>IF(ABS(moras__2[[#This Row],[Z-Score de salario]])&gt;1.96, "Atípico", "Normal")</f>
        <v>Normal</v>
      </c>
      <c r="N432" s="5">
        <f t="shared" si="18"/>
        <v>575270</v>
      </c>
      <c r="O432" s="5">
        <f t="shared" si="19"/>
        <v>54</v>
      </c>
      <c r="P432" s="5" t="str">
        <f t="shared" si="20"/>
        <v>ASALARIADO</v>
      </c>
      <c r="Q432" s="5" t="e">
        <f ca="1">IF($H432="SI", $O432, _xludf.NA())</f>
        <v>#NAME?</v>
      </c>
      <c r="R432" s="5">
        <f>IF($H432="NO",$O432, _xludf.NA())</f>
        <v>54</v>
      </c>
      <c r="S432" s="5" t="e">
        <f ca="1">IF($H432="SI",$N432, _xludf.NA())</f>
        <v>#NAME?</v>
      </c>
      <c r="T432" s="5">
        <f>IF($H432="NO",$N432, _xludf.NA())</f>
        <v>575270</v>
      </c>
    </row>
    <row r="433" spans="1:20" x14ac:dyDescent="0.3">
      <c r="A433">
        <v>432</v>
      </c>
      <c r="B433" t="s">
        <v>15</v>
      </c>
      <c r="C433">
        <v>297046</v>
      </c>
      <c r="D433" t="s">
        <v>17</v>
      </c>
      <c r="E433" t="s">
        <v>16</v>
      </c>
      <c r="F433" t="s">
        <v>12</v>
      </c>
      <c r="G433" t="s">
        <v>13</v>
      </c>
      <c r="H433" t="s">
        <v>13</v>
      </c>
      <c r="I433">
        <v>54</v>
      </c>
      <c r="J433">
        <f>(moras__2[[#This Row],[EDAD]]-AVERAGE(I:I))/ _xlfn.STDEV.P(I:I)</f>
        <v>0.85359919315050581</v>
      </c>
      <c r="K433" t="str">
        <f>IF(ABS(moras__2[[#This Row],[Z-Score de edad]])&gt;1.96, "Atípico","Normal")</f>
        <v>Normal</v>
      </c>
      <c r="L433">
        <f>(moras__2[[#This Row],[SALARIO]]-AVERAGE(C:C)) / _xlfn.STDEV.P(C:C)</f>
        <v>-0.44454166866740574</v>
      </c>
      <c r="M433" t="str">
        <f>IF(ABS(moras__2[[#This Row],[Z-Score de salario]])&gt;1.96, "Atípico", "Normal")</f>
        <v>Normal</v>
      </c>
      <c r="N433" s="5">
        <f t="shared" si="18"/>
        <v>297046</v>
      </c>
      <c r="O433" s="5">
        <f t="shared" si="19"/>
        <v>54</v>
      </c>
      <c r="P433" s="5" t="str">
        <f t="shared" si="20"/>
        <v>ASEGURADO VOLUNTARIO</v>
      </c>
      <c r="Q433" s="5" t="e">
        <f ca="1">IF($H433="SI", $O433, _xludf.NA())</f>
        <v>#NAME?</v>
      </c>
      <c r="R433" s="5">
        <f>IF($H433="NO",$O433, _xludf.NA())</f>
        <v>54</v>
      </c>
      <c r="S433" s="5" t="e">
        <f ca="1">IF($H433="SI",$N433, _xludf.NA())</f>
        <v>#NAME?</v>
      </c>
      <c r="T433" s="5">
        <f>IF($H433="NO",$N433, _xludf.NA())</f>
        <v>297046</v>
      </c>
    </row>
    <row r="434" spans="1:20" x14ac:dyDescent="0.3">
      <c r="A434">
        <v>433</v>
      </c>
      <c r="B434" t="s">
        <v>9</v>
      </c>
      <c r="C434">
        <v>107146.67</v>
      </c>
      <c r="D434" t="s">
        <v>10</v>
      </c>
      <c r="E434" t="s">
        <v>16</v>
      </c>
      <c r="F434" t="s">
        <v>12</v>
      </c>
      <c r="G434" t="s">
        <v>12</v>
      </c>
      <c r="H434" t="s">
        <v>13</v>
      </c>
      <c r="I434">
        <v>34</v>
      </c>
      <c r="J434">
        <f>(moras__2[[#This Row],[EDAD]]-AVERAGE(I:I))/ _xlfn.STDEV.P(I:I)</f>
        <v>-0.55804866499520445</v>
      </c>
      <c r="K434" t="str">
        <f>IF(ABS(moras__2[[#This Row],[Z-Score de edad]])&gt;1.96, "Atípico","Normal")</f>
        <v>Normal</v>
      </c>
      <c r="L434">
        <f>(moras__2[[#This Row],[SALARIO]]-AVERAGE(C:C)) / _xlfn.STDEV.P(C:C)</f>
        <v>-0.67871894106005182</v>
      </c>
      <c r="M434" t="str">
        <f>IF(ABS(moras__2[[#This Row],[Z-Score de salario]])&gt;1.96, "Atípico", "Normal")</f>
        <v>Normal</v>
      </c>
      <c r="N434" s="5">
        <f t="shared" si="18"/>
        <v>107146.67</v>
      </c>
      <c r="O434" s="5">
        <f t="shared" si="19"/>
        <v>34</v>
      </c>
      <c r="P434" s="5" t="str">
        <f t="shared" si="20"/>
        <v>ASALARIADO</v>
      </c>
      <c r="Q434" s="5" t="e">
        <f ca="1">IF($H434="SI", $O434, _xludf.NA())</f>
        <v>#NAME?</v>
      </c>
      <c r="R434" s="5">
        <f>IF($H434="NO",$O434, _xludf.NA())</f>
        <v>34</v>
      </c>
      <c r="S434" s="5" t="e">
        <f ca="1">IF($H434="SI",$N434, _xludf.NA())</f>
        <v>#NAME?</v>
      </c>
      <c r="T434" s="5">
        <f>IF($H434="NO",$N434, _xludf.NA())</f>
        <v>107146.67</v>
      </c>
    </row>
    <row r="435" spans="1:20" x14ac:dyDescent="0.3">
      <c r="A435">
        <v>434</v>
      </c>
      <c r="B435" t="s">
        <v>15</v>
      </c>
      <c r="C435">
        <v>389357</v>
      </c>
      <c r="D435" t="s">
        <v>10</v>
      </c>
      <c r="E435" t="s">
        <v>16</v>
      </c>
      <c r="F435" t="s">
        <v>12</v>
      </c>
      <c r="G435" t="s">
        <v>13</v>
      </c>
      <c r="H435" t="s">
        <v>12</v>
      </c>
      <c r="I435">
        <v>51</v>
      </c>
      <c r="J435">
        <f>(moras__2[[#This Row],[EDAD]]-AVERAGE(I:I))/ _xlfn.STDEV.P(I:I)</f>
        <v>0.64185201442864925</v>
      </c>
      <c r="K435" t="str">
        <f>IF(ABS(moras__2[[#This Row],[Z-Score de edad]])&gt;1.96, "Atípico","Normal")</f>
        <v>Normal</v>
      </c>
      <c r="L435">
        <f>(moras__2[[#This Row],[SALARIO]]-AVERAGE(C:C)) / _xlfn.STDEV.P(C:C)</f>
        <v>-0.33070694270056034</v>
      </c>
      <c r="M435" t="str">
        <f>IF(ABS(moras__2[[#This Row],[Z-Score de salario]])&gt;1.96, "Atípico", "Normal")</f>
        <v>Normal</v>
      </c>
      <c r="N435" s="5">
        <f t="shared" si="18"/>
        <v>389357</v>
      </c>
      <c r="O435" s="5">
        <f t="shared" si="19"/>
        <v>51</v>
      </c>
      <c r="P435" s="5" t="str">
        <f t="shared" si="20"/>
        <v>ASALARIADO</v>
      </c>
      <c r="Q435" s="5">
        <f>IF($H435="SI", $O435, _xludf.NA())</f>
        <v>51</v>
      </c>
      <c r="R435" s="5" t="e">
        <f ca="1">IF($H435="NO",$O435, _xludf.NA())</f>
        <v>#NAME?</v>
      </c>
      <c r="S435" s="5">
        <f>IF($H435="SI",$N435, _xludf.NA())</f>
        <v>389357</v>
      </c>
      <c r="T435" s="5" t="e">
        <f ca="1">IF($H435="NO",$N435, _xludf.NA())</f>
        <v>#NAME?</v>
      </c>
    </row>
    <row r="436" spans="1:20" x14ac:dyDescent="0.3">
      <c r="A436">
        <v>435</v>
      </c>
      <c r="B436" t="s">
        <v>9</v>
      </c>
      <c r="C436">
        <v>408495</v>
      </c>
      <c r="D436" t="s">
        <v>10</v>
      </c>
      <c r="E436" t="s">
        <v>16</v>
      </c>
      <c r="F436" t="s">
        <v>12</v>
      </c>
      <c r="G436" t="s">
        <v>13</v>
      </c>
      <c r="H436" t="s">
        <v>13</v>
      </c>
      <c r="I436">
        <v>49</v>
      </c>
      <c r="J436">
        <f>(moras__2[[#This Row],[EDAD]]-AVERAGE(I:I))/ _xlfn.STDEV.P(I:I)</f>
        <v>0.50068722861407822</v>
      </c>
      <c r="K436" t="str">
        <f>IF(ABS(moras__2[[#This Row],[Z-Score de edad]])&gt;1.96, "Atípico","Normal")</f>
        <v>Normal</v>
      </c>
      <c r="L436">
        <f>(moras__2[[#This Row],[SALARIO]]-AVERAGE(C:C)) / _xlfn.STDEV.P(C:C)</f>
        <v>-0.30710662436847108</v>
      </c>
      <c r="M436" t="str">
        <f>IF(ABS(moras__2[[#This Row],[Z-Score de salario]])&gt;1.96, "Atípico", "Normal")</f>
        <v>Normal</v>
      </c>
      <c r="N436" s="5">
        <f t="shared" si="18"/>
        <v>408495</v>
      </c>
      <c r="O436" s="5">
        <f t="shared" si="19"/>
        <v>49</v>
      </c>
      <c r="P436" s="5" t="str">
        <f t="shared" si="20"/>
        <v>ASALARIADO</v>
      </c>
      <c r="Q436" s="5" t="e">
        <f ca="1">IF($H436="SI", $O436, _xludf.NA())</f>
        <v>#NAME?</v>
      </c>
      <c r="R436" s="5">
        <f>IF($H436="NO",$O436, _xludf.NA())</f>
        <v>49</v>
      </c>
      <c r="S436" s="5" t="e">
        <f ca="1">IF($H436="SI",$N436, _xludf.NA())</f>
        <v>#NAME?</v>
      </c>
      <c r="T436" s="5">
        <f>IF($H436="NO",$N436, _xludf.NA())</f>
        <v>408495</v>
      </c>
    </row>
    <row r="437" spans="1:20" x14ac:dyDescent="0.3">
      <c r="A437">
        <v>436</v>
      </c>
      <c r="B437" t="s">
        <v>9</v>
      </c>
      <c r="C437">
        <v>150222</v>
      </c>
      <c r="D437" t="s">
        <v>10</v>
      </c>
      <c r="E437" t="s">
        <v>16</v>
      </c>
      <c r="F437" t="s">
        <v>12</v>
      </c>
      <c r="G437" t="s">
        <v>13</v>
      </c>
      <c r="H437" t="s">
        <v>13</v>
      </c>
      <c r="I437">
        <v>56</v>
      </c>
      <c r="J437">
        <f>(moras__2[[#This Row],[EDAD]]-AVERAGE(I:I))/ _xlfn.STDEV.P(I:I)</f>
        <v>0.99476397896507684</v>
      </c>
      <c r="K437" t="str">
        <f>IF(ABS(moras__2[[#This Row],[Z-Score de edad]])&gt;1.96, "Atípico","Normal")</f>
        <v>Normal</v>
      </c>
      <c r="L437">
        <f>(moras__2[[#This Row],[SALARIO]]-AVERAGE(C:C)) / _xlfn.STDEV.P(C:C)</f>
        <v>-0.62559993697081617</v>
      </c>
      <c r="M437" t="str">
        <f>IF(ABS(moras__2[[#This Row],[Z-Score de salario]])&gt;1.96, "Atípico", "Normal")</f>
        <v>Normal</v>
      </c>
      <c r="N437" s="5">
        <f t="shared" si="18"/>
        <v>150222</v>
      </c>
      <c r="O437" s="5">
        <f t="shared" si="19"/>
        <v>56</v>
      </c>
      <c r="P437" s="5" t="str">
        <f t="shared" si="20"/>
        <v>ASALARIADO</v>
      </c>
      <c r="Q437" s="5" t="e">
        <f ca="1">IF($H437="SI", $O437, _xludf.NA())</f>
        <v>#NAME?</v>
      </c>
      <c r="R437" s="5">
        <f>IF($H437="NO",$O437, _xludf.NA())</f>
        <v>56</v>
      </c>
      <c r="S437" s="5" t="e">
        <f ca="1">IF($H437="SI",$N437, _xludf.NA())</f>
        <v>#NAME?</v>
      </c>
      <c r="T437" s="5">
        <f>IF($H437="NO",$N437, _xludf.NA())</f>
        <v>150222</v>
      </c>
    </row>
    <row r="438" spans="1:20" x14ac:dyDescent="0.3">
      <c r="A438">
        <v>437</v>
      </c>
      <c r="B438" t="s">
        <v>15</v>
      </c>
      <c r="C438">
        <v>297046</v>
      </c>
      <c r="D438" t="s">
        <v>17</v>
      </c>
      <c r="E438" t="s">
        <v>16</v>
      </c>
      <c r="F438" t="s">
        <v>12</v>
      </c>
      <c r="G438" t="s">
        <v>12</v>
      </c>
      <c r="H438" t="s">
        <v>13</v>
      </c>
      <c r="I438">
        <v>47</v>
      </c>
      <c r="J438">
        <f>(moras__2[[#This Row],[EDAD]]-AVERAGE(I:I))/ _xlfn.STDEV.P(I:I)</f>
        <v>0.35952244279950724</v>
      </c>
      <c r="K438" t="str">
        <f>IF(ABS(moras__2[[#This Row],[Z-Score de edad]])&gt;1.96, "Atípico","Normal")</f>
        <v>Normal</v>
      </c>
      <c r="L438">
        <f>(moras__2[[#This Row],[SALARIO]]-AVERAGE(C:C)) / _xlfn.STDEV.P(C:C)</f>
        <v>-0.44454166866740574</v>
      </c>
      <c r="M438" t="str">
        <f>IF(ABS(moras__2[[#This Row],[Z-Score de salario]])&gt;1.96, "Atípico", "Normal")</f>
        <v>Normal</v>
      </c>
      <c r="N438" s="5">
        <f t="shared" si="18"/>
        <v>297046</v>
      </c>
      <c r="O438" s="5">
        <f t="shared" si="19"/>
        <v>47</v>
      </c>
      <c r="P438" s="5" t="str">
        <f t="shared" si="20"/>
        <v>ASEGURADO VOLUNTARIO</v>
      </c>
      <c r="Q438" s="5" t="e">
        <f ca="1">IF($H438="SI", $O438, _xludf.NA())</f>
        <v>#NAME?</v>
      </c>
      <c r="R438" s="5">
        <f>IF($H438="NO",$O438, _xludf.NA())</f>
        <v>47</v>
      </c>
      <c r="S438" s="5" t="e">
        <f ca="1">IF($H438="SI",$N438, _xludf.NA())</f>
        <v>#NAME?</v>
      </c>
      <c r="T438" s="5">
        <f>IF($H438="NO",$N438, _xludf.NA())</f>
        <v>297046</v>
      </c>
    </row>
    <row r="439" spans="1:20" x14ac:dyDescent="0.3">
      <c r="A439">
        <v>438</v>
      </c>
      <c r="B439" t="s">
        <v>9</v>
      </c>
      <c r="C439">
        <v>1042254.3</v>
      </c>
      <c r="D439" t="s">
        <v>10</v>
      </c>
      <c r="E439" t="s">
        <v>16</v>
      </c>
      <c r="F439" t="s">
        <v>12</v>
      </c>
      <c r="G439" t="s">
        <v>13</v>
      </c>
      <c r="H439" t="s">
        <v>13</v>
      </c>
      <c r="I439">
        <v>41</v>
      </c>
      <c r="J439">
        <f>(moras__2[[#This Row],[EDAD]]-AVERAGE(I:I))/ _xlfn.STDEV.P(I:I)</f>
        <v>-6.397191464420586E-2</v>
      </c>
      <c r="K439" t="str">
        <f>IF(ABS(moras__2[[#This Row],[Z-Score de edad]])&gt;1.96, "Atípico","Normal")</f>
        <v>Normal</v>
      </c>
      <c r="L439">
        <f>(moras__2[[#This Row],[SALARIO]]-AVERAGE(C:C)) / _xlfn.STDEV.P(C:C)</f>
        <v>0.47442338012113255</v>
      </c>
      <c r="M439" t="str">
        <f>IF(ABS(moras__2[[#This Row],[Z-Score de salario]])&gt;1.96, "Atípico", "Normal")</f>
        <v>Normal</v>
      </c>
      <c r="N439" s="5">
        <f t="shared" si="18"/>
        <v>1042254.3</v>
      </c>
      <c r="O439" s="5">
        <f t="shared" si="19"/>
        <v>41</v>
      </c>
      <c r="P439" s="5" t="str">
        <f t="shared" si="20"/>
        <v>ASALARIADO</v>
      </c>
      <c r="Q439" s="5" t="e">
        <f ca="1">IF($H439="SI", $O439, _xludf.NA())</f>
        <v>#NAME?</v>
      </c>
      <c r="R439" s="5">
        <f>IF($H439="NO",$O439, _xludf.NA())</f>
        <v>41</v>
      </c>
      <c r="S439" s="5" t="e">
        <f ca="1">IF($H439="SI",$N439, _xludf.NA())</f>
        <v>#NAME?</v>
      </c>
      <c r="T439" s="5">
        <f>IF($H439="NO",$N439, _xludf.NA())</f>
        <v>1042254.3</v>
      </c>
    </row>
    <row r="440" spans="1:20" x14ac:dyDescent="0.3">
      <c r="A440">
        <v>439</v>
      </c>
      <c r="B440" t="s">
        <v>9</v>
      </c>
      <c r="C440">
        <v>685221</v>
      </c>
      <c r="D440" t="s">
        <v>14</v>
      </c>
      <c r="E440" t="s">
        <v>11</v>
      </c>
      <c r="F440" t="s">
        <v>12</v>
      </c>
      <c r="G440" t="s">
        <v>13</v>
      </c>
      <c r="H440" t="s">
        <v>13</v>
      </c>
      <c r="I440">
        <v>81</v>
      </c>
      <c r="J440">
        <f>(moras__2[[#This Row],[EDAD]]-AVERAGE(I:I))/ _xlfn.STDEV.P(I:I)</f>
        <v>2.7593238016472146</v>
      </c>
      <c r="K440" t="str">
        <f>IF(ABS(moras__2[[#This Row],[Z-Score de edad]])&gt;1.96, "Atípico","Normal")</f>
        <v>Atípico</v>
      </c>
      <c r="L440">
        <f>(moras__2[[#This Row],[SALARIO]]-AVERAGE(C:C)) / _xlfn.STDEV.P(C:C)</f>
        <v>3.414228830608855E-2</v>
      </c>
      <c r="M440" t="str">
        <f>IF(ABS(moras__2[[#This Row],[Z-Score de salario]])&gt;1.96, "Atípico", "Normal")</f>
        <v>Normal</v>
      </c>
      <c r="N440" s="5">
        <f t="shared" si="18"/>
        <v>685221</v>
      </c>
      <c r="O440" s="5">
        <f t="shared" si="19"/>
        <v>81</v>
      </c>
      <c r="P440" s="5" t="str">
        <f t="shared" si="20"/>
        <v>PENSIONADOS EN SU PROPIO SISTEMA</v>
      </c>
      <c r="Q440" s="5" t="e">
        <f ca="1">IF($H440="SI", $O440, _xludf.NA())</f>
        <v>#NAME?</v>
      </c>
      <c r="R440" s="5">
        <f>IF($H440="NO",$O440, _xludf.NA())</f>
        <v>81</v>
      </c>
      <c r="S440" s="5" t="e">
        <f ca="1">IF($H440="SI",$N440, _xludf.NA())</f>
        <v>#NAME?</v>
      </c>
      <c r="T440" s="5">
        <f>IF($H440="NO",$N440, _xludf.NA())</f>
        <v>685221</v>
      </c>
    </row>
    <row r="441" spans="1:20" x14ac:dyDescent="0.3">
      <c r="A441">
        <v>440</v>
      </c>
      <c r="B441" t="s">
        <v>9</v>
      </c>
      <c r="C441">
        <v>806740.07</v>
      </c>
      <c r="D441" t="s">
        <v>10</v>
      </c>
      <c r="E441" t="s">
        <v>16</v>
      </c>
      <c r="F441" t="s">
        <v>12</v>
      </c>
      <c r="G441" t="s">
        <v>13</v>
      </c>
      <c r="H441" t="s">
        <v>13</v>
      </c>
      <c r="I441">
        <v>23</v>
      </c>
      <c r="J441">
        <f>(moras__2[[#This Row],[EDAD]]-AVERAGE(I:I))/ _xlfn.STDEV.P(I:I)</f>
        <v>-1.334454986975345</v>
      </c>
      <c r="K441" t="str">
        <f>IF(ABS(moras__2[[#This Row],[Z-Score de edad]])&gt;1.96, "Atípico","Normal")</f>
        <v>Normal</v>
      </c>
      <c r="L441">
        <f>(moras__2[[#This Row],[SALARIO]]-AVERAGE(C:C)) / _xlfn.STDEV.P(C:C)</f>
        <v>0.18399539392942602</v>
      </c>
      <c r="M441" t="str">
        <f>IF(ABS(moras__2[[#This Row],[Z-Score de salario]])&gt;1.96, "Atípico", "Normal")</f>
        <v>Normal</v>
      </c>
      <c r="N441" s="5">
        <f t="shared" si="18"/>
        <v>806740.07</v>
      </c>
      <c r="O441" s="5">
        <f t="shared" si="19"/>
        <v>23</v>
      </c>
      <c r="P441" s="5" t="str">
        <f t="shared" si="20"/>
        <v>ASALARIADO</v>
      </c>
      <c r="Q441" s="5" t="e">
        <f ca="1">IF($H441="SI", $O441, _xludf.NA())</f>
        <v>#NAME?</v>
      </c>
      <c r="R441" s="5">
        <f>IF($H441="NO",$O441, _xludf.NA())</f>
        <v>23</v>
      </c>
      <c r="S441" s="5" t="e">
        <f ca="1">IF($H441="SI",$N441, _xludf.NA())</f>
        <v>#NAME?</v>
      </c>
      <c r="T441" s="5">
        <f>IF($H441="NO",$N441, _xludf.NA())</f>
        <v>806740.07</v>
      </c>
    </row>
    <row r="442" spans="1:20" x14ac:dyDescent="0.3">
      <c r="A442">
        <v>441</v>
      </c>
      <c r="B442" t="s">
        <v>15</v>
      </c>
      <c r="C442">
        <v>140000</v>
      </c>
      <c r="D442" t="s">
        <v>10</v>
      </c>
      <c r="E442" t="s">
        <v>16</v>
      </c>
      <c r="F442" t="s">
        <v>12</v>
      </c>
      <c r="G442" t="s">
        <v>12</v>
      </c>
      <c r="H442" t="s">
        <v>13</v>
      </c>
      <c r="I442">
        <v>39</v>
      </c>
      <c r="J442">
        <f>(moras__2[[#This Row],[EDAD]]-AVERAGE(I:I))/ _xlfn.STDEV.P(I:I)</f>
        <v>-0.20513670045877688</v>
      </c>
      <c r="K442" t="str">
        <f>IF(ABS(moras__2[[#This Row],[Z-Score de edad]])&gt;1.96, "Atípico","Normal")</f>
        <v>Normal</v>
      </c>
      <c r="L442">
        <f>(moras__2[[#This Row],[SALARIO]]-AVERAGE(C:C)) / _xlfn.STDEV.P(C:C)</f>
        <v>-0.63820535310576321</v>
      </c>
      <c r="M442" t="str">
        <f>IF(ABS(moras__2[[#This Row],[Z-Score de salario]])&gt;1.96, "Atípico", "Normal")</f>
        <v>Normal</v>
      </c>
      <c r="N442" s="5">
        <f t="shared" si="18"/>
        <v>140000</v>
      </c>
      <c r="O442" s="5">
        <f t="shared" si="19"/>
        <v>39</v>
      </c>
      <c r="P442" s="5" t="str">
        <f t="shared" si="20"/>
        <v>ASALARIADO</v>
      </c>
      <c r="Q442" s="5" t="e">
        <f ca="1">IF($H442="SI", $O442, _xludf.NA())</f>
        <v>#NAME?</v>
      </c>
      <c r="R442" s="5">
        <f>IF($H442="NO",$O442, _xludf.NA())</f>
        <v>39</v>
      </c>
      <c r="S442" s="5" t="e">
        <f ca="1">IF($H442="SI",$N442, _xludf.NA())</f>
        <v>#NAME?</v>
      </c>
      <c r="T442" s="5">
        <f>IF($H442="NO",$N442, _xludf.NA())</f>
        <v>140000</v>
      </c>
    </row>
    <row r="443" spans="1:20" x14ac:dyDescent="0.3">
      <c r="A443">
        <v>442</v>
      </c>
      <c r="B443" t="s">
        <v>15</v>
      </c>
      <c r="C443">
        <v>567930</v>
      </c>
      <c r="D443" t="s">
        <v>18</v>
      </c>
      <c r="E443" t="s">
        <v>16</v>
      </c>
      <c r="F443" t="s">
        <v>12</v>
      </c>
      <c r="G443" t="s">
        <v>13</v>
      </c>
      <c r="H443" t="s">
        <v>12</v>
      </c>
      <c r="I443">
        <v>74</v>
      </c>
      <c r="J443">
        <f>(moras__2[[#This Row],[EDAD]]-AVERAGE(I:I))/ _xlfn.STDEV.P(I:I)</f>
        <v>2.2652470512962162</v>
      </c>
      <c r="K443" t="str">
        <f>IF(ABS(moras__2[[#This Row],[Z-Score de edad]])&gt;1.96, "Atípico","Normal")</f>
        <v>Atípico</v>
      </c>
      <c r="L443">
        <f>(moras__2[[#This Row],[SALARIO]]-AVERAGE(C:C)) / _xlfn.STDEV.P(C:C)</f>
        <v>-0.11049690792596689</v>
      </c>
      <c r="M443" t="str">
        <f>IF(ABS(moras__2[[#This Row],[Z-Score de salario]])&gt;1.96, "Atípico", "Normal")</f>
        <v>Normal</v>
      </c>
      <c r="N443" s="5">
        <f t="shared" si="18"/>
        <v>567930</v>
      </c>
      <c r="O443" s="5">
        <f t="shared" si="19"/>
        <v>74</v>
      </c>
      <c r="P443" s="5" t="str">
        <f t="shared" si="20"/>
        <v>TRABAJADOR INDEPENDIENTE</v>
      </c>
      <c r="Q443" s="5">
        <f>IF($H443="SI", $O443, _xludf.NA())</f>
        <v>74</v>
      </c>
      <c r="R443" s="5" t="e">
        <f ca="1">IF($H443="NO",$O443, _xludf.NA())</f>
        <v>#NAME?</v>
      </c>
      <c r="S443" s="5">
        <f>IF($H443="SI",$N443, _xludf.NA())</f>
        <v>567930</v>
      </c>
      <c r="T443" s="5" t="e">
        <f ca="1">IF($H443="NO",$N443, _xludf.NA())</f>
        <v>#NAME?</v>
      </c>
    </row>
    <row r="444" spans="1:20" x14ac:dyDescent="0.3">
      <c r="A444">
        <v>443</v>
      </c>
      <c r="B444" t="s">
        <v>9</v>
      </c>
      <c r="C444">
        <v>539324</v>
      </c>
      <c r="D444" t="s">
        <v>10</v>
      </c>
      <c r="E444" t="s">
        <v>11</v>
      </c>
      <c r="F444" t="s">
        <v>12</v>
      </c>
      <c r="G444" t="s">
        <v>13</v>
      </c>
      <c r="H444" t="s">
        <v>13</v>
      </c>
      <c r="I444">
        <v>38</v>
      </c>
      <c r="J444">
        <f>(moras__2[[#This Row],[EDAD]]-AVERAGE(I:I))/ _xlfn.STDEV.P(I:I)</f>
        <v>-0.27571909336606237</v>
      </c>
      <c r="K444" t="str">
        <f>IF(ABS(moras__2[[#This Row],[Z-Score de edad]])&gt;1.96, "Atípico","Normal")</f>
        <v>Normal</v>
      </c>
      <c r="L444">
        <f>(moras__2[[#This Row],[SALARIO]]-AVERAGE(C:C)) / _xlfn.STDEV.P(C:C)</f>
        <v>-0.14577283572446958</v>
      </c>
      <c r="M444" t="str">
        <f>IF(ABS(moras__2[[#This Row],[Z-Score de salario]])&gt;1.96, "Atípico", "Normal")</f>
        <v>Normal</v>
      </c>
      <c r="N444" s="5">
        <f t="shared" si="18"/>
        <v>539324</v>
      </c>
      <c r="O444" s="5">
        <f t="shared" si="19"/>
        <v>38</v>
      </c>
      <c r="P444" s="5" t="str">
        <f t="shared" si="20"/>
        <v>ASALARIADO</v>
      </c>
      <c r="Q444" s="5" t="e">
        <f ca="1">IF($H444="SI", $O444, _xludf.NA())</f>
        <v>#NAME?</v>
      </c>
      <c r="R444" s="5">
        <f>IF($H444="NO",$O444, _xludf.NA())</f>
        <v>38</v>
      </c>
      <c r="S444" s="5" t="e">
        <f ca="1">IF($H444="SI",$N444, _xludf.NA())</f>
        <v>#NAME?</v>
      </c>
      <c r="T444" s="5">
        <f>IF($H444="NO",$N444, _xludf.NA())</f>
        <v>539324</v>
      </c>
    </row>
    <row r="445" spans="1:20" x14ac:dyDescent="0.3">
      <c r="A445">
        <v>444</v>
      </c>
      <c r="B445" t="s">
        <v>15</v>
      </c>
      <c r="C445">
        <v>105633.33</v>
      </c>
      <c r="D445" t="s">
        <v>10</v>
      </c>
      <c r="E445" t="s">
        <v>11</v>
      </c>
      <c r="F445" t="s">
        <v>12</v>
      </c>
      <c r="G445" t="s">
        <v>13</v>
      </c>
      <c r="H445" t="s">
        <v>13</v>
      </c>
      <c r="I445">
        <v>40</v>
      </c>
      <c r="J445">
        <f>(moras__2[[#This Row],[EDAD]]-AVERAGE(I:I))/ _xlfn.STDEV.P(I:I)</f>
        <v>-0.13455430755149136</v>
      </c>
      <c r="K445" t="str">
        <f>IF(ABS(moras__2[[#This Row],[Z-Score de edad]])&gt;1.96, "Atípico","Normal")</f>
        <v>Normal</v>
      </c>
      <c r="L445">
        <f>(moras__2[[#This Row],[SALARIO]]-AVERAGE(C:C)) / _xlfn.STDEV.P(C:C)</f>
        <v>-0.68058513950005006</v>
      </c>
      <c r="M445" t="str">
        <f>IF(ABS(moras__2[[#This Row],[Z-Score de salario]])&gt;1.96, "Atípico", "Normal")</f>
        <v>Normal</v>
      </c>
      <c r="N445" s="5">
        <f t="shared" si="18"/>
        <v>105633.33</v>
      </c>
      <c r="O445" s="5">
        <f t="shared" si="19"/>
        <v>40</v>
      </c>
      <c r="P445" s="5" t="str">
        <f t="shared" si="20"/>
        <v>ASALARIADO</v>
      </c>
      <c r="Q445" s="5" t="e">
        <f ca="1">IF($H445="SI", $O445, _xludf.NA())</f>
        <v>#NAME?</v>
      </c>
      <c r="R445" s="5">
        <f>IF($H445="NO",$O445, _xludf.NA())</f>
        <v>40</v>
      </c>
      <c r="S445" s="5" t="e">
        <f ca="1">IF($H445="SI",$N445, _xludf.NA())</f>
        <v>#NAME?</v>
      </c>
      <c r="T445" s="5">
        <f>IF($H445="NO",$N445, _xludf.NA())</f>
        <v>105633.33</v>
      </c>
    </row>
    <row r="446" spans="1:20" x14ac:dyDescent="0.3">
      <c r="A446">
        <v>445</v>
      </c>
      <c r="B446" t="s">
        <v>9</v>
      </c>
      <c r="C446">
        <v>310544</v>
      </c>
      <c r="D446" t="s">
        <v>17</v>
      </c>
      <c r="E446" t="s">
        <v>16</v>
      </c>
      <c r="F446" t="s">
        <v>12</v>
      </c>
      <c r="G446" t="s">
        <v>13</v>
      </c>
      <c r="H446" t="s">
        <v>13</v>
      </c>
      <c r="I446">
        <v>58</v>
      </c>
      <c r="J446">
        <f>(moras__2[[#This Row],[EDAD]]-AVERAGE(I:I))/ _xlfn.STDEV.P(I:I)</f>
        <v>1.1359287647796479</v>
      </c>
      <c r="K446" t="str">
        <f>IF(ABS(moras__2[[#This Row],[Z-Score de edad]])&gt;1.96, "Atípico","Normal")</f>
        <v>Normal</v>
      </c>
      <c r="L446">
        <f>(moras__2[[#This Row],[SALARIO]]-AVERAGE(C:C)) / _xlfn.STDEV.P(C:C)</f>
        <v>-0.42789640286917502</v>
      </c>
      <c r="M446" t="str">
        <f>IF(ABS(moras__2[[#This Row],[Z-Score de salario]])&gt;1.96, "Atípico", "Normal")</f>
        <v>Normal</v>
      </c>
      <c r="N446" s="5">
        <f t="shared" si="18"/>
        <v>310544</v>
      </c>
      <c r="O446" s="5">
        <f t="shared" si="19"/>
        <v>58</v>
      </c>
      <c r="P446" s="5" t="str">
        <f t="shared" si="20"/>
        <v>ASEGURADO VOLUNTARIO</v>
      </c>
      <c r="Q446" s="5" t="e">
        <f ca="1">IF($H446="SI", $O446, _xludf.NA())</f>
        <v>#NAME?</v>
      </c>
      <c r="R446" s="5">
        <f>IF($H446="NO",$O446, _xludf.NA())</f>
        <v>58</v>
      </c>
      <c r="S446" s="5" t="e">
        <f ca="1">IF($H446="SI",$N446, _xludf.NA())</f>
        <v>#NAME?</v>
      </c>
      <c r="T446" s="5">
        <f>IF($H446="NO",$N446, _xludf.NA())</f>
        <v>310544</v>
      </c>
    </row>
    <row r="447" spans="1:20" x14ac:dyDescent="0.3">
      <c r="A447">
        <v>446</v>
      </c>
      <c r="B447" t="s">
        <v>15</v>
      </c>
      <c r="C447">
        <v>375321.53</v>
      </c>
      <c r="D447" t="s">
        <v>10</v>
      </c>
      <c r="E447" t="s">
        <v>16</v>
      </c>
      <c r="F447" t="s">
        <v>12</v>
      </c>
      <c r="G447" t="s">
        <v>13</v>
      </c>
      <c r="H447" t="s">
        <v>12</v>
      </c>
      <c r="I447">
        <v>32</v>
      </c>
      <c r="J447">
        <f>(moras__2[[#This Row],[EDAD]]-AVERAGE(I:I))/ _xlfn.STDEV.P(I:I)</f>
        <v>-0.69921345080977548</v>
      </c>
      <c r="K447" t="str">
        <f>IF(ABS(moras__2[[#This Row],[Z-Score de edad]])&gt;1.96, "Atípico","Normal")</f>
        <v>Normal</v>
      </c>
      <c r="L447">
        <f>(moras__2[[#This Row],[SALARIO]]-AVERAGE(C:C)) / _xlfn.STDEV.P(C:C)</f>
        <v>-0.34801499787563023</v>
      </c>
      <c r="M447" t="str">
        <f>IF(ABS(moras__2[[#This Row],[Z-Score de salario]])&gt;1.96, "Atípico", "Normal")</f>
        <v>Normal</v>
      </c>
      <c r="N447" s="5">
        <f t="shared" si="18"/>
        <v>375321.53</v>
      </c>
      <c r="O447" s="5">
        <f t="shared" si="19"/>
        <v>32</v>
      </c>
      <c r="P447" s="5" t="str">
        <f t="shared" si="20"/>
        <v>ASALARIADO</v>
      </c>
      <c r="Q447" s="5">
        <f>IF($H447="SI", $O447, _xludf.NA())</f>
        <v>32</v>
      </c>
      <c r="R447" s="5" t="e">
        <f ca="1">IF($H447="NO",$O447, _xludf.NA())</f>
        <v>#NAME?</v>
      </c>
      <c r="S447" s="5">
        <f>IF($H447="SI",$N447, _xludf.NA())</f>
        <v>375321.53</v>
      </c>
      <c r="T447" s="5" t="e">
        <f ca="1">IF($H447="NO",$N447, _xludf.NA())</f>
        <v>#NAME?</v>
      </c>
    </row>
    <row r="448" spans="1:20" x14ac:dyDescent="0.3">
      <c r="A448">
        <v>447</v>
      </c>
      <c r="B448" t="s">
        <v>9</v>
      </c>
      <c r="C448">
        <v>255660</v>
      </c>
      <c r="D448" t="s">
        <v>10</v>
      </c>
      <c r="E448" t="s">
        <v>16</v>
      </c>
      <c r="F448" t="s">
        <v>12</v>
      </c>
      <c r="G448" t="s">
        <v>12</v>
      </c>
      <c r="H448" t="s">
        <v>13</v>
      </c>
      <c r="I448">
        <v>22</v>
      </c>
      <c r="J448">
        <f>(moras__2[[#This Row],[EDAD]]-AVERAGE(I:I))/ _xlfn.STDEV.P(I:I)</f>
        <v>-1.4050373798826306</v>
      </c>
      <c r="K448" t="str">
        <f>IF(ABS(moras__2[[#This Row],[Z-Score de edad]])&gt;1.96, "Atípico","Normal")</f>
        <v>Normal</v>
      </c>
      <c r="L448">
        <f>(moras__2[[#This Row],[SALARIO]]-AVERAGE(C:C)) / _xlfn.STDEV.P(C:C)</f>
        <v>-0.49557744954794941</v>
      </c>
      <c r="M448" t="str">
        <f>IF(ABS(moras__2[[#This Row],[Z-Score de salario]])&gt;1.96, "Atípico", "Normal")</f>
        <v>Normal</v>
      </c>
      <c r="N448" s="5">
        <f t="shared" si="18"/>
        <v>255660</v>
      </c>
      <c r="O448" s="5">
        <f t="shared" si="19"/>
        <v>22</v>
      </c>
      <c r="P448" s="5" t="str">
        <f t="shared" si="20"/>
        <v>ASALARIADO</v>
      </c>
      <c r="Q448" s="5" t="e">
        <f ca="1">IF($H448="SI", $O448, _xludf.NA())</f>
        <v>#NAME?</v>
      </c>
      <c r="R448" s="5">
        <f>IF($H448="NO",$O448, _xludf.NA())</f>
        <v>22</v>
      </c>
      <c r="S448" s="5" t="e">
        <f ca="1">IF($H448="SI",$N448, _xludf.NA())</f>
        <v>#NAME?</v>
      </c>
      <c r="T448" s="5">
        <f>IF($H448="NO",$N448, _xludf.NA())</f>
        <v>255660</v>
      </c>
    </row>
    <row r="449" spans="1:20" x14ac:dyDescent="0.3">
      <c r="A449">
        <v>448</v>
      </c>
      <c r="B449" t="s">
        <v>15</v>
      </c>
      <c r="C449">
        <v>213862.5</v>
      </c>
      <c r="D449" t="s">
        <v>10</v>
      </c>
      <c r="E449" t="s">
        <v>16</v>
      </c>
      <c r="F449" t="s">
        <v>12</v>
      </c>
      <c r="G449" t="s">
        <v>13</v>
      </c>
      <c r="H449" t="s">
        <v>13</v>
      </c>
      <c r="I449">
        <v>32</v>
      </c>
      <c r="J449">
        <f>(moras__2[[#This Row],[EDAD]]-AVERAGE(I:I))/ _xlfn.STDEV.P(I:I)</f>
        <v>-0.69921345080977548</v>
      </c>
      <c r="K449" t="str">
        <f>IF(ABS(moras__2[[#This Row],[Z-Score de edad]])&gt;1.96, "Atípico","Normal")</f>
        <v>Normal</v>
      </c>
      <c r="L449">
        <f>(moras__2[[#This Row],[SALARIO]]-AVERAGE(C:C)) / _xlfn.STDEV.P(C:C)</f>
        <v>-0.5471206779670893</v>
      </c>
      <c r="M449" t="str">
        <f>IF(ABS(moras__2[[#This Row],[Z-Score de salario]])&gt;1.96, "Atípico", "Normal")</f>
        <v>Normal</v>
      </c>
      <c r="N449" s="5">
        <f t="shared" si="18"/>
        <v>213862.5</v>
      </c>
      <c r="O449" s="5">
        <f t="shared" si="19"/>
        <v>32</v>
      </c>
      <c r="P449" s="5" t="str">
        <f t="shared" si="20"/>
        <v>ASALARIADO</v>
      </c>
      <c r="Q449" s="5" t="e">
        <f ca="1">IF($H449="SI", $O449, _xludf.NA())</f>
        <v>#NAME?</v>
      </c>
      <c r="R449" s="5">
        <f>IF($H449="NO",$O449, _xludf.NA())</f>
        <v>32</v>
      </c>
      <c r="S449" s="5" t="e">
        <f ca="1">IF($H449="SI",$N449, _xludf.NA())</f>
        <v>#NAME?</v>
      </c>
      <c r="T449" s="5">
        <f>IF($H449="NO",$N449, _xludf.NA())</f>
        <v>213862.5</v>
      </c>
    </row>
    <row r="450" spans="1:20" x14ac:dyDescent="0.3">
      <c r="A450">
        <v>449</v>
      </c>
      <c r="B450" t="s">
        <v>15</v>
      </c>
      <c r="C450">
        <v>404463</v>
      </c>
      <c r="D450" t="s">
        <v>18</v>
      </c>
      <c r="E450" t="s">
        <v>16</v>
      </c>
      <c r="F450" t="s">
        <v>12</v>
      </c>
      <c r="G450" t="s">
        <v>13</v>
      </c>
      <c r="H450" t="s">
        <v>12</v>
      </c>
      <c r="I450">
        <v>38</v>
      </c>
      <c r="J450">
        <f>(moras__2[[#This Row],[EDAD]]-AVERAGE(I:I))/ _xlfn.STDEV.P(I:I)</f>
        <v>-0.27571909336606237</v>
      </c>
      <c r="K450" t="str">
        <f>IF(ABS(moras__2[[#This Row],[Z-Score de edad]])&gt;1.96, "Atípico","Normal")</f>
        <v>Normal</v>
      </c>
      <c r="L450">
        <f>(moras__2[[#This Row],[SALARIO]]-AVERAGE(C:C)) / _xlfn.STDEV.P(C:C)</f>
        <v>-0.31207874703097416</v>
      </c>
      <c r="M450" t="str">
        <f>IF(ABS(moras__2[[#This Row],[Z-Score de salario]])&gt;1.96, "Atípico", "Normal")</f>
        <v>Normal</v>
      </c>
      <c r="N450" s="5">
        <f t="shared" si="18"/>
        <v>404463</v>
      </c>
      <c r="O450" s="5">
        <f t="shared" si="19"/>
        <v>38</v>
      </c>
      <c r="P450" s="5" t="str">
        <f t="shared" si="20"/>
        <v>TRABAJADOR INDEPENDIENTE</v>
      </c>
      <c r="Q450" s="5">
        <f>IF($H450="SI", $O450, _xludf.NA())</f>
        <v>38</v>
      </c>
      <c r="R450" s="5" t="e">
        <f ca="1">IF($H450="NO",$O450, _xludf.NA())</f>
        <v>#NAME?</v>
      </c>
      <c r="S450" s="5">
        <f>IF($H450="SI",$N450, _xludf.NA())</f>
        <v>404463</v>
      </c>
      <c r="T450" s="5" t="e">
        <f ca="1">IF($H450="NO",$N450, _xludf.NA())</f>
        <v>#NAME?</v>
      </c>
    </row>
    <row r="451" spans="1:20" x14ac:dyDescent="0.3">
      <c r="A451">
        <v>450</v>
      </c>
      <c r="B451" t="s">
        <v>9</v>
      </c>
      <c r="C451">
        <v>5712732</v>
      </c>
      <c r="D451" t="s">
        <v>10</v>
      </c>
      <c r="E451" t="s">
        <v>16</v>
      </c>
      <c r="F451" t="s">
        <v>12</v>
      </c>
      <c r="G451" t="s">
        <v>13</v>
      </c>
      <c r="H451" t="s">
        <v>13</v>
      </c>
      <c r="I451">
        <v>37</v>
      </c>
      <c r="J451">
        <f>(moras__2[[#This Row],[EDAD]]-AVERAGE(I:I))/ _xlfn.STDEV.P(I:I)</f>
        <v>-0.34630148627334789</v>
      </c>
      <c r="K451" t="str">
        <f>IF(ABS(moras__2[[#This Row],[Z-Score de edad]])&gt;1.96, "Atípico","Normal")</f>
        <v>Normal</v>
      </c>
      <c r="L451">
        <f>(moras__2[[#This Row],[SALARIO]]-AVERAGE(C:C)) / _xlfn.STDEV.P(C:C)</f>
        <v>6.2338946144676637</v>
      </c>
      <c r="M451" t="str">
        <f>IF(ABS(moras__2[[#This Row],[Z-Score de salario]])&gt;1.96, "Atípico", "Normal")</f>
        <v>Atípico</v>
      </c>
      <c r="N451" s="5">
        <f t="shared" ref="N451:N514" si="21">IF(ISBLANK(C451),  MEDIAN($C$2:$C$5001), C451)</f>
        <v>5712732</v>
      </c>
      <c r="O451" s="5">
        <f t="shared" ref="O451:O514" si="22">IF(ISBLANK(I451), MEDIAN($I$2:$I$5001), I451)</f>
        <v>37</v>
      </c>
      <c r="P451" s="5" t="str">
        <f t="shared" ref="P451:P514" si="23">IF(ISBLANK(D451), "ASALARIADO", D451)</f>
        <v>ASALARIADO</v>
      </c>
      <c r="Q451" s="5" t="e">
        <f ca="1">IF($H451="SI", $O451, _xludf.NA())</f>
        <v>#NAME?</v>
      </c>
      <c r="R451" s="5">
        <f>IF($H451="NO",$O451, _xludf.NA())</f>
        <v>37</v>
      </c>
      <c r="S451" s="5" t="e">
        <f ca="1">IF($H451="SI",$N451, _xludf.NA())</f>
        <v>#NAME?</v>
      </c>
      <c r="T451" s="5">
        <f>IF($H451="NO",$N451, _xludf.NA())</f>
        <v>5712732</v>
      </c>
    </row>
    <row r="452" spans="1:20" x14ac:dyDescent="0.3">
      <c r="A452">
        <v>451</v>
      </c>
      <c r="B452" t="s">
        <v>15</v>
      </c>
      <c r="C452">
        <v>1633023.24</v>
      </c>
      <c r="D452" t="s">
        <v>10</v>
      </c>
      <c r="E452" t="s">
        <v>11</v>
      </c>
      <c r="F452" t="s">
        <v>12</v>
      </c>
      <c r="G452" t="s">
        <v>13</v>
      </c>
      <c r="H452" t="s">
        <v>13</v>
      </c>
      <c r="I452">
        <v>31</v>
      </c>
      <c r="J452">
        <f>(moras__2[[#This Row],[EDAD]]-AVERAGE(I:I))/ _xlfn.STDEV.P(I:I)</f>
        <v>-0.769795843717061</v>
      </c>
      <c r="K452" t="str">
        <f>IF(ABS(moras__2[[#This Row],[Z-Score de edad]])&gt;1.96, "Atípico","Normal")</f>
        <v>Normal</v>
      </c>
      <c r="L452">
        <f>(moras__2[[#This Row],[SALARIO]]-AVERAGE(C:C)) / _xlfn.STDEV.P(C:C)</f>
        <v>1.2029391625806851</v>
      </c>
      <c r="M452" t="str">
        <f>IF(ABS(moras__2[[#This Row],[Z-Score de salario]])&gt;1.96, "Atípico", "Normal")</f>
        <v>Normal</v>
      </c>
      <c r="N452" s="5">
        <f t="shared" si="21"/>
        <v>1633023.24</v>
      </c>
      <c r="O452" s="5">
        <f t="shared" si="22"/>
        <v>31</v>
      </c>
      <c r="P452" s="5" t="str">
        <f t="shared" si="23"/>
        <v>ASALARIADO</v>
      </c>
      <c r="Q452" s="5" t="e">
        <f ca="1">IF($H452="SI", $O452, _xludf.NA())</f>
        <v>#NAME?</v>
      </c>
      <c r="R452" s="5">
        <f>IF($H452="NO",$O452, _xludf.NA())</f>
        <v>31</v>
      </c>
      <c r="S452" s="5" t="e">
        <f ca="1">IF($H452="SI",$N452, _xludf.NA())</f>
        <v>#NAME?</v>
      </c>
      <c r="T452" s="5">
        <f>IF($H452="NO",$N452, _xludf.NA())</f>
        <v>1633023.24</v>
      </c>
    </row>
    <row r="453" spans="1:20" x14ac:dyDescent="0.3">
      <c r="A453">
        <v>452</v>
      </c>
      <c r="B453" t="s">
        <v>9</v>
      </c>
      <c r="C453">
        <v>269000</v>
      </c>
      <c r="D453" t="s">
        <v>10</v>
      </c>
      <c r="E453" t="s">
        <v>16</v>
      </c>
      <c r="F453" t="s">
        <v>12</v>
      </c>
      <c r="G453" t="s">
        <v>12</v>
      </c>
      <c r="H453" t="s">
        <v>13</v>
      </c>
      <c r="I453">
        <v>43</v>
      </c>
      <c r="J453">
        <f>(moras__2[[#This Row],[EDAD]]-AVERAGE(I:I))/ _xlfn.STDEV.P(I:I)</f>
        <v>7.7192871170365177E-2</v>
      </c>
      <c r="K453" t="str">
        <f>IF(ABS(moras__2[[#This Row],[Z-Score de edad]])&gt;1.96, "Atípico","Normal")</f>
        <v>Normal</v>
      </c>
      <c r="L453">
        <f>(moras__2[[#This Row],[SALARIO]]-AVERAGE(C:C)) / _xlfn.STDEV.P(C:C)</f>
        <v>-0.47912702387389411</v>
      </c>
      <c r="M453" t="str">
        <f>IF(ABS(moras__2[[#This Row],[Z-Score de salario]])&gt;1.96, "Atípico", "Normal")</f>
        <v>Normal</v>
      </c>
      <c r="N453" s="5">
        <f t="shared" si="21"/>
        <v>269000</v>
      </c>
      <c r="O453" s="5">
        <f t="shared" si="22"/>
        <v>43</v>
      </c>
      <c r="P453" s="5" t="str">
        <f t="shared" si="23"/>
        <v>ASALARIADO</v>
      </c>
      <c r="Q453" s="5" t="e">
        <f ca="1">IF($H453="SI", $O453, _xludf.NA())</f>
        <v>#NAME?</v>
      </c>
      <c r="R453" s="5">
        <f>IF($H453="NO",$O453, _xludf.NA())</f>
        <v>43</v>
      </c>
      <c r="S453" s="5" t="e">
        <f ca="1">IF($H453="SI",$N453, _xludf.NA())</f>
        <v>#NAME?</v>
      </c>
      <c r="T453" s="5">
        <f>IF($H453="NO",$N453, _xludf.NA())</f>
        <v>269000</v>
      </c>
    </row>
    <row r="454" spans="1:20" x14ac:dyDescent="0.3">
      <c r="A454">
        <v>453</v>
      </c>
      <c r="B454" t="s">
        <v>9</v>
      </c>
      <c r="C454">
        <v>531666.67000000004</v>
      </c>
      <c r="D454" t="s">
        <v>10</v>
      </c>
      <c r="E454" t="s">
        <v>16</v>
      </c>
      <c r="F454" t="s">
        <v>12</v>
      </c>
      <c r="G454" t="s">
        <v>13</v>
      </c>
      <c r="H454" t="s">
        <v>13</v>
      </c>
      <c r="I454">
        <v>29</v>
      </c>
      <c r="J454">
        <f>(moras__2[[#This Row],[EDAD]]-AVERAGE(I:I))/ _xlfn.STDEV.P(I:I)</f>
        <v>-0.91096062953163204</v>
      </c>
      <c r="K454" t="str">
        <f>IF(ABS(moras__2[[#This Row],[Z-Score de edad]])&gt;1.96, "Atípico","Normal")</f>
        <v>Normal</v>
      </c>
      <c r="L454">
        <f>(moras__2[[#This Row],[SALARIO]]-AVERAGE(C:C)) / _xlfn.STDEV.P(C:C)</f>
        <v>-0.15521558969948554</v>
      </c>
      <c r="M454" t="str">
        <f>IF(ABS(moras__2[[#This Row],[Z-Score de salario]])&gt;1.96, "Atípico", "Normal")</f>
        <v>Normal</v>
      </c>
      <c r="N454" s="5">
        <f t="shared" si="21"/>
        <v>531666.67000000004</v>
      </c>
      <c r="O454" s="5">
        <f t="shared" si="22"/>
        <v>29</v>
      </c>
      <c r="P454" s="5" t="str">
        <f t="shared" si="23"/>
        <v>ASALARIADO</v>
      </c>
      <c r="Q454" s="5" t="e">
        <f ca="1">IF($H454="SI", $O454, _xludf.NA())</f>
        <v>#NAME?</v>
      </c>
      <c r="R454" s="5">
        <f>IF($H454="NO",$O454, _xludf.NA())</f>
        <v>29</v>
      </c>
      <c r="S454" s="5" t="e">
        <f ca="1">IF($H454="SI",$N454, _xludf.NA())</f>
        <v>#NAME?</v>
      </c>
      <c r="T454" s="5">
        <f>IF($H454="NO",$N454, _xludf.NA())</f>
        <v>531666.67000000004</v>
      </c>
    </row>
    <row r="455" spans="1:20" x14ac:dyDescent="0.3">
      <c r="A455">
        <v>454</v>
      </c>
      <c r="B455" t="s">
        <v>15</v>
      </c>
      <c r="C455">
        <v>3263393.64</v>
      </c>
      <c r="D455" t="s">
        <v>10</v>
      </c>
      <c r="E455" t="s">
        <v>11</v>
      </c>
      <c r="F455" t="s">
        <v>12</v>
      </c>
      <c r="G455" t="s">
        <v>13</v>
      </c>
      <c r="H455" t="s">
        <v>13</v>
      </c>
      <c r="I455">
        <v>39</v>
      </c>
      <c r="J455">
        <f>(moras__2[[#This Row],[EDAD]]-AVERAGE(I:I))/ _xlfn.STDEV.P(I:I)</f>
        <v>-0.20513670045877688</v>
      </c>
      <c r="K455" t="str">
        <f>IF(ABS(moras__2[[#This Row],[Z-Score de edad]])&gt;1.96, "Atípico","Normal")</f>
        <v>Normal</v>
      </c>
      <c r="L455">
        <f>(moras__2[[#This Row],[SALARIO]]-AVERAGE(C:C)) / _xlfn.STDEV.P(C:C)</f>
        <v>3.2134554359224996</v>
      </c>
      <c r="M455" t="str">
        <f>IF(ABS(moras__2[[#This Row],[Z-Score de salario]])&gt;1.96, "Atípico", "Normal")</f>
        <v>Atípico</v>
      </c>
      <c r="N455" s="5">
        <f t="shared" si="21"/>
        <v>3263393.64</v>
      </c>
      <c r="O455" s="5">
        <f t="shared" si="22"/>
        <v>39</v>
      </c>
      <c r="P455" s="5" t="str">
        <f t="shared" si="23"/>
        <v>ASALARIADO</v>
      </c>
      <c r="Q455" s="5" t="e">
        <f ca="1">IF($H455="SI", $O455, _xludf.NA())</f>
        <v>#NAME?</v>
      </c>
      <c r="R455" s="5">
        <f>IF($H455="NO",$O455, _xludf.NA())</f>
        <v>39</v>
      </c>
      <c r="S455" s="5" t="e">
        <f ca="1">IF($H455="SI",$N455, _xludf.NA())</f>
        <v>#NAME?</v>
      </c>
      <c r="T455" s="5">
        <f>IF($H455="NO",$N455, _xludf.NA())</f>
        <v>3263393.64</v>
      </c>
    </row>
    <row r="456" spans="1:20" x14ac:dyDescent="0.3">
      <c r="A456">
        <v>455</v>
      </c>
      <c r="B456" t="s">
        <v>9</v>
      </c>
      <c r="C456">
        <v>404950</v>
      </c>
      <c r="D456" t="s">
        <v>10</v>
      </c>
      <c r="E456" t="s">
        <v>16</v>
      </c>
      <c r="F456" t="s">
        <v>12</v>
      </c>
      <c r="G456" t="s">
        <v>12</v>
      </c>
      <c r="H456" t="s">
        <v>13</v>
      </c>
      <c r="I456">
        <v>36</v>
      </c>
      <c r="J456">
        <f>(moras__2[[#This Row],[EDAD]]-AVERAGE(I:I))/ _xlfn.STDEV.P(I:I)</f>
        <v>-0.41688387918063341</v>
      </c>
      <c r="K456" t="str">
        <f>IF(ABS(moras__2[[#This Row],[Z-Score de edad]])&gt;1.96, "Atípico","Normal")</f>
        <v>Normal</v>
      </c>
      <c r="L456">
        <f>(moras__2[[#This Row],[SALARIO]]-AVERAGE(C:C)) / _xlfn.STDEV.P(C:C)</f>
        <v>-0.31147819550899025</v>
      </c>
      <c r="M456" t="str">
        <f>IF(ABS(moras__2[[#This Row],[Z-Score de salario]])&gt;1.96, "Atípico", "Normal")</f>
        <v>Normal</v>
      </c>
      <c r="N456" s="5">
        <f t="shared" si="21"/>
        <v>404950</v>
      </c>
      <c r="O456" s="5">
        <f t="shared" si="22"/>
        <v>36</v>
      </c>
      <c r="P456" s="5" t="str">
        <f t="shared" si="23"/>
        <v>ASALARIADO</v>
      </c>
      <c r="Q456" s="5" t="e">
        <f ca="1">IF($H456="SI", $O456, _xludf.NA())</f>
        <v>#NAME?</v>
      </c>
      <c r="R456" s="5">
        <f>IF($H456="NO",$O456, _xludf.NA())</f>
        <v>36</v>
      </c>
      <c r="S456" s="5" t="e">
        <f ca="1">IF($H456="SI",$N456, _xludf.NA())</f>
        <v>#NAME?</v>
      </c>
      <c r="T456" s="5">
        <f>IF($H456="NO",$N456, _xludf.NA())</f>
        <v>404950</v>
      </c>
    </row>
    <row r="457" spans="1:20" x14ac:dyDescent="0.3">
      <c r="A457">
        <v>456</v>
      </c>
      <c r="B457" t="s">
        <v>9</v>
      </c>
      <c r="C457">
        <v>1549936.32</v>
      </c>
      <c r="D457" t="s">
        <v>10</v>
      </c>
      <c r="E457" t="s">
        <v>16</v>
      </c>
      <c r="F457" t="s">
        <v>12</v>
      </c>
      <c r="G457" t="s">
        <v>13</v>
      </c>
      <c r="H457" t="s">
        <v>13</v>
      </c>
      <c r="I457">
        <v>39</v>
      </c>
      <c r="J457">
        <f>(moras__2[[#This Row],[EDAD]]-AVERAGE(I:I))/ _xlfn.STDEV.P(I:I)</f>
        <v>-0.20513670045877688</v>
      </c>
      <c r="K457" t="str">
        <f>IF(ABS(moras__2[[#This Row],[Z-Score de edad]])&gt;1.96, "Atípico","Normal")</f>
        <v>Normal</v>
      </c>
      <c r="L457">
        <f>(moras__2[[#This Row],[SALARIO]]-AVERAGE(C:C)) / _xlfn.STDEV.P(C:C)</f>
        <v>1.1004792523898173</v>
      </c>
      <c r="M457" t="str">
        <f>IF(ABS(moras__2[[#This Row],[Z-Score de salario]])&gt;1.96, "Atípico", "Normal")</f>
        <v>Normal</v>
      </c>
      <c r="N457" s="5">
        <f t="shared" si="21"/>
        <v>1549936.32</v>
      </c>
      <c r="O457" s="5">
        <f t="shared" si="22"/>
        <v>39</v>
      </c>
      <c r="P457" s="5" t="str">
        <f t="shared" si="23"/>
        <v>ASALARIADO</v>
      </c>
      <c r="Q457" s="5" t="e">
        <f ca="1">IF($H457="SI", $O457, _xludf.NA())</f>
        <v>#NAME?</v>
      </c>
      <c r="R457" s="5">
        <f>IF($H457="NO",$O457, _xludf.NA())</f>
        <v>39</v>
      </c>
      <c r="S457" s="5" t="e">
        <f ca="1">IF($H457="SI",$N457, _xludf.NA())</f>
        <v>#NAME?</v>
      </c>
      <c r="T457" s="5">
        <f>IF($H457="NO",$N457, _xludf.NA())</f>
        <v>1549936.32</v>
      </c>
    </row>
    <row r="458" spans="1:20" x14ac:dyDescent="0.3">
      <c r="A458">
        <v>457</v>
      </c>
      <c r="B458" t="s">
        <v>15</v>
      </c>
      <c r="C458">
        <v>300018</v>
      </c>
      <c r="D458" t="s">
        <v>18</v>
      </c>
      <c r="E458" t="s">
        <v>16</v>
      </c>
      <c r="F458" t="s">
        <v>12</v>
      </c>
      <c r="G458" t="s">
        <v>13</v>
      </c>
      <c r="H458" t="s">
        <v>13</v>
      </c>
      <c r="I458">
        <v>56</v>
      </c>
      <c r="J458">
        <f>(moras__2[[#This Row],[EDAD]]-AVERAGE(I:I))/ _xlfn.STDEV.P(I:I)</f>
        <v>0.99476397896507684</v>
      </c>
      <c r="K458" t="str">
        <f>IF(ABS(moras__2[[#This Row],[Z-Score de edad]])&gt;1.96, "Atípico","Normal")</f>
        <v>Normal</v>
      </c>
      <c r="L458">
        <f>(moras__2[[#This Row],[SALARIO]]-AVERAGE(C:C)) / _xlfn.STDEV.P(C:C)</f>
        <v>-0.44087670126835837</v>
      </c>
      <c r="M458" t="str">
        <f>IF(ABS(moras__2[[#This Row],[Z-Score de salario]])&gt;1.96, "Atípico", "Normal")</f>
        <v>Normal</v>
      </c>
      <c r="N458" s="5">
        <f t="shared" si="21"/>
        <v>300018</v>
      </c>
      <c r="O458" s="5">
        <f t="shared" si="22"/>
        <v>56</v>
      </c>
      <c r="P458" s="5" t="str">
        <f t="shared" si="23"/>
        <v>TRABAJADOR INDEPENDIENTE</v>
      </c>
      <c r="Q458" s="5" t="e">
        <f ca="1">IF($H458="SI", $O458, _xludf.NA())</f>
        <v>#NAME?</v>
      </c>
      <c r="R458" s="5">
        <f>IF($H458="NO",$O458, _xludf.NA())</f>
        <v>56</v>
      </c>
      <c r="S458" s="5" t="e">
        <f ca="1">IF($H458="SI",$N458, _xludf.NA())</f>
        <v>#NAME?</v>
      </c>
      <c r="T458" s="5">
        <f>IF($H458="NO",$N458, _xludf.NA())</f>
        <v>300018</v>
      </c>
    </row>
    <row r="459" spans="1:20" x14ac:dyDescent="0.3">
      <c r="A459">
        <v>458</v>
      </c>
      <c r="B459" t="s">
        <v>15</v>
      </c>
      <c r="C459">
        <v>157790</v>
      </c>
      <c r="D459" t="s">
        <v>10</v>
      </c>
      <c r="E459" t="s">
        <v>16</v>
      </c>
      <c r="F459" t="s">
        <v>12</v>
      </c>
      <c r="G459" t="s">
        <v>13</v>
      </c>
      <c r="H459" t="s">
        <v>13</v>
      </c>
      <c r="I459">
        <v>24</v>
      </c>
      <c r="J459">
        <f>(moras__2[[#This Row],[EDAD]]-AVERAGE(I:I))/ _xlfn.STDEV.P(I:I)</f>
        <v>-1.2638725940680595</v>
      </c>
      <c r="K459" t="str">
        <f>IF(ABS(moras__2[[#This Row],[Z-Score de edad]])&gt;1.96, "Atípico","Normal")</f>
        <v>Normal</v>
      </c>
      <c r="L459">
        <f>(moras__2[[#This Row],[SALARIO]]-AVERAGE(C:C)) / _xlfn.STDEV.P(C:C)</f>
        <v>-0.61626734165587982</v>
      </c>
      <c r="M459" t="str">
        <f>IF(ABS(moras__2[[#This Row],[Z-Score de salario]])&gt;1.96, "Atípico", "Normal")</f>
        <v>Normal</v>
      </c>
      <c r="N459" s="5">
        <f t="shared" si="21"/>
        <v>157790</v>
      </c>
      <c r="O459" s="5">
        <f t="shared" si="22"/>
        <v>24</v>
      </c>
      <c r="P459" s="5" t="str">
        <f t="shared" si="23"/>
        <v>ASALARIADO</v>
      </c>
      <c r="Q459" s="5" t="e">
        <f ca="1">IF($H459="SI", $O459, _xludf.NA())</f>
        <v>#NAME?</v>
      </c>
      <c r="R459" s="5">
        <f>IF($H459="NO",$O459, _xludf.NA())</f>
        <v>24</v>
      </c>
      <c r="S459" s="5" t="e">
        <f ca="1">IF($H459="SI",$N459, _xludf.NA())</f>
        <v>#NAME?</v>
      </c>
      <c r="T459" s="5">
        <f>IF($H459="NO",$N459, _xludf.NA())</f>
        <v>157790</v>
      </c>
    </row>
    <row r="460" spans="1:20" x14ac:dyDescent="0.3">
      <c r="A460">
        <v>459</v>
      </c>
      <c r="B460" t="s">
        <v>9</v>
      </c>
      <c r="C460">
        <v>1642037.78</v>
      </c>
      <c r="D460" t="s">
        <v>14</v>
      </c>
      <c r="E460" t="s">
        <v>11</v>
      </c>
      <c r="F460" t="s">
        <v>12</v>
      </c>
      <c r="G460" t="s">
        <v>13</v>
      </c>
      <c r="H460" t="s">
        <v>13</v>
      </c>
      <c r="I460">
        <v>80</v>
      </c>
      <c r="J460">
        <f>(moras__2[[#This Row],[EDAD]]-AVERAGE(I:I))/ _xlfn.STDEV.P(I:I)</f>
        <v>2.6887414087399293</v>
      </c>
      <c r="K460" t="str">
        <f>IF(ABS(moras__2[[#This Row],[Z-Score de edad]])&gt;1.96, "Atípico","Normal")</f>
        <v>Atípico</v>
      </c>
      <c r="L460">
        <f>(moras__2[[#This Row],[SALARIO]]-AVERAGE(C:C)) / _xlfn.STDEV.P(C:C)</f>
        <v>1.214055580890715</v>
      </c>
      <c r="M460" t="str">
        <f>IF(ABS(moras__2[[#This Row],[Z-Score de salario]])&gt;1.96, "Atípico", "Normal")</f>
        <v>Normal</v>
      </c>
      <c r="N460" s="5">
        <f t="shared" si="21"/>
        <v>1642037.78</v>
      </c>
      <c r="O460" s="5">
        <f t="shared" si="22"/>
        <v>80</v>
      </c>
      <c r="P460" s="5" t="str">
        <f t="shared" si="23"/>
        <v>PENSIONADOS EN SU PROPIO SISTEMA</v>
      </c>
      <c r="Q460" s="5" t="e">
        <f ca="1">IF($H460="SI", $O460, _xludf.NA())</f>
        <v>#NAME?</v>
      </c>
      <c r="R460" s="5">
        <f>IF($H460="NO",$O460, _xludf.NA())</f>
        <v>80</v>
      </c>
      <c r="S460" s="5" t="e">
        <f ca="1">IF($H460="SI",$N460, _xludf.NA())</f>
        <v>#NAME?</v>
      </c>
      <c r="T460" s="5">
        <f>IF($H460="NO",$N460, _xludf.NA())</f>
        <v>1642037.78</v>
      </c>
    </row>
    <row r="461" spans="1:20" x14ac:dyDescent="0.3">
      <c r="A461">
        <v>460</v>
      </c>
      <c r="B461" t="s">
        <v>9</v>
      </c>
      <c r="C461">
        <v>335205.06</v>
      </c>
      <c r="D461" t="s">
        <v>10</v>
      </c>
      <c r="E461" t="s">
        <v>16</v>
      </c>
      <c r="F461" t="s">
        <v>12</v>
      </c>
      <c r="G461" t="s">
        <v>12</v>
      </c>
      <c r="H461" t="s">
        <v>13</v>
      </c>
      <c r="I461">
        <v>52</v>
      </c>
      <c r="J461">
        <f>(moras__2[[#This Row],[EDAD]]-AVERAGE(I:I))/ _xlfn.STDEV.P(I:I)</f>
        <v>0.71243440733593477</v>
      </c>
      <c r="K461" t="str">
        <f>IF(ABS(moras__2[[#This Row],[Z-Score de edad]])&gt;1.96, "Atípico","Normal")</f>
        <v>Normal</v>
      </c>
      <c r="L461">
        <f>(moras__2[[#This Row],[SALARIO]]-AVERAGE(C:C)) / _xlfn.STDEV.P(C:C)</f>
        <v>-0.39748523835842403</v>
      </c>
      <c r="M461" t="str">
        <f>IF(ABS(moras__2[[#This Row],[Z-Score de salario]])&gt;1.96, "Atípico", "Normal")</f>
        <v>Normal</v>
      </c>
      <c r="N461" s="5">
        <f t="shared" si="21"/>
        <v>335205.06</v>
      </c>
      <c r="O461" s="5">
        <f t="shared" si="22"/>
        <v>52</v>
      </c>
      <c r="P461" s="5" t="str">
        <f t="shared" si="23"/>
        <v>ASALARIADO</v>
      </c>
      <c r="Q461" s="5" t="e">
        <f ca="1">IF($H461="SI", $O461, _xludf.NA())</f>
        <v>#NAME?</v>
      </c>
      <c r="R461" s="5">
        <f>IF($H461="NO",$O461, _xludf.NA())</f>
        <v>52</v>
      </c>
      <c r="S461" s="5" t="e">
        <f ca="1">IF($H461="SI",$N461, _xludf.NA())</f>
        <v>#NAME?</v>
      </c>
      <c r="T461" s="5">
        <f>IF($H461="NO",$N461, _xludf.NA())</f>
        <v>335205.06</v>
      </c>
    </row>
    <row r="462" spans="1:20" x14ac:dyDescent="0.3">
      <c r="A462">
        <v>461</v>
      </c>
      <c r="B462" t="s">
        <v>15</v>
      </c>
      <c r="C462">
        <v>639148</v>
      </c>
      <c r="D462" t="s">
        <v>18</v>
      </c>
      <c r="E462" t="s">
        <v>16</v>
      </c>
      <c r="F462" t="s">
        <v>12</v>
      </c>
      <c r="G462" t="s">
        <v>12</v>
      </c>
      <c r="H462" t="s">
        <v>13</v>
      </c>
      <c r="I462">
        <v>44</v>
      </c>
      <c r="J462">
        <f>(moras__2[[#This Row],[EDAD]]-AVERAGE(I:I))/ _xlfn.STDEV.P(I:I)</f>
        <v>0.14777526407765068</v>
      </c>
      <c r="K462" t="str">
        <f>IF(ABS(moras__2[[#This Row],[Z-Score de edad]])&gt;1.96, "Atípico","Normal")</f>
        <v>Normal</v>
      </c>
      <c r="L462">
        <f>(moras__2[[#This Row],[SALARIO]]-AVERAGE(C:C)) / _xlfn.STDEV.P(C:C)</f>
        <v>-2.2673338536546354E-2</v>
      </c>
      <c r="M462" t="str">
        <f>IF(ABS(moras__2[[#This Row],[Z-Score de salario]])&gt;1.96, "Atípico", "Normal")</f>
        <v>Normal</v>
      </c>
      <c r="N462" s="5">
        <f t="shared" si="21"/>
        <v>639148</v>
      </c>
      <c r="O462" s="5">
        <f t="shared" si="22"/>
        <v>44</v>
      </c>
      <c r="P462" s="5" t="str">
        <f t="shared" si="23"/>
        <v>TRABAJADOR INDEPENDIENTE</v>
      </c>
      <c r="Q462" s="5" t="e">
        <f ca="1">IF($H462="SI", $O462, _xludf.NA())</f>
        <v>#NAME?</v>
      </c>
      <c r="R462" s="5">
        <f>IF($H462="NO",$O462, _xludf.NA())</f>
        <v>44</v>
      </c>
      <c r="S462" s="5" t="e">
        <f ca="1">IF($H462="SI",$N462, _xludf.NA())</f>
        <v>#NAME?</v>
      </c>
      <c r="T462" s="5">
        <f>IF($H462="NO",$N462, _xludf.NA())</f>
        <v>639148</v>
      </c>
    </row>
    <row r="463" spans="1:20" x14ac:dyDescent="0.3">
      <c r="A463">
        <v>462</v>
      </c>
      <c r="B463" t="s">
        <v>9</v>
      </c>
      <c r="C463">
        <v>316964.69</v>
      </c>
      <c r="D463" t="s">
        <v>10</v>
      </c>
      <c r="E463" t="s">
        <v>16</v>
      </c>
      <c r="F463" t="s">
        <v>12</v>
      </c>
      <c r="G463" t="s">
        <v>12</v>
      </c>
      <c r="H463" t="s">
        <v>13</v>
      </c>
      <c r="I463">
        <v>19</v>
      </c>
      <c r="J463">
        <f>(moras__2[[#This Row],[EDAD]]-AVERAGE(I:I))/ _xlfn.STDEV.P(I:I)</f>
        <v>-1.6167845586044871</v>
      </c>
      <c r="K463" t="str">
        <f>IF(ABS(moras__2[[#This Row],[Z-Score de edad]])&gt;1.96, "Atípico","Normal")</f>
        <v>Normal</v>
      </c>
      <c r="L463">
        <f>(moras__2[[#This Row],[SALARIO]]-AVERAGE(C:C)) / _xlfn.STDEV.P(C:C)</f>
        <v>-0.41997863048378142</v>
      </c>
      <c r="M463" t="str">
        <f>IF(ABS(moras__2[[#This Row],[Z-Score de salario]])&gt;1.96, "Atípico", "Normal")</f>
        <v>Normal</v>
      </c>
      <c r="N463" s="5">
        <f t="shared" si="21"/>
        <v>316964.69</v>
      </c>
      <c r="O463" s="5">
        <f t="shared" si="22"/>
        <v>19</v>
      </c>
      <c r="P463" s="5" t="str">
        <f t="shared" si="23"/>
        <v>ASALARIADO</v>
      </c>
      <c r="Q463" s="5" t="e">
        <f ca="1">IF($H463="SI", $O463, _xludf.NA())</f>
        <v>#NAME?</v>
      </c>
      <c r="R463" s="5">
        <f>IF($H463="NO",$O463, _xludf.NA())</f>
        <v>19</v>
      </c>
      <c r="S463" s="5" t="e">
        <f ca="1">IF($H463="SI",$N463, _xludf.NA())</f>
        <v>#NAME?</v>
      </c>
      <c r="T463" s="5">
        <f>IF($H463="NO",$N463, _xludf.NA())</f>
        <v>316964.69</v>
      </c>
    </row>
    <row r="464" spans="1:20" x14ac:dyDescent="0.3">
      <c r="A464">
        <v>463</v>
      </c>
      <c r="B464" t="s">
        <v>15</v>
      </c>
      <c r="C464">
        <v>525373.54</v>
      </c>
      <c r="D464" t="s">
        <v>10</v>
      </c>
      <c r="E464" t="s">
        <v>16</v>
      </c>
      <c r="F464" t="s">
        <v>12</v>
      </c>
      <c r="G464" t="s">
        <v>13</v>
      </c>
      <c r="H464" t="s">
        <v>13</v>
      </c>
      <c r="I464">
        <v>27</v>
      </c>
      <c r="J464">
        <f>(moras__2[[#This Row],[EDAD]]-AVERAGE(I:I))/ _xlfn.STDEV.P(I:I)</f>
        <v>-1.052125415346203</v>
      </c>
      <c r="K464" t="str">
        <f>IF(ABS(moras__2[[#This Row],[Z-Score de edad]])&gt;1.96, "Atípico","Normal")</f>
        <v>Normal</v>
      </c>
      <c r="L464">
        <f>(moras__2[[#This Row],[SALARIO]]-AVERAGE(C:C)) / _xlfn.STDEV.P(C:C)</f>
        <v>-0.162976059513741</v>
      </c>
      <c r="M464" t="str">
        <f>IF(ABS(moras__2[[#This Row],[Z-Score de salario]])&gt;1.96, "Atípico", "Normal")</f>
        <v>Normal</v>
      </c>
      <c r="N464" s="5">
        <f t="shared" si="21"/>
        <v>525373.54</v>
      </c>
      <c r="O464" s="5">
        <f t="shared" si="22"/>
        <v>27</v>
      </c>
      <c r="P464" s="5" t="str">
        <f t="shared" si="23"/>
        <v>ASALARIADO</v>
      </c>
      <c r="Q464" s="5" t="e">
        <f ca="1">IF($H464="SI", $O464, _xludf.NA())</f>
        <v>#NAME?</v>
      </c>
      <c r="R464" s="5">
        <f>IF($H464="NO",$O464, _xludf.NA())</f>
        <v>27</v>
      </c>
      <c r="S464" s="5" t="e">
        <f ca="1">IF($H464="SI",$N464, _xludf.NA())</f>
        <v>#NAME?</v>
      </c>
      <c r="T464" s="5">
        <f>IF($H464="NO",$N464, _xludf.NA())</f>
        <v>525373.54</v>
      </c>
    </row>
    <row r="465" spans="1:20" x14ac:dyDescent="0.3">
      <c r="A465">
        <v>464</v>
      </c>
      <c r="B465" t="s">
        <v>15</v>
      </c>
      <c r="C465">
        <v>150000</v>
      </c>
      <c r="D465" t="s">
        <v>10</v>
      </c>
      <c r="E465" t="s">
        <v>16</v>
      </c>
      <c r="F465" t="s">
        <v>12</v>
      </c>
      <c r="G465" t="s">
        <v>13</v>
      </c>
      <c r="H465" t="s">
        <v>13</v>
      </c>
      <c r="I465">
        <v>42</v>
      </c>
      <c r="J465">
        <f>(moras__2[[#This Row],[EDAD]]-AVERAGE(I:I))/ _xlfn.STDEV.P(I:I)</f>
        <v>6.6104782630796582E-3</v>
      </c>
      <c r="K465" t="str">
        <f>IF(ABS(moras__2[[#This Row],[Z-Score de edad]])&gt;1.96, "Atípico","Normal")</f>
        <v>Normal</v>
      </c>
      <c r="L465">
        <f>(moras__2[[#This Row],[SALARIO]]-AVERAGE(C:C)) / _xlfn.STDEV.P(C:C)</f>
        <v>-0.62587369967693607</v>
      </c>
      <c r="M465" t="str">
        <f>IF(ABS(moras__2[[#This Row],[Z-Score de salario]])&gt;1.96, "Atípico", "Normal")</f>
        <v>Normal</v>
      </c>
      <c r="N465" s="5">
        <f t="shared" si="21"/>
        <v>150000</v>
      </c>
      <c r="O465" s="5">
        <f t="shared" si="22"/>
        <v>42</v>
      </c>
      <c r="P465" s="5" t="str">
        <f t="shared" si="23"/>
        <v>ASALARIADO</v>
      </c>
      <c r="Q465" s="5" t="e">
        <f ca="1">IF($H465="SI", $O465, _xludf.NA())</f>
        <v>#NAME?</v>
      </c>
      <c r="R465" s="5">
        <f>IF($H465="NO",$O465, _xludf.NA())</f>
        <v>42</v>
      </c>
      <c r="S465" s="5" t="e">
        <f ca="1">IF($H465="SI",$N465, _xludf.NA())</f>
        <v>#NAME?</v>
      </c>
      <c r="T465" s="5">
        <f>IF($H465="NO",$N465, _xludf.NA())</f>
        <v>150000</v>
      </c>
    </row>
    <row r="466" spans="1:20" x14ac:dyDescent="0.3">
      <c r="A466">
        <v>465</v>
      </c>
      <c r="B466" t="s">
        <v>15</v>
      </c>
      <c r="C466">
        <v>1346033</v>
      </c>
      <c r="D466" t="s">
        <v>14</v>
      </c>
      <c r="E466" t="s">
        <v>11</v>
      </c>
      <c r="F466" t="s">
        <v>12</v>
      </c>
      <c r="G466" t="s">
        <v>13</v>
      </c>
      <c r="H466" t="s">
        <v>13</v>
      </c>
      <c r="I466">
        <v>55</v>
      </c>
      <c r="J466">
        <f>(moras__2[[#This Row],[EDAD]]-AVERAGE(I:I))/ _xlfn.STDEV.P(I:I)</f>
        <v>0.92418158605779133</v>
      </c>
      <c r="K466" t="str">
        <f>IF(ABS(moras__2[[#This Row],[Z-Score de edad]])&gt;1.96, "Atípico","Normal")</f>
        <v>Normal</v>
      </c>
      <c r="L466">
        <f>(moras__2[[#This Row],[SALARIO]]-AVERAGE(C:C)) / _xlfn.STDEV.P(C:C)</f>
        <v>0.84903274486709512</v>
      </c>
      <c r="M466" t="str">
        <f>IF(ABS(moras__2[[#This Row],[Z-Score de salario]])&gt;1.96, "Atípico", "Normal")</f>
        <v>Normal</v>
      </c>
      <c r="N466" s="5">
        <f t="shared" si="21"/>
        <v>1346033</v>
      </c>
      <c r="O466" s="5">
        <f t="shared" si="22"/>
        <v>55</v>
      </c>
      <c r="P466" s="5" t="str">
        <f t="shared" si="23"/>
        <v>PENSIONADOS EN SU PROPIO SISTEMA</v>
      </c>
      <c r="Q466" s="5" t="e">
        <f ca="1">IF($H466="SI", $O466, _xludf.NA())</f>
        <v>#NAME?</v>
      </c>
      <c r="R466" s="5">
        <f>IF($H466="NO",$O466, _xludf.NA())</f>
        <v>55</v>
      </c>
      <c r="S466" s="5" t="e">
        <f ca="1">IF($H466="SI",$N466, _xludf.NA())</f>
        <v>#NAME?</v>
      </c>
      <c r="T466" s="5">
        <f>IF($H466="NO",$N466, _xludf.NA())</f>
        <v>1346033</v>
      </c>
    </row>
    <row r="467" spans="1:20" x14ac:dyDescent="0.3">
      <c r="A467">
        <v>466</v>
      </c>
      <c r="B467" t="s">
        <v>15</v>
      </c>
      <c r="C467">
        <v>963278.53</v>
      </c>
      <c r="D467" t="s">
        <v>10</v>
      </c>
      <c r="E467" t="s">
        <v>11</v>
      </c>
      <c r="F467" t="s">
        <v>12</v>
      </c>
      <c r="G467" t="s">
        <v>13</v>
      </c>
      <c r="H467" t="s">
        <v>13</v>
      </c>
      <c r="I467">
        <v>57</v>
      </c>
      <c r="J467">
        <f>(moras__2[[#This Row],[EDAD]]-AVERAGE(I:I))/ _xlfn.STDEV.P(I:I)</f>
        <v>1.0653463718723624</v>
      </c>
      <c r="K467" t="str">
        <f>IF(ABS(moras__2[[#This Row],[Z-Score de edad]])&gt;1.96, "Atípico","Normal")</f>
        <v>Normal</v>
      </c>
      <c r="L467">
        <f>(moras__2[[#This Row],[SALARIO]]-AVERAGE(C:C)) / _xlfn.STDEV.P(C:C)</f>
        <v>0.37703319762965681</v>
      </c>
      <c r="M467" t="str">
        <f>IF(ABS(moras__2[[#This Row],[Z-Score de salario]])&gt;1.96, "Atípico", "Normal")</f>
        <v>Normal</v>
      </c>
      <c r="N467" s="5">
        <f t="shared" si="21"/>
        <v>963278.53</v>
      </c>
      <c r="O467" s="5">
        <f t="shared" si="22"/>
        <v>57</v>
      </c>
      <c r="P467" s="5" t="str">
        <f t="shared" si="23"/>
        <v>ASALARIADO</v>
      </c>
      <c r="Q467" s="5" t="e">
        <f ca="1">IF($H467="SI", $O467, _xludf.NA())</f>
        <v>#NAME?</v>
      </c>
      <c r="R467" s="5">
        <f>IF($H467="NO",$O467, _xludf.NA())</f>
        <v>57</v>
      </c>
      <c r="S467" s="5" t="e">
        <f ca="1">IF($H467="SI",$N467, _xludf.NA())</f>
        <v>#NAME?</v>
      </c>
      <c r="T467" s="5">
        <f>IF($H467="NO",$N467, _xludf.NA())</f>
        <v>963278.53</v>
      </c>
    </row>
    <row r="468" spans="1:20" x14ac:dyDescent="0.3">
      <c r="A468">
        <v>467</v>
      </c>
      <c r="B468" t="s">
        <v>9</v>
      </c>
      <c r="C468">
        <v>2172786.41</v>
      </c>
      <c r="D468" t="s">
        <v>10</v>
      </c>
      <c r="E468" t="s">
        <v>11</v>
      </c>
      <c r="F468" t="s">
        <v>12</v>
      </c>
      <c r="G468" t="s">
        <v>13</v>
      </c>
      <c r="H468" t="s">
        <v>13</v>
      </c>
      <c r="I468">
        <v>34</v>
      </c>
      <c r="J468">
        <f>(moras__2[[#This Row],[EDAD]]-AVERAGE(I:I))/ _xlfn.STDEV.P(I:I)</f>
        <v>-0.55804866499520445</v>
      </c>
      <c r="K468" t="str">
        <f>IF(ABS(moras__2[[#This Row],[Z-Score de edad]])&gt;1.96, "Atípico","Normal")</f>
        <v>Normal</v>
      </c>
      <c r="L468">
        <f>(moras__2[[#This Row],[SALARIO]]-AVERAGE(C:C)) / _xlfn.STDEV.P(C:C)</f>
        <v>1.8685563971891916</v>
      </c>
      <c r="M468" t="str">
        <f>IF(ABS(moras__2[[#This Row],[Z-Score de salario]])&gt;1.96, "Atípico", "Normal")</f>
        <v>Normal</v>
      </c>
      <c r="N468" s="5">
        <f t="shared" si="21"/>
        <v>2172786.41</v>
      </c>
      <c r="O468" s="5">
        <f t="shared" si="22"/>
        <v>34</v>
      </c>
      <c r="P468" s="5" t="str">
        <f t="shared" si="23"/>
        <v>ASALARIADO</v>
      </c>
      <c r="Q468" s="5" t="e">
        <f ca="1">IF($H468="SI", $O468, _xludf.NA())</f>
        <v>#NAME?</v>
      </c>
      <c r="R468" s="5">
        <f>IF($H468="NO",$O468, _xludf.NA())</f>
        <v>34</v>
      </c>
      <c r="S468" s="5" t="e">
        <f ca="1">IF($H468="SI",$N468, _xludf.NA())</f>
        <v>#NAME?</v>
      </c>
      <c r="T468" s="5">
        <f>IF($H468="NO",$N468, _xludf.NA())</f>
        <v>2172786.41</v>
      </c>
    </row>
    <row r="469" spans="1:20" x14ac:dyDescent="0.3">
      <c r="A469">
        <v>468</v>
      </c>
      <c r="B469" t="s">
        <v>9</v>
      </c>
      <c r="C469">
        <v>400000</v>
      </c>
      <c r="D469" t="s">
        <v>10</v>
      </c>
      <c r="E469" t="s">
        <v>16</v>
      </c>
      <c r="F469" t="s">
        <v>12</v>
      </c>
      <c r="G469" t="s">
        <v>13</v>
      </c>
      <c r="H469" t="s">
        <v>13</v>
      </c>
      <c r="I469">
        <v>35</v>
      </c>
      <c r="J469">
        <f>(moras__2[[#This Row],[EDAD]]-AVERAGE(I:I))/ _xlfn.STDEV.P(I:I)</f>
        <v>-0.48746627208791893</v>
      </c>
      <c r="K469" t="str">
        <f>IF(ABS(moras__2[[#This Row],[Z-Score de edad]])&gt;1.96, "Atípico","Normal")</f>
        <v>Normal</v>
      </c>
      <c r="L469">
        <f>(moras__2[[#This Row],[SALARIO]]-AVERAGE(C:C)) / _xlfn.STDEV.P(C:C)</f>
        <v>-0.31758236395625966</v>
      </c>
      <c r="M469" t="str">
        <f>IF(ABS(moras__2[[#This Row],[Z-Score de salario]])&gt;1.96, "Atípico", "Normal")</f>
        <v>Normal</v>
      </c>
      <c r="N469" s="5">
        <f t="shared" si="21"/>
        <v>400000</v>
      </c>
      <c r="O469" s="5">
        <f t="shared" si="22"/>
        <v>35</v>
      </c>
      <c r="P469" s="5" t="str">
        <f t="shared" si="23"/>
        <v>ASALARIADO</v>
      </c>
      <c r="Q469" s="5" t="e">
        <f ca="1">IF($H469="SI", $O469, _xludf.NA())</f>
        <v>#NAME?</v>
      </c>
      <c r="R469" s="5">
        <f>IF($H469="NO",$O469, _xludf.NA())</f>
        <v>35</v>
      </c>
      <c r="S469" s="5" t="e">
        <f ca="1">IF($H469="SI",$N469, _xludf.NA())</f>
        <v>#NAME?</v>
      </c>
      <c r="T469" s="5">
        <f>IF($H469="NO",$N469, _xludf.NA())</f>
        <v>400000</v>
      </c>
    </row>
    <row r="470" spans="1:20" x14ac:dyDescent="0.3">
      <c r="A470">
        <v>469</v>
      </c>
      <c r="B470" t="s">
        <v>15</v>
      </c>
      <c r="C470">
        <v>355252.75</v>
      </c>
      <c r="D470" t="s">
        <v>10</v>
      </c>
      <c r="E470" t="s">
        <v>16</v>
      </c>
      <c r="F470" t="s">
        <v>12</v>
      </c>
      <c r="G470" t="s">
        <v>13</v>
      </c>
      <c r="H470" t="s">
        <v>13</v>
      </c>
      <c r="I470">
        <v>47</v>
      </c>
      <c r="J470">
        <f>(moras__2[[#This Row],[EDAD]]-AVERAGE(I:I))/ _xlfn.STDEV.P(I:I)</f>
        <v>0.35952244279950724</v>
      </c>
      <c r="K470" t="str">
        <f>IF(ABS(moras__2[[#This Row],[Z-Score de edad]])&gt;1.96, "Atípico","Normal")</f>
        <v>Normal</v>
      </c>
      <c r="L470">
        <f>(moras__2[[#This Row],[SALARIO]]-AVERAGE(C:C)) / _xlfn.STDEV.P(C:C)</f>
        <v>-0.37276312184556781</v>
      </c>
      <c r="M470" t="str">
        <f>IF(ABS(moras__2[[#This Row],[Z-Score de salario]])&gt;1.96, "Atípico", "Normal")</f>
        <v>Normal</v>
      </c>
      <c r="N470" s="5">
        <f t="shared" si="21"/>
        <v>355252.75</v>
      </c>
      <c r="O470" s="5">
        <f t="shared" si="22"/>
        <v>47</v>
      </c>
      <c r="P470" s="5" t="str">
        <f t="shared" si="23"/>
        <v>ASALARIADO</v>
      </c>
      <c r="Q470" s="5" t="e">
        <f ca="1">IF($H470="SI", $O470, _xludf.NA())</f>
        <v>#NAME?</v>
      </c>
      <c r="R470" s="5">
        <f>IF($H470="NO",$O470, _xludf.NA())</f>
        <v>47</v>
      </c>
      <c r="S470" s="5" t="e">
        <f ca="1">IF($H470="SI",$N470, _xludf.NA())</f>
        <v>#NAME?</v>
      </c>
      <c r="T470" s="5">
        <f>IF($H470="NO",$N470, _xludf.NA())</f>
        <v>355252.75</v>
      </c>
    </row>
    <row r="471" spans="1:20" x14ac:dyDescent="0.3">
      <c r="A471">
        <v>470</v>
      </c>
      <c r="B471" t="s">
        <v>9</v>
      </c>
      <c r="C471">
        <v>451135</v>
      </c>
      <c r="D471" t="s">
        <v>10</v>
      </c>
      <c r="E471" t="s">
        <v>16</v>
      </c>
      <c r="F471" t="s">
        <v>12</v>
      </c>
      <c r="G471" t="s">
        <v>13</v>
      </c>
      <c r="H471" t="s">
        <v>13</v>
      </c>
      <c r="I471">
        <v>28</v>
      </c>
      <c r="J471">
        <f>(moras__2[[#This Row],[EDAD]]-AVERAGE(I:I))/ _xlfn.STDEV.P(I:I)</f>
        <v>-0.98154302243891756</v>
      </c>
      <c r="K471" t="str">
        <f>IF(ABS(moras__2[[#This Row],[Z-Score de edad]])&gt;1.96, "Atípico","Normal")</f>
        <v>Normal</v>
      </c>
      <c r="L471">
        <f>(moras__2[[#This Row],[SALARIO]]-AVERAGE(C:C)) / _xlfn.STDEV.P(C:C)</f>
        <v>-0.25452445414795249</v>
      </c>
      <c r="M471" t="str">
        <f>IF(ABS(moras__2[[#This Row],[Z-Score de salario]])&gt;1.96, "Atípico", "Normal")</f>
        <v>Normal</v>
      </c>
      <c r="N471" s="5">
        <f t="shared" si="21"/>
        <v>451135</v>
      </c>
      <c r="O471" s="5">
        <f t="shared" si="22"/>
        <v>28</v>
      </c>
      <c r="P471" s="5" t="str">
        <f t="shared" si="23"/>
        <v>ASALARIADO</v>
      </c>
      <c r="Q471" s="5" t="e">
        <f ca="1">IF($H471="SI", $O471, _xludf.NA())</f>
        <v>#NAME?</v>
      </c>
      <c r="R471" s="5">
        <f>IF($H471="NO",$O471, _xludf.NA())</f>
        <v>28</v>
      </c>
      <c r="S471" s="5" t="e">
        <f ca="1">IF($H471="SI",$N471, _xludf.NA())</f>
        <v>#NAME?</v>
      </c>
      <c r="T471" s="5">
        <f>IF($H471="NO",$N471, _xludf.NA())</f>
        <v>451135</v>
      </c>
    </row>
    <row r="472" spans="1:20" x14ac:dyDescent="0.3">
      <c r="A472">
        <v>471</v>
      </c>
      <c r="B472" t="s">
        <v>15</v>
      </c>
      <c r="C472">
        <v>1554200</v>
      </c>
      <c r="D472" t="s">
        <v>10</v>
      </c>
      <c r="E472" t="s">
        <v>11</v>
      </c>
      <c r="F472" t="s">
        <v>12</v>
      </c>
      <c r="G472" t="s">
        <v>13</v>
      </c>
      <c r="H472" t="s">
        <v>12</v>
      </c>
      <c r="I472">
        <v>55</v>
      </c>
      <c r="J472">
        <f>(moras__2[[#This Row],[EDAD]]-AVERAGE(I:I))/ _xlfn.STDEV.P(I:I)</f>
        <v>0.92418158605779133</v>
      </c>
      <c r="K472" t="str">
        <f>IF(ABS(moras__2[[#This Row],[Z-Score de edad]])&gt;1.96, "Atípico","Normal")</f>
        <v>Normal</v>
      </c>
      <c r="L472">
        <f>(moras__2[[#This Row],[SALARIO]]-AVERAGE(C:C)) / _xlfn.STDEV.P(C:C)</f>
        <v>1.1057370747989594</v>
      </c>
      <c r="M472" t="str">
        <f>IF(ABS(moras__2[[#This Row],[Z-Score de salario]])&gt;1.96, "Atípico", "Normal")</f>
        <v>Normal</v>
      </c>
      <c r="N472" s="5">
        <f t="shared" si="21"/>
        <v>1554200</v>
      </c>
      <c r="O472" s="5">
        <f t="shared" si="22"/>
        <v>55</v>
      </c>
      <c r="P472" s="5" t="str">
        <f t="shared" si="23"/>
        <v>ASALARIADO</v>
      </c>
      <c r="Q472" s="5">
        <f>IF($H472="SI", $O472, _xludf.NA())</f>
        <v>55</v>
      </c>
      <c r="R472" s="5" t="e">
        <f ca="1">IF($H472="NO",$O472, _xludf.NA())</f>
        <v>#NAME?</v>
      </c>
      <c r="S472" s="5">
        <f>IF($H472="SI",$N472, _xludf.NA())</f>
        <v>1554200</v>
      </c>
      <c r="T472" s="5" t="e">
        <f ca="1">IF($H472="NO",$N472, _xludf.NA())</f>
        <v>#NAME?</v>
      </c>
    </row>
    <row r="473" spans="1:20" x14ac:dyDescent="0.3">
      <c r="A473">
        <v>472</v>
      </c>
      <c r="B473" t="s">
        <v>15</v>
      </c>
      <c r="C473">
        <v>300000</v>
      </c>
      <c r="D473" t="s">
        <v>18</v>
      </c>
      <c r="E473" t="s">
        <v>16</v>
      </c>
      <c r="F473" t="s">
        <v>12</v>
      </c>
      <c r="G473" t="s">
        <v>13</v>
      </c>
      <c r="H473" t="s">
        <v>13</v>
      </c>
      <c r="I473">
        <v>41</v>
      </c>
      <c r="J473">
        <f>(moras__2[[#This Row],[EDAD]]-AVERAGE(I:I))/ _xlfn.STDEV.P(I:I)</f>
        <v>-6.397191464420586E-2</v>
      </c>
      <c r="K473" t="str">
        <f>IF(ABS(moras__2[[#This Row],[Z-Score de edad]])&gt;1.96, "Atípico","Normal")</f>
        <v>Normal</v>
      </c>
      <c r="L473">
        <f>(moras__2[[#This Row],[SALARIO]]-AVERAGE(C:C)) / _xlfn.STDEV.P(C:C)</f>
        <v>-0.44089889824453027</v>
      </c>
      <c r="M473" t="str">
        <f>IF(ABS(moras__2[[#This Row],[Z-Score de salario]])&gt;1.96, "Atípico", "Normal")</f>
        <v>Normal</v>
      </c>
      <c r="N473" s="5">
        <f t="shared" si="21"/>
        <v>300000</v>
      </c>
      <c r="O473" s="5">
        <f t="shared" si="22"/>
        <v>41</v>
      </c>
      <c r="P473" s="5" t="str">
        <f t="shared" si="23"/>
        <v>TRABAJADOR INDEPENDIENTE</v>
      </c>
      <c r="Q473" s="5" t="e">
        <f ca="1">IF($H473="SI", $O473, _xludf.NA())</f>
        <v>#NAME?</v>
      </c>
      <c r="R473" s="5">
        <f>IF($H473="NO",$O473, _xludf.NA())</f>
        <v>41</v>
      </c>
      <c r="S473" s="5" t="e">
        <f ca="1">IF($H473="SI",$N473, _xludf.NA())</f>
        <v>#NAME?</v>
      </c>
      <c r="T473" s="5">
        <f>IF($H473="NO",$N473, _xludf.NA())</f>
        <v>300000</v>
      </c>
    </row>
    <row r="474" spans="1:20" x14ac:dyDescent="0.3">
      <c r="A474">
        <v>473</v>
      </c>
      <c r="B474" t="s">
        <v>9</v>
      </c>
      <c r="C474">
        <v>229799.17</v>
      </c>
      <c r="D474" t="s">
        <v>10</v>
      </c>
      <c r="E474" t="s">
        <v>16</v>
      </c>
      <c r="F474" t="s">
        <v>12</v>
      </c>
      <c r="G474" t="s">
        <v>13</v>
      </c>
      <c r="H474" t="s">
        <v>13</v>
      </c>
      <c r="I474">
        <v>34</v>
      </c>
      <c r="J474">
        <f>(moras__2[[#This Row],[EDAD]]-AVERAGE(I:I))/ _xlfn.STDEV.P(I:I)</f>
        <v>-0.55804866499520445</v>
      </c>
      <c r="K474" t="str">
        <f>IF(ABS(moras__2[[#This Row],[Z-Score de edad]])&gt;1.96, "Atípico","Normal")</f>
        <v>Normal</v>
      </c>
      <c r="L474">
        <f>(moras__2[[#This Row],[SALARIO]]-AVERAGE(C:C)) / _xlfn.STDEV.P(C:C)</f>
        <v>-0.52746812884213079</v>
      </c>
      <c r="M474" t="str">
        <f>IF(ABS(moras__2[[#This Row],[Z-Score de salario]])&gt;1.96, "Atípico", "Normal")</f>
        <v>Normal</v>
      </c>
      <c r="N474" s="5">
        <f t="shared" si="21"/>
        <v>229799.17</v>
      </c>
      <c r="O474" s="5">
        <f t="shared" si="22"/>
        <v>34</v>
      </c>
      <c r="P474" s="5" t="str">
        <f t="shared" si="23"/>
        <v>ASALARIADO</v>
      </c>
      <c r="Q474" s="5" t="e">
        <f ca="1">IF($H474="SI", $O474, _xludf.NA())</f>
        <v>#NAME?</v>
      </c>
      <c r="R474" s="5">
        <f>IF($H474="NO",$O474, _xludf.NA())</f>
        <v>34</v>
      </c>
      <c r="S474" s="5" t="e">
        <f ca="1">IF($H474="SI",$N474, _xludf.NA())</f>
        <v>#NAME?</v>
      </c>
      <c r="T474" s="5">
        <f>IF($H474="NO",$N474, _xludf.NA())</f>
        <v>229799.17</v>
      </c>
    </row>
    <row r="475" spans="1:20" x14ac:dyDescent="0.3">
      <c r="A475">
        <v>474</v>
      </c>
      <c r="B475" t="s">
        <v>9</v>
      </c>
      <c r="C475">
        <v>202270</v>
      </c>
      <c r="D475" t="s">
        <v>10</v>
      </c>
      <c r="E475" t="s">
        <v>16</v>
      </c>
      <c r="F475" t="s">
        <v>12</v>
      </c>
      <c r="G475" t="s">
        <v>13</v>
      </c>
      <c r="H475" t="s">
        <v>12</v>
      </c>
      <c r="I475">
        <v>27</v>
      </c>
      <c r="J475">
        <f>(moras__2[[#This Row],[EDAD]]-AVERAGE(I:I))/ _xlfn.STDEV.P(I:I)</f>
        <v>-1.052125415346203</v>
      </c>
      <c r="K475" t="str">
        <f>IF(ABS(moras__2[[#This Row],[Z-Score de edad]])&gt;1.96, "Atípico","Normal")</f>
        <v>Normal</v>
      </c>
      <c r="L475">
        <f>(moras__2[[#This Row],[SALARIO]]-AVERAGE(C:C)) / _xlfn.STDEV.P(C:C)</f>
        <v>-0.56141614720445709</v>
      </c>
      <c r="M475" t="str">
        <f>IF(ABS(moras__2[[#This Row],[Z-Score de salario]])&gt;1.96, "Atípico", "Normal")</f>
        <v>Normal</v>
      </c>
      <c r="N475" s="5">
        <f t="shared" si="21"/>
        <v>202270</v>
      </c>
      <c r="O475" s="5">
        <f t="shared" si="22"/>
        <v>27</v>
      </c>
      <c r="P475" s="5" t="str">
        <f t="shared" si="23"/>
        <v>ASALARIADO</v>
      </c>
      <c r="Q475" s="5">
        <f>IF($H475="SI", $O475, _xludf.NA())</f>
        <v>27</v>
      </c>
      <c r="R475" s="5" t="e">
        <f ca="1">IF($H475="NO",$O475, _xludf.NA())</f>
        <v>#NAME?</v>
      </c>
      <c r="S475" s="5">
        <f>IF($H475="SI",$N475, _xludf.NA())</f>
        <v>202270</v>
      </c>
      <c r="T475" s="5" t="e">
        <f ca="1">IF($H475="NO",$N475, _xludf.NA())</f>
        <v>#NAME?</v>
      </c>
    </row>
    <row r="476" spans="1:20" x14ac:dyDescent="0.3">
      <c r="A476">
        <v>475</v>
      </c>
      <c r="B476" t="s">
        <v>9</v>
      </c>
      <c r="C476">
        <v>278030</v>
      </c>
      <c r="D476" t="s">
        <v>19</v>
      </c>
      <c r="E476" t="s">
        <v>16</v>
      </c>
      <c r="F476" t="s">
        <v>12</v>
      </c>
      <c r="G476" t="s">
        <v>13</v>
      </c>
      <c r="H476" t="s">
        <v>13</v>
      </c>
      <c r="I476">
        <v>43</v>
      </c>
      <c r="J476">
        <f>(moras__2[[#This Row],[EDAD]]-AVERAGE(I:I))/ _xlfn.STDEV.P(I:I)</f>
        <v>7.7192871170365177E-2</v>
      </c>
      <c r="K476" t="str">
        <f>IF(ABS(moras__2[[#This Row],[Z-Score de edad]])&gt;1.96, "Atípico","Normal")</f>
        <v>Normal</v>
      </c>
      <c r="L476">
        <f>(moras__2[[#This Row],[SALARIO]]-AVERAGE(C:C)) / _xlfn.STDEV.P(C:C)</f>
        <v>-0.46799154082766331</v>
      </c>
      <c r="M476" t="str">
        <f>IF(ABS(moras__2[[#This Row],[Z-Score de salario]])&gt;1.96, "Atípico", "Normal")</f>
        <v>Normal</v>
      </c>
      <c r="N476" s="5">
        <f t="shared" si="21"/>
        <v>278030</v>
      </c>
      <c r="O476" s="5">
        <f t="shared" si="22"/>
        <v>43</v>
      </c>
      <c r="P476" s="5" t="str">
        <f t="shared" si="23"/>
        <v>CONVENIOS ESPECIALES DE TRABAJADORES INDEPENDIENTES</v>
      </c>
      <c r="Q476" s="5" t="e">
        <f ca="1">IF($H476="SI", $O476, _xludf.NA())</f>
        <v>#NAME?</v>
      </c>
      <c r="R476" s="5">
        <f>IF($H476="NO",$O476, _xludf.NA())</f>
        <v>43</v>
      </c>
      <c r="S476" s="5" t="e">
        <f ca="1">IF($H476="SI",$N476, _xludf.NA())</f>
        <v>#NAME?</v>
      </c>
      <c r="T476" s="5">
        <f>IF($H476="NO",$N476, _xludf.NA())</f>
        <v>278030</v>
      </c>
    </row>
    <row r="477" spans="1:20" x14ac:dyDescent="0.3">
      <c r="A477">
        <v>476</v>
      </c>
      <c r="B477" t="s">
        <v>9</v>
      </c>
      <c r="C477">
        <v>298195</v>
      </c>
      <c r="D477" t="s">
        <v>18</v>
      </c>
      <c r="E477" t="s">
        <v>16</v>
      </c>
      <c r="F477" t="s">
        <v>12</v>
      </c>
      <c r="G477" t="s">
        <v>13</v>
      </c>
      <c r="H477" t="s">
        <v>12</v>
      </c>
      <c r="I477">
        <v>40</v>
      </c>
      <c r="J477">
        <f>(moras__2[[#This Row],[EDAD]]-AVERAGE(I:I))/ _xlfn.STDEV.P(I:I)</f>
        <v>-0.13455430755149136</v>
      </c>
      <c r="K477" t="str">
        <f>IF(ABS(moras__2[[#This Row],[Z-Score de edad]])&gt;1.96, "Atípico","Normal")</f>
        <v>Normal</v>
      </c>
      <c r="L477">
        <f>(moras__2[[#This Row],[SALARIO]]-AVERAGE(C:C)) / _xlfn.STDEV.P(C:C)</f>
        <v>-0.44312476168843351</v>
      </c>
      <c r="M477" t="str">
        <f>IF(ABS(moras__2[[#This Row],[Z-Score de salario]])&gt;1.96, "Atípico", "Normal")</f>
        <v>Normal</v>
      </c>
      <c r="N477" s="5">
        <f t="shared" si="21"/>
        <v>298195</v>
      </c>
      <c r="O477" s="5">
        <f t="shared" si="22"/>
        <v>40</v>
      </c>
      <c r="P477" s="5" t="str">
        <f t="shared" si="23"/>
        <v>TRABAJADOR INDEPENDIENTE</v>
      </c>
      <c r="Q477" s="5">
        <f>IF($H477="SI", $O477, _xludf.NA())</f>
        <v>40</v>
      </c>
      <c r="R477" s="5" t="e">
        <f ca="1">IF($H477="NO",$O477, _xludf.NA())</f>
        <v>#NAME?</v>
      </c>
      <c r="S477" s="5">
        <f>IF($H477="SI",$N477, _xludf.NA())</f>
        <v>298195</v>
      </c>
      <c r="T477" s="5" t="e">
        <f ca="1">IF($H477="NO",$N477, _xludf.NA())</f>
        <v>#NAME?</v>
      </c>
    </row>
    <row r="478" spans="1:20" x14ac:dyDescent="0.3">
      <c r="A478">
        <v>477</v>
      </c>
      <c r="B478" t="s">
        <v>9</v>
      </c>
      <c r="C478">
        <v>297050</v>
      </c>
      <c r="D478" t="s">
        <v>17</v>
      </c>
      <c r="E478" t="s">
        <v>16</v>
      </c>
      <c r="F478" t="s">
        <v>12</v>
      </c>
      <c r="G478" t="s">
        <v>13</v>
      </c>
      <c r="H478" t="s">
        <v>13</v>
      </c>
      <c r="I478">
        <v>48</v>
      </c>
      <c r="J478">
        <f>(moras__2[[#This Row],[EDAD]]-AVERAGE(I:I))/ _xlfn.STDEV.P(I:I)</f>
        <v>0.43010483570679275</v>
      </c>
      <c r="K478" t="str">
        <f>IF(ABS(moras__2[[#This Row],[Z-Score de edad]])&gt;1.96, "Atípico","Normal")</f>
        <v>Normal</v>
      </c>
      <c r="L478">
        <f>(moras__2[[#This Row],[SALARIO]]-AVERAGE(C:C)) / _xlfn.STDEV.P(C:C)</f>
        <v>-0.44453673600603422</v>
      </c>
      <c r="M478" t="str">
        <f>IF(ABS(moras__2[[#This Row],[Z-Score de salario]])&gt;1.96, "Atípico", "Normal")</f>
        <v>Normal</v>
      </c>
      <c r="N478" s="5">
        <f t="shared" si="21"/>
        <v>297050</v>
      </c>
      <c r="O478" s="5">
        <f t="shared" si="22"/>
        <v>48</v>
      </c>
      <c r="P478" s="5" t="str">
        <f t="shared" si="23"/>
        <v>ASEGURADO VOLUNTARIO</v>
      </c>
      <c r="Q478" s="5" t="e">
        <f ca="1">IF($H478="SI", $O478, _xludf.NA())</f>
        <v>#NAME?</v>
      </c>
      <c r="R478" s="5">
        <f>IF($H478="NO",$O478, _xludf.NA())</f>
        <v>48</v>
      </c>
      <c r="S478" s="5" t="e">
        <f ca="1">IF($H478="SI",$N478, _xludf.NA())</f>
        <v>#NAME?</v>
      </c>
      <c r="T478" s="5">
        <f>IF($H478="NO",$N478, _xludf.NA())</f>
        <v>297050</v>
      </c>
    </row>
    <row r="479" spans="1:20" x14ac:dyDescent="0.3">
      <c r="A479">
        <v>478</v>
      </c>
      <c r="B479" t="s">
        <v>9</v>
      </c>
      <c r="C479">
        <v>5189999.8</v>
      </c>
      <c r="D479" t="s">
        <v>10</v>
      </c>
      <c r="E479" t="s">
        <v>16</v>
      </c>
      <c r="F479" t="s">
        <v>12</v>
      </c>
      <c r="G479" t="s">
        <v>13</v>
      </c>
      <c r="H479" t="s">
        <v>13</v>
      </c>
      <c r="I479">
        <v>49</v>
      </c>
      <c r="J479">
        <f>(moras__2[[#This Row],[EDAD]]-AVERAGE(I:I))/ _xlfn.STDEV.P(I:I)</f>
        <v>0.50068722861407822</v>
      </c>
      <c r="K479" t="str">
        <f>IF(ABS(moras__2[[#This Row],[Z-Score de edad]])&gt;1.96, "Atípico","Normal")</f>
        <v>Normal</v>
      </c>
      <c r="L479">
        <f>(moras__2[[#This Row],[SALARIO]]-AVERAGE(C:C)) / _xlfn.STDEV.P(C:C)</f>
        <v>5.589279381818832</v>
      </c>
      <c r="M479" t="str">
        <f>IF(ABS(moras__2[[#This Row],[Z-Score de salario]])&gt;1.96, "Atípico", "Normal")</f>
        <v>Atípico</v>
      </c>
      <c r="N479" s="5">
        <f t="shared" si="21"/>
        <v>5189999.8</v>
      </c>
      <c r="O479" s="5">
        <f t="shared" si="22"/>
        <v>49</v>
      </c>
      <c r="P479" s="5" t="str">
        <f t="shared" si="23"/>
        <v>ASALARIADO</v>
      </c>
      <c r="Q479" s="5" t="e">
        <f ca="1">IF($H479="SI", $O479, _xludf.NA())</f>
        <v>#NAME?</v>
      </c>
      <c r="R479" s="5">
        <f>IF($H479="NO",$O479, _xludf.NA())</f>
        <v>49</v>
      </c>
      <c r="S479" s="5" t="e">
        <f ca="1">IF($H479="SI",$N479, _xludf.NA())</f>
        <v>#NAME?</v>
      </c>
      <c r="T479" s="5">
        <f>IF($H479="NO",$N479, _xludf.NA())</f>
        <v>5189999.8</v>
      </c>
    </row>
    <row r="480" spans="1:20" x14ac:dyDescent="0.3">
      <c r="A480">
        <v>479</v>
      </c>
      <c r="B480" t="s">
        <v>9</v>
      </c>
      <c r="C480">
        <v>3309108</v>
      </c>
      <c r="D480" t="s">
        <v>10</v>
      </c>
      <c r="E480" t="s">
        <v>11</v>
      </c>
      <c r="F480" t="s">
        <v>12</v>
      </c>
      <c r="G480" t="s">
        <v>13</v>
      </c>
      <c r="H480" t="s">
        <v>13</v>
      </c>
      <c r="I480">
        <v>47</v>
      </c>
      <c r="J480">
        <f>(moras__2[[#This Row],[EDAD]]-AVERAGE(I:I))/ _xlfn.STDEV.P(I:I)</f>
        <v>0.35952244279950724</v>
      </c>
      <c r="K480" t="str">
        <f>IF(ABS(moras__2[[#This Row],[Z-Score de edad]])&gt;1.96, "Atípico","Normal")</f>
        <v>Normal</v>
      </c>
      <c r="L480">
        <f>(moras__2[[#This Row],[SALARIO]]-AVERAGE(C:C)) / _xlfn.STDEV.P(C:C)</f>
        <v>3.2698288003465628</v>
      </c>
      <c r="M480" t="str">
        <f>IF(ABS(moras__2[[#This Row],[Z-Score de salario]])&gt;1.96, "Atípico", "Normal")</f>
        <v>Atípico</v>
      </c>
      <c r="N480" s="5">
        <f t="shared" si="21"/>
        <v>3309108</v>
      </c>
      <c r="O480" s="5">
        <f t="shared" si="22"/>
        <v>47</v>
      </c>
      <c r="P480" s="5" t="str">
        <f t="shared" si="23"/>
        <v>ASALARIADO</v>
      </c>
      <c r="Q480" s="5" t="e">
        <f ca="1">IF($H480="SI", $O480, _xludf.NA())</f>
        <v>#NAME?</v>
      </c>
      <c r="R480" s="5">
        <f>IF($H480="NO",$O480, _xludf.NA())</f>
        <v>47</v>
      </c>
      <c r="S480" s="5" t="e">
        <f ca="1">IF($H480="SI",$N480, _xludf.NA())</f>
        <v>#NAME?</v>
      </c>
      <c r="T480" s="5">
        <f>IF($H480="NO",$N480, _xludf.NA())</f>
        <v>3309108</v>
      </c>
    </row>
    <row r="481" spans="1:20" x14ac:dyDescent="0.3">
      <c r="A481">
        <v>480</v>
      </c>
      <c r="B481" t="s">
        <v>9</v>
      </c>
      <c r="C481">
        <v>575846</v>
      </c>
      <c r="D481" t="s">
        <v>18</v>
      </c>
      <c r="E481" t="s">
        <v>16</v>
      </c>
      <c r="F481" t="s">
        <v>12</v>
      </c>
      <c r="G481" t="s">
        <v>12</v>
      </c>
      <c r="H481" t="s">
        <v>12</v>
      </c>
      <c r="I481">
        <v>46</v>
      </c>
      <c r="J481">
        <f>(moras__2[[#This Row],[EDAD]]-AVERAGE(I:I))/ _xlfn.STDEV.P(I:I)</f>
        <v>0.28894004989222172</v>
      </c>
      <c r="K481" t="str">
        <f>IF(ABS(moras__2[[#This Row],[Z-Score de edad]])&gt;1.96, "Atípico","Normal")</f>
        <v>Normal</v>
      </c>
      <c r="L481">
        <f>(moras__2[[#This Row],[SALARIO]]-AVERAGE(C:C)) / _xlfn.STDEV.P(C:C)</f>
        <v>-0.10073517107170739</v>
      </c>
      <c r="M481" t="str">
        <f>IF(ABS(moras__2[[#This Row],[Z-Score de salario]])&gt;1.96, "Atípico", "Normal")</f>
        <v>Normal</v>
      </c>
      <c r="N481" s="5">
        <f t="shared" si="21"/>
        <v>575846</v>
      </c>
      <c r="O481" s="5">
        <f t="shared" si="22"/>
        <v>46</v>
      </c>
      <c r="P481" s="5" t="str">
        <f t="shared" si="23"/>
        <v>TRABAJADOR INDEPENDIENTE</v>
      </c>
      <c r="Q481" s="5">
        <f>IF($H481="SI", $O481, _xludf.NA())</f>
        <v>46</v>
      </c>
      <c r="R481" s="5" t="e">
        <f ca="1">IF($H481="NO",$O481, _xludf.NA())</f>
        <v>#NAME?</v>
      </c>
      <c r="S481" s="5">
        <f>IF($H481="SI",$N481, _xludf.NA())</f>
        <v>575846</v>
      </c>
      <c r="T481" s="5" t="e">
        <f ca="1">IF($H481="NO",$N481, _xludf.NA())</f>
        <v>#NAME?</v>
      </c>
    </row>
    <row r="482" spans="1:20" x14ac:dyDescent="0.3">
      <c r="A482">
        <v>481</v>
      </c>
      <c r="B482" t="s">
        <v>9</v>
      </c>
      <c r="C482">
        <v>458557</v>
      </c>
      <c r="D482" t="s">
        <v>18</v>
      </c>
      <c r="E482" t="s">
        <v>16</v>
      </c>
      <c r="F482" t="s">
        <v>12</v>
      </c>
      <c r="G482" t="s">
        <v>13</v>
      </c>
      <c r="H482" t="s">
        <v>12</v>
      </c>
      <c r="I482">
        <v>49</v>
      </c>
      <c r="J482">
        <f>(moras__2[[#This Row],[EDAD]]-AVERAGE(I:I))/ _xlfn.STDEV.P(I:I)</f>
        <v>0.50068722861407822</v>
      </c>
      <c r="K482" t="str">
        <f>IF(ABS(moras__2[[#This Row],[Z-Score de edad]])&gt;1.96, "Atípico","Normal")</f>
        <v>Normal</v>
      </c>
      <c r="L482">
        <f>(moras__2[[#This Row],[SALARIO]]-AVERAGE(C:C)) / _xlfn.STDEV.P(C:C)</f>
        <v>-0.24537190097307707</v>
      </c>
      <c r="M482" t="str">
        <f>IF(ABS(moras__2[[#This Row],[Z-Score de salario]])&gt;1.96, "Atípico", "Normal")</f>
        <v>Normal</v>
      </c>
      <c r="N482" s="5">
        <f t="shared" si="21"/>
        <v>458557</v>
      </c>
      <c r="O482" s="5">
        <f t="shared" si="22"/>
        <v>49</v>
      </c>
      <c r="P482" s="5" t="str">
        <f t="shared" si="23"/>
        <v>TRABAJADOR INDEPENDIENTE</v>
      </c>
      <c r="Q482" s="5">
        <f>IF($H482="SI", $O482, _xludf.NA())</f>
        <v>49</v>
      </c>
      <c r="R482" s="5" t="e">
        <f ca="1">IF($H482="NO",$O482, _xludf.NA())</f>
        <v>#NAME?</v>
      </c>
      <c r="S482" s="5">
        <f>IF($H482="SI",$N482, _xludf.NA())</f>
        <v>458557</v>
      </c>
      <c r="T482" s="5" t="e">
        <f ca="1">IF($H482="NO",$N482, _xludf.NA())</f>
        <v>#NAME?</v>
      </c>
    </row>
    <row r="483" spans="1:20" x14ac:dyDescent="0.3">
      <c r="A483">
        <v>482</v>
      </c>
      <c r="B483" t="s">
        <v>9</v>
      </c>
      <c r="C483">
        <v>449214</v>
      </c>
      <c r="D483" t="s">
        <v>10</v>
      </c>
      <c r="E483" t="s">
        <v>16</v>
      </c>
      <c r="F483" t="s">
        <v>12</v>
      </c>
      <c r="G483" t="s">
        <v>12</v>
      </c>
      <c r="H483" t="s">
        <v>13</v>
      </c>
      <c r="I483">
        <v>47</v>
      </c>
      <c r="J483">
        <f>(moras__2[[#This Row],[EDAD]]-AVERAGE(I:I))/ _xlfn.STDEV.P(I:I)</f>
        <v>0.35952244279950724</v>
      </c>
      <c r="K483" t="str">
        <f>IF(ABS(moras__2[[#This Row],[Z-Score de edad]])&gt;1.96, "Atípico","Normal")</f>
        <v>Normal</v>
      </c>
      <c r="L483">
        <f>(moras__2[[#This Row],[SALARIO]]-AVERAGE(C:C)) / _xlfn.STDEV.P(C:C)</f>
        <v>-0.25689336477163022</v>
      </c>
      <c r="M483" t="str">
        <f>IF(ABS(moras__2[[#This Row],[Z-Score de salario]])&gt;1.96, "Atípico", "Normal")</f>
        <v>Normal</v>
      </c>
      <c r="N483" s="5">
        <f t="shared" si="21"/>
        <v>449214</v>
      </c>
      <c r="O483" s="5">
        <f t="shared" si="22"/>
        <v>47</v>
      </c>
      <c r="P483" s="5" t="str">
        <f t="shared" si="23"/>
        <v>ASALARIADO</v>
      </c>
      <c r="Q483" s="5" t="e">
        <f ca="1">IF($H483="SI", $O483, _xludf.NA())</f>
        <v>#NAME?</v>
      </c>
      <c r="R483" s="5">
        <f>IF($H483="NO",$O483, _xludf.NA())</f>
        <v>47</v>
      </c>
      <c r="S483" s="5" t="e">
        <f ca="1">IF($H483="SI",$N483, _xludf.NA())</f>
        <v>#NAME?</v>
      </c>
      <c r="T483" s="5">
        <f>IF($H483="NO",$N483, _xludf.NA())</f>
        <v>449214</v>
      </c>
    </row>
    <row r="484" spans="1:20" x14ac:dyDescent="0.3">
      <c r="A484">
        <v>483</v>
      </c>
      <c r="B484" t="s">
        <v>9</v>
      </c>
      <c r="C484">
        <v>957595</v>
      </c>
      <c r="D484" t="s">
        <v>10</v>
      </c>
      <c r="E484" t="s">
        <v>16</v>
      </c>
      <c r="F484" t="s">
        <v>12</v>
      </c>
      <c r="G484" t="s">
        <v>13</v>
      </c>
      <c r="H484" t="s">
        <v>13</v>
      </c>
      <c r="I484">
        <v>30</v>
      </c>
      <c r="J484">
        <f>(moras__2[[#This Row],[EDAD]]-AVERAGE(I:I))/ _xlfn.STDEV.P(I:I)</f>
        <v>-0.84037823662434652</v>
      </c>
      <c r="K484" t="str">
        <f>IF(ABS(moras__2[[#This Row],[Z-Score de edad]])&gt;1.96, "Atípico","Normal")</f>
        <v>Normal</v>
      </c>
      <c r="L484">
        <f>(moras__2[[#This Row],[SALARIO]]-AVERAGE(C:C)) / _xlfn.STDEV.P(C:C)</f>
        <v>0.37002446540842265</v>
      </c>
      <c r="M484" t="str">
        <f>IF(ABS(moras__2[[#This Row],[Z-Score de salario]])&gt;1.96, "Atípico", "Normal")</f>
        <v>Normal</v>
      </c>
      <c r="N484" s="5">
        <f t="shared" si="21"/>
        <v>957595</v>
      </c>
      <c r="O484" s="5">
        <f t="shared" si="22"/>
        <v>30</v>
      </c>
      <c r="P484" s="5" t="str">
        <f t="shared" si="23"/>
        <v>ASALARIADO</v>
      </c>
      <c r="Q484" s="5" t="e">
        <f ca="1">IF($H484="SI", $O484, _xludf.NA())</f>
        <v>#NAME?</v>
      </c>
      <c r="R484" s="5">
        <f>IF($H484="NO",$O484, _xludf.NA())</f>
        <v>30</v>
      </c>
      <c r="S484" s="5" t="e">
        <f ca="1">IF($H484="SI",$N484, _xludf.NA())</f>
        <v>#NAME?</v>
      </c>
      <c r="T484" s="5">
        <f>IF($H484="NO",$N484, _xludf.NA())</f>
        <v>957595</v>
      </c>
    </row>
    <row r="485" spans="1:20" x14ac:dyDescent="0.3">
      <c r="A485">
        <v>484</v>
      </c>
      <c r="B485" t="s">
        <v>9</v>
      </c>
      <c r="C485">
        <v>667314</v>
      </c>
      <c r="D485" t="s">
        <v>10</v>
      </c>
      <c r="E485" t="s">
        <v>11</v>
      </c>
      <c r="F485" t="s">
        <v>12</v>
      </c>
      <c r="G485" t="s">
        <v>13</v>
      </c>
      <c r="H485" t="s">
        <v>13</v>
      </c>
      <c r="I485">
        <v>40</v>
      </c>
      <c r="J485">
        <f>(moras__2[[#This Row],[EDAD]]-AVERAGE(I:I))/ _xlfn.STDEV.P(I:I)</f>
        <v>-0.13455430755149136</v>
      </c>
      <c r="K485" t="str">
        <f>IF(ABS(moras__2[[#This Row],[Z-Score de edad]])&gt;1.96, "Atípico","Normal")</f>
        <v>Normal</v>
      </c>
      <c r="L485">
        <f>(moras__2[[#This Row],[SALARIO]]-AVERAGE(C:C)) / _xlfn.STDEV.P(C:C)</f>
        <v>1.2059996511087938E-2</v>
      </c>
      <c r="M485" t="str">
        <f>IF(ABS(moras__2[[#This Row],[Z-Score de salario]])&gt;1.96, "Atípico", "Normal")</f>
        <v>Normal</v>
      </c>
      <c r="N485" s="5">
        <f t="shared" si="21"/>
        <v>667314</v>
      </c>
      <c r="O485" s="5">
        <f t="shared" si="22"/>
        <v>40</v>
      </c>
      <c r="P485" s="5" t="str">
        <f t="shared" si="23"/>
        <v>ASALARIADO</v>
      </c>
      <c r="Q485" s="5" t="e">
        <f ca="1">IF($H485="SI", $O485, _xludf.NA())</f>
        <v>#NAME?</v>
      </c>
      <c r="R485" s="5">
        <f>IF($H485="NO",$O485, _xludf.NA())</f>
        <v>40</v>
      </c>
      <c r="S485" s="5" t="e">
        <f ca="1">IF($H485="SI",$N485, _xludf.NA())</f>
        <v>#NAME?</v>
      </c>
      <c r="T485" s="5">
        <f>IF($H485="NO",$N485, _xludf.NA())</f>
        <v>667314</v>
      </c>
    </row>
    <row r="486" spans="1:20" x14ac:dyDescent="0.3">
      <c r="A486">
        <v>485</v>
      </c>
      <c r="B486" t="s">
        <v>15</v>
      </c>
      <c r="C486">
        <v>297046</v>
      </c>
      <c r="D486" t="s">
        <v>17</v>
      </c>
      <c r="E486" t="s">
        <v>16</v>
      </c>
      <c r="F486" t="s">
        <v>12</v>
      </c>
      <c r="G486" t="s">
        <v>13</v>
      </c>
      <c r="H486" t="s">
        <v>13</v>
      </c>
      <c r="I486">
        <v>49</v>
      </c>
      <c r="J486">
        <f>(moras__2[[#This Row],[EDAD]]-AVERAGE(I:I))/ _xlfn.STDEV.P(I:I)</f>
        <v>0.50068722861407822</v>
      </c>
      <c r="K486" t="str">
        <f>IF(ABS(moras__2[[#This Row],[Z-Score de edad]])&gt;1.96, "Atípico","Normal")</f>
        <v>Normal</v>
      </c>
      <c r="L486">
        <f>(moras__2[[#This Row],[SALARIO]]-AVERAGE(C:C)) / _xlfn.STDEV.P(C:C)</f>
        <v>-0.44454166866740574</v>
      </c>
      <c r="M486" t="str">
        <f>IF(ABS(moras__2[[#This Row],[Z-Score de salario]])&gt;1.96, "Atípico", "Normal")</f>
        <v>Normal</v>
      </c>
      <c r="N486" s="5">
        <f t="shared" si="21"/>
        <v>297046</v>
      </c>
      <c r="O486" s="5">
        <f t="shared" si="22"/>
        <v>49</v>
      </c>
      <c r="P486" s="5" t="str">
        <f t="shared" si="23"/>
        <v>ASEGURADO VOLUNTARIO</v>
      </c>
      <c r="Q486" s="5" t="e">
        <f ca="1">IF($H486="SI", $O486, _xludf.NA())</f>
        <v>#NAME?</v>
      </c>
      <c r="R486" s="5">
        <f>IF($H486="NO",$O486, _xludf.NA())</f>
        <v>49</v>
      </c>
      <c r="S486" s="5" t="e">
        <f ca="1">IF($H486="SI",$N486, _xludf.NA())</f>
        <v>#NAME?</v>
      </c>
      <c r="T486" s="5">
        <f>IF($H486="NO",$N486, _xludf.NA())</f>
        <v>297046</v>
      </c>
    </row>
    <row r="487" spans="1:20" x14ac:dyDescent="0.3">
      <c r="A487">
        <v>486</v>
      </c>
      <c r="B487" t="s">
        <v>15</v>
      </c>
      <c r="C487">
        <v>1476678</v>
      </c>
      <c r="D487" t="s">
        <v>10</v>
      </c>
      <c r="E487" t="s">
        <v>11</v>
      </c>
      <c r="F487" t="s">
        <v>12</v>
      </c>
      <c r="G487" t="s">
        <v>13</v>
      </c>
      <c r="H487" t="s">
        <v>12</v>
      </c>
      <c r="I487">
        <v>54</v>
      </c>
      <c r="J487">
        <f>(moras__2[[#This Row],[EDAD]]-AVERAGE(I:I))/ _xlfn.STDEV.P(I:I)</f>
        <v>0.85359919315050581</v>
      </c>
      <c r="K487" t="str">
        <f>IF(ABS(moras__2[[#This Row],[Z-Score de edad]])&gt;1.96, "Atípico","Normal")</f>
        <v>Normal</v>
      </c>
      <c r="L487">
        <f>(moras__2[[#This Row],[SALARIO]]-AVERAGE(C:C)) / _xlfn.STDEV.P(C:C)</f>
        <v>1.0101396310880062</v>
      </c>
      <c r="M487" t="str">
        <f>IF(ABS(moras__2[[#This Row],[Z-Score de salario]])&gt;1.96, "Atípico", "Normal")</f>
        <v>Normal</v>
      </c>
      <c r="N487" s="5">
        <f t="shared" si="21"/>
        <v>1476678</v>
      </c>
      <c r="O487" s="5">
        <f t="shared" si="22"/>
        <v>54</v>
      </c>
      <c r="P487" s="5" t="str">
        <f t="shared" si="23"/>
        <v>ASALARIADO</v>
      </c>
      <c r="Q487" s="5">
        <f>IF($H487="SI", $O487, _xludf.NA())</f>
        <v>54</v>
      </c>
      <c r="R487" s="5" t="e">
        <f ca="1">IF($H487="NO",$O487, _xludf.NA())</f>
        <v>#NAME?</v>
      </c>
      <c r="S487" s="5">
        <f>IF($H487="SI",$N487, _xludf.NA())</f>
        <v>1476678</v>
      </c>
      <c r="T487" s="5" t="e">
        <f ca="1">IF($H487="NO",$N487, _xludf.NA())</f>
        <v>#NAME?</v>
      </c>
    </row>
    <row r="488" spans="1:20" x14ac:dyDescent="0.3">
      <c r="A488">
        <v>487</v>
      </c>
      <c r="B488" t="s">
        <v>9</v>
      </c>
      <c r="C488">
        <v>1708336.5</v>
      </c>
      <c r="D488" t="s">
        <v>10</v>
      </c>
      <c r="E488" t="s">
        <v>11</v>
      </c>
      <c r="F488" t="s">
        <v>12</v>
      </c>
      <c r="G488" t="s">
        <v>13</v>
      </c>
      <c r="H488" t="s">
        <v>13</v>
      </c>
      <c r="I488">
        <v>25</v>
      </c>
      <c r="J488">
        <f>(moras__2[[#This Row],[EDAD]]-AVERAGE(I:I))/ _xlfn.STDEV.P(I:I)</f>
        <v>-1.193290201160774</v>
      </c>
      <c r="K488" t="str">
        <f>IF(ABS(moras__2[[#This Row],[Z-Score de edad]])&gt;1.96, "Atípico","Normal")</f>
        <v>Normal</v>
      </c>
      <c r="L488">
        <f>(moras__2[[#This Row],[SALARIO]]-AVERAGE(C:C)) / _xlfn.STDEV.P(C:C)</f>
        <v>1.2958128646721996</v>
      </c>
      <c r="M488" t="str">
        <f>IF(ABS(moras__2[[#This Row],[Z-Score de salario]])&gt;1.96, "Atípico", "Normal")</f>
        <v>Normal</v>
      </c>
      <c r="N488" s="5">
        <f t="shared" si="21"/>
        <v>1708336.5</v>
      </c>
      <c r="O488" s="5">
        <f t="shared" si="22"/>
        <v>25</v>
      </c>
      <c r="P488" s="5" t="str">
        <f t="shared" si="23"/>
        <v>ASALARIADO</v>
      </c>
      <c r="Q488" s="5" t="e">
        <f ca="1">IF($H488="SI", $O488, _xludf.NA())</f>
        <v>#NAME?</v>
      </c>
      <c r="R488" s="5">
        <f>IF($H488="NO",$O488, _xludf.NA())</f>
        <v>25</v>
      </c>
      <c r="S488" s="5" t="e">
        <f ca="1">IF($H488="SI",$N488, _xludf.NA())</f>
        <v>#NAME?</v>
      </c>
      <c r="T488" s="5">
        <f>IF($H488="NO",$N488, _xludf.NA())</f>
        <v>1708336.5</v>
      </c>
    </row>
    <row r="489" spans="1:20" x14ac:dyDescent="0.3">
      <c r="A489">
        <v>488</v>
      </c>
      <c r="B489" t="s">
        <v>9</v>
      </c>
      <c r="C489">
        <v>294619</v>
      </c>
      <c r="D489" t="s">
        <v>10</v>
      </c>
      <c r="E489" t="s">
        <v>16</v>
      </c>
      <c r="F489" t="s">
        <v>12</v>
      </c>
      <c r="G489" t="s">
        <v>13</v>
      </c>
      <c r="H489" t="s">
        <v>13</v>
      </c>
      <c r="I489">
        <v>46</v>
      </c>
      <c r="J489">
        <f>(moras__2[[#This Row],[EDAD]]-AVERAGE(I:I))/ _xlfn.STDEV.P(I:I)</f>
        <v>0.28894004989222172</v>
      </c>
      <c r="K489" t="str">
        <f>IF(ABS(moras__2[[#This Row],[Z-Score de edad]])&gt;1.96, "Atípico","Normal")</f>
        <v>Normal</v>
      </c>
      <c r="L489">
        <f>(moras__2[[#This Row],[SALARIO]]-AVERAGE(C:C)) / _xlfn.STDEV.P(C:C)</f>
        <v>-0.44753456095458211</v>
      </c>
      <c r="M489" t="str">
        <f>IF(ABS(moras__2[[#This Row],[Z-Score de salario]])&gt;1.96, "Atípico", "Normal")</f>
        <v>Normal</v>
      </c>
      <c r="N489" s="5">
        <f t="shared" si="21"/>
        <v>294619</v>
      </c>
      <c r="O489" s="5">
        <f t="shared" si="22"/>
        <v>46</v>
      </c>
      <c r="P489" s="5" t="str">
        <f t="shared" si="23"/>
        <v>ASALARIADO</v>
      </c>
      <c r="Q489" s="5" t="e">
        <f ca="1">IF($H489="SI", $O489, _xludf.NA())</f>
        <v>#NAME?</v>
      </c>
      <c r="R489" s="5">
        <f>IF($H489="NO",$O489, _xludf.NA())</f>
        <v>46</v>
      </c>
      <c r="S489" s="5" t="e">
        <f ca="1">IF($H489="SI",$N489, _xludf.NA())</f>
        <v>#NAME?</v>
      </c>
      <c r="T489" s="5">
        <f>IF($H489="NO",$N489, _xludf.NA())</f>
        <v>294619</v>
      </c>
    </row>
    <row r="490" spans="1:20" x14ac:dyDescent="0.3">
      <c r="A490">
        <v>489</v>
      </c>
      <c r="B490" t="s">
        <v>15</v>
      </c>
      <c r="C490">
        <v>480000</v>
      </c>
      <c r="D490" t="s">
        <v>10</v>
      </c>
      <c r="E490" t="s">
        <v>16</v>
      </c>
      <c r="F490" t="s">
        <v>12</v>
      </c>
      <c r="G490" t="s">
        <v>13</v>
      </c>
      <c r="H490" t="s">
        <v>13</v>
      </c>
      <c r="I490">
        <v>26</v>
      </c>
      <c r="J490">
        <f>(moras__2[[#This Row],[EDAD]]-AVERAGE(I:I))/ _xlfn.STDEV.P(I:I)</f>
        <v>-1.1227078082534885</v>
      </c>
      <c r="K490" t="str">
        <f>IF(ABS(moras__2[[#This Row],[Z-Score de edad]])&gt;1.96, "Atípico","Normal")</f>
        <v>Normal</v>
      </c>
      <c r="L490">
        <f>(moras__2[[#This Row],[SALARIO]]-AVERAGE(C:C)) / _xlfn.STDEV.P(C:C)</f>
        <v>-0.21892913652564322</v>
      </c>
      <c r="M490" t="str">
        <f>IF(ABS(moras__2[[#This Row],[Z-Score de salario]])&gt;1.96, "Atípico", "Normal")</f>
        <v>Normal</v>
      </c>
      <c r="N490" s="5">
        <f t="shared" si="21"/>
        <v>480000</v>
      </c>
      <c r="O490" s="5">
        <f t="shared" si="22"/>
        <v>26</v>
      </c>
      <c r="P490" s="5" t="str">
        <f t="shared" si="23"/>
        <v>ASALARIADO</v>
      </c>
      <c r="Q490" s="5" t="e">
        <f ca="1">IF($H490="SI", $O490, _xludf.NA())</f>
        <v>#NAME?</v>
      </c>
      <c r="R490" s="5">
        <f>IF($H490="NO",$O490, _xludf.NA())</f>
        <v>26</v>
      </c>
      <c r="S490" s="5" t="e">
        <f ca="1">IF($H490="SI",$N490, _xludf.NA())</f>
        <v>#NAME?</v>
      </c>
      <c r="T490" s="5">
        <f>IF($H490="NO",$N490, _xludf.NA())</f>
        <v>480000</v>
      </c>
    </row>
    <row r="491" spans="1:20" x14ac:dyDescent="0.3">
      <c r="A491">
        <v>490</v>
      </c>
      <c r="B491" t="s">
        <v>9</v>
      </c>
      <c r="C491">
        <v>131000</v>
      </c>
      <c r="D491" t="s">
        <v>10</v>
      </c>
      <c r="E491" t="s">
        <v>16</v>
      </c>
      <c r="F491" t="s">
        <v>12</v>
      </c>
      <c r="G491" t="s">
        <v>13</v>
      </c>
      <c r="H491" t="s">
        <v>13</v>
      </c>
      <c r="I491">
        <v>53</v>
      </c>
      <c r="J491">
        <f>(moras__2[[#This Row],[EDAD]]-AVERAGE(I:I))/ _xlfn.STDEV.P(I:I)</f>
        <v>0.78301680024322029</v>
      </c>
      <c r="K491" t="str">
        <f>IF(ABS(moras__2[[#This Row],[Z-Score de edad]])&gt;1.96, "Atípico","Normal")</f>
        <v>Normal</v>
      </c>
      <c r="L491">
        <f>(moras__2[[#This Row],[SALARIO]]-AVERAGE(C:C)) / _xlfn.STDEV.P(C:C)</f>
        <v>-0.64930384119170748</v>
      </c>
      <c r="M491" t="str">
        <f>IF(ABS(moras__2[[#This Row],[Z-Score de salario]])&gt;1.96, "Atípico", "Normal")</f>
        <v>Normal</v>
      </c>
      <c r="N491" s="5">
        <f t="shared" si="21"/>
        <v>131000</v>
      </c>
      <c r="O491" s="5">
        <f t="shared" si="22"/>
        <v>53</v>
      </c>
      <c r="P491" s="5" t="str">
        <f t="shared" si="23"/>
        <v>ASALARIADO</v>
      </c>
      <c r="Q491" s="5" t="e">
        <f ca="1">IF($H491="SI", $O491, _xludf.NA())</f>
        <v>#NAME?</v>
      </c>
      <c r="R491" s="5">
        <f>IF($H491="NO",$O491, _xludf.NA())</f>
        <v>53</v>
      </c>
      <c r="S491" s="5" t="e">
        <f ca="1">IF($H491="SI",$N491, _xludf.NA())</f>
        <v>#NAME?</v>
      </c>
      <c r="T491" s="5">
        <f>IF($H491="NO",$N491, _xludf.NA())</f>
        <v>131000</v>
      </c>
    </row>
    <row r="492" spans="1:20" x14ac:dyDescent="0.3">
      <c r="A492">
        <v>491</v>
      </c>
      <c r="B492" t="s">
        <v>9</v>
      </c>
      <c r="C492">
        <v>2034486</v>
      </c>
      <c r="D492" t="s">
        <v>10</v>
      </c>
      <c r="E492" t="s">
        <v>16</v>
      </c>
      <c r="F492" t="s">
        <v>12</v>
      </c>
      <c r="G492" t="s">
        <v>13</v>
      </c>
      <c r="H492" t="s">
        <v>13</v>
      </c>
      <c r="I492">
        <v>36</v>
      </c>
      <c r="J492">
        <f>(moras__2[[#This Row],[EDAD]]-AVERAGE(I:I))/ _xlfn.STDEV.P(I:I)</f>
        <v>-0.41688387918063341</v>
      </c>
      <c r="K492" t="str">
        <f>IF(ABS(moras__2[[#This Row],[Z-Score de edad]])&gt;1.96, "Atípico","Normal")</f>
        <v>Normal</v>
      </c>
      <c r="L492">
        <f>(moras__2[[#This Row],[SALARIO]]-AVERAGE(C:C)) / _xlfn.STDEV.P(C:C)</f>
        <v>1.6980091246707225</v>
      </c>
      <c r="M492" t="str">
        <f>IF(ABS(moras__2[[#This Row],[Z-Score de salario]])&gt;1.96, "Atípico", "Normal")</f>
        <v>Normal</v>
      </c>
      <c r="N492" s="5">
        <f t="shared" si="21"/>
        <v>2034486</v>
      </c>
      <c r="O492" s="5">
        <f t="shared" si="22"/>
        <v>36</v>
      </c>
      <c r="P492" s="5" t="str">
        <f t="shared" si="23"/>
        <v>ASALARIADO</v>
      </c>
      <c r="Q492" s="5" t="e">
        <f ca="1">IF($H492="SI", $O492, _xludf.NA())</f>
        <v>#NAME?</v>
      </c>
      <c r="R492" s="5">
        <f>IF($H492="NO",$O492, _xludf.NA())</f>
        <v>36</v>
      </c>
      <c r="S492" s="5" t="e">
        <f ca="1">IF($H492="SI",$N492, _xludf.NA())</f>
        <v>#NAME?</v>
      </c>
      <c r="T492" s="5">
        <f>IF($H492="NO",$N492, _xludf.NA())</f>
        <v>2034486</v>
      </c>
    </row>
    <row r="493" spans="1:20" x14ac:dyDescent="0.3">
      <c r="A493">
        <v>492</v>
      </c>
      <c r="B493" t="s">
        <v>9</v>
      </c>
      <c r="C493">
        <v>450886</v>
      </c>
      <c r="D493" t="s">
        <v>18</v>
      </c>
      <c r="E493" t="s">
        <v>16</v>
      </c>
      <c r="F493" t="s">
        <v>12</v>
      </c>
      <c r="G493" t="s">
        <v>13</v>
      </c>
      <c r="H493" t="s">
        <v>13</v>
      </c>
      <c r="I493">
        <v>42</v>
      </c>
      <c r="J493">
        <f>(moras__2[[#This Row],[EDAD]]-AVERAGE(I:I))/ _xlfn.STDEV.P(I:I)</f>
        <v>6.6104782630796582E-3</v>
      </c>
      <c r="K493" t="str">
        <f>IF(ABS(moras__2[[#This Row],[Z-Score de edad]])&gt;1.96, "Atípico","Normal")</f>
        <v>Normal</v>
      </c>
      <c r="L493">
        <f>(moras__2[[#This Row],[SALARIO]]-AVERAGE(C:C)) / _xlfn.STDEV.P(C:C)</f>
        <v>-0.25483151231833029</v>
      </c>
      <c r="M493" t="str">
        <f>IF(ABS(moras__2[[#This Row],[Z-Score de salario]])&gt;1.96, "Atípico", "Normal")</f>
        <v>Normal</v>
      </c>
      <c r="N493" s="5">
        <f t="shared" si="21"/>
        <v>450886</v>
      </c>
      <c r="O493" s="5">
        <f t="shared" si="22"/>
        <v>42</v>
      </c>
      <c r="P493" s="5" t="str">
        <f t="shared" si="23"/>
        <v>TRABAJADOR INDEPENDIENTE</v>
      </c>
      <c r="Q493" s="5" t="e">
        <f ca="1">IF($H493="SI", $O493, _xludf.NA())</f>
        <v>#NAME?</v>
      </c>
      <c r="R493" s="5">
        <f>IF($H493="NO",$O493, _xludf.NA())</f>
        <v>42</v>
      </c>
      <c r="S493" s="5" t="e">
        <f ca="1">IF($H493="SI",$N493, _xludf.NA())</f>
        <v>#NAME?</v>
      </c>
      <c r="T493" s="5">
        <f>IF($H493="NO",$N493, _xludf.NA())</f>
        <v>450886</v>
      </c>
    </row>
    <row r="494" spans="1:20" x14ac:dyDescent="0.3">
      <c r="A494">
        <v>493</v>
      </c>
      <c r="B494" t="s">
        <v>9</v>
      </c>
      <c r="C494">
        <v>911309</v>
      </c>
      <c r="D494" t="s">
        <v>18</v>
      </c>
      <c r="E494" t="s">
        <v>16</v>
      </c>
      <c r="F494" t="s">
        <v>12</v>
      </c>
      <c r="G494" t="s">
        <v>13</v>
      </c>
      <c r="H494" t="s">
        <v>13</v>
      </c>
      <c r="I494">
        <v>51</v>
      </c>
      <c r="J494">
        <f>(moras__2[[#This Row],[EDAD]]-AVERAGE(I:I))/ _xlfn.STDEV.P(I:I)</f>
        <v>0.64185201442864925</v>
      </c>
      <c r="K494" t="str">
        <f>IF(ABS(moras__2[[#This Row],[Z-Score de edad]])&gt;1.96, "Atípico","Normal")</f>
        <v>Normal</v>
      </c>
      <c r="L494">
        <f>(moras__2[[#This Row],[SALARIO]]-AVERAGE(C:C)) / _xlfn.STDEV.P(C:C)</f>
        <v>0.31294617434775374</v>
      </c>
      <c r="M494" t="str">
        <f>IF(ABS(moras__2[[#This Row],[Z-Score de salario]])&gt;1.96, "Atípico", "Normal")</f>
        <v>Normal</v>
      </c>
      <c r="N494" s="5">
        <f t="shared" si="21"/>
        <v>911309</v>
      </c>
      <c r="O494" s="5">
        <f t="shared" si="22"/>
        <v>51</v>
      </c>
      <c r="P494" s="5" t="str">
        <f t="shared" si="23"/>
        <v>TRABAJADOR INDEPENDIENTE</v>
      </c>
      <c r="Q494" s="5" t="e">
        <f ca="1">IF($H494="SI", $O494, _xludf.NA())</f>
        <v>#NAME?</v>
      </c>
      <c r="R494" s="5">
        <f>IF($H494="NO",$O494, _xludf.NA())</f>
        <v>51</v>
      </c>
      <c r="S494" s="5" t="e">
        <f ca="1">IF($H494="SI",$N494, _xludf.NA())</f>
        <v>#NAME?</v>
      </c>
      <c r="T494" s="5">
        <f>IF($H494="NO",$N494, _xludf.NA())</f>
        <v>911309</v>
      </c>
    </row>
    <row r="495" spans="1:20" x14ac:dyDescent="0.3">
      <c r="A495">
        <v>494</v>
      </c>
      <c r="B495" t="s">
        <v>9</v>
      </c>
      <c r="C495">
        <v>297046</v>
      </c>
      <c r="D495" t="s">
        <v>17</v>
      </c>
      <c r="E495" t="s">
        <v>16</v>
      </c>
      <c r="F495" t="s">
        <v>12</v>
      </c>
      <c r="G495" t="s">
        <v>12</v>
      </c>
      <c r="H495" t="s">
        <v>13</v>
      </c>
      <c r="I495">
        <v>36</v>
      </c>
      <c r="J495">
        <f>(moras__2[[#This Row],[EDAD]]-AVERAGE(I:I))/ _xlfn.STDEV.P(I:I)</f>
        <v>-0.41688387918063341</v>
      </c>
      <c r="K495" t="str">
        <f>IF(ABS(moras__2[[#This Row],[Z-Score de edad]])&gt;1.96, "Atípico","Normal")</f>
        <v>Normal</v>
      </c>
      <c r="L495">
        <f>(moras__2[[#This Row],[SALARIO]]-AVERAGE(C:C)) / _xlfn.STDEV.P(C:C)</f>
        <v>-0.44454166866740574</v>
      </c>
      <c r="M495" t="str">
        <f>IF(ABS(moras__2[[#This Row],[Z-Score de salario]])&gt;1.96, "Atípico", "Normal")</f>
        <v>Normal</v>
      </c>
      <c r="N495" s="5">
        <f t="shared" si="21"/>
        <v>297046</v>
      </c>
      <c r="O495" s="5">
        <f t="shared" si="22"/>
        <v>36</v>
      </c>
      <c r="P495" s="5" t="str">
        <f t="shared" si="23"/>
        <v>ASEGURADO VOLUNTARIO</v>
      </c>
      <c r="Q495" s="5" t="e">
        <f ca="1">IF($H495="SI", $O495, _xludf.NA())</f>
        <v>#NAME?</v>
      </c>
      <c r="R495" s="5">
        <f>IF($H495="NO",$O495, _xludf.NA())</f>
        <v>36</v>
      </c>
      <c r="S495" s="5" t="e">
        <f ca="1">IF($H495="SI",$N495, _xludf.NA())</f>
        <v>#NAME?</v>
      </c>
      <c r="T495" s="5">
        <f>IF($H495="NO",$N495, _xludf.NA())</f>
        <v>297046</v>
      </c>
    </row>
    <row r="496" spans="1:20" x14ac:dyDescent="0.3">
      <c r="A496">
        <v>495</v>
      </c>
      <c r="B496" t="s">
        <v>15</v>
      </c>
      <c r="C496">
        <v>570322.28</v>
      </c>
      <c r="D496" t="s">
        <v>10</v>
      </c>
      <c r="E496" t="s">
        <v>16</v>
      </c>
      <c r="F496" t="s">
        <v>12</v>
      </c>
      <c r="G496" t="s">
        <v>12</v>
      </c>
      <c r="H496" t="s">
        <v>13</v>
      </c>
      <c r="I496">
        <v>43</v>
      </c>
      <c r="J496">
        <f>(moras__2[[#This Row],[EDAD]]-AVERAGE(I:I))/ _xlfn.STDEV.P(I:I)</f>
        <v>7.7192871170365177E-2</v>
      </c>
      <c r="K496" t="str">
        <f>IF(ABS(moras__2[[#This Row],[Z-Score de edad]])&gt;1.96, "Atípico","Normal")</f>
        <v>Normal</v>
      </c>
      <c r="L496">
        <f>(moras__2[[#This Row],[SALARIO]]-AVERAGE(C:C)) / _xlfn.STDEV.P(C:C)</f>
        <v>-0.10754683113949542</v>
      </c>
      <c r="M496" t="str">
        <f>IF(ABS(moras__2[[#This Row],[Z-Score de salario]])&gt;1.96, "Atípico", "Normal")</f>
        <v>Normal</v>
      </c>
      <c r="N496" s="5">
        <f t="shared" si="21"/>
        <v>570322.28</v>
      </c>
      <c r="O496" s="5">
        <f t="shared" si="22"/>
        <v>43</v>
      </c>
      <c r="P496" s="5" t="str">
        <f t="shared" si="23"/>
        <v>ASALARIADO</v>
      </c>
      <c r="Q496" s="5" t="e">
        <f ca="1">IF($H496="SI", $O496, _xludf.NA())</f>
        <v>#NAME?</v>
      </c>
      <c r="R496" s="5">
        <f>IF($H496="NO",$O496, _xludf.NA())</f>
        <v>43</v>
      </c>
      <c r="S496" s="5" t="e">
        <f ca="1">IF($H496="SI",$N496, _xludf.NA())</f>
        <v>#NAME?</v>
      </c>
      <c r="T496" s="5">
        <f>IF($H496="NO",$N496, _xludf.NA())</f>
        <v>570322.28</v>
      </c>
    </row>
    <row r="497" spans="1:20" x14ac:dyDescent="0.3">
      <c r="A497">
        <v>496</v>
      </c>
      <c r="B497" t="s">
        <v>9</v>
      </c>
      <c r="C497">
        <v>398239.35</v>
      </c>
      <c r="D497" t="s">
        <v>10</v>
      </c>
      <c r="E497" t="s">
        <v>16</v>
      </c>
      <c r="F497" t="s">
        <v>12</v>
      </c>
      <c r="G497" t="s">
        <v>13</v>
      </c>
      <c r="H497" t="s">
        <v>13</v>
      </c>
      <c r="I497">
        <v>20</v>
      </c>
      <c r="J497">
        <f>(moras__2[[#This Row],[EDAD]]-AVERAGE(I:I))/ _xlfn.STDEV.P(I:I)</f>
        <v>-1.5462021656972016</v>
      </c>
      <c r="K497" t="str">
        <f>IF(ABS(moras__2[[#This Row],[Z-Score de edad]])&gt;1.96, "Atípico","Normal")</f>
        <v>Normal</v>
      </c>
      <c r="L497">
        <f>(moras__2[[#This Row],[SALARIO]]-AVERAGE(C:C)) / _xlfn.STDEV.P(C:C)</f>
        <v>-0.31975353651720612</v>
      </c>
      <c r="M497" t="str">
        <f>IF(ABS(moras__2[[#This Row],[Z-Score de salario]])&gt;1.96, "Atípico", "Normal")</f>
        <v>Normal</v>
      </c>
      <c r="N497" s="5">
        <f t="shared" si="21"/>
        <v>398239.35</v>
      </c>
      <c r="O497" s="5">
        <f t="shared" si="22"/>
        <v>20</v>
      </c>
      <c r="P497" s="5" t="str">
        <f t="shared" si="23"/>
        <v>ASALARIADO</v>
      </c>
      <c r="Q497" s="5" t="e">
        <f ca="1">IF($H497="SI", $O497, _xludf.NA())</f>
        <v>#NAME?</v>
      </c>
      <c r="R497" s="5">
        <f>IF($H497="NO",$O497, _xludf.NA())</f>
        <v>20</v>
      </c>
      <c r="S497" s="5" t="e">
        <f ca="1">IF($H497="SI",$N497, _xludf.NA())</f>
        <v>#NAME?</v>
      </c>
      <c r="T497" s="5">
        <f>IF($H497="NO",$N497, _xludf.NA())</f>
        <v>398239.35</v>
      </c>
    </row>
    <row r="498" spans="1:20" x14ac:dyDescent="0.3">
      <c r="A498">
        <v>497</v>
      </c>
      <c r="B498" t="s">
        <v>9</v>
      </c>
      <c r="C498">
        <v>525200</v>
      </c>
      <c r="D498" t="s">
        <v>10</v>
      </c>
      <c r="E498" t="s">
        <v>16</v>
      </c>
      <c r="F498" t="s">
        <v>12</v>
      </c>
      <c r="G498" t="s">
        <v>13</v>
      </c>
      <c r="H498" t="s">
        <v>13</v>
      </c>
      <c r="I498">
        <v>32</v>
      </c>
      <c r="J498">
        <f>(moras__2[[#This Row],[EDAD]]-AVERAGE(I:I))/ _xlfn.STDEV.P(I:I)</f>
        <v>-0.69921345080977548</v>
      </c>
      <c r="K498" t="str">
        <f>IF(ABS(moras__2[[#This Row],[Z-Score de edad]])&gt;1.96, "Atípico","Normal")</f>
        <v>Normal</v>
      </c>
      <c r="L498">
        <f>(moras__2[[#This Row],[SALARIO]]-AVERAGE(C:C)) / _xlfn.STDEV.P(C:C)</f>
        <v>-0.1631900630273449</v>
      </c>
      <c r="M498" t="str">
        <f>IF(ABS(moras__2[[#This Row],[Z-Score de salario]])&gt;1.96, "Atípico", "Normal")</f>
        <v>Normal</v>
      </c>
      <c r="N498" s="5">
        <f t="shared" si="21"/>
        <v>525200</v>
      </c>
      <c r="O498" s="5">
        <f t="shared" si="22"/>
        <v>32</v>
      </c>
      <c r="P498" s="5" t="str">
        <f t="shared" si="23"/>
        <v>ASALARIADO</v>
      </c>
      <c r="Q498" s="5" t="e">
        <f ca="1">IF($H498="SI", $O498, _xludf.NA())</f>
        <v>#NAME?</v>
      </c>
      <c r="R498" s="5">
        <f>IF($H498="NO",$O498, _xludf.NA())</f>
        <v>32</v>
      </c>
      <c r="S498" s="5" t="e">
        <f ca="1">IF($H498="SI",$N498, _xludf.NA())</f>
        <v>#NAME?</v>
      </c>
      <c r="T498" s="5">
        <f>IF($H498="NO",$N498, _xludf.NA())</f>
        <v>525200</v>
      </c>
    </row>
    <row r="499" spans="1:20" x14ac:dyDescent="0.3">
      <c r="A499">
        <v>498</v>
      </c>
      <c r="B499" t="s">
        <v>15</v>
      </c>
      <c r="C499">
        <v>278030</v>
      </c>
      <c r="D499" t="s">
        <v>19</v>
      </c>
      <c r="E499" t="s">
        <v>16</v>
      </c>
      <c r="F499" t="s">
        <v>12</v>
      </c>
      <c r="G499" t="s">
        <v>13</v>
      </c>
      <c r="H499" t="s">
        <v>13</v>
      </c>
      <c r="I499">
        <v>47</v>
      </c>
      <c r="J499">
        <f>(moras__2[[#This Row],[EDAD]]-AVERAGE(I:I))/ _xlfn.STDEV.P(I:I)</f>
        <v>0.35952244279950724</v>
      </c>
      <c r="K499" t="str">
        <f>IF(ABS(moras__2[[#This Row],[Z-Score de edad]])&gt;1.96, "Atípico","Normal")</f>
        <v>Normal</v>
      </c>
      <c r="L499">
        <f>(moras__2[[#This Row],[SALARIO]]-AVERAGE(C:C)) / _xlfn.STDEV.P(C:C)</f>
        <v>-0.46799154082766331</v>
      </c>
      <c r="M499" t="str">
        <f>IF(ABS(moras__2[[#This Row],[Z-Score de salario]])&gt;1.96, "Atípico", "Normal")</f>
        <v>Normal</v>
      </c>
      <c r="N499" s="5">
        <f t="shared" si="21"/>
        <v>278030</v>
      </c>
      <c r="O499" s="5">
        <f t="shared" si="22"/>
        <v>47</v>
      </c>
      <c r="P499" s="5" t="str">
        <f t="shared" si="23"/>
        <v>CONVENIOS ESPECIALES DE TRABAJADORES INDEPENDIENTES</v>
      </c>
      <c r="Q499" s="5" t="e">
        <f ca="1">IF($H499="SI", $O499, _xludf.NA())</f>
        <v>#NAME?</v>
      </c>
      <c r="R499" s="5">
        <f>IF($H499="NO",$O499, _xludf.NA())</f>
        <v>47</v>
      </c>
      <c r="S499" s="5" t="e">
        <f ca="1">IF($H499="SI",$N499, _xludf.NA())</f>
        <v>#NAME?</v>
      </c>
      <c r="T499" s="5">
        <f>IF($H499="NO",$N499, _xludf.NA())</f>
        <v>278030</v>
      </c>
    </row>
    <row r="500" spans="1:20" x14ac:dyDescent="0.3">
      <c r="A500">
        <v>499</v>
      </c>
      <c r="B500" t="s">
        <v>9</v>
      </c>
      <c r="C500">
        <v>447826</v>
      </c>
      <c r="D500" t="s">
        <v>18</v>
      </c>
      <c r="E500" t="s">
        <v>16</v>
      </c>
      <c r="F500" t="s">
        <v>12</v>
      </c>
      <c r="G500" t="s">
        <v>13</v>
      </c>
      <c r="H500" t="s">
        <v>12</v>
      </c>
      <c r="I500">
        <v>56</v>
      </c>
      <c r="J500">
        <f>(moras__2[[#This Row],[EDAD]]-AVERAGE(I:I))/ _xlfn.STDEV.P(I:I)</f>
        <v>0.99476397896507684</v>
      </c>
      <c r="K500" t="str">
        <f>IF(ABS(moras__2[[#This Row],[Z-Score de edad]])&gt;1.96, "Atípico","Normal")</f>
        <v>Normal</v>
      </c>
      <c r="L500">
        <f>(moras__2[[#This Row],[SALARIO]]-AVERAGE(C:C)) / _xlfn.STDEV.P(C:C)</f>
        <v>-0.2586049982675514</v>
      </c>
      <c r="M500" t="str">
        <f>IF(ABS(moras__2[[#This Row],[Z-Score de salario]])&gt;1.96, "Atípico", "Normal")</f>
        <v>Normal</v>
      </c>
      <c r="N500" s="5">
        <f t="shared" si="21"/>
        <v>447826</v>
      </c>
      <c r="O500" s="5">
        <f t="shared" si="22"/>
        <v>56</v>
      </c>
      <c r="P500" s="5" t="str">
        <f t="shared" si="23"/>
        <v>TRABAJADOR INDEPENDIENTE</v>
      </c>
      <c r="Q500" s="5">
        <f>IF($H500="SI", $O500, _xludf.NA())</f>
        <v>56</v>
      </c>
      <c r="R500" s="5" t="e">
        <f ca="1">IF($H500="NO",$O500, _xludf.NA())</f>
        <v>#NAME?</v>
      </c>
      <c r="S500" s="5">
        <f>IF($H500="SI",$N500, _xludf.NA())</f>
        <v>447826</v>
      </c>
      <c r="T500" s="5" t="e">
        <f ca="1">IF($H500="NO",$N500, _xludf.NA())</f>
        <v>#NAME?</v>
      </c>
    </row>
    <row r="501" spans="1:20" x14ac:dyDescent="0.3">
      <c r="A501">
        <v>500</v>
      </c>
      <c r="B501" t="s">
        <v>15</v>
      </c>
      <c r="C501">
        <v>600000</v>
      </c>
      <c r="D501" t="s">
        <v>10</v>
      </c>
      <c r="E501" t="s">
        <v>16</v>
      </c>
      <c r="F501" t="s">
        <v>12</v>
      </c>
      <c r="G501" t="s">
        <v>13</v>
      </c>
      <c r="H501" t="s">
        <v>13</v>
      </c>
      <c r="I501">
        <v>37</v>
      </c>
      <c r="J501">
        <f>(moras__2[[#This Row],[EDAD]]-AVERAGE(I:I))/ _xlfn.STDEV.P(I:I)</f>
        <v>-0.34630148627334789</v>
      </c>
      <c r="K501" t="str">
        <f>IF(ABS(moras__2[[#This Row],[Z-Score de edad]])&gt;1.96, "Atípico","Normal")</f>
        <v>Normal</v>
      </c>
      <c r="L501">
        <f>(moras__2[[#This Row],[SALARIO]]-AVERAGE(C:C)) / _xlfn.STDEV.P(C:C)</f>
        <v>-7.0949295379718516E-2</v>
      </c>
      <c r="M501" t="str">
        <f>IF(ABS(moras__2[[#This Row],[Z-Score de salario]])&gt;1.96, "Atípico", "Normal")</f>
        <v>Normal</v>
      </c>
      <c r="N501" s="5">
        <f t="shared" si="21"/>
        <v>600000</v>
      </c>
      <c r="O501" s="5">
        <f t="shared" si="22"/>
        <v>37</v>
      </c>
      <c r="P501" s="5" t="str">
        <f t="shared" si="23"/>
        <v>ASALARIADO</v>
      </c>
      <c r="Q501" s="5" t="e">
        <f ca="1">IF($H501="SI", $O501, _xludf.NA())</f>
        <v>#NAME?</v>
      </c>
      <c r="R501" s="5">
        <f>IF($H501="NO",$O501, _xludf.NA())</f>
        <v>37</v>
      </c>
      <c r="S501" s="5" t="e">
        <f ca="1">IF($H501="SI",$N501, _xludf.NA())</f>
        <v>#NAME?</v>
      </c>
      <c r="T501" s="5">
        <f>IF($H501="NO",$N501, _xludf.NA())</f>
        <v>600000</v>
      </c>
    </row>
    <row r="502" spans="1:20" x14ac:dyDescent="0.3">
      <c r="A502">
        <v>501</v>
      </c>
      <c r="B502" t="s">
        <v>9</v>
      </c>
      <c r="C502">
        <v>461711</v>
      </c>
      <c r="D502" t="s">
        <v>18</v>
      </c>
      <c r="E502" t="s">
        <v>16</v>
      </c>
      <c r="F502" t="s">
        <v>12</v>
      </c>
      <c r="G502" t="s">
        <v>12</v>
      </c>
      <c r="H502" t="s">
        <v>12</v>
      </c>
      <c r="I502">
        <v>40</v>
      </c>
      <c r="J502">
        <f>(moras__2[[#This Row],[EDAD]]-AVERAGE(I:I))/ _xlfn.STDEV.P(I:I)</f>
        <v>-0.13455430755149136</v>
      </c>
      <c r="K502" t="str">
        <f>IF(ABS(moras__2[[#This Row],[Z-Score de edad]])&gt;1.96, "Atípico","Normal")</f>
        <v>Normal</v>
      </c>
      <c r="L502">
        <f>(moras__2[[#This Row],[SALARIO]]-AVERAGE(C:C)) / _xlfn.STDEV.P(C:C)</f>
        <v>-0.24148249748162501</v>
      </c>
      <c r="M502" t="str">
        <f>IF(ABS(moras__2[[#This Row],[Z-Score de salario]])&gt;1.96, "Atípico", "Normal")</f>
        <v>Normal</v>
      </c>
      <c r="N502" s="5">
        <f t="shared" si="21"/>
        <v>461711</v>
      </c>
      <c r="O502" s="5">
        <f t="shared" si="22"/>
        <v>40</v>
      </c>
      <c r="P502" s="5" t="str">
        <f t="shared" si="23"/>
        <v>TRABAJADOR INDEPENDIENTE</v>
      </c>
      <c r="Q502" s="5">
        <f>IF($H502="SI", $O502, _xludf.NA())</f>
        <v>40</v>
      </c>
      <c r="R502" s="5" t="e">
        <f ca="1">IF($H502="NO",$O502, _xludf.NA())</f>
        <v>#NAME?</v>
      </c>
      <c r="S502" s="5">
        <f>IF($H502="SI",$N502, _xludf.NA())</f>
        <v>461711</v>
      </c>
      <c r="T502" s="5" t="e">
        <f ca="1">IF($H502="NO",$N502, _xludf.NA())</f>
        <v>#NAME?</v>
      </c>
    </row>
    <row r="503" spans="1:20" x14ac:dyDescent="0.3">
      <c r="A503">
        <v>502</v>
      </c>
      <c r="B503" t="s">
        <v>9</v>
      </c>
      <c r="C503">
        <v>482134</v>
      </c>
      <c r="D503" t="s">
        <v>18</v>
      </c>
      <c r="E503" t="s">
        <v>16</v>
      </c>
      <c r="F503" t="s">
        <v>12</v>
      </c>
      <c r="G503" t="s">
        <v>13</v>
      </c>
      <c r="H503" t="s">
        <v>13</v>
      </c>
      <c r="I503">
        <v>69</v>
      </c>
      <c r="J503">
        <f>(moras__2[[#This Row],[EDAD]]-AVERAGE(I:I))/ _xlfn.STDEV.P(I:I)</f>
        <v>1.9123350867597886</v>
      </c>
      <c r="K503" t="str">
        <f>IF(ABS(moras__2[[#This Row],[Z-Score de edad]])&gt;1.96, "Atípico","Normal")</f>
        <v>Normal</v>
      </c>
      <c r="L503">
        <f>(moras__2[[#This Row],[SALARIO]]-AVERAGE(C:C)) / _xlfn.STDEV.P(C:C)</f>
        <v>-0.21629756168393152</v>
      </c>
      <c r="M503" t="str">
        <f>IF(ABS(moras__2[[#This Row],[Z-Score de salario]])&gt;1.96, "Atípico", "Normal")</f>
        <v>Normal</v>
      </c>
      <c r="N503" s="5">
        <f t="shared" si="21"/>
        <v>482134</v>
      </c>
      <c r="O503" s="5">
        <f t="shared" si="22"/>
        <v>69</v>
      </c>
      <c r="P503" s="5" t="str">
        <f t="shared" si="23"/>
        <v>TRABAJADOR INDEPENDIENTE</v>
      </c>
      <c r="Q503" s="5" t="e">
        <f ca="1">IF($H503="SI", $O503, _xludf.NA())</f>
        <v>#NAME?</v>
      </c>
      <c r="R503" s="5">
        <f>IF($H503="NO",$O503, _xludf.NA())</f>
        <v>69</v>
      </c>
      <c r="S503" s="5" t="e">
        <f ca="1">IF($H503="SI",$N503, _xludf.NA())</f>
        <v>#NAME?</v>
      </c>
      <c r="T503" s="5">
        <f>IF($H503="NO",$N503, _xludf.NA())</f>
        <v>482134</v>
      </c>
    </row>
    <row r="504" spans="1:20" x14ac:dyDescent="0.3">
      <c r="A504">
        <v>503</v>
      </c>
      <c r="B504" t="s">
        <v>15</v>
      </c>
      <c r="C504">
        <v>355157</v>
      </c>
      <c r="D504" t="s">
        <v>10</v>
      </c>
      <c r="E504" t="s">
        <v>16</v>
      </c>
      <c r="F504" t="s">
        <v>12</v>
      </c>
      <c r="G504" t="s">
        <v>13</v>
      </c>
      <c r="H504" t="s">
        <v>13</v>
      </c>
      <c r="I504">
        <v>40</v>
      </c>
      <c r="J504">
        <f>(moras__2[[#This Row],[EDAD]]-AVERAGE(I:I))/ _xlfn.STDEV.P(I:I)</f>
        <v>-0.13455430755149136</v>
      </c>
      <c r="K504" t="str">
        <f>IF(ABS(moras__2[[#This Row],[Z-Score de edad]])&gt;1.96, "Atípico","Normal")</f>
        <v>Normal</v>
      </c>
      <c r="L504">
        <f>(moras__2[[#This Row],[SALARIO]]-AVERAGE(C:C)) / _xlfn.STDEV.P(C:C)</f>
        <v>-0.37288119742714887</v>
      </c>
      <c r="M504" t="str">
        <f>IF(ABS(moras__2[[#This Row],[Z-Score de salario]])&gt;1.96, "Atípico", "Normal")</f>
        <v>Normal</v>
      </c>
      <c r="N504" s="5">
        <f t="shared" si="21"/>
        <v>355157</v>
      </c>
      <c r="O504" s="5">
        <f t="shared" si="22"/>
        <v>40</v>
      </c>
      <c r="P504" s="5" t="str">
        <f t="shared" si="23"/>
        <v>ASALARIADO</v>
      </c>
      <c r="Q504" s="5" t="e">
        <f ca="1">IF($H504="SI", $O504, _xludf.NA())</f>
        <v>#NAME?</v>
      </c>
      <c r="R504" s="5">
        <f>IF($H504="NO",$O504, _xludf.NA())</f>
        <v>40</v>
      </c>
      <c r="S504" s="5" t="e">
        <f ca="1">IF($H504="SI",$N504, _xludf.NA())</f>
        <v>#NAME?</v>
      </c>
      <c r="T504" s="5">
        <f>IF($H504="NO",$N504, _xludf.NA())</f>
        <v>355157</v>
      </c>
    </row>
    <row r="505" spans="1:20" x14ac:dyDescent="0.3">
      <c r="A505">
        <v>504</v>
      </c>
      <c r="B505" t="s">
        <v>9</v>
      </c>
      <c r="C505">
        <v>2029285.16</v>
      </c>
      <c r="D505" t="s">
        <v>10</v>
      </c>
      <c r="E505" t="s">
        <v>16</v>
      </c>
      <c r="F505" t="s">
        <v>12</v>
      </c>
      <c r="G505" t="s">
        <v>13</v>
      </c>
      <c r="H505" t="s">
        <v>13</v>
      </c>
      <c r="I505">
        <v>38</v>
      </c>
      <c r="J505">
        <f>(moras__2[[#This Row],[EDAD]]-AVERAGE(I:I))/ _xlfn.STDEV.P(I:I)</f>
        <v>-0.27571909336606237</v>
      </c>
      <c r="K505" t="str">
        <f>IF(ABS(moras__2[[#This Row],[Z-Score de edad]])&gt;1.96, "Atípico","Normal")</f>
        <v>Normal</v>
      </c>
      <c r="L505">
        <f>(moras__2[[#This Row],[SALARIO]]-AVERAGE(C:C)) / _xlfn.STDEV.P(C:C)</f>
        <v>1.6915956290288443</v>
      </c>
      <c r="M505" t="str">
        <f>IF(ABS(moras__2[[#This Row],[Z-Score de salario]])&gt;1.96, "Atípico", "Normal")</f>
        <v>Normal</v>
      </c>
      <c r="N505" s="5">
        <f t="shared" si="21"/>
        <v>2029285.16</v>
      </c>
      <c r="O505" s="5">
        <f t="shared" si="22"/>
        <v>38</v>
      </c>
      <c r="P505" s="5" t="str">
        <f t="shared" si="23"/>
        <v>ASALARIADO</v>
      </c>
      <c r="Q505" s="5" t="e">
        <f ca="1">IF($H505="SI", $O505, _xludf.NA())</f>
        <v>#NAME?</v>
      </c>
      <c r="R505" s="5">
        <f>IF($H505="NO",$O505, _xludf.NA())</f>
        <v>38</v>
      </c>
      <c r="S505" s="5" t="e">
        <f ca="1">IF($H505="SI",$N505, _xludf.NA())</f>
        <v>#NAME?</v>
      </c>
      <c r="T505" s="5">
        <f>IF($H505="NO",$N505, _xludf.NA())</f>
        <v>2029285.16</v>
      </c>
    </row>
    <row r="506" spans="1:20" x14ac:dyDescent="0.3">
      <c r="A506">
        <v>505</v>
      </c>
      <c r="B506" t="s">
        <v>9</v>
      </c>
      <c r="C506">
        <v>278030</v>
      </c>
      <c r="D506" t="s">
        <v>19</v>
      </c>
      <c r="E506" t="s">
        <v>16</v>
      </c>
      <c r="F506" t="s">
        <v>12</v>
      </c>
      <c r="G506" t="s">
        <v>13</v>
      </c>
      <c r="H506" t="s">
        <v>13</v>
      </c>
      <c r="I506">
        <v>54</v>
      </c>
      <c r="J506">
        <f>(moras__2[[#This Row],[EDAD]]-AVERAGE(I:I))/ _xlfn.STDEV.P(I:I)</f>
        <v>0.85359919315050581</v>
      </c>
      <c r="K506" t="str">
        <f>IF(ABS(moras__2[[#This Row],[Z-Score de edad]])&gt;1.96, "Atípico","Normal")</f>
        <v>Normal</v>
      </c>
      <c r="L506">
        <f>(moras__2[[#This Row],[SALARIO]]-AVERAGE(C:C)) / _xlfn.STDEV.P(C:C)</f>
        <v>-0.46799154082766331</v>
      </c>
      <c r="M506" t="str">
        <f>IF(ABS(moras__2[[#This Row],[Z-Score de salario]])&gt;1.96, "Atípico", "Normal")</f>
        <v>Normal</v>
      </c>
      <c r="N506" s="5">
        <f t="shared" si="21"/>
        <v>278030</v>
      </c>
      <c r="O506" s="5">
        <f t="shared" si="22"/>
        <v>54</v>
      </c>
      <c r="P506" s="5" t="str">
        <f t="shared" si="23"/>
        <v>CONVENIOS ESPECIALES DE TRABAJADORES INDEPENDIENTES</v>
      </c>
      <c r="Q506" s="5" t="e">
        <f ca="1">IF($H506="SI", $O506, _xludf.NA())</f>
        <v>#NAME?</v>
      </c>
      <c r="R506" s="5">
        <f>IF($H506="NO",$O506, _xludf.NA())</f>
        <v>54</v>
      </c>
      <c r="S506" s="5" t="e">
        <f ca="1">IF($H506="SI",$N506, _xludf.NA())</f>
        <v>#NAME?</v>
      </c>
      <c r="T506" s="5">
        <f>IF($H506="NO",$N506, _xludf.NA())</f>
        <v>278030</v>
      </c>
    </row>
    <row r="507" spans="1:20" x14ac:dyDescent="0.3">
      <c r="A507">
        <v>506</v>
      </c>
      <c r="B507" t="s">
        <v>9</v>
      </c>
      <c r="C507">
        <v>104180.5</v>
      </c>
      <c r="D507" t="s">
        <v>10</v>
      </c>
      <c r="E507" t="s">
        <v>16</v>
      </c>
      <c r="F507" t="s">
        <v>12</v>
      </c>
      <c r="G507" t="s">
        <v>13</v>
      </c>
      <c r="H507" t="s">
        <v>13</v>
      </c>
      <c r="I507">
        <v>28</v>
      </c>
      <c r="J507">
        <f>(moras__2[[#This Row],[EDAD]]-AVERAGE(I:I))/ _xlfn.STDEV.P(I:I)</f>
        <v>-0.98154302243891756</v>
      </c>
      <c r="K507" t="str">
        <f>IF(ABS(moras__2[[#This Row],[Z-Score de edad]])&gt;1.96, "Atípico","Normal")</f>
        <v>Normal</v>
      </c>
      <c r="L507">
        <f>(moras__2[[#This Row],[SALARIO]]-AVERAGE(C:C)) / _xlfn.STDEV.P(C:C)</f>
        <v>-0.6823767191051503</v>
      </c>
      <c r="M507" t="str">
        <f>IF(ABS(moras__2[[#This Row],[Z-Score de salario]])&gt;1.96, "Atípico", "Normal")</f>
        <v>Normal</v>
      </c>
      <c r="N507" s="5">
        <f t="shared" si="21"/>
        <v>104180.5</v>
      </c>
      <c r="O507" s="5">
        <f t="shared" si="22"/>
        <v>28</v>
      </c>
      <c r="P507" s="5" t="str">
        <f t="shared" si="23"/>
        <v>ASALARIADO</v>
      </c>
      <c r="Q507" s="5" t="e">
        <f ca="1">IF($H507="SI", $O507, _xludf.NA())</f>
        <v>#NAME?</v>
      </c>
      <c r="R507" s="5">
        <f>IF($H507="NO",$O507, _xludf.NA())</f>
        <v>28</v>
      </c>
      <c r="S507" s="5" t="e">
        <f ca="1">IF($H507="SI",$N507, _xludf.NA())</f>
        <v>#NAME?</v>
      </c>
      <c r="T507" s="5">
        <f>IF($H507="NO",$N507, _xludf.NA())</f>
        <v>104180.5</v>
      </c>
    </row>
    <row r="508" spans="1:20" x14ac:dyDescent="0.3">
      <c r="A508">
        <v>507</v>
      </c>
      <c r="B508" t="s">
        <v>15</v>
      </c>
      <c r="C508">
        <v>450000</v>
      </c>
      <c r="D508" t="s">
        <v>10</v>
      </c>
      <c r="E508" t="s">
        <v>16</v>
      </c>
      <c r="F508" t="s">
        <v>12</v>
      </c>
      <c r="G508" t="s">
        <v>13</v>
      </c>
      <c r="H508" t="s">
        <v>13</v>
      </c>
      <c r="I508">
        <v>54</v>
      </c>
      <c r="J508">
        <f>(moras__2[[#This Row],[EDAD]]-AVERAGE(I:I))/ _xlfn.STDEV.P(I:I)</f>
        <v>0.85359919315050581</v>
      </c>
      <c r="K508" t="str">
        <f>IF(ABS(moras__2[[#This Row],[Z-Score de edad]])&gt;1.96, "Atípico","Normal")</f>
        <v>Normal</v>
      </c>
      <c r="L508">
        <f>(moras__2[[#This Row],[SALARIO]]-AVERAGE(C:C)) / _xlfn.STDEV.P(C:C)</f>
        <v>-0.25592409681212436</v>
      </c>
      <c r="M508" t="str">
        <f>IF(ABS(moras__2[[#This Row],[Z-Score de salario]])&gt;1.96, "Atípico", "Normal")</f>
        <v>Normal</v>
      </c>
      <c r="N508" s="5">
        <f t="shared" si="21"/>
        <v>450000</v>
      </c>
      <c r="O508" s="5">
        <f t="shared" si="22"/>
        <v>54</v>
      </c>
      <c r="P508" s="5" t="str">
        <f t="shared" si="23"/>
        <v>ASALARIADO</v>
      </c>
      <c r="Q508" s="5" t="e">
        <f ca="1">IF($H508="SI", $O508, _xludf.NA())</f>
        <v>#NAME?</v>
      </c>
      <c r="R508" s="5">
        <f>IF($H508="NO",$O508, _xludf.NA())</f>
        <v>54</v>
      </c>
      <c r="S508" s="5" t="e">
        <f ca="1">IF($H508="SI",$N508, _xludf.NA())</f>
        <v>#NAME?</v>
      </c>
      <c r="T508" s="5">
        <f>IF($H508="NO",$N508, _xludf.NA())</f>
        <v>450000</v>
      </c>
    </row>
    <row r="509" spans="1:20" x14ac:dyDescent="0.3">
      <c r="A509">
        <v>508</v>
      </c>
      <c r="B509" t="s">
        <v>15</v>
      </c>
      <c r="C509">
        <v>300018</v>
      </c>
      <c r="D509" t="s">
        <v>17</v>
      </c>
      <c r="E509" t="s">
        <v>16</v>
      </c>
      <c r="F509" t="s">
        <v>12</v>
      </c>
      <c r="G509" t="s">
        <v>13</v>
      </c>
      <c r="H509" t="s">
        <v>13</v>
      </c>
      <c r="I509">
        <v>55</v>
      </c>
      <c r="J509">
        <f>(moras__2[[#This Row],[EDAD]]-AVERAGE(I:I))/ _xlfn.STDEV.P(I:I)</f>
        <v>0.92418158605779133</v>
      </c>
      <c r="K509" t="str">
        <f>IF(ABS(moras__2[[#This Row],[Z-Score de edad]])&gt;1.96, "Atípico","Normal")</f>
        <v>Normal</v>
      </c>
      <c r="L509">
        <f>(moras__2[[#This Row],[SALARIO]]-AVERAGE(C:C)) / _xlfn.STDEV.P(C:C)</f>
        <v>-0.44087670126835837</v>
      </c>
      <c r="M509" t="str">
        <f>IF(ABS(moras__2[[#This Row],[Z-Score de salario]])&gt;1.96, "Atípico", "Normal")</f>
        <v>Normal</v>
      </c>
      <c r="N509" s="5">
        <f t="shared" si="21"/>
        <v>300018</v>
      </c>
      <c r="O509" s="5">
        <f t="shared" si="22"/>
        <v>55</v>
      </c>
      <c r="P509" s="5" t="str">
        <f t="shared" si="23"/>
        <v>ASEGURADO VOLUNTARIO</v>
      </c>
      <c r="Q509" s="5" t="e">
        <f ca="1">IF($H509="SI", $O509, _xludf.NA())</f>
        <v>#NAME?</v>
      </c>
      <c r="R509" s="5">
        <f>IF($H509="NO",$O509, _xludf.NA())</f>
        <v>55</v>
      </c>
      <c r="S509" s="5" t="e">
        <f ca="1">IF($H509="SI",$N509, _xludf.NA())</f>
        <v>#NAME?</v>
      </c>
      <c r="T509" s="5">
        <f>IF($H509="NO",$N509, _xludf.NA())</f>
        <v>300018</v>
      </c>
    </row>
    <row r="510" spans="1:20" x14ac:dyDescent="0.3">
      <c r="A510">
        <v>509</v>
      </c>
      <c r="B510" t="s">
        <v>9</v>
      </c>
      <c r="C510">
        <v>562770.44999999995</v>
      </c>
      <c r="D510" t="s">
        <v>10</v>
      </c>
      <c r="E510" t="s">
        <v>16</v>
      </c>
      <c r="F510" t="s">
        <v>12</v>
      </c>
      <c r="G510" t="s">
        <v>13</v>
      </c>
      <c r="H510" t="s">
        <v>13</v>
      </c>
      <c r="I510">
        <v>36</v>
      </c>
      <c r="J510">
        <f>(moras__2[[#This Row],[EDAD]]-AVERAGE(I:I))/ _xlfn.STDEV.P(I:I)</f>
        <v>-0.41688387918063341</v>
      </c>
      <c r="K510" t="str">
        <f>IF(ABS(moras__2[[#This Row],[Z-Score de edad]])&gt;1.96, "Atípico","Normal")</f>
        <v>Normal</v>
      </c>
      <c r="L510">
        <f>(moras__2[[#This Row],[SALARIO]]-AVERAGE(C:C)) / _xlfn.STDEV.P(C:C)</f>
        <v>-0.11685948617083741</v>
      </c>
      <c r="M510" t="str">
        <f>IF(ABS(moras__2[[#This Row],[Z-Score de salario]])&gt;1.96, "Atípico", "Normal")</f>
        <v>Normal</v>
      </c>
      <c r="N510" s="5">
        <f t="shared" si="21"/>
        <v>562770.44999999995</v>
      </c>
      <c r="O510" s="5">
        <f t="shared" si="22"/>
        <v>36</v>
      </c>
      <c r="P510" s="5" t="str">
        <f t="shared" si="23"/>
        <v>ASALARIADO</v>
      </c>
      <c r="Q510" s="5" t="e">
        <f ca="1">IF($H510="SI", $O510, _xludf.NA())</f>
        <v>#NAME?</v>
      </c>
      <c r="R510" s="5">
        <f>IF($H510="NO",$O510, _xludf.NA())</f>
        <v>36</v>
      </c>
      <c r="S510" s="5" t="e">
        <f ca="1">IF($H510="SI",$N510, _xludf.NA())</f>
        <v>#NAME?</v>
      </c>
      <c r="T510" s="5">
        <f>IF($H510="NO",$N510, _xludf.NA())</f>
        <v>562770.44999999995</v>
      </c>
    </row>
    <row r="511" spans="1:20" x14ac:dyDescent="0.3">
      <c r="A511">
        <v>510</v>
      </c>
      <c r="B511" t="s">
        <v>15</v>
      </c>
      <c r="C511">
        <v>571789</v>
      </c>
      <c r="D511" t="s">
        <v>18</v>
      </c>
      <c r="E511" t="s">
        <v>16</v>
      </c>
      <c r="F511" t="s">
        <v>12</v>
      </c>
      <c r="G511" t="s">
        <v>13</v>
      </c>
      <c r="H511" t="s">
        <v>13</v>
      </c>
      <c r="I511">
        <v>30</v>
      </c>
      <c r="J511">
        <f>(moras__2[[#This Row],[EDAD]]-AVERAGE(I:I))/ _xlfn.STDEV.P(I:I)</f>
        <v>-0.84037823662434652</v>
      </c>
      <c r="K511" t="str">
        <f>IF(ABS(moras__2[[#This Row],[Z-Score de edad]])&gt;1.96, "Atípico","Normal")</f>
        <v>Normal</v>
      </c>
      <c r="L511">
        <f>(moras__2[[#This Row],[SALARIO]]-AVERAGE(C:C)) / _xlfn.STDEV.P(C:C)</f>
        <v>-0.10573812286778253</v>
      </c>
      <c r="M511" t="str">
        <f>IF(ABS(moras__2[[#This Row],[Z-Score de salario]])&gt;1.96, "Atípico", "Normal")</f>
        <v>Normal</v>
      </c>
      <c r="N511" s="5">
        <f t="shared" si="21"/>
        <v>571789</v>
      </c>
      <c r="O511" s="5">
        <f t="shared" si="22"/>
        <v>30</v>
      </c>
      <c r="P511" s="5" t="str">
        <f t="shared" si="23"/>
        <v>TRABAJADOR INDEPENDIENTE</v>
      </c>
      <c r="Q511" s="5" t="e">
        <f ca="1">IF($H511="SI", $O511, _xludf.NA())</f>
        <v>#NAME?</v>
      </c>
      <c r="R511" s="5">
        <f>IF($H511="NO",$O511, _xludf.NA())</f>
        <v>30</v>
      </c>
      <c r="S511" s="5" t="e">
        <f ca="1">IF($H511="SI",$N511, _xludf.NA())</f>
        <v>#NAME?</v>
      </c>
      <c r="T511" s="5">
        <f>IF($H511="NO",$N511, _xludf.NA())</f>
        <v>571789</v>
      </c>
    </row>
    <row r="512" spans="1:20" x14ac:dyDescent="0.3">
      <c r="A512">
        <v>511</v>
      </c>
      <c r="B512" t="s">
        <v>9</v>
      </c>
      <c r="C512">
        <v>896977</v>
      </c>
      <c r="D512" t="s">
        <v>10</v>
      </c>
      <c r="E512" t="s">
        <v>16</v>
      </c>
      <c r="F512" t="s">
        <v>12</v>
      </c>
      <c r="G512" t="s">
        <v>13</v>
      </c>
      <c r="H512" t="s">
        <v>13</v>
      </c>
      <c r="I512">
        <v>53</v>
      </c>
      <c r="J512">
        <f>(moras__2[[#This Row],[EDAD]]-AVERAGE(I:I))/ _xlfn.STDEV.P(I:I)</f>
        <v>0.78301680024322029</v>
      </c>
      <c r="K512" t="str">
        <f>IF(ABS(moras__2[[#This Row],[Z-Score de edad]])&gt;1.96, "Atípico","Normal")</f>
        <v>Normal</v>
      </c>
      <c r="L512">
        <f>(moras__2[[#This Row],[SALARIO]]-AVERAGE(C:C)) / _xlfn.STDEV.P(C:C)</f>
        <v>0.29527244865355878</v>
      </c>
      <c r="M512" t="str">
        <f>IF(ABS(moras__2[[#This Row],[Z-Score de salario]])&gt;1.96, "Atípico", "Normal")</f>
        <v>Normal</v>
      </c>
      <c r="N512" s="5">
        <f t="shared" si="21"/>
        <v>896977</v>
      </c>
      <c r="O512" s="5">
        <f t="shared" si="22"/>
        <v>53</v>
      </c>
      <c r="P512" s="5" t="str">
        <f t="shared" si="23"/>
        <v>ASALARIADO</v>
      </c>
      <c r="Q512" s="5" t="e">
        <f ca="1">IF($H512="SI", $O512, _xludf.NA())</f>
        <v>#NAME?</v>
      </c>
      <c r="R512" s="5">
        <f>IF($H512="NO",$O512, _xludf.NA())</f>
        <v>53</v>
      </c>
      <c r="S512" s="5" t="e">
        <f ca="1">IF($H512="SI",$N512, _xludf.NA())</f>
        <v>#NAME?</v>
      </c>
      <c r="T512" s="5">
        <f>IF($H512="NO",$N512, _xludf.NA())</f>
        <v>896977</v>
      </c>
    </row>
    <row r="513" spans="1:20" x14ac:dyDescent="0.3">
      <c r="A513">
        <v>512</v>
      </c>
      <c r="B513" t="s">
        <v>15</v>
      </c>
      <c r="C513">
        <v>220000</v>
      </c>
      <c r="D513" t="s">
        <v>10</v>
      </c>
      <c r="E513" t="s">
        <v>16</v>
      </c>
      <c r="F513" t="s">
        <v>12</v>
      </c>
      <c r="G513" t="s">
        <v>13</v>
      </c>
      <c r="H513" t="s">
        <v>13</v>
      </c>
      <c r="I513">
        <v>19</v>
      </c>
      <c r="J513">
        <f>(moras__2[[#This Row],[EDAD]]-AVERAGE(I:I))/ _xlfn.STDEV.P(I:I)</f>
        <v>-1.6167845586044871</v>
      </c>
      <c r="K513" t="str">
        <f>IF(ABS(moras__2[[#This Row],[Z-Score de edad]])&gt;1.96, "Atípico","Normal")</f>
        <v>Normal</v>
      </c>
      <c r="L513">
        <f>(moras__2[[#This Row],[SALARIO]]-AVERAGE(C:C)) / _xlfn.STDEV.P(C:C)</f>
        <v>-0.53955212567514677</v>
      </c>
      <c r="M513" t="str">
        <f>IF(ABS(moras__2[[#This Row],[Z-Score de salario]])&gt;1.96, "Atípico", "Normal")</f>
        <v>Normal</v>
      </c>
      <c r="N513" s="5">
        <f t="shared" si="21"/>
        <v>220000</v>
      </c>
      <c r="O513" s="5">
        <f t="shared" si="22"/>
        <v>19</v>
      </c>
      <c r="P513" s="5" t="str">
        <f t="shared" si="23"/>
        <v>ASALARIADO</v>
      </c>
      <c r="Q513" s="5" t="e">
        <f ca="1">IF($H513="SI", $O513, _xludf.NA())</f>
        <v>#NAME?</v>
      </c>
      <c r="R513" s="5">
        <f>IF($H513="NO",$O513, _xludf.NA())</f>
        <v>19</v>
      </c>
      <c r="S513" s="5" t="e">
        <f ca="1">IF($H513="SI",$N513, _xludf.NA())</f>
        <v>#NAME?</v>
      </c>
      <c r="T513" s="5">
        <f>IF($H513="NO",$N513, _xludf.NA())</f>
        <v>220000</v>
      </c>
    </row>
    <row r="514" spans="1:20" x14ac:dyDescent="0.3">
      <c r="A514">
        <v>513</v>
      </c>
      <c r="B514" t="s">
        <v>9</v>
      </c>
      <c r="C514">
        <v>447772</v>
      </c>
      <c r="D514" t="s">
        <v>10</v>
      </c>
      <c r="E514" t="s">
        <v>11</v>
      </c>
      <c r="F514" t="s">
        <v>12</v>
      </c>
      <c r="G514" t="s">
        <v>13</v>
      </c>
      <c r="H514" t="s">
        <v>13</v>
      </c>
      <c r="I514">
        <v>41</v>
      </c>
      <c r="J514">
        <f>(moras__2[[#This Row],[EDAD]]-AVERAGE(I:I))/ _xlfn.STDEV.P(I:I)</f>
        <v>-6.397191464420586E-2</v>
      </c>
      <c r="K514" t="str">
        <f>IF(ABS(moras__2[[#This Row],[Z-Score de edad]])&gt;1.96, "Atípico","Normal")</f>
        <v>Normal</v>
      </c>
      <c r="L514">
        <f>(moras__2[[#This Row],[SALARIO]]-AVERAGE(C:C)) / _xlfn.STDEV.P(C:C)</f>
        <v>-0.25867158919606703</v>
      </c>
      <c r="M514" t="str">
        <f>IF(ABS(moras__2[[#This Row],[Z-Score de salario]])&gt;1.96, "Atípico", "Normal")</f>
        <v>Normal</v>
      </c>
      <c r="N514" s="5">
        <f t="shared" si="21"/>
        <v>447772</v>
      </c>
      <c r="O514" s="5">
        <f t="shared" si="22"/>
        <v>41</v>
      </c>
      <c r="P514" s="5" t="str">
        <f t="shared" si="23"/>
        <v>ASALARIADO</v>
      </c>
      <c r="Q514" s="5" t="e">
        <f ca="1">IF($H514="SI", $O514, _xludf.NA())</f>
        <v>#NAME?</v>
      </c>
      <c r="R514" s="5">
        <f>IF($H514="NO",$O514, _xludf.NA())</f>
        <v>41</v>
      </c>
      <c r="S514" s="5" t="e">
        <f ca="1">IF($H514="SI",$N514, _xludf.NA())</f>
        <v>#NAME?</v>
      </c>
      <c r="T514" s="5">
        <f>IF($H514="NO",$N514, _xludf.NA())</f>
        <v>447772</v>
      </c>
    </row>
    <row r="515" spans="1:20" x14ac:dyDescent="0.3">
      <c r="A515">
        <v>514</v>
      </c>
      <c r="B515" t="s">
        <v>9</v>
      </c>
      <c r="C515">
        <v>297046</v>
      </c>
      <c r="D515" t="s">
        <v>17</v>
      </c>
      <c r="E515" t="s">
        <v>16</v>
      </c>
      <c r="F515" t="s">
        <v>12</v>
      </c>
      <c r="G515" t="s">
        <v>13</v>
      </c>
      <c r="H515" t="s">
        <v>13</v>
      </c>
      <c r="I515">
        <v>39</v>
      </c>
      <c r="J515">
        <f>(moras__2[[#This Row],[EDAD]]-AVERAGE(I:I))/ _xlfn.STDEV.P(I:I)</f>
        <v>-0.20513670045877688</v>
      </c>
      <c r="K515" t="str">
        <f>IF(ABS(moras__2[[#This Row],[Z-Score de edad]])&gt;1.96, "Atípico","Normal")</f>
        <v>Normal</v>
      </c>
      <c r="L515">
        <f>(moras__2[[#This Row],[SALARIO]]-AVERAGE(C:C)) / _xlfn.STDEV.P(C:C)</f>
        <v>-0.44454166866740574</v>
      </c>
      <c r="M515" t="str">
        <f>IF(ABS(moras__2[[#This Row],[Z-Score de salario]])&gt;1.96, "Atípico", "Normal")</f>
        <v>Normal</v>
      </c>
      <c r="N515" s="5">
        <f t="shared" ref="N515:N578" si="24">IF(ISBLANK(C515),  MEDIAN($C$2:$C$5001), C515)</f>
        <v>297046</v>
      </c>
      <c r="O515" s="5">
        <f t="shared" ref="O515:O578" si="25">IF(ISBLANK(I515), MEDIAN($I$2:$I$5001), I515)</f>
        <v>39</v>
      </c>
      <c r="P515" s="5" t="str">
        <f t="shared" ref="P515:P578" si="26">IF(ISBLANK(D515), "ASALARIADO", D515)</f>
        <v>ASEGURADO VOLUNTARIO</v>
      </c>
      <c r="Q515" s="5" t="e">
        <f ca="1">IF($H515="SI", $O515, _xludf.NA())</f>
        <v>#NAME?</v>
      </c>
      <c r="R515" s="5">
        <f>IF($H515="NO",$O515, _xludf.NA())</f>
        <v>39</v>
      </c>
      <c r="S515" s="5" t="e">
        <f ca="1">IF($H515="SI",$N515, _xludf.NA())</f>
        <v>#NAME?</v>
      </c>
      <c r="T515" s="5">
        <f>IF($H515="NO",$N515, _xludf.NA())</f>
        <v>297046</v>
      </c>
    </row>
    <row r="516" spans="1:20" x14ac:dyDescent="0.3">
      <c r="A516">
        <v>515</v>
      </c>
      <c r="B516" t="s">
        <v>9</v>
      </c>
      <c r="C516">
        <v>319574.40000000002</v>
      </c>
      <c r="D516" t="s">
        <v>10</v>
      </c>
      <c r="E516" t="s">
        <v>16</v>
      </c>
      <c r="F516" t="s">
        <v>12</v>
      </c>
      <c r="G516" t="s">
        <v>13</v>
      </c>
      <c r="H516" t="s">
        <v>12</v>
      </c>
      <c r="I516">
        <v>52</v>
      </c>
      <c r="J516">
        <f>(moras__2[[#This Row],[EDAD]]-AVERAGE(I:I))/ _xlfn.STDEV.P(I:I)</f>
        <v>0.71243440733593477</v>
      </c>
      <c r="K516" t="str">
        <f>IF(ABS(moras__2[[#This Row],[Z-Score de edad]])&gt;1.96, "Atípico","Normal")</f>
        <v>Normal</v>
      </c>
      <c r="L516">
        <f>(moras__2[[#This Row],[SALARIO]]-AVERAGE(C:C)) / _xlfn.STDEV.P(C:C)</f>
        <v>-0.41676042655680701</v>
      </c>
      <c r="M516" t="str">
        <f>IF(ABS(moras__2[[#This Row],[Z-Score de salario]])&gt;1.96, "Atípico", "Normal")</f>
        <v>Normal</v>
      </c>
      <c r="N516" s="5">
        <f t="shared" si="24"/>
        <v>319574.40000000002</v>
      </c>
      <c r="O516" s="5">
        <f t="shared" si="25"/>
        <v>52</v>
      </c>
      <c r="P516" s="5" t="str">
        <f t="shared" si="26"/>
        <v>ASALARIADO</v>
      </c>
      <c r="Q516" s="5">
        <f>IF($H516="SI", $O516, _xludf.NA())</f>
        <v>52</v>
      </c>
      <c r="R516" s="5" t="e">
        <f ca="1">IF($H516="NO",$O516, _xludf.NA())</f>
        <v>#NAME?</v>
      </c>
      <c r="S516" s="5">
        <f>IF($H516="SI",$N516, _xludf.NA())</f>
        <v>319574.40000000002</v>
      </c>
      <c r="T516" s="5" t="e">
        <f ca="1">IF($H516="NO",$N516, _xludf.NA())</f>
        <v>#NAME?</v>
      </c>
    </row>
    <row r="517" spans="1:20" x14ac:dyDescent="0.3">
      <c r="A517">
        <v>516</v>
      </c>
      <c r="B517" t="s">
        <v>9</v>
      </c>
      <c r="C517">
        <v>343390.86</v>
      </c>
      <c r="D517" t="s">
        <v>10</v>
      </c>
      <c r="E517" t="s">
        <v>16</v>
      </c>
      <c r="F517" t="s">
        <v>12</v>
      </c>
      <c r="G517" t="s">
        <v>12</v>
      </c>
      <c r="H517" t="s">
        <v>13</v>
      </c>
      <c r="I517">
        <v>64</v>
      </c>
      <c r="J517">
        <f>(moras__2[[#This Row],[EDAD]]-AVERAGE(I:I))/ _xlfn.STDEV.P(I:I)</f>
        <v>1.559423122223361</v>
      </c>
      <c r="K517" t="str">
        <f>IF(ABS(moras__2[[#This Row],[Z-Score de edad]])&gt;1.96, "Atípico","Normal")</f>
        <v>Normal</v>
      </c>
      <c r="L517">
        <f>(moras__2[[#This Row],[SALARIO]]-AVERAGE(C:C)) / _xlfn.STDEV.P(C:C)</f>
        <v>-0.38739079349465477</v>
      </c>
      <c r="M517" t="str">
        <f>IF(ABS(moras__2[[#This Row],[Z-Score de salario]])&gt;1.96, "Atípico", "Normal")</f>
        <v>Normal</v>
      </c>
      <c r="N517" s="5">
        <f t="shared" si="24"/>
        <v>343390.86</v>
      </c>
      <c r="O517" s="5">
        <f t="shared" si="25"/>
        <v>64</v>
      </c>
      <c r="P517" s="5" t="str">
        <f t="shared" si="26"/>
        <v>ASALARIADO</v>
      </c>
      <c r="Q517" s="5" t="e">
        <f ca="1">IF($H517="SI", $O517, _xludf.NA())</f>
        <v>#NAME?</v>
      </c>
      <c r="R517" s="5">
        <f>IF($H517="NO",$O517, _xludf.NA())</f>
        <v>64</v>
      </c>
      <c r="S517" s="5" t="e">
        <f ca="1">IF($H517="SI",$N517, _xludf.NA())</f>
        <v>#NAME?</v>
      </c>
      <c r="T517" s="5">
        <f>IF($H517="NO",$N517, _xludf.NA())</f>
        <v>343390.86</v>
      </c>
    </row>
    <row r="518" spans="1:20" x14ac:dyDescent="0.3">
      <c r="A518">
        <v>517</v>
      </c>
      <c r="B518" t="s">
        <v>15</v>
      </c>
      <c r="C518">
        <v>184342.85</v>
      </c>
      <c r="D518" t="s">
        <v>10</v>
      </c>
      <c r="E518" t="s">
        <v>16</v>
      </c>
      <c r="F518" t="s">
        <v>12</v>
      </c>
      <c r="G518" t="s">
        <v>13</v>
      </c>
      <c r="H518" t="s">
        <v>13</v>
      </c>
      <c r="I518">
        <v>28</v>
      </c>
      <c r="J518">
        <f>(moras__2[[#This Row],[EDAD]]-AVERAGE(I:I))/ _xlfn.STDEV.P(I:I)</f>
        <v>-0.98154302243891756</v>
      </c>
      <c r="K518" t="str">
        <f>IF(ABS(moras__2[[#This Row],[Z-Score de edad]])&gt;1.96, "Atípico","Normal")</f>
        <v>Normal</v>
      </c>
      <c r="L518">
        <f>(moras__2[[#This Row],[SALARIO]]-AVERAGE(C:C)) / _xlfn.STDEV.P(C:C)</f>
        <v>-0.5835232872811168</v>
      </c>
      <c r="M518" t="str">
        <f>IF(ABS(moras__2[[#This Row],[Z-Score de salario]])&gt;1.96, "Atípico", "Normal")</f>
        <v>Normal</v>
      </c>
      <c r="N518" s="5">
        <f t="shared" si="24"/>
        <v>184342.85</v>
      </c>
      <c r="O518" s="5">
        <f t="shared" si="25"/>
        <v>28</v>
      </c>
      <c r="P518" s="5" t="str">
        <f t="shared" si="26"/>
        <v>ASALARIADO</v>
      </c>
      <c r="Q518" s="5" t="e">
        <f ca="1">IF($H518="SI", $O518, _xludf.NA())</f>
        <v>#NAME?</v>
      </c>
      <c r="R518" s="5">
        <f>IF($H518="NO",$O518, _xludf.NA())</f>
        <v>28</v>
      </c>
      <c r="S518" s="5" t="e">
        <f ca="1">IF($H518="SI",$N518, _xludf.NA())</f>
        <v>#NAME?</v>
      </c>
      <c r="T518" s="5">
        <f>IF($H518="NO",$N518, _xludf.NA())</f>
        <v>184342.85</v>
      </c>
    </row>
    <row r="519" spans="1:20" x14ac:dyDescent="0.3">
      <c r="A519">
        <v>518</v>
      </c>
      <c r="B519" t="s">
        <v>9</v>
      </c>
      <c r="C519">
        <v>699800</v>
      </c>
      <c r="D519" t="s">
        <v>10</v>
      </c>
      <c r="E519" t="s">
        <v>16</v>
      </c>
      <c r="F519" t="s">
        <v>12</v>
      </c>
      <c r="G519" t="s">
        <v>13</v>
      </c>
      <c r="H519" t="s">
        <v>13</v>
      </c>
      <c r="I519">
        <v>26</v>
      </c>
      <c r="J519">
        <f>(moras__2[[#This Row],[EDAD]]-AVERAGE(I:I))/ _xlfn.STDEV.P(I:I)</f>
        <v>-1.1227078082534885</v>
      </c>
      <c r="K519" t="str">
        <f>IF(ABS(moras__2[[#This Row],[Z-Score de edad]])&gt;1.96, "Atípico","Normal")</f>
        <v>Normal</v>
      </c>
      <c r="L519">
        <f>(moras__2[[#This Row],[SALARIO]]-AVERAGE(C:C)) / _xlfn.STDEV.P(C:C)</f>
        <v>5.212060583997552E-2</v>
      </c>
      <c r="M519" t="str">
        <f>IF(ABS(moras__2[[#This Row],[Z-Score de salario]])&gt;1.96, "Atípico", "Normal")</f>
        <v>Normal</v>
      </c>
      <c r="N519" s="5">
        <f t="shared" si="24"/>
        <v>699800</v>
      </c>
      <c r="O519" s="5">
        <f t="shared" si="25"/>
        <v>26</v>
      </c>
      <c r="P519" s="5" t="str">
        <f t="shared" si="26"/>
        <v>ASALARIADO</v>
      </c>
      <c r="Q519" s="5" t="e">
        <f ca="1">IF($H519="SI", $O519, _xludf.NA())</f>
        <v>#NAME?</v>
      </c>
      <c r="R519" s="5">
        <f>IF($H519="NO",$O519, _xludf.NA())</f>
        <v>26</v>
      </c>
      <c r="S519" s="5" t="e">
        <f ca="1">IF($H519="SI",$N519, _xludf.NA())</f>
        <v>#NAME?</v>
      </c>
      <c r="T519" s="5">
        <f>IF($H519="NO",$N519, _xludf.NA())</f>
        <v>699800</v>
      </c>
    </row>
    <row r="520" spans="1:20" x14ac:dyDescent="0.3">
      <c r="A520">
        <v>519</v>
      </c>
      <c r="B520" t="s">
        <v>15</v>
      </c>
      <c r="C520">
        <v>177298.8</v>
      </c>
      <c r="D520" t="s">
        <v>10</v>
      </c>
      <c r="E520" t="s">
        <v>16</v>
      </c>
      <c r="F520" t="s">
        <v>12</v>
      </c>
      <c r="G520" t="s">
        <v>13</v>
      </c>
      <c r="H520" t="s">
        <v>13</v>
      </c>
      <c r="I520">
        <v>33</v>
      </c>
      <c r="J520">
        <f>(moras__2[[#This Row],[EDAD]]-AVERAGE(I:I))/ _xlfn.STDEV.P(I:I)</f>
        <v>-0.62863105790248996</v>
      </c>
      <c r="K520" t="str">
        <f>IF(ABS(moras__2[[#This Row],[Z-Score de edad]])&gt;1.96, "Atípico","Normal")</f>
        <v>Normal</v>
      </c>
      <c r="L520">
        <f>(moras__2[[#This Row],[SALARIO]]-AVERAGE(C:C)) / _xlfn.STDEV.P(C:C)</f>
        <v>-0.59220976561464977</v>
      </c>
      <c r="M520" t="str">
        <f>IF(ABS(moras__2[[#This Row],[Z-Score de salario]])&gt;1.96, "Atípico", "Normal")</f>
        <v>Normal</v>
      </c>
      <c r="N520" s="5">
        <f t="shared" si="24"/>
        <v>177298.8</v>
      </c>
      <c r="O520" s="5">
        <f t="shared" si="25"/>
        <v>33</v>
      </c>
      <c r="P520" s="5" t="str">
        <f t="shared" si="26"/>
        <v>ASALARIADO</v>
      </c>
      <c r="Q520" s="5" t="e">
        <f ca="1">IF($H520="SI", $O520, _xludf.NA())</f>
        <v>#NAME?</v>
      </c>
      <c r="R520" s="5">
        <f>IF($H520="NO",$O520, _xludf.NA())</f>
        <v>33</v>
      </c>
      <c r="S520" s="5" t="e">
        <f ca="1">IF($H520="SI",$N520, _xludf.NA())</f>
        <v>#NAME?</v>
      </c>
      <c r="T520" s="5">
        <f>IF($H520="NO",$N520, _xludf.NA())</f>
        <v>177298.8</v>
      </c>
    </row>
    <row r="521" spans="1:20" x14ac:dyDescent="0.3">
      <c r="A521">
        <v>520</v>
      </c>
      <c r="B521" t="s">
        <v>9</v>
      </c>
      <c r="C521">
        <v>1599143.96</v>
      </c>
      <c r="D521" t="s">
        <v>10</v>
      </c>
      <c r="E521" t="s">
        <v>11</v>
      </c>
      <c r="F521" t="s">
        <v>12</v>
      </c>
      <c r="G521" t="s">
        <v>13</v>
      </c>
      <c r="H521" t="s">
        <v>13</v>
      </c>
      <c r="I521">
        <v>31</v>
      </c>
      <c r="J521">
        <f>(moras__2[[#This Row],[EDAD]]-AVERAGE(I:I))/ _xlfn.STDEV.P(I:I)</f>
        <v>-0.769795843717061</v>
      </c>
      <c r="K521" t="str">
        <f>IF(ABS(moras__2[[#This Row],[Z-Score de edad]])&gt;1.96, "Atípico","Normal")</f>
        <v>Normal</v>
      </c>
      <c r="L521">
        <f>(moras__2[[#This Row],[SALARIO]]-AVERAGE(C:C)) / _xlfn.STDEV.P(C:C)</f>
        <v>1.161160408642866</v>
      </c>
      <c r="M521" t="str">
        <f>IF(ABS(moras__2[[#This Row],[Z-Score de salario]])&gt;1.96, "Atípico", "Normal")</f>
        <v>Normal</v>
      </c>
      <c r="N521" s="5">
        <f t="shared" si="24"/>
        <v>1599143.96</v>
      </c>
      <c r="O521" s="5">
        <f t="shared" si="25"/>
        <v>31</v>
      </c>
      <c r="P521" s="5" t="str">
        <f t="shared" si="26"/>
        <v>ASALARIADO</v>
      </c>
      <c r="Q521" s="5" t="e">
        <f ca="1">IF($H521="SI", $O521, _xludf.NA())</f>
        <v>#NAME?</v>
      </c>
      <c r="R521" s="5">
        <f>IF($H521="NO",$O521, _xludf.NA())</f>
        <v>31</v>
      </c>
      <c r="S521" s="5" t="e">
        <f ca="1">IF($H521="SI",$N521, _xludf.NA())</f>
        <v>#NAME?</v>
      </c>
      <c r="T521" s="5">
        <f>IF($H521="NO",$N521, _xludf.NA())</f>
        <v>1599143.96</v>
      </c>
    </row>
    <row r="522" spans="1:20" x14ac:dyDescent="0.3">
      <c r="A522">
        <v>521</v>
      </c>
      <c r="B522" t="s">
        <v>9</v>
      </c>
      <c r="C522">
        <v>556296.12</v>
      </c>
      <c r="D522" t="s">
        <v>14</v>
      </c>
      <c r="E522" t="s">
        <v>11</v>
      </c>
      <c r="F522" t="s">
        <v>12</v>
      </c>
      <c r="G522" t="s">
        <v>13</v>
      </c>
      <c r="H522" t="s">
        <v>13</v>
      </c>
      <c r="I522">
        <v>63</v>
      </c>
      <c r="J522">
        <f>(moras__2[[#This Row],[EDAD]]-AVERAGE(I:I))/ _xlfn.STDEV.P(I:I)</f>
        <v>1.4888407293160755</v>
      </c>
      <c r="K522" t="str">
        <f>IF(ABS(moras__2[[#This Row],[Z-Score de edad]])&gt;1.96, "Atípico","Normal")</f>
        <v>Normal</v>
      </c>
      <c r="L522">
        <f>(moras__2[[#This Row],[SALARIO]]-AVERAGE(C:C)) / _xlfn.STDEV.P(C:C)</f>
        <v>-0.12484340554522315</v>
      </c>
      <c r="M522" t="str">
        <f>IF(ABS(moras__2[[#This Row],[Z-Score de salario]])&gt;1.96, "Atípico", "Normal")</f>
        <v>Normal</v>
      </c>
      <c r="N522" s="5">
        <f t="shared" si="24"/>
        <v>556296.12</v>
      </c>
      <c r="O522" s="5">
        <f t="shared" si="25"/>
        <v>63</v>
      </c>
      <c r="P522" s="5" t="str">
        <f t="shared" si="26"/>
        <v>PENSIONADOS EN SU PROPIO SISTEMA</v>
      </c>
      <c r="Q522" s="5" t="e">
        <f ca="1">IF($H522="SI", $O522, _xludf.NA())</f>
        <v>#NAME?</v>
      </c>
      <c r="R522" s="5">
        <f>IF($H522="NO",$O522, _xludf.NA())</f>
        <v>63</v>
      </c>
      <c r="S522" s="5" t="e">
        <f ca="1">IF($H522="SI",$N522, _xludf.NA())</f>
        <v>#NAME?</v>
      </c>
      <c r="T522" s="5">
        <f>IF($H522="NO",$N522, _xludf.NA())</f>
        <v>556296.12</v>
      </c>
    </row>
    <row r="523" spans="1:20" x14ac:dyDescent="0.3">
      <c r="A523">
        <v>522</v>
      </c>
      <c r="B523" t="s">
        <v>15</v>
      </c>
      <c r="C523">
        <v>206538</v>
      </c>
      <c r="D523" t="s">
        <v>10</v>
      </c>
      <c r="E523" t="s">
        <v>16</v>
      </c>
      <c r="F523" t="s">
        <v>12</v>
      </c>
      <c r="G523" t="s">
        <v>13</v>
      </c>
      <c r="H523" t="s">
        <v>12</v>
      </c>
      <c r="I523">
        <v>56</v>
      </c>
      <c r="J523">
        <f>(moras__2[[#This Row],[EDAD]]-AVERAGE(I:I))/ _xlfn.STDEV.P(I:I)</f>
        <v>0.99476397896507684</v>
      </c>
      <c r="K523" t="str">
        <f>IF(ABS(moras__2[[#This Row],[Z-Score de edad]])&gt;1.96, "Atípico","Normal")</f>
        <v>Normal</v>
      </c>
      <c r="L523">
        <f>(moras__2[[#This Row],[SALARIO]]-AVERAGE(C:C)) / _xlfn.STDEV.P(C:C)</f>
        <v>-0.55615299752103364</v>
      </c>
      <c r="M523" t="str">
        <f>IF(ABS(moras__2[[#This Row],[Z-Score de salario]])&gt;1.96, "Atípico", "Normal")</f>
        <v>Normal</v>
      </c>
      <c r="N523" s="5">
        <f t="shared" si="24"/>
        <v>206538</v>
      </c>
      <c r="O523" s="5">
        <f t="shared" si="25"/>
        <v>56</v>
      </c>
      <c r="P523" s="5" t="str">
        <f t="shared" si="26"/>
        <v>ASALARIADO</v>
      </c>
      <c r="Q523" s="5">
        <f>IF($H523="SI", $O523, _xludf.NA())</f>
        <v>56</v>
      </c>
      <c r="R523" s="5" t="e">
        <f ca="1">IF($H523="NO",$O523, _xludf.NA())</f>
        <v>#NAME?</v>
      </c>
      <c r="S523" s="5">
        <f>IF($H523="SI",$N523, _xludf.NA())</f>
        <v>206538</v>
      </c>
      <c r="T523" s="5" t="e">
        <f ca="1">IF($H523="NO",$N523, _xludf.NA())</f>
        <v>#NAME?</v>
      </c>
    </row>
    <row r="524" spans="1:20" x14ac:dyDescent="0.3">
      <c r="A524">
        <v>523</v>
      </c>
      <c r="B524" t="s">
        <v>9</v>
      </c>
      <c r="C524">
        <v>436481</v>
      </c>
      <c r="D524" t="s">
        <v>18</v>
      </c>
      <c r="E524" t="s">
        <v>16</v>
      </c>
      <c r="F524" t="s">
        <v>12</v>
      </c>
      <c r="G524" t="s">
        <v>13</v>
      </c>
      <c r="H524" t="s">
        <v>12</v>
      </c>
      <c r="I524">
        <v>51</v>
      </c>
      <c r="J524">
        <f>(moras__2[[#This Row],[EDAD]]-AVERAGE(I:I))/ _xlfn.STDEV.P(I:I)</f>
        <v>0.64185201442864925</v>
      </c>
      <c r="K524" t="str">
        <f>IF(ABS(moras__2[[#This Row],[Z-Score de edad]])&gt;1.96, "Atípico","Normal")</f>
        <v>Normal</v>
      </c>
      <c r="L524">
        <f>(moras__2[[#This Row],[SALARIO]]-AVERAGE(C:C)) / _xlfn.STDEV.P(C:C)</f>
        <v>-0.27259525908255566</v>
      </c>
      <c r="M524" t="str">
        <f>IF(ABS(moras__2[[#This Row],[Z-Score de salario]])&gt;1.96, "Atípico", "Normal")</f>
        <v>Normal</v>
      </c>
      <c r="N524" s="5">
        <f t="shared" si="24"/>
        <v>436481</v>
      </c>
      <c r="O524" s="5">
        <f t="shared" si="25"/>
        <v>51</v>
      </c>
      <c r="P524" s="5" t="str">
        <f t="shared" si="26"/>
        <v>TRABAJADOR INDEPENDIENTE</v>
      </c>
      <c r="Q524" s="5">
        <f>IF($H524="SI", $O524, _xludf.NA())</f>
        <v>51</v>
      </c>
      <c r="R524" s="5" t="e">
        <f ca="1">IF($H524="NO",$O524, _xludf.NA())</f>
        <v>#NAME?</v>
      </c>
      <c r="S524" s="5">
        <f>IF($H524="SI",$N524, _xludf.NA())</f>
        <v>436481</v>
      </c>
      <c r="T524" s="5" t="e">
        <f ca="1">IF($H524="NO",$N524, _xludf.NA())</f>
        <v>#NAME?</v>
      </c>
    </row>
    <row r="525" spans="1:20" x14ac:dyDescent="0.3">
      <c r="A525">
        <v>524</v>
      </c>
      <c r="B525" t="s">
        <v>9</v>
      </c>
      <c r="C525">
        <v>318445</v>
      </c>
      <c r="D525" t="s">
        <v>18</v>
      </c>
      <c r="E525" t="s">
        <v>16</v>
      </c>
      <c r="F525" t="s">
        <v>12</v>
      </c>
      <c r="G525" t="s">
        <v>13</v>
      </c>
      <c r="H525" t="s">
        <v>13</v>
      </c>
      <c r="I525">
        <v>47</v>
      </c>
      <c r="J525">
        <f>(moras__2[[#This Row],[EDAD]]-AVERAGE(I:I))/ _xlfn.STDEV.P(I:I)</f>
        <v>0.35952244279950724</v>
      </c>
      <c r="K525" t="str">
        <f>IF(ABS(moras__2[[#This Row],[Z-Score de edad]])&gt;1.96, "Atípico","Normal")</f>
        <v>Normal</v>
      </c>
      <c r="L525">
        <f>(moras__2[[#This Row],[SALARIO]]-AVERAGE(C:C)) / _xlfn.STDEV.P(C:C)</f>
        <v>-0.41815316349505877</v>
      </c>
      <c r="M525" t="str">
        <f>IF(ABS(moras__2[[#This Row],[Z-Score de salario]])&gt;1.96, "Atípico", "Normal")</f>
        <v>Normal</v>
      </c>
      <c r="N525" s="5">
        <f t="shared" si="24"/>
        <v>318445</v>
      </c>
      <c r="O525" s="5">
        <f t="shared" si="25"/>
        <v>47</v>
      </c>
      <c r="P525" s="5" t="str">
        <f t="shared" si="26"/>
        <v>TRABAJADOR INDEPENDIENTE</v>
      </c>
      <c r="Q525" s="5" t="e">
        <f ca="1">IF($H525="SI", $O525, _xludf.NA())</f>
        <v>#NAME?</v>
      </c>
      <c r="R525" s="5">
        <f>IF($H525="NO",$O525, _xludf.NA())</f>
        <v>47</v>
      </c>
      <c r="S525" s="5" t="e">
        <f ca="1">IF($H525="SI",$N525, _xludf.NA())</f>
        <v>#NAME?</v>
      </c>
      <c r="T525" s="5">
        <f>IF($H525="NO",$N525, _xludf.NA())</f>
        <v>318445</v>
      </c>
    </row>
    <row r="526" spans="1:20" x14ac:dyDescent="0.3">
      <c r="A526">
        <v>525</v>
      </c>
      <c r="B526" t="s">
        <v>15</v>
      </c>
      <c r="C526">
        <v>280000</v>
      </c>
      <c r="D526" t="s">
        <v>10</v>
      </c>
      <c r="E526" t="s">
        <v>16</v>
      </c>
      <c r="F526" t="s">
        <v>12</v>
      </c>
      <c r="G526" t="s">
        <v>13</v>
      </c>
      <c r="H526" t="s">
        <v>13</v>
      </c>
      <c r="I526">
        <v>27</v>
      </c>
      <c r="J526">
        <f>(moras__2[[#This Row],[EDAD]]-AVERAGE(I:I))/ _xlfn.STDEV.P(I:I)</f>
        <v>-1.052125415346203</v>
      </c>
      <c r="K526" t="str">
        <f>IF(ABS(moras__2[[#This Row],[Z-Score de edad]])&gt;1.96, "Atípico","Normal")</f>
        <v>Normal</v>
      </c>
      <c r="L526">
        <f>(moras__2[[#This Row],[SALARIO]]-AVERAGE(C:C)) / _xlfn.STDEV.P(C:C)</f>
        <v>-0.46556220510218438</v>
      </c>
      <c r="M526" t="str">
        <f>IF(ABS(moras__2[[#This Row],[Z-Score de salario]])&gt;1.96, "Atípico", "Normal")</f>
        <v>Normal</v>
      </c>
      <c r="N526" s="5">
        <f t="shared" si="24"/>
        <v>280000</v>
      </c>
      <c r="O526" s="5">
        <f t="shared" si="25"/>
        <v>27</v>
      </c>
      <c r="P526" s="5" t="str">
        <f t="shared" si="26"/>
        <v>ASALARIADO</v>
      </c>
      <c r="Q526" s="5" t="e">
        <f ca="1">IF($H526="SI", $O526, _xludf.NA())</f>
        <v>#NAME?</v>
      </c>
      <c r="R526" s="5">
        <f>IF($H526="NO",$O526, _xludf.NA())</f>
        <v>27</v>
      </c>
      <c r="S526" s="5" t="e">
        <f ca="1">IF($H526="SI",$N526, _xludf.NA())</f>
        <v>#NAME?</v>
      </c>
      <c r="T526" s="5">
        <f>IF($H526="NO",$N526, _xludf.NA())</f>
        <v>280000</v>
      </c>
    </row>
    <row r="527" spans="1:20" x14ac:dyDescent="0.3">
      <c r="A527">
        <v>526</v>
      </c>
      <c r="B527" t="s">
        <v>15</v>
      </c>
      <c r="C527">
        <v>250070.75</v>
      </c>
      <c r="D527" t="s">
        <v>10</v>
      </c>
      <c r="E527" t="s">
        <v>16</v>
      </c>
      <c r="F527" t="s">
        <v>12</v>
      </c>
      <c r="G527" t="s">
        <v>13</v>
      </c>
      <c r="H527" t="s">
        <v>13</v>
      </c>
      <c r="I527">
        <v>54</v>
      </c>
      <c r="J527">
        <f>(moras__2[[#This Row],[EDAD]]-AVERAGE(I:I))/ _xlfn.STDEV.P(I:I)</f>
        <v>0.85359919315050581</v>
      </c>
      <c r="K527" t="str">
        <f>IF(ABS(moras__2[[#This Row],[Z-Score de edad]])&gt;1.96, "Atípico","Normal")</f>
        <v>Normal</v>
      </c>
      <c r="L527">
        <f>(moras__2[[#This Row],[SALARIO]]-AVERAGE(C:C)) / _xlfn.STDEV.P(C:C)</f>
        <v>-0.50246991894065662</v>
      </c>
      <c r="M527" t="str">
        <f>IF(ABS(moras__2[[#This Row],[Z-Score de salario]])&gt;1.96, "Atípico", "Normal")</f>
        <v>Normal</v>
      </c>
      <c r="N527" s="5">
        <f t="shared" si="24"/>
        <v>250070.75</v>
      </c>
      <c r="O527" s="5">
        <f t="shared" si="25"/>
        <v>54</v>
      </c>
      <c r="P527" s="5" t="str">
        <f t="shared" si="26"/>
        <v>ASALARIADO</v>
      </c>
      <c r="Q527" s="5" t="e">
        <f ca="1">IF($H527="SI", $O527, _xludf.NA())</f>
        <v>#NAME?</v>
      </c>
      <c r="R527" s="5">
        <f>IF($H527="NO",$O527, _xludf.NA())</f>
        <v>54</v>
      </c>
      <c r="S527" s="5" t="e">
        <f ca="1">IF($H527="SI",$N527, _xludf.NA())</f>
        <v>#NAME?</v>
      </c>
      <c r="T527" s="5">
        <f>IF($H527="NO",$N527, _xludf.NA())</f>
        <v>250070.75</v>
      </c>
    </row>
    <row r="528" spans="1:20" x14ac:dyDescent="0.3">
      <c r="A528">
        <v>527</v>
      </c>
      <c r="B528" t="s">
        <v>9</v>
      </c>
      <c r="C528">
        <v>1214203</v>
      </c>
      <c r="D528" t="s">
        <v>10</v>
      </c>
      <c r="E528" t="s">
        <v>11</v>
      </c>
      <c r="F528" t="s">
        <v>12</v>
      </c>
      <c r="G528" t="s">
        <v>13</v>
      </c>
      <c r="H528" t="s">
        <v>13</v>
      </c>
      <c r="I528">
        <v>36</v>
      </c>
      <c r="J528">
        <f>(moras__2[[#This Row],[EDAD]]-AVERAGE(I:I))/ _xlfn.STDEV.P(I:I)</f>
        <v>-0.41688387918063341</v>
      </c>
      <c r="K528" t="str">
        <f>IF(ABS(moras__2[[#This Row],[Z-Score de edad]])&gt;1.96, "Atípico","Normal")</f>
        <v>Normal</v>
      </c>
      <c r="L528">
        <f>(moras__2[[#This Row],[SALARIO]]-AVERAGE(C:C)) / _xlfn.STDEV.P(C:C)</f>
        <v>0.68646455771486803</v>
      </c>
      <c r="M528" t="str">
        <f>IF(ABS(moras__2[[#This Row],[Z-Score de salario]])&gt;1.96, "Atípico", "Normal")</f>
        <v>Normal</v>
      </c>
      <c r="N528" s="5">
        <f t="shared" si="24"/>
        <v>1214203</v>
      </c>
      <c r="O528" s="5">
        <f t="shared" si="25"/>
        <v>36</v>
      </c>
      <c r="P528" s="5" t="str">
        <f t="shared" si="26"/>
        <v>ASALARIADO</v>
      </c>
      <c r="Q528" s="5" t="e">
        <f ca="1">IF($H528="SI", $O528, _xludf.NA())</f>
        <v>#NAME?</v>
      </c>
      <c r="R528" s="5">
        <f>IF($H528="NO",$O528, _xludf.NA())</f>
        <v>36</v>
      </c>
      <c r="S528" s="5" t="e">
        <f ca="1">IF($H528="SI",$N528, _xludf.NA())</f>
        <v>#NAME?</v>
      </c>
      <c r="T528" s="5">
        <f>IF($H528="NO",$N528, _xludf.NA())</f>
        <v>1214203</v>
      </c>
    </row>
    <row r="529" spans="1:20" x14ac:dyDescent="0.3">
      <c r="A529">
        <v>528</v>
      </c>
      <c r="B529" t="s">
        <v>9</v>
      </c>
      <c r="C529">
        <v>430371</v>
      </c>
      <c r="D529" t="s">
        <v>18</v>
      </c>
      <c r="E529" t="s">
        <v>16</v>
      </c>
      <c r="F529" t="s">
        <v>12</v>
      </c>
      <c r="G529" t="s">
        <v>13</v>
      </c>
      <c r="H529" t="s">
        <v>12</v>
      </c>
      <c r="I529">
        <v>34</v>
      </c>
      <c r="J529">
        <f>(moras__2[[#This Row],[EDAD]]-AVERAGE(I:I))/ _xlfn.STDEV.P(I:I)</f>
        <v>-0.55804866499520445</v>
      </c>
      <c r="K529" t="str">
        <f>IF(ABS(moras__2[[#This Row],[Z-Score de edad]])&gt;1.96, "Atípico","Normal")</f>
        <v>Normal</v>
      </c>
      <c r="L529">
        <f>(moras__2[[#This Row],[SALARIO]]-AVERAGE(C:C)) / _xlfn.STDEV.P(C:C)</f>
        <v>-0.28012989932756904</v>
      </c>
      <c r="M529" t="str">
        <f>IF(ABS(moras__2[[#This Row],[Z-Score de salario]])&gt;1.96, "Atípico", "Normal")</f>
        <v>Normal</v>
      </c>
      <c r="N529" s="5">
        <f t="shared" si="24"/>
        <v>430371</v>
      </c>
      <c r="O529" s="5">
        <f t="shared" si="25"/>
        <v>34</v>
      </c>
      <c r="P529" s="5" t="str">
        <f t="shared" si="26"/>
        <v>TRABAJADOR INDEPENDIENTE</v>
      </c>
      <c r="Q529" s="5">
        <f>IF($H529="SI", $O529, _xludf.NA())</f>
        <v>34</v>
      </c>
      <c r="R529" s="5" t="e">
        <f ca="1">IF($H529="NO",$O529, _xludf.NA())</f>
        <v>#NAME?</v>
      </c>
      <c r="S529" s="5">
        <f>IF($H529="SI",$N529, _xludf.NA())</f>
        <v>430371</v>
      </c>
      <c r="T529" s="5" t="e">
        <f ca="1">IF($H529="NO",$N529, _xludf.NA())</f>
        <v>#NAME?</v>
      </c>
    </row>
    <row r="530" spans="1:20" x14ac:dyDescent="0.3">
      <c r="A530">
        <v>529</v>
      </c>
      <c r="B530" t="s">
        <v>9</v>
      </c>
      <c r="C530">
        <v>558244.5</v>
      </c>
      <c r="D530" t="s">
        <v>10</v>
      </c>
      <c r="E530" t="s">
        <v>16</v>
      </c>
      <c r="F530" t="s">
        <v>12</v>
      </c>
      <c r="G530" t="s">
        <v>13</v>
      </c>
      <c r="H530" t="s">
        <v>13</v>
      </c>
      <c r="I530">
        <v>51</v>
      </c>
      <c r="J530">
        <f>(moras__2[[#This Row],[EDAD]]-AVERAGE(I:I))/ _xlfn.STDEV.P(I:I)</f>
        <v>0.64185201442864925</v>
      </c>
      <c r="K530" t="str">
        <f>IF(ABS(moras__2[[#This Row],[Z-Score de edad]])&gt;1.96, "Atípico","Normal")</f>
        <v>Normal</v>
      </c>
      <c r="L530">
        <f>(moras__2[[#This Row],[SALARIO]]-AVERAGE(C:C)) / _xlfn.STDEV.P(C:C)</f>
        <v>-0.12244073085445734</v>
      </c>
      <c r="M530" t="str">
        <f>IF(ABS(moras__2[[#This Row],[Z-Score de salario]])&gt;1.96, "Atípico", "Normal")</f>
        <v>Normal</v>
      </c>
      <c r="N530" s="5">
        <f t="shared" si="24"/>
        <v>558244.5</v>
      </c>
      <c r="O530" s="5">
        <f t="shared" si="25"/>
        <v>51</v>
      </c>
      <c r="P530" s="5" t="str">
        <f t="shared" si="26"/>
        <v>ASALARIADO</v>
      </c>
      <c r="Q530" s="5" t="e">
        <f ca="1">IF($H530="SI", $O530, _xludf.NA())</f>
        <v>#NAME?</v>
      </c>
      <c r="R530" s="5">
        <f>IF($H530="NO",$O530, _xludf.NA())</f>
        <v>51</v>
      </c>
      <c r="S530" s="5" t="e">
        <f ca="1">IF($H530="SI",$N530, _xludf.NA())</f>
        <v>#NAME?</v>
      </c>
      <c r="T530" s="5">
        <f>IF($H530="NO",$N530, _xludf.NA())</f>
        <v>558244.5</v>
      </c>
    </row>
    <row r="531" spans="1:20" x14ac:dyDescent="0.3">
      <c r="A531">
        <v>530</v>
      </c>
      <c r="B531" t="s">
        <v>15</v>
      </c>
      <c r="C531">
        <v>304913</v>
      </c>
      <c r="D531" t="s">
        <v>10</v>
      </c>
      <c r="E531" t="s">
        <v>11</v>
      </c>
      <c r="F531" t="s">
        <v>12</v>
      </c>
      <c r="G531" t="s">
        <v>13</v>
      </c>
      <c r="H531" t="s">
        <v>13</v>
      </c>
      <c r="I531">
        <v>45</v>
      </c>
      <c r="J531">
        <f>(moras__2[[#This Row],[EDAD]]-AVERAGE(I:I))/ _xlfn.STDEV.P(I:I)</f>
        <v>0.2183576569849362</v>
      </c>
      <c r="K531" t="str">
        <f>IF(ABS(moras__2[[#This Row],[Z-Score de edad]])&gt;1.96, "Atípico","Normal")</f>
        <v>Normal</v>
      </c>
      <c r="L531">
        <f>(moras__2[[#This Row],[SALARIO]]-AVERAGE(C:C)) / _xlfn.STDEV.P(C:C)</f>
        <v>-0.43484035691494749</v>
      </c>
      <c r="M531" t="str">
        <f>IF(ABS(moras__2[[#This Row],[Z-Score de salario]])&gt;1.96, "Atípico", "Normal")</f>
        <v>Normal</v>
      </c>
      <c r="N531" s="5">
        <f t="shared" si="24"/>
        <v>304913</v>
      </c>
      <c r="O531" s="5">
        <f t="shared" si="25"/>
        <v>45</v>
      </c>
      <c r="P531" s="5" t="str">
        <f t="shared" si="26"/>
        <v>ASALARIADO</v>
      </c>
      <c r="Q531" s="5" t="e">
        <f ca="1">IF($H531="SI", $O531, _xludf.NA())</f>
        <v>#NAME?</v>
      </c>
      <c r="R531" s="5">
        <f>IF($H531="NO",$O531, _xludf.NA())</f>
        <v>45</v>
      </c>
      <c r="S531" s="5" t="e">
        <f ca="1">IF($H531="SI",$N531, _xludf.NA())</f>
        <v>#NAME?</v>
      </c>
      <c r="T531" s="5">
        <f>IF($H531="NO",$N531, _xludf.NA())</f>
        <v>304913</v>
      </c>
    </row>
    <row r="532" spans="1:20" x14ac:dyDescent="0.3">
      <c r="A532">
        <v>531</v>
      </c>
      <c r="B532" t="s">
        <v>9</v>
      </c>
      <c r="C532">
        <v>1736277</v>
      </c>
      <c r="D532" t="s">
        <v>10</v>
      </c>
      <c r="E532" t="s">
        <v>11</v>
      </c>
      <c r="F532" t="s">
        <v>12</v>
      </c>
      <c r="G532" t="s">
        <v>13</v>
      </c>
      <c r="H532" t="s">
        <v>13</v>
      </c>
      <c r="I532">
        <v>42</v>
      </c>
      <c r="J532">
        <f>(moras__2[[#This Row],[EDAD]]-AVERAGE(I:I))/ _xlfn.STDEV.P(I:I)</f>
        <v>6.6104782630796582E-3</v>
      </c>
      <c r="K532" t="str">
        <f>IF(ABS(moras__2[[#This Row],[Z-Score de edad]])&gt;1.96, "Atípico","Normal")</f>
        <v>Normal</v>
      </c>
      <c r="L532">
        <f>(moras__2[[#This Row],[SALARIO]]-AVERAGE(C:C)) / _xlfn.STDEV.P(C:C)</f>
        <v>1.3302681209350138</v>
      </c>
      <c r="M532" t="str">
        <f>IF(ABS(moras__2[[#This Row],[Z-Score de salario]])&gt;1.96, "Atípico", "Normal")</f>
        <v>Normal</v>
      </c>
      <c r="N532" s="5">
        <f t="shared" si="24"/>
        <v>1736277</v>
      </c>
      <c r="O532" s="5">
        <f t="shared" si="25"/>
        <v>42</v>
      </c>
      <c r="P532" s="5" t="str">
        <f t="shared" si="26"/>
        <v>ASALARIADO</v>
      </c>
      <c r="Q532" s="5" t="e">
        <f ca="1">IF($H532="SI", $O532, _xludf.NA())</f>
        <v>#NAME?</v>
      </c>
      <c r="R532" s="5">
        <f>IF($H532="NO",$O532, _xludf.NA())</f>
        <v>42</v>
      </c>
      <c r="S532" s="5" t="e">
        <f ca="1">IF($H532="SI",$N532, _xludf.NA())</f>
        <v>#NAME?</v>
      </c>
      <c r="T532" s="5">
        <f>IF($H532="NO",$N532, _xludf.NA())</f>
        <v>1736277</v>
      </c>
    </row>
    <row r="533" spans="1:20" x14ac:dyDescent="0.3">
      <c r="A533">
        <v>532</v>
      </c>
      <c r="B533" t="s">
        <v>15</v>
      </c>
      <c r="C533">
        <v>934810.14</v>
      </c>
      <c r="D533" t="s">
        <v>10</v>
      </c>
      <c r="E533" t="s">
        <v>11</v>
      </c>
      <c r="F533" t="s">
        <v>12</v>
      </c>
      <c r="G533" t="s">
        <v>13</v>
      </c>
      <c r="H533" t="s">
        <v>13</v>
      </c>
      <c r="I533">
        <v>44</v>
      </c>
      <c r="J533">
        <f>(moras__2[[#This Row],[EDAD]]-AVERAGE(I:I))/ _xlfn.STDEV.P(I:I)</f>
        <v>0.14777526407765068</v>
      </c>
      <c r="K533" t="str">
        <f>IF(ABS(moras__2[[#This Row],[Z-Score de edad]])&gt;1.96, "Atípico","Normal")</f>
        <v>Normal</v>
      </c>
      <c r="L533">
        <f>(moras__2[[#This Row],[SALARIO]]-AVERAGE(C:C)) / _xlfn.STDEV.P(C:C)</f>
        <v>0.34192696571398823</v>
      </c>
      <c r="M533" t="str">
        <f>IF(ABS(moras__2[[#This Row],[Z-Score de salario]])&gt;1.96, "Atípico", "Normal")</f>
        <v>Normal</v>
      </c>
      <c r="N533" s="5">
        <f t="shared" si="24"/>
        <v>934810.14</v>
      </c>
      <c r="O533" s="5">
        <f t="shared" si="25"/>
        <v>44</v>
      </c>
      <c r="P533" s="5" t="str">
        <f t="shared" si="26"/>
        <v>ASALARIADO</v>
      </c>
      <c r="Q533" s="5" t="e">
        <f ca="1">IF($H533="SI", $O533, _xludf.NA())</f>
        <v>#NAME?</v>
      </c>
      <c r="R533" s="5">
        <f>IF($H533="NO",$O533, _xludf.NA())</f>
        <v>44</v>
      </c>
      <c r="S533" s="5" t="e">
        <f ca="1">IF($H533="SI",$N533, _xludf.NA())</f>
        <v>#NAME?</v>
      </c>
      <c r="T533" s="5">
        <f>IF($H533="NO",$N533, _xludf.NA())</f>
        <v>934810.14</v>
      </c>
    </row>
    <row r="534" spans="1:20" x14ac:dyDescent="0.3">
      <c r="A534">
        <v>533</v>
      </c>
      <c r="B534" t="s">
        <v>15</v>
      </c>
      <c r="C534">
        <v>319303</v>
      </c>
      <c r="D534" t="s">
        <v>17</v>
      </c>
      <c r="E534" t="s">
        <v>16</v>
      </c>
      <c r="F534" t="s">
        <v>12</v>
      </c>
      <c r="G534" t="s">
        <v>12</v>
      </c>
      <c r="H534" t="s">
        <v>12</v>
      </c>
      <c r="I534">
        <v>42</v>
      </c>
      <c r="J534">
        <f>(moras__2[[#This Row],[EDAD]]-AVERAGE(I:I))/ _xlfn.STDEV.P(I:I)</f>
        <v>6.6104782630796582E-3</v>
      </c>
      <c r="K534" t="str">
        <f>IF(ABS(moras__2[[#This Row],[Z-Score de edad]])&gt;1.96, "Atípico","Normal")</f>
        <v>Normal</v>
      </c>
      <c r="L534">
        <f>(moras__2[[#This Row],[SALARIO]]-AVERAGE(C:C)) / _xlfn.STDEV.P(C:C)</f>
        <v>-0.41709510763086538</v>
      </c>
      <c r="M534" t="str">
        <f>IF(ABS(moras__2[[#This Row],[Z-Score de salario]])&gt;1.96, "Atípico", "Normal")</f>
        <v>Normal</v>
      </c>
      <c r="N534" s="5">
        <f t="shared" si="24"/>
        <v>319303</v>
      </c>
      <c r="O534" s="5">
        <f t="shared" si="25"/>
        <v>42</v>
      </c>
      <c r="P534" s="5" t="str">
        <f t="shared" si="26"/>
        <v>ASEGURADO VOLUNTARIO</v>
      </c>
      <c r="Q534" s="5">
        <f>IF($H534="SI", $O534, _xludf.NA())</f>
        <v>42</v>
      </c>
      <c r="R534" s="5" t="e">
        <f ca="1">IF($H534="NO",$O534, _xludf.NA())</f>
        <v>#NAME?</v>
      </c>
      <c r="S534" s="5">
        <f>IF($H534="SI",$N534, _xludf.NA())</f>
        <v>319303</v>
      </c>
      <c r="T534" s="5" t="e">
        <f ca="1">IF($H534="NO",$N534, _xludf.NA())</f>
        <v>#NAME?</v>
      </c>
    </row>
    <row r="535" spans="1:20" x14ac:dyDescent="0.3">
      <c r="A535">
        <v>534</v>
      </c>
      <c r="B535" t="s">
        <v>15</v>
      </c>
      <c r="C535">
        <v>629752</v>
      </c>
      <c r="D535" t="s">
        <v>10</v>
      </c>
      <c r="E535" t="s">
        <v>11</v>
      </c>
      <c r="F535" t="s">
        <v>12</v>
      </c>
      <c r="G535" t="s">
        <v>13</v>
      </c>
      <c r="H535" t="s">
        <v>13</v>
      </c>
      <c r="I535">
        <v>35</v>
      </c>
      <c r="J535">
        <f>(moras__2[[#This Row],[EDAD]]-AVERAGE(I:I))/ _xlfn.STDEV.P(I:I)</f>
        <v>-0.48746627208791893</v>
      </c>
      <c r="K535" t="str">
        <f>IF(ABS(moras__2[[#This Row],[Z-Score de edad]])&gt;1.96, "Atípico","Normal")</f>
        <v>Normal</v>
      </c>
      <c r="L535">
        <f>(moras__2[[#This Row],[SALARIO]]-AVERAGE(C:C)) / _xlfn.STDEV.P(C:C)</f>
        <v>-3.4260160098272256E-2</v>
      </c>
      <c r="M535" t="str">
        <f>IF(ABS(moras__2[[#This Row],[Z-Score de salario]])&gt;1.96, "Atípico", "Normal")</f>
        <v>Normal</v>
      </c>
      <c r="N535" s="5">
        <f t="shared" si="24"/>
        <v>629752</v>
      </c>
      <c r="O535" s="5">
        <f t="shared" si="25"/>
        <v>35</v>
      </c>
      <c r="P535" s="5" t="str">
        <f t="shared" si="26"/>
        <v>ASALARIADO</v>
      </c>
      <c r="Q535" s="5" t="e">
        <f ca="1">IF($H535="SI", $O535, _xludf.NA())</f>
        <v>#NAME?</v>
      </c>
      <c r="R535" s="5">
        <f>IF($H535="NO",$O535, _xludf.NA())</f>
        <v>35</v>
      </c>
      <c r="S535" s="5" t="e">
        <f ca="1">IF($H535="SI",$N535, _xludf.NA())</f>
        <v>#NAME?</v>
      </c>
      <c r="T535" s="5">
        <f>IF($H535="NO",$N535, _xludf.NA())</f>
        <v>629752</v>
      </c>
    </row>
    <row r="536" spans="1:20" x14ac:dyDescent="0.3">
      <c r="A536">
        <v>535</v>
      </c>
      <c r="B536" t="s">
        <v>9</v>
      </c>
      <c r="C536">
        <v>10700</v>
      </c>
      <c r="D536" t="s">
        <v>10</v>
      </c>
      <c r="E536" t="s">
        <v>16</v>
      </c>
      <c r="F536" t="s">
        <v>12</v>
      </c>
      <c r="G536" t="s">
        <v>13</v>
      </c>
      <c r="H536" t="s">
        <v>13</v>
      </c>
      <c r="I536">
        <v>22</v>
      </c>
      <c r="J536">
        <f>(moras__2[[#This Row],[EDAD]]-AVERAGE(I:I))/ _xlfn.STDEV.P(I:I)</f>
        <v>-1.4050373798826306</v>
      </c>
      <c r="K536" t="str">
        <f>IF(ABS(moras__2[[#This Row],[Z-Score de edad]])&gt;1.96, "Atípico","Normal")</f>
        <v>Normal</v>
      </c>
      <c r="L536">
        <f>(moras__2[[#This Row],[SALARIO]]-AVERAGE(C:C)) / _xlfn.STDEV.P(C:C)</f>
        <v>-0.79765363194049699</v>
      </c>
      <c r="M536" t="str">
        <f>IF(ABS(moras__2[[#This Row],[Z-Score de salario]])&gt;1.96, "Atípico", "Normal")</f>
        <v>Normal</v>
      </c>
      <c r="N536" s="5">
        <f t="shared" si="24"/>
        <v>10700</v>
      </c>
      <c r="O536" s="5">
        <f t="shared" si="25"/>
        <v>22</v>
      </c>
      <c r="P536" s="5" t="str">
        <f t="shared" si="26"/>
        <v>ASALARIADO</v>
      </c>
      <c r="Q536" s="5" t="e">
        <f ca="1">IF($H536="SI", $O536, _xludf.NA())</f>
        <v>#NAME?</v>
      </c>
      <c r="R536" s="5">
        <f>IF($H536="NO",$O536, _xludf.NA())</f>
        <v>22</v>
      </c>
      <c r="S536" s="5" t="e">
        <f ca="1">IF($H536="SI",$N536, _xludf.NA())</f>
        <v>#NAME?</v>
      </c>
      <c r="T536" s="5">
        <f>IF($H536="NO",$N536, _xludf.NA())</f>
        <v>10700</v>
      </c>
    </row>
    <row r="537" spans="1:20" x14ac:dyDescent="0.3">
      <c r="A537">
        <v>536</v>
      </c>
      <c r="B537" t="s">
        <v>9</v>
      </c>
      <c r="C537">
        <v>278030</v>
      </c>
      <c r="D537" t="s">
        <v>19</v>
      </c>
      <c r="E537" t="s">
        <v>16</v>
      </c>
      <c r="F537" t="s">
        <v>12</v>
      </c>
      <c r="G537" t="s">
        <v>13</v>
      </c>
      <c r="H537" t="s">
        <v>13</v>
      </c>
      <c r="I537">
        <v>56</v>
      </c>
      <c r="J537">
        <f>(moras__2[[#This Row],[EDAD]]-AVERAGE(I:I))/ _xlfn.STDEV.P(I:I)</f>
        <v>0.99476397896507684</v>
      </c>
      <c r="K537" t="str">
        <f>IF(ABS(moras__2[[#This Row],[Z-Score de edad]])&gt;1.96, "Atípico","Normal")</f>
        <v>Normal</v>
      </c>
      <c r="L537">
        <f>(moras__2[[#This Row],[SALARIO]]-AVERAGE(C:C)) / _xlfn.STDEV.P(C:C)</f>
        <v>-0.46799154082766331</v>
      </c>
      <c r="M537" t="str">
        <f>IF(ABS(moras__2[[#This Row],[Z-Score de salario]])&gt;1.96, "Atípico", "Normal")</f>
        <v>Normal</v>
      </c>
      <c r="N537" s="5">
        <f t="shared" si="24"/>
        <v>278030</v>
      </c>
      <c r="O537" s="5">
        <f t="shared" si="25"/>
        <v>56</v>
      </c>
      <c r="P537" s="5" t="str">
        <f t="shared" si="26"/>
        <v>CONVENIOS ESPECIALES DE TRABAJADORES INDEPENDIENTES</v>
      </c>
      <c r="Q537" s="5" t="e">
        <f ca="1">IF($H537="SI", $O537, _xludf.NA())</f>
        <v>#NAME?</v>
      </c>
      <c r="R537" s="5">
        <f>IF($H537="NO",$O537, _xludf.NA())</f>
        <v>56</v>
      </c>
      <c r="S537" s="5" t="e">
        <f ca="1">IF($H537="SI",$N537, _xludf.NA())</f>
        <v>#NAME?</v>
      </c>
      <c r="T537" s="5">
        <f>IF($H537="NO",$N537, _xludf.NA())</f>
        <v>278030</v>
      </c>
    </row>
    <row r="538" spans="1:20" x14ac:dyDescent="0.3">
      <c r="A538">
        <v>537</v>
      </c>
      <c r="B538" t="s">
        <v>9</v>
      </c>
      <c r="C538">
        <v>1555300.2</v>
      </c>
      <c r="D538" t="s">
        <v>10</v>
      </c>
      <c r="E538" t="s">
        <v>11</v>
      </c>
      <c r="F538" t="s">
        <v>12</v>
      </c>
      <c r="G538" t="s">
        <v>13</v>
      </c>
      <c r="H538" t="s">
        <v>13</v>
      </c>
      <c r="I538">
        <v>51</v>
      </c>
      <c r="J538">
        <f>(moras__2[[#This Row],[EDAD]]-AVERAGE(I:I))/ _xlfn.STDEV.P(I:I)</f>
        <v>0.64185201442864925</v>
      </c>
      <c r="K538" t="str">
        <f>IF(ABS(moras__2[[#This Row],[Z-Score de edad]])&gt;1.96, "Atípico","Normal")</f>
        <v>Normal</v>
      </c>
      <c r="L538">
        <f>(moras__2[[#This Row],[SALARIO]]-AVERAGE(C:C)) / _xlfn.STDEV.P(C:C)</f>
        <v>1.1070938033091988</v>
      </c>
      <c r="M538" t="str">
        <f>IF(ABS(moras__2[[#This Row],[Z-Score de salario]])&gt;1.96, "Atípico", "Normal")</f>
        <v>Normal</v>
      </c>
      <c r="N538" s="5">
        <f t="shared" si="24"/>
        <v>1555300.2</v>
      </c>
      <c r="O538" s="5">
        <f t="shared" si="25"/>
        <v>51</v>
      </c>
      <c r="P538" s="5" t="str">
        <f t="shared" si="26"/>
        <v>ASALARIADO</v>
      </c>
      <c r="Q538" s="5" t="e">
        <f ca="1">IF($H538="SI", $O538, _xludf.NA())</f>
        <v>#NAME?</v>
      </c>
      <c r="R538" s="5">
        <f>IF($H538="NO",$O538, _xludf.NA())</f>
        <v>51</v>
      </c>
      <c r="S538" s="5" t="e">
        <f ca="1">IF($H538="SI",$N538, _xludf.NA())</f>
        <v>#NAME?</v>
      </c>
      <c r="T538" s="5">
        <f>IF($H538="NO",$N538, _xludf.NA())</f>
        <v>1555300.2</v>
      </c>
    </row>
    <row r="539" spans="1:20" x14ac:dyDescent="0.3">
      <c r="A539">
        <v>538</v>
      </c>
      <c r="B539" t="s">
        <v>9</v>
      </c>
      <c r="C539">
        <v>812000</v>
      </c>
      <c r="D539" t="s">
        <v>10</v>
      </c>
      <c r="E539" t="s">
        <v>16</v>
      </c>
      <c r="F539" t="s">
        <v>12</v>
      </c>
      <c r="G539" t="s">
        <v>13</v>
      </c>
      <c r="H539" t="s">
        <v>12</v>
      </c>
      <c r="I539">
        <v>30</v>
      </c>
      <c r="J539">
        <f>(moras__2[[#This Row],[EDAD]]-AVERAGE(I:I))/ _xlfn.STDEV.P(I:I)</f>
        <v>-0.84037823662434652</v>
      </c>
      <c r="K539" t="str">
        <f>IF(ABS(moras__2[[#This Row],[Z-Score de edad]])&gt;1.96, "Atípico","Normal")</f>
        <v>Normal</v>
      </c>
      <c r="L539">
        <f>(moras__2[[#This Row],[SALARIO]]-AVERAGE(C:C)) / _xlfn.STDEV.P(C:C)</f>
        <v>0.19048175731141512</v>
      </c>
      <c r="M539" t="str">
        <f>IF(ABS(moras__2[[#This Row],[Z-Score de salario]])&gt;1.96, "Atípico", "Normal")</f>
        <v>Normal</v>
      </c>
      <c r="N539" s="5">
        <f t="shared" si="24"/>
        <v>812000</v>
      </c>
      <c r="O539" s="5">
        <f t="shared" si="25"/>
        <v>30</v>
      </c>
      <c r="P539" s="5" t="str">
        <f t="shared" si="26"/>
        <v>ASALARIADO</v>
      </c>
      <c r="Q539" s="5">
        <f>IF($H539="SI", $O539, _xludf.NA())</f>
        <v>30</v>
      </c>
      <c r="R539" s="5" t="e">
        <f ca="1">IF($H539="NO",$O539, _xludf.NA())</f>
        <v>#NAME?</v>
      </c>
      <c r="S539" s="5">
        <f>IF($H539="SI",$N539, _xludf.NA())</f>
        <v>812000</v>
      </c>
      <c r="T539" s="5" t="e">
        <f ca="1">IF($H539="NO",$N539, _xludf.NA())</f>
        <v>#NAME?</v>
      </c>
    </row>
    <row r="540" spans="1:20" x14ac:dyDescent="0.3">
      <c r="A540">
        <v>539</v>
      </c>
      <c r="B540" t="s">
        <v>9</v>
      </c>
      <c r="C540">
        <v>563607</v>
      </c>
      <c r="D540" t="s">
        <v>18</v>
      </c>
      <c r="E540" t="s">
        <v>16</v>
      </c>
      <c r="F540" t="s">
        <v>12</v>
      </c>
      <c r="G540" t="s">
        <v>12</v>
      </c>
      <c r="H540" t="s">
        <v>12</v>
      </c>
      <c r="I540">
        <v>53</v>
      </c>
      <c r="J540">
        <f>(moras__2[[#This Row],[EDAD]]-AVERAGE(I:I))/ _xlfn.STDEV.P(I:I)</f>
        <v>0.78301680024322029</v>
      </c>
      <c r="K540" t="str">
        <f>IF(ABS(moras__2[[#This Row],[Z-Score de edad]])&gt;1.96, "Atípico","Normal")</f>
        <v>Normal</v>
      </c>
      <c r="L540">
        <f>(moras__2[[#This Row],[SALARIO]]-AVERAGE(C:C)) / _xlfn.STDEV.P(C:C)</f>
        <v>-0.11582788170324883</v>
      </c>
      <c r="M540" t="str">
        <f>IF(ABS(moras__2[[#This Row],[Z-Score de salario]])&gt;1.96, "Atípico", "Normal")</f>
        <v>Normal</v>
      </c>
      <c r="N540" s="5">
        <f t="shared" si="24"/>
        <v>563607</v>
      </c>
      <c r="O540" s="5">
        <f t="shared" si="25"/>
        <v>53</v>
      </c>
      <c r="P540" s="5" t="str">
        <f t="shared" si="26"/>
        <v>TRABAJADOR INDEPENDIENTE</v>
      </c>
      <c r="Q540" s="5">
        <f>IF($H540="SI", $O540, _xludf.NA())</f>
        <v>53</v>
      </c>
      <c r="R540" s="5" t="e">
        <f ca="1">IF($H540="NO",$O540, _xludf.NA())</f>
        <v>#NAME?</v>
      </c>
      <c r="S540" s="5">
        <f>IF($H540="SI",$N540, _xludf.NA())</f>
        <v>563607</v>
      </c>
      <c r="T540" s="5" t="e">
        <f ca="1">IF($H540="NO",$N540, _xludf.NA())</f>
        <v>#NAME?</v>
      </c>
    </row>
    <row r="541" spans="1:20" x14ac:dyDescent="0.3">
      <c r="A541">
        <v>540</v>
      </c>
      <c r="B541" t="s">
        <v>9</v>
      </c>
      <c r="C541">
        <v>175000</v>
      </c>
      <c r="D541" t="s">
        <v>10</v>
      </c>
      <c r="E541" t="s">
        <v>16</v>
      </c>
      <c r="F541" t="s">
        <v>12</v>
      </c>
      <c r="G541" t="s">
        <v>13</v>
      </c>
      <c r="H541" t="s">
        <v>13</v>
      </c>
      <c r="I541">
        <v>29</v>
      </c>
      <c r="J541">
        <f>(moras__2[[#This Row],[EDAD]]-AVERAGE(I:I))/ _xlfn.STDEV.P(I:I)</f>
        <v>-0.91096062953163204</v>
      </c>
      <c r="K541" t="str">
        <f>IF(ABS(moras__2[[#This Row],[Z-Score de edad]])&gt;1.96, "Atípico","Normal")</f>
        <v>Normal</v>
      </c>
      <c r="L541">
        <f>(moras__2[[#This Row],[SALARIO]]-AVERAGE(C:C)) / _xlfn.STDEV.P(C:C)</f>
        <v>-0.59504456610486844</v>
      </c>
      <c r="M541" t="str">
        <f>IF(ABS(moras__2[[#This Row],[Z-Score de salario]])&gt;1.96, "Atípico", "Normal")</f>
        <v>Normal</v>
      </c>
      <c r="N541" s="5">
        <f t="shared" si="24"/>
        <v>175000</v>
      </c>
      <c r="O541" s="5">
        <f t="shared" si="25"/>
        <v>29</v>
      </c>
      <c r="P541" s="5" t="str">
        <f t="shared" si="26"/>
        <v>ASALARIADO</v>
      </c>
      <c r="Q541" s="5" t="e">
        <f ca="1">IF($H541="SI", $O541, _xludf.NA())</f>
        <v>#NAME?</v>
      </c>
      <c r="R541" s="5">
        <f>IF($H541="NO",$O541, _xludf.NA())</f>
        <v>29</v>
      </c>
      <c r="S541" s="5" t="e">
        <f ca="1">IF($H541="SI",$N541, _xludf.NA())</f>
        <v>#NAME?</v>
      </c>
      <c r="T541" s="5">
        <f>IF($H541="NO",$N541, _xludf.NA())</f>
        <v>175000</v>
      </c>
    </row>
    <row r="542" spans="1:20" x14ac:dyDescent="0.3">
      <c r="A542">
        <v>541</v>
      </c>
      <c r="B542" t="s">
        <v>9</v>
      </c>
      <c r="C542">
        <v>403293</v>
      </c>
      <c r="D542" t="s">
        <v>17</v>
      </c>
      <c r="E542" t="s">
        <v>16</v>
      </c>
      <c r="F542" t="s">
        <v>12</v>
      </c>
      <c r="G542" t="s">
        <v>12</v>
      </c>
      <c r="H542" t="s">
        <v>13</v>
      </c>
      <c r="I542">
        <v>29</v>
      </c>
      <c r="J542">
        <f>(moras__2[[#This Row],[EDAD]]-AVERAGE(I:I))/ _xlfn.STDEV.P(I:I)</f>
        <v>-0.91096062953163204</v>
      </c>
      <c r="K542" t="str">
        <f>IF(ABS(moras__2[[#This Row],[Z-Score de edad]])&gt;1.96, "Atípico","Normal")</f>
        <v>Normal</v>
      </c>
      <c r="L542">
        <f>(moras__2[[#This Row],[SALARIO]]-AVERAGE(C:C)) / _xlfn.STDEV.P(C:C)</f>
        <v>-0.31352155048214692</v>
      </c>
      <c r="M542" t="str">
        <f>IF(ABS(moras__2[[#This Row],[Z-Score de salario]])&gt;1.96, "Atípico", "Normal")</f>
        <v>Normal</v>
      </c>
      <c r="N542" s="5">
        <f t="shared" si="24"/>
        <v>403293</v>
      </c>
      <c r="O542" s="5">
        <f t="shared" si="25"/>
        <v>29</v>
      </c>
      <c r="P542" s="5" t="str">
        <f t="shared" si="26"/>
        <v>ASEGURADO VOLUNTARIO</v>
      </c>
      <c r="Q542" s="5" t="e">
        <f ca="1">IF($H542="SI", $O542, _xludf.NA())</f>
        <v>#NAME?</v>
      </c>
      <c r="R542" s="5">
        <f>IF($H542="NO",$O542, _xludf.NA())</f>
        <v>29</v>
      </c>
      <c r="S542" s="5" t="e">
        <f ca="1">IF($H542="SI",$N542, _xludf.NA())</f>
        <v>#NAME?</v>
      </c>
      <c r="T542" s="5">
        <f>IF($H542="NO",$N542, _xludf.NA())</f>
        <v>403293</v>
      </c>
    </row>
    <row r="543" spans="1:20" x14ac:dyDescent="0.3">
      <c r="A543">
        <v>542</v>
      </c>
      <c r="B543" t="s">
        <v>9</v>
      </c>
      <c r="C543">
        <v>1523795.76</v>
      </c>
      <c r="D543" t="s">
        <v>10</v>
      </c>
      <c r="E543" t="s">
        <v>11</v>
      </c>
      <c r="F543" t="s">
        <v>12</v>
      </c>
      <c r="G543" t="s">
        <v>13</v>
      </c>
      <c r="H543" t="s">
        <v>13</v>
      </c>
      <c r="I543">
        <v>61</v>
      </c>
      <c r="J543">
        <f>(moras__2[[#This Row],[EDAD]]-AVERAGE(I:I))/ _xlfn.STDEV.P(I:I)</f>
        <v>1.3476759435015044</v>
      </c>
      <c r="K543" t="str">
        <f>IF(ABS(moras__2[[#This Row],[Z-Score de edad]])&gt;1.96, "Atípico","Normal")</f>
        <v>Normal</v>
      </c>
      <c r="L543">
        <f>(moras__2[[#This Row],[SALARIO]]-AVERAGE(C:C)) / _xlfn.STDEV.P(C:C)</f>
        <v>1.0682436197542713</v>
      </c>
      <c r="M543" t="str">
        <f>IF(ABS(moras__2[[#This Row],[Z-Score de salario]])&gt;1.96, "Atípico", "Normal")</f>
        <v>Normal</v>
      </c>
      <c r="N543" s="5">
        <f t="shared" si="24"/>
        <v>1523795.76</v>
      </c>
      <c r="O543" s="5">
        <f t="shared" si="25"/>
        <v>61</v>
      </c>
      <c r="P543" s="5" t="str">
        <f t="shared" si="26"/>
        <v>ASALARIADO</v>
      </c>
      <c r="Q543" s="5" t="e">
        <f ca="1">IF($H543="SI", $O543, _xludf.NA())</f>
        <v>#NAME?</v>
      </c>
      <c r="R543" s="5">
        <f>IF($H543="NO",$O543, _xludf.NA())</f>
        <v>61</v>
      </c>
      <c r="S543" s="5" t="e">
        <f ca="1">IF($H543="SI",$N543, _xludf.NA())</f>
        <v>#NAME?</v>
      </c>
      <c r="T543" s="5">
        <f>IF($H543="NO",$N543, _xludf.NA())</f>
        <v>1523795.76</v>
      </c>
    </row>
    <row r="544" spans="1:20" x14ac:dyDescent="0.3">
      <c r="A544">
        <v>543</v>
      </c>
      <c r="B544" t="s">
        <v>9</v>
      </c>
      <c r="C544">
        <v>997036</v>
      </c>
      <c r="D544" t="s">
        <v>10</v>
      </c>
      <c r="E544" t="s">
        <v>11</v>
      </c>
      <c r="F544" t="s">
        <v>12</v>
      </c>
      <c r="G544" t="s">
        <v>13</v>
      </c>
      <c r="H544" t="s">
        <v>13</v>
      </c>
      <c r="I544">
        <v>63</v>
      </c>
      <c r="J544">
        <f>(moras__2[[#This Row],[EDAD]]-AVERAGE(I:I))/ _xlfn.STDEV.P(I:I)</f>
        <v>1.4888407293160755</v>
      </c>
      <c r="K544" t="str">
        <f>IF(ABS(moras__2[[#This Row],[Z-Score de edad]])&gt;1.96, "Atípico","Normal")</f>
        <v>Normal</v>
      </c>
      <c r="L544">
        <f>(moras__2[[#This Row],[SALARIO]]-AVERAGE(C:C)) / _xlfn.STDEV.P(C:C)</f>
        <v>0.41866173969705944</v>
      </c>
      <c r="M544" t="str">
        <f>IF(ABS(moras__2[[#This Row],[Z-Score de salario]])&gt;1.96, "Atípico", "Normal")</f>
        <v>Normal</v>
      </c>
      <c r="N544" s="5">
        <f t="shared" si="24"/>
        <v>997036</v>
      </c>
      <c r="O544" s="5">
        <f t="shared" si="25"/>
        <v>63</v>
      </c>
      <c r="P544" s="5" t="str">
        <f t="shared" si="26"/>
        <v>ASALARIADO</v>
      </c>
      <c r="Q544" s="5" t="e">
        <f ca="1">IF($H544="SI", $O544, _xludf.NA())</f>
        <v>#NAME?</v>
      </c>
      <c r="R544" s="5">
        <f>IF($H544="NO",$O544, _xludf.NA())</f>
        <v>63</v>
      </c>
      <c r="S544" s="5" t="e">
        <f ca="1">IF($H544="SI",$N544, _xludf.NA())</f>
        <v>#NAME?</v>
      </c>
      <c r="T544" s="5">
        <f>IF($H544="NO",$N544, _xludf.NA())</f>
        <v>997036</v>
      </c>
    </row>
    <row r="545" spans="1:20" x14ac:dyDescent="0.3">
      <c r="A545">
        <v>544</v>
      </c>
      <c r="B545" t="s">
        <v>9</v>
      </c>
      <c r="C545">
        <v>532934.25</v>
      </c>
      <c r="D545" t="s">
        <v>10</v>
      </c>
      <c r="E545" t="s">
        <v>16</v>
      </c>
      <c r="F545" t="s">
        <v>12</v>
      </c>
      <c r="G545" t="s">
        <v>13</v>
      </c>
      <c r="H545" t="s">
        <v>13</v>
      </c>
      <c r="I545">
        <v>36</v>
      </c>
      <c r="J545">
        <f>(moras__2[[#This Row],[EDAD]]-AVERAGE(I:I))/ _xlfn.STDEV.P(I:I)</f>
        <v>-0.41688387918063341</v>
      </c>
      <c r="K545" t="str">
        <f>IF(ABS(moras__2[[#This Row],[Z-Score de edad]])&gt;1.96, "Atípico","Normal")</f>
        <v>Normal</v>
      </c>
      <c r="L545">
        <f>(moras__2[[#This Row],[SALARIO]]-AVERAGE(C:C)) / _xlfn.STDEV.P(C:C)</f>
        <v>-0.15365245397415433</v>
      </c>
      <c r="M545" t="str">
        <f>IF(ABS(moras__2[[#This Row],[Z-Score de salario]])&gt;1.96, "Atípico", "Normal")</f>
        <v>Normal</v>
      </c>
      <c r="N545" s="5">
        <f t="shared" si="24"/>
        <v>532934.25</v>
      </c>
      <c r="O545" s="5">
        <f t="shared" si="25"/>
        <v>36</v>
      </c>
      <c r="P545" s="5" t="str">
        <f t="shared" si="26"/>
        <v>ASALARIADO</v>
      </c>
      <c r="Q545" s="5" t="e">
        <f ca="1">IF($H545="SI", $O545, _xludf.NA())</f>
        <v>#NAME?</v>
      </c>
      <c r="R545" s="5">
        <f>IF($H545="NO",$O545, _xludf.NA())</f>
        <v>36</v>
      </c>
      <c r="S545" s="5" t="e">
        <f ca="1">IF($H545="SI",$N545, _xludf.NA())</f>
        <v>#NAME?</v>
      </c>
      <c r="T545" s="5">
        <f>IF($H545="NO",$N545, _xludf.NA())</f>
        <v>532934.25</v>
      </c>
    </row>
    <row r="546" spans="1:20" x14ac:dyDescent="0.3">
      <c r="A546">
        <v>545</v>
      </c>
      <c r="B546" t="s">
        <v>9</v>
      </c>
      <c r="C546">
        <v>877312.5</v>
      </c>
      <c r="D546" t="s">
        <v>10</v>
      </c>
      <c r="E546" t="s">
        <v>16</v>
      </c>
      <c r="F546" t="s">
        <v>12</v>
      </c>
      <c r="G546" t="s">
        <v>13</v>
      </c>
      <c r="H546" t="s">
        <v>13</v>
      </c>
      <c r="I546">
        <v>29</v>
      </c>
      <c r="J546">
        <f>(moras__2[[#This Row],[EDAD]]-AVERAGE(I:I))/ _xlfn.STDEV.P(I:I)</f>
        <v>-0.91096062953163204</v>
      </c>
      <c r="K546" t="str">
        <f>IF(ABS(moras__2[[#This Row],[Z-Score de edad]])&gt;1.96, "Atípico","Normal")</f>
        <v>Normal</v>
      </c>
      <c r="L546">
        <f>(moras__2[[#This Row],[SALARIO]]-AVERAGE(C:C)) / _xlfn.STDEV.P(C:C)</f>
        <v>0.27102286876844184</v>
      </c>
      <c r="M546" t="str">
        <f>IF(ABS(moras__2[[#This Row],[Z-Score de salario]])&gt;1.96, "Atípico", "Normal")</f>
        <v>Normal</v>
      </c>
      <c r="N546" s="5">
        <f t="shared" si="24"/>
        <v>877312.5</v>
      </c>
      <c r="O546" s="5">
        <f t="shared" si="25"/>
        <v>29</v>
      </c>
      <c r="P546" s="5" t="str">
        <f t="shared" si="26"/>
        <v>ASALARIADO</v>
      </c>
      <c r="Q546" s="5" t="e">
        <f ca="1">IF($H546="SI", $O546, _xludf.NA())</f>
        <v>#NAME?</v>
      </c>
      <c r="R546" s="5">
        <f>IF($H546="NO",$O546, _xludf.NA())</f>
        <v>29</v>
      </c>
      <c r="S546" s="5" t="e">
        <f ca="1">IF($H546="SI",$N546, _xludf.NA())</f>
        <v>#NAME?</v>
      </c>
      <c r="T546" s="5">
        <f>IF($H546="NO",$N546, _xludf.NA())</f>
        <v>877312.5</v>
      </c>
    </row>
    <row r="547" spans="1:20" x14ac:dyDescent="0.3">
      <c r="A547">
        <v>546</v>
      </c>
      <c r="B547" t="s">
        <v>9</v>
      </c>
      <c r="C547">
        <v>1738706</v>
      </c>
      <c r="D547" t="s">
        <v>14</v>
      </c>
      <c r="E547" t="s">
        <v>11</v>
      </c>
      <c r="F547" t="s">
        <v>12</v>
      </c>
      <c r="G547" t="s">
        <v>13</v>
      </c>
      <c r="H547" t="s">
        <v>13</v>
      </c>
      <c r="I547">
        <v>50</v>
      </c>
      <c r="J547">
        <f>(moras__2[[#This Row],[EDAD]]-AVERAGE(I:I))/ _xlfn.STDEV.P(I:I)</f>
        <v>0.57126962152136374</v>
      </c>
      <c r="K547" t="str">
        <f>IF(ABS(moras__2[[#This Row],[Z-Score de edad]])&gt;1.96, "Atípico","Normal")</f>
        <v>Normal</v>
      </c>
      <c r="L547">
        <f>(moras__2[[#This Row],[SALARIO]]-AVERAGE(C:C)) / _xlfn.STDEV.P(C:C)</f>
        <v>1.3332634795528759</v>
      </c>
      <c r="M547" t="str">
        <f>IF(ABS(moras__2[[#This Row],[Z-Score de salario]])&gt;1.96, "Atípico", "Normal")</f>
        <v>Normal</v>
      </c>
      <c r="N547" s="5">
        <f t="shared" si="24"/>
        <v>1738706</v>
      </c>
      <c r="O547" s="5">
        <f t="shared" si="25"/>
        <v>50</v>
      </c>
      <c r="P547" s="5" t="str">
        <f t="shared" si="26"/>
        <v>PENSIONADOS EN SU PROPIO SISTEMA</v>
      </c>
      <c r="Q547" s="5" t="e">
        <f ca="1">IF($H547="SI", $O547, _xludf.NA())</f>
        <v>#NAME?</v>
      </c>
      <c r="R547" s="5">
        <f>IF($H547="NO",$O547, _xludf.NA())</f>
        <v>50</v>
      </c>
      <c r="S547" s="5" t="e">
        <f ca="1">IF($H547="SI",$N547, _xludf.NA())</f>
        <v>#NAME?</v>
      </c>
      <c r="T547" s="5">
        <f>IF($H547="NO",$N547, _xludf.NA())</f>
        <v>1738706</v>
      </c>
    </row>
    <row r="548" spans="1:20" x14ac:dyDescent="0.3">
      <c r="A548">
        <v>547</v>
      </c>
      <c r="B548" t="s">
        <v>9</v>
      </c>
      <c r="C548">
        <v>487592.14</v>
      </c>
      <c r="D548" t="s">
        <v>14</v>
      </c>
      <c r="E548" t="s">
        <v>11</v>
      </c>
      <c r="F548" t="s">
        <v>12</v>
      </c>
      <c r="G548" t="s">
        <v>13</v>
      </c>
      <c r="H548" t="s">
        <v>13</v>
      </c>
      <c r="I548">
        <v>69</v>
      </c>
      <c r="J548">
        <f>(moras__2[[#This Row],[EDAD]]-AVERAGE(I:I))/ _xlfn.STDEV.P(I:I)</f>
        <v>1.9123350867597886</v>
      </c>
      <c r="K548" t="str">
        <f>IF(ABS(moras__2[[#This Row],[Z-Score de edad]])&gt;1.96, "Atípico","Normal")</f>
        <v>Normal</v>
      </c>
      <c r="L548">
        <f>(moras__2[[#This Row],[SALARIO]]-AVERAGE(C:C)) / _xlfn.STDEV.P(C:C)</f>
        <v>-0.20956677259932968</v>
      </c>
      <c r="M548" t="str">
        <f>IF(ABS(moras__2[[#This Row],[Z-Score de salario]])&gt;1.96, "Atípico", "Normal")</f>
        <v>Normal</v>
      </c>
      <c r="N548" s="5">
        <f t="shared" si="24"/>
        <v>487592.14</v>
      </c>
      <c r="O548" s="5">
        <f t="shared" si="25"/>
        <v>69</v>
      </c>
      <c r="P548" s="5" t="str">
        <f t="shared" si="26"/>
        <v>PENSIONADOS EN SU PROPIO SISTEMA</v>
      </c>
      <c r="Q548" s="5" t="e">
        <f ca="1">IF($H548="SI", $O548, _xludf.NA())</f>
        <v>#NAME?</v>
      </c>
      <c r="R548" s="5">
        <f>IF($H548="NO",$O548, _xludf.NA())</f>
        <v>69</v>
      </c>
      <c r="S548" s="5" t="e">
        <f ca="1">IF($H548="SI",$N548, _xludf.NA())</f>
        <v>#NAME?</v>
      </c>
      <c r="T548" s="5">
        <f>IF($H548="NO",$N548, _xludf.NA())</f>
        <v>487592.14</v>
      </c>
    </row>
    <row r="549" spans="1:20" x14ac:dyDescent="0.3">
      <c r="A549">
        <v>548</v>
      </c>
      <c r="B549" t="s">
        <v>15</v>
      </c>
      <c r="C549">
        <v>772981.75</v>
      </c>
      <c r="D549" t="s">
        <v>10</v>
      </c>
      <c r="E549" t="s">
        <v>16</v>
      </c>
      <c r="F549" t="s">
        <v>12</v>
      </c>
      <c r="G549" t="s">
        <v>13</v>
      </c>
      <c r="H549" t="s">
        <v>13</v>
      </c>
      <c r="I549">
        <v>37</v>
      </c>
      <c r="J549">
        <f>(moras__2[[#This Row],[EDAD]]-AVERAGE(I:I))/ _xlfn.STDEV.P(I:I)</f>
        <v>-0.34630148627334789</v>
      </c>
      <c r="K549" t="str">
        <f>IF(ABS(moras__2[[#This Row],[Z-Score de edad]])&gt;1.96, "Atípico","Normal")</f>
        <v>Normal</v>
      </c>
      <c r="L549">
        <f>(moras__2[[#This Row],[SALARIO]]-AVERAGE(C:C)) / _xlfn.STDEV.P(C:C)</f>
        <v>0.14236580367148197</v>
      </c>
      <c r="M549" t="str">
        <f>IF(ABS(moras__2[[#This Row],[Z-Score de salario]])&gt;1.96, "Atípico", "Normal")</f>
        <v>Normal</v>
      </c>
      <c r="N549" s="5">
        <f t="shared" si="24"/>
        <v>772981.75</v>
      </c>
      <c r="O549" s="5">
        <f t="shared" si="25"/>
        <v>37</v>
      </c>
      <c r="P549" s="5" t="str">
        <f t="shared" si="26"/>
        <v>ASALARIADO</v>
      </c>
      <c r="Q549" s="5" t="e">
        <f ca="1">IF($H549="SI", $O549, _xludf.NA())</f>
        <v>#NAME?</v>
      </c>
      <c r="R549" s="5">
        <f>IF($H549="NO",$O549, _xludf.NA())</f>
        <v>37</v>
      </c>
      <c r="S549" s="5" t="e">
        <f ca="1">IF($H549="SI",$N549, _xludf.NA())</f>
        <v>#NAME?</v>
      </c>
      <c r="T549" s="5">
        <f>IF($H549="NO",$N549, _xludf.NA())</f>
        <v>772981.75</v>
      </c>
    </row>
    <row r="550" spans="1:20" x14ac:dyDescent="0.3">
      <c r="A550">
        <v>549</v>
      </c>
      <c r="B550" t="s">
        <v>15</v>
      </c>
      <c r="C550">
        <v>297046</v>
      </c>
      <c r="D550" t="s">
        <v>17</v>
      </c>
      <c r="E550" t="s">
        <v>16</v>
      </c>
      <c r="F550" t="s">
        <v>12</v>
      </c>
      <c r="G550" t="s">
        <v>13</v>
      </c>
      <c r="H550" t="s">
        <v>13</v>
      </c>
      <c r="I550">
        <v>43</v>
      </c>
      <c r="J550">
        <f>(moras__2[[#This Row],[EDAD]]-AVERAGE(I:I))/ _xlfn.STDEV.P(I:I)</f>
        <v>7.7192871170365177E-2</v>
      </c>
      <c r="K550" t="str">
        <f>IF(ABS(moras__2[[#This Row],[Z-Score de edad]])&gt;1.96, "Atípico","Normal")</f>
        <v>Normal</v>
      </c>
      <c r="L550">
        <f>(moras__2[[#This Row],[SALARIO]]-AVERAGE(C:C)) / _xlfn.STDEV.P(C:C)</f>
        <v>-0.44454166866740574</v>
      </c>
      <c r="M550" t="str">
        <f>IF(ABS(moras__2[[#This Row],[Z-Score de salario]])&gt;1.96, "Atípico", "Normal")</f>
        <v>Normal</v>
      </c>
      <c r="N550" s="5">
        <f t="shared" si="24"/>
        <v>297046</v>
      </c>
      <c r="O550" s="5">
        <f t="shared" si="25"/>
        <v>43</v>
      </c>
      <c r="P550" s="5" t="str">
        <f t="shared" si="26"/>
        <v>ASEGURADO VOLUNTARIO</v>
      </c>
      <c r="Q550" s="5" t="e">
        <f ca="1">IF($H550="SI", $O550, _xludf.NA())</f>
        <v>#NAME?</v>
      </c>
      <c r="R550" s="5">
        <f>IF($H550="NO",$O550, _xludf.NA())</f>
        <v>43</v>
      </c>
      <c r="S550" s="5" t="e">
        <f ca="1">IF($H550="SI",$N550, _xludf.NA())</f>
        <v>#NAME?</v>
      </c>
      <c r="T550" s="5">
        <f>IF($H550="NO",$N550, _xludf.NA())</f>
        <v>297046</v>
      </c>
    </row>
    <row r="551" spans="1:20" x14ac:dyDescent="0.3">
      <c r="A551">
        <v>550</v>
      </c>
      <c r="B551" t="s">
        <v>9</v>
      </c>
      <c r="C551">
        <v>1769790</v>
      </c>
      <c r="D551" t="s">
        <v>10</v>
      </c>
      <c r="E551" t="s">
        <v>16</v>
      </c>
      <c r="F551" t="s">
        <v>12</v>
      </c>
      <c r="G551" t="s">
        <v>13</v>
      </c>
      <c r="H551" t="s">
        <v>13</v>
      </c>
      <c r="I551">
        <v>25</v>
      </c>
      <c r="J551">
        <f>(moras__2[[#This Row],[EDAD]]-AVERAGE(I:I))/ _xlfn.STDEV.P(I:I)</f>
        <v>-1.193290201160774</v>
      </c>
      <c r="K551" t="str">
        <f>IF(ABS(moras__2[[#This Row],[Z-Score de edad]])&gt;1.96, "Atípico","Normal")</f>
        <v>Normal</v>
      </c>
      <c r="L551">
        <f>(moras__2[[#This Row],[SALARIO]]-AVERAGE(C:C)) / _xlfn.STDEV.P(C:C)</f>
        <v>1.3715951910710418</v>
      </c>
      <c r="M551" t="str">
        <f>IF(ABS(moras__2[[#This Row],[Z-Score de salario]])&gt;1.96, "Atípico", "Normal")</f>
        <v>Normal</v>
      </c>
      <c r="N551" s="5">
        <f t="shared" si="24"/>
        <v>1769790</v>
      </c>
      <c r="O551" s="5">
        <f t="shared" si="25"/>
        <v>25</v>
      </c>
      <c r="P551" s="5" t="str">
        <f t="shared" si="26"/>
        <v>ASALARIADO</v>
      </c>
      <c r="Q551" s="5" t="e">
        <f ca="1">IF($H551="SI", $O551, _xludf.NA())</f>
        <v>#NAME?</v>
      </c>
      <c r="R551" s="5">
        <f>IF($H551="NO",$O551, _xludf.NA())</f>
        <v>25</v>
      </c>
      <c r="S551" s="5" t="e">
        <f ca="1">IF($H551="SI",$N551, _xludf.NA())</f>
        <v>#NAME?</v>
      </c>
      <c r="T551" s="5">
        <f>IF($H551="NO",$N551, _xludf.NA())</f>
        <v>1769790</v>
      </c>
    </row>
    <row r="552" spans="1:20" x14ac:dyDescent="0.3">
      <c r="A552">
        <v>551</v>
      </c>
      <c r="B552" t="s">
        <v>15</v>
      </c>
      <c r="C552">
        <v>561272.5</v>
      </c>
      <c r="D552" t="s">
        <v>10</v>
      </c>
      <c r="E552" t="s">
        <v>11</v>
      </c>
      <c r="F552" t="s">
        <v>12</v>
      </c>
      <c r="G552" t="s">
        <v>13</v>
      </c>
      <c r="H552" t="s">
        <v>13</v>
      </c>
      <c r="I552">
        <v>52</v>
      </c>
      <c r="J552">
        <f>(moras__2[[#This Row],[EDAD]]-AVERAGE(I:I))/ _xlfn.STDEV.P(I:I)</f>
        <v>0.71243440733593477</v>
      </c>
      <c r="K552" t="str">
        <f>IF(ABS(moras__2[[#This Row],[Z-Score de edad]])&gt;1.96, "Atípico","Normal")</f>
        <v>Normal</v>
      </c>
      <c r="L552">
        <f>(moras__2[[#This Row],[SALARIO]]-AVERAGE(C:C)) / _xlfn.STDEV.P(C:C)</f>
        <v>-0.1187067061962085</v>
      </c>
      <c r="M552" t="str">
        <f>IF(ABS(moras__2[[#This Row],[Z-Score de salario]])&gt;1.96, "Atípico", "Normal")</f>
        <v>Normal</v>
      </c>
      <c r="N552" s="5">
        <f t="shared" si="24"/>
        <v>561272.5</v>
      </c>
      <c r="O552" s="5">
        <f t="shared" si="25"/>
        <v>52</v>
      </c>
      <c r="P552" s="5" t="str">
        <f t="shared" si="26"/>
        <v>ASALARIADO</v>
      </c>
      <c r="Q552" s="5" t="e">
        <f ca="1">IF($H552="SI", $O552, _xludf.NA())</f>
        <v>#NAME?</v>
      </c>
      <c r="R552" s="5">
        <f>IF($H552="NO",$O552, _xludf.NA())</f>
        <v>52</v>
      </c>
      <c r="S552" s="5" t="e">
        <f ca="1">IF($H552="SI",$N552, _xludf.NA())</f>
        <v>#NAME?</v>
      </c>
      <c r="T552" s="5">
        <f>IF($H552="NO",$N552, _xludf.NA())</f>
        <v>561272.5</v>
      </c>
    </row>
    <row r="553" spans="1:20" x14ac:dyDescent="0.3">
      <c r="A553">
        <v>552</v>
      </c>
      <c r="B553" t="s">
        <v>9</v>
      </c>
      <c r="C553">
        <v>1088603.02</v>
      </c>
      <c r="D553" t="s">
        <v>10</v>
      </c>
      <c r="E553" t="s">
        <v>16</v>
      </c>
      <c r="F553" t="s">
        <v>12</v>
      </c>
      <c r="G553" t="s">
        <v>13</v>
      </c>
      <c r="H553" t="s">
        <v>13</v>
      </c>
      <c r="I553">
        <v>38</v>
      </c>
      <c r="J553">
        <f>(moras__2[[#This Row],[EDAD]]-AVERAGE(I:I))/ _xlfn.STDEV.P(I:I)</f>
        <v>-0.27571909336606237</v>
      </c>
      <c r="K553" t="str">
        <f>IF(ABS(moras__2[[#This Row],[Z-Score de edad]])&gt;1.96, "Atípico","Normal")</f>
        <v>Normal</v>
      </c>
      <c r="L553">
        <f>(moras__2[[#This Row],[SALARIO]]-AVERAGE(C:C)) / _xlfn.STDEV.P(C:C)</f>
        <v>0.53157901531210705</v>
      </c>
      <c r="M553" t="str">
        <f>IF(ABS(moras__2[[#This Row],[Z-Score de salario]])&gt;1.96, "Atípico", "Normal")</f>
        <v>Normal</v>
      </c>
      <c r="N553" s="5">
        <f t="shared" si="24"/>
        <v>1088603.02</v>
      </c>
      <c r="O553" s="5">
        <f t="shared" si="25"/>
        <v>38</v>
      </c>
      <c r="P553" s="5" t="str">
        <f t="shared" si="26"/>
        <v>ASALARIADO</v>
      </c>
      <c r="Q553" s="5" t="e">
        <f ca="1">IF($H553="SI", $O553, _xludf.NA())</f>
        <v>#NAME?</v>
      </c>
      <c r="R553" s="5">
        <f>IF($H553="NO",$O553, _xludf.NA())</f>
        <v>38</v>
      </c>
      <c r="S553" s="5" t="e">
        <f ca="1">IF($H553="SI",$N553, _xludf.NA())</f>
        <v>#NAME?</v>
      </c>
      <c r="T553" s="5">
        <f>IF($H553="NO",$N553, _xludf.NA())</f>
        <v>1088603.02</v>
      </c>
    </row>
    <row r="554" spans="1:20" x14ac:dyDescent="0.3">
      <c r="A554">
        <v>553</v>
      </c>
      <c r="B554" t="s">
        <v>9</v>
      </c>
      <c r="C554">
        <v>1024300.76</v>
      </c>
      <c r="D554" t="s">
        <v>10</v>
      </c>
      <c r="E554" t="s">
        <v>16</v>
      </c>
      <c r="F554" t="s">
        <v>12</v>
      </c>
      <c r="G554" t="s">
        <v>13</v>
      </c>
      <c r="H554" t="s">
        <v>13</v>
      </c>
      <c r="I554">
        <v>38</v>
      </c>
      <c r="J554">
        <f>(moras__2[[#This Row],[EDAD]]-AVERAGE(I:I))/ _xlfn.STDEV.P(I:I)</f>
        <v>-0.27571909336606237</v>
      </c>
      <c r="K554" t="str">
        <f>IF(ABS(moras__2[[#This Row],[Z-Score de edad]])&gt;1.96, "Atípico","Normal")</f>
        <v>Normal</v>
      </c>
      <c r="L554">
        <f>(moras__2[[#This Row],[SALARIO]]-AVERAGE(C:C)) / _xlfn.STDEV.P(C:C)</f>
        <v>0.45228369681107417</v>
      </c>
      <c r="M554" t="str">
        <f>IF(ABS(moras__2[[#This Row],[Z-Score de salario]])&gt;1.96, "Atípico", "Normal")</f>
        <v>Normal</v>
      </c>
      <c r="N554" s="5">
        <f t="shared" si="24"/>
        <v>1024300.76</v>
      </c>
      <c r="O554" s="5">
        <f t="shared" si="25"/>
        <v>38</v>
      </c>
      <c r="P554" s="5" t="str">
        <f t="shared" si="26"/>
        <v>ASALARIADO</v>
      </c>
      <c r="Q554" s="5" t="e">
        <f ca="1">IF($H554="SI", $O554, _xludf.NA())</f>
        <v>#NAME?</v>
      </c>
      <c r="R554" s="5">
        <f>IF($H554="NO",$O554, _xludf.NA())</f>
        <v>38</v>
      </c>
      <c r="S554" s="5" t="e">
        <f ca="1">IF($H554="SI",$N554, _xludf.NA())</f>
        <v>#NAME?</v>
      </c>
      <c r="T554" s="5">
        <f>IF($H554="NO",$N554, _xludf.NA())</f>
        <v>1024300.76</v>
      </c>
    </row>
    <row r="555" spans="1:20" x14ac:dyDescent="0.3">
      <c r="A555">
        <v>554</v>
      </c>
      <c r="B555" t="s">
        <v>9</v>
      </c>
      <c r="C555">
        <v>278030</v>
      </c>
      <c r="D555" t="s">
        <v>19</v>
      </c>
      <c r="E555" t="s">
        <v>16</v>
      </c>
      <c r="F555" t="s">
        <v>12</v>
      </c>
      <c r="G555" t="s">
        <v>13</v>
      </c>
      <c r="H555" t="s">
        <v>13</v>
      </c>
      <c r="I555">
        <v>30</v>
      </c>
      <c r="J555">
        <f>(moras__2[[#This Row],[EDAD]]-AVERAGE(I:I))/ _xlfn.STDEV.P(I:I)</f>
        <v>-0.84037823662434652</v>
      </c>
      <c r="K555" t="str">
        <f>IF(ABS(moras__2[[#This Row],[Z-Score de edad]])&gt;1.96, "Atípico","Normal")</f>
        <v>Normal</v>
      </c>
      <c r="L555">
        <f>(moras__2[[#This Row],[SALARIO]]-AVERAGE(C:C)) / _xlfn.STDEV.P(C:C)</f>
        <v>-0.46799154082766331</v>
      </c>
      <c r="M555" t="str">
        <f>IF(ABS(moras__2[[#This Row],[Z-Score de salario]])&gt;1.96, "Atípico", "Normal")</f>
        <v>Normal</v>
      </c>
      <c r="N555" s="5">
        <f t="shared" si="24"/>
        <v>278030</v>
      </c>
      <c r="O555" s="5">
        <f t="shared" si="25"/>
        <v>30</v>
      </c>
      <c r="P555" s="5" t="str">
        <f t="shared" si="26"/>
        <v>CONVENIOS ESPECIALES DE TRABAJADORES INDEPENDIENTES</v>
      </c>
      <c r="Q555" s="5" t="e">
        <f ca="1">IF($H555="SI", $O555, _xludf.NA())</f>
        <v>#NAME?</v>
      </c>
      <c r="R555" s="5">
        <f>IF($H555="NO",$O555, _xludf.NA())</f>
        <v>30</v>
      </c>
      <c r="S555" s="5" t="e">
        <f ca="1">IF($H555="SI",$N555, _xludf.NA())</f>
        <v>#NAME?</v>
      </c>
      <c r="T555" s="5">
        <f>IF($H555="NO",$N555, _xludf.NA())</f>
        <v>278030</v>
      </c>
    </row>
    <row r="556" spans="1:20" x14ac:dyDescent="0.3">
      <c r="A556">
        <v>555</v>
      </c>
      <c r="B556" t="s">
        <v>15</v>
      </c>
      <c r="C556">
        <v>426667</v>
      </c>
      <c r="D556" t="s">
        <v>10</v>
      </c>
      <c r="E556" t="s">
        <v>16</v>
      </c>
      <c r="F556" t="s">
        <v>12</v>
      </c>
      <c r="G556" t="s">
        <v>13</v>
      </c>
      <c r="H556" t="s">
        <v>13</v>
      </c>
      <c r="I556">
        <v>25</v>
      </c>
      <c r="J556">
        <f>(moras__2[[#This Row],[EDAD]]-AVERAGE(I:I))/ _xlfn.STDEV.P(I:I)</f>
        <v>-1.193290201160774</v>
      </c>
      <c r="K556" t="str">
        <f>IF(ABS(moras__2[[#This Row],[Z-Score de edad]])&gt;1.96, "Atípico","Normal")</f>
        <v>Normal</v>
      </c>
      <c r="L556">
        <f>(moras__2[[#This Row],[SALARIO]]-AVERAGE(C:C)) / _xlfn.STDEV.P(C:C)</f>
        <v>-0.28469754375760659</v>
      </c>
      <c r="M556" t="str">
        <f>IF(ABS(moras__2[[#This Row],[Z-Score de salario]])&gt;1.96, "Atípico", "Normal")</f>
        <v>Normal</v>
      </c>
      <c r="N556" s="5">
        <f t="shared" si="24"/>
        <v>426667</v>
      </c>
      <c r="O556" s="5">
        <f t="shared" si="25"/>
        <v>25</v>
      </c>
      <c r="P556" s="5" t="str">
        <f t="shared" si="26"/>
        <v>ASALARIADO</v>
      </c>
      <c r="Q556" s="5" t="e">
        <f ca="1">IF($H556="SI", $O556, _xludf.NA())</f>
        <v>#NAME?</v>
      </c>
      <c r="R556" s="5">
        <f>IF($H556="NO",$O556, _xludf.NA())</f>
        <v>25</v>
      </c>
      <c r="S556" s="5" t="e">
        <f ca="1">IF($H556="SI",$N556, _xludf.NA())</f>
        <v>#NAME?</v>
      </c>
      <c r="T556" s="5">
        <f>IF($H556="NO",$N556, _xludf.NA())</f>
        <v>426667</v>
      </c>
    </row>
    <row r="557" spans="1:20" x14ac:dyDescent="0.3">
      <c r="A557">
        <v>556</v>
      </c>
      <c r="B557" t="s">
        <v>9</v>
      </c>
      <c r="C557">
        <v>523027</v>
      </c>
      <c r="D557" t="s">
        <v>18</v>
      </c>
      <c r="E557" t="s">
        <v>16</v>
      </c>
      <c r="F557" t="s">
        <v>12</v>
      </c>
      <c r="G557" t="s">
        <v>13</v>
      </c>
      <c r="H557" t="s">
        <v>12</v>
      </c>
      <c r="I557">
        <v>33</v>
      </c>
      <c r="J557">
        <f>(moras__2[[#This Row],[EDAD]]-AVERAGE(I:I))/ _xlfn.STDEV.P(I:I)</f>
        <v>-0.62863105790248996</v>
      </c>
      <c r="K557" t="str">
        <f>IF(ABS(moras__2[[#This Row],[Z-Score de edad]])&gt;1.96, "Atípico","Normal")</f>
        <v>Normal</v>
      </c>
      <c r="L557">
        <f>(moras__2[[#This Row],[SALARIO]]-AVERAGE(C:C)) / _xlfn.STDEV.P(C:C)</f>
        <v>-0.16586973131742902</v>
      </c>
      <c r="M557" t="str">
        <f>IF(ABS(moras__2[[#This Row],[Z-Score de salario]])&gt;1.96, "Atípico", "Normal")</f>
        <v>Normal</v>
      </c>
      <c r="N557" s="5">
        <f t="shared" si="24"/>
        <v>523027</v>
      </c>
      <c r="O557" s="5">
        <f t="shared" si="25"/>
        <v>33</v>
      </c>
      <c r="P557" s="5" t="str">
        <f t="shared" si="26"/>
        <v>TRABAJADOR INDEPENDIENTE</v>
      </c>
      <c r="Q557" s="5">
        <f>IF($H557="SI", $O557, _xludf.NA())</f>
        <v>33</v>
      </c>
      <c r="R557" s="5" t="e">
        <f ca="1">IF($H557="NO",$O557, _xludf.NA())</f>
        <v>#NAME?</v>
      </c>
      <c r="S557" s="5">
        <f>IF($H557="SI",$N557, _xludf.NA())</f>
        <v>523027</v>
      </c>
      <c r="T557" s="5" t="e">
        <f ca="1">IF($H557="NO",$N557, _xludf.NA())</f>
        <v>#NAME?</v>
      </c>
    </row>
    <row r="558" spans="1:20" x14ac:dyDescent="0.3">
      <c r="A558">
        <v>557</v>
      </c>
      <c r="B558" t="s">
        <v>9</v>
      </c>
      <c r="C558">
        <v>358433</v>
      </c>
      <c r="D558" t="s">
        <v>10</v>
      </c>
      <c r="E558" t="s">
        <v>16</v>
      </c>
      <c r="F558" t="s">
        <v>12</v>
      </c>
      <c r="G558" t="s">
        <v>13</v>
      </c>
      <c r="H558" t="s">
        <v>13</v>
      </c>
      <c r="I558">
        <v>42</v>
      </c>
      <c r="J558">
        <f>(moras__2[[#This Row],[EDAD]]-AVERAGE(I:I))/ _xlfn.STDEV.P(I:I)</f>
        <v>6.6104782630796582E-3</v>
      </c>
      <c r="K558" t="str">
        <f>IF(ABS(moras__2[[#This Row],[Z-Score de edad]])&gt;1.96, "Atípico","Normal")</f>
        <v>Normal</v>
      </c>
      <c r="L558">
        <f>(moras__2[[#This Row],[SALARIO]]-AVERAGE(C:C)) / _xlfn.STDEV.P(C:C)</f>
        <v>-0.36884134776386512</v>
      </c>
      <c r="M558" t="str">
        <f>IF(ABS(moras__2[[#This Row],[Z-Score de salario]])&gt;1.96, "Atípico", "Normal")</f>
        <v>Normal</v>
      </c>
      <c r="N558" s="5">
        <f t="shared" si="24"/>
        <v>358433</v>
      </c>
      <c r="O558" s="5">
        <f t="shared" si="25"/>
        <v>42</v>
      </c>
      <c r="P558" s="5" t="str">
        <f t="shared" si="26"/>
        <v>ASALARIADO</v>
      </c>
      <c r="Q558" s="5" t="e">
        <f ca="1">IF($H558="SI", $O558, _xludf.NA())</f>
        <v>#NAME?</v>
      </c>
      <c r="R558" s="5">
        <f>IF($H558="NO",$O558, _xludf.NA())</f>
        <v>42</v>
      </c>
      <c r="S558" s="5" t="e">
        <f ca="1">IF($H558="SI",$N558, _xludf.NA())</f>
        <v>#NAME?</v>
      </c>
      <c r="T558" s="5">
        <f>IF($H558="NO",$N558, _xludf.NA())</f>
        <v>358433</v>
      </c>
    </row>
    <row r="559" spans="1:20" x14ac:dyDescent="0.3">
      <c r="A559">
        <v>558</v>
      </c>
      <c r="B559" t="s">
        <v>15</v>
      </c>
      <c r="C559">
        <v>290307.3</v>
      </c>
      <c r="D559" t="s">
        <v>10</v>
      </c>
      <c r="E559" t="s">
        <v>11</v>
      </c>
      <c r="F559" t="s">
        <v>12</v>
      </c>
      <c r="G559" t="s">
        <v>13</v>
      </c>
      <c r="H559" t="s">
        <v>13</v>
      </c>
      <c r="I559">
        <v>25</v>
      </c>
      <c r="J559">
        <f>(moras__2[[#This Row],[EDAD]]-AVERAGE(I:I))/ _xlfn.STDEV.P(I:I)</f>
        <v>-1.193290201160774</v>
      </c>
      <c r="K559" t="str">
        <f>IF(ABS(moras__2[[#This Row],[Z-Score de edad]])&gt;1.96, "Atípico","Normal")</f>
        <v>Normal</v>
      </c>
      <c r="L559">
        <f>(moras__2[[#This Row],[SALARIO]]-AVERAGE(C:C)) / _xlfn.STDEV.P(C:C)</f>
        <v>-0.45285159996348945</v>
      </c>
      <c r="M559" t="str">
        <f>IF(ABS(moras__2[[#This Row],[Z-Score de salario]])&gt;1.96, "Atípico", "Normal")</f>
        <v>Normal</v>
      </c>
      <c r="N559" s="5">
        <f t="shared" si="24"/>
        <v>290307.3</v>
      </c>
      <c r="O559" s="5">
        <f t="shared" si="25"/>
        <v>25</v>
      </c>
      <c r="P559" s="5" t="str">
        <f t="shared" si="26"/>
        <v>ASALARIADO</v>
      </c>
      <c r="Q559" s="5" t="e">
        <f ca="1">IF($H559="SI", $O559, _xludf.NA())</f>
        <v>#NAME?</v>
      </c>
      <c r="R559" s="5">
        <f>IF($H559="NO",$O559, _xludf.NA())</f>
        <v>25</v>
      </c>
      <c r="S559" s="5" t="e">
        <f ca="1">IF($H559="SI",$N559, _xludf.NA())</f>
        <v>#NAME?</v>
      </c>
      <c r="T559" s="5">
        <f>IF($H559="NO",$N559, _xludf.NA())</f>
        <v>290307.3</v>
      </c>
    </row>
    <row r="560" spans="1:20" x14ac:dyDescent="0.3">
      <c r="A560">
        <v>559</v>
      </c>
      <c r="B560" t="s">
        <v>9</v>
      </c>
      <c r="C560">
        <v>475208</v>
      </c>
      <c r="D560" t="s">
        <v>10</v>
      </c>
      <c r="E560" t="s">
        <v>11</v>
      </c>
      <c r="F560" t="s">
        <v>12</v>
      </c>
      <c r="G560" t="s">
        <v>13</v>
      </c>
      <c r="H560" t="s">
        <v>13</v>
      </c>
      <c r="I560">
        <v>41</v>
      </c>
      <c r="J560">
        <f>(moras__2[[#This Row],[EDAD]]-AVERAGE(I:I))/ _xlfn.STDEV.P(I:I)</f>
        <v>-6.397191464420586E-2</v>
      </c>
      <c r="K560" t="str">
        <f>IF(ABS(moras__2[[#This Row],[Z-Score de edad]])&gt;1.96, "Atípico","Normal")</f>
        <v>Normal</v>
      </c>
      <c r="L560">
        <f>(moras__2[[#This Row],[SALARIO]]-AVERAGE(C:C)) / _xlfn.STDEV.P(C:C)</f>
        <v>-0.22483846484873712</v>
      </c>
      <c r="M560" t="str">
        <f>IF(ABS(moras__2[[#This Row],[Z-Score de salario]])&gt;1.96, "Atípico", "Normal")</f>
        <v>Normal</v>
      </c>
      <c r="N560" s="5">
        <f t="shared" si="24"/>
        <v>475208</v>
      </c>
      <c r="O560" s="5">
        <f t="shared" si="25"/>
        <v>41</v>
      </c>
      <c r="P560" s="5" t="str">
        <f t="shared" si="26"/>
        <v>ASALARIADO</v>
      </c>
      <c r="Q560" s="5" t="e">
        <f ca="1">IF($H560="SI", $O560, _xludf.NA())</f>
        <v>#NAME?</v>
      </c>
      <c r="R560" s="5">
        <f>IF($H560="NO",$O560, _xludf.NA())</f>
        <v>41</v>
      </c>
      <c r="S560" s="5" t="e">
        <f ca="1">IF($H560="SI",$N560, _xludf.NA())</f>
        <v>#NAME?</v>
      </c>
      <c r="T560" s="5">
        <f>IF($H560="NO",$N560, _xludf.NA())</f>
        <v>475208</v>
      </c>
    </row>
    <row r="561" spans="1:20" x14ac:dyDescent="0.3">
      <c r="A561">
        <v>560</v>
      </c>
      <c r="B561" t="s">
        <v>9</v>
      </c>
      <c r="C561">
        <v>385702</v>
      </c>
      <c r="D561" t="s">
        <v>17</v>
      </c>
      <c r="E561" t="s">
        <v>16</v>
      </c>
      <c r="F561" t="s">
        <v>12</v>
      </c>
      <c r="G561" t="s">
        <v>13</v>
      </c>
      <c r="H561" t="s">
        <v>13</v>
      </c>
      <c r="I561">
        <v>32</v>
      </c>
      <c r="J561">
        <f>(moras__2[[#This Row],[EDAD]]-AVERAGE(I:I))/ _xlfn.STDEV.P(I:I)</f>
        <v>-0.69921345080977548</v>
      </c>
      <c r="K561" t="str">
        <f>IF(ABS(moras__2[[#This Row],[Z-Score de edad]])&gt;1.96, "Atípico","Normal")</f>
        <v>Normal</v>
      </c>
      <c r="L561">
        <f>(moras__2[[#This Row],[SALARIO]]-AVERAGE(C:C)) / _xlfn.STDEV.P(C:C)</f>
        <v>-0.33521416202879661</v>
      </c>
      <c r="M561" t="str">
        <f>IF(ABS(moras__2[[#This Row],[Z-Score de salario]])&gt;1.96, "Atípico", "Normal")</f>
        <v>Normal</v>
      </c>
      <c r="N561" s="5">
        <f t="shared" si="24"/>
        <v>385702</v>
      </c>
      <c r="O561" s="5">
        <f t="shared" si="25"/>
        <v>32</v>
      </c>
      <c r="P561" s="5" t="str">
        <f t="shared" si="26"/>
        <v>ASEGURADO VOLUNTARIO</v>
      </c>
      <c r="Q561" s="5" t="e">
        <f ca="1">IF($H561="SI", $O561, _xludf.NA())</f>
        <v>#NAME?</v>
      </c>
      <c r="R561" s="5">
        <f>IF($H561="NO",$O561, _xludf.NA())</f>
        <v>32</v>
      </c>
      <c r="S561" s="5" t="e">
        <f ca="1">IF($H561="SI",$N561, _xludf.NA())</f>
        <v>#NAME?</v>
      </c>
      <c r="T561" s="5">
        <f>IF($H561="NO",$N561, _xludf.NA())</f>
        <v>385702</v>
      </c>
    </row>
    <row r="562" spans="1:20" x14ac:dyDescent="0.3">
      <c r="A562">
        <v>561</v>
      </c>
      <c r="B562" t="s">
        <v>9</v>
      </c>
      <c r="C562">
        <v>297046</v>
      </c>
      <c r="D562" t="s">
        <v>18</v>
      </c>
      <c r="E562" t="s">
        <v>16</v>
      </c>
      <c r="F562" t="s">
        <v>12</v>
      </c>
      <c r="G562" t="s">
        <v>13</v>
      </c>
      <c r="H562" t="s">
        <v>13</v>
      </c>
      <c r="I562">
        <v>61</v>
      </c>
      <c r="J562">
        <f>(moras__2[[#This Row],[EDAD]]-AVERAGE(I:I))/ _xlfn.STDEV.P(I:I)</f>
        <v>1.3476759435015044</v>
      </c>
      <c r="K562" t="str">
        <f>IF(ABS(moras__2[[#This Row],[Z-Score de edad]])&gt;1.96, "Atípico","Normal")</f>
        <v>Normal</v>
      </c>
      <c r="L562">
        <f>(moras__2[[#This Row],[SALARIO]]-AVERAGE(C:C)) / _xlfn.STDEV.P(C:C)</f>
        <v>-0.44454166866740574</v>
      </c>
      <c r="M562" t="str">
        <f>IF(ABS(moras__2[[#This Row],[Z-Score de salario]])&gt;1.96, "Atípico", "Normal")</f>
        <v>Normal</v>
      </c>
      <c r="N562" s="5">
        <f t="shared" si="24"/>
        <v>297046</v>
      </c>
      <c r="O562" s="5">
        <f t="shared" si="25"/>
        <v>61</v>
      </c>
      <c r="P562" s="5" t="str">
        <f t="shared" si="26"/>
        <v>TRABAJADOR INDEPENDIENTE</v>
      </c>
      <c r="Q562" s="5" t="e">
        <f ca="1">IF($H562="SI", $O562, _xludf.NA())</f>
        <v>#NAME?</v>
      </c>
      <c r="R562" s="5">
        <f>IF($H562="NO",$O562, _xludf.NA())</f>
        <v>61</v>
      </c>
      <c r="S562" s="5" t="e">
        <f ca="1">IF($H562="SI",$N562, _xludf.NA())</f>
        <v>#NAME?</v>
      </c>
      <c r="T562" s="5">
        <f>IF($H562="NO",$N562, _xludf.NA())</f>
        <v>297046</v>
      </c>
    </row>
    <row r="563" spans="1:20" x14ac:dyDescent="0.3">
      <c r="A563">
        <v>562</v>
      </c>
      <c r="B563" t="s">
        <v>15</v>
      </c>
      <c r="C563">
        <v>344000</v>
      </c>
      <c r="D563" t="s">
        <v>10</v>
      </c>
      <c r="E563" t="s">
        <v>16</v>
      </c>
      <c r="F563" t="s">
        <v>12</v>
      </c>
      <c r="G563" t="s">
        <v>13</v>
      </c>
      <c r="H563" t="s">
        <v>13</v>
      </c>
      <c r="I563">
        <v>26</v>
      </c>
      <c r="J563">
        <f>(moras__2[[#This Row],[EDAD]]-AVERAGE(I:I))/ _xlfn.STDEV.P(I:I)</f>
        <v>-1.1227078082534885</v>
      </c>
      <c r="K563" t="str">
        <f>IF(ABS(moras__2[[#This Row],[Z-Score de edad]])&gt;1.96, "Atípico","Normal")</f>
        <v>Normal</v>
      </c>
      <c r="L563">
        <f>(moras__2[[#This Row],[SALARIO]]-AVERAGE(C:C)) / _xlfn.STDEV.P(C:C)</f>
        <v>-0.38663962315769118</v>
      </c>
      <c r="M563" t="str">
        <f>IF(ABS(moras__2[[#This Row],[Z-Score de salario]])&gt;1.96, "Atípico", "Normal")</f>
        <v>Normal</v>
      </c>
      <c r="N563" s="5">
        <f t="shared" si="24"/>
        <v>344000</v>
      </c>
      <c r="O563" s="5">
        <f t="shared" si="25"/>
        <v>26</v>
      </c>
      <c r="P563" s="5" t="str">
        <f t="shared" si="26"/>
        <v>ASALARIADO</v>
      </c>
      <c r="Q563" s="5" t="e">
        <f ca="1">IF($H563="SI", $O563, _xludf.NA())</f>
        <v>#NAME?</v>
      </c>
      <c r="R563" s="5">
        <f>IF($H563="NO",$O563, _xludf.NA())</f>
        <v>26</v>
      </c>
      <c r="S563" s="5" t="e">
        <f ca="1">IF($H563="SI",$N563, _xludf.NA())</f>
        <v>#NAME?</v>
      </c>
      <c r="T563" s="5">
        <f>IF($H563="NO",$N563, _xludf.NA())</f>
        <v>344000</v>
      </c>
    </row>
    <row r="564" spans="1:20" x14ac:dyDescent="0.3">
      <c r="A564">
        <v>563</v>
      </c>
      <c r="B564" t="s">
        <v>15</v>
      </c>
      <c r="C564">
        <v>1302556.5</v>
      </c>
      <c r="D564" t="s">
        <v>10</v>
      </c>
      <c r="E564" t="s">
        <v>11</v>
      </c>
      <c r="F564" t="s">
        <v>12</v>
      </c>
      <c r="G564" t="s">
        <v>13</v>
      </c>
      <c r="H564" t="s">
        <v>13</v>
      </c>
      <c r="I564">
        <v>41</v>
      </c>
      <c r="J564">
        <f>(moras__2[[#This Row],[EDAD]]-AVERAGE(I:I))/ _xlfn.STDEV.P(I:I)</f>
        <v>-6.397191464420586E-2</v>
      </c>
      <c r="K564" t="str">
        <f>IF(ABS(moras__2[[#This Row],[Z-Score de edad]])&gt;1.96, "Atípico","Normal")</f>
        <v>Normal</v>
      </c>
      <c r="L564">
        <f>(moras__2[[#This Row],[SALARIO]]-AVERAGE(C:C)) / _xlfn.STDEV.P(C:C)</f>
        <v>0.79541903183725515</v>
      </c>
      <c r="M564" t="str">
        <f>IF(ABS(moras__2[[#This Row],[Z-Score de salario]])&gt;1.96, "Atípico", "Normal")</f>
        <v>Normal</v>
      </c>
      <c r="N564" s="5">
        <f t="shared" si="24"/>
        <v>1302556.5</v>
      </c>
      <c r="O564" s="5">
        <f t="shared" si="25"/>
        <v>41</v>
      </c>
      <c r="P564" s="5" t="str">
        <f t="shared" si="26"/>
        <v>ASALARIADO</v>
      </c>
      <c r="Q564" s="5" t="e">
        <f ca="1">IF($H564="SI", $O564, _xludf.NA())</f>
        <v>#NAME?</v>
      </c>
      <c r="R564" s="5">
        <f>IF($H564="NO",$O564, _xludf.NA())</f>
        <v>41</v>
      </c>
      <c r="S564" s="5" t="e">
        <f ca="1">IF($H564="SI",$N564, _xludf.NA())</f>
        <v>#NAME?</v>
      </c>
      <c r="T564" s="5">
        <f>IF($H564="NO",$N564, _xludf.NA())</f>
        <v>1302556.5</v>
      </c>
    </row>
    <row r="565" spans="1:20" x14ac:dyDescent="0.3">
      <c r="A565">
        <v>564</v>
      </c>
      <c r="B565" t="s">
        <v>15</v>
      </c>
      <c r="C565">
        <v>939461.54</v>
      </c>
      <c r="D565" t="s">
        <v>10</v>
      </c>
      <c r="E565" t="s">
        <v>16</v>
      </c>
      <c r="F565" t="s">
        <v>12</v>
      </c>
      <c r="G565" t="s">
        <v>13</v>
      </c>
      <c r="H565" t="s">
        <v>13</v>
      </c>
      <c r="I565">
        <v>25</v>
      </c>
      <c r="J565">
        <f>(moras__2[[#This Row],[EDAD]]-AVERAGE(I:I))/ _xlfn.STDEV.P(I:I)</f>
        <v>-1.193290201160774</v>
      </c>
      <c r="K565" t="str">
        <f>IF(ABS(moras__2[[#This Row],[Z-Score de edad]])&gt;1.96, "Atípico","Normal")</f>
        <v>Normal</v>
      </c>
      <c r="L565">
        <f>(moras__2[[#This Row],[SALARIO]]-AVERAGE(C:C)) / _xlfn.STDEV.P(C:C)</f>
        <v>0.34766291098987284</v>
      </c>
      <c r="M565" t="str">
        <f>IF(ABS(moras__2[[#This Row],[Z-Score de salario]])&gt;1.96, "Atípico", "Normal")</f>
        <v>Normal</v>
      </c>
      <c r="N565" s="5">
        <f t="shared" si="24"/>
        <v>939461.54</v>
      </c>
      <c r="O565" s="5">
        <f t="shared" si="25"/>
        <v>25</v>
      </c>
      <c r="P565" s="5" t="str">
        <f t="shared" si="26"/>
        <v>ASALARIADO</v>
      </c>
      <c r="Q565" s="5" t="e">
        <f ca="1">IF($H565="SI", $O565, _xludf.NA())</f>
        <v>#NAME?</v>
      </c>
      <c r="R565" s="5">
        <f>IF($H565="NO",$O565, _xludf.NA())</f>
        <v>25</v>
      </c>
      <c r="S565" s="5" t="e">
        <f ca="1">IF($H565="SI",$N565, _xludf.NA())</f>
        <v>#NAME?</v>
      </c>
      <c r="T565" s="5">
        <f>IF($H565="NO",$N565, _xludf.NA())</f>
        <v>939461.54</v>
      </c>
    </row>
    <row r="566" spans="1:20" x14ac:dyDescent="0.3">
      <c r="A566">
        <v>565</v>
      </c>
      <c r="B566" t="s">
        <v>9</v>
      </c>
      <c r="C566">
        <v>402139.4</v>
      </c>
      <c r="D566" t="s">
        <v>10</v>
      </c>
      <c r="E566" t="s">
        <v>16</v>
      </c>
      <c r="F566" t="s">
        <v>12</v>
      </c>
      <c r="G566" t="s">
        <v>13</v>
      </c>
      <c r="H566" t="s">
        <v>13</v>
      </c>
      <c r="I566">
        <v>39</v>
      </c>
      <c r="J566">
        <f>(moras__2[[#This Row],[EDAD]]-AVERAGE(I:I))/ _xlfn.STDEV.P(I:I)</f>
        <v>-0.20513670045877688</v>
      </c>
      <c r="K566" t="str">
        <f>IF(ABS(moras__2[[#This Row],[Z-Score de edad]])&gt;1.96, "Atípico","Normal")</f>
        <v>Normal</v>
      </c>
      <c r="L566">
        <f>(moras__2[[#This Row],[SALARIO]]-AVERAGE(C:C)) / _xlfn.STDEV.P(C:C)</f>
        <v>-0.31494413002169641</v>
      </c>
      <c r="M566" t="str">
        <f>IF(ABS(moras__2[[#This Row],[Z-Score de salario]])&gt;1.96, "Atípico", "Normal")</f>
        <v>Normal</v>
      </c>
      <c r="N566" s="5">
        <f t="shared" si="24"/>
        <v>402139.4</v>
      </c>
      <c r="O566" s="5">
        <f t="shared" si="25"/>
        <v>39</v>
      </c>
      <c r="P566" s="5" t="str">
        <f t="shared" si="26"/>
        <v>ASALARIADO</v>
      </c>
      <c r="Q566" s="5" t="e">
        <f ca="1">IF($H566="SI", $O566, _xludf.NA())</f>
        <v>#NAME?</v>
      </c>
      <c r="R566" s="5">
        <f>IF($H566="NO",$O566, _xludf.NA())</f>
        <v>39</v>
      </c>
      <c r="S566" s="5" t="e">
        <f ca="1">IF($H566="SI",$N566, _xludf.NA())</f>
        <v>#NAME?</v>
      </c>
      <c r="T566" s="5">
        <f>IF($H566="NO",$N566, _xludf.NA())</f>
        <v>402139.4</v>
      </c>
    </row>
    <row r="567" spans="1:20" x14ac:dyDescent="0.3">
      <c r="A567">
        <v>566</v>
      </c>
      <c r="B567" t="s">
        <v>9</v>
      </c>
      <c r="C567">
        <v>387763</v>
      </c>
      <c r="D567" t="s">
        <v>18</v>
      </c>
      <c r="E567" t="s">
        <v>16</v>
      </c>
      <c r="F567" t="s">
        <v>12</v>
      </c>
      <c r="G567" t="s">
        <v>13</v>
      </c>
      <c r="H567" t="s">
        <v>13</v>
      </c>
      <c r="I567">
        <v>53</v>
      </c>
      <c r="J567">
        <f>(moras__2[[#This Row],[EDAD]]-AVERAGE(I:I))/ _xlfn.STDEV.P(I:I)</f>
        <v>0.78301680024322029</v>
      </c>
      <c r="K567" t="str">
        <f>IF(ABS(moras__2[[#This Row],[Z-Score de edad]])&gt;1.96, "Atípico","Normal")</f>
        <v>Normal</v>
      </c>
      <c r="L567">
        <f>(moras__2[[#This Row],[SALARIO]]-AVERAGE(C:C)) / _xlfn.STDEV.P(C:C)</f>
        <v>-0.33267260825711537</v>
      </c>
      <c r="M567" t="str">
        <f>IF(ABS(moras__2[[#This Row],[Z-Score de salario]])&gt;1.96, "Atípico", "Normal")</f>
        <v>Normal</v>
      </c>
      <c r="N567" s="5">
        <f t="shared" si="24"/>
        <v>387763</v>
      </c>
      <c r="O567" s="5">
        <f t="shared" si="25"/>
        <v>53</v>
      </c>
      <c r="P567" s="5" t="str">
        <f t="shared" si="26"/>
        <v>TRABAJADOR INDEPENDIENTE</v>
      </c>
      <c r="Q567" s="5" t="e">
        <f ca="1">IF($H567="SI", $O567, _xludf.NA())</f>
        <v>#NAME?</v>
      </c>
      <c r="R567" s="5">
        <f>IF($H567="NO",$O567, _xludf.NA())</f>
        <v>53</v>
      </c>
      <c r="S567" s="5" t="e">
        <f ca="1">IF($H567="SI",$N567, _xludf.NA())</f>
        <v>#NAME?</v>
      </c>
      <c r="T567" s="5">
        <f>IF($H567="NO",$N567, _xludf.NA())</f>
        <v>387763</v>
      </c>
    </row>
    <row r="568" spans="1:20" x14ac:dyDescent="0.3">
      <c r="A568">
        <v>567</v>
      </c>
      <c r="B568" t="s">
        <v>9</v>
      </c>
      <c r="C568">
        <v>370000</v>
      </c>
      <c r="D568" t="s">
        <v>10</v>
      </c>
      <c r="E568" t="s">
        <v>16</v>
      </c>
      <c r="F568" t="s">
        <v>12</v>
      </c>
      <c r="G568" t="s">
        <v>12</v>
      </c>
      <c r="H568" t="s">
        <v>13</v>
      </c>
      <c r="I568">
        <v>45</v>
      </c>
      <c r="J568">
        <f>(moras__2[[#This Row],[EDAD]]-AVERAGE(I:I))/ _xlfn.STDEV.P(I:I)</f>
        <v>0.2183576569849362</v>
      </c>
      <c r="K568" t="str">
        <f>IF(ABS(moras__2[[#This Row],[Z-Score de edad]])&gt;1.96, "Atípico","Normal")</f>
        <v>Normal</v>
      </c>
      <c r="L568">
        <f>(moras__2[[#This Row],[SALARIO]]-AVERAGE(C:C)) / _xlfn.STDEV.P(C:C)</f>
        <v>-0.35457732424274085</v>
      </c>
      <c r="M568" t="str">
        <f>IF(ABS(moras__2[[#This Row],[Z-Score de salario]])&gt;1.96, "Atípico", "Normal")</f>
        <v>Normal</v>
      </c>
      <c r="N568" s="5">
        <f t="shared" si="24"/>
        <v>370000</v>
      </c>
      <c r="O568" s="5">
        <f t="shared" si="25"/>
        <v>45</v>
      </c>
      <c r="P568" s="5" t="str">
        <f t="shared" si="26"/>
        <v>ASALARIADO</v>
      </c>
      <c r="Q568" s="5" t="e">
        <f ca="1">IF($H568="SI", $O568, _xludf.NA())</f>
        <v>#NAME?</v>
      </c>
      <c r="R568" s="5">
        <f>IF($H568="NO",$O568, _xludf.NA())</f>
        <v>45</v>
      </c>
      <c r="S568" s="5" t="e">
        <f ca="1">IF($H568="SI",$N568, _xludf.NA())</f>
        <v>#NAME?</v>
      </c>
      <c r="T568" s="5">
        <f>IF($H568="NO",$N568, _xludf.NA())</f>
        <v>370000</v>
      </c>
    </row>
    <row r="569" spans="1:20" x14ac:dyDescent="0.3">
      <c r="A569">
        <v>568</v>
      </c>
      <c r="B569" t="s">
        <v>15</v>
      </c>
      <c r="C569">
        <v>444333.33</v>
      </c>
      <c r="D569" t="s">
        <v>10</v>
      </c>
      <c r="E569" t="s">
        <v>16</v>
      </c>
      <c r="F569" t="s">
        <v>12</v>
      </c>
      <c r="G569" t="s">
        <v>13</v>
      </c>
      <c r="H569" t="s">
        <v>13</v>
      </c>
      <c r="I569">
        <v>23</v>
      </c>
      <c r="J569">
        <f>(moras__2[[#This Row],[EDAD]]-AVERAGE(I:I))/ _xlfn.STDEV.P(I:I)</f>
        <v>-1.334454986975345</v>
      </c>
      <c r="K569" t="str">
        <f>IF(ABS(moras__2[[#This Row],[Z-Score de edad]])&gt;1.96, "Atípico","Normal")</f>
        <v>Normal</v>
      </c>
      <c r="L569">
        <f>(moras__2[[#This Row],[SALARIO]]-AVERAGE(C:C)) / _xlfn.STDEV.P(C:C)</f>
        <v>-0.26291203786567752</v>
      </c>
      <c r="M569" t="str">
        <f>IF(ABS(moras__2[[#This Row],[Z-Score de salario]])&gt;1.96, "Atípico", "Normal")</f>
        <v>Normal</v>
      </c>
      <c r="N569" s="5">
        <f t="shared" si="24"/>
        <v>444333.33</v>
      </c>
      <c r="O569" s="5">
        <f t="shared" si="25"/>
        <v>23</v>
      </c>
      <c r="P569" s="5" t="str">
        <f t="shared" si="26"/>
        <v>ASALARIADO</v>
      </c>
      <c r="Q569" s="5" t="e">
        <f ca="1">IF($H569="SI", $O569, _xludf.NA())</f>
        <v>#NAME?</v>
      </c>
      <c r="R569" s="5">
        <f>IF($H569="NO",$O569, _xludf.NA())</f>
        <v>23</v>
      </c>
      <c r="S569" s="5" t="e">
        <f ca="1">IF($H569="SI",$N569, _xludf.NA())</f>
        <v>#NAME?</v>
      </c>
      <c r="T569" s="5">
        <f>IF($H569="NO",$N569, _xludf.NA())</f>
        <v>444333.33</v>
      </c>
    </row>
    <row r="570" spans="1:20" x14ac:dyDescent="0.3">
      <c r="A570">
        <v>569</v>
      </c>
      <c r="B570" t="s">
        <v>9</v>
      </c>
      <c r="C570">
        <v>179344</v>
      </c>
      <c r="D570" t="s">
        <v>10</v>
      </c>
      <c r="E570" t="s">
        <v>16</v>
      </c>
      <c r="F570" t="s">
        <v>12</v>
      </c>
      <c r="G570" t="s">
        <v>13</v>
      </c>
      <c r="H570" t="s">
        <v>13</v>
      </c>
      <c r="I570">
        <v>29</v>
      </c>
      <c r="J570">
        <f>(moras__2[[#This Row],[EDAD]]-AVERAGE(I:I))/ _xlfn.STDEV.P(I:I)</f>
        <v>-0.91096062953163204</v>
      </c>
      <c r="K570" t="str">
        <f>IF(ABS(moras__2[[#This Row],[Z-Score de edad]])&gt;1.96, "Atípico","Normal")</f>
        <v>Normal</v>
      </c>
      <c r="L570">
        <f>(moras__2[[#This Row],[SALARIO]]-AVERAGE(C:C)) / _xlfn.STDEV.P(C:C)</f>
        <v>-0.58968769585538605</v>
      </c>
      <c r="M570" t="str">
        <f>IF(ABS(moras__2[[#This Row],[Z-Score de salario]])&gt;1.96, "Atípico", "Normal")</f>
        <v>Normal</v>
      </c>
      <c r="N570" s="5">
        <f t="shared" si="24"/>
        <v>179344</v>
      </c>
      <c r="O570" s="5">
        <f t="shared" si="25"/>
        <v>29</v>
      </c>
      <c r="P570" s="5" t="str">
        <f t="shared" si="26"/>
        <v>ASALARIADO</v>
      </c>
      <c r="Q570" s="5" t="e">
        <f ca="1">IF($H570="SI", $O570, _xludf.NA())</f>
        <v>#NAME?</v>
      </c>
      <c r="R570" s="5">
        <f>IF($H570="NO",$O570, _xludf.NA())</f>
        <v>29</v>
      </c>
      <c r="S570" s="5" t="e">
        <f ca="1">IF($H570="SI",$N570, _xludf.NA())</f>
        <v>#NAME?</v>
      </c>
      <c r="T570" s="5">
        <f>IF($H570="NO",$N570, _xludf.NA())</f>
        <v>179344</v>
      </c>
    </row>
    <row r="571" spans="1:20" x14ac:dyDescent="0.3">
      <c r="A571">
        <v>570</v>
      </c>
      <c r="B571" t="s">
        <v>15</v>
      </c>
      <c r="C571">
        <v>289448</v>
      </c>
      <c r="D571" t="s">
        <v>18</v>
      </c>
      <c r="E571" t="s">
        <v>16</v>
      </c>
      <c r="F571" t="s">
        <v>12</v>
      </c>
      <c r="G571" t="s">
        <v>13</v>
      </c>
      <c r="H571" t="s">
        <v>13</v>
      </c>
      <c r="I571">
        <v>52</v>
      </c>
      <c r="J571">
        <f>(moras__2[[#This Row],[EDAD]]-AVERAGE(I:I))/ _xlfn.STDEV.P(I:I)</f>
        <v>0.71243440733593477</v>
      </c>
      <c r="K571" t="str">
        <f>IF(ABS(moras__2[[#This Row],[Z-Score de edad]])&gt;1.96, "Atípico","Normal")</f>
        <v>Normal</v>
      </c>
      <c r="L571">
        <f>(moras__2[[#This Row],[SALARIO]]-AVERAGE(C:C)) / _xlfn.STDEV.P(C:C)</f>
        <v>-0.45391125894262857</v>
      </c>
      <c r="M571" t="str">
        <f>IF(ABS(moras__2[[#This Row],[Z-Score de salario]])&gt;1.96, "Atípico", "Normal")</f>
        <v>Normal</v>
      </c>
      <c r="N571" s="5">
        <f t="shared" si="24"/>
        <v>289448</v>
      </c>
      <c r="O571" s="5">
        <f t="shared" si="25"/>
        <v>52</v>
      </c>
      <c r="P571" s="5" t="str">
        <f t="shared" si="26"/>
        <v>TRABAJADOR INDEPENDIENTE</v>
      </c>
      <c r="Q571" s="5" t="e">
        <f ca="1">IF($H571="SI", $O571, _xludf.NA())</f>
        <v>#NAME?</v>
      </c>
      <c r="R571" s="5">
        <f>IF($H571="NO",$O571, _xludf.NA())</f>
        <v>52</v>
      </c>
      <c r="S571" s="5" t="e">
        <f ca="1">IF($H571="SI",$N571, _xludf.NA())</f>
        <v>#NAME?</v>
      </c>
      <c r="T571" s="5">
        <f>IF($H571="NO",$N571, _xludf.NA())</f>
        <v>289448</v>
      </c>
    </row>
    <row r="572" spans="1:20" x14ac:dyDescent="0.3">
      <c r="A572">
        <v>571</v>
      </c>
      <c r="B572" t="s">
        <v>9</v>
      </c>
      <c r="C572">
        <v>588210</v>
      </c>
      <c r="D572" t="s">
        <v>10</v>
      </c>
      <c r="E572" t="s">
        <v>11</v>
      </c>
      <c r="F572" t="s">
        <v>12</v>
      </c>
      <c r="G572" t="s">
        <v>13</v>
      </c>
      <c r="H572" t="s">
        <v>12</v>
      </c>
      <c r="I572">
        <v>35</v>
      </c>
      <c r="J572">
        <f>(moras__2[[#This Row],[EDAD]]-AVERAGE(I:I))/ _xlfn.STDEV.P(I:I)</f>
        <v>-0.48746627208791893</v>
      </c>
      <c r="K572" t="str">
        <f>IF(ABS(moras__2[[#This Row],[Z-Score de edad]])&gt;1.96, "Atípico","Normal")</f>
        <v>Normal</v>
      </c>
      <c r="L572">
        <f>(moras__2[[#This Row],[SALARIO]]-AVERAGE(C:C)) / _xlfn.STDEV.P(C:C)</f>
        <v>-8.5488314772305618E-2</v>
      </c>
      <c r="M572" t="str">
        <f>IF(ABS(moras__2[[#This Row],[Z-Score de salario]])&gt;1.96, "Atípico", "Normal")</f>
        <v>Normal</v>
      </c>
      <c r="N572" s="5">
        <f t="shared" si="24"/>
        <v>588210</v>
      </c>
      <c r="O572" s="5">
        <f t="shared" si="25"/>
        <v>35</v>
      </c>
      <c r="P572" s="5" t="str">
        <f t="shared" si="26"/>
        <v>ASALARIADO</v>
      </c>
      <c r="Q572" s="5">
        <f>IF($H572="SI", $O572, _xludf.NA())</f>
        <v>35</v>
      </c>
      <c r="R572" s="5" t="e">
        <f ca="1">IF($H572="NO",$O572, _xludf.NA())</f>
        <v>#NAME?</v>
      </c>
      <c r="S572" s="5">
        <f>IF($H572="SI",$N572, _xludf.NA())</f>
        <v>588210</v>
      </c>
      <c r="T572" s="5" t="e">
        <f ca="1">IF($H572="NO",$N572, _xludf.NA())</f>
        <v>#NAME?</v>
      </c>
    </row>
    <row r="573" spans="1:20" x14ac:dyDescent="0.3">
      <c r="A573">
        <v>572</v>
      </c>
      <c r="B573" t="s">
        <v>9</v>
      </c>
      <c r="C573">
        <v>336000</v>
      </c>
      <c r="D573" t="s">
        <v>10</v>
      </c>
      <c r="E573" t="s">
        <v>16</v>
      </c>
      <c r="F573" t="s">
        <v>12</v>
      </c>
      <c r="G573" t="s">
        <v>13</v>
      </c>
      <c r="H573" t="s">
        <v>13</v>
      </c>
      <c r="I573">
        <v>53</v>
      </c>
      <c r="J573">
        <f>(moras__2[[#This Row],[EDAD]]-AVERAGE(I:I))/ _xlfn.STDEV.P(I:I)</f>
        <v>0.78301680024322029</v>
      </c>
      <c r="K573" t="str">
        <f>IF(ABS(moras__2[[#This Row],[Z-Score de edad]])&gt;1.96, "Atípico","Normal")</f>
        <v>Normal</v>
      </c>
      <c r="L573">
        <f>(moras__2[[#This Row],[SALARIO]]-AVERAGE(C:C)) / _xlfn.STDEV.P(C:C)</f>
        <v>-0.39650494590075286</v>
      </c>
      <c r="M573" t="str">
        <f>IF(ABS(moras__2[[#This Row],[Z-Score de salario]])&gt;1.96, "Atípico", "Normal")</f>
        <v>Normal</v>
      </c>
      <c r="N573" s="5">
        <f t="shared" si="24"/>
        <v>336000</v>
      </c>
      <c r="O573" s="5">
        <f t="shared" si="25"/>
        <v>53</v>
      </c>
      <c r="P573" s="5" t="str">
        <f t="shared" si="26"/>
        <v>ASALARIADO</v>
      </c>
      <c r="Q573" s="5" t="e">
        <f ca="1">IF($H573="SI", $O573, _xludf.NA())</f>
        <v>#NAME?</v>
      </c>
      <c r="R573" s="5">
        <f>IF($H573="NO",$O573, _xludf.NA())</f>
        <v>53</v>
      </c>
      <c r="S573" s="5" t="e">
        <f ca="1">IF($H573="SI",$N573, _xludf.NA())</f>
        <v>#NAME?</v>
      </c>
      <c r="T573" s="5">
        <f>IF($H573="NO",$N573, _xludf.NA())</f>
        <v>336000</v>
      </c>
    </row>
    <row r="574" spans="1:20" x14ac:dyDescent="0.3">
      <c r="A574">
        <v>573</v>
      </c>
      <c r="B574" t="s">
        <v>9</v>
      </c>
      <c r="C574">
        <v>452192.8</v>
      </c>
      <c r="D574" t="s">
        <v>10</v>
      </c>
      <c r="E574" t="s">
        <v>16</v>
      </c>
      <c r="F574" t="s">
        <v>12</v>
      </c>
      <c r="G574" t="s">
        <v>13</v>
      </c>
      <c r="H574" t="s">
        <v>13</v>
      </c>
      <c r="I574">
        <v>49</v>
      </c>
      <c r="J574">
        <f>(moras__2[[#This Row],[EDAD]]-AVERAGE(I:I))/ _xlfn.STDEV.P(I:I)</f>
        <v>0.50068722861407822</v>
      </c>
      <c r="K574" t="str">
        <f>IF(ABS(moras__2[[#This Row],[Z-Score de edad]])&gt;1.96, "Atípico","Normal")</f>
        <v>Normal</v>
      </c>
      <c r="L574">
        <f>(moras__2[[#This Row],[SALARIO]]-AVERAGE(C:C)) / _xlfn.STDEV.P(C:C)</f>
        <v>-0.25322001184825121</v>
      </c>
      <c r="M574" t="str">
        <f>IF(ABS(moras__2[[#This Row],[Z-Score de salario]])&gt;1.96, "Atípico", "Normal")</f>
        <v>Normal</v>
      </c>
      <c r="N574" s="5">
        <f t="shared" si="24"/>
        <v>452192.8</v>
      </c>
      <c r="O574" s="5">
        <f t="shared" si="25"/>
        <v>49</v>
      </c>
      <c r="P574" s="5" t="str">
        <f t="shared" si="26"/>
        <v>ASALARIADO</v>
      </c>
      <c r="Q574" s="5" t="e">
        <f ca="1">IF($H574="SI", $O574, _xludf.NA())</f>
        <v>#NAME?</v>
      </c>
      <c r="R574" s="5">
        <f>IF($H574="NO",$O574, _xludf.NA())</f>
        <v>49</v>
      </c>
      <c r="S574" s="5" t="e">
        <f ca="1">IF($H574="SI",$N574, _xludf.NA())</f>
        <v>#NAME?</v>
      </c>
      <c r="T574" s="5">
        <f>IF($H574="NO",$N574, _xludf.NA())</f>
        <v>452192.8</v>
      </c>
    </row>
    <row r="575" spans="1:20" x14ac:dyDescent="0.3">
      <c r="A575">
        <v>574</v>
      </c>
      <c r="B575" t="s">
        <v>9</v>
      </c>
      <c r="C575">
        <v>360000</v>
      </c>
      <c r="D575" t="s">
        <v>10</v>
      </c>
      <c r="E575" t="s">
        <v>16</v>
      </c>
      <c r="F575" t="s">
        <v>12</v>
      </c>
      <c r="G575" t="s">
        <v>13</v>
      </c>
      <c r="H575" t="s">
        <v>13</v>
      </c>
      <c r="I575">
        <v>36</v>
      </c>
      <c r="J575">
        <f>(moras__2[[#This Row],[EDAD]]-AVERAGE(I:I))/ _xlfn.STDEV.P(I:I)</f>
        <v>-0.41688387918063341</v>
      </c>
      <c r="K575" t="str">
        <f>IF(ABS(moras__2[[#This Row],[Z-Score de edad]])&gt;1.96, "Atípico","Normal")</f>
        <v>Normal</v>
      </c>
      <c r="L575">
        <f>(moras__2[[#This Row],[SALARIO]]-AVERAGE(C:C)) / _xlfn.STDEV.P(C:C)</f>
        <v>-0.36690897767156788</v>
      </c>
      <c r="M575" t="str">
        <f>IF(ABS(moras__2[[#This Row],[Z-Score de salario]])&gt;1.96, "Atípico", "Normal")</f>
        <v>Normal</v>
      </c>
      <c r="N575" s="5">
        <f t="shared" si="24"/>
        <v>360000</v>
      </c>
      <c r="O575" s="5">
        <f t="shared" si="25"/>
        <v>36</v>
      </c>
      <c r="P575" s="5" t="str">
        <f t="shared" si="26"/>
        <v>ASALARIADO</v>
      </c>
      <c r="Q575" s="5" t="e">
        <f ca="1">IF($H575="SI", $O575, _xludf.NA())</f>
        <v>#NAME?</v>
      </c>
      <c r="R575" s="5">
        <f>IF($H575="NO",$O575, _xludf.NA())</f>
        <v>36</v>
      </c>
      <c r="S575" s="5" t="e">
        <f ca="1">IF($H575="SI",$N575, _xludf.NA())</f>
        <v>#NAME?</v>
      </c>
      <c r="T575" s="5">
        <f>IF($H575="NO",$N575, _xludf.NA())</f>
        <v>360000</v>
      </c>
    </row>
    <row r="576" spans="1:20" x14ac:dyDescent="0.3">
      <c r="A576">
        <v>575</v>
      </c>
      <c r="B576" t="s">
        <v>15</v>
      </c>
      <c r="C576">
        <v>3033354.29</v>
      </c>
      <c r="D576" t="s">
        <v>10</v>
      </c>
      <c r="E576" t="s">
        <v>11</v>
      </c>
      <c r="F576" t="s">
        <v>12</v>
      </c>
      <c r="G576" t="s">
        <v>13</v>
      </c>
      <c r="H576" t="s">
        <v>13</v>
      </c>
      <c r="I576">
        <v>27</v>
      </c>
      <c r="J576">
        <f>(moras__2[[#This Row],[EDAD]]-AVERAGE(I:I))/ _xlfn.STDEV.P(I:I)</f>
        <v>-1.052125415346203</v>
      </c>
      <c r="K576" t="str">
        <f>IF(ABS(moras__2[[#This Row],[Z-Score de edad]])&gt;1.96, "Atípico","Normal")</f>
        <v>Normal</v>
      </c>
      <c r="L576">
        <f>(moras__2[[#This Row],[SALARIO]]-AVERAGE(C:C)) / _xlfn.STDEV.P(C:C)</f>
        <v>2.9297788820032347</v>
      </c>
      <c r="M576" t="str">
        <f>IF(ABS(moras__2[[#This Row],[Z-Score de salario]])&gt;1.96, "Atípico", "Normal")</f>
        <v>Atípico</v>
      </c>
      <c r="N576" s="5">
        <f t="shared" si="24"/>
        <v>3033354.29</v>
      </c>
      <c r="O576" s="5">
        <f t="shared" si="25"/>
        <v>27</v>
      </c>
      <c r="P576" s="5" t="str">
        <f t="shared" si="26"/>
        <v>ASALARIADO</v>
      </c>
      <c r="Q576" s="5" t="e">
        <f ca="1">IF($H576="SI", $O576, _xludf.NA())</f>
        <v>#NAME?</v>
      </c>
      <c r="R576" s="5">
        <f>IF($H576="NO",$O576, _xludf.NA())</f>
        <v>27</v>
      </c>
      <c r="S576" s="5" t="e">
        <f ca="1">IF($H576="SI",$N576, _xludf.NA())</f>
        <v>#NAME?</v>
      </c>
      <c r="T576" s="5">
        <f>IF($H576="NO",$N576, _xludf.NA())</f>
        <v>3033354.29</v>
      </c>
    </row>
    <row r="577" spans="1:20" x14ac:dyDescent="0.3">
      <c r="A577">
        <v>576</v>
      </c>
      <c r="B577" t="s">
        <v>15</v>
      </c>
      <c r="C577">
        <v>1176797.18</v>
      </c>
      <c r="D577" t="s">
        <v>10</v>
      </c>
      <c r="E577" t="s">
        <v>16</v>
      </c>
      <c r="F577" t="s">
        <v>12</v>
      </c>
      <c r="G577" t="s">
        <v>13</v>
      </c>
      <c r="H577" t="s">
        <v>13</v>
      </c>
      <c r="I577">
        <v>60</v>
      </c>
      <c r="J577">
        <f>(moras__2[[#This Row],[EDAD]]-AVERAGE(I:I))/ _xlfn.STDEV.P(I:I)</f>
        <v>1.2770935505942189</v>
      </c>
      <c r="K577" t="str">
        <f>IF(ABS(moras__2[[#This Row],[Z-Score de edad]])&gt;1.96, "Atípico","Normal")</f>
        <v>Normal</v>
      </c>
      <c r="L577">
        <f>(moras__2[[#This Row],[SALARIO]]-AVERAGE(C:C)) / _xlfn.STDEV.P(C:C)</f>
        <v>0.64033699686875911</v>
      </c>
      <c r="M577" t="str">
        <f>IF(ABS(moras__2[[#This Row],[Z-Score de salario]])&gt;1.96, "Atípico", "Normal")</f>
        <v>Normal</v>
      </c>
      <c r="N577" s="5">
        <f t="shared" si="24"/>
        <v>1176797.18</v>
      </c>
      <c r="O577" s="5">
        <f t="shared" si="25"/>
        <v>60</v>
      </c>
      <c r="P577" s="5" t="str">
        <f t="shared" si="26"/>
        <v>ASALARIADO</v>
      </c>
      <c r="Q577" s="5" t="e">
        <f ca="1">IF($H577="SI", $O577, _xludf.NA())</f>
        <v>#NAME?</v>
      </c>
      <c r="R577" s="5">
        <f>IF($H577="NO",$O577, _xludf.NA())</f>
        <v>60</v>
      </c>
      <c r="S577" s="5" t="e">
        <f ca="1">IF($H577="SI",$N577, _xludf.NA())</f>
        <v>#NAME?</v>
      </c>
      <c r="T577" s="5">
        <f>IF($H577="NO",$N577, _xludf.NA())</f>
        <v>1176797.18</v>
      </c>
    </row>
    <row r="578" spans="1:20" x14ac:dyDescent="0.3">
      <c r="A578">
        <v>577</v>
      </c>
      <c r="B578" t="s">
        <v>9</v>
      </c>
      <c r="C578">
        <v>293293</v>
      </c>
      <c r="D578" t="s">
        <v>10</v>
      </c>
      <c r="E578" t="s">
        <v>16</v>
      </c>
      <c r="F578" t="s">
        <v>12</v>
      </c>
      <c r="G578" t="s">
        <v>13</v>
      </c>
      <c r="H578" t="s">
        <v>13</v>
      </c>
      <c r="I578">
        <v>51</v>
      </c>
      <c r="J578">
        <f>(moras__2[[#This Row],[EDAD]]-AVERAGE(I:I))/ _xlfn.STDEV.P(I:I)</f>
        <v>0.64185201442864925</v>
      </c>
      <c r="K578" t="str">
        <f>IF(ABS(moras__2[[#This Row],[Z-Score de edad]])&gt;1.96, "Atípico","Normal")</f>
        <v>Normal</v>
      </c>
      <c r="L578">
        <f>(moras__2[[#This Row],[SALARIO]]-AVERAGE(C:C)) / _xlfn.STDEV.P(C:C)</f>
        <v>-0.44916973819924455</v>
      </c>
      <c r="M578" t="str">
        <f>IF(ABS(moras__2[[#This Row],[Z-Score de salario]])&gt;1.96, "Atípico", "Normal")</f>
        <v>Normal</v>
      </c>
      <c r="N578" s="5">
        <f t="shared" si="24"/>
        <v>293293</v>
      </c>
      <c r="O578" s="5">
        <f t="shared" si="25"/>
        <v>51</v>
      </c>
      <c r="P578" s="5" t="str">
        <f t="shared" si="26"/>
        <v>ASALARIADO</v>
      </c>
      <c r="Q578" s="5" t="e">
        <f ca="1">IF($H578="SI", $O578, _xludf.NA())</f>
        <v>#NAME?</v>
      </c>
      <c r="R578" s="5">
        <f>IF($H578="NO",$O578, _xludf.NA())</f>
        <v>51</v>
      </c>
      <c r="S578" s="5" t="e">
        <f ca="1">IF($H578="SI",$N578, _xludf.NA())</f>
        <v>#NAME?</v>
      </c>
      <c r="T578" s="5">
        <f>IF($H578="NO",$N578, _xludf.NA())</f>
        <v>293293</v>
      </c>
    </row>
    <row r="579" spans="1:20" x14ac:dyDescent="0.3">
      <c r="A579">
        <v>578</v>
      </c>
      <c r="B579" t="s">
        <v>9</v>
      </c>
      <c r="C579">
        <v>297046</v>
      </c>
      <c r="D579" t="s">
        <v>17</v>
      </c>
      <c r="E579" t="s">
        <v>16</v>
      </c>
      <c r="F579" t="s">
        <v>12</v>
      </c>
      <c r="G579" t="s">
        <v>13</v>
      </c>
      <c r="H579" t="s">
        <v>13</v>
      </c>
      <c r="I579">
        <v>30</v>
      </c>
      <c r="J579">
        <f>(moras__2[[#This Row],[EDAD]]-AVERAGE(I:I))/ _xlfn.STDEV.P(I:I)</f>
        <v>-0.84037823662434652</v>
      </c>
      <c r="K579" t="str">
        <f>IF(ABS(moras__2[[#This Row],[Z-Score de edad]])&gt;1.96, "Atípico","Normal")</f>
        <v>Normal</v>
      </c>
      <c r="L579">
        <f>(moras__2[[#This Row],[SALARIO]]-AVERAGE(C:C)) / _xlfn.STDEV.P(C:C)</f>
        <v>-0.44454166866740574</v>
      </c>
      <c r="M579" t="str">
        <f>IF(ABS(moras__2[[#This Row],[Z-Score de salario]])&gt;1.96, "Atípico", "Normal")</f>
        <v>Normal</v>
      </c>
      <c r="N579" s="5">
        <f t="shared" ref="N579:N642" si="27">IF(ISBLANK(C579),  MEDIAN($C$2:$C$5001), C579)</f>
        <v>297046</v>
      </c>
      <c r="O579" s="5">
        <f t="shared" ref="O579:O642" si="28">IF(ISBLANK(I579), MEDIAN($I$2:$I$5001), I579)</f>
        <v>30</v>
      </c>
      <c r="P579" s="5" t="str">
        <f t="shared" ref="P579:P642" si="29">IF(ISBLANK(D579), "ASALARIADO", D579)</f>
        <v>ASEGURADO VOLUNTARIO</v>
      </c>
      <c r="Q579" s="5" t="e">
        <f ca="1">IF($H579="SI", $O579, _xludf.NA())</f>
        <v>#NAME?</v>
      </c>
      <c r="R579" s="5">
        <f>IF($H579="NO",$O579, _xludf.NA())</f>
        <v>30</v>
      </c>
      <c r="S579" s="5" t="e">
        <f ca="1">IF($H579="SI",$N579, _xludf.NA())</f>
        <v>#NAME?</v>
      </c>
      <c r="T579" s="5">
        <f>IF($H579="NO",$N579, _xludf.NA())</f>
        <v>297046</v>
      </c>
    </row>
    <row r="580" spans="1:20" x14ac:dyDescent="0.3">
      <c r="A580">
        <v>579</v>
      </c>
      <c r="B580" t="s">
        <v>15</v>
      </c>
      <c r="C580">
        <v>962128.4</v>
      </c>
      <c r="D580" t="s">
        <v>10</v>
      </c>
      <c r="E580" t="s">
        <v>16</v>
      </c>
      <c r="F580" t="s">
        <v>12</v>
      </c>
      <c r="G580" t="s">
        <v>13</v>
      </c>
      <c r="H580" t="s">
        <v>13</v>
      </c>
      <c r="I580">
        <v>32</v>
      </c>
      <c r="J580">
        <f>(moras__2[[#This Row],[EDAD]]-AVERAGE(I:I))/ _xlfn.STDEV.P(I:I)</f>
        <v>-0.69921345080977548</v>
      </c>
      <c r="K580" t="str">
        <f>IF(ABS(moras__2[[#This Row],[Z-Score de edad]])&gt;1.96, "Atípico","Normal")</f>
        <v>Normal</v>
      </c>
      <c r="L580">
        <f>(moras__2[[#This Row],[SALARIO]]-AVERAGE(C:C)) / _xlfn.STDEV.P(C:C)</f>
        <v>0.37561489717384716</v>
      </c>
      <c r="M580" t="str">
        <f>IF(ABS(moras__2[[#This Row],[Z-Score de salario]])&gt;1.96, "Atípico", "Normal")</f>
        <v>Normal</v>
      </c>
      <c r="N580" s="5">
        <f t="shared" si="27"/>
        <v>962128.4</v>
      </c>
      <c r="O580" s="5">
        <f t="shared" si="28"/>
        <v>32</v>
      </c>
      <c r="P580" s="5" t="str">
        <f t="shared" si="29"/>
        <v>ASALARIADO</v>
      </c>
      <c r="Q580" s="5" t="e">
        <f ca="1">IF($H580="SI", $O580, _xludf.NA())</f>
        <v>#NAME?</v>
      </c>
      <c r="R580" s="5">
        <f>IF($H580="NO",$O580, _xludf.NA())</f>
        <v>32</v>
      </c>
      <c r="S580" s="5" t="e">
        <f ca="1">IF($H580="SI",$N580, _xludf.NA())</f>
        <v>#NAME?</v>
      </c>
      <c r="T580" s="5">
        <f>IF($H580="NO",$N580, _xludf.NA())</f>
        <v>962128.4</v>
      </c>
    </row>
    <row r="581" spans="1:20" x14ac:dyDescent="0.3">
      <c r="A581">
        <v>580</v>
      </c>
      <c r="B581" t="s">
        <v>9</v>
      </c>
      <c r="C581">
        <v>800945.46</v>
      </c>
      <c r="D581" t="s">
        <v>10</v>
      </c>
      <c r="E581" t="s">
        <v>16</v>
      </c>
      <c r="F581" t="s">
        <v>12</v>
      </c>
      <c r="G581" t="s">
        <v>13</v>
      </c>
      <c r="H581" t="s">
        <v>13</v>
      </c>
      <c r="I581">
        <v>46</v>
      </c>
      <c r="J581">
        <f>(moras__2[[#This Row],[EDAD]]-AVERAGE(I:I))/ _xlfn.STDEV.P(I:I)</f>
        <v>0.28894004989222172</v>
      </c>
      <c r="K581" t="str">
        <f>IF(ABS(moras__2[[#This Row],[Z-Score de edad]])&gt;1.96, "Atípico","Normal")</f>
        <v>Normal</v>
      </c>
      <c r="L581">
        <f>(moras__2[[#This Row],[SALARIO]]-AVERAGE(C:C)) / _xlfn.STDEV.P(C:C)</f>
        <v>0.17684968170190446</v>
      </c>
      <c r="M581" t="str">
        <f>IF(ABS(moras__2[[#This Row],[Z-Score de salario]])&gt;1.96, "Atípico", "Normal")</f>
        <v>Normal</v>
      </c>
      <c r="N581" s="5">
        <f t="shared" si="27"/>
        <v>800945.46</v>
      </c>
      <c r="O581" s="5">
        <f t="shared" si="28"/>
        <v>46</v>
      </c>
      <c r="P581" s="5" t="str">
        <f t="shared" si="29"/>
        <v>ASALARIADO</v>
      </c>
      <c r="Q581" s="5" t="e">
        <f ca="1">IF($H581="SI", $O581, _xludf.NA())</f>
        <v>#NAME?</v>
      </c>
      <c r="R581" s="5">
        <f>IF($H581="NO",$O581, _xludf.NA())</f>
        <v>46</v>
      </c>
      <c r="S581" s="5" t="e">
        <f ca="1">IF($H581="SI",$N581, _xludf.NA())</f>
        <v>#NAME?</v>
      </c>
      <c r="T581" s="5">
        <f>IF($H581="NO",$N581, _xludf.NA())</f>
        <v>800945.46</v>
      </c>
    </row>
    <row r="582" spans="1:20" x14ac:dyDescent="0.3">
      <c r="A582">
        <v>581</v>
      </c>
      <c r="B582" t="s">
        <v>9</v>
      </c>
      <c r="C582">
        <v>445567</v>
      </c>
      <c r="D582" t="s">
        <v>18</v>
      </c>
      <c r="E582" t="s">
        <v>16</v>
      </c>
      <c r="F582" t="s">
        <v>12</v>
      </c>
      <c r="G582" t="s">
        <v>13</v>
      </c>
      <c r="H582" t="s">
        <v>12</v>
      </c>
      <c r="I582">
        <v>56</v>
      </c>
      <c r="J582">
        <f>(moras__2[[#This Row],[EDAD]]-AVERAGE(I:I))/ _xlfn.STDEV.P(I:I)</f>
        <v>0.99476397896507684</v>
      </c>
      <c r="K582" t="str">
        <f>IF(ABS(moras__2[[#This Row],[Z-Score de edad]])&gt;1.96, "Atípico","Normal")</f>
        <v>Normal</v>
      </c>
      <c r="L582">
        <f>(moras__2[[#This Row],[SALARIO]]-AVERAGE(C:C)) / _xlfn.STDEV.P(C:C)</f>
        <v>-0.26139071877712344</v>
      </c>
      <c r="M582" t="str">
        <f>IF(ABS(moras__2[[#This Row],[Z-Score de salario]])&gt;1.96, "Atípico", "Normal")</f>
        <v>Normal</v>
      </c>
      <c r="N582" s="5">
        <f t="shared" si="27"/>
        <v>445567</v>
      </c>
      <c r="O582" s="5">
        <f t="shared" si="28"/>
        <v>56</v>
      </c>
      <c r="P582" s="5" t="str">
        <f t="shared" si="29"/>
        <v>TRABAJADOR INDEPENDIENTE</v>
      </c>
      <c r="Q582" s="5">
        <f>IF($H582="SI", $O582, _xludf.NA())</f>
        <v>56</v>
      </c>
      <c r="R582" s="5" t="e">
        <f ca="1">IF($H582="NO",$O582, _xludf.NA())</f>
        <v>#NAME?</v>
      </c>
      <c r="S582" s="5">
        <f>IF($H582="SI",$N582, _xludf.NA())</f>
        <v>445567</v>
      </c>
      <c r="T582" s="5" t="e">
        <f ca="1">IF($H582="NO",$N582, _xludf.NA())</f>
        <v>#NAME?</v>
      </c>
    </row>
    <row r="583" spans="1:20" x14ac:dyDescent="0.3">
      <c r="A583">
        <v>582</v>
      </c>
      <c r="B583" t="s">
        <v>9</v>
      </c>
      <c r="C583">
        <v>130000</v>
      </c>
      <c r="D583" t="s">
        <v>10</v>
      </c>
      <c r="E583" t="s">
        <v>16</v>
      </c>
      <c r="F583" t="s">
        <v>12</v>
      </c>
      <c r="G583" t="s">
        <v>13</v>
      </c>
      <c r="H583" t="s">
        <v>13</v>
      </c>
      <c r="I583">
        <v>26</v>
      </c>
      <c r="J583">
        <f>(moras__2[[#This Row],[EDAD]]-AVERAGE(I:I))/ _xlfn.STDEV.P(I:I)</f>
        <v>-1.1227078082534885</v>
      </c>
      <c r="K583" t="str">
        <f>IF(ABS(moras__2[[#This Row],[Z-Score de edad]])&gt;1.96, "Atípico","Normal")</f>
        <v>Normal</v>
      </c>
      <c r="L583">
        <f>(moras__2[[#This Row],[SALARIO]]-AVERAGE(C:C)) / _xlfn.STDEV.P(C:C)</f>
        <v>-0.65053700653459023</v>
      </c>
      <c r="M583" t="str">
        <f>IF(ABS(moras__2[[#This Row],[Z-Score de salario]])&gt;1.96, "Atípico", "Normal")</f>
        <v>Normal</v>
      </c>
      <c r="N583" s="5">
        <f t="shared" si="27"/>
        <v>130000</v>
      </c>
      <c r="O583" s="5">
        <f t="shared" si="28"/>
        <v>26</v>
      </c>
      <c r="P583" s="5" t="str">
        <f t="shared" si="29"/>
        <v>ASALARIADO</v>
      </c>
      <c r="Q583" s="5" t="e">
        <f ca="1">IF($H583="SI", $O583, _xludf.NA())</f>
        <v>#NAME?</v>
      </c>
      <c r="R583" s="5">
        <f>IF($H583="NO",$O583, _xludf.NA())</f>
        <v>26</v>
      </c>
      <c r="S583" s="5" t="e">
        <f ca="1">IF($H583="SI",$N583, _xludf.NA())</f>
        <v>#NAME?</v>
      </c>
      <c r="T583" s="5">
        <f>IF($H583="NO",$N583, _xludf.NA())</f>
        <v>130000</v>
      </c>
    </row>
    <row r="584" spans="1:20" x14ac:dyDescent="0.3">
      <c r="A584">
        <v>583</v>
      </c>
      <c r="B584" t="s">
        <v>9</v>
      </c>
      <c r="C584">
        <v>753130.72</v>
      </c>
      <c r="D584" t="s">
        <v>10</v>
      </c>
      <c r="E584" t="s">
        <v>16</v>
      </c>
      <c r="F584" t="s">
        <v>12</v>
      </c>
      <c r="G584" t="s">
        <v>13</v>
      </c>
      <c r="H584" t="s">
        <v>13</v>
      </c>
      <c r="I584">
        <v>22</v>
      </c>
      <c r="J584">
        <f>(moras__2[[#This Row],[EDAD]]-AVERAGE(I:I))/ _xlfn.STDEV.P(I:I)</f>
        <v>-1.4050373798826306</v>
      </c>
      <c r="K584" t="str">
        <f>IF(ABS(moras__2[[#This Row],[Z-Score de edad]])&gt;1.96, "Atípico","Normal")</f>
        <v>Normal</v>
      </c>
      <c r="L584">
        <f>(moras__2[[#This Row],[SALARIO]]-AVERAGE(C:C)) / _xlfn.STDEV.P(C:C)</f>
        <v>0.11788620145495705</v>
      </c>
      <c r="M584" t="str">
        <f>IF(ABS(moras__2[[#This Row],[Z-Score de salario]])&gt;1.96, "Atípico", "Normal")</f>
        <v>Normal</v>
      </c>
      <c r="N584" s="5">
        <f t="shared" si="27"/>
        <v>753130.72</v>
      </c>
      <c r="O584" s="5">
        <f t="shared" si="28"/>
        <v>22</v>
      </c>
      <c r="P584" s="5" t="str">
        <f t="shared" si="29"/>
        <v>ASALARIADO</v>
      </c>
      <c r="Q584" s="5" t="e">
        <f ca="1">IF($H584="SI", $O584, _xludf.NA())</f>
        <v>#NAME?</v>
      </c>
      <c r="R584" s="5">
        <f>IF($H584="NO",$O584, _xludf.NA())</f>
        <v>22</v>
      </c>
      <c r="S584" s="5" t="e">
        <f ca="1">IF($H584="SI",$N584, _xludf.NA())</f>
        <v>#NAME?</v>
      </c>
      <c r="T584" s="5">
        <f>IF($H584="NO",$N584, _xludf.NA())</f>
        <v>753130.72</v>
      </c>
    </row>
    <row r="585" spans="1:20" x14ac:dyDescent="0.3">
      <c r="A585">
        <v>584</v>
      </c>
      <c r="B585" t="s">
        <v>9</v>
      </c>
      <c r="C585">
        <v>180000</v>
      </c>
      <c r="D585" t="s">
        <v>10</v>
      </c>
      <c r="E585" t="s">
        <v>16</v>
      </c>
      <c r="F585" t="s">
        <v>12</v>
      </c>
      <c r="G585" t="s">
        <v>13</v>
      </c>
      <c r="H585" t="s">
        <v>13</v>
      </c>
      <c r="I585">
        <v>28</v>
      </c>
      <c r="J585">
        <f>(moras__2[[#This Row],[EDAD]]-AVERAGE(I:I))/ _xlfn.STDEV.P(I:I)</f>
        <v>-0.98154302243891756</v>
      </c>
      <c r="K585" t="str">
        <f>IF(ABS(moras__2[[#This Row],[Z-Score de edad]])&gt;1.96, "Atípico","Normal")</f>
        <v>Normal</v>
      </c>
      <c r="L585">
        <f>(moras__2[[#This Row],[SALARIO]]-AVERAGE(C:C)) / _xlfn.STDEV.P(C:C)</f>
        <v>-0.58887873939045499</v>
      </c>
      <c r="M585" t="str">
        <f>IF(ABS(moras__2[[#This Row],[Z-Score de salario]])&gt;1.96, "Atípico", "Normal")</f>
        <v>Normal</v>
      </c>
      <c r="N585" s="5">
        <f t="shared" si="27"/>
        <v>180000</v>
      </c>
      <c r="O585" s="5">
        <f t="shared" si="28"/>
        <v>28</v>
      </c>
      <c r="P585" s="5" t="str">
        <f t="shared" si="29"/>
        <v>ASALARIADO</v>
      </c>
      <c r="Q585" s="5" t="e">
        <f ca="1">IF($H585="SI", $O585, _xludf.NA())</f>
        <v>#NAME?</v>
      </c>
      <c r="R585" s="5">
        <f>IF($H585="NO",$O585, _xludf.NA())</f>
        <v>28</v>
      </c>
      <c r="S585" s="5" t="e">
        <f ca="1">IF($H585="SI",$N585, _xludf.NA())</f>
        <v>#NAME?</v>
      </c>
      <c r="T585" s="5">
        <f>IF($H585="NO",$N585, _xludf.NA())</f>
        <v>180000</v>
      </c>
    </row>
    <row r="586" spans="1:20" x14ac:dyDescent="0.3">
      <c r="A586">
        <v>585</v>
      </c>
      <c r="B586" t="s">
        <v>9</v>
      </c>
      <c r="C586">
        <v>377035</v>
      </c>
      <c r="D586" t="s">
        <v>18</v>
      </c>
      <c r="E586" t="s">
        <v>16</v>
      </c>
      <c r="F586" t="s">
        <v>12</v>
      </c>
      <c r="G586" t="s">
        <v>13</v>
      </c>
      <c r="H586" t="s">
        <v>12</v>
      </c>
      <c r="I586">
        <v>49</v>
      </c>
      <c r="J586">
        <f>(moras__2[[#This Row],[EDAD]]-AVERAGE(I:I))/ _xlfn.STDEV.P(I:I)</f>
        <v>0.50068722861407822</v>
      </c>
      <c r="K586" t="str">
        <f>IF(ABS(moras__2[[#This Row],[Z-Score de edad]])&gt;1.96, "Atípico","Normal")</f>
        <v>Normal</v>
      </c>
      <c r="L586">
        <f>(moras__2[[#This Row],[SALARIO]]-AVERAGE(C:C)) / _xlfn.STDEV.P(C:C)</f>
        <v>-0.34590200605556098</v>
      </c>
      <c r="M586" t="str">
        <f>IF(ABS(moras__2[[#This Row],[Z-Score de salario]])&gt;1.96, "Atípico", "Normal")</f>
        <v>Normal</v>
      </c>
      <c r="N586" s="5">
        <f t="shared" si="27"/>
        <v>377035</v>
      </c>
      <c r="O586" s="5">
        <f t="shared" si="28"/>
        <v>49</v>
      </c>
      <c r="P586" s="5" t="str">
        <f t="shared" si="29"/>
        <v>TRABAJADOR INDEPENDIENTE</v>
      </c>
      <c r="Q586" s="5">
        <f>IF($H586="SI", $O586, _xludf.NA())</f>
        <v>49</v>
      </c>
      <c r="R586" s="5" t="e">
        <f ca="1">IF($H586="NO",$O586, _xludf.NA())</f>
        <v>#NAME?</v>
      </c>
      <c r="S586" s="5">
        <f>IF($H586="SI",$N586, _xludf.NA())</f>
        <v>377035</v>
      </c>
      <c r="T586" s="5" t="e">
        <f ca="1">IF($H586="NO",$N586, _xludf.NA())</f>
        <v>#NAME?</v>
      </c>
    </row>
    <row r="587" spans="1:20" x14ac:dyDescent="0.3">
      <c r="A587">
        <v>586</v>
      </c>
      <c r="B587" t="s">
        <v>15</v>
      </c>
      <c r="C587">
        <v>308874</v>
      </c>
      <c r="D587" t="s">
        <v>10</v>
      </c>
      <c r="E587" t="s">
        <v>11</v>
      </c>
      <c r="F587" t="s">
        <v>12</v>
      </c>
      <c r="G587" t="s">
        <v>13</v>
      </c>
      <c r="H587" t="s">
        <v>12</v>
      </c>
      <c r="I587">
        <v>57</v>
      </c>
      <c r="J587">
        <f>(moras__2[[#This Row],[EDAD]]-AVERAGE(I:I))/ _xlfn.STDEV.P(I:I)</f>
        <v>1.0653463718723624</v>
      </c>
      <c r="K587" t="str">
        <f>IF(ABS(moras__2[[#This Row],[Z-Score de edad]])&gt;1.96, "Atípico","Normal")</f>
        <v>Normal</v>
      </c>
      <c r="L587">
        <f>(moras__2[[#This Row],[SALARIO]]-AVERAGE(C:C)) / _xlfn.STDEV.P(C:C)</f>
        <v>-0.4299557889917891</v>
      </c>
      <c r="M587" t="str">
        <f>IF(ABS(moras__2[[#This Row],[Z-Score de salario]])&gt;1.96, "Atípico", "Normal")</f>
        <v>Normal</v>
      </c>
      <c r="N587" s="5">
        <f t="shared" si="27"/>
        <v>308874</v>
      </c>
      <c r="O587" s="5">
        <f t="shared" si="28"/>
        <v>57</v>
      </c>
      <c r="P587" s="5" t="str">
        <f t="shared" si="29"/>
        <v>ASALARIADO</v>
      </c>
      <c r="Q587" s="5">
        <f>IF($H587="SI", $O587, _xludf.NA())</f>
        <v>57</v>
      </c>
      <c r="R587" s="5" t="e">
        <f ca="1">IF($H587="NO",$O587, _xludf.NA())</f>
        <v>#NAME?</v>
      </c>
      <c r="S587" s="5">
        <f>IF($H587="SI",$N587, _xludf.NA())</f>
        <v>308874</v>
      </c>
      <c r="T587" s="5" t="e">
        <f ca="1">IF($H587="NO",$N587, _xludf.NA())</f>
        <v>#NAME?</v>
      </c>
    </row>
    <row r="588" spans="1:20" x14ac:dyDescent="0.3">
      <c r="A588">
        <v>587</v>
      </c>
      <c r="B588" t="s">
        <v>15</v>
      </c>
      <c r="C588">
        <v>1591051.5</v>
      </c>
      <c r="D588" t="s">
        <v>10</v>
      </c>
      <c r="E588" t="s">
        <v>11</v>
      </c>
      <c r="F588" t="s">
        <v>12</v>
      </c>
      <c r="G588" t="s">
        <v>13</v>
      </c>
      <c r="H588" t="s">
        <v>13</v>
      </c>
      <c r="I588">
        <v>62</v>
      </c>
      <c r="J588">
        <f>(moras__2[[#This Row],[EDAD]]-AVERAGE(I:I))/ _xlfn.STDEV.P(I:I)</f>
        <v>1.41825833640879</v>
      </c>
      <c r="K588" t="str">
        <f>IF(ABS(moras__2[[#This Row],[Z-Score de edad]])&gt;1.96, "Atípico","Normal")</f>
        <v>Normal</v>
      </c>
      <c r="L588">
        <f>(moras__2[[#This Row],[SALARIO]]-AVERAGE(C:C)) / _xlfn.STDEV.P(C:C)</f>
        <v>1.1511810674322014</v>
      </c>
      <c r="M588" t="str">
        <f>IF(ABS(moras__2[[#This Row],[Z-Score de salario]])&gt;1.96, "Atípico", "Normal")</f>
        <v>Normal</v>
      </c>
      <c r="N588" s="5">
        <f t="shared" si="27"/>
        <v>1591051.5</v>
      </c>
      <c r="O588" s="5">
        <f t="shared" si="28"/>
        <v>62</v>
      </c>
      <c r="P588" s="5" t="str">
        <f t="shared" si="29"/>
        <v>ASALARIADO</v>
      </c>
      <c r="Q588" s="5" t="e">
        <f ca="1">IF($H588="SI", $O588, _xludf.NA())</f>
        <v>#NAME?</v>
      </c>
      <c r="R588" s="5">
        <f>IF($H588="NO",$O588, _xludf.NA())</f>
        <v>62</v>
      </c>
      <c r="S588" s="5" t="e">
        <f ca="1">IF($H588="SI",$N588, _xludf.NA())</f>
        <v>#NAME?</v>
      </c>
      <c r="T588" s="5">
        <f>IF($H588="NO",$N588, _xludf.NA())</f>
        <v>1591051.5</v>
      </c>
    </row>
    <row r="589" spans="1:20" x14ac:dyDescent="0.3">
      <c r="A589">
        <v>588</v>
      </c>
      <c r="B589" t="s">
        <v>9</v>
      </c>
      <c r="C589">
        <v>415503</v>
      </c>
      <c r="D589" t="s">
        <v>10</v>
      </c>
      <c r="E589" t="s">
        <v>16</v>
      </c>
      <c r="F589" t="s">
        <v>12</v>
      </c>
      <c r="G589" t="s">
        <v>13</v>
      </c>
      <c r="H589" t="s">
        <v>13</v>
      </c>
      <c r="I589">
        <v>52</v>
      </c>
      <c r="J589">
        <f>(moras__2[[#This Row],[EDAD]]-AVERAGE(I:I))/ _xlfn.STDEV.P(I:I)</f>
        <v>0.71243440733593477</v>
      </c>
      <c r="K589" t="str">
        <f>IF(ABS(moras__2[[#This Row],[Z-Score de edad]])&gt;1.96, "Atípico","Normal")</f>
        <v>Normal</v>
      </c>
      <c r="L589">
        <f>(moras__2[[#This Row],[SALARIO]]-AVERAGE(C:C)) / _xlfn.STDEV.P(C:C)</f>
        <v>-0.29846460164554911</v>
      </c>
      <c r="M589" t="str">
        <f>IF(ABS(moras__2[[#This Row],[Z-Score de salario]])&gt;1.96, "Atípico", "Normal")</f>
        <v>Normal</v>
      </c>
      <c r="N589" s="5">
        <f t="shared" si="27"/>
        <v>415503</v>
      </c>
      <c r="O589" s="5">
        <f t="shared" si="28"/>
        <v>52</v>
      </c>
      <c r="P589" s="5" t="str">
        <f t="shared" si="29"/>
        <v>ASALARIADO</v>
      </c>
      <c r="Q589" s="5" t="e">
        <f ca="1">IF($H589="SI", $O589, _xludf.NA())</f>
        <v>#NAME?</v>
      </c>
      <c r="R589" s="5">
        <f>IF($H589="NO",$O589, _xludf.NA())</f>
        <v>52</v>
      </c>
      <c r="S589" s="5" t="e">
        <f ca="1">IF($H589="SI",$N589, _xludf.NA())</f>
        <v>#NAME?</v>
      </c>
      <c r="T589" s="5">
        <f>IF($H589="NO",$N589, _xludf.NA())</f>
        <v>415503</v>
      </c>
    </row>
    <row r="590" spans="1:20" x14ac:dyDescent="0.3">
      <c r="A590">
        <v>589</v>
      </c>
      <c r="B590" t="s">
        <v>15</v>
      </c>
      <c r="C590">
        <v>397559.9</v>
      </c>
      <c r="D590" t="s">
        <v>10</v>
      </c>
      <c r="E590" t="s">
        <v>16</v>
      </c>
      <c r="F590" t="s">
        <v>12</v>
      </c>
      <c r="G590" t="s">
        <v>13</v>
      </c>
      <c r="H590" t="s">
        <v>13</v>
      </c>
      <c r="I590">
        <v>21</v>
      </c>
      <c r="J590">
        <f>(moras__2[[#This Row],[EDAD]]-AVERAGE(I:I))/ _xlfn.STDEV.P(I:I)</f>
        <v>-1.4756197727899161</v>
      </c>
      <c r="K590" t="str">
        <f>IF(ABS(moras__2[[#This Row],[Z-Score de edad]])&gt;1.96, "Atípico","Normal")</f>
        <v>Normal</v>
      </c>
      <c r="L590">
        <f>(moras__2[[#This Row],[SALARIO]]-AVERAGE(C:C)) / _xlfn.STDEV.P(C:C)</f>
        <v>-0.32059141070942776</v>
      </c>
      <c r="M590" t="str">
        <f>IF(ABS(moras__2[[#This Row],[Z-Score de salario]])&gt;1.96, "Atípico", "Normal")</f>
        <v>Normal</v>
      </c>
      <c r="N590" s="5">
        <f t="shared" si="27"/>
        <v>397559.9</v>
      </c>
      <c r="O590" s="5">
        <f t="shared" si="28"/>
        <v>21</v>
      </c>
      <c r="P590" s="5" t="str">
        <f t="shared" si="29"/>
        <v>ASALARIADO</v>
      </c>
      <c r="Q590" s="5" t="e">
        <f ca="1">IF($H590="SI", $O590, _xludf.NA())</f>
        <v>#NAME?</v>
      </c>
      <c r="R590" s="5">
        <f>IF($H590="NO",$O590, _xludf.NA())</f>
        <v>21</v>
      </c>
      <c r="S590" s="5" t="e">
        <f ca="1">IF($H590="SI",$N590, _xludf.NA())</f>
        <v>#NAME?</v>
      </c>
      <c r="T590" s="5">
        <f>IF($H590="NO",$N590, _xludf.NA())</f>
        <v>397559.9</v>
      </c>
    </row>
    <row r="591" spans="1:20" x14ac:dyDescent="0.3">
      <c r="A591">
        <v>590</v>
      </c>
      <c r="B591" t="s">
        <v>15</v>
      </c>
      <c r="C591">
        <v>1422244</v>
      </c>
      <c r="D591" t="s">
        <v>14</v>
      </c>
      <c r="E591" t="s">
        <v>11</v>
      </c>
      <c r="F591" t="s">
        <v>12</v>
      </c>
      <c r="G591" t="s">
        <v>13</v>
      </c>
      <c r="H591" t="s">
        <v>13</v>
      </c>
      <c r="I591">
        <v>77</v>
      </c>
      <c r="J591">
        <f>(moras__2[[#This Row],[EDAD]]-AVERAGE(I:I))/ _xlfn.STDEV.P(I:I)</f>
        <v>2.4769942300180725</v>
      </c>
      <c r="K591" t="str">
        <f>IF(ABS(moras__2[[#This Row],[Z-Score de edad]])&gt;1.96, "Atípico","Normal")</f>
        <v>Atípico</v>
      </c>
      <c r="L591">
        <f>(moras__2[[#This Row],[SALARIO]]-AVERAGE(C:C)) / _xlfn.STDEV.P(C:C)</f>
        <v>0.94301350881352897</v>
      </c>
      <c r="M591" t="str">
        <f>IF(ABS(moras__2[[#This Row],[Z-Score de salario]])&gt;1.96, "Atípico", "Normal")</f>
        <v>Normal</v>
      </c>
      <c r="N591" s="5">
        <f t="shared" si="27"/>
        <v>1422244</v>
      </c>
      <c r="O591" s="5">
        <f t="shared" si="28"/>
        <v>77</v>
      </c>
      <c r="P591" s="5" t="str">
        <f t="shared" si="29"/>
        <v>PENSIONADOS EN SU PROPIO SISTEMA</v>
      </c>
      <c r="Q591" s="5" t="e">
        <f ca="1">IF($H591="SI", $O591, _xludf.NA())</f>
        <v>#NAME?</v>
      </c>
      <c r="R591" s="5">
        <f>IF($H591="NO",$O591, _xludf.NA())</f>
        <v>77</v>
      </c>
      <c r="S591" s="5" t="e">
        <f ca="1">IF($H591="SI",$N591, _xludf.NA())</f>
        <v>#NAME?</v>
      </c>
      <c r="T591" s="5">
        <f>IF($H591="NO",$N591, _xludf.NA())</f>
        <v>1422244</v>
      </c>
    </row>
    <row r="592" spans="1:20" x14ac:dyDescent="0.3">
      <c r="A592">
        <v>591</v>
      </c>
      <c r="B592" t="s">
        <v>15</v>
      </c>
      <c r="C592">
        <v>297046</v>
      </c>
      <c r="D592" t="s">
        <v>17</v>
      </c>
      <c r="E592" t="s">
        <v>16</v>
      </c>
      <c r="F592" t="s">
        <v>12</v>
      </c>
      <c r="G592" t="s">
        <v>13</v>
      </c>
      <c r="H592" t="s">
        <v>13</v>
      </c>
      <c r="I592">
        <v>26</v>
      </c>
      <c r="J592">
        <f>(moras__2[[#This Row],[EDAD]]-AVERAGE(I:I))/ _xlfn.STDEV.P(I:I)</f>
        <v>-1.1227078082534885</v>
      </c>
      <c r="K592" t="str">
        <f>IF(ABS(moras__2[[#This Row],[Z-Score de edad]])&gt;1.96, "Atípico","Normal")</f>
        <v>Normal</v>
      </c>
      <c r="L592">
        <f>(moras__2[[#This Row],[SALARIO]]-AVERAGE(C:C)) / _xlfn.STDEV.P(C:C)</f>
        <v>-0.44454166866740574</v>
      </c>
      <c r="M592" t="str">
        <f>IF(ABS(moras__2[[#This Row],[Z-Score de salario]])&gt;1.96, "Atípico", "Normal")</f>
        <v>Normal</v>
      </c>
      <c r="N592" s="5">
        <f t="shared" si="27"/>
        <v>297046</v>
      </c>
      <c r="O592" s="5">
        <f t="shared" si="28"/>
        <v>26</v>
      </c>
      <c r="P592" s="5" t="str">
        <f t="shared" si="29"/>
        <v>ASEGURADO VOLUNTARIO</v>
      </c>
      <c r="Q592" s="5" t="e">
        <f ca="1">IF($H592="SI", $O592, _xludf.NA())</f>
        <v>#NAME?</v>
      </c>
      <c r="R592" s="5">
        <f>IF($H592="NO",$O592, _xludf.NA())</f>
        <v>26</v>
      </c>
      <c r="S592" s="5" t="e">
        <f ca="1">IF($H592="SI",$N592, _xludf.NA())</f>
        <v>#NAME?</v>
      </c>
      <c r="T592" s="5">
        <f>IF($H592="NO",$N592, _xludf.NA())</f>
        <v>297046</v>
      </c>
    </row>
    <row r="593" spans="1:20" x14ac:dyDescent="0.3">
      <c r="A593">
        <v>592</v>
      </c>
      <c r="B593" t="s">
        <v>15</v>
      </c>
      <c r="C593">
        <v>1039384</v>
      </c>
      <c r="D593" t="s">
        <v>10</v>
      </c>
      <c r="E593" t="s">
        <v>11</v>
      </c>
      <c r="F593" t="s">
        <v>12</v>
      </c>
      <c r="G593" t="s">
        <v>13</v>
      </c>
      <c r="H593" t="s">
        <v>12</v>
      </c>
      <c r="I593">
        <v>43</v>
      </c>
      <c r="J593">
        <f>(moras__2[[#This Row],[EDAD]]-AVERAGE(I:I))/ _xlfn.STDEV.P(I:I)</f>
        <v>7.7192871170365177E-2</v>
      </c>
      <c r="K593" t="str">
        <f>IF(ABS(moras__2[[#This Row],[Z-Score de edad]])&gt;1.96, "Atípico","Normal")</f>
        <v>Normal</v>
      </c>
      <c r="L593">
        <f>(moras__2[[#This Row],[SALARIO]]-AVERAGE(C:C)) / _xlfn.STDEV.P(C:C)</f>
        <v>0.47088382563745629</v>
      </c>
      <c r="M593" t="str">
        <f>IF(ABS(moras__2[[#This Row],[Z-Score de salario]])&gt;1.96, "Atípico", "Normal")</f>
        <v>Normal</v>
      </c>
      <c r="N593" s="5">
        <f t="shared" si="27"/>
        <v>1039384</v>
      </c>
      <c r="O593" s="5">
        <f t="shared" si="28"/>
        <v>43</v>
      </c>
      <c r="P593" s="5" t="str">
        <f t="shared" si="29"/>
        <v>ASALARIADO</v>
      </c>
      <c r="Q593" s="5">
        <f>IF($H593="SI", $O593, _xludf.NA())</f>
        <v>43</v>
      </c>
      <c r="R593" s="5" t="e">
        <f ca="1">IF($H593="NO",$O593, _xludf.NA())</f>
        <v>#NAME?</v>
      </c>
      <c r="S593" s="5">
        <f>IF($H593="SI",$N593, _xludf.NA())</f>
        <v>1039384</v>
      </c>
      <c r="T593" s="5" t="e">
        <f ca="1">IF($H593="NO",$N593, _xludf.NA())</f>
        <v>#NAME?</v>
      </c>
    </row>
    <row r="594" spans="1:20" x14ac:dyDescent="0.3">
      <c r="A594">
        <v>593</v>
      </c>
      <c r="B594" t="s">
        <v>9</v>
      </c>
      <c r="C594">
        <v>310363</v>
      </c>
      <c r="D594" t="s">
        <v>17</v>
      </c>
      <c r="E594" t="s">
        <v>16</v>
      </c>
      <c r="F594" t="s">
        <v>12</v>
      </c>
      <c r="G594" t="s">
        <v>13</v>
      </c>
      <c r="H594" t="s">
        <v>13</v>
      </c>
      <c r="I594">
        <v>60</v>
      </c>
      <c r="J594">
        <f>(moras__2[[#This Row],[EDAD]]-AVERAGE(I:I))/ _xlfn.STDEV.P(I:I)</f>
        <v>1.2770935505942189</v>
      </c>
      <c r="K594" t="str">
        <f>IF(ABS(moras__2[[#This Row],[Z-Score de edad]])&gt;1.96, "Atípico","Normal")</f>
        <v>Normal</v>
      </c>
      <c r="L594">
        <f>(moras__2[[#This Row],[SALARIO]]-AVERAGE(C:C)) / _xlfn.STDEV.P(C:C)</f>
        <v>-0.42811960579623676</v>
      </c>
      <c r="M594" t="str">
        <f>IF(ABS(moras__2[[#This Row],[Z-Score de salario]])&gt;1.96, "Atípico", "Normal")</f>
        <v>Normal</v>
      </c>
      <c r="N594" s="5">
        <f t="shared" si="27"/>
        <v>310363</v>
      </c>
      <c r="O594" s="5">
        <f t="shared" si="28"/>
        <v>60</v>
      </c>
      <c r="P594" s="5" t="str">
        <f t="shared" si="29"/>
        <v>ASEGURADO VOLUNTARIO</v>
      </c>
      <c r="Q594" s="5" t="e">
        <f ca="1">IF($H594="SI", $O594, _xludf.NA())</f>
        <v>#NAME?</v>
      </c>
      <c r="R594" s="5">
        <f>IF($H594="NO",$O594, _xludf.NA())</f>
        <v>60</v>
      </c>
      <c r="S594" s="5" t="e">
        <f ca="1">IF($H594="SI",$N594, _xludf.NA())</f>
        <v>#NAME?</v>
      </c>
      <c r="T594" s="5">
        <f>IF($H594="NO",$N594, _xludf.NA())</f>
        <v>310363</v>
      </c>
    </row>
    <row r="595" spans="1:20" x14ac:dyDescent="0.3">
      <c r="A595">
        <v>594</v>
      </c>
      <c r="B595" t="s">
        <v>9</v>
      </c>
      <c r="C595">
        <v>1150000</v>
      </c>
      <c r="D595" t="s">
        <v>10</v>
      </c>
      <c r="E595" t="s">
        <v>16</v>
      </c>
      <c r="F595" t="s">
        <v>12</v>
      </c>
      <c r="G595" t="s">
        <v>13</v>
      </c>
      <c r="H595" t="s">
        <v>13</v>
      </c>
      <c r="I595">
        <v>37</v>
      </c>
      <c r="J595">
        <f>(moras__2[[#This Row],[EDAD]]-AVERAGE(I:I))/ _xlfn.STDEV.P(I:I)</f>
        <v>-0.34630148627334789</v>
      </c>
      <c r="K595" t="str">
        <f>IF(ABS(moras__2[[#This Row],[Z-Score de edad]])&gt;1.96, "Atípico","Normal")</f>
        <v>Normal</v>
      </c>
      <c r="L595">
        <f>(moras__2[[#This Row],[SALARIO]]-AVERAGE(C:C)) / _xlfn.STDEV.P(C:C)</f>
        <v>0.60729164320576967</v>
      </c>
      <c r="M595" t="str">
        <f>IF(ABS(moras__2[[#This Row],[Z-Score de salario]])&gt;1.96, "Atípico", "Normal")</f>
        <v>Normal</v>
      </c>
      <c r="N595" s="5">
        <f t="shared" si="27"/>
        <v>1150000</v>
      </c>
      <c r="O595" s="5">
        <f t="shared" si="28"/>
        <v>37</v>
      </c>
      <c r="P595" s="5" t="str">
        <f t="shared" si="29"/>
        <v>ASALARIADO</v>
      </c>
      <c r="Q595" s="5" t="e">
        <f ca="1">IF($H595="SI", $O595, _xludf.NA())</f>
        <v>#NAME?</v>
      </c>
      <c r="R595" s="5">
        <f>IF($H595="NO",$O595, _xludf.NA())</f>
        <v>37</v>
      </c>
      <c r="S595" s="5" t="e">
        <f ca="1">IF($H595="SI",$N595, _xludf.NA())</f>
        <v>#NAME?</v>
      </c>
      <c r="T595" s="5">
        <f>IF($H595="NO",$N595, _xludf.NA())</f>
        <v>1150000</v>
      </c>
    </row>
    <row r="596" spans="1:20" x14ac:dyDescent="0.3">
      <c r="A596">
        <v>595</v>
      </c>
      <c r="B596" t="s">
        <v>15</v>
      </c>
      <c r="C596">
        <v>360191</v>
      </c>
      <c r="D596" t="s">
        <v>10</v>
      </c>
      <c r="E596" t="s">
        <v>11</v>
      </c>
      <c r="F596" t="s">
        <v>12</v>
      </c>
      <c r="G596" t="s">
        <v>13</v>
      </c>
      <c r="H596" t="s">
        <v>12</v>
      </c>
      <c r="I596">
        <v>42</v>
      </c>
      <c r="J596">
        <f>(moras__2[[#This Row],[EDAD]]-AVERAGE(I:I))/ _xlfn.STDEV.P(I:I)</f>
        <v>6.6104782630796582E-3</v>
      </c>
      <c r="K596" t="str">
        <f>IF(ABS(moras__2[[#This Row],[Z-Score de edad]])&gt;1.96, "Atípico","Normal")</f>
        <v>Normal</v>
      </c>
      <c r="L596">
        <f>(moras__2[[#This Row],[SALARIO]]-AVERAGE(C:C)) / _xlfn.STDEV.P(C:C)</f>
        <v>-0.3666734430910773</v>
      </c>
      <c r="M596" t="str">
        <f>IF(ABS(moras__2[[#This Row],[Z-Score de salario]])&gt;1.96, "Atípico", "Normal")</f>
        <v>Normal</v>
      </c>
      <c r="N596" s="5">
        <f t="shared" si="27"/>
        <v>360191</v>
      </c>
      <c r="O596" s="5">
        <f t="shared" si="28"/>
        <v>42</v>
      </c>
      <c r="P596" s="5" t="str">
        <f t="shared" si="29"/>
        <v>ASALARIADO</v>
      </c>
      <c r="Q596" s="5">
        <f>IF($H596="SI", $O596, _xludf.NA())</f>
        <v>42</v>
      </c>
      <c r="R596" s="5" t="e">
        <f ca="1">IF($H596="NO",$O596, _xludf.NA())</f>
        <v>#NAME?</v>
      </c>
      <c r="S596" s="5">
        <f>IF($H596="SI",$N596, _xludf.NA())</f>
        <v>360191</v>
      </c>
      <c r="T596" s="5" t="e">
        <f ca="1">IF($H596="NO",$N596, _xludf.NA())</f>
        <v>#NAME?</v>
      </c>
    </row>
    <row r="597" spans="1:20" x14ac:dyDescent="0.3">
      <c r="A597">
        <v>596</v>
      </c>
      <c r="B597" t="s">
        <v>9</v>
      </c>
      <c r="C597">
        <v>2183437.7799999998</v>
      </c>
      <c r="D597" t="s">
        <v>10</v>
      </c>
      <c r="E597" t="s">
        <v>11</v>
      </c>
      <c r="F597" t="s">
        <v>12</v>
      </c>
      <c r="G597" t="s">
        <v>13</v>
      </c>
      <c r="H597" t="s">
        <v>13</v>
      </c>
      <c r="I597">
        <v>43</v>
      </c>
      <c r="J597">
        <f>(moras__2[[#This Row],[EDAD]]-AVERAGE(I:I))/ _xlfn.STDEV.P(I:I)</f>
        <v>7.7192871170365177E-2</v>
      </c>
      <c r="K597" t="str">
        <f>IF(ABS(moras__2[[#This Row],[Z-Score de edad]])&gt;1.96, "Atípico","Normal")</f>
        <v>Normal</v>
      </c>
      <c r="L597">
        <f>(moras__2[[#This Row],[SALARIO]]-AVERAGE(C:C)) / _xlfn.STDEV.P(C:C)</f>
        <v>1.8816912975274116</v>
      </c>
      <c r="M597" t="str">
        <f>IF(ABS(moras__2[[#This Row],[Z-Score de salario]])&gt;1.96, "Atípico", "Normal")</f>
        <v>Normal</v>
      </c>
      <c r="N597" s="5">
        <f t="shared" si="27"/>
        <v>2183437.7799999998</v>
      </c>
      <c r="O597" s="5">
        <f t="shared" si="28"/>
        <v>43</v>
      </c>
      <c r="P597" s="5" t="str">
        <f t="shared" si="29"/>
        <v>ASALARIADO</v>
      </c>
      <c r="Q597" s="5" t="e">
        <f ca="1">IF($H597="SI", $O597, _xludf.NA())</f>
        <v>#NAME?</v>
      </c>
      <c r="R597" s="5">
        <f>IF($H597="NO",$O597, _xludf.NA())</f>
        <v>43</v>
      </c>
      <c r="S597" s="5" t="e">
        <f ca="1">IF($H597="SI",$N597, _xludf.NA())</f>
        <v>#NAME?</v>
      </c>
      <c r="T597" s="5">
        <f>IF($H597="NO",$N597, _xludf.NA())</f>
        <v>2183437.7799999998</v>
      </c>
    </row>
    <row r="598" spans="1:20" x14ac:dyDescent="0.3">
      <c r="A598">
        <v>597</v>
      </c>
      <c r="B598" t="s">
        <v>9</v>
      </c>
      <c r="C598">
        <v>278030</v>
      </c>
      <c r="D598" t="s">
        <v>19</v>
      </c>
      <c r="E598" t="s">
        <v>16</v>
      </c>
      <c r="F598" t="s">
        <v>12</v>
      </c>
      <c r="G598" t="s">
        <v>13</v>
      </c>
      <c r="H598" t="s">
        <v>13</v>
      </c>
      <c r="I598">
        <v>53</v>
      </c>
      <c r="J598">
        <f>(moras__2[[#This Row],[EDAD]]-AVERAGE(I:I))/ _xlfn.STDEV.P(I:I)</f>
        <v>0.78301680024322029</v>
      </c>
      <c r="K598" t="str">
        <f>IF(ABS(moras__2[[#This Row],[Z-Score de edad]])&gt;1.96, "Atípico","Normal")</f>
        <v>Normal</v>
      </c>
      <c r="L598">
        <f>(moras__2[[#This Row],[SALARIO]]-AVERAGE(C:C)) / _xlfn.STDEV.P(C:C)</f>
        <v>-0.46799154082766331</v>
      </c>
      <c r="M598" t="str">
        <f>IF(ABS(moras__2[[#This Row],[Z-Score de salario]])&gt;1.96, "Atípico", "Normal")</f>
        <v>Normal</v>
      </c>
      <c r="N598" s="5">
        <f t="shared" si="27"/>
        <v>278030</v>
      </c>
      <c r="O598" s="5">
        <f t="shared" si="28"/>
        <v>53</v>
      </c>
      <c r="P598" s="5" t="str">
        <f t="shared" si="29"/>
        <v>CONVENIOS ESPECIALES DE TRABAJADORES INDEPENDIENTES</v>
      </c>
      <c r="Q598" s="5" t="e">
        <f ca="1">IF($H598="SI", $O598, _xludf.NA())</f>
        <v>#NAME?</v>
      </c>
      <c r="R598" s="5">
        <f>IF($H598="NO",$O598, _xludf.NA())</f>
        <v>53</v>
      </c>
      <c r="S598" s="5" t="e">
        <f ca="1">IF($H598="SI",$N598, _xludf.NA())</f>
        <v>#NAME?</v>
      </c>
      <c r="T598" s="5">
        <f>IF($H598="NO",$N598, _xludf.NA())</f>
        <v>278030</v>
      </c>
    </row>
    <row r="599" spans="1:20" x14ac:dyDescent="0.3">
      <c r="A599">
        <v>598</v>
      </c>
      <c r="B599" t="s">
        <v>15</v>
      </c>
      <c r="C599">
        <v>518073.51</v>
      </c>
      <c r="D599" t="s">
        <v>10</v>
      </c>
      <c r="E599" t="s">
        <v>16</v>
      </c>
      <c r="F599" t="s">
        <v>12</v>
      </c>
      <c r="G599" t="s">
        <v>13</v>
      </c>
      <c r="H599" t="s">
        <v>13</v>
      </c>
      <c r="I599">
        <v>46</v>
      </c>
      <c r="J599">
        <f>(moras__2[[#This Row],[EDAD]]-AVERAGE(I:I))/ _xlfn.STDEV.P(I:I)</f>
        <v>0.28894004989222172</v>
      </c>
      <c r="K599" t="str">
        <f>IF(ABS(moras__2[[#This Row],[Z-Score de edad]])&gt;1.96, "Atípico","Normal")</f>
        <v>Normal</v>
      </c>
      <c r="L599">
        <f>(moras__2[[#This Row],[SALARIO]]-AVERAGE(C:C)) / _xlfn.STDEV.P(C:C)</f>
        <v>-0.17197820351174506</v>
      </c>
      <c r="M599" t="str">
        <f>IF(ABS(moras__2[[#This Row],[Z-Score de salario]])&gt;1.96, "Atípico", "Normal")</f>
        <v>Normal</v>
      </c>
      <c r="N599" s="5">
        <f t="shared" si="27"/>
        <v>518073.51</v>
      </c>
      <c r="O599" s="5">
        <f t="shared" si="28"/>
        <v>46</v>
      </c>
      <c r="P599" s="5" t="str">
        <f t="shared" si="29"/>
        <v>ASALARIADO</v>
      </c>
      <c r="Q599" s="5" t="e">
        <f ca="1">IF($H599="SI", $O599, _xludf.NA())</f>
        <v>#NAME?</v>
      </c>
      <c r="R599" s="5">
        <f>IF($H599="NO",$O599, _xludf.NA())</f>
        <v>46</v>
      </c>
      <c r="S599" s="5" t="e">
        <f ca="1">IF($H599="SI",$N599, _xludf.NA())</f>
        <v>#NAME?</v>
      </c>
      <c r="T599" s="5">
        <f>IF($H599="NO",$N599, _xludf.NA())</f>
        <v>518073.51</v>
      </c>
    </row>
    <row r="600" spans="1:20" x14ac:dyDescent="0.3">
      <c r="A600">
        <v>599</v>
      </c>
      <c r="B600" t="s">
        <v>9</v>
      </c>
      <c r="C600">
        <v>390486.2</v>
      </c>
      <c r="D600" t="s">
        <v>10</v>
      </c>
      <c r="E600" t="s">
        <v>11</v>
      </c>
      <c r="F600" t="s">
        <v>12</v>
      </c>
      <c r="G600" t="s">
        <v>13</v>
      </c>
      <c r="H600" t="s">
        <v>13</v>
      </c>
      <c r="I600">
        <v>51</v>
      </c>
      <c r="J600">
        <f>(moras__2[[#This Row],[EDAD]]-AVERAGE(I:I))/ _xlfn.STDEV.P(I:I)</f>
        <v>0.64185201442864925</v>
      </c>
      <c r="K600" t="str">
        <f>IF(ABS(moras__2[[#This Row],[Z-Score de edad]])&gt;1.96, "Atípico","Normal")</f>
        <v>Normal</v>
      </c>
      <c r="L600">
        <f>(moras__2[[#This Row],[SALARIO]]-AVERAGE(C:C)) / _xlfn.STDEV.P(C:C)</f>
        <v>-0.32931445239537716</v>
      </c>
      <c r="M600" t="str">
        <f>IF(ABS(moras__2[[#This Row],[Z-Score de salario]])&gt;1.96, "Atípico", "Normal")</f>
        <v>Normal</v>
      </c>
      <c r="N600" s="5">
        <f t="shared" si="27"/>
        <v>390486.2</v>
      </c>
      <c r="O600" s="5">
        <f t="shared" si="28"/>
        <v>51</v>
      </c>
      <c r="P600" s="5" t="str">
        <f t="shared" si="29"/>
        <v>ASALARIADO</v>
      </c>
      <c r="Q600" s="5" t="e">
        <f ca="1">IF($H600="SI", $O600, _xludf.NA())</f>
        <v>#NAME?</v>
      </c>
      <c r="R600" s="5">
        <f>IF($H600="NO",$O600, _xludf.NA())</f>
        <v>51</v>
      </c>
      <c r="S600" s="5" t="e">
        <f ca="1">IF($H600="SI",$N600, _xludf.NA())</f>
        <v>#NAME?</v>
      </c>
      <c r="T600" s="5">
        <f>IF($H600="NO",$N600, _xludf.NA())</f>
        <v>390486.2</v>
      </c>
    </row>
    <row r="601" spans="1:20" x14ac:dyDescent="0.3">
      <c r="A601">
        <v>600</v>
      </c>
      <c r="B601" t="s">
        <v>9</v>
      </c>
      <c r="C601">
        <v>2170393.56</v>
      </c>
      <c r="D601" t="s">
        <v>10</v>
      </c>
      <c r="E601" t="s">
        <v>11</v>
      </c>
      <c r="F601" t="s">
        <v>12</v>
      </c>
      <c r="G601" t="s">
        <v>13</v>
      </c>
      <c r="H601" t="s">
        <v>13</v>
      </c>
      <c r="I601">
        <v>41</v>
      </c>
      <c r="J601">
        <f>(moras__2[[#This Row],[EDAD]]-AVERAGE(I:I))/ _xlfn.STDEV.P(I:I)</f>
        <v>-6.397191464420586E-2</v>
      </c>
      <c r="K601" t="str">
        <f>IF(ABS(moras__2[[#This Row],[Z-Score de edad]])&gt;1.96, "Atípico","Normal")</f>
        <v>Normal</v>
      </c>
      <c r="L601">
        <f>(moras__2[[#This Row],[SALARIO]]-AVERAGE(C:C)) / _xlfn.STDEV.P(C:C)</f>
        <v>1.8656056174984745</v>
      </c>
      <c r="M601" t="str">
        <f>IF(ABS(moras__2[[#This Row],[Z-Score de salario]])&gt;1.96, "Atípico", "Normal")</f>
        <v>Normal</v>
      </c>
      <c r="N601" s="5">
        <f t="shared" si="27"/>
        <v>2170393.56</v>
      </c>
      <c r="O601" s="5">
        <f t="shared" si="28"/>
        <v>41</v>
      </c>
      <c r="P601" s="5" t="str">
        <f t="shared" si="29"/>
        <v>ASALARIADO</v>
      </c>
      <c r="Q601" s="5" t="e">
        <f ca="1">IF($H601="SI", $O601, _xludf.NA())</f>
        <v>#NAME?</v>
      </c>
      <c r="R601" s="5">
        <f>IF($H601="NO",$O601, _xludf.NA())</f>
        <v>41</v>
      </c>
      <c r="S601" s="5" t="e">
        <f ca="1">IF($H601="SI",$N601, _xludf.NA())</f>
        <v>#NAME?</v>
      </c>
      <c r="T601" s="5">
        <f>IF($H601="NO",$N601, _xludf.NA())</f>
        <v>2170393.56</v>
      </c>
    </row>
    <row r="602" spans="1:20" x14ac:dyDescent="0.3">
      <c r="A602">
        <v>601</v>
      </c>
      <c r="B602" t="s">
        <v>9</v>
      </c>
      <c r="C602">
        <v>299825</v>
      </c>
      <c r="D602" t="s">
        <v>18</v>
      </c>
      <c r="E602" t="s">
        <v>16</v>
      </c>
      <c r="F602" t="s">
        <v>12</v>
      </c>
      <c r="G602" t="s">
        <v>12</v>
      </c>
      <c r="H602" t="s">
        <v>12</v>
      </c>
      <c r="I602">
        <v>36</v>
      </c>
      <c r="J602">
        <f>(moras__2[[#This Row],[EDAD]]-AVERAGE(I:I))/ _xlfn.STDEV.P(I:I)</f>
        <v>-0.41688387918063341</v>
      </c>
      <c r="K602" t="str">
        <f>IF(ABS(moras__2[[#This Row],[Z-Score de edad]])&gt;1.96, "Atípico","Normal")</f>
        <v>Normal</v>
      </c>
      <c r="L602">
        <f>(moras__2[[#This Row],[SALARIO]]-AVERAGE(C:C)) / _xlfn.STDEV.P(C:C)</f>
        <v>-0.44111470217953475</v>
      </c>
      <c r="M602" t="str">
        <f>IF(ABS(moras__2[[#This Row],[Z-Score de salario]])&gt;1.96, "Atípico", "Normal")</f>
        <v>Normal</v>
      </c>
      <c r="N602" s="5">
        <f t="shared" si="27"/>
        <v>299825</v>
      </c>
      <c r="O602" s="5">
        <f t="shared" si="28"/>
        <v>36</v>
      </c>
      <c r="P602" s="5" t="str">
        <f t="shared" si="29"/>
        <v>TRABAJADOR INDEPENDIENTE</v>
      </c>
      <c r="Q602" s="5">
        <f>IF($H602="SI", $O602, _xludf.NA())</f>
        <v>36</v>
      </c>
      <c r="R602" s="5" t="e">
        <f ca="1">IF($H602="NO",$O602, _xludf.NA())</f>
        <v>#NAME?</v>
      </c>
      <c r="S602" s="5">
        <f>IF($H602="SI",$N602, _xludf.NA())</f>
        <v>299825</v>
      </c>
      <c r="T602" s="5" t="e">
        <f ca="1">IF($H602="NO",$N602, _xludf.NA())</f>
        <v>#NAME?</v>
      </c>
    </row>
    <row r="603" spans="1:20" x14ac:dyDescent="0.3">
      <c r="A603">
        <v>602</v>
      </c>
      <c r="B603" t="s">
        <v>15</v>
      </c>
      <c r="C603">
        <v>273601</v>
      </c>
      <c r="D603" t="s">
        <v>10</v>
      </c>
      <c r="E603" t="s">
        <v>16</v>
      </c>
      <c r="F603" t="s">
        <v>12</v>
      </c>
      <c r="G603" t="s">
        <v>12</v>
      </c>
      <c r="H603" t="s">
        <v>13</v>
      </c>
      <c r="I603">
        <v>39</v>
      </c>
      <c r="J603">
        <f>(moras__2[[#This Row],[EDAD]]-AVERAGE(I:I))/ _xlfn.STDEV.P(I:I)</f>
        <v>-0.20513670045877688</v>
      </c>
      <c r="K603" t="str">
        <f>IF(ABS(moras__2[[#This Row],[Z-Score de edad]])&gt;1.96, "Atípico","Normal")</f>
        <v>Normal</v>
      </c>
      <c r="L603">
        <f>(moras__2[[#This Row],[SALARIO]]-AVERAGE(C:C)) / _xlfn.STDEV.P(C:C)</f>
        <v>-0.47345323013129081</v>
      </c>
      <c r="M603" t="str">
        <f>IF(ABS(moras__2[[#This Row],[Z-Score de salario]])&gt;1.96, "Atípico", "Normal")</f>
        <v>Normal</v>
      </c>
      <c r="N603" s="5">
        <f t="shared" si="27"/>
        <v>273601</v>
      </c>
      <c r="O603" s="5">
        <f t="shared" si="28"/>
        <v>39</v>
      </c>
      <c r="P603" s="5" t="str">
        <f t="shared" si="29"/>
        <v>ASALARIADO</v>
      </c>
      <c r="Q603" s="5" t="e">
        <f ca="1">IF($H603="SI", $O603, _xludf.NA())</f>
        <v>#NAME?</v>
      </c>
      <c r="R603" s="5">
        <f>IF($H603="NO",$O603, _xludf.NA())</f>
        <v>39</v>
      </c>
      <c r="S603" s="5" t="e">
        <f ca="1">IF($H603="SI",$N603, _xludf.NA())</f>
        <v>#NAME?</v>
      </c>
      <c r="T603" s="5">
        <f>IF($H603="NO",$N603, _xludf.NA())</f>
        <v>273601</v>
      </c>
    </row>
    <row r="604" spans="1:20" x14ac:dyDescent="0.3">
      <c r="A604">
        <v>603</v>
      </c>
      <c r="B604" t="s">
        <v>9</v>
      </c>
      <c r="C604">
        <v>751546.8</v>
      </c>
      <c r="D604" t="s">
        <v>10</v>
      </c>
      <c r="E604" t="s">
        <v>16</v>
      </c>
      <c r="F604" t="s">
        <v>12</v>
      </c>
      <c r="G604" t="s">
        <v>13</v>
      </c>
      <c r="H604" t="s">
        <v>13</v>
      </c>
      <c r="I604">
        <v>29</v>
      </c>
      <c r="J604">
        <f>(moras__2[[#This Row],[EDAD]]-AVERAGE(I:I))/ _xlfn.STDEV.P(I:I)</f>
        <v>-0.91096062953163204</v>
      </c>
      <c r="K604" t="str">
        <f>IF(ABS(moras__2[[#This Row],[Z-Score de edad]])&gt;1.96, "Atípico","Normal")</f>
        <v>Normal</v>
      </c>
      <c r="L604">
        <f>(moras__2[[#This Row],[SALARIO]]-AVERAGE(C:C)) / _xlfn.STDEV.P(C:C)</f>
        <v>0.11593296620505837</v>
      </c>
      <c r="M604" t="str">
        <f>IF(ABS(moras__2[[#This Row],[Z-Score de salario]])&gt;1.96, "Atípico", "Normal")</f>
        <v>Normal</v>
      </c>
      <c r="N604" s="5">
        <f t="shared" si="27"/>
        <v>751546.8</v>
      </c>
      <c r="O604" s="5">
        <f t="shared" si="28"/>
        <v>29</v>
      </c>
      <c r="P604" s="5" t="str">
        <f t="shared" si="29"/>
        <v>ASALARIADO</v>
      </c>
      <c r="Q604" s="5" t="e">
        <f ca="1">IF($H604="SI", $O604, _xludf.NA())</f>
        <v>#NAME?</v>
      </c>
      <c r="R604" s="5">
        <f>IF($H604="NO",$O604, _xludf.NA())</f>
        <v>29</v>
      </c>
      <c r="S604" s="5" t="e">
        <f ca="1">IF($H604="SI",$N604, _xludf.NA())</f>
        <v>#NAME?</v>
      </c>
      <c r="T604" s="5">
        <f>IF($H604="NO",$N604, _xludf.NA())</f>
        <v>751546.8</v>
      </c>
    </row>
    <row r="605" spans="1:20" x14ac:dyDescent="0.3">
      <c r="A605">
        <v>604</v>
      </c>
      <c r="B605" t="s">
        <v>9</v>
      </c>
      <c r="C605">
        <v>839652</v>
      </c>
      <c r="D605" t="s">
        <v>18</v>
      </c>
      <c r="E605" t="s">
        <v>16</v>
      </c>
      <c r="F605" t="s">
        <v>12</v>
      </c>
      <c r="G605" t="s">
        <v>13</v>
      </c>
      <c r="H605" t="s">
        <v>12</v>
      </c>
      <c r="I605">
        <v>77</v>
      </c>
      <c r="J605">
        <f>(moras__2[[#This Row],[EDAD]]-AVERAGE(I:I))/ _xlfn.STDEV.P(I:I)</f>
        <v>2.4769942300180725</v>
      </c>
      <c r="K605" t="str">
        <f>IF(ABS(moras__2[[#This Row],[Z-Score de edad]])&gt;1.96, "Atípico","Normal")</f>
        <v>Atípico</v>
      </c>
      <c r="L605">
        <f>(moras__2[[#This Row],[SALARIO]]-AVERAGE(C:C)) / _xlfn.STDEV.P(C:C)</f>
        <v>0.22458124537280769</v>
      </c>
      <c r="M605" t="str">
        <f>IF(ABS(moras__2[[#This Row],[Z-Score de salario]])&gt;1.96, "Atípico", "Normal")</f>
        <v>Normal</v>
      </c>
      <c r="N605" s="5">
        <f t="shared" si="27"/>
        <v>839652</v>
      </c>
      <c r="O605" s="5">
        <f t="shared" si="28"/>
        <v>77</v>
      </c>
      <c r="P605" s="5" t="str">
        <f t="shared" si="29"/>
        <v>TRABAJADOR INDEPENDIENTE</v>
      </c>
      <c r="Q605" s="5">
        <f>IF($H605="SI", $O605, _xludf.NA())</f>
        <v>77</v>
      </c>
      <c r="R605" s="5" t="e">
        <f ca="1">IF($H605="NO",$O605, _xludf.NA())</f>
        <v>#NAME?</v>
      </c>
      <c r="S605" s="5">
        <f>IF($H605="SI",$N605, _xludf.NA())</f>
        <v>839652</v>
      </c>
      <c r="T605" s="5" t="e">
        <f ca="1">IF($H605="NO",$N605, _xludf.NA())</f>
        <v>#NAME?</v>
      </c>
    </row>
    <row r="606" spans="1:20" x14ac:dyDescent="0.3">
      <c r="A606">
        <v>605</v>
      </c>
      <c r="B606" t="s">
        <v>15</v>
      </c>
      <c r="C606">
        <v>1742394.77</v>
      </c>
      <c r="D606" t="s">
        <v>10</v>
      </c>
      <c r="E606" t="s">
        <v>16</v>
      </c>
      <c r="F606" t="s">
        <v>12</v>
      </c>
      <c r="G606" t="s">
        <v>13</v>
      </c>
      <c r="H606" t="s">
        <v>13</v>
      </c>
      <c r="I606">
        <v>39</v>
      </c>
      <c r="J606">
        <f>(moras__2[[#This Row],[EDAD]]-AVERAGE(I:I))/ _xlfn.STDEV.P(I:I)</f>
        <v>-0.20513670045877688</v>
      </c>
      <c r="K606" t="str">
        <f>IF(ABS(moras__2[[#This Row],[Z-Score de edad]])&gt;1.96, "Atípico","Normal")</f>
        <v>Normal</v>
      </c>
      <c r="L606">
        <f>(moras__2[[#This Row],[SALARIO]]-AVERAGE(C:C)) / _xlfn.STDEV.P(C:C)</f>
        <v>1.3378123428747413</v>
      </c>
      <c r="M606" t="str">
        <f>IF(ABS(moras__2[[#This Row],[Z-Score de salario]])&gt;1.96, "Atípico", "Normal")</f>
        <v>Normal</v>
      </c>
      <c r="N606" s="5">
        <f t="shared" si="27"/>
        <v>1742394.77</v>
      </c>
      <c r="O606" s="5">
        <f t="shared" si="28"/>
        <v>39</v>
      </c>
      <c r="P606" s="5" t="str">
        <f t="shared" si="29"/>
        <v>ASALARIADO</v>
      </c>
      <c r="Q606" s="5" t="e">
        <f ca="1">IF($H606="SI", $O606, _xludf.NA())</f>
        <v>#NAME?</v>
      </c>
      <c r="R606" s="5">
        <f>IF($H606="NO",$O606, _xludf.NA())</f>
        <v>39</v>
      </c>
      <c r="S606" s="5" t="e">
        <f ca="1">IF($H606="SI",$N606, _xludf.NA())</f>
        <v>#NAME?</v>
      </c>
      <c r="T606" s="5">
        <f>IF($H606="NO",$N606, _xludf.NA())</f>
        <v>1742394.77</v>
      </c>
    </row>
    <row r="607" spans="1:20" x14ac:dyDescent="0.3">
      <c r="A607">
        <v>606</v>
      </c>
      <c r="B607" t="s">
        <v>9</v>
      </c>
      <c r="C607">
        <v>1008778</v>
      </c>
      <c r="D607" t="s">
        <v>14</v>
      </c>
      <c r="E607" t="s">
        <v>11</v>
      </c>
      <c r="F607" t="s">
        <v>12</v>
      </c>
      <c r="G607" t="s">
        <v>13</v>
      </c>
      <c r="H607" t="s">
        <v>13</v>
      </c>
      <c r="I607">
        <v>75</v>
      </c>
      <c r="J607">
        <f>(moras__2[[#This Row],[EDAD]]-AVERAGE(I:I))/ _xlfn.STDEV.P(I:I)</f>
        <v>2.3358294442035015</v>
      </c>
      <c r="K607" t="str">
        <f>IF(ABS(moras__2[[#This Row],[Z-Score de edad]])&gt;1.96, "Atípico","Normal")</f>
        <v>Atípico</v>
      </c>
      <c r="L607">
        <f>(moras__2[[#This Row],[SALARIO]]-AVERAGE(C:C)) / _xlfn.STDEV.P(C:C)</f>
        <v>0.43314156715318819</v>
      </c>
      <c r="M607" t="str">
        <f>IF(ABS(moras__2[[#This Row],[Z-Score de salario]])&gt;1.96, "Atípico", "Normal")</f>
        <v>Normal</v>
      </c>
      <c r="N607" s="5">
        <f t="shared" si="27"/>
        <v>1008778</v>
      </c>
      <c r="O607" s="5">
        <f t="shared" si="28"/>
        <v>75</v>
      </c>
      <c r="P607" s="5" t="str">
        <f t="shared" si="29"/>
        <v>PENSIONADOS EN SU PROPIO SISTEMA</v>
      </c>
      <c r="Q607" s="5" t="e">
        <f ca="1">IF($H607="SI", $O607, _xludf.NA())</f>
        <v>#NAME?</v>
      </c>
      <c r="R607" s="5">
        <f>IF($H607="NO",$O607, _xludf.NA())</f>
        <v>75</v>
      </c>
      <c r="S607" s="5" t="e">
        <f ca="1">IF($H607="SI",$N607, _xludf.NA())</f>
        <v>#NAME?</v>
      </c>
      <c r="T607" s="5">
        <f>IF($H607="NO",$N607, _xludf.NA())</f>
        <v>1008778</v>
      </c>
    </row>
    <row r="608" spans="1:20" x14ac:dyDescent="0.3">
      <c r="A608">
        <v>607</v>
      </c>
      <c r="B608" t="s">
        <v>9</v>
      </c>
      <c r="C608">
        <v>587551.63</v>
      </c>
      <c r="D608" t="s">
        <v>14</v>
      </c>
      <c r="E608" t="s">
        <v>11</v>
      </c>
      <c r="F608" t="s">
        <v>12</v>
      </c>
      <c r="G608" t="s">
        <v>13</v>
      </c>
      <c r="H608" t="s">
        <v>13</v>
      </c>
      <c r="I608">
        <v>68</v>
      </c>
      <c r="J608">
        <f>(moras__2[[#This Row],[EDAD]]-AVERAGE(I:I))/ _xlfn.STDEV.P(I:I)</f>
        <v>1.8417526938525031</v>
      </c>
      <c r="K608" t="str">
        <f>IF(ABS(moras__2[[#This Row],[Z-Score de edad]])&gt;1.96, "Atípico","Normal")</f>
        <v>Normal</v>
      </c>
      <c r="L608">
        <f>(moras__2[[#This Row],[SALARIO]]-AVERAGE(C:C)) / _xlfn.STDEV.P(C:C)</f>
        <v>-8.6300193839099301E-2</v>
      </c>
      <c r="M608" t="str">
        <f>IF(ABS(moras__2[[#This Row],[Z-Score de salario]])&gt;1.96, "Atípico", "Normal")</f>
        <v>Normal</v>
      </c>
      <c r="N608" s="5">
        <f t="shared" si="27"/>
        <v>587551.63</v>
      </c>
      <c r="O608" s="5">
        <f t="shared" si="28"/>
        <v>68</v>
      </c>
      <c r="P608" s="5" t="str">
        <f t="shared" si="29"/>
        <v>PENSIONADOS EN SU PROPIO SISTEMA</v>
      </c>
      <c r="Q608" s="5" t="e">
        <f ca="1">IF($H608="SI", $O608, _xludf.NA())</f>
        <v>#NAME?</v>
      </c>
      <c r="R608" s="5">
        <f>IF($H608="NO",$O608, _xludf.NA())</f>
        <v>68</v>
      </c>
      <c r="S608" s="5" t="e">
        <f ca="1">IF($H608="SI",$N608, _xludf.NA())</f>
        <v>#NAME?</v>
      </c>
      <c r="T608" s="5">
        <f>IF($H608="NO",$N608, _xludf.NA())</f>
        <v>587551.63</v>
      </c>
    </row>
    <row r="609" spans="1:20" x14ac:dyDescent="0.3">
      <c r="A609">
        <v>608</v>
      </c>
      <c r="B609" t="s">
        <v>15</v>
      </c>
      <c r="C609">
        <v>112200</v>
      </c>
      <c r="D609" t="s">
        <v>10</v>
      </c>
      <c r="E609" t="s">
        <v>16</v>
      </c>
      <c r="F609" t="s">
        <v>12</v>
      </c>
      <c r="G609" t="s">
        <v>13</v>
      </c>
      <c r="H609" t="s">
        <v>13</v>
      </c>
      <c r="I609">
        <v>53</v>
      </c>
      <c r="J609">
        <f>(moras__2[[#This Row],[EDAD]]-AVERAGE(I:I))/ _xlfn.STDEV.P(I:I)</f>
        <v>0.78301680024322029</v>
      </c>
      <c r="K609" t="str">
        <f>IF(ABS(moras__2[[#This Row],[Z-Score de edad]])&gt;1.96, "Atípico","Normal")</f>
        <v>Normal</v>
      </c>
      <c r="L609">
        <f>(moras__2[[#This Row],[SALARIO]]-AVERAGE(C:C)) / _xlfn.STDEV.P(C:C)</f>
        <v>-0.67248734963790235</v>
      </c>
      <c r="M609" t="str">
        <f>IF(ABS(moras__2[[#This Row],[Z-Score de salario]])&gt;1.96, "Atípico", "Normal")</f>
        <v>Normal</v>
      </c>
      <c r="N609" s="5">
        <f t="shared" si="27"/>
        <v>112200</v>
      </c>
      <c r="O609" s="5">
        <f t="shared" si="28"/>
        <v>53</v>
      </c>
      <c r="P609" s="5" t="str">
        <f t="shared" si="29"/>
        <v>ASALARIADO</v>
      </c>
      <c r="Q609" s="5" t="e">
        <f ca="1">IF($H609="SI", $O609, _xludf.NA())</f>
        <v>#NAME?</v>
      </c>
      <c r="R609" s="5">
        <f>IF($H609="NO",$O609, _xludf.NA())</f>
        <v>53</v>
      </c>
      <c r="S609" s="5" t="e">
        <f ca="1">IF($H609="SI",$N609, _xludf.NA())</f>
        <v>#NAME?</v>
      </c>
      <c r="T609" s="5">
        <f>IF($H609="NO",$N609, _xludf.NA())</f>
        <v>112200</v>
      </c>
    </row>
    <row r="610" spans="1:20" x14ac:dyDescent="0.3">
      <c r="A610">
        <v>609</v>
      </c>
      <c r="B610" t="s">
        <v>15</v>
      </c>
      <c r="C610">
        <v>927718</v>
      </c>
      <c r="D610" t="s">
        <v>10</v>
      </c>
      <c r="E610" t="s">
        <v>11</v>
      </c>
      <c r="F610" t="s">
        <v>12</v>
      </c>
      <c r="G610" t="s">
        <v>13</v>
      </c>
      <c r="H610" t="s">
        <v>12</v>
      </c>
      <c r="I610">
        <v>29</v>
      </c>
      <c r="J610">
        <f>(moras__2[[#This Row],[EDAD]]-AVERAGE(I:I))/ _xlfn.STDEV.P(I:I)</f>
        <v>-0.91096062953163204</v>
      </c>
      <c r="K610" t="str">
        <f>IF(ABS(moras__2[[#This Row],[Z-Score de edad]])&gt;1.96, "Atípico","Normal")</f>
        <v>Normal</v>
      </c>
      <c r="L610">
        <f>(moras__2[[#This Row],[SALARIO]]-AVERAGE(C:C)) / _xlfn.STDEV.P(C:C)</f>
        <v>0.33318118445911604</v>
      </c>
      <c r="M610" t="str">
        <f>IF(ABS(moras__2[[#This Row],[Z-Score de salario]])&gt;1.96, "Atípico", "Normal")</f>
        <v>Normal</v>
      </c>
      <c r="N610" s="5">
        <f t="shared" si="27"/>
        <v>927718</v>
      </c>
      <c r="O610" s="5">
        <f t="shared" si="28"/>
        <v>29</v>
      </c>
      <c r="P610" s="5" t="str">
        <f t="shared" si="29"/>
        <v>ASALARIADO</v>
      </c>
      <c r="Q610" s="5">
        <f>IF($H610="SI", $O610, _xludf.NA())</f>
        <v>29</v>
      </c>
      <c r="R610" s="5" t="e">
        <f ca="1">IF($H610="NO",$O610, _xludf.NA())</f>
        <v>#NAME?</v>
      </c>
      <c r="S610" s="5">
        <f>IF($H610="SI",$N610, _xludf.NA())</f>
        <v>927718</v>
      </c>
      <c r="T610" s="5" t="e">
        <f ca="1">IF($H610="NO",$N610, _xludf.NA())</f>
        <v>#NAME?</v>
      </c>
    </row>
    <row r="611" spans="1:20" x14ac:dyDescent="0.3">
      <c r="A611">
        <v>610</v>
      </c>
      <c r="B611" t="s">
        <v>9</v>
      </c>
      <c r="C611">
        <v>400166.55</v>
      </c>
      <c r="D611" t="s">
        <v>10</v>
      </c>
      <c r="E611" t="s">
        <v>16</v>
      </c>
      <c r="F611" t="s">
        <v>12</v>
      </c>
      <c r="G611" t="s">
        <v>12</v>
      </c>
      <c r="H611" t="s">
        <v>13</v>
      </c>
      <c r="I611">
        <v>31</v>
      </c>
      <c r="J611">
        <f>(moras__2[[#This Row],[EDAD]]-AVERAGE(I:I))/ _xlfn.STDEV.P(I:I)</f>
        <v>-0.769795843717061</v>
      </c>
      <c r="K611" t="str">
        <f>IF(ABS(moras__2[[#This Row],[Z-Score de edad]])&gt;1.96, "Atípico","Normal")</f>
        <v>Normal</v>
      </c>
      <c r="L611">
        <f>(moras__2[[#This Row],[SALARIO]]-AVERAGE(C:C)) / _xlfn.STDEV.P(C:C)</f>
        <v>-0.31737698026840255</v>
      </c>
      <c r="M611" t="str">
        <f>IF(ABS(moras__2[[#This Row],[Z-Score de salario]])&gt;1.96, "Atípico", "Normal")</f>
        <v>Normal</v>
      </c>
      <c r="N611" s="5">
        <f t="shared" si="27"/>
        <v>400166.55</v>
      </c>
      <c r="O611" s="5">
        <f t="shared" si="28"/>
        <v>31</v>
      </c>
      <c r="P611" s="5" t="str">
        <f t="shared" si="29"/>
        <v>ASALARIADO</v>
      </c>
      <c r="Q611" s="5" t="e">
        <f ca="1">IF($H611="SI", $O611, _xludf.NA())</f>
        <v>#NAME?</v>
      </c>
      <c r="R611" s="5">
        <f>IF($H611="NO",$O611, _xludf.NA())</f>
        <v>31</v>
      </c>
      <c r="S611" s="5" t="e">
        <f ca="1">IF($H611="SI",$N611, _xludf.NA())</f>
        <v>#NAME?</v>
      </c>
      <c r="T611" s="5">
        <f>IF($H611="NO",$N611, _xludf.NA())</f>
        <v>400166.55</v>
      </c>
    </row>
    <row r="612" spans="1:20" x14ac:dyDescent="0.3">
      <c r="A612">
        <v>611</v>
      </c>
      <c r="B612" t="s">
        <v>15</v>
      </c>
      <c r="C612">
        <v>1173695</v>
      </c>
      <c r="D612" t="s">
        <v>14</v>
      </c>
      <c r="E612" t="s">
        <v>11</v>
      </c>
      <c r="F612" t="s">
        <v>12</v>
      </c>
      <c r="G612" t="s">
        <v>13</v>
      </c>
      <c r="H612" t="s">
        <v>13</v>
      </c>
      <c r="I612">
        <v>71</v>
      </c>
      <c r="J612">
        <f>(moras__2[[#This Row],[EDAD]]-AVERAGE(I:I))/ _xlfn.STDEV.P(I:I)</f>
        <v>2.0534998725743594</v>
      </c>
      <c r="K612" t="str">
        <f>IF(ABS(moras__2[[#This Row],[Z-Score de edad]])&gt;1.96, "Atípico","Normal")</f>
        <v>Atípico</v>
      </c>
      <c r="L612">
        <f>(moras__2[[#This Row],[SALARIO]]-AVERAGE(C:C)) / _xlfn.STDEV.P(C:C)</f>
        <v>0.63651149600537538</v>
      </c>
      <c r="M612" t="str">
        <f>IF(ABS(moras__2[[#This Row],[Z-Score de salario]])&gt;1.96, "Atípico", "Normal")</f>
        <v>Normal</v>
      </c>
      <c r="N612" s="5">
        <f t="shared" si="27"/>
        <v>1173695</v>
      </c>
      <c r="O612" s="5">
        <f t="shared" si="28"/>
        <v>71</v>
      </c>
      <c r="P612" s="5" t="str">
        <f t="shared" si="29"/>
        <v>PENSIONADOS EN SU PROPIO SISTEMA</v>
      </c>
      <c r="Q612" s="5" t="e">
        <f ca="1">IF($H612="SI", $O612, _xludf.NA())</f>
        <v>#NAME?</v>
      </c>
      <c r="R612" s="5">
        <f>IF($H612="NO",$O612, _xludf.NA())</f>
        <v>71</v>
      </c>
      <c r="S612" s="5" t="e">
        <f ca="1">IF($H612="SI",$N612, _xludf.NA())</f>
        <v>#NAME?</v>
      </c>
      <c r="T612" s="5">
        <f>IF($H612="NO",$N612, _xludf.NA())</f>
        <v>1173695</v>
      </c>
    </row>
    <row r="613" spans="1:20" x14ac:dyDescent="0.3">
      <c r="A613">
        <v>612</v>
      </c>
      <c r="B613" t="s">
        <v>15</v>
      </c>
      <c r="C613">
        <v>317000</v>
      </c>
      <c r="D613" t="s">
        <v>10</v>
      </c>
      <c r="E613" t="s">
        <v>16</v>
      </c>
      <c r="F613" t="s">
        <v>12</v>
      </c>
      <c r="G613" t="s">
        <v>13</v>
      </c>
      <c r="H613" t="s">
        <v>12</v>
      </c>
      <c r="I613">
        <v>39</v>
      </c>
      <c r="J613">
        <f>(moras__2[[#This Row],[EDAD]]-AVERAGE(I:I))/ _xlfn.STDEV.P(I:I)</f>
        <v>-0.20513670045877688</v>
      </c>
      <c r="K613" t="str">
        <f>IF(ABS(moras__2[[#This Row],[Z-Score de edad]])&gt;1.96, "Atípico","Normal")</f>
        <v>Normal</v>
      </c>
      <c r="L613">
        <f>(moras__2[[#This Row],[SALARIO]]-AVERAGE(C:C)) / _xlfn.STDEV.P(C:C)</f>
        <v>-0.41993508741552427</v>
      </c>
      <c r="M613" t="str">
        <f>IF(ABS(moras__2[[#This Row],[Z-Score de salario]])&gt;1.96, "Atípico", "Normal")</f>
        <v>Normal</v>
      </c>
      <c r="N613" s="5">
        <f t="shared" si="27"/>
        <v>317000</v>
      </c>
      <c r="O613" s="5">
        <f t="shared" si="28"/>
        <v>39</v>
      </c>
      <c r="P613" s="5" t="str">
        <f t="shared" si="29"/>
        <v>ASALARIADO</v>
      </c>
      <c r="Q613" s="5">
        <f>IF($H613="SI", $O613, _xludf.NA())</f>
        <v>39</v>
      </c>
      <c r="R613" s="5" t="e">
        <f ca="1">IF($H613="NO",$O613, _xludf.NA())</f>
        <v>#NAME?</v>
      </c>
      <c r="S613" s="5">
        <f>IF($H613="SI",$N613, _xludf.NA())</f>
        <v>317000</v>
      </c>
      <c r="T613" s="5" t="e">
        <f ca="1">IF($H613="NO",$N613, _xludf.NA())</f>
        <v>#NAME?</v>
      </c>
    </row>
    <row r="614" spans="1:20" x14ac:dyDescent="0.3">
      <c r="A614">
        <v>613</v>
      </c>
      <c r="B614" t="s">
        <v>9</v>
      </c>
      <c r="C614">
        <v>369367.93</v>
      </c>
      <c r="D614" t="s">
        <v>10</v>
      </c>
      <c r="E614" t="s">
        <v>11</v>
      </c>
      <c r="F614" t="s">
        <v>12</v>
      </c>
      <c r="G614" t="s">
        <v>13</v>
      </c>
      <c r="H614" t="s">
        <v>13</v>
      </c>
      <c r="I614">
        <v>35</v>
      </c>
      <c r="J614">
        <f>(moras__2[[#This Row],[EDAD]]-AVERAGE(I:I))/ _xlfn.STDEV.P(I:I)</f>
        <v>-0.48746627208791893</v>
      </c>
      <c r="K614" t="str">
        <f>IF(ABS(moras__2[[#This Row],[Z-Score de edad]])&gt;1.96, "Atípico","Normal")</f>
        <v>Normal</v>
      </c>
      <c r="L614">
        <f>(moras__2[[#This Row],[SALARIO]]-AVERAGE(C:C)) / _xlfn.STDEV.P(C:C)</f>
        <v>-0.35535677106101671</v>
      </c>
      <c r="M614" t="str">
        <f>IF(ABS(moras__2[[#This Row],[Z-Score de salario]])&gt;1.96, "Atípico", "Normal")</f>
        <v>Normal</v>
      </c>
      <c r="N614" s="5">
        <f t="shared" si="27"/>
        <v>369367.93</v>
      </c>
      <c r="O614" s="5">
        <f t="shared" si="28"/>
        <v>35</v>
      </c>
      <c r="P614" s="5" t="str">
        <f t="shared" si="29"/>
        <v>ASALARIADO</v>
      </c>
      <c r="Q614" s="5" t="e">
        <f ca="1">IF($H614="SI", $O614, _xludf.NA())</f>
        <v>#NAME?</v>
      </c>
      <c r="R614" s="5">
        <f>IF($H614="NO",$O614, _xludf.NA())</f>
        <v>35</v>
      </c>
      <c r="S614" s="5" t="e">
        <f ca="1">IF($H614="SI",$N614, _xludf.NA())</f>
        <v>#NAME?</v>
      </c>
      <c r="T614" s="5">
        <f>IF($H614="NO",$N614, _xludf.NA())</f>
        <v>369367.93</v>
      </c>
    </row>
    <row r="615" spans="1:20" x14ac:dyDescent="0.3">
      <c r="A615">
        <v>614</v>
      </c>
      <c r="B615" t="s">
        <v>15</v>
      </c>
      <c r="C615">
        <v>453746</v>
      </c>
      <c r="D615" t="s">
        <v>14</v>
      </c>
      <c r="E615" t="s">
        <v>11</v>
      </c>
      <c r="F615" t="s">
        <v>12</v>
      </c>
      <c r="G615" t="s">
        <v>13</v>
      </c>
      <c r="H615" t="s">
        <v>13</v>
      </c>
      <c r="I615">
        <v>81</v>
      </c>
      <c r="J615">
        <f>(moras__2[[#This Row],[EDAD]]-AVERAGE(I:I))/ _xlfn.STDEV.P(I:I)</f>
        <v>2.7593238016472146</v>
      </c>
      <c r="K615" t="str">
        <f>IF(ABS(moras__2[[#This Row],[Z-Score de edad]])&gt;1.96, "Atípico","Normal")</f>
        <v>Atípico</v>
      </c>
      <c r="L615">
        <f>(moras__2[[#This Row],[SALARIO]]-AVERAGE(C:C)) / _xlfn.STDEV.P(C:C)</f>
        <v>-0.25130465943768576</v>
      </c>
      <c r="M615" t="str">
        <f>IF(ABS(moras__2[[#This Row],[Z-Score de salario]])&gt;1.96, "Atípico", "Normal")</f>
        <v>Normal</v>
      </c>
      <c r="N615" s="5">
        <f t="shared" si="27"/>
        <v>453746</v>
      </c>
      <c r="O615" s="5">
        <f t="shared" si="28"/>
        <v>81</v>
      </c>
      <c r="P615" s="5" t="str">
        <f t="shared" si="29"/>
        <v>PENSIONADOS EN SU PROPIO SISTEMA</v>
      </c>
      <c r="Q615" s="5" t="e">
        <f ca="1">IF($H615="SI", $O615, _xludf.NA())</f>
        <v>#NAME?</v>
      </c>
      <c r="R615" s="5">
        <f>IF($H615="NO",$O615, _xludf.NA())</f>
        <v>81</v>
      </c>
      <c r="S615" s="5" t="e">
        <f ca="1">IF($H615="SI",$N615, _xludf.NA())</f>
        <v>#NAME?</v>
      </c>
      <c r="T615" s="5">
        <f>IF($H615="NO",$N615, _xludf.NA())</f>
        <v>453746</v>
      </c>
    </row>
    <row r="616" spans="1:20" x14ac:dyDescent="0.3">
      <c r="A616">
        <v>615</v>
      </c>
      <c r="B616" t="s">
        <v>9</v>
      </c>
      <c r="C616">
        <v>319572</v>
      </c>
      <c r="D616" t="s">
        <v>10</v>
      </c>
      <c r="E616" t="s">
        <v>16</v>
      </c>
      <c r="F616" t="s">
        <v>12</v>
      </c>
      <c r="G616" t="s">
        <v>12</v>
      </c>
      <c r="H616" t="s">
        <v>13</v>
      </c>
      <c r="I616">
        <v>43</v>
      </c>
      <c r="J616">
        <f>(moras__2[[#This Row],[EDAD]]-AVERAGE(I:I))/ _xlfn.STDEV.P(I:I)</f>
        <v>7.7192871170365177E-2</v>
      </c>
      <c r="K616" t="str">
        <f>IF(ABS(moras__2[[#This Row],[Z-Score de edad]])&gt;1.96, "Atípico","Normal")</f>
        <v>Normal</v>
      </c>
      <c r="L616">
        <f>(moras__2[[#This Row],[SALARIO]]-AVERAGE(C:C)) / _xlfn.STDEV.P(C:C)</f>
        <v>-0.41676338615362996</v>
      </c>
      <c r="M616" t="str">
        <f>IF(ABS(moras__2[[#This Row],[Z-Score de salario]])&gt;1.96, "Atípico", "Normal")</f>
        <v>Normal</v>
      </c>
      <c r="N616" s="5">
        <f t="shared" si="27"/>
        <v>319572</v>
      </c>
      <c r="O616" s="5">
        <f t="shared" si="28"/>
        <v>43</v>
      </c>
      <c r="P616" s="5" t="str">
        <f t="shared" si="29"/>
        <v>ASALARIADO</v>
      </c>
      <c r="Q616" s="5" t="e">
        <f ca="1">IF($H616="SI", $O616, _xludf.NA())</f>
        <v>#NAME?</v>
      </c>
      <c r="R616" s="5">
        <f>IF($H616="NO",$O616, _xludf.NA())</f>
        <v>43</v>
      </c>
      <c r="S616" s="5" t="e">
        <f ca="1">IF($H616="SI",$N616, _xludf.NA())</f>
        <v>#NAME?</v>
      </c>
      <c r="T616" s="5">
        <f>IF($H616="NO",$N616, _xludf.NA())</f>
        <v>319572</v>
      </c>
    </row>
    <row r="617" spans="1:20" x14ac:dyDescent="0.3">
      <c r="A617">
        <v>616</v>
      </c>
      <c r="B617" t="s">
        <v>9</v>
      </c>
      <c r="C617">
        <v>1486691</v>
      </c>
      <c r="D617" t="s">
        <v>10</v>
      </c>
      <c r="E617" t="s">
        <v>11</v>
      </c>
      <c r="F617" t="s">
        <v>12</v>
      </c>
      <c r="G617" t="s">
        <v>13</v>
      </c>
      <c r="H617" t="s">
        <v>12</v>
      </c>
      <c r="I617">
        <v>31</v>
      </c>
      <c r="J617">
        <f>(moras__2[[#This Row],[EDAD]]-AVERAGE(I:I))/ _xlfn.STDEV.P(I:I)</f>
        <v>-0.769795843717061</v>
      </c>
      <c r="K617" t="str">
        <f>IF(ABS(moras__2[[#This Row],[Z-Score de edad]])&gt;1.96, "Atípico","Normal")</f>
        <v>Normal</v>
      </c>
      <c r="L617">
        <f>(moras__2[[#This Row],[SALARIO]]-AVERAGE(C:C)) / _xlfn.STDEV.P(C:C)</f>
        <v>1.0224873156662908</v>
      </c>
      <c r="M617" t="str">
        <f>IF(ABS(moras__2[[#This Row],[Z-Score de salario]])&gt;1.96, "Atípico", "Normal")</f>
        <v>Normal</v>
      </c>
      <c r="N617" s="5">
        <f t="shared" si="27"/>
        <v>1486691</v>
      </c>
      <c r="O617" s="5">
        <f t="shared" si="28"/>
        <v>31</v>
      </c>
      <c r="P617" s="5" t="str">
        <f t="shared" si="29"/>
        <v>ASALARIADO</v>
      </c>
      <c r="Q617" s="5">
        <f>IF($H617="SI", $O617, _xludf.NA())</f>
        <v>31</v>
      </c>
      <c r="R617" s="5" t="e">
        <f ca="1">IF($H617="NO",$O617, _xludf.NA())</f>
        <v>#NAME?</v>
      </c>
      <c r="S617" s="5">
        <f>IF($H617="SI",$N617, _xludf.NA())</f>
        <v>1486691</v>
      </c>
      <c r="T617" s="5" t="e">
        <f ca="1">IF($H617="NO",$N617, _xludf.NA())</f>
        <v>#NAME?</v>
      </c>
    </row>
    <row r="618" spans="1:20" x14ac:dyDescent="0.3">
      <c r="A618">
        <v>617</v>
      </c>
      <c r="B618" t="s">
        <v>9</v>
      </c>
      <c r="C618">
        <v>352881</v>
      </c>
      <c r="D618" t="s">
        <v>18</v>
      </c>
      <c r="E618" t="s">
        <v>16</v>
      </c>
      <c r="F618" t="s">
        <v>12</v>
      </c>
      <c r="G618" t="s">
        <v>13</v>
      </c>
      <c r="H618" t="s">
        <v>13</v>
      </c>
      <c r="I618">
        <v>53</v>
      </c>
      <c r="J618">
        <f>(moras__2[[#This Row],[EDAD]]-AVERAGE(I:I))/ _xlfn.STDEV.P(I:I)</f>
        <v>0.78301680024322029</v>
      </c>
      <c r="K618" t="str">
        <f>IF(ABS(moras__2[[#This Row],[Z-Score de edad]])&gt;1.96, "Atípico","Normal")</f>
        <v>Normal</v>
      </c>
      <c r="L618">
        <f>(moras__2[[#This Row],[SALARIO]]-AVERAGE(C:C)) / _xlfn.STDEV.P(C:C)</f>
        <v>-0.37568788174754991</v>
      </c>
      <c r="M618" t="str">
        <f>IF(ABS(moras__2[[#This Row],[Z-Score de salario]])&gt;1.96, "Atípico", "Normal")</f>
        <v>Normal</v>
      </c>
      <c r="N618" s="5">
        <f t="shared" si="27"/>
        <v>352881</v>
      </c>
      <c r="O618" s="5">
        <f t="shared" si="28"/>
        <v>53</v>
      </c>
      <c r="P618" s="5" t="str">
        <f t="shared" si="29"/>
        <v>TRABAJADOR INDEPENDIENTE</v>
      </c>
      <c r="Q618" s="5" t="e">
        <f ca="1">IF($H618="SI", $O618, _xludf.NA())</f>
        <v>#NAME?</v>
      </c>
      <c r="R618" s="5">
        <f>IF($H618="NO",$O618, _xludf.NA())</f>
        <v>53</v>
      </c>
      <c r="S618" s="5" t="e">
        <f ca="1">IF($H618="SI",$N618, _xludf.NA())</f>
        <v>#NAME?</v>
      </c>
      <c r="T618" s="5">
        <f>IF($H618="NO",$N618, _xludf.NA())</f>
        <v>352881</v>
      </c>
    </row>
    <row r="619" spans="1:20" x14ac:dyDescent="0.3">
      <c r="A619">
        <v>618</v>
      </c>
      <c r="B619" t="s">
        <v>15</v>
      </c>
      <c r="C619">
        <v>352852</v>
      </c>
      <c r="D619" t="s">
        <v>10</v>
      </c>
      <c r="E619" t="s">
        <v>11</v>
      </c>
      <c r="F619" t="s">
        <v>12</v>
      </c>
      <c r="G619" t="s">
        <v>13</v>
      </c>
      <c r="H619" t="s">
        <v>13</v>
      </c>
      <c r="I619">
        <v>53</v>
      </c>
      <c r="J619">
        <f>(moras__2[[#This Row],[EDAD]]-AVERAGE(I:I))/ _xlfn.STDEV.P(I:I)</f>
        <v>0.78301680024322029</v>
      </c>
      <c r="K619" t="str">
        <f>IF(ABS(moras__2[[#This Row],[Z-Score de edad]])&gt;1.96, "Atípico","Normal")</f>
        <v>Normal</v>
      </c>
      <c r="L619">
        <f>(moras__2[[#This Row],[SALARIO]]-AVERAGE(C:C)) / _xlfn.STDEV.P(C:C)</f>
        <v>-0.37572364354249349</v>
      </c>
      <c r="M619" t="str">
        <f>IF(ABS(moras__2[[#This Row],[Z-Score de salario]])&gt;1.96, "Atípico", "Normal")</f>
        <v>Normal</v>
      </c>
      <c r="N619" s="5">
        <f t="shared" si="27"/>
        <v>352852</v>
      </c>
      <c r="O619" s="5">
        <f t="shared" si="28"/>
        <v>53</v>
      </c>
      <c r="P619" s="5" t="str">
        <f t="shared" si="29"/>
        <v>ASALARIADO</v>
      </c>
      <c r="Q619" s="5" t="e">
        <f ca="1">IF($H619="SI", $O619, _xludf.NA())</f>
        <v>#NAME?</v>
      </c>
      <c r="R619" s="5">
        <f>IF($H619="NO",$O619, _xludf.NA())</f>
        <v>53</v>
      </c>
      <c r="S619" s="5" t="e">
        <f ca="1">IF($H619="SI",$N619, _xludf.NA())</f>
        <v>#NAME?</v>
      </c>
      <c r="T619" s="5">
        <f>IF($H619="NO",$N619, _xludf.NA())</f>
        <v>352852</v>
      </c>
    </row>
    <row r="620" spans="1:20" x14ac:dyDescent="0.3">
      <c r="A620">
        <v>619</v>
      </c>
      <c r="B620" t="s">
        <v>9</v>
      </c>
      <c r="C620">
        <v>223463</v>
      </c>
      <c r="D620" t="s">
        <v>10</v>
      </c>
      <c r="E620" t="s">
        <v>16</v>
      </c>
      <c r="F620" t="s">
        <v>12</v>
      </c>
      <c r="G620" t="s">
        <v>12</v>
      </c>
      <c r="H620" t="s">
        <v>13</v>
      </c>
      <c r="I620">
        <v>20</v>
      </c>
      <c r="J620">
        <f>(moras__2[[#This Row],[EDAD]]-AVERAGE(I:I))/ _xlfn.STDEV.P(I:I)</f>
        <v>-1.5462021656972016</v>
      </c>
      <c r="K620" t="str">
        <f>IF(ABS(moras__2[[#This Row],[Z-Score de edad]])&gt;1.96, "Atípico","Normal")</f>
        <v>Normal</v>
      </c>
      <c r="L620">
        <f>(moras__2[[#This Row],[SALARIO]]-AVERAGE(C:C)) / _xlfn.STDEV.P(C:C)</f>
        <v>-0.53528167409274385</v>
      </c>
      <c r="M620" t="str">
        <f>IF(ABS(moras__2[[#This Row],[Z-Score de salario]])&gt;1.96, "Atípico", "Normal")</f>
        <v>Normal</v>
      </c>
      <c r="N620" s="5">
        <f t="shared" si="27"/>
        <v>223463</v>
      </c>
      <c r="O620" s="5">
        <f t="shared" si="28"/>
        <v>20</v>
      </c>
      <c r="P620" s="5" t="str">
        <f t="shared" si="29"/>
        <v>ASALARIADO</v>
      </c>
      <c r="Q620" s="5" t="e">
        <f ca="1">IF($H620="SI", $O620, _xludf.NA())</f>
        <v>#NAME?</v>
      </c>
      <c r="R620" s="5">
        <f>IF($H620="NO",$O620, _xludf.NA())</f>
        <v>20</v>
      </c>
      <c r="S620" s="5" t="e">
        <f ca="1">IF($H620="SI",$N620, _xludf.NA())</f>
        <v>#NAME?</v>
      </c>
      <c r="T620" s="5">
        <f>IF($H620="NO",$N620, _xludf.NA())</f>
        <v>223463</v>
      </c>
    </row>
    <row r="621" spans="1:20" x14ac:dyDescent="0.3">
      <c r="A621">
        <v>620</v>
      </c>
      <c r="B621" t="s">
        <v>9</v>
      </c>
      <c r="C621">
        <v>573400</v>
      </c>
      <c r="D621" t="s">
        <v>10</v>
      </c>
      <c r="E621" t="s">
        <v>16</v>
      </c>
      <c r="F621" t="s">
        <v>12</v>
      </c>
      <c r="G621" t="s">
        <v>13</v>
      </c>
      <c r="H621" t="s">
        <v>13</v>
      </c>
      <c r="I621">
        <v>23</v>
      </c>
      <c r="J621">
        <f>(moras__2[[#This Row],[EDAD]]-AVERAGE(I:I))/ _xlfn.STDEV.P(I:I)</f>
        <v>-1.334454986975345</v>
      </c>
      <c r="K621" t="str">
        <f>IF(ABS(moras__2[[#This Row],[Z-Score de edad]])&gt;1.96, "Atípico","Normal")</f>
        <v>Normal</v>
      </c>
      <c r="L621">
        <f>(moras__2[[#This Row],[SALARIO]]-AVERAGE(C:C)) / _xlfn.STDEV.P(C:C)</f>
        <v>-0.10375149350039849</v>
      </c>
      <c r="M621" t="str">
        <f>IF(ABS(moras__2[[#This Row],[Z-Score de salario]])&gt;1.96, "Atípico", "Normal")</f>
        <v>Normal</v>
      </c>
      <c r="N621" s="5">
        <f t="shared" si="27"/>
        <v>573400</v>
      </c>
      <c r="O621" s="5">
        <f t="shared" si="28"/>
        <v>23</v>
      </c>
      <c r="P621" s="5" t="str">
        <f t="shared" si="29"/>
        <v>ASALARIADO</v>
      </c>
      <c r="Q621" s="5" t="e">
        <f ca="1">IF($H621="SI", $O621, _xludf.NA())</f>
        <v>#NAME?</v>
      </c>
      <c r="R621" s="5">
        <f>IF($H621="NO",$O621, _xludf.NA())</f>
        <v>23</v>
      </c>
      <c r="S621" s="5" t="e">
        <f ca="1">IF($H621="SI",$N621, _xludf.NA())</f>
        <v>#NAME?</v>
      </c>
      <c r="T621" s="5">
        <f>IF($H621="NO",$N621, _xludf.NA())</f>
        <v>573400</v>
      </c>
    </row>
    <row r="622" spans="1:20" x14ac:dyDescent="0.3">
      <c r="A622">
        <v>621</v>
      </c>
      <c r="B622" t="s">
        <v>9</v>
      </c>
      <c r="C622">
        <v>278030</v>
      </c>
      <c r="D622" t="s">
        <v>19</v>
      </c>
      <c r="E622" t="s">
        <v>16</v>
      </c>
      <c r="F622" t="s">
        <v>12</v>
      </c>
      <c r="G622" t="s">
        <v>13</v>
      </c>
      <c r="H622" t="s">
        <v>13</v>
      </c>
      <c r="I622">
        <v>78</v>
      </c>
      <c r="J622">
        <f>(moras__2[[#This Row],[EDAD]]-AVERAGE(I:I))/ _xlfn.STDEV.P(I:I)</f>
        <v>2.5475766229253582</v>
      </c>
      <c r="K622" t="str">
        <f>IF(ABS(moras__2[[#This Row],[Z-Score de edad]])&gt;1.96, "Atípico","Normal")</f>
        <v>Atípico</v>
      </c>
      <c r="L622">
        <f>(moras__2[[#This Row],[SALARIO]]-AVERAGE(C:C)) / _xlfn.STDEV.P(C:C)</f>
        <v>-0.46799154082766331</v>
      </c>
      <c r="M622" t="str">
        <f>IF(ABS(moras__2[[#This Row],[Z-Score de salario]])&gt;1.96, "Atípico", "Normal")</f>
        <v>Normal</v>
      </c>
      <c r="N622" s="5">
        <f t="shared" si="27"/>
        <v>278030</v>
      </c>
      <c r="O622" s="5">
        <f t="shared" si="28"/>
        <v>78</v>
      </c>
      <c r="P622" s="5" t="str">
        <f t="shared" si="29"/>
        <v>CONVENIOS ESPECIALES DE TRABAJADORES INDEPENDIENTES</v>
      </c>
      <c r="Q622" s="5" t="e">
        <f ca="1">IF($H622="SI", $O622, _xludf.NA())</f>
        <v>#NAME?</v>
      </c>
      <c r="R622" s="5">
        <f>IF($H622="NO",$O622, _xludf.NA())</f>
        <v>78</v>
      </c>
      <c r="S622" s="5" t="e">
        <f ca="1">IF($H622="SI",$N622, _xludf.NA())</f>
        <v>#NAME?</v>
      </c>
      <c r="T622" s="5">
        <f>IF($H622="NO",$N622, _xludf.NA())</f>
        <v>278030</v>
      </c>
    </row>
    <row r="623" spans="1:20" x14ac:dyDescent="0.3">
      <c r="A623">
        <v>622</v>
      </c>
      <c r="B623" t="s">
        <v>15</v>
      </c>
      <c r="C623">
        <v>502100</v>
      </c>
      <c r="D623" t="s">
        <v>18</v>
      </c>
      <c r="E623" t="s">
        <v>16</v>
      </c>
      <c r="F623" t="s">
        <v>12</v>
      </c>
      <c r="G623" t="s">
        <v>13</v>
      </c>
      <c r="H623" t="s">
        <v>13</v>
      </c>
      <c r="I623">
        <v>48</v>
      </c>
      <c r="J623">
        <f>(moras__2[[#This Row],[EDAD]]-AVERAGE(I:I))/ _xlfn.STDEV.P(I:I)</f>
        <v>0.43010483570679275</v>
      </c>
      <c r="K623" t="str">
        <f>IF(ABS(moras__2[[#This Row],[Z-Score de edad]])&gt;1.96, "Atípico","Normal")</f>
        <v>Normal</v>
      </c>
      <c r="L623">
        <f>(moras__2[[#This Row],[SALARIO]]-AVERAGE(C:C)) / _xlfn.STDEV.P(C:C)</f>
        <v>-0.19167618244793541</v>
      </c>
      <c r="M623" t="str">
        <f>IF(ABS(moras__2[[#This Row],[Z-Score de salario]])&gt;1.96, "Atípico", "Normal")</f>
        <v>Normal</v>
      </c>
      <c r="N623" s="5">
        <f t="shared" si="27"/>
        <v>502100</v>
      </c>
      <c r="O623" s="5">
        <f t="shared" si="28"/>
        <v>48</v>
      </c>
      <c r="P623" s="5" t="str">
        <f t="shared" si="29"/>
        <v>TRABAJADOR INDEPENDIENTE</v>
      </c>
      <c r="Q623" s="5" t="e">
        <f ca="1">IF($H623="SI", $O623, _xludf.NA())</f>
        <v>#NAME?</v>
      </c>
      <c r="R623" s="5">
        <f>IF($H623="NO",$O623, _xludf.NA())</f>
        <v>48</v>
      </c>
      <c r="S623" s="5" t="e">
        <f ca="1">IF($H623="SI",$N623, _xludf.NA())</f>
        <v>#NAME?</v>
      </c>
      <c r="T623" s="5">
        <f>IF($H623="NO",$N623, _xludf.NA())</f>
        <v>502100</v>
      </c>
    </row>
    <row r="624" spans="1:20" x14ac:dyDescent="0.3">
      <c r="A624">
        <v>623</v>
      </c>
      <c r="B624" t="s">
        <v>9</v>
      </c>
      <c r="C624">
        <v>215000</v>
      </c>
      <c r="D624" t="s">
        <v>10</v>
      </c>
      <c r="E624" t="s">
        <v>16</v>
      </c>
      <c r="F624" t="s">
        <v>12</v>
      </c>
      <c r="G624" t="s">
        <v>13</v>
      </c>
      <c r="H624" t="s">
        <v>13</v>
      </c>
      <c r="I624">
        <v>60</v>
      </c>
      <c r="J624">
        <f>(moras__2[[#This Row],[EDAD]]-AVERAGE(I:I))/ _xlfn.STDEV.P(I:I)</f>
        <v>1.2770935505942189</v>
      </c>
      <c r="K624" t="str">
        <f>IF(ABS(moras__2[[#This Row],[Z-Score de edad]])&gt;1.96, "Atípico","Normal")</f>
        <v>Normal</v>
      </c>
      <c r="L624">
        <f>(moras__2[[#This Row],[SALARIO]]-AVERAGE(C:C)) / _xlfn.STDEV.P(C:C)</f>
        <v>-0.54571795238956022</v>
      </c>
      <c r="M624" t="str">
        <f>IF(ABS(moras__2[[#This Row],[Z-Score de salario]])&gt;1.96, "Atípico", "Normal")</f>
        <v>Normal</v>
      </c>
      <c r="N624" s="5">
        <f t="shared" si="27"/>
        <v>215000</v>
      </c>
      <c r="O624" s="5">
        <f t="shared" si="28"/>
        <v>60</v>
      </c>
      <c r="P624" s="5" t="str">
        <f t="shared" si="29"/>
        <v>ASALARIADO</v>
      </c>
      <c r="Q624" s="5" t="e">
        <f ca="1">IF($H624="SI", $O624, _xludf.NA())</f>
        <v>#NAME?</v>
      </c>
      <c r="R624" s="5">
        <f>IF($H624="NO",$O624, _xludf.NA())</f>
        <v>60</v>
      </c>
      <c r="S624" s="5" t="e">
        <f ca="1">IF($H624="SI",$N624, _xludf.NA())</f>
        <v>#NAME?</v>
      </c>
      <c r="T624" s="5">
        <f>IF($H624="NO",$N624, _xludf.NA())</f>
        <v>215000</v>
      </c>
    </row>
    <row r="625" spans="1:20" x14ac:dyDescent="0.3">
      <c r="A625">
        <v>624</v>
      </c>
      <c r="B625" t="s">
        <v>9</v>
      </c>
      <c r="C625">
        <v>367392</v>
      </c>
      <c r="D625" t="s">
        <v>10</v>
      </c>
      <c r="E625" t="s">
        <v>16</v>
      </c>
      <c r="F625" t="s">
        <v>12</v>
      </c>
      <c r="G625" t="s">
        <v>13</v>
      </c>
      <c r="H625" t="s">
        <v>13</v>
      </c>
      <c r="I625">
        <v>24</v>
      </c>
      <c r="J625">
        <f>(moras__2[[#This Row],[EDAD]]-AVERAGE(I:I))/ _xlfn.STDEV.P(I:I)</f>
        <v>-1.2638725940680595</v>
      </c>
      <c r="K625" t="str">
        <f>IF(ABS(moras__2[[#This Row],[Z-Score de edad]])&gt;1.96, "Atípico","Normal")</f>
        <v>Normal</v>
      </c>
      <c r="L625">
        <f>(moras__2[[#This Row],[SALARIO]]-AVERAGE(C:C)) / _xlfn.STDEV.P(C:C)</f>
        <v>-0.35779341945697896</v>
      </c>
      <c r="M625" t="str">
        <f>IF(ABS(moras__2[[#This Row],[Z-Score de salario]])&gt;1.96, "Atípico", "Normal")</f>
        <v>Normal</v>
      </c>
      <c r="N625" s="5">
        <f t="shared" si="27"/>
        <v>367392</v>
      </c>
      <c r="O625" s="5">
        <f t="shared" si="28"/>
        <v>24</v>
      </c>
      <c r="P625" s="5" t="str">
        <f t="shared" si="29"/>
        <v>ASALARIADO</v>
      </c>
      <c r="Q625" s="5" t="e">
        <f ca="1">IF($H625="SI", $O625, _xludf.NA())</f>
        <v>#NAME?</v>
      </c>
      <c r="R625" s="5">
        <f>IF($H625="NO",$O625, _xludf.NA())</f>
        <v>24</v>
      </c>
      <c r="S625" s="5" t="e">
        <f ca="1">IF($H625="SI",$N625, _xludf.NA())</f>
        <v>#NAME?</v>
      </c>
      <c r="T625" s="5">
        <f>IF($H625="NO",$N625, _xludf.NA())</f>
        <v>367392</v>
      </c>
    </row>
    <row r="626" spans="1:20" x14ac:dyDescent="0.3">
      <c r="A626">
        <v>625</v>
      </c>
      <c r="B626" t="s">
        <v>15</v>
      </c>
      <c r="C626">
        <v>150000</v>
      </c>
      <c r="D626" t="s">
        <v>10</v>
      </c>
      <c r="E626" t="s">
        <v>16</v>
      </c>
      <c r="F626" t="s">
        <v>12</v>
      </c>
      <c r="G626" t="s">
        <v>13</v>
      </c>
      <c r="H626" t="s">
        <v>13</v>
      </c>
      <c r="I626">
        <v>44</v>
      </c>
      <c r="J626">
        <f>(moras__2[[#This Row],[EDAD]]-AVERAGE(I:I))/ _xlfn.STDEV.P(I:I)</f>
        <v>0.14777526407765068</v>
      </c>
      <c r="K626" t="str">
        <f>IF(ABS(moras__2[[#This Row],[Z-Score de edad]])&gt;1.96, "Atípico","Normal")</f>
        <v>Normal</v>
      </c>
      <c r="L626">
        <f>(moras__2[[#This Row],[SALARIO]]-AVERAGE(C:C)) / _xlfn.STDEV.P(C:C)</f>
        <v>-0.62587369967693607</v>
      </c>
      <c r="M626" t="str">
        <f>IF(ABS(moras__2[[#This Row],[Z-Score de salario]])&gt;1.96, "Atípico", "Normal")</f>
        <v>Normal</v>
      </c>
      <c r="N626" s="5">
        <f t="shared" si="27"/>
        <v>150000</v>
      </c>
      <c r="O626" s="5">
        <f t="shared" si="28"/>
        <v>44</v>
      </c>
      <c r="P626" s="5" t="str">
        <f t="shared" si="29"/>
        <v>ASALARIADO</v>
      </c>
      <c r="Q626" s="5" t="e">
        <f ca="1">IF($H626="SI", $O626, _xludf.NA())</f>
        <v>#NAME?</v>
      </c>
      <c r="R626" s="5">
        <f>IF($H626="NO",$O626, _xludf.NA())</f>
        <v>44</v>
      </c>
      <c r="S626" s="5" t="e">
        <f ca="1">IF($H626="SI",$N626, _xludf.NA())</f>
        <v>#NAME?</v>
      </c>
      <c r="T626" s="5">
        <f>IF($H626="NO",$N626, _xludf.NA())</f>
        <v>150000</v>
      </c>
    </row>
    <row r="627" spans="1:20" x14ac:dyDescent="0.3">
      <c r="A627">
        <v>626</v>
      </c>
      <c r="B627" t="s">
        <v>9</v>
      </c>
      <c r="C627">
        <v>679660.62</v>
      </c>
      <c r="D627" t="s">
        <v>10</v>
      </c>
      <c r="E627" t="s">
        <v>16</v>
      </c>
      <c r="F627" t="s">
        <v>12</v>
      </c>
      <c r="G627" t="s">
        <v>13</v>
      </c>
      <c r="H627" t="s">
        <v>13</v>
      </c>
      <c r="I627">
        <v>21</v>
      </c>
      <c r="J627">
        <f>(moras__2[[#This Row],[EDAD]]-AVERAGE(I:I))/ _xlfn.STDEV.P(I:I)</f>
        <v>-1.4756197727899161</v>
      </c>
      <c r="K627" t="str">
        <f>IF(ABS(moras__2[[#This Row],[Z-Score de edad]])&gt;1.96, "Atípico","Normal")</f>
        <v>Normal</v>
      </c>
      <c r="L627">
        <f>(moras__2[[#This Row],[SALARIO]]-AVERAGE(C:C)) / _xlfn.STDEV.P(C:C)</f>
        <v>2.7285420396830407E-2</v>
      </c>
      <c r="M627" t="str">
        <f>IF(ABS(moras__2[[#This Row],[Z-Score de salario]])&gt;1.96, "Atípico", "Normal")</f>
        <v>Normal</v>
      </c>
      <c r="N627" s="5">
        <f t="shared" si="27"/>
        <v>679660.62</v>
      </c>
      <c r="O627" s="5">
        <f t="shared" si="28"/>
        <v>21</v>
      </c>
      <c r="P627" s="5" t="str">
        <f t="shared" si="29"/>
        <v>ASALARIADO</v>
      </c>
      <c r="Q627" s="5" t="e">
        <f ca="1">IF($H627="SI", $O627, _xludf.NA())</f>
        <v>#NAME?</v>
      </c>
      <c r="R627" s="5">
        <f>IF($H627="NO",$O627, _xludf.NA())</f>
        <v>21</v>
      </c>
      <c r="S627" s="5" t="e">
        <f ca="1">IF($H627="SI",$N627, _xludf.NA())</f>
        <v>#NAME?</v>
      </c>
      <c r="T627" s="5">
        <f>IF($H627="NO",$N627, _xludf.NA())</f>
        <v>679660.62</v>
      </c>
    </row>
    <row r="628" spans="1:20" x14ac:dyDescent="0.3">
      <c r="A628">
        <v>627</v>
      </c>
      <c r="B628" t="s">
        <v>9</v>
      </c>
      <c r="C628">
        <v>2796475</v>
      </c>
      <c r="D628" t="s">
        <v>10</v>
      </c>
      <c r="E628" t="s">
        <v>11</v>
      </c>
      <c r="F628" t="s">
        <v>12</v>
      </c>
      <c r="G628" t="s">
        <v>13</v>
      </c>
      <c r="H628" t="s">
        <v>12</v>
      </c>
      <c r="I628">
        <v>52</v>
      </c>
      <c r="J628">
        <f>(moras__2[[#This Row],[EDAD]]-AVERAGE(I:I))/ _xlfn.STDEV.P(I:I)</f>
        <v>0.71243440733593477</v>
      </c>
      <c r="K628" t="str">
        <f>IF(ABS(moras__2[[#This Row],[Z-Score de edad]])&gt;1.96, "Atípico","Normal")</f>
        <v>Normal</v>
      </c>
      <c r="L628">
        <f>(moras__2[[#This Row],[SALARIO]]-AVERAGE(C:C)) / _xlfn.STDEV.P(C:C)</f>
        <v>2.6376675511285725</v>
      </c>
      <c r="M628" t="str">
        <f>IF(ABS(moras__2[[#This Row],[Z-Score de salario]])&gt;1.96, "Atípico", "Normal")</f>
        <v>Atípico</v>
      </c>
      <c r="N628" s="5">
        <f t="shared" si="27"/>
        <v>2796475</v>
      </c>
      <c r="O628" s="5">
        <f t="shared" si="28"/>
        <v>52</v>
      </c>
      <c r="P628" s="5" t="str">
        <f t="shared" si="29"/>
        <v>ASALARIADO</v>
      </c>
      <c r="Q628" s="5">
        <f>IF($H628="SI", $O628, _xludf.NA())</f>
        <v>52</v>
      </c>
      <c r="R628" s="5" t="e">
        <f ca="1">IF($H628="NO",$O628, _xludf.NA())</f>
        <v>#NAME?</v>
      </c>
      <c r="S628" s="5">
        <f>IF($H628="SI",$N628, _xludf.NA())</f>
        <v>2796475</v>
      </c>
      <c r="T628" s="5" t="e">
        <f ca="1">IF($H628="NO",$N628, _xludf.NA())</f>
        <v>#NAME?</v>
      </c>
    </row>
    <row r="629" spans="1:20" x14ac:dyDescent="0.3">
      <c r="A629">
        <v>628</v>
      </c>
      <c r="B629" t="s">
        <v>15</v>
      </c>
      <c r="C629">
        <v>359544.27</v>
      </c>
      <c r="D629" t="s">
        <v>21</v>
      </c>
      <c r="E629" t="s">
        <v>16</v>
      </c>
      <c r="F629" t="s">
        <v>12</v>
      </c>
      <c r="G629" t="s">
        <v>12</v>
      </c>
      <c r="H629" t="s">
        <v>13</v>
      </c>
      <c r="I629">
        <v>46</v>
      </c>
      <c r="J629">
        <f>(moras__2[[#This Row],[EDAD]]-AVERAGE(I:I))/ _xlfn.STDEV.P(I:I)</f>
        <v>0.28894004989222172</v>
      </c>
      <c r="K629" t="str">
        <f>IF(ABS(moras__2[[#This Row],[Z-Score de edad]])&gt;1.96, "Atípico","Normal")</f>
        <v>Normal</v>
      </c>
      <c r="L629">
        <f>(moras__2[[#This Row],[SALARIO]]-AVERAGE(C:C)) / _xlfn.STDEV.P(C:C)</f>
        <v>-0.36747096811327984</v>
      </c>
      <c r="M629" t="str">
        <f>IF(ABS(moras__2[[#This Row],[Z-Score de salario]])&gt;1.96, "Atípico", "Normal")</f>
        <v>Normal</v>
      </c>
      <c r="N629" s="5">
        <f t="shared" si="27"/>
        <v>359544.27</v>
      </c>
      <c r="O629" s="5">
        <f t="shared" si="28"/>
        <v>46</v>
      </c>
      <c r="P629" s="5" t="str">
        <f t="shared" si="29"/>
        <v>CONVENIOS ESPECIALES DE ASEGURADOS VOLUNTARIOS</v>
      </c>
      <c r="Q629" s="5" t="e">
        <f ca="1">IF($H629="SI", $O629, _xludf.NA())</f>
        <v>#NAME?</v>
      </c>
      <c r="R629" s="5">
        <f>IF($H629="NO",$O629, _xludf.NA())</f>
        <v>46</v>
      </c>
      <c r="S629" s="5" t="e">
        <f ca="1">IF($H629="SI",$N629, _xludf.NA())</f>
        <v>#NAME?</v>
      </c>
      <c r="T629" s="5">
        <f>IF($H629="NO",$N629, _xludf.NA())</f>
        <v>359544.27</v>
      </c>
    </row>
    <row r="630" spans="1:20" x14ac:dyDescent="0.3">
      <c r="A630">
        <v>629</v>
      </c>
      <c r="B630" t="s">
        <v>9</v>
      </c>
      <c r="C630">
        <v>298018</v>
      </c>
      <c r="D630" t="s">
        <v>17</v>
      </c>
      <c r="E630" t="s">
        <v>16</v>
      </c>
      <c r="F630" t="s">
        <v>12</v>
      </c>
      <c r="G630" t="s">
        <v>13</v>
      </c>
      <c r="H630" t="s">
        <v>13</v>
      </c>
      <c r="I630">
        <v>36</v>
      </c>
      <c r="J630">
        <f>(moras__2[[#This Row],[EDAD]]-AVERAGE(I:I))/ _xlfn.STDEV.P(I:I)</f>
        <v>-0.41688387918063341</v>
      </c>
      <c r="K630" t="str">
        <f>IF(ABS(moras__2[[#This Row],[Z-Score de edad]])&gt;1.96, "Atípico","Normal")</f>
        <v>Normal</v>
      </c>
      <c r="L630">
        <f>(moras__2[[#This Row],[SALARIO]]-AVERAGE(C:C)) / _xlfn.STDEV.P(C:C)</f>
        <v>-0.44334303195412378</v>
      </c>
      <c r="M630" t="str">
        <f>IF(ABS(moras__2[[#This Row],[Z-Score de salario]])&gt;1.96, "Atípico", "Normal")</f>
        <v>Normal</v>
      </c>
      <c r="N630" s="5">
        <f t="shared" si="27"/>
        <v>298018</v>
      </c>
      <c r="O630" s="5">
        <f t="shared" si="28"/>
        <v>36</v>
      </c>
      <c r="P630" s="5" t="str">
        <f t="shared" si="29"/>
        <v>ASEGURADO VOLUNTARIO</v>
      </c>
      <c r="Q630" s="5" t="e">
        <f ca="1">IF($H630="SI", $O630, _xludf.NA())</f>
        <v>#NAME?</v>
      </c>
      <c r="R630" s="5">
        <f>IF($H630="NO",$O630, _xludf.NA())</f>
        <v>36</v>
      </c>
      <c r="S630" s="5" t="e">
        <f ca="1">IF($H630="SI",$N630, _xludf.NA())</f>
        <v>#NAME?</v>
      </c>
      <c r="T630" s="5">
        <f>IF($H630="NO",$N630, _xludf.NA())</f>
        <v>298018</v>
      </c>
    </row>
    <row r="631" spans="1:20" x14ac:dyDescent="0.3">
      <c r="A631">
        <v>630</v>
      </c>
      <c r="B631" t="s">
        <v>15</v>
      </c>
      <c r="C631">
        <v>382136</v>
      </c>
      <c r="D631" t="s">
        <v>18</v>
      </c>
      <c r="E631" t="s">
        <v>16</v>
      </c>
      <c r="F631" t="s">
        <v>12</v>
      </c>
      <c r="G631" t="s">
        <v>13</v>
      </c>
      <c r="H631" t="s">
        <v>13</v>
      </c>
      <c r="I631">
        <v>53</v>
      </c>
      <c r="J631">
        <f>(moras__2[[#This Row],[EDAD]]-AVERAGE(I:I))/ _xlfn.STDEV.P(I:I)</f>
        <v>0.78301680024322029</v>
      </c>
      <c r="K631" t="str">
        <f>IF(ABS(moras__2[[#This Row],[Z-Score de edad]])&gt;1.96, "Atípico","Normal")</f>
        <v>Normal</v>
      </c>
      <c r="L631">
        <f>(moras__2[[#This Row],[SALARIO]]-AVERAGE(C:C)) / _xlfn.STDEV.P(C:C)</f>
        <v>-0.33961162964151631</v>
      </c>
      <c r="M631" t="str">
        <f>IF(ABS(moras__2[[#This Row],[Z-Score de salario]])&gt;1.96, "Atípico", "Normal")</f>
        <v>Normal</v>
      </c>
      <c r="N631" s="5">
        <f t="shared" si="27"/>
        <v>382136</v>
      </c>
      <c r="O631" s="5">
        <f t="shared" si="28"/>
        <v>53</v>
      </c>
      <c r="P631" s="5" t="str">
        <f t="shared" si="29"/>
        <v>TRABAJADOR INDEPENDIENTE</v>
      </c>
      <c r="Q631" s="5" t="e">
        <f ca="1">IF($H631="SI", $O631, _xludf.NA())</f>
        <v>#NAME?</v>
      </c>
      <c r="R631" s="5">
        <f>IF($H631="NO",$O631, _xludf.NA())</f>
        <v>53</v>
      </c>
      <c r="S631" s="5" t="e">
        <f ca="1">IF($H631="SI",$N631, _xludf.NA())</f>
        <v>#NAME?</v>
      </c>
      <c r="T631" s="5">
        <f>IF($H631="NO",$N631, _xludf.NA())</f>
        <v>382136</v>
      </c>
    </row>
    <row r="632" spans="1:20" x14ac:dyDescent="0.3">
      <c r="A632">
        <v>631</v>
      </c>
      <c r="B632" t="s">
        <v>15</v>
      </c>
      <c r="C632">
        <v>297046</v>
      </c>
      <c r="D632" t="s">
        <v>17</v>
      </c>
      <c r="E632" t="s">
        <v>16</v>
      </c>
      <c r="F632" t="s">
        <v>12</v>
      </c>
      <c r="G632" t="s">
        <v>13</v>
      </c>
      <c r="H632" t="s">
        <v>12</v>
      </c>
      <c r="I632">
        <v>35</v>
      </c>
      <c r="J632">
        <f>(moras__2[[#This Row],[EDAD]]-AVERAGE(I:I))/ _xlfn.STDEV.P(I:I)</f>
        <v>-0.48746627208791893</v>
      </c>
      <c r="K632" t="str">
        <f>IF(ABS(moras__2[[#This Row],[Z-Score de edad]])&gt;1.96, "Atípico","Normal")</f>
        <v>Normal</v>
      </c>
      <c r="L632">
        <f>(moras__2[[#This Row],[SALARIO]]-AVERAGE(C:C)) / _xlfn.STDEV.P(C:C)</f>
        <v>-0.44454166866740574</v>
      </c>
      <c r="M632" t="str">
        <f>IF(ABS(moras__2[[#This Row],[Z-Score de salario]])&gt;1.96, "Atípico", "Normal")</f>
        <v>Normal</v>
      </c>
      <c r="N632" s="5">
        <f t="shared" si="27"/>
        <v>297046</v>
      </c>
      <c r="O632" s="5">
        <f t="shared" si="28"/>
        <v>35</v>
      </c>
      <c r="P632" s="5" t="str">
        <f t="shared" si="29"/>
        <v>ASEGURADO VOLUNTARIO</v>
      </c>
      <c r="Q632" s="5">
        <f>IF($H632="SI", $O632, _xludf.NA())</f>
        <v>35</v>
      </c>
      <c r="R632" s="5" t="e">
        <f ca="1">IF($H632="NO",$O632, _xludf.NA())</f>
        <v>#NAME?</v>
      </c>
      <c r="S632" s="5">
        <f>IF($H632="SI",$N632, _xludf.NA())</f>
        <v>297046</v>
      </c>
      <c r="T632" s="5" t="e">
        <f ca="1">IF($H632="NO",$N632, _xludf.NA())</f>
        <v>#NAME?</v>
      </c>
    </row>
    <row r="633" spans="1:20" x14ac:dyDescent="0.3">
      <c r="A633">
        <v>632</v>
      </c>
      <c r="B633" t="s">
        <v>9</v>
      </c>
      <c r="C633">
        <v>297046</v>
      </c>
      <c r="D633" t="s">
        <v>17</v>
      </c>
      <c r="E633" t="s">
        <v>16</v>
      </c>
      <c r="F633" t="s">
        <v>12</v>
      </c>
      <c r="G633" t="s">
        <v>13</v>
      </c>
      <c r="H633" t="s">
        <v>13</v>
      </c>
      <c r="I633">
        <v>39</v>
      </c>
      <c r="J633">
        <f>(moras__2[[#This Row],[EDAD]]-AVERAGE(I:I))/ _xlfn.STDEV.P(I:I)</f>
        <v>-0.20513670045877688</v>
      </c>
      <c r="K633" t="str">
        <f>IF(ABS(moras__2[[#This Row],[Z-Score de edad]])&gt;1.96, "Atípico","Normal")</f>
        <v>Normal</v>
      </c>
      <c r="L633">
        <f>(moras__2[[#This Row],[SALARIO]]-AVERAGE(C:C)) / _xlfn.STDEV.P(C:C)</f>
        <v>-0.44454166866740574</v>
      </c>
      <c r="M633" t="str">
        <f>IF(ABS(moras__2[[#This Row],[Z-Score de salario]])&gt;1.96, "Atípico", "Normal")</f>
        <v>Normal</v>
      </c>
      <c r="N633" s="5">
        <f t="shared" si="27"/>
        <v>297046</v>
      </c>
      <c r="O633" s="5">
        <f t="shared" si="28"/>
        <v>39</v>
      </c>
      <c r="P633" s="5" t="str">
        <f t="shared" si="29"/>
        <v>ASEGURADO VOLUNTARIO</v>
      </c>
      <c r="Q633" s="5" t="e">
        <f ca="1">IF($H633="SI", $O633, _xludf.NA())</f>
        <v>#NAME?</v>
      </c>
      <c r="R633" s="5">
        <f>IF($H633="NO",$O633, _xludf.NA())</f>
        <v>39</v>
      </c>
      <c r="S633" s="5" t="e">
        <f ca="1">IF($H633="SI",$N633, _xludf.NA())</f>
        <v>#NAME?</v>
      </c>
      <c r="T633" s="5">
        <f>IF($H633="NO",$N633, _xludf.NA())</f>
        <v>297046</v>
      </c>
    </row>
    <row r="634" spans="1:20" x14ac:dyDescent="0.3">
      <c r="A634">
        <v>633</v>
      </c>
      <c r="B634" t="s">
        <v>15</v>
      </c>
      <c r="C634">
        <v>347615</v>
      </c>
      <c r="D634" t="s">
        <v>18</v>
      </c>
      <c r="E634" t="s">
        <v>16</v>
      </c>
      <c r="F634" t="s">
        <v>12</v>
      </c>
      <c r="G634" t="s">
        <v>13</v>
      </c>
      <c r="H634" t="s">
        <v>13</v>
      </c>
      <c r="I634">
        <v>36</v>
      </c>
      <c r="J634">
        <f>(moras__2[[#This Row],[EDAD]]-AVERAGE(I:I))/ _xlfn.STDEV.P(I:I)</f>
        <v>-0.41688387918063341</v>
      </c>
      <c r="K634" t="str">
        <f>IF(ABS(moras__2[[#This Row],[Z-Score de edad]])&gt;1.96, "Atípico","Normal")</f>
        <v>Normal</v>
      </c>
      <c r="L634">
        <f>(moras__2[[#This Row],[SALARIO]]-AVERAGE(C:C)) / _xlfn.STDEV.P(C:C)</f>
        <v>-0.38218173044317022</v>
      </c>
      <c r="M634" t="str">
        <f>IF(ABS(moras__2[[#This Row],[Z-Score de salario]])&gt;1.96, "Atípico", "Normal")</f>
        <v>Normal</v>
      </c>
      <c r="N634" s="5">
        <f t="shared" si="27"/>
        <v>347615</v>
      </c>
      <c r="O634" s="5">
        <f t="shared" si="28"/>
        <v>36</v>
      </c>
      <c r="P634" s="5" t="str">
        <f t="shared" si="29"/>
        <v>TRABAJADOR INDEPENDIENTE</v>
      </c>
      <c r="Q634" s="5" t="e">
        <f ca="1">IF($H634="SI", $O634, _xludf.NA())</f>
        <v>#NAME?</v>
      </c>
      <c r="R634" s="5">
        <f>IF($H634="NO",$O634, _xludf.NA())</f>
        <v>36</v>
      </c>
      <c r="S634" s="5" t="e">
        <f ca="1">IF($H634="SI",$N634, _xludf.NA())</f>
        <v>#NAME?</v>
      </c>
      <c r="T634" s="5">
        <f>IF($H634="NO",$N634, _xludf.NA())</f>
        <v>347615</v>
      </c>
    </row>
    <row r="635" spans="1:20" x14ac:dyDescent="0.3">
      <c r="A635">
        <v>634</v>
      </c>
      <c r="B635" t="s">
        <v>15</v>
      </c>
      <c r="C635">
        <v>297044</v>
      </c>
      <c r="D635" t="s">
        <v>17</v>
      </c>
      <c r="E635" t="s">
        <v>16</v>
      </c>
      <c r="F635" t="s">
        <v>12</v>
      </c>
      <c r="G635" t="s">
        <v>13</v>
      </c>
      <c r="H635" t="s">
        <v>13</v>
      </c>
      <c r="I635">
        <v>19</v>
      </c>
      <c r="J635">
        <f>(moras__2[[#This Row],[EDAD]]-AVERAGE(I:I))/ _xlfn.STDEV.P(I:I)</f>
        <v>-1.6167845586044871</v>
      </c>
      <c r="K635" t="str">
        <f>IF(ABS(moras__2[[#This Row],[Z-Score de edad]])&gt;1.96, "Atípico","Normal")</f>
        <v>Normal</v>
      </c>
      <c r="L635">
        <f>(moras__2[[#This Row],[SALARIO]]-AVERAGE(C:C)) / _xlfn.STDEV.P(C:C)</f>
        <v>-0.44454413499809153</v>
      </c>
      <c r="M635" t="str">
        <f>IF(ABS(moras__2[[#This Row],[Z-Score de salario]])&gt;1.96, "Atípico", "Normal")</f>
        <v>Normal</v>
      </c>
      <c r="N635" s="5">
        <f t="shared" si="27"/>
        <v>297044</v>
      </c>
      <c r="O635" s="5">
        <f t="shared" si="28"/>
        <v>19</v>
      </c>
      <c r="P635" s="5" t="str">
        <f t="shared" si="29"/>
        <v>ASEGURADO VOLUNTARIO</v>
      </c>
      <c r="Q635" s="5" t="e">
        <f ca="1">IF($H635="SI", $O635, _xludf.NA())</f>
        <v>#NAME?</v>
      </c>
      <c r="R635" s="5">
        <f>IF($H635="NO",$O635, _xludf.NA())</f>
        <v>19</v>
      </c>
      <c r="S635" s="5" t="e">
        <f ca="1">IF($H635="SI",$N635, _xludf.NA())</f>
        <v>#NAME?</v>
      </c>
      <c r="T635" s="5">
        <f>IF($H635="NO",$N635, _xludf.NA())</f>
        <v>297044</v>
      </c>
    </row>
    <row r="636" spans="1:20" x14ac:dyDescent="0.3">
      <c r="A636">
        <v>635</v>
      </c>
      <c r="B636" t="s">
        <v>15</v>
      </c>
      <c r="C636">
        <v>297046</v>
      </c>
      <c r="D636" t="s">
        <v>17</v>
      </c>
      <c r="E636" t="s">
        <v>16</v>
      </c>
      <c r="F636" t="s">
        <v>12</v>
      </c>
      <c r="G636" t="s">
        <v>13</v>
      </c>
      <c r="H636" t="s">
        <v>13</v>
      </c>
      <c r="I636">
        <v>31</v>
      </c>
      <c r="J636">
        <f>(moras__2[[#This Row],[EDAD]]-AVERAGE(I:I))/ _xlfn.STDEV.P(I:I)</f>
        <v>-0.769795843717061</v>
      </c>
      <c r="K636" t="str">
        <f>IF(ABS(moras__2[[#This Row],[Z-Score de edad]])&gt;1.96, "Atípico","Normal")</f>
        <v>Normal</v>
      </c>
      <c r="L636">
        <f>(moras__2[[#This Row],[SALARIO]]-AVERAGE(C:C)) / _xlfn.STDEV.P(C:C)</f>
        <v>-0.44454166866740574</v>
      </c>
      <c r="M636" t="str">
        <f>IF(ABS(moras__2[[#This Row],[Z-Score de salario]])&gt;1.96, "Atípico", "Normal")</f>
        <v>Normal</v>
      </c>
      <c r="N636" s="5">
        <f t="shared" si="27"/>
        <v>297046</v>
      </c>
      <c r="O636" s="5">
        <f t="shared" si="28"/>
        <v>31</v>
      </c>
      <c r="P636" s="5" t="str">
        <f t="shared" si="29"/>
        <v>ASEGURADO VOLUNTARIO</v>
      </c>
      <c r="Q636" s="5" t="e">
        <f ca="1">IF($H636="SI", $O636, _xludf.NA())</f>
        <v>#NAME?</v>
      </c>
      <c r="R636" s="5">
        <f>IF($H636="NO",$O636, _xludf.NA())</f>
        <v>31</v>
      </c>
      <c r="S636" s="5" t="e">
        <f ca="1">IF($H636="SI",$N636, _xludf.NA())</f>
        <v>#NAME?</v>
      </c>
      <c r="T636" s="5">
        <f>IF($H636="NO",$N636, _xludf.NA())</f>
        <v>297046</v>
      </c>
    </row>
    <row r="637" spans="1:20" x14ac:dyDescent="0.3">
      <c r="A637">
        <v>636</v>
      </c>
      <c r="B637" t="s">
        <v>9</v>
      </c>
      <c r="C637">
        <v>1169887</v>
      </c>
      <c r="D637" t="s">
        <v>10</v>
      </c>
      <c r="E637" t="s">
        <v>11</v>
      </c>
      <c r="F637" t="s">
        <v>12</v>
      </c>
      <c r="G637" t="s">
        <v>13</v>
      </c>
      <c r="H637" t="s">
        <v>13</v>
      </c>
      <c r="I637">
        <v>45</v>
      </c>
      <c r="J637">
        <f>(moras__2[[#This Row],[EDAD]]-AVERAGE(I:I))/ _xlfn.STDEV.P(I:I)</f>
        <v>0.2183576569849362</v>
      </c>
      <c r="K637" t="str">
        <f>IF(ABS(moras__2[[#This Row],[Z-Score de edad]])&gt;1.96, "Atípico","Normal")</f>
        <v>Normal</v>
      </c>
      <c r="L637">
        <f>(moras__2[[#This Row],[SALARIO]]-AVERAGE(C:C)) / _xlfn.STDEV.P(C:C)</f>
        <v>0.63181560237967804</v>
      </c>
      <c r="M637" t="str">
        <f>IF(ABS(moras__2[[#This Row],[Z-Score de salario]])&gt;1.96, "Atípico", "Normal")</f>
        <v>Normal</v>
      </c>
      <c r="N637" s="5">
        <f t="shared" si="27"/>
        <v>1169887</v>
      </c>
      <c r="O637" s="5">
        <f t="shared" si="28"/>
        <v>45</v>
      </c>
      <c r="P637" s="5" t="str">
        <f t="shared" si="29"/>
        <v>ASALARIADO</v>
      </c>
      <c r="Q637" s="5" t="e">
        <f ca="1">IF($H637="SI", $O637, _xludf.NA())</f>
        <v>#NAME?</v>
      </c>
      <c r="R637" s="5">
        <f>IF($H637="NO",$O637, _xludf.NA())</f>
        <v>45</v>
      </c>
      <c r="S637" s="5" t="e">
        <f ca="1">IF($H637="SI",$N637, _xludf.NA())</f>
        <v>#NAME?</v>
      </c>
      <c r="T637" s="5">
        <f>IF($H637="NO",$N637, _xludf.NA())</f>
        <v>1169887</v>
      </c>
    </row>
    <row r="638" spans="1:20" x14ac:dyDescent="0.3">
      <c r="A638">
        <v>637</v>
      </c>
      <c r="B638" t="s">
        <v>9</v>
      </c>
      <c r="C638">
        <v>1253145.82</v>
      </c>
      <c r="D638" t="s">
        <v>10</v>
      </c>
      <c r="E638" t="s">
        <v>11</v>
      </c>
      <c r="F638" t="s">
        <v>12</v>
      </c>
      <c r="G638" t="s">
        <v>13</v>
      </c>
      <c r="H638" t="s">
        <v>13</v>
      </c>
      <c r="I638">
        <v>34</v>
      </c>
      <c r="J638">
        <f>(moras__2[[#This Row],[EDAD]]-AVERAGE(I:I))/ _xlfn.STDEV.P(I:I)</f>
        <v>-0.55804866499520445</v>
      </c>
      <c r="K638" t="str">
        <f>IF(ABS(moras__2[[#This Row],[Z-Score de edad]])&gt;1.96, "Atípico","Normal")</f>
        <v>Normal</v>
      </c>
      <c r="L638">
        <f>(moras__2[[#This Row],[SALARIO]]-AVERAGE(C:C)) / _xlfn.STDEV.P(C:C)</f>
        <v>0.7344874936929876</v>
      </c>
      <c r="M638" t="str">
        <f>IF(ABS(moras__2[[#This Row],[Z-Score de salario]])&gt;1.96, "Atípico", "Normal")</f>
        <v>Normal</v>
      </c>
      <c r="N638" s="5">
        <f t="shared" si="27"/>
        <v>1253145.82</v>
      </c>
      <c r="O638" s="5">
        <f t="shared" si="28"/>
        <v>34</v>
      </c>
      <c r="P638" s="5" t="str">
        <f t="shared" si="29"/>
        <v>ASALARIADO</v>
      </c>
      <c r="Q638" s="5" t="e">
        <f ca="1">IF($H638="SI", $O638, _xludf.NA())</f>
        <v>#NAME?</v>
      </c>
      <c r="R638" s="5">
        <f>IF($H638="NO",$O638, _xludf.NA())</f>
        <v>34</v>
      </c>
      <c r="S638" s="5" t="e">
        <f ca="1">IF($H638="SI",$N638, _xludf.NA())</f>
        <v>#NAME?</v>
      </c>
      <c r="T638" s="5">
        <f>IF($H638="NO",$N638, _xludf.NA())</f>
        <v>1253145.82</v>
      </c>
    </row>
    <row r="639" spans="1:20" x14ac:dyDescent="0.3">
      <c r="A639">
        <v>638</v>
      </c>
      <c r="B639" t="s">
        <v>9</v>
      </c>
      <c r="C639">
        <v>577032.5</v>
      </c>
      <c r="D639" t="s">
        <v>10</v>
      </c>
      <c r="E639" t="s">
        <v>16</v>
      </c>
      <c r="F639" t="s">
        <v>12</v>
      </c>
      <c r="G639" t="s">
        <v>13</v>
      </c>
      <c r="H639" t="s">
        <v>13</v>
      </c>
      <c r="I639">
        <v>53</v>
      </c>
      <c r="J639">
        <f>(moras__2[[#This Row],[EDAD]]-AVERAGE(I:I))/ _xlfn.STDEV.P(I:I)</f>
        <v>0.78301680024322029</v>
      </c>
      <c r="K639" t="str">
        <f>IF(ABS(moras__2[[#This Row],[Z-Score de edad]])&gt;1.96, "Atípico","Normal")</f>
        <v>Normal</v>
      </c>
      <c r="L639">
        <f>(moras__2[[#This Row],[SALARIO]]-AVERAGE(C:C)) / _xlfn.STDEV.P(C:C)</f>
        <v>-9.9272020392377064E-2</v>
      </c>
      <c r="M639" t="str">
        <f>IF(ABS(moras__2[[#This Row],[Z-Score de salario]])&gt;1.96, "Atípico", "Normal")</f>
        <v>Normal</v>
      </c>
      <c r="N639" s="5">
        <f t="shared" si="27"/>
        <v>577032.5</v>
      </c>
      <c r="O639" s="5">
        <f t="shared" si="28"/>
        <v>53</v>
      </c>
      <c r="P639" s="5" t="str">
        <f t="shared" si="29"/>
        <v>ASALARIADO</v>
      </c>
      <c r="Q639" s="5" t="e">
        <f ca="1">IF($H639="SI", $O639, _xludf.NA())</f>
        <v>#NAME?</v>
      </c>
      <c r="R639" s="5">
        <f>IF($H639="NO",$O639, _xludf.NA())</f>
        <v>53</v>
      </c>
      <c r="S639" s="5" t="e">
        <f ca="1">IF($H639="SI",$N639, _xludf.NA())</f>
        <v>#NAME?</v>
      </c>
      <c r="T639" s="5">
        <f>IF($H639="NO",$N639, _xludf.NA())</f>
        <v>577032.5</v>
      </c>
    </row>
    <row r="640" spans="1:20" x14ac:dyDescent="0.3">
      <c r="A640">
        <v>639</v>
      </c>
      <c r="B640" t="s">
        <v>9</v>
      </c>
      <c r="C640">
        <v>305704</v>
      </c>
      <c r="D640" t="s">
        <v>18</v>
      </c>
      <c r="E640" t="s">
        <v>16</v>
      </c>
      <c r="F640" t="s">
        <v>12</v>
      </c>
      <c r="G640" t="s">
        <v>13</v>
      </c>
      <c r="H640" t="s">
        <v>13</v>
      </c>
      <c r="I640">
        <v>68</v>
      </c>
      <c r="J640">
        <f>(moras__2[[#This Row],[EDAD]]-AVERAGE(I:I))/ _xlfn.STDEV.P(I:I)</f>
        <v>1.8417526938525031</v>
      </c>
      <c r="K640" t="str">
        <f>IF(ABS(moras__2[[#This Row],[Z-Score de edad]])&gt;1.96, "Atípico","Normal")</f>
        <v>Normal</v>
      </c>
      <c r="L640">
        <f>(moras__2[[#This Row],[SALARIO]]-AVERAGE(C:C)) / _xlfn.STDEV.P(C:C)</f>
        <v>-0.43386492312872732</v>
      </c>
      <c r="M640" t="str">
        <f>IF(ABS(moras__2[[#This Row],[Z-Score de salario]])&gt;1.96, "Atípico", "Normal")</f>
        <v>Normal</v>
      </c>
      <c r="N640" s="5">
        <f t="shared" si="27"/>
        <v>305704</v>
      </c>
      <c r="O640" s="5">
        <f t="shared" si="28"/>
        <v>68</v>
      </c>
      <c r="P640" s="5" t="str">
        <f t="shared" si="29"/>
        <v>TRABAJADOR INDEPENDIENTE</v>
      </c>
      <c r="Q640" s="5" t="e">
        <f ca="1">IF($H640="SI", $O640, _xludf.NA())</f>
        <v>#NAME?</v>
      </c>
      <c r="R640" s="5">
        <f>IF($H640="NO",$O640, _xludf.NA())</f>
        <v>68</v>
      </c>
      <c r="S640" s="5" t="e">
        <f ca="1">IF($H640="SI",$N640, _xludf.NA())</f>
        <v>#NAME?</v>
      </c>
      <c r="T640" s="5">
        <f>IF($H640="NO",$N640, _xludf.NA())</f>
        <v>305704</v>
      </c>
    </row>
    <row r="641" spans="1:20" x14ac:dyDescent="0.3">
      <c r="A641">
        <v>640</v>
      </c>
      <c r="B641" t="s">
        <v>15</v>
      </c>
      <c r="C641">
        <v>297045</v>
      </c>
      <c r="D641" t="s">
        <v>17</v>
      </c>
      <c r="E641" t="s">
        <v>16</v>
      </c>
      <c r="F641" t="s">
        <v>12</v>
      </c>
      <c r="G641" t="s">
        <v>13</v>
      </c>
      <c r="H641" t="s">
        <v>13</v>
      </c>
      <c r="I641">
        <v>30</v>
      </c>
      <c r="J641">
        <f>(moras__2[[#This Row],[EDAD]]-AVERAGE(I:I))/ _xlfn.STDEV.P(I:I)</f>
        <v>-0.84037823662434652</v>
      </c>
      <c r="K641" t="str">
        <f>IF(ABS(moras__2[[#This Row],[Z-Score de edad]])&gt;1.96, "Atípico","Normal")</f>
        <v>Normal</v>
      </c>
      <c r="L641">
        <f>(moras__2[[#This Row],[SALARIO]]-AVERAGE(C:C)) / _xlfn.STDEV.P(C:C)</f>
        <v>-0.44454290183274864</v>
      </c>
      <c r="M641" t="str">
        <f>IF(ABS(moras__2[[#This Row],[Z-Score de salario]])&gt;1.96, "Atípico", "Normal")</f>
        <v>Normal</v>
      </c>
      <c r="N641" s="5">
        <f t="shared" si="27"/>
        <v>297045</v>
      </c>
      <c r="O641" s="5">
        <f t="shared" si="28"/>
        <v>30</v>
      </c>
      <c r="P641" s="5" t="str">
        <f t="shared" si="29"/>
        <v>ASEGURADO VOLUNTARIO</v>
      </c>
      <c r="Q641" s="5" t="e">
        <f ca="1">IF($H641="SI", $O641, _xludf.NA())</f>
        <v>#NAME?</v>
      </c>
      <c r="R641" s="5">
        <f>IF($H641="NO",$O641, _xludf.NA())</f>
        <v>30</v>
      </c>
      <c r="S641" s="5" t="e">
        <f ca="1">IF($H641="SI",$N641, _xludf.NA())</f>
        <v>#NAME?</v>
      </c>
      <c r="T641" s="5">
        <f>IF($H641="NO",$N641, _xludf.NA())</f>
        <v>297045</v>
      </c>
    </row>
    <row r="642" spans="1:20" x14ac:dyDescent="0.3">
      <c r="A642">
        <v>641</v>
      </c>
      <c r="B642" t="s">
        <v>15</v>
      </c>
      <c r="C642">
        <v>697711</v>
      </c>
      <c r="D642" t="s">
        <v>14</v>
      </c>
      <c r="E642" t="s">
        <v>11</v>
      </c>
      <c r="F642" t="s">
        <v>12</v>
      </c>
      <c r="G642" t="s">
        <v>13</v>
      </c>
      <c r="H642" t="s">
        <v>13</v>
      </c>
      <c r="I642">
        <v>76</v>
      </c>
      <c r="J642">
        <f>(moras__2[[#This Row],[EDAD]]-AVERAGE(I:I))/ _xlfn.STDEV.P(I:I)</f>
        <v>2.4064118371107872</v>
      </c>
      <c r="K642" t="str">
        <f>IF(ABS(moras__2[[#This Row],[Z-Score de edad]])&gt;1.96, "Atípico","Normal")</f>
        <v>Atípico</v>
      </c>
      <c r="L642">
        <f>(moras__2[[#This Row],[SALARIO]]-AVERAGE(C:C)) / _xlfn.STDEV.P(C:C)</f>
        <v>4.9544523438693547E-2</v>
      </c>
      <c r="M642" t="str">
        <f>IF(ABS(moras__2[[#This Row],[Z-Score de salario]])&gt;1.96, "Atípico", "Normal")</f>
        <v>Normal</v>
      </c>
      <c r="N642" s="5">
        <f t="shared" si="27"/>
        <v>697711</v>
      </c>
      <c r="O642" s="5">
        <f t="shared" si="28"/>
        <v>76</v>
      </c>
      <c r="P642" s="5" t="str">
        <f t="shared" si="29"/>
        <v>PENSIONADOS EN SU PROPIO SISTEMA</v>
      </c>
      <c r="Q642" s="5" t="e">
        <f ca="1">IF($H642="SI", $O642, _xludf.NA())</f>
        <v>#NAME?</v>
      </c>
      <c r="R642" s="5">
        <f>IF($H642="NO",$O642, _xludf.NA())</f>
        <v>76</v>
      </c>
      <c r="S642" s="5" t="e">
        <f ca="1">IF($H642="SI",$N642, _xludf.NA())</f>
        <v>#NAME?</v>
      </c>
      <c r="T642" s="5">
        <f>IF($H642="NO",$N642, _xludf.NA())</f>
        <v>697711</v>
      </c>
    </row>
    <row r="643" spans="1:20" x14ac:dyDescent="0.3">
      <c r="A643">
        <v>642</v>
      </c>
      <c r="B643" t="s">
        <v>9</v>
      </c>
      <c r="C643">
        <v>1611056.5</v>
      </c>
      <c r="D643" t="s">
        <v>10</v>
      </c>
      <c r="E643" t="s">
        <v>11</v>
      </c>
      <c r="F643" t="s">
        <v>12</v>
      </c>
      <c r="G643" t="s">
        <v>13</v>
      </c>
      <c r="H643" t="s">
        <v>13</v>
      </c>
      <c r="I643">
        <v>55</v>
      </c>
      <c r="J643">
        <f>(moras__2[[#This Row],[EDAD]]-AVERAGE(I:I))/ _xlfn.STDEV.P(I:I)</f>
        <v>0.92418158605779133</v>
      </c>
      <c r="K643" t="str">
        <f>IF(ABS(moras__2[[#This Row],[Z-Score de edad]])&gt;1.96, "Atípico","Normal")</f>
        <v>Normal</v>
      </c>
      <c r="L643">
        <f>(moras__2[[#This Row],[SALARIO]]-AVERAGE(C:C)) / _xlfn.STDEV.P(C:C)</f>
        <v>1.17585054011657</v>
      </c>
      <c r="M643" t="str">
        <f>IF(ABS(moras__2[[#This Row],[Z-Score de salario]])&gt;1.96, "Atípico", "Normal")</f>
        <v>Normal</v>
      </c>
      <c r="N643" s="5">
        <f t="shared" ref="N643:N706" si="30">IF(ISBLANK(C643),  MEDIAN($C$2:$C$5001), C643)</f>
        <v>1611056.5</v>
      </c>
      <c r="O643" s="5">
        <f t="shared" ref="O643:O706" si="31">IF(ISBLANK(I643), MEDIAN($I$2:$I$5001), I643)</f>
        <v>55</v>
      </c>
      <c r="P643" s="5" t="str">
        <f t="shared" ref="P643:P706" si="32">IF(ISBLANK(D643), "ASALARIADO", D643)</f>
        <v>ASALARIADO</v>
      </c>
      <c r="Q643" s="5" t="e">
        <f ca="1">IF($H643="SI", $O643, _xludf.NA())</f>
        <v>#NAME?</v>
      </c>
      <c r="R643" s="5">
        <f>IF($H643="NO",$O643, _xludf.NA())</f>
        <v>55</v>
      </c>
      <c r="S643" s="5" t="e">
        <f ca="1">IF($H643="SI",$N643, _xludf.NA())</f>
        <v>#NAME?</v>
      </c>
      <c r="T643" s="5">
        <f>IF($H643="NO",$N643, _xludf.NA())</f>
        <v>1611056.5</v>
      </c>
    </row>
    <row r="644" spans="1:20" x14ac:dyDescent="0.3">
      <c r="A644">
        <v>643</v>
      </c>
      <c r="B644" t="s">
        <v>9</v>
      </c>
      <c r="C644">
        <v>278030</v>
      </c>
      <c r="D644" t="s">
        <v>19</v>
      </c>
      <c r="E644" t="s">
        <v>16</v>
      </c>
      <c r="F644" t="s">
        <v>12</v>
      </c>
      <c r="G644" t="s">
        <v>13</v>
      </c>
      <c r="H644" t="s">
        <v>13</v>
      </c>
      <c r="I644">
        <v>26</v>
      </c>
      <c r="J644">
        <f>(moras__2[[#This Row],[EDAD]]-AVERAGE(I:I))/ _xlfn.STDEV.P(I:I)</f>
        <v>-1.1227078082534885</v>
      </c>
      <c r="K644" t="str">
        <f>IF(ABS(moras__2[[#This Row],[Z-Score de edad]])&gt;1.96, "Atípico","Normal")</f>
        <v>Normal</v>
      </c>
      <c r="L644">
        <f>(moras__2[[#This Row],[SALARIO]]-AVERAGE(C:C)) / _xlfn.STDEV.P(C:C)</f>
        <v>-0.46799154082766331</v>
      </c>
      <c r="M644" t="str">
        <f>IF(ABS(moras__2[[#This Row],[Z-Score de salario]])&gt;1.96, "Atípico", "Normal")</f>
        <v>Normal</v>
      </c>
      <c r="N644" s="5">
        <f t="shared" si="30"/>
        <v>278030</v>
      </c>
      <c r="O644" s="5">
        <f t="shared" si="31"/>
        <v>26</v>
      </c>
      <c r="P644" s="5" t="str">
        <f t="shared" si="32"/>
        <v>CONVENIOS ESPECIALES DE TRABAJADORES INDEPENDIENTES</v>
      </c>
      <c r="Q644" s="5" t="e">
        <f ca="1">IF($H644="SI", $O644, _xludf.NA())</f>
        <v>#NAME?</v>
      </c>
      <c r="R644" s="5">
        <f>IF($H644="NO",$O644, _xludf.NA())</f>
        <v>26</v>
      </c>
      <c r="S644" s="5" t="e">
        <f ca="1">IF($H644="SI",$N644, _xludf.NA())</f>
        <v>#NAME?</v>
      </c>
      <c r="T644" s="5">
        <f>IF($H644="NO",$N644, _xludf.NA())</f>
        <v>278030</v>
      </c>
    </row>
    <row r="645" spans="1:20" x14ac:dyDescent="0.3">
      <c r="A645">
        <v>644</v>
      </c>
      <c r="B645" t="s">
        <v>15</v>
      </c>
      <c r="C645">
        <v>970360</v>
      </c>
      <c r="D645" t="s">
        <v>10</v>
      </c>
      <c r="E645" t="s">
        <v>11</v>
      </c>
      <c r="F645" t="s">
        <v>12</v>
      </c>
      <c r="G645" t="s">
        <v>13</v>
      </c>
      <c r="H645" t="s">
        <v>13</v>
      </c>
      <c r="I645">
        <v>41</v>
      </c>
      <c r="J645">
        <f>(moras__2[[#This Row],[EDAD]]-AVERAGE(I:I))/ _xlfn.STDEV.P(I:I)</f>
        <v>-6.397191464420586E-2</v>
      </c>
      <c r="K645" t="str">
        <f>IF(ABS(moras__2[[#This Row],[Z-Score de edad]])&gt;1.96, "Atípico","Normal")</f>
        <v>Normal</v>
      </c>
      <c r="L645">
        <f>(moras__2[[#This Row],[SALARIO]]-AVERAGE(C:C)) / _xlfn.STDEV.P(C:C)</f>
        <v>0.38576582101032042</v>
      </c>
      <c r="M645" t="str">
        <f>IF(ABS(moras__2[[#This Row],[Z-Score de salario]])&gt;1.96, "Atípico", "Normal")</f>
        <v>Normal</v>
      </c>
      <c r="N645" s="5">
        <f t="shared" si="30"/>
        <v>970360</v>
      </c>
      <c r="O645" s="5">
        <f t="shared" si="31"/>
        <v>41</v>
      </c>
      <c r="P645" s="5" t="str">
        <f t="shared" si="32"/>
        <v>ASALARIADO</v>
      </c>
      <c r="Q645" s="5" t="e">
        <f ca="1">IF($H645="SI", $O645, _xludf.NA())</f>
        <v>#NAME?</v>
      </c>
      <c r="R645" s="5">
        <f>IF($H645="NO",$O645, _xludf.NA())</f>
        <v>41</v>
      </c>
      <c r="S645" s="5" t="e">
        <f ca="1">IF($H645="SI",$N645, _xludf.NA())</f>
        <v>#NAME?</v>
      </c>
      <c r="T645" s="5">
        <f>IF($H645="NO",$N645, _xludf.NA())</f>
        <v>970360</v>
      </c>
    </row>
    <row r="646" spans="1:20" x14ac:dyDescent="0.3">
      <c r="A646">
        <v>645</v>
      </c>
      <c r="B646" t="s">
        <v>15</v>
      </c>
      <c r="C646">
        <v>159787.23000000001</v>
      </c>
      <c r="D646" t="s">
        <v>10</v>
      </c>
      <c r="E646" t="s">
        <v>16</v>
      </c>
      <c r="F646" t="s">
        <v>12</v>
      </c>
      <c r="G646" t="s">
        <v>13</v>
      </c>
      <c r="H646" t="s">
        <v>13</v>
      </c>
      <c r="I646">
        <v>36</v>
      </c>
      <c r="J646">
        <f>(moras__2[[#This Row],[EDAD]]-AVERAGE(I:I))/ _xlfn.STDEV.P(I:I)</f>
        <v>-0.41688387918063341</v>
      </c>
      <c r="K646" t="str">
        <f>IF(ABS(moras__2[[#This Row],[Z-Score de edad]])&gt;1.96, "Atípico","Normal")</f>
        <v>Normal</v>
      </c>
      <c r="L646">
        <f>(moras__2[[#This Row],[SALARIO]]-AVERAGE(C:C)) / _xlfn.STDEV.P(C:C)</f>
        <v>-0.6138044268381142</v>
      </c>
      <c r="M646" t="str">
        <f>IF(ABS(moras__2[[#This Row],[Z-Score de salario]])&gt;1.96, "Atípico", "Normal")</f>
        <v>Normal</v>
      </c>
      <c r="N646" s="5">
        <f t="shared" si="30"/>
        <v>159787.23000000001</v>
      </c>
      <c r="O646" s="5">
        <f t="shared" si="31"/>
        <v>36</v>
      </c>
      <c r="P646" s="5" t="str">
        <f t="shared" si="32"/>
        <v>ASALARIADO</v>
      </c>
      <c r="Q646" s="5" t="e">
        <f ca="1">IF($H646="SI", $O646, _xludf.NA())</f>
        <v>#NAME?</v>
      </c>
      <c r="R646" s="5">
        <f>IF($H646="NO",$O646, _xludf.NA())</f>
        <v>36</v>
      </c>
      <c r="S646" s="5" t="e">
        <f ca="1">IF($H646="SI",$N646, _xludf.NA())</f>
        <v>#NAME?</v>
      </c>
      <c r="T646" s="5">
        <f>IF($H646="NO",$N646, _xludf.NA())</f>
        <v>159787.23000000001</v>
      </c>
    </row>
    <row r="647" spans="1:20" x14ac:dyDescent="0.3">
      <c r="A647">
        <v>646</v>
      </c>
      <c r="B647" t="s">
        <v>9</v>
      </c>
      <c r="C647">
        <v>680400</v>
      </c>
      <c r="D647" t="s">
        <v>10</v>
      </c>
      <c r="E647" t="s">
        <v>16</v>
      </c>
      <c r="F647" t="s">
        <v>12</v>
      </c>
      <c r="G647" t="s">
        <v>13</v>
      </c>
      <c r="H647" t="s">
        <v>13</v>
      </c>
      <c r="I647">
        <v>63</v>
      </c>
      <c r="J647">
        <f>(moras__2[[#This Row],[EDAD]]-AVERAGE(I:I))/ _xlfn.STDEV.P(I:I)</f>
        <v>1.4888407293160755</v>
      </c>
      <c r="K647" t="str">
        <f>IF(ABS(moras__2[[#This Row],[Z-Score de edad]])&gt;1.96, "Atípico","Normal")</f>
        <v>Normal</v>
      </c>
      <c r="L647">
        <f>(moras__2[[#This Row],[SALARIO]]-AVERAGE(C:C)) / _xlfn.STDEV.P(C:C)</f>
        <v>2.8197198188051026E-2</v>
      </c>
      <c r="M647" t="str">
        <f>IF(ABS(moras__2[[#This Row],[Z-Score de salario]])&gt;1.96, "Atípico", "Normal")</f>
        <v>Normal</v>
      </c>
      <c r="N647" s="5">
        <f t="shared" si="30"/>
        <v>680400</v>
      </c>
      <c r="O647" s="5">
        <f t="shared" si="31"/>
        <v>63</v>
      </c>
      <c r="P647" s="5" t="str">
        <f t="shared" si="32"/>
        <v>ASALARIADO</v>
      </c>
      <c r="Q647" s="5" t="e">
        <f ca="1">IF($H647="SI", $O647, _xludf.NA())</f>
        <v>#NAME?</v>
      </c>
      <c r="R647" s="5">
        <f>IF($H647="NO",$O647, _xludf.NA())</f>
        <v>63</v>
      </c>
      <c r="S647" s="5" t="e">
        <f ca="1">IF($H647="SI",$N647, _xludf.NA())</f>
        <v>#NAME?</v>
      </c>
      <c r="T647" s="5">
        <f>IF($H647="NO",$N647, _xludf.NA())</f>
        <v>680400</v>
      </c>
    </row>
    <row r="648" spans="1:20" x14ac:dyDescent="0.3">
      <c r="A648">
        <v>647</v>
      </c>
      <c r="B648" t="s">
        <v>15</v>
      </c>
      <c r="C648">
        <v>1556653.39</v>
      </c>
      <c r="D648" t="s">
        <v>10</v>
      </c>
      <c r="E648" t="s">
        <v>16</v>
      </c>
      <c r="F648" t="s">
        <v>12</v>
      </c>
      <c r="G648" t="s">
        <v>13</v>
      </c>
      <c r="H648" t="s">
        <v>13</v>
      </c>
      <c r="I648">
        <v>44</v>
      </c>
      <c r="J648">
        <f>(moras__2[[#This Row],[EDAD]]-AVERAGE(I:I))/ _xlfn.STDEV.P(I:I)</f>
        <v>0.14777526407765068</v>
      </c>
      <c r="K648" t="str">
        <f>IF(ABS(moras__2[[#This Row],[Z-Score de edad]])&gt;1.96, "Atípico","Normal")</f>
        <v>Normal</v>
      </c>
      <c r="L648">
        <f>(moras__2[[#This Row],[SALARIO]]-AVERAGE(C:C)) / _xlfn.STDEV.P(C:C)</f>
        <v>1.1087625103195342</v>
      </c>
      <c r="M648" t="str">
        <f>IF(ABS(moras__2[[#This Row],[Z-Score de salario]])&gt;1.96, "Atípico", "Normal")</f>
        <v>Normal</v>
      </c>
      <c r="N648" s="5">
        <f t="shared" si="30"/>
        <v>1556653.39</v>
      </c>
      <c r="O648" s="5">
        <f t="shared" si="31"/>
        <v>44</v>
      </c>
      <c r="P648" s="5" t="str">
        <f t="shared" si="32"/>
        <v>ASALARIADO</v>
      </c>
      <c r="Q648" s="5" t="e">
        <f ca="1">IF($H648="SI", $O648, _xludf.NA())</f>
        <v>#NAME?</v>
      </c>
      <c r="R648" s="5">
        <f>IF($H648="NO",$O648, _xludf.NA())</f>
        <v>44</v>
      </c>
      <c r="S648" s="5" t="e">
        <f ca="1">IF($H648="SI",$N648, _xludf.NA())</f>
        <v>#NAME?</v>
      </c>
      <c r="T648" s="5">
        <f>IF($H648="NO",$N648, _xludf.NA())</f>
        <v>1556653.39</v>
      </c>
    </row>
    <row r="649" spans="1:20" x14ac:dyDescent="0.3">
      <c r="A649">
        <v>648</v>
      </c>
      <c r="B649" t="s">
        <v>15</v>
      </c>
      <c r="C649">
        <v>280000</v>
      </c>
      <c r="D649" t="s">
        <v>10</v>
      </c>
      <c r="E649" t="s">
        <v>16</v>
      </c>
      <c r="F649" t="s">
        <v>12</v>
      </c>
      <c r="G649" t="s">
        <v>12</v>
      </c>
      <c r="H649" t="s">
        <v>13</v>
      </c>
      <c r="I649">
        <v>59</v>
      </c>
      <c r="J649">
        <f>(moras__2[[#This Row],[EDAD]]-AVERAGE(I:I))/ _xlfn.STDEV.P(I:I)</f>
        <v>1.2065111576869334</v>
      </c>
      <c r="K649" t="str">
        <f>IF(ABS(moras__2[[#This Row],[Z-Score de edad]])&gt;1.96, "Atípico","Normal")</f>
        <v>Normal</v>
      </c>
      <c r="L649">
        <f>(moras__2[[#This Row],[SALARIO]]-AVERAGE(C:C)) / _xlfn.STDEV.P(C:C)</f>
        <v>-0.46556220510218438</v>
      </c>
      <c r="M649" t="str">
        <f>IF(ABS(moras__2[[#This Row],[Z-Score de salario]])&gt;1.96, "Atípico", "Normal")</f>
        <v>Normal</v>
      </c>
      <c r="N649" s="5">
        <f t="shared" si="30"/>
        <v>280000</v>
      </c>
      <c r="O649" s="5">
        <f t="shared" si="31"/>
        <v>59</v>
      </c>
      <c r="P649" s="5" t="str">
        <f t="shared" si="32"/>
        <v>ASALARIADO</v>
      </c>
      <c r="Q649" s="5" t="e">
        <f ca="1">IF($H649="SI", $O649, _xludf.NA())</f>
        <v>#NAME?</v>
      </c>
      <c r="R649" s="5">
        <f>IF($H649="NO",$O649, _xludf.NA())</f>
        <v>59</v>
      </c>
      <c r="S649" s="5" t="e">
        <f ca="1">IF($H649="SI",$N649, _xludf.NA())</f>
        <v>#NAME?</v>
      </c>
      <c r="T649" s="5">
        <f>IF($H649="NO",$N649, _xludf.NA())</f>
        <v>280000</v>
      </c>
    </row>
    <row r="650" spans="1:20" x14ac:dyDescent="0.3">
      <c r="A650">
        <v>649</v>
      </c>
      <c r="B650" t="s">
        <v>9</v>
      </c>
      <c r="C650">
        <v>311895</v>
      </c>
      <c r="D650" t="s">
        <v>18</v>
      </c>
      <c r="E650" t="s">
        <v>16</v>
      </c>
      <c r="F650" t="s">
        <v>12</v>
      </c>
      <c r="G650" t="s">
        <v>13</v>
      </c>
      <c r="H650" t="s">
        <v>12</v>
      </c>
      <c r="I650">
        <v>41</v>
      </c>
      <c r="J650">
        <f>(moras__2[[#This Row],[EDAD]]-AVERAGE(I:I))/ _xlfn.STDEV.P(I:I)</f>
        <v>-6.397191464420586E-2</v>
      </c>
      <c r="K650" t="str">
        <f>IF(ABS(moras__2[[#This Row],[Z-Score de edad]])&gt;1.96, "Atípico","Normal")</f>
        <v>Normal</v>
      </c>
      <c r="L650">
        <f>(moras__2[[#This Row],[SALARIO]]-AVERAGE(C:C)) / _xlfn.STDEV.P(C:C)</f>
        <v>-0.42623039649094047</v>
      </c>
      <c r="M650" t="str">
        <f>IF(ABS(moras__2[[#This Row],[Z-Score de salario]])&gt;1.96, "Atípico", "Normal")</f>
        <v>Normal</v>
      </c>
      <c r="N650" s="5">
        <f t="shared" si="30"/>
        <v>311895</v>
      </c>
      <c r="O650" s="5">
        <f t="shared" si="31"/>
        <v>41</v>
      </c>
      <c r="P650" s="5" t="str">
        <f t="shared" si="32"/>
        <v>TRABAJADOR INDEPENDIENTE</v>
      </c>
      <c r="Q650" s="5">
        <f>IF($H650="SI", $O650, _xludf.NA())</f>
        <v>41</v>
      </c>
      <c r="R650" s="5" t="e">
        <f ca="1">IF($H650="NO",$O650, _xludf.NA())</f>
        <v>#NAME?</v>
      </c>
      <c r="S650" s="5">
        <f>IF($H650="SI",$N650, _xludf.NA())</f>
        <v>311895</v>
      </c>
      <c r="T650" s="5" t="e">
        <f ca="1">IF($H650="NO",$N650, _xludf.NA())</f>
        <v>#NAME?</v>
      </c>
    </row>
    <row r="651" spans="1:20" x14ac:dyDescent="0.3">
      <c r="A651">
        <v>650</v>
      </c>
      <c r="B651" t="s">
        <v>9</v>
      </c>
      <c r="C651">
        <v>297046</v>
      </c>
      <c r="D651" t="s">
        <v>17</v>
      </c>
      <c r="E651" t="s">
        <v>16</v>
      </c>
      <c r="F651" t="s">
        <v>13</v>
      </c>
      <c r="G651" t="s">
        <v>12</v>
      </c>
      <c r="H651" t="s">
        <v>13</v>
      </c>
      <c r="I651">
        <v>71</v>
      </c>
      <c r="J651">
        <f>(moras__2[[#This Row],[EDAD]]-AVERAGE(I:I))/ _xlfn.STDEV.P(I:I)</f>
        <v>2.0534998725743594</v>
      </c>
      <c r="K651" t="str">
        <f>IF(ABS(moras__2[[#This Row],[Z-Score de edad]])&gt;1.96, "Atípico","Normal")</f>
        <v>Atípico</v>
      </c>
      <c r="L651">
        <f>(moras__2[[#This Row],[SALARIO]]-AVERAGE(C:C)) / _xlfn.STDEV.P(C:C)</f>
        <v>-0.44454166866740574</v>
      </c>
      <c r="M651" t="str">
        <f>IF(ABS(moras__2[[#This Row],[Z-Score de salario]])&gt;1.96, "Atípico", "Normal")</f>
        <v>Normal</v>
      </c>
      <c r="N651" s="5">
        <f t="shared" si="30"/>
        <v>297046</v>
      </c>
      <c r="O651" s="5">
        <f t="shared" si="31"/>
        <v>71</v>
      </c>
      <c r="P651" s="5" t="str">
        <f t="shared" si="32"/>
        <v>ASEGURADO VOLUNTARIO</v>
      </c>
      <c r="Q651" s="5" t="e">
        <f ca="1">IF($H651="SI", $O651, _xludf.NA())</f>
        <v>#NAME?</v>
      </c>
      <c r="R651" s="5">
        <f>IF($H651="NO",$O651, _xludf.NA())</f>
        <v>71</v>
      </c>
      <c r="S651" s="5" t="e">
        <f ca="1">IF($H651="SI",$N651, _xludf.NA())</f>
        <v>#NAME?</v>
      </c>
      <c r="T651" s="5">
        <f>IF($H651="NO",$N651, _xludf.NA())</f>
        <v>297046</v>
      </c>
    </row>
    <row r="652" spans="1:20" x14ac:dyDescent="0.3">
      <c r="A652">
        <v>651</v>
      </c>
      <c r="B652" t="s">
        <v>15</v>
      </c>
      <c r="C652">
        <v>540000</v>
      </c>
      <c r="D652" t="s">
        <v>10</v>
      </c>
      <c r="E652" t="s">
        <v>16</v>
      </c>
      <c r="F652" t="s">
        <v>12</v>
      </c>
      <c r="G652" t="s">
        <v>13</v>
      </c>
      <c r="H652" t="s">
        <v>13</v>
      </c>
      <c r="I652">
        <v>26</v>
      </c>
      <c r="J652">
        <f>(moras__2[[#This Row],[EDAD]]-AVERAGE(I:I))/ _xlfn.STDEV.P(I:I)</f>
        <v>-1.1227078082534885</v>
      </c>
      <c r="K652" t="str">
        <f>IF(ABS(moras__2[[#This Row],[Z-Score de edad]])&gt;1.96, "Atípico","Normal")</f>
        <v>Normal</v>
      </c>
      <c r="L652">
        <f>(moras__2[[#This Row],[SALARIO]]-AVERAGE(C:C)) / _xlfn.STDEV.P(C:C)</f>
        <v>-0.14493921595268086</v>
      </c>
      <c r="M652" t="str">
        <f>IF(ABS(moras__2[[#This Row],[Z-Score de salario]])&gt;1.96, "Atípico", "Normal")</f>
        <v>Normal</v>
      </c>
      <c r="N652" s="5">
        <f t="shared" si="30"/>
        <v>540000</v>
      </c>
      <c r="O652" s="5">
        <f t="shared" si="31"/>
        <v>26</v>
      </c>
      <c r="P652" s="5" t="str">
        <f t="shared" si="32"/>
        <v>ASALARIADO</v>
      </c>
      <c r="Q652" s="5" t="e">
        <f ca="1">IF($H652="SI", $O652, _xludf.NA())</f>
        <v>#NAME?</v>
      </c>
      <c r="R652" s="5">
        <f>IF($H652="NO",$O652, _xludf.NA())</f>
        <v>26</v>
      </c>
      <c r="S652" s="5" t="e">
        <f ca="1">IF($H652="SI",$N652, _xludf.NA())</f>
        <v>#NAME?</v>
      </c>
      <c r="T652" s="5">
        <f>IF($H652="NO",$N652, _xludf.NA())</f>
        <v>540000</v>
      </c>
    </row>
    <row r="653" spans="1:20" x14ac:dyDescent="0.3">
      <c r="A653">
        <v>652</v>
      </c>
      <c r="B653" t="s">
        <v>15</v>
      </c>
      <c r="C653">
        <v>312690</v>
      </c>
      <c r="D653" t="s">
        <v>10</v>
      </c>
      <c r="E653" t="s">
        <v>11</v>
      </c>
      <c r="F653" t="s">
        <v>12</v>
      </c>
      <c r="G653" t="s">
        <v>13</v>
      </c>
      <c r="H653" t="s">
        <v>13</v>
      </c>
      <c r="I653">
        <v>57</v>
      </c>
      <c r="J653">
        <f>(moras__2[[#This Row],[EDAD]]-AVERAGE(I:I))/ _xlfn.STDEV.P(I:I)</f>
        <v>1.0653463718723624</v>
      </c>
      <c r="K653" t="str">
        <f>IF(ABS(moras__2[[#This Row],[Z-Score de edad]])&gt;1.96, "Atípico","Normal")</f>
        <v>Normal</v>
      </c>
      <c r="L653">
        <f>(moras__2[[#This Row],[SALARIO]]-AVERAGE(C:C)) / _xlfn.STDEV.P(C:C)</f>
        <v>-0.42525003004334871</v>
      </c>
      <c r="M653" t="str">
        <f>IF(ABS(moras__2[[#This Row],[Z-Score de salario]])&gt;1.96, "Atípico", "Normal")</f>
        <v>Normal</v>
      </c>
      <c r="N653" s="5">
        <f t="shared" si="30"/>
        <v>312690</v>
      </c>
      <c r="O653" s="5">
        <f t="shared" si="31"/>
        <v>57</v>
      </c>
      <c r="P653" s="5" t="str">
        <f t="shared" si="32"/>
        <v>ASALARIADO</v>
      </c>
      <c r="Q653" s="5" t="e">
        <f ca="1">IF($H653="SI", $O653, _xludf.NA())</f>
        <v>#NAME?</v>
      </c>
      <c r="R653" s="5">
        <f>IF($H653="NO",$O653, _xludf.NA())</f>
        <v>57</v>
      </c>
      <c r="S653" s="5" t="e">
        <f ca="1">IF($H653="SI",$N653, _xludf.NA())</f>
        <v>#NAME?</v>
      </c>
      <c r="T653" s="5">
        <f>IF($H653="NO",$N653, _xludf.NA())</f>
        <v>312690</v>
      </c>
    </row>
    <row r="654" spans="1:20" x14ac:dyDescent="0.3">
      <c r="A654">
        <v>653</v>
      </c>
      <c r="B654" t="s">
        <v>9</v>
      </c>
      <c r="C654">
        <v>216975</v>
      </c>
      <c r="D654" t="s">
        <v>10</v>
      </c>
      <c r="E654" t="s">
        <v>16</v>
      </c>
      <c r="F654" t="s">
        <v>12</v>
      </c>
      <c r="G654" t="s">
        <v>13</v>
      </c>
      <c r="H654" t="s">
        <v>13</v>
      </c>
      <c r="I654">
        <v>32</v>
      </c>
      <c r="J654">
        <f>(moras__2[[#This Row],[EDAD]]-AVERAGE(I:I))/ _xlfn.STDEV.P(I:I)</f>
        <v>-0.69921345080977548</v>
      </c>
      <c r="K654" t="str">
        <f>IF(ABS(moras__2[[#This Row],[Z-Score de edad]])&gt;1.96, "Atípico","Normal")</f>
        <v>Normal</v>
      </c>
      <c r="L654">
        <f>(moras__2[[#This Row],[SALARIO]]-AVERAGE(C:C)) / _xlfn.STDEV.P(C:C)</f>
        <v>-0.54328245083736693</v>
      </c>
      <c r="M654" t="str">
        <f>IF(ABS(moras__2[[#This Row],[Z-Score de salario]])&gt;1.96, "Atípico", "Normal")</f>
        <v>Normal</v>
      </c>
      <c r="N654" s="5">
        <f t="shared" si="30"/>
        <v>216975</v>
      </c>
      <c r="O654" s="5">
        <f t="shared" si="31"/>
        <v>32</v>
      </c>
      <c r="P654" s="5" t="str">
        <f t="shared" si="32"/>
        <v>ASALARIADO</v>
      </c>
      <c r="Q654" s="5" t="e">
        <f ca="1">IF($H654="SI", $O654, _xludf.NA())</f>
        <v>#NAME?</v>
      </c>
      <c r="R654" s="5">
        <f>IF($H654="NO",$O654, _xludf.NA())</f>
        <v>32</v>
      </c>
      <c r="S654" s="5" t="e">
        <f ca="1">IF($H654="SI",$N654, _xludf.NA())</f>
        <v>#NAME?</v>
      </c>
      <c r="T654" s="5">
        <f>IF($H654="NO",$N654, _xludf.NA())</f>
        <v>216975</v>
      </c>
    </row>
    <row r="655" spans="1:20" x14ac:dyDescent="0.3">
      <c r="A655">
        <v>654</v>
      </c>
      <c r="B655" t="s">
        <v>9</v>
      </c>
      <c r="C655">
        <v>254494.92</v>
      </c>
      <c r="D655" t="s">
        <v>10</v>
      </c>
      <c r="E655" t="s">
        <v>11</v>
      </c>
      <c r="F655" t="s">
        <v>12</v>
      </c>
      <c r="G655" t="s">
        <v>13</v>
      </c>
      <c r="H655" t="s">
        <v>13</v>
      </c>
      <c r="I655">
        <v>31</v>
      </c>
      <c r="J655">
        <f>(moras__2[[#This Row],[EDAD]]-AVERAGE(I:I))/ _xlfn.STDEV.P(I:I)</f>
        <v>-0.769795843717061</v>
      </c>
      <c r="K655" t="str">
        <f>IF(ABS(moras__2[[#This Row],[Z-Score de edad]])&gt;1.96, "Atípico","Normal")</f>
        <v>Normal</v>
      </c>
      <c r="L655">
        <f>(moras__2[[#This Row],[SALARIO]]-AVERAGE(C:C)) / _xlfn.STDEV.P(C:C)</f>
        <v>-0.49701418582563517</v>
      </c>
      <c r="M655" t="str">
        <f>IF(ABS(moras__2[[#This Row],[Z-Score de salario]])&gt;1.96, "Atípico", "Normal")</f>
        <v>Normal</v>
      </c>
      <c r="N655" s="5">
        <f t="shared" si="30"/>
        <v>254494.92</v>
      </c>
      <c r="O655" s="5">
        <f t="shared" si="31"/>
        <v>31</v>
      </c>
      <c r="P655" s="5" t="str">
        <f t="shared" si="32"/>
        <v>ASALARIADO</v>
      </c>
      <c r="Q655" s="5" t="e">
        <f ca="1">IF($H655="SI", $O655, _xludf.NA())</f>
        <v>#NAME?</v>
      </c>
      <c r="R655" s="5">
        <f>IF($H655="NO",$O655, _xludf.NA())</f>
        <v>31</v>
      </c>
      <c r="S655" s="5" t="e">
        <f ca="1">IF($H655="SI",$N655, _xludf.NA())</f>
        <v>#NAME?</v>
      </c>
      <c r="T655" s="5">
        <f>IF($H655="NO",$N655, _xludf.NA())</f>
        <v>254494.92</v>
      </c>
    </row>
    <row r="656" spans="1:20" x14ac:dyDescent="0.3">
      <c r="A656">
        <v>655</v>
      </c>
      <c r="B656" t="s">
        <v>9</v>
      </c>
      <c r="C656">
        <v>278030</v>
      </c>
      <c r="D656" t="s">
        <v>19</v>
      </c>
      <c r="E656" t="s">
        <v>16</v>
      </c>
      <c r="F656" t="s">
        <v>12</v>
      </c>
      <c r="G656" t="s">
        <v>12</v>
      </c>
      <c r="H656" t="s">
        <v>13</v>
      </c>
      <c r="I656">
        <v>38</v>
      </c>
      <c r="J656">
        <f>(moras__2[[#This Row],[EDAD]]-AVERAGE(I:I))/ _xlfn.STDEV.P(I:I)</f>
        <v>-0.27571909336606237</v>
      </c>
      <c r="K656" t="str">
        <f>IF(ABS(moras__2[[#This Row],[Z-Score de edad]])&gt;1.96, "Atípico","Normal")</f>
        <v>Normal</v>
      </c>
      <c r="L656">
        <f>(moras__2[[#This Row],[SALARIO]]-AVERAGE(C:C)) / _xlfn.STDEV.P(C:C)</f>
        <v>-0.46799154082766331</v>
      </c>
      <c r="M656" t="str">
        <f>IF(ABS(moras__2[[#This Row],[Z-Score de salario]])&gt;1.96, "Atípico", "Normal")</f>
        <v>Normal</v>
      </c>
      <c r="N656" s="5">
        <f t="shared" si="30"/>
        <v>278030</v>
      </c>
      <c r="O656" s="5">
        <f t="shared" si="31"/>
        <v>38</v>
      </c>
      <c r="P656" s="5" t="str">
        <f t="shared" si="32"/>
        <v>CONVENIOS ESPECIALES DE TRABAJADORES INDEPENDIENTES</v>
      </c>
      <c r="Q656" s="5" t="e">
        <f ca="1">IF($H656="SI", $O656, _xludf.NA())</f>
        <v>#NAME?</v>
      </c>
      <c r="R656" s="5">
        <f>IF($H656="NO",$O656, _xludf.NA())</f>
        <v>38</v>
      </c>
      <c r="S656" s="5" t="e">
        <f ca="1">IF($H656="SI",$N656, _xludf.NA())</f>
        <v>#NAME?</v>
      </c>
      <c r="T656" s="5">
        <f>IF($H656="NO",$N656, _xludf.NA())</f>
        <v>278030</v>
      </c>
    </row>
    <row r="657" spans="1:20" x14ac:dyDescent="0.3">
      <c r="A657">
        <v>656</v>
      </c>
      <c r="B657" t="s">
        <v>9</v>
      </c>
      <c r="C657">
        <v>291178.01</v>
      </c>
      <c r="D657" t="s">
        <v>10</v>
      </c>
      <c r="E657" t="s">
        <v>16</v>
      </c>
      <c r="F657" t="s">
        <v>12</v>
      </c>
      <c r="G657" t="s">
        <v>13</v>
      </c>
      <c r="H657" t="s">
        <v>13</v>
      </c>
      <c r="I657">
        <v>34</v>
      </c>
      <c r="J657">
        <f>(moras__2[[#This Row],[EDAD]]-AVERAGE(I:I))/ _xlfn.STDEV.P(I:I)</f>
        <v>-0.55804866499520445</v>
      </c>
      <c r="K657" t="str">
        <f>IF(ABS(moras__2[[#This Row],[Z-Score de edad]])&gt;1.96, "Atípico","Normal")</f>
        <v>Normal</v>
      </c>
      <c r="L657">
        <f>(moras__2[[#This Row],[SALARIO]]-AVERAGE(C:C)) / _xlfn.STDEV.P(C:C)</f>
        <v>-0.45177787056778806</v>
      </c>
      <c r="M657" t="str">
        <f>IF(ABS(moras__2[[#This Row],[Z-Score de salario]])&gt;1.96, "Atípico", "Normal")</f>
        <v>Normal</v>
      </c>
      <c r="N657" s="5">
        <f t="shared" si="30"/>
        <v>291178.01</v>
      </c>
      <c r="O657" s="5">
        <f t="shared" si="31"/>
        <v>34</v>
      </c>
      <c r="P657" s="5" t="str">
        <f t="shared" si="32"/>
        <v>ASALARIADO</v>
      </c>
      <c r="Q657" s="5" t="e">
        <f ca="1">IF($H657="SI", $O657, _xludf.NA())</f>
        <v>#NAME?</v>
      </c>
      <c r="R657" s="5">
        <f>IF($H657="NO",$O657, _xludf.NA())</f>
        <v>34</v>
      </c>
      <c r="S657" s="5" t="e">
        <f ca="1">IF($H657="SI",$N657, _xludf.NA())</f>
        <v>#NAME?</v>
      </c>
      <c r="T657" s="5">
        <f>IF($H657="NO",$N657, _xludf.NA())</f>
        <v>291178.01</v>
      </c>
    </row>
    <row r="658" spans="1:20" x14ac:dyDescent="0.3">
      <c r="A658">
        <v>657</v>
      </c>
      <c r="B658" t="s">
        <v>9</v>
      </c>
      <c r="C658">
        <v>1181901</v>
      </c>
      <c r="D658" t="s">
        <v>10</v>
      </c>
      <c r="E658" t="s">
        <v>11</v>
      </c>
      <c r="F658" t="s">
        <v>12</v>
      </c>
      <c r="G658" t="s">
        <v>13</v>
      </c>
      <c r="H658" t="s">
        <v>13</v>
      </c>
      <c r="I658">
        <v>55</v>
      </c>
      <c r="J658">
        <f>(moras__2[[#This Row],[EDAD]]-AVERAGE(I:I))/ _xlfn.STDEV.P(I:I)</f>
        <v>0.92418158605779133</v>
      </c>
      <c r="K658" t="str">
        <f>IF(ABS(moras__2[[#This Row],[Z-Score de edad]])&gt;1.96, "Atípico","Normal")</f>
        <v>Normal</v>
      </c>
      <c r="L658">
        <f>(moras__2[[#This Row],[SALARIO]]-AVERAGE(C:C)) / _xlfn.STDEV.P(C:C)</f>
        <v>0.6466308508090709</v>
      </c>
      <c r="M658" t="str">
        <f>IF(ABS(moras__2[[#This Row],[Z-Score de salario]])&gt;1.96, "Atípico", "Normal")</f>
        <v>Normal</v>
      </c>
      <c r="N658" s="5">
        <f t="shared" si="30"/>
        <v>1181901</v>
      </c>
      <c r="O658" s="5">
        <f t="shared" si="31"/>
        <v>55</v>
      </c>
      <c r="P658" s="5" t="str">
        <f t="shared" si="32"/>
        <v>ASALARIADO</v>
      </c>
      <c r="Q658" s="5" t="e">
        <f ca="1">IF($H658="SI", $O658, _xludf.NA())</f>
        <v>#NAME?</v>
      </c>
      <c r="R658" s="5">
        <f>IF($H658="NO",$O658, _xludf.NA())</f>
        <v>55</v>
      </c>
      <c r="S658" s="5" t="e">
        <f ca="1">IF($H658="SI",$N658, _xludf.NA())</f>
        <v>#NAME?</v>
      </c>
      <c r="T658" s="5">
        <f>IF($H658="NO",$N658, _xludf.NA())</f>
        <v>1181901</v>
      </c>
    </row>
    <row r="659" spans="1:20" x14ac:dyDescent="0.3">
      <c r="A659">
        <v>658</v>
      </c>
      <c r="B659" t="s">
        <v>9</v>
      </c>
      <c r="C659">
        <v>494539.06</v>
      </c>
      <c r="D659" t="s">
        <v>10</v>
      </c>
      <c r="E659" t="s">
        <v>16</v>
      </c>
      <c r="F659" t="s">
        <v>12</v>
      </c>
      <c r="G659" t="s">
        <v>12</v>
      </c>
      <c r="H659" t="s">
        <v>13</v>
      </c>
      <c r="I659">
        <v>39</v>
      </c>
      <c r="J659">
        <f>(moras__2[[#This Row],[EDAD]]-AVERAGE(I:I))/ _xlfn.STDEV.P(I:I)</f>
        <v>-0.20513670045877688</v>
      </c>
      <c r="K659" t="str">
        <f>IF(ABS(moras__2[[#This Row],[Z-Score de edad]])&gt;1.96, "Atípico","Normal")</f>
        <v>Normal</v>
      </c>
      <c r="L659">
        <f>(moras__2[[#This Row],[SALARIO]]-AVERAGE(C:C)) / _xlfn.STDEV.P(C:C)</f>
        <v>-0.20100007161555097</v>
      </c>
      <c r="M659" t="str">
        <f>IF(ABS(moras__2[[#This Row],[Z-Score de salario]])&gt;1.96, "Atípico", "Normal")</f>
        <v>Normal</v>
      </c>
      <c r="N659" s="5">
        <f t="shared" si="30"/>
        <v>494539.06</v>
      </c>
      <c r="O659" s="5">
        <f t="shared" si="31"/>
        <v>39</v>
      </c>
      <c r="P659" s="5" t="str">
        <f t="shared" si="32"/>
        <v>ASALARIADO</v>
      </c>
      <c r="Q659" s="5" t="e">
        <f ca="1">IF($H659="SI", $O659, _xludf.NA())</f>
        <v>#NAME?</v>
      </c>
      <c r="R659" s="5">
        <f>IF($H659="NO",$O659, _xludf.NA())</f>
        <v>39</v>
      </c>
      <c r="S659" s="5" t="e">
        <f ca="1">IF($H659="SI",$N659, _xludf.NA())</f>
        <v>#NAME?</v>
      </c>
      <c r="T659" s="5">
        <f>IF($H659="NO",$N659, _xludf.NA())</f>
        <v>494539.06</v>
      </c>
    </row>
    <row r="660" spans="1:20" x14ac:dyDescent="0.3">
      <c r="A660">
        <v>659</v>
      </c>
      <c r="B660" t="s">
        <v>15</v>
      </c>
      <c r="C660">
        <v>299647</v>
      </c>
      <c r="D660" t="s">
        <v>17</v>
      </c>
      <c r="E660" t="s">
        <v>16</v>
      </c>
      <c r="F660" t="s">
        <v>12</v>
      </c>
      <c r="G660" t="s">
        <v>13</v>
      </c>
      <c r="H660" t="s">
        <v>13</v>
      </c>
      <c r="I660">
        <v>51</v>
      </c>
      <c r="J660">
        <f>(moras__2[[#This Row],[EDAD]]-AVERAGE(I:I))/ _xlfn.STDEV.P(I:I)</f>
        <v>0.64185201442864925</v>
      </c>
      <c r="K660" t="str">
        <f>IF(ABS(moras__2[[#This Row],[Z-Score de edad]])&gt;1.96, "Atípico","Normal")</f>
        <v>Normal</v>
      </c>
      <c r="L660">
        <f>(moras__2[[#This Row],[SALARIO]]-AVERAGE(C:C)) / _xlfn.STDEV.P(C:C)</f>
        <v>-0.44133420561056785</v>
      </c>
      <c r="M660" t="str">
        <f>IF(ABS(moras__2[[#This Row],[Z-Score de salario]])&gt;1.96, "Atípico", "Normal")</f>
        <v>Normal</v>
      </c>
      <c r="N660" s="5">
        <f t="shared" si="30"/>
        <v>299647</v>
      </c>
      <c r="O660" s="5">
        <f t="shared" si="31"/>
        <v>51</v>
      </c>
      <c r="P660" s="5" t="str">
        <f t="shared" si="32"/>
        <v>ASEGURADO VOLUNTARIO</v>
      </c>
      <c r="Q660" s="5" t="e">
        <f ca="1">IF($H660="SI", $O660, _xludf.NA())</f>
        <v>#NAME?</v>
      </c>
      <c r="R660" s="5">
        <f>IF($H660="NO",$O660, _xludf.NA())</f>
        <v>51</v>
      </c>
      <c r="S660" s="5" t="e">
        <f ca="1">IF($H660="SI",$N660, _xludf.NA())</f>
        <v>#NAME?</v>
      </c>
      <c r="T660" s="5">
        <f>IF($H660="NO",$N660, _xludf.NA())</f>
        <v>299647</v>
      </c>
    </row>
    <row r="661" spans="1:20" x14ac:dyDescent="0.3">
      <c r="A661">
        <v>660</v>
      </c>
      <c r="B661" t="s">
        <v>9</v>
      </c>
      <c r="C661">
        <v>386161</v>
      </c>
      <c r="D661" t="s">
        <v>18</v>
      </c>
      <c r="E661" t="s">
        <v>16</v>
      </c>
      <c r="F661" t="s">
        <v>12</v>
      </c>
      <c r="G661" t="s">
        <v>13</v>
      </c>
      <c r="H661" t="s">
        <v>12</v>
      </c>
      <c r="I661">
        <v>49</v>
      </c>
      <c r="J661">
        <f>(moras__2[[#This Row],[EDAD]]-AVERAGE(I:I))/ _xlfn.STDEV.P(I:I)</f>
        <v>0.50068722861407822</v>
      </c>
      <c r="K661" t="str">
        <f>IF(ABS(moras__2[[#This Row],[Z-Score de edad]])&gt;1.96, "Atípico","Normal")</f>
        <v>Normal</v>
      </c>
      <c r="L661">
        <f>(moras__2[[#This Row],[SALARIO]]-AVERAGE(C:C)) / _xlfn.STDEV.P(C:C)</f>
        <v>-0.33464813913641345</v>
      </c>
      <c r="M661" t="str">
        <f>IF(ABS(moras__2[[#This Row],[Z-Score de salario]])&gt;1.96, "Atípico", "Normal")</f>
        <v>Normal</v>
      </c>
      <c r="N661" s="5">
        <f t="shared" si="30"/>
        <v>386161</v>
      </c>
      <c r="O661" s="5">
        <f t="shared" si="31"/>
        <v>49</v>
      </c>
      <c r="P661" s="5" t="str">
        <f t="shared" si="32"/>
        <v>TRABAJADOR INDEPENDIENTE</v>
      </c>
      <c r="Q661" s="5">
        <f>IF($H661="SI", $O661, _xludf.NA())</f>
        <v>49</v>
      </c>
      <c r="R661" s="5" t="e">
        <f ca="1">IF($H661="NO",$O661, _xludf.NA())</f>
        <v>#NAME?</v>
      </c>
      <c r="S661" s="5">
        <f>IF($H661="SI",$N661, _xludf.NA())</f>
        <v>386161</v>
      </c>
      <c r="T661" s="5" t="e">
        <f ca="1">IF($H661="NO",$N661, _xludf.NA())</f>
        <v>#NAME?</v>
      </c>
    </row>
    <row r="662" spans="1:20" x14ac:dyDescent="0.3">
      <c r="A662">
        <v>661</v>
      </c>
      <c r="B662" t="s">
        <v>9</v>
      </c>
      <c r="C662">
        <v>300000</v>
      </c>
      <c r="D662" t="s">
        <v>18</v>
      </c>
      <c r="E662" t="s">
        <v>16</v>
      </c>
      <c r="F662" t="s">
        <v>12</v>
      </c>
      <c r="G662" t="s">
        <v>13</v>
      </c>
      <c r="H662" t="s">
        <v>13</v>
      </c>
      <c r="I662">
        <v>30</v>
      </c>
      <c r="J662">
        <f>(moras__2[[#This Row],[EDAD]]-AVERAGE(I:I))/ _xlfn.STDEV.P(I:I)</f>
        <v>-0.84037823662434652</v>
      </c>
      <c r="K662" t="str">
        <f>IF(ABS(moras__2[[#This Row],[Z-Score de edad]])&gt;1.96, "Atípico","Normal")</f>
        <v>Normal</v>
      </c>
      <c r="L662">
        <f>(moras__2[[#This Row],[SALARIO]]-AVERAGE(C:C)) / _xlfn.STDEV.P(C:C)</f>
        <v>-0.44089889824453027</v>
      </c>
      <c r="M662" t="str">
        <f>IF(ABS(moras__2[[#This Row],[Z-Score de salario]])&gt;1.96, "Atípico", "Normal")</f>
        <v>Normal</v>
      </c>
      <c r="N662" s="5">
        <f t="shared" si="30"/>
        <v>300000</v>
      </c>
      <c r="O662" s="5">
        <f t="shared" si="31"/>
        <v>30</v>
      </c>
      <c r="P662" s="5" t="str">
        <f t="shared" si="32"/>
        <v>TRABAJADOR INDEPENDIENTE</v>
      </c>
      <c r="Q662" s="5" t="e">
        <f ca="1">IF($H662="SI", $O662, _xludf.NA())</f>
        <v>#NAME?</v>
      </c>
      <c r="R662" s="5">
        <f>IF($H662="NO",$O662, _xludf.NA())</f>
        <v>30</v>
      </c>
      <c r="S662" s="5" t="e">
        <f ca="1">IF($H662="SI",$N662, _xludf.NA())</f>
        <v>#NAME?</v>
      </c>
      <c r="T662" s="5">
        <f>IF($H662="NO",$N662, _xludf.NA())</f>
        <v>300000</v>
      </c>
    </row>
    <row r="663" spans="1:20" x14ac:dyDescent="0.3">
      <c r="A663">
        <v>662</v>
      </c>
      <c r="B663" t="s">
        <v>9</v>
      </c>
      <c r="C663">
        <v>2425879.86</v>
      </c>
      <c r="D663" t="s">
        <v>10</v>
      </c>
      <c r="E663" t="s">
        <v>16</v>
      </c>
      <c r="F663" t="s">
        <v>12</v>
      </c>
      <c r="G663" t="s">
        <v>13</v>
      </c>
      <c r="H663" t="s">
        <v>13</v>
      </c>
      <c r="I663">
        <v>31</v>
      </c>
      <c r="J663">
        <f>(moras__2[[#This Row],[EDAD]]-AVERAGE(I:I))/ _xlfn.STDEV.P(I:I)</f>
        <v>-0.769795843717061</v>
      </c>
      <c r="K663" t="str">
        <f>IF(ABS(moras__2[[#This Row],[Z-Score de edad]])&gt;1.96, "Atípico","Normal")</f>
        <v>Normal</v>
      </c>
      <c r="L663">
        <f>(moras__2[[#This Row],[SALARIO]]-AVERAGE(C:C)) / _xlfn.STDEV.P(C:C)</f>
        <v>2.1806624682398081</v>
      </c>
      <c r="M663" t="str">
        <f>IF(ABS(moras__2[[#This Row],[Z-Score de salario]])&gt;1.96, "Atípico", "Normal")</f>
        <v>Atípico</v>
      </c>
      <c r="N663" s="5">
        <f t="shared" si="30"/>
        <v>2425879.86</v>
      </c>
      <c r="O663" s="5">
        <f t="shared" si="31"/>
        <v>31</v>
      </c>
      <c r="P663" s="5" t="str">
        <f t="shared" si="32"/>
        <v>ASALARIADO</v>
      </c>
      <c r="Q663" s="5" t="e">
        <f ca="1">IF($H663="SI", $O663, _xludf.NA())</f>
        <v>#NAME?</v>
      </c>
      <c r="R663" s="5">
        <f>IF($H663="NO",$O663, _xludf.NA())</f>
        <v>31</v>
      </c>
      <c r="S663" s="5" t="e">
        <f ca="1">IF($H663="SI",$N663, _xludf.NA())</f>
        <v>#NAME?</v>
      </c>
      <c r="T663" s="5">
        <f>IF($H663="NO",$N663, _xludf.NA())</f>
        <v>2425879.86</v>
      </c>
    </row>
    <row r="664" spans="1:20" x14ac:dyDescent="0.3">
      <c r="A664">
        <v>663</v>
      </c>
      <c r="B664" t="s">
        <v>9</v>
      </c>
      <c r="C664">
        <v>552616.01</v>
      </c>
      <c r="D664" t="s">
        <v>10</v>
      </c>
      <c r="E664" t="s">
        <v>16</v>
      </c>
      <c r="F664" t="s">
        <v>12</v>
      </c>
      <c r="G664" t="s">
        <v>13</v>
      </c>
      <c r="H664" t="s">
        <v>13</v>
      </c>
      <c r="I664">
        <v>30</v>
      </c>
      <c r="J664">
        <f>(moras__2[[#This Row],[EDAD]]-AVERAGE(I:I))/ _xlfn.STDEV.P(I:I)</f>
        <v>-0.84037823662434652</v>
      </c>
      <c r="K664" t="str">
        <f>IF(ABS(moras__2[[#This Row],[Z-Score de edad]])&gt;1.96, "Atípico","Normal")</f>
        <v>Normal</v>
      </c>
      <c r="L664">
        <f>(moras__2[[#This Row],[SALARIO]]-AVERAGE(C:C)) / _xlfn.STDEV.P(C:C)</f>
        <v>-0.1293815896552192</v>
      </c>
      <c r="M664" t="str">
        <f>IF(ABS(moras__2[[#This Row],[Z-Score de salario]])&gt;1.96, "Atípico", "Normal")</f>
        <v>Normal</v>
      </c>
      <c r="N664" s="5">
        <f t="shared" si="30"/>
        <v>552616.01</v>
      </c>
      <c r="O664" s="5">
        <f t="shared" si="31"/>
        <v>30</v>
      </c>
      <c r="P664" s="5" t="str">
        <f t="shared" si="32"/>
        <v>ASALARIADO</v>
      </c>
      <c r="Q664" s="5" t="e">
        <f ca="1">IF($H664="SI", $O664, _xludf.NA())</f>
        <v>#NAME?</v>
      </c>
      <c r="R664" s="5">
        <f>IF($H664="NO",$O664, _xludf.NA())</f>
        <v>30</v>
      </c>
      <c r="S664" s="5" t="e">
        <f ca="1">IF($H664="SI",$N664, _xludf.NA())</f>
        <v>#NAME?</v>
      </c>
      <c r="T664" s="5">
        <f>IF($H664="NO",$N664, _xludf.NA())</f>
        <v>552616.01</v>
      </c>
    </row>
    <row r="665" spans="1:20" x14ac:dyDescent="0.3">
      <c r="A665">
        <v>664</v>
      </c>
      <c r="B665" t="s">
        <v>9</v>
      </c>
      <c r="C665">
        <v>454965.33</v>
      </c>
      <c r="D665" t="s">
        <v>10</v>
      </c>
      <c r="E665" t="s">
        <v>16</v>
      </c>
      <c r="F665" t="s">
        <v>12</v>
      </c>
      <c r="G665" t="s">
        <v>13</v>
      </c>
      <c r="H665" t="s">
        <v>12</v>
      </c>
      <c r="I665">
        <v>48</v>
      </c>
      <c r="J665">
        <f>(moras__2[[#This Row],[EDAD]]-AVERAGE(I:I))/ _xlfn.STDEV.P(I:I)</f>
        <v>0.43010483570679275</v>
      </c>
      <c r="K665" t="str">
        <f>IF(ABS(moras__2[[#This Row],[Z-Score de edad]])&gt;1.96, "Atípico","Normal")</f>
        <v>Normal</v>
      </c>
      <c r="L665">
        <f>(moras__2[[#This Row],[SALARIO]]-AVERAGE(C:C)) / _xlfn.STDEV.P(C:C)</f>
        <v>-0.24980102394014858</v>
      </c>
      <c r="M665" t="str">
        <f>IF(ABS(moras__2[[#This Row],[Z-Score de salario]])&gt;1.96, "Atípico", "Normal")</f>
        <v>Normal</v>
      </c>
      <c r="N665" s="5">
        <f t="shared" si="30"/>
        <v>454965.33</v>
      </c>
      <c r="O665" s="5">
        <f t="shared" si="31"/>
        <v>48</v>
      </c>
      <c r="P665" s="5" t="str">
        <f t="shared" si="32"/>
        <v>ASALARIADO</v>
      </c>
      <c r="Q665" s="5">
        <f>IF($H665="SI", $O665, _xludf.NA())</f>
        <v>48</v>
      </c>
      <c r="R665" s="5" t="e">
        <f ca="1">IF($H665="NO",$O665, _xludf.NA())</f>
        <v>#NAME?</v>
      </c>
      <c r="S665" s="5">
        <f>IF($H665="SI",$N665, _xludf.NA())</f>
        <v>454965.33</v>
      </c>
      <c r="T665" s="5" t="e">
        <f ca="1">IF($H665="NO",$N665, _xludf.NA())</f>
        <v>#NAME?</v>
      </c>
    </row>
    <row r="666" spans="1:20" x14ac:dyDescent="0.3">
      <c r="A666">
        <v>665</v>
      </c>
      <c r="B666" t="s">
        <v>15</v>
      </c>
      <c r="C666">
        <v>834260</v>
      </c>
      <c r="D666" t="s">
        <v>10</v>
      </c>
      <c r="E666" t="s">
        <v>11</v>
      </c>
      <c r="F666" t="s">
        <v>12</v>
      </c>
      <c r="G666" t="s">
        <v>13</v>
      </c>
      <c r="H666" t="s">
        <v>12</v>
      </c>
      <c r="I666">
        <v>42</v>
      </c>
      <c r="J666">
        <f>(moras__2[[#This Row],[EDAD]]-AVERAGE(I:I))/ _xlfn.STDEV.P(I:I)</f>
        <v>6.6104782630796582E-3</v>
      </c>
      <c r="K666" t="str">
        <f>IF(ABS(moras__2[[#This Row],[Z-Score de edad]])&gt;1.96, "Atípico","Normal")</f>
        <v>Normal</v>
      </c>
      <c r="L666">
        <f>(moras__2[[#This Row],[SALARIO]]-AVERAGE(C:C)) / _xlfn.STDEV.P(C:C)</f>
        <v>0.21793201784398414</v>
      </c>
      <c r="M666" t="str">
        <f>IF(ABS(moras__2[[#This Row],[Z-Score de salario]])&gt;1.96, "Atípico", "Normal")</f>
        <v>Normal</v>
      </c>
      <c r="N666" s="5">
        <f t="shared" si="30"/>
        <v>834260</v>
      </c>
      <c r="O666" s="5">
        <f t="shared" si="31"/>
        <v>42</v>
      </c>
      <c r="P666" s="5" t="str">
        <f t="shared" si="32"/>
        <v>ASALARIADO</v>
      </c>
      <c r="Q666" s="5">
        <f>IF($H666="SI", $O666, _xludf.NA())</f>
        <v>42</v>
      </c>
      <c r="R666" s="5" t="e">
        <f ca="1">IF($H666="NO",$O666, _xludf.NA())</f>
        <v>#NAME?</v>
      </c>
      <c r="S666" s="5">
        <f>IF($H666="SI",$N666, _xludf.NA())</f>
        <v>834260</v>
      </c>
      <c r="T666" s="5" t="e">
        <f ca="1">IF($H666="NO",$N666, _xludf.NA())</f>
        <v>#NAME?</v>
      </c>
    </row>
    <row r="667" spans="1:20" x14ac:dyDescent="0.3">
      <c r="A667">
        <v>666</v>
      </c>
      <c r="B667" t="s">
        <v>9</v>
      </c>
      <c r="C667">
        <v>329950</v>
      </c>
      <c r="D667" t="s">
        <v>18</v>
      </c>
      <c r="E667" t="s">
        <v>16</v>
      </c>
      <c r="F667" t="s">
        <v>12</v>
      </c>
      <c r="G667" t="s">
        <v>13</v>
      </c>
      <c r="H667" t="s">
        <v>12</v>
      </c>
      <c r="I667">
        <v>41</v>
      </c>
      <c r="J667">
        <f>(moras__2[[#This Row],[EDAD]]-AVERAGE(I:I))/ _xlfn.STDEV.P(I:I)</f>
        <v>-6.397191464420586E-2</v>
      </c>
      <c r="K667" t="str">
        <f>IF(ABS(moras__2[[#This Row],[Z-Score de edad]])&gt;1.96, "Atípico","Normal")</f>
        <v>Normal</v>
      </c>
      <c r="L667">
        <f>(moras__2[[#This Row],[SALARIO]]-AVERAGE(C:C)) / _xlfn.STDEV.P(C:C)</f>
        <v>-0.40396559622519324</v>
      </c>
      <c r="M667" t="str">
        <f>IF(ABS(moras__2[[#This Row],[Z-Score de salario]])&gt;1.96, "Atípico", "Normal")</f>
        <v>Normal</v>
      </c>
      <c r="N667" s="5">
        <f t="shared" si="30"/>
        <v>329950</v>
      </c>
      <c r="O667" s="5">
        <f t="shared" si="31"/>
        <v>41</v>
      </c>
      <c r="P667" s="5" t="str">
        <f t="shared" si="32"/>
        <v>TRABAJADOR INDEPENDIENTE</v>
      </c>
      <c r="Q667" s="5">
        <f>IF($H667="SI", $O667, _xludf.NA())</f>
        <v>41</v>
      </c>
      <c r="R667" s="5" t="e">
        <f ca="1">IF($H667="NO",$O667, _xludf.NA())</f>
        <v>#NAME?</v>
      </c>
      <c r="S667" s="5">
        <f>IF($H667="SI",$N667, _xludf.NA())</f>
        <v>329950</v>
      </c>
      <c r="T667" s="5" t="e">
        <f ca="1">IF($H667="NO",$N667, _xludf.NA())</f>
        <v>#NAME?</v>
      </c>
    </row>
    <row r="668" spans="1:20" x14ac:dyDescent="0.3">
      <c r="A668">
        <v>667</v>
      </c>
      <c r="B668" t="s">
        <v>9</v>
      </c>
      <c r="C668">
        <v>11.98</v>
      </c>
      <c r="D668" t="s">
        <v>10</v>
      </c>
      <c r="E668" t="s">
        <v>16</v>
      </c>
      <c r="F668" t="s">
        <v>12</v>
      </c>
      <c r="G668" t="s">
        <v>13</v>
      </c>
      <c r="H668" t="s">
        <v>13</v>
      </c>
      <c r="I668">
        <v>25</v>
      </c>
      <c r="J668">
        <f>(moras__2[[#This Row],[EDAD]]-AVERAGE(I:I))/ _xlfn.STDEV.P(I:I)</f>
        <v>-1.193290201160774</v>
      </c>
      <c r="K668" t="str">
        <f>IF(ABS(moras__2[[#This Row],[Z-Score de edad]])&gt;1.96, "Atípico","Normal")</f>
        <v>Normal</v>
      </c>
      <c r="L668">
        <f>(moras__2[[#This Row],[SALARIO]]-AVERAGE(C:C)) / _xlfn.STDEV.P(C:C)</f>
        <v>-0.81083372778853424</v>
      </c>
      <c r="M668" t="str">
        <f>IF(ABS(moras__2[[#This Row],[Z-Score de salario]])&gt;1.96, "Atípico", "Normal")</f>
        <v>Normal</v>
      </c>
      <c r="N668" s="5">
        <f t="shared" si="30"/>
        <v>11.98</v>
      </c>
      <c r="O668" s="5">
        <f t="shared" si="31"/>
        <v>25</v>
      </c>
      <c r="P668" s="5" t="str">
        <f t="shared" si="32"/>
        <v>ASALARIADO</v>
      </c>
      <c r="Q668" s="5" t="e">
        <f ca="1">IF($H668="SI", $O668, _xludf.NA())</f>
        <v>#NAME?</v>
      </c>
      <c r="R668" s="5">
        <f>IF($H668="NO",$O668, _xludf.NA())</f>
        <v>25</v>
      </c>
      <c r="S668" s="5" t="e">
        <f ca="1">IF($H668="SI",$N668, _xludf.NA())</f>
        <v>#NAME?</v>
      </c>
      <c r="T668" s="5">
        <f>IF($H668="NO",$N668, _xludf.NA())</f>
        <v>11.98</v>
      </c>
    </row>
    <row r="669" spans="1:20" x14ac:dyDescent="0.3">
      <c r="A669">
        <v>668</v>
      </c>
      <c r="B669" t="s">
        <v>15</v>
      </c>
      <c r="C669">
        <v>293333.33</v>
      </c>
      <c r="D669" t="s">
        <v>10</v>
      </c>
      <c r="E669" t="s">
        <v>16</v>
      </c>
      <c r="F669" t="s">
        <v>12</v>
      </c>
      <c r="G669" t="s">
        <v>13</v>
      </c>
      <c r="H669" t="s">
        <v>13</v>
      </c>
      <c r="I669">
        <v>24</v>
      </c>
      <c r="J669">
        <f>(moras__2[[#This Row],[EDAD]]-AVERAGE(I:I))/ _xlfn.STDEV.P(I:I)</f>
        <v>-1.2638725940680595</v>
      </c>
      <c r="K669" t="str">
        <f>IF(ABS(moras__2[[#This Row],[Z-Score de edad]])&gt;1.96, "Atípico","Normal")</f>
        <v>Normal</v>
      </c>
      <c r="L669">
        <f>(moras__2[[#This Row],[SALARIO]]-AVERAGE(C:C)) / _xlfn.STDEV.P(C:C)</f>
        <v>-0.44912000464096608</v>
      </c>
      <c r="M669" t="str">
        <f>IF(ABS(moras__2[[#This Row],[Z-Score de salario]])&gt;1.96, "Atípico", "Normal")</f>
        <v>Normal</v>
      </c>
      <c r="N669" s="5">
        <f t="shared" si="30"/>
        <v>293333.33</v>
      </c>
      <c r="O669" s="5">
        <f t="shared" si="31"/>
        <v>24</v>
      </c>
      <c r="P669" s="5" t="str">
        <f t="shared" si="32"/>
        <v>ASALARIADO</v>
      </c>
      <c r="Q669" s="5" t="e">
        <f ca="1">IF($H669="SI", $O669, _xludf.NA())</f>
        <v>#NAME?</v>
      </c>
      <c r="R669" s="5">
        <f>IF($H669="NO",$O669, _xludf.NA())</f>
        <v>24</v>
      </c>
      <c r="S669" s="5" t="e">
        <f ca="1">IF($H669="SI",$N669, _xludf.NA())</f>
        <v>#NAME?</v>
      </c>
      <c r="T669" s="5">
        <f>IF($H669="NO",$N669, _xludf.NA())</f>
        <v>293333.33</v>
      </c>
    </row>
    <row r="670" spans="1:20" x14ac:dyDescent="0.3">
      <c r="A670">
        <v>669</v>
      </c>
      <c r="B670" t="s">
        <v>9</v>
      </c>
      <c r="C670">
        <v>580000</v>
      </c>
      <c r="D670" t="s">
        <v>10</v>
      </c>
      <c r="E670" t="s">
        <v>16</v>
      </c>
      <c r="F670" t="s">
        <v>12</v>
      </c>
      <c r="G670" t="s">
        <v>13</v>
      </c>
      <c r="H670" t="s">
        <v>13</v>
      </c>
      <c r="I670">
        <v>36</v>
      </c>
      <c r="J670">
        <f>(moras__2[[#This Row],[EDAD]]-AVERAGE(I:I))/ _xlfn.STDEV.P(I:I)</f>
        <v>-0.41688387918063341</v>
      </c>
      <c r="K670" t="str">
        <f>IF(ABS(moras__2[[#This Row],[Z-Score de edad]])&gt;1.96, "Atípico","Normal")</f>
        <v>Normal</v>
      </c>
      <c r="L670">
        <f>(moras__2[[#This Row],[SALARIO]]-AVERAGE(C:C)) / _xlfn.STDEV.P(C:C)</f>
        <v>-9.561260223737264E-2</v>
      </c>
      <c r="M670" t="str">
        <f>IF(ABS(moras__2[[#This Row],[Z-Score de salario]])&gt;1.96, "Atípico", "Normal")</f>
        <v>Normal</v>
      </c>
      <c r="N670" s="5">
        <f t="shared" si="30"/>
        <v>580000</v>
      </c>
      <c r="O670" s="5">
        <f t="shared" si="31"/>
        <v>36</v>
      </c>
      <c r="P670" s="5" t="str">
        <f t="shared" si="32"/>
        <v>ASALARIADO</v>
      </c>
      <c r="Q670" s="5" t="e">
        <f ca="1">IF($H670="SI", $O670, _xludf.NA())</f>
        <v>#NAME?</v>
      </c>
      <c r="R670" s="5">
        <f>IF($H670="NO",$O670, _xludf.NA())</f>
        <v>36</v>
      </c>
      <c r="S670" s="5" t="e">
        <f ca="1">IF($H670="SI",$N670, _xludf.NA())</f>
        <v>#NAME?</v>
      </c>
      <c r="T670" s="5">
        <f>IF($H670="NO",$N670, _xludf.NA())</f>
        <v>580000</v>
      </c>
    </row>
    <row r="671" spans="1:20" x14ac:dyDescent="0.3">
      <c r="A671">
        <v>670</v>
      </c>
      <c r="B671" t="s">
        <v>15</v>
      </c>
      <c r="C671">
        <v>817600</v>
      </c>
      <c r="D671" t="s">
        <v>10</v>
      </c>
      <c r="E671" t="s">
        <v>16</v>
      </c>
      <c r="F671" t="s">
        <v>12</v>
      </c>
      <c r="G671" t="s">
        <v>13</v>
      </c>
      <c r="H671" t="s">
        <v>13</v>
      </c>
      <c r="I671">
        <v>38</v>
      </c>
      <c r="J671">
        <f>(moras__2[[#This Row],[EDAD]]-AVERAGE(I:I))/ _xlfn.STDEV.P(I:I)</f>
        <v>-0.27571909336606237</v>
      </c>
      <c r="K671" t="str">
        <f>IF(ABS(moras__2[[#This Row],[Z-Score de edad]])&gt;1.96, "Atípico","Normal")</f>
        <v>Normal</v>
      </c>
      <c r="L671">
        <f>(moras__2[[#This Row],[SALARIO]]-AVERAGE(C:C)) / _xlfn.STDEV.P(C:C)</f>
        <v>0.19738748323155825</v>
      </c>
      <c r="M671" t="str">
        <f>IF(ABS(moras__2[[#This Row],[Z-Score de salario]])&gt;1.96, "Atípico", "Normal")</f>
        <v>Normal</v>
      </c>
      <c r="N671" s="5">
        <f t="shared" si="30"/>
        <v>817600</v>
      </c>
      <c r="O671" s="5">
        <f t="shared" si="31"/>
        <v>38</v>
      </c>
      <c r="P671" s="5" t="str">
        <f t="shared" si="32"/>
        <v>ASALARIADO</v>
      </c>
      <c r="Q671" s="5" t="e">
        <f ca="1">IF($H671="SI", $O671, _xludf.NA())</f>
        <v>#NAME?</v>
      </c>
      <c r="R671" s="5">
        <f>IF($H671="NO",$O671, _xludf.NA())</f>
        <v>38</v>
      </c>
      <c r="S671" s="5" t="e">
        <f ca="1">IF($H671="SI",$N671, _xludf.NA())</f>
        <v>#NAME?</v>
      </c>
      <c r="T671" s="5">
        <f>IF($H671="NO",$N671, _xludf.NA())</f>
        <v>817600</v>
      </c>
    </row>
    <row r="672" spans="1:20" x14ac:dyDescent="0.3">
      <c r="A672">
        <v>671</v>
      </c>
      <c r="B672" t="s">
        <v>15</v>
      </c>
      <c r="C672">
        <v>380590.81</v>
      </c>
      <c r="D672" t="s">
        <v>10</v>
      </c>
      <c r="E672" t="s">
        <v>16</v>
      </c>
      <c r="F672" t="s">
        <v>12</v>
      </c>
      <c r="G672" t="s">
        <v>13</v>
      </c>
      <c r="H672" t="s">
        <v>13</v>
      </c>
      <c r="I672">
        <v>33</v>
      </c>
      <c r="J672">
        <f>(moras__2[[#This Row],[EDAD]]-AVERAGE(I:I))/ _xlfn.STDEV.P(I:I)</f>
        <v>-0.62863105790248996</v>
      </c>
      <c r="K672" t="str">
        <f>IF(ABS(moras__2[[#This Row],[Z-Score de edad]])&gt;1.96, "Atípico","Normal")</f>
        <v>Normal</v>
      </c>
      <c r="L672">
        <f>(moras__2[[#This Row],[SALARIO]]-AVERAGE(C:C)) / _xlfn.STDEV.P(C:C)</f>
        <v>-0.34151710439768523</v>
      </c>
      <c r="M672" t="str">
        <f>IF(ABS(moras__2[[#This Row],[Z-Score de salario]])&gt;1.96, "Atípico", "Normal")</f>
        <v>Normal</v>
      </c>
      <c r="N672" s="5">
        <f t="shared" si="30"/>
        <v>380590.81</v>
      </c>
      <c r="O672" s="5">
        <f t="shared" si="31"/>
        <v>33</v>
      </c>
      <c r="P672" s="5" t="str">
        <f t="shared" si="32"/>
        <v>ASALARIADO</v>
      </c>
      <c r="Q672" s="5" t="e">
        <f ca="1">IF($H672="SI", $O672, _xludf.NA())</f>
        <v>#NAME?</v>
      </c>
      <c r="R672" s="5">
        <f>IF($H672="NO",$O672, _xludf.NA())</f>
        <v>33</v>
      </c>
      <c r="S672" s="5" t="e">
        <f ca="1">IF($H672="SI",$N672, _xludf.NA())</f>
        <v>#NAME?</v>
      </c>
      <c r="T672" s="5">
        <f>IF($H672="NO",$N672, _xludf.NA())</f>
        <v>380590.81</v>
      </c>
    </row>
    <row r="673" spans="1:20" x14ac:dyDescent="0.3">
      <c r="A673">
        <v>672</v>
      </c>
      <c r="B673" t="s">
        <v>15</v>
      </c>
      <c r="C673">
        <v>278868</v>
      </c>
      <c r="D673" t="s">
        <v>10</v>
      </c>
      <c r="E673" t="s">
        <v>16</v>
      </c>
      <c r="F673" t="s">
        <v>12</v>
      </c>
      <c r="G673" t="s">
        <v>13</v>
      </c>
      <c r="H673" t="s">
        <v>13</v>
      </c>
      <c r="I673">
        <v>22</v>
      </c>
      <c r="J673">
        <f>(moras__2[[#This Row],[EDAD]]-AVERAGE(I:I))/ _xlfn.STDEV.P(I:I)</f>
        <v>-1.4050373798826306</v>
      </c>
      <c r="K673" t="str">
        <f>IF(ABS(moras__2[[#This Row],[Z-Score de edad]])&gt;1.96, "Atípico","Normal")</f>
        <v>Normal</v>
      </c>
      <c r="L673">
        <f>(moras__2[[#This Row],[SALARIO]]-AVERAGE(C:C)) / _xlfn.STDEV.P(C:C)</f>
        <v>-0.46695814827032761</v>
      </c>
      <c r="M673" t="str">
        <f>IF(ABS(moras__2[[#This Row],[Z-Score de salario]])&gt;1.96, "Atípico", "Normal")</f>
        <v>Normal</v>
      </c>
      <c r="N673" s="5">
        <f t="shared" si="30"/>
        <v>278868</v>
      </c>
      <c r="O673" s="5">
        <f t="shared" si="31"/>
        <v>22</v>
      </c>
      <c r="P673" s="5" t="str">
        <f t="shared" si="32"/>
        <v>ASALARIADO</v>
      </c>
      <c r="Q673" s="5" t="e">
        <f ca="1">IF($H673="SI", $O673, _xludf.NA())</f>
        <v>#NAME?</v>
      </c>
      <c r="R673" s="5">
        <f>IF($H673="NO",$O673, _xludf.NA())</f>
        <v>22</v>
      </c>
      <c r="S673" s="5" t="e">
        <f ca="1">IF($H673="SI",$N673, _xludf.NA())</f>
        <v>#NAME?</v>
      </c>
      <c r="T673" s="5">
        <f>IF($H673="NO",$N673, _xludf.NA())</f>
        <v>278868</v>
      </c>
    </row>
    <row r="674" spans="1:20" x14ac:dyDescent="0.3">
      <c r="A674">
        <v>673</v>
      </c>
      <c r="B674" t="s">
        <v>9</v>
      </c>
      <c r="C674">
        <v>600538.5</v>
      </c>
      <c r="D674" t="s">
        <v>10</v>
      </c>
      <c r="E674" t="s">
        <v>16</v>
      </c>
      <c r="F674" t="s">
        <v>12</v>
      </c>
      <c r="G674" t="s">
        <v>13</v>
      </c>
      <c r="H674" t="s">
        <v>13</v>
      </c>
      <c r="I674">
        <v>27</v>
      </c>
      <c r="J674">
        <f>(moras__2[[#This Row],[EDAD]]-AVERAGE(I:I))/ _xlfn.STDEV.P(I:I)</f>
        <v>-1.052125415346203</v>
      </c>
      <c r="K674" t="str">
        <f>IF(ABS(moras__2[[#This Row],[Z-Score de edad]])&gt;1.96, "Atípico","Normal")</f>
        <v>Normal</v>
      </c>
      <c r="L674">
        <f>(moras__2[[#This Row],[SALARIO]]-AVERAGE(C:C)) / _xlfn.STDEV.P(C:C)</f>
        <v>-7.0285235842576177E-2</v>
      </c>
      <c r="M674" t="str">
        <f>IF(ABS(moras__2[[#This Row],[Z-Score de salario]])&gt;1.96, "Atípico", "Normal")</f>
        <v>Normal</v>
      </c>
      <c r="N674" s="5">
        <f t="shared" si="30"/>
        <v>600538.5</v>
      </c>
      <c r="O674" s="5">
        <f t="shared" si="31"/>
        <v>27</v>
      </c>
      <c r="P674" s="5" t="str">
        <f t="shared" si="32"/>
        <v>ASALARIADO</v>
      </c>
      <c r="Q674" s="5" t="e">
        <f ca="1">IF($H674="SI", $O674, _xludf.NA())</f>
        <v>#NAME?</v>
      </c>
      <c r="R674" s="5">
        <f>IF($H674="NO",$O674, _xludf.NA())</f>
        <v>27</v>
      </c>
      <c r="S674" s="5" t="e">
        <f ca="1">IF($H674="SI",$N674, _xludf.NA())</f>
        <v>#NAME?</v>
      </c>
      <c r="T674" s="5">
        <f>IF($H674="NO",$N674, _xludf.NA())</f>
        <v>600538.5</v>
      </c>
    </row>
    <row r="675" spans="1:20" x14ac:dyDescent="0.3">
      <c r="A675">
        <v>674</v>
      </c>
      <c r="B675" t="s">
        <v>9</v>
      </c>
      <c r="C675">
        <v>4764816.1399999997</v>
      </c>
      <c r="D675" t="s">
        <v>10</v>
      </c>
      <c r="E675" t="s">
        <v>16</v>
      </c>
      <c r="F675" t="s">
        <v>12</v>
      </c>
      <c r="G675" t="s">
        <v>12</v>
      </c>
      <c r="H675" t="s">
        <v>13</v>
      </c>
      <c r="I675">
        <v>53</v>
      </c>
      <c r="J675">
        <f>(moras__2[[#This Row],[EDAD]]-AVERAGE(I:I))/ _xlfn.STDEV.P(I:I)</f>
        <v>0.78301680024322029</v>
      </c>
      <c r="K675" t="str">
        <f>IF(ABS(moras__2[[#This Row],[Z-Score de edad]])&gt;1.96, "Atípico","Normal")</f>
        <v>Normal</v>
      </c>
      <c r="L675">
        <f>(moras__2[[#This Row],[SALARIO]]-AVERAGE(C:C)) / _xlfn.STDEV.P(C:C)</f>
        <v>5.064957627946808</v>
      </c>
      <c r="M675" t="str">
        <f>IF(ABS(moras__2[[#This Row],[Z-Score de salario]])&gt;1.96, "Atípico", "Normal")</f>
        <v>Atípico</v>
      </c>
      <c r="N675" s="5">
        <f t="shared" si="30"/>
        <v>4764816.1399999997</v>
      </c>
      <c r="O675" s="5">
        <f t="shared" si="31"/>
        <v>53</v>
      </c>
      <c r="P675" s="5" t="str">
        <f t="shared" si="32"/>
        <v>ASALARIADO</v>
      </c>
      <c r="Q675" s="5" t="e">
        <f ca="1">IF($H675="SI", $O675, _xludf.NA())</f>
        <v>#NAME?</v>
      </c>
      <c r="R675" s="5">
        <f>IF($H675="NO",$O675, _xludf.NA())</f>
        <v>53</v>
      </c>
      <c r="S675" s="5" t="e">
        <f ca="1">IF($H675="SI",$N675, _xludf.NA())</f>
        <v>#NAME?</v>
      </c>
      <c r="T675" s="5">
        <f>IF($H675="NO",$N675, _xludf.NA())</f>
        <v>4764816.1399999997</v>
      </c>
    </row>
    <row r="676" spans="1:20" x14ac:dyDescent="0.3">
      <c r="A676">
        <v>675</v>
      </c>
      <c r="B676" t="s">
        <v>9</v>
      </c>
      <c r="C676">
        <v>278035</v>
      </c>
      <c r="D676" t="s">
        <v>17</v>
      </c>
      <c r="E676" t="s">
        <v>16</v>
      </c>
      <c r="F676" t="s">
        <v>12</v>
      </c>
      <c r="G676" t="s">
        <v>13</v>
      </c>
      <c r="H676" t="s">
        <v>12</v>
      </c>
      <c r="I676">
        <v>54</v>
      </c>
      <c r="J676">
        <f>(moras__2[[#This Row],[EDAD]]-AVERAGE(I:I))/ _xlfn.STDEV.P(I:I)</f>
        <v>0.85359919315050581</v>
      </c>
      <c r="K676" t="str">
        <f>IF(ABS(moras__2[[#This Row],[Z-Score de edad]])&gt;1.96, "Atípico","Normal")</f>
        <v>Normal</v>
      </c>
      <c r="L676">
        <f>(moras__2[[#This Row],[SALARIO]]-AVERAGE(C:C)) / _xlfn.STDEV.P(C:C)</f>
        <v>-0.46798537500094889</v>
      </c>
      <c r="M676" t="str">
        <f>IF(ABS(moras__2[[#This Row],[Z-Score de salario]])&gt;1.96, "Atípico", "Normal")</f>
        <v>Normal</v>
      </c>
      <c r="N676" s="5">
        <f t="shared" si="30"/>
        <v>278035</v>
      </c>
      <c r="O676" s="5">
        <f t="shared" si="31"/>
        <v>54</v>
      </c>
      <c r="P676" s="5" t="str">
        <f t="shared" si="32"/>
        <v>ASEGURADO VOLUNTARIO</v>
      </c>
      <c r="Q676" s="5">
        <f>IF($H676="SI", $O676, _xludf.NA())</f>
        <v>54</v>
      </c>
      <c r="R676" s="5" t="e">
        <f ca="1">IF($H676="NO",$O676, _xludf.NA())</f>
        <v>#NAME?</v>
      </c>
      <c r="S676" s="5">
        <f>IF($H676="SI",$N676, _xludf.NA())</f>
        <v>278035</v>
      </c>
      <c r="T676" s="5" t="e">
        <f ca="1">IF($H676="NO",$N676, _xludf.NA())</f>
        <v>#NAME?</v>
      </c>
    </row>
    <row r="677" spans="1:20" x14ac:dyDescent="0.3">
      <c r="A677">
        <v>676</v>
      </c>
      <c r="B677" t="s">
        <v>15</v>
      </c>
      <c r="C677">
        <v>5215081</v>
      </c>
      <c r="D677" t="s">
        <v>10</v>
      </c>
      <c r="E677" t="s">
        <v>11</v>
      </c>
      <c r="F677" t="s">
        <v>12</v>
      </c>
      <c r="G677" t="s">
        <v>13</v>
      </c>
      <c r="H677" t="s">
        <v>13</v>
      </c>
      <c r="I677">
        <v>65</v>
      </c>
      <c r="J677">
        <f>(moras__2[[#This Row],[EDAD]]-AVERAGE(I:I))/ _xlfn.STDEV.P(I:I)</f>
        <v>1.6300055151306465</v>
      </c>
      <c r="K677" t="str">
        <f>IF(ABS(moras__2[[#This Row],[Z-Score de edad]])&gt;1.96, "Atípico","Normal")</f>
        <v>Normal</v>
      </c>
      <c r="L677">
        <f>(moras__2[[#This Row],[SALARIO]]-AVERAGE(C:C)) / _xlfn.STDEV.P(C:C)</f>
        <v>5.6202086484167424</v>
      </c>
      <c r="M677" t="str">
        <f>IF(ABS(moras__2[[#This Row],[Z-Score de salario]])&gt;1.96, "Atípico", "Normal")</f>
        <v>Atípico</v>
      </c>
      <c r="N677" s="5">
        <f t="shared" si="30"/>
        <v>5215081</v>
      </c>
      <c r="O677" s="5">
        <f t="shared" si="31"/>
        <v>65</v>
      </c>
      <c r="P677" s="5" t="str">
        <f t="shared" si="32"/>
        <v>ASALARIADO</v>
      </c>
      <c r="Q677" s="5" t="e">
        <f ca="1">IF($H677="SI", $O677, _xludf.NA())</f>
        <v>#NAME?</v>
      </c>
      <c r="R677" s="5">
        <f>IF($H677="NO",$O677, _xludf.NA())</f>
        <v>65</v>
      </c>
      <c r="S677" s="5" t="e">
        <f ca="1">IF($H677="SI",$N677, _xludf.NA())</f>
        <v>#NAME?</v>
      </c>
      <c r="T677" s="5">
        <f>IF($H677="NO",$N677, _xludf.NA())</f>
        <v>5215081</v>
      </c>
    </row>
    <row r="678" spans="1:20" x14ac:dyDescent="0.3">
      <c r="A678">
        <v>677</v>
      </c>
      <c r="B678" t="s">
        <v>9</v>
      </c>
      <c r="C678">
        <v>319600</v>
      </c>
      <c r="D678" t="s">
        <v>10</v>
      </c>
      <c r="E678" t="s">
        <v>16</v>
      </c>
      <c r="F678" t="s">
        <v>12</v>
      </c>
      <c r="G678" t="s">
        <v>13</v>
      </c>
      <c r="H678" t="s">
        <v>13</v>
      </c>
      <c r="I678">
        <v>61</v>
      </c>
      <c r="J678">
        <f>(moras__2[[#This Row],[EDAD]]-AVERAGE(I:I))/ _xlfn.STDEV.P(I:I)</f>
        <v>1.3476759435015044</v>
      </c>
      <c r="K678" t="str">
        <f>IF(ABS(moras__2[[#This Row],[Z-Score de edad]])&gt;1.96, "Atípico","Normal")</f>
        <v>Normal</v>
      </c>
      <c r="L678">
        <f>(moras__2[[#This Row],[SALARIO]]-AVERAGE(C:C)) / _xlfn.STDEV.P(C:C)</f>
        <v>-0.41672885752402922</v>
      </c>
      <c r="M678" t="str">
        <f>IF(ABS(moras__2[[#This Row],[Z-Score de salario]])&gt;1.96, "Atípico", "Normal")</f>
        <v>Normal</v>
      </c>
      <c r="N678" s="5">
        <f t="shared" si="30"/>
        <v>319600</v>
      </c>
      <c r="O678" s="5">
        <f t="shared" si="31"/>
        <v>61</v>
      </c>
      <c r="P678" s="5" t="str">
        <f t="shared" si="32"/>
        <v>ASALARIADO</v>
      </c>
      <c r="Q678" s="5" t="e">
        <f ca="1">IF($H678="SI", $O678, _xludf.NA())</f>
        <v>#NAME?</v>
      </c>
      <c r="R678" s="5">
        <f>IF($H678="NO",$O678, _xludf.NA())</f>
        <v>61</v>
      </c>
      <c r="S678" s="5" t="e">
        <f ca="1">IF($H678="SI",$N678, _xludf.NA())</f>
        <v>#NAME?</v>
      </c>
      <c r="T678" s="5">
        <f>IF($H678="NO",$N678, _xludf.NA())</f>
        <v>319600</v>
      </c>
    </row>
    <row r="679" spans="1:20" x14ac:dyDescent="0.3">
      <c r="A679">
        <v>678</v>
      </c>
      <c r="B679" t="s">
        <v>15</v>
      </c>
      <c r="C679">
        <v>152460</v>
      </c>
      <c r="D679" t="s">
        <v>10</v>
      </c>
      <c r="E679" t="s">
        <v>16</v>
      </c>
      <c r="F679" t="s">
        <v>12</v>
      </c>
      <c r="G679" t="s">
        <v>13</v>
      </c>
      <c r="H679" t="s">
        <v>13</v>
      </c>
      <c r="I679">
        <v>65</v>
      </c>
      <c r="J679">
        <f>(moras__2[[#This Row],[EDAD]]-AVERAGE(I:I))/ _xlfn.STDEV.P(I:I)</f>
        <v>1.6300055151306465</v>
      </c>
      <c r="K679" t="str">
        <f>IF(ABS(moras__2[[#This Row],[Z-Score de edad]])&gt;1.96, "Atípico","Normal")</f>
        <v>Normal</v>
      </c>
      <c r="L679">
        <f>(moras__2[[#This Row],[SALARIO]]-AVERAGE(C:C)) / _xlfn.STDEV.P(C:C)</f>
        <v>-0.62284011293344466</v>
      </c>
      <c r="M679" t="str">
        <f>IF(ABS(moras__2[[#This Row],[Z-Score de salario]])&gt;1.96, "Atípico", "Normal")</f>
        <v>Normal</v>
      </c>
      <c r="N679" s="5">
        <f t="shared" si="30"/>
        <v>152460</v>
      </c>
      <c r="O679" s="5">
        <f t="shared" si="31"/>
        <v>65</v>
      </c>
      <c r="P679" s="5" t="str">
        <f t="shared" si="32"/>
        <v>ASALARIADO</v>
      </c>
      <c r="Q679" s="5" t="e">
        <f ca="1">IF($H679="SI", $O679, _xludf.NA())</f>
        <v>#NAME?</v>
      </c>
      <c r="R679" s="5">
        <f>IF($H679="NO",$O679, _xludf.NA())</f>
        <v>65</v>
      </c>
      <c r="S679" s="5" t="e">
        <f ca="1">IF($H679="SI",$N679, _xludf.NA())</f>
        <v>#NAME?</v>
      </c>
      <c r="T679" s="5">
        <f>IF($H679="NO",$N679, _xludf.NA())</f>
        <v>152460</v>
      </c>
    </row>
    <row r="680" spans="1:20" x14ac:dyDescent="0.3">
      <c r="A680">
        <v>679</v>
      </c>
      <c r="B680" t="s">
        <v>9</v>
      </c>
      <c r="C680">
        <v>608941</v>
      </c>
      <c r="D680" t="s">
        <v>18</v>
      </c>
      <c r="E680" t="s">
        <v>16</v>
      </c>
      <c r="F680" t="s">
        <v>12</v>
      </c>
      <c r="G680" t="s">
        <v>13</v>
      </c>
      <c r="H680" t="s">
        <v>12</v>
      </c>
      <c r="I680">
        <v>45</v>
      </c>
      <c r="J680">
        <f>(moras__2[[#This Row],[EDAD]]-AVERAGE(I:I))/ _xlfn.STDEV.P(I:I)</f>
        <v>0.2183576569849362</v>
      </c>
      <c r="K680" t="str">
        <f>IF(ABS(moras__2[[#This Row],[Z-Score de edad]])&gt;1.96, "Atípico","Normal")</f>
        <v>Normal</v>
      </c>
      <c r="L680">
        <f>(moras__2[[#This Row],[SALARIO]]-AVERAGE(C:C)) / _xlfn.STDEV.P(C:C)</f>
        <v>-5.9923564049004244E-2</v>
      </c>
      <c r="M680" t="str">
        <f>IF(ABS(moras__2[[#This Row],[Z-Score de salario]])&gt;1.96, "Atípico", "Normal")</f>
        <v>Normal</v>
      </c>
      <c r="N680" s="5">
        <f t="shared" si="30"/>
        <v>608941</v>
      </c>
      <c r="O680" s="5">
        <f t="shared" si="31"/>
        <v>45</v>
      </c>
      <c r="P680" s="5" t="str">
        <f t="shared" si="32"/>
        <v>TRABAJADOR INDEPENDIENTE</v>
      </c>
      <c r="Q680" s="5">
        <f>IF($H680="SI", $O680, _xludf.NA())</f>
        <v>45</v>
      </c>
      <c r="R680" s="5" t="e">
        <f ca="1">IF($H680="NO",$O680, _xludf.NA())</f>
        <v>#NAME?</v>
      </c>
      <c r="S680" s="5">
        <f>IF($H680="SI",$N680, _xludf.NA())</f>
        <v>608941</v>
      </c>
      <c r="T680" s="5" t="e">
        <f ca="1">IF($H680="NO",$N680, _xludf.NA())</f>
        <v>#NAME?</v>
      </c>
    </row>
    <row r="681" spans="1:20" x14ac:dyDescent="0.3">
      <c r="A681">
        <v>680</v>
      </c>
      <c r="B681" t="s">
        <v>15</v>
      </c>
      <c r="C681">
        <v>454962.33</v>
      </c>
      <c r="D681" t="s">
        <v>10</v>
      </c>
      <c r="E681" t="s">
        <v>16</v>
      </c>
      <c r="F681" t="s">
        <v>12</v>
      </c>
      <c r="G681" t="s">
        <v>13</v>
      </c>
      <c r="H681" t="s">
        <v>13</v>
      </c>
      <c r="I681">
        <v>44</v>
      </c>
      <c r="J681">
        <f>(moras__2[[#This Row],[EDAD]]-AVERAGE(I:I))/ _xlfn.STDEV.P(I:I)</f>
        <v>0.14777526407765068</v>
      </c>
      <c r="K681" t="str">
        <f>IF(ABS(moras__2[[#This Row],[Z-Score de edad]])&gt;1.96, "Atípico","Normal")</f>
        <v>Normal</v>
      </c>
      <c r="L681">
        <f>(moras__2[[#This Row],[SALARIO]]-AVERAGE(C:C)) / _xlfn.STDEV.P(C:C)</f>
        <v>-0.24980472343617724</v>
      </c>
      <c r="M681" t="str">
        <f>IF(ABS(moras__2[[#This Row],[Z-Score de salario]])&gt;1.96, "Atípico", "Normal")</f>
        <v>Normal</v>
      </c>
      <c r="N681" s="5">
        <f t="shared" si="30"/>
        <v>454962.33</v>
      </c>
      <c r="O681" s="5">
        <f t="shared" si="31"/>
        <v>44</v>
      </c>
      <c r="P681" s="5" t="str">
        <f t="shared" si="32"/>
        <v>ASALARIADO</v>
      </c>
      <c r="Q681" s="5" t="e">
        <f ca="1">IF($H681="SI", $O681, _xludf.NA())</f>
        <v>#NAME?</v>
      </c>
      <c r="R681" s="5">
        <f>IF($H681="NO",$O681, _xludf.NA())</f>
        <v>44</v>
      </c>
      <c r="S681" s="5" t="e">
        <f ca="1">IF($H681="SI",$N681, _xludf.NA())</f>
        <v>#NAME?</v>
      </c>
      <c r="T681" s="5">
        <f>IF($H681="NO",$N681, _xludf.NA())</f>
        <v>454962.33</v>
      </c>
    </row>
    <row r="682" spans="1:20" x14ac:dyDescent="0.3">
      <c r="A682">
        <v>681</v>
      </c>
      <c r="B682" t="s">
        <v>9</v>
      </c>
      <c r="C682">
        <v>458557</v>
      </c>
      <c r="D682" t="s">
        <v>18</v>
      </c>
      <c r="E682" t="s">
        <v>16</v>
      </c>
      <c r="F682" t="s">
        <v>12</v>
      </c>
      <c r="G682" t="s">
        <v>13</v>
      </c>
      <c r="H682" t="s">
        <v>13</v>
      </c>
      <c r="I682">
        <v>54</v>
      </c>
      <c r="J682">
        <f>(moras__2[[#This Row],[EDAD]]-AVERAGE(I:I))/ _xlfn.STDEV.P(I:I)</f>
        <v>0.85359919315050581</v>
      </c>
      <c r="K682" t="str">
        <f>IF(ABS(moras__2[[#This Row],[Z-Score de edad]])&gt;1.96, "Atípico","Normal")</f>
        <v>Normal</v>
      </c>
      <c r="L682">
        <f>(moras__2[[#This Row],[SALARIO]]-AVERAGE(C:C)) / _xlfn.STDEV.P(C:C)</f>
        <v>-0.24537190097307707</v>
      </c>
      <c r="M682" t="str">
        <f>IF(ABS(moras__2[[#This Row],[Z-Score de salario]])&gt;1.96, "Atípico", "Normal")</f>
        <v>Normal</v>
      </c>
      <c r="N682" s="5">
        <f t="shared" si="30"/>
        <v>458557</v>
      </c>
      <c r="O682" s="5">
        <f t="shared" si="31"/>
        <v>54</v>
      </c>
      <c r="P682" s="5" t="str">
        <f t="shared" si="32"/>
        <v>TRABAJADOR INDEPENDIENTE</v>
      </c>
      <c r="Q682" s="5" t="e">
        <f ca="1">IF($H682="SI", $O682, _xludf.NA())</f>
        <v>#NAME?</v>
      </c>
      <c r="R682" s="5">
        <f>IF($H682="NO",$O682, _xludf.NA())</f>
        <v>54</v>
      </c>
      <c r="S682" s="5" t="e">
        <f ca="1">IF($H682="SI",$N682, _xludf.NA())</f>
        <v>#NAME?</v>
      </c>
      <c r="T682" s="5">
        <f>IF($H682="NO",$N682, _xludf.NA())</f>
        <v>458557</v>
      </c>
    </row>
    <row r="683" spans="1:20" x14ac:dyDescent="0.3">
      <c r="A683">
        <v>682</v>
      </c>
      <c r="B683" t="s">
        <v>15</v>
      </c>
      <c r="C683">
        <v>791538.55</v>
      </c>
      <c r="D683" t="s">
        <v>10</v>
      </c>
      <c r="E683" t="s">
        <v>11</v>
      </c>
      <c r="F683" t="s">
        <v>12</v>
      </c>
      <c r="G683" t="s">
        <v>13</v>
      </c>
      <c r="H683" t="s">
        <v>13</v>
      </c>
      <c r="I683">
        <v>40</v>
      </c>
      <c r="J683">
        <f>(moras__2[[#This Row],[EDAD]]-AVERAGE(I:I))/ _xlfn.STDEV.P(I:I)</f>
        <v>-0.13455430755149136</v>
      </c>
      <c r="K683" t="str">
        <f>IF(ABS(moras__2[[#This Row],[Z-Score de edad]])&gt;1.96, "Atípico","Normal")</f>
        <v>Normal</v>
      </c>
      <c r="L683">
        <f>(moras__2[[#This Row],[SALARIO]]-AVERAGE(C:C)) / _xlfn.STDEV.P(C:C)</f>
        <v>0.16524940630628782</v>
      </c>
      <c r="M683" t="str">
        <f>IF(ABS(moras__2[[#This Row],[Z-Score de salario]])&gt;1.96, "Atípico", "Normal")</f>
        <v>Normal</v>
      </c>
      <c r="N683" s="5">
        <f t="shared" si="30"/>
        <v>791538.55</v>
      </c>
      <c r="O683" s="5">
        <f t="shared" si="31"/>
        <v>40</v>
      </c>
      <c r="P683" s="5" t="str">
        <f t="shared" si="32"/>
        <v>ASALARIADO</v>
      </c>
      <c r="Q683" s="5" t="e">
        <f ca="1">IF($H683="SI", $O683, _xludf.NA())</f>
        <v>#NAME?</v>
      </c>
      <c r="R683" s="5">
        <f>IF($H683="NO",$O683, _xludf.NA())</f>
        <v>40</v>
      </c>
      <c r="S683" s="5" t="e">
        <f ca="1">IF($H683="SI",$N683, _xludf.NA())</f>
        <v>#NAME?</v>
      </c>
      <c r="T683" s="5">
        <f>IF($H683="NO",$N683, _xludf.NA())</f>
        <v>791538.55</v>
      </c>
    </row>
    <row r="684" spans="1:20" x14ac:dyDescent="0.3">
      <c r="A684">
        <v>683</v>
      </c>
      <c r="B684" t="s">
        <v>9</v>
      </c>
      <c r="C684">
        <v>240000</v>
      </c>
      <c r="D684" t="s">
        <v>10</v>
      </c>
      <c r="E684" t="s">
        <v>16</v>
      </c>
      <c r="F684" t="s">
        <v>12</v>
      </c>
      <c r="G684" t="s">
        <v>13</v>
      </c>
      <c r="H684" t="s">
        <v>13</v>
      </c>
      <c r="I684">
        <v>18</v>
      </c>
      <c r="J684">
        <f>(moras__2[[#This Row],[EDAD]]-AVERAGE(I:I))/ _xlfn.STDEV.P(I:I)</f>
        <v>-1.6873669515117726</v>
      </c>
      <c r="K684" t="str">
        <f>IF(ABS(moras__2[[#This Row],[Z-Score de edad]])&gt;1.96, "Atípico","Normal")</f>
        <v>Normal</v>
      </c>
      <c r="L684">
        <f>(moras__2[[#This Row],[SALARIO]]-AVERAGE(C:C)) / _xlfn.STDEV.P(C:C)</f>
        <v>-0.5148888188174926</v>
      </c>
      <c r="M684" t="str">
        <f>IF(ABS(moras__2[[#This Row],[Z-Score de salario]])&gt;1.96, "Atípico", "Normal")</f>
        <v>Normal</v>
      </c>
      <c r="N684" s="5">
        <f t="shared" si="30"/>
        <v>240000</v>
      </c>
      <c r="O684" s="5">
        <f t="shared" si="31"/>
        <v>18</v>
      </c>
      <c r="P684" s="5" t="str">
        <f t="shared" si="32"/>
        <v>ASALARIADO</v>
      </c>
      <c r="Q684" s="5" t="e">
        <f ca="1">IF($H684="SI", $O684, _xludf.NA())</f>
        <v>#NAME?</v>
      </c>
      <c r="R684" s="5">
        <f>IF($H684="NO",$O684, _xludf.NA())</f>
        <v>18</v>
      </c>
      <c r="S684" s="5" t="e">
        <f ca="1">IF($H684="SI",$N684, _xludf.NA())</f>
        <v>#NAME?</v>
      </c>
      <c r="T684" s="5">
        <f>IF($H684="NO",$N684, _xludf.NA())</f>
        <v>240000</v>
      </c>
    </row>
    <row r="685" spans="1:20" x14ac:dyDescent="0.3">
      <c r="A685">
        <v>684</v>
      </c>
      <c r="B685" t="s">
        <v>9</v>
      </c>
      <c r="C685">
        <v>278030</v>
      </c>
      <c r="D685" t="s">
        <v>19</v>
      </c>
      <c r="E685" t="s">
        <v>16</v>
      </c>
      <c r="F685" t="s">
        <v>12</v>
      </c>
      <c r="G685" t="s">
        <v>13</v>
      </c>
      <c r="H685" t="s">
        <v>13</v>
      </c>
      <c r="I685">
        <v>52</v>
      </c>
      <c r="J685">
        <f>(moras__2[[#This Row],[EDAD]]-AVERAGE(I:I))/ _xlfn.STDEV.P(I:I)</f>
        <v>0.71243440733593477</v>
      </c>
      <c r="K685" t="str">
        <f>IF(ABS(moras__2[[#This Row],[Z-Score de edad]])&gt;1.96, "Atípico","Normal")</f>
        <v>Normal</v>
      </c>
      <c r="L685">
        <f>(moras__2[[#This Row],[SALARIO]]-AVERAGE(C:C)) / _xlfn.STDEV.P(C:C)</f>
        <v>-0.46799154082766331</v>
      </c>
      <c r="M685" t="str">
        <f>IF(ABS(moras__2[[#This Row],[Z-Score de salario]])&gt;1.96, "Atípico", "Normal")</f>
        <v>Normal</v>
      </c>
      <c r="N685" s="5">
        <f t="shared" si="30"/>
        <v>278030</v>
      </c>
      <c r="O685" s="5">
        <f t="shared" si="31"/>
        <v>52</v>
      </c>
      <c r="P685" s="5" t="str">
        <f t="shared" si="32"/>
        <v>CONVENIOS ESPECIALES DE TRABAJADORES INDEPENDIENTES</v>
      </c>
      <c r="Q685" s="5" t="e">
        <f ca="1">IF($H685="SI", $O685, _xludf.NA())</f>
        <v>#NAME?</v>
      </c>
      <c r="R685" s="5">
        <f>IF($H685="NO",$O685, _xludf.NA())</f>
        <v>52</v>
      </c>
      <c r="S685" s="5" t="e">
        <f ca="1">IF($H685="SI",$N685, _xludf.NA())</f>
        <v>#NAME?</v>
      </c>
      <c r="T685" s="5">
        <f>IF($H685="NO",$N685, _xludf.NA())</f>
        <v>278030</v>
      </c>
    </row>
    <row r="686" spans="1:20" x14ac:dyDescent="0.3">
      <c r="A686">
        <v>685</v>
      </c>
      <c r="B686" t="s">
        <v>15</v>
      </c>
      <c r="C686">
        <v>2115710.04</v>
      </c>
      <c r="D686" t="s">
        <v>10</v>
      </c>
      <c r="E686" t="s">
        <v>11</v>
      </c>
      <c r="F686" t="s">
        <v>12</v>
      </c>
      <c r="G686" t="s">
        <v>13</v>
      </c>
      <c r="H686" t="s">
        <v>13</v>
      </c>
      <c r="I686">
        <v>46</v>
      </c>
      <c r="J686">
        <f>(moras__2[[#This Row],[EDAD]]-AVERAGE(I:I))/ _xlfn.STDEV.P(I:I)</f>
        <v>0.28894004989222172</v>
      </c>
      <c r="K686" t="str">
        <f>IF(ABS(moras__2[[#This Row],[Z-Score de edad]])&gt;1.96, "Atípico","Normal")</f>
        <v>Normal</v>
      </c>
      <c r="L686">
        <f>(moras__2[[#This Row],[SALARIO]]-AVERAGE(C:C)) / _xlfn.STDEV.P(C:C)</f>
        <v>1.7981717958076413</v>
      </c>
      <c r="M686" t="str">
        <f>IF(ABS(moras__2[[#This Row],[Z-Score de salario]])&gt;1.96, "Atípico", "Normal")</f>
        <v>Normal</v>
      </c>
      <c r="N686" s="5">
        <f t="shared" si="30"/>
        <v>2115710.04</v>
      </c>
      <c r="O686" s="5">
        <f t="shared" si="31"/>
        <v>46</v>
      </c>
      <c r="P686" s="5" t="str">
        <f t="shared" si="32"/>
        <v>ASALARIADO</v>
      </c>
      <c r="Q686" s="5" t="e">
        <f ca="1">IF($H686="SI", $O686, _xludf.NA())</f>
        <v>#NAME?</v>
      </c>
      <c r="R686" s="5">
        <f>IF($H686="NO",$O686, _xludf.NA())</f>
        <v>46</v>
      </c>
      <c r="S686" s="5" t="e">
        <f ca="1">IF($H686="SI",$N686, _xludf.NA())</f>
        <v>#NAME?</v>
      </c>
      <c r="T686" s="5">
        <f>IF($H686="NO",$N686, _xludf.NA())</f>
        <v>2115710.04</v>
      </c>
    </row>
    <row r="687" spans="1:20" x14ac:dyDescent="0.3">
      <c r="A687">
        <v>686</v>
      </c>
      <c r="B687" t="s">
        <v>15</v>
      </c>
      <c r="C687">
        <v>450000</v>
      </c>
      <c r="D687" t="s">
        <v>10</v>
      </c>
      <c r="E687" t="s">
        <v>16</v>
      </c>
      <c r="F687" t="s">
        <v>12</v>
      </c>
      <c r="G687" t="s">
        <v>13</v>
      </c>
      <c r="H687" t="s">
        <v>13</v>
      </c>
      <c r="I687">
        <v>21</v>
      </c>
      <c r="J687">
        <f>(moras__2[[#This Row],[EDAD]]-AVERAGE(I:I))/ _xlfn.STDEV.P(I:I)</f>
        <v>-1.4756197727899161</v>
      </c>
      <c r="K687" t="str">
        <f>IF(ABS(moras__2[[#This Row],[Z-Score de edad]])&gt;1.96, "Atípico","Normal")</f>
        <v>Normal</v>
      </c>
      <c r="L687">
        <f>(moras__2[[#This Row],[SALARIO]]-AVERAGE(C:C)) / _xlfn.STDEV.P(C:C)</f>
        <v>-0.25592409681212436</v>
      </c>
      <c r="M687" t="str">
        <f>IF(ABS(moras__2[[#This Row],[Z-Score de salario]])&gt;1.96, "Atípico", "Normal")</f>
        <v>Normal</v>
      </c>
      <c r="N687" s="5">
        <f t="shared" si="30"/>
        <v>450000</v>
      </c>
      <c r="O687" s="5">
        <f t="shared" si="31"/>
        <v>21</v>
      </c>
      <c r="P687" s="5" t="str">
        <f t="shared" si="32"/>
        <v>ASALARIADO</v>
      </c>
      <c r="Q687" s="5" t="e">
        <f ca="1">IF($H687="SI", $O687, _xludf.NA())</f>
        <v>#NAME?</v>
      </c>
      <c r="R687" s="5">
        <f>IF($H687="NO",$O687, _xludf.NA())</f>
        <v>21</v>
      </c>
      <c r="S687" s="5" t="e">
        <f ca="1">IF($H687="SI",$N687, _xludf.NA())</f>
        <v>#NAME?</v>
      </c>
      <c r="T687" s="5">
        <f>IF($H687="NO",$N687, _xludf.NA())</f>
        <v>450000</v>
      </c>
    </row>
    <row r="688" spans="1:20" x14ac:dyDescent="0.3">
      <c r="A688">
        <v>687</v>
      </c>
      <c r="B688" t="s">
        <v>9</v>
      </c>
      <c r="C688">
        <v>594527</v>
      </c>
      <c r="D688" t="s">
        <v>18</v>
      </c>
      <c r="E688" t="s">
        <v>16</v>
      </c>
      <c r="F688" t="s">
        <v>12</v>
      </c>
      <c r="G688" t="s">
        <v>13</v>
      </c>
      <c r="H688" t="s">
        <v>12</v>
      </c>
      <c r="I688">
        <v>53</v>
      </c>
      <c r="J688">
        <f>(moras__2[[#This Row],[EDAD]]-AVERAGE(I:I))/ _xlfn.STDEV.P(I:I)</f>
        <v>0.78301680024322029</v>
      </c>
      <c r="K688" t="str">
        <f>IF(ABS(moras__2[[#This Row],[Z-Score de edad]])&gt;1.96, "Atípico","Normal")</f>
        <v>Normal</v>
      </c>
      <c r="L688">
        <f>(moras__2[[#This Row],[SALARIO]]-AVERAGE(C:C)) / _xlfn.STDEV.P(C:C)</f>
        <v>-7.7698409301315566E-2</v>
      </c>
      <c r="M688" t="str">
        <f>IF(ABS(moras__2[[#This Row],[Z-Score de salario]])&gt;1.96, "Atípico", "Normal")</f>
        <v>Normal</v>
      </c>
      <c r="N688" s="5">
        <f t="shared" si="30"/>
        <v>594527</v>
      </c>
      <c r="O688" s="5">
        <f t="shared" si="31"/>
        <v>53</v>
      </c>
      <c r="P688" s="5" t="str">
        <f t="shared" si="32"/>
        <v>TRABAJADOR INDEPENDIENTE</v>
      </c>
      <c r="Q688" s="5">
        <f>IF($H688="SI", $O688, _xludf.NA())</f>
        <v>53</v>
      </c>
      <c r="R688" s="5" t="e">
        <f ca="1">IF($H688="NO",$O688, _xludf.NA())</f>
        <v>#NAME?</v>
      </c>
      <c r="S688" s="5">
        <f>IF($H688="SI",$N688, _xludf.NA())</f>
        <v>594527</v>
      </c>
      <c r="T688" s="5" t="e">
        <f ca="1">IF($H688="NO",$N688, _xludf.NA())</f>
        <v>#NAME?</v>
      </c>
    </row>
    <row r="689" spans="1:20" x14ac:dyDescent="0.3">
      <c r="A689">
        <v>688</v>
      </c>
      <c r="B689" t="s">
        <v>9</v>
      </c>
      <c r="C689">
        <v>311895</v>
      </c>
      <c r="D689" t="s">
        <v>18</v>
      </c>
      <c r="E689" t="s">
        <v>16</v>
      </c>
      <c r="F689" t="s">
        <v>12</v>
      </c>
      <c r="G689" t="s">
        <v>13</v>
      </c>
      <c r="H689" t="s">
        <v>12</v>
      </c>
      <c r="I689">
        <v>37</v>
      </c>
      <c r="J689">
        <f>(moras__2[[#This Row],[EDAD]]-AVERAGE(I:I))/ _xlfn.STDEV.P(I:I)</f>
        <v>-0.34630148627334789</v>
      </c>
      <c r="K689" t="str">
        <f>IF(ABS(moras__2[[#This Row],[Z-Score de edad]])&gt;1.96, "Atípico","Normal")</f>
        <v>Normal</v>
      </c>
      <c r="L689">
        <f>(moras__2[[#This Row],[SALARIO]]-AVERAGE(C:C)) / _xlfn.STDEV.P(C:C)</f>
        <v>-0.42623039649094047</v>
      </c>
      <c r="M689" t="str">
        <f>IF(ABS(moras__2[[#This Row],[Z-Score de salario]])&gt;1.96, "Atípico", "Normal")</f>
        <v>Normal</v>
      </c>
      <c r="N689" s="5">
        <f t="shared" si="30"/>
        <v>311895</v>
      </c>
      <c r="O689" s="5">
        <f t="shared" si="31"/>
        <v>37</v>
      </c>
      <c r="P689" s="5" t="str">
        <f t="shared" si="32"/>
        <v>TRABAJADOR INDEPENDIENTE</v>
      </c>
      <c r="Q689" s="5">
        <f>IF($H689="SI", $O689, _xludf.NA())</f>
        <v>37</v>
      </c>
      <c r="R689" s="5" t="e">
        <f ca="1">IF($H689="NO",$O689, _xludf.NA())</f>
        <v>#NAME?</v>
      </c>
      <c r="S689" s="5">
        <f>IF($H689="SI",$N689, _xludf.NA())</f>
        <v>311895</v>
      </c>
      <c r="T689" s="5" t="e">
        <f ca="1">IF($H689="NO",$N689, _xludf.NA())</f>
        <v>#NAME?</v>
      </c>
    </row>
    <row r="690" spans="1:20" x14ac:dyDescent="0.3">
      <c r="A690">
        <v>689</v>
      </c>
      <c r="B690" t="s">
        <v>15</v>
      </c>
      <c r="C690">
        <v>360000</v>
      </c>
      <c r="D690" t="s">
        <v>10</v>
      </c>
      <c r="E690" t="s">
        <v>16</v>
      </c>
      <c r="F690" t="s">
        <v>12</v>
      </c>
      <c r="G690" t="s">
        <v>13</v>
      </c>
      <c r="H690" t="s">
        <v>13</v>
      </c>
      <c r="I690">
        <v>52</v>
      </c>
      <c r="J690">
        <f>(moras__2[[#This Row],[EDAD]]-AVERAGE(I:I))/ _xlfn.STDEV.P(I:I)</f>
        <v>0.71243440733593477</v>
      </c>
      <c r="K690" t="str">
        <f>IF(ABS(moras__2[[#This Row],[Z-Score de edad]])&gt;1.96, "Atípico","Normal")</f>
        <v>Normal</v>
      </c>
      <c r="L690">
        <f>(moras__2[[#This Row],[SALARIO]]-AVERAGE(C:C)) / _xlfn.STDEV.P(C:C)</f>
        <v>-0.36690897767156788</v>
      </c>
      <c r="M690" t="str">
        <f>IF(ABS(moras__2[[#This Row],[Z-Score de salario]])&gt;1.96, "Atípico", "Normal")</f>
        <v>Normal</v>
      </c>
      <c r="N690" s="5">
        <f t="shared" si="30"/>
        <v>360000</v>
      </c>
      <c r="O690" s="5">
        <f t="shared" si="31"/>
        <v>52</v>
      </c>
      <c r="P690" s="5" t="str">
        <f t="shared" si="32"/>
        <v>ASALARIADO</v>
      </c>
      <c r="Q690" s="5" t="e">
        <f ca="1">IF($H690="SI", $O690, _xludf.NA())</f>
        <v>#NAME?</v>
      </c>
      <c r="R690" s="5">
        <f>IF($H690="NO",$O690, _xludf.NA())</f>
        <v>52</v>
      </c>
      <c r="S690" s="5" t="e">
        <f ca="1">IF($H690="SI",$N690, _xludf.NA())</f>
        <v>#NAME?</v>
      </c>
      <c r="T690" s="5">
        <f>IF($H690="NO",$N690, _xludf.NA())</f>
        <v>360000</v>
      </c>
    </row>
    <row r="691" spans="1:20" x14ac:dyDescent="0.3">
      <c r="A691">
        <v>690</v>
      </c>
      <c r="B691" t="s">
        <v>15</v>
      </c>
      <c r="C691">
        <v>369131</v>
      </c>
      <c r="D691" t="s">
        <v>18</v>
      </c>
      <c r="E691" t="s">
        <v>16</v>
      </c>
      <c r="F691" t="s">
        <v>12</v>
      </c>
      <c r="G691" t="s">
        <v>13</v>
      </c>
      <c r="H691" t="s">
        <v>13</v>
      </c>
      <c r="I691">
        <v>47</v>
      </c>
      <c r="J691">
        <f>(moras__2[[#This Row],[EDAD]]-AVERAGE(I:I))/ _xlfn.STDEV.P(I:I)</f>
        <v>0.35952244279950724</v>
      </c>
      <c r="K691" t="str">
        <f>IF(ABS(moras__2[[#This Row],[Z-Score de edad]])&gt;1.96, "Atípico","Normal")</f>
        <v>Normal</v>
      </c>
      <c r="L691">
        <f>(moras__2[[#This Row],[SALARIO]]-AVERAGE(C:C)) / _xlfn.STDEV.P(C:C)</f>
        <v>-0.35564894492570592</v>
      </c>
      <c r="M691" t="str">
        <f>IF(ABS(moras__2[[#This Row],[Z-Score de salario]])&gt;1.96, "Atípico", "Normal")</f>
        <v>Normal</v>
      </c>
      <c r="N691" s="5">
        <f t="shared" si="30"/>
        <v>369131</v>
      </c>
      <c r="O691" s="5">
        <f t="shared" si="31"/>
        <v>47</v>
      </c>
      <c r="P691" s="5" t="str">
        <f t="shared" si="32"/>
        <v>TRABAJADOR INDEPENDIENTE</v>
      </c>
      <c r="Q691" s="5" t="e">
        <f ca="1">IF($H691="SI", $O691, _xludf.NA())</f>
        <v>#NAME?</v>
      </c>
      <c r="R691" s="5">
        <f>IF($H691="NO",$O691, _xludf.NA())</f>
        <v>47</v>
      </c>
      <c r="S691" s="5" t="e">
        <f ca="1">IF($H691="SI",$N691, _xludf.NA())</f>
        <v>#NAME?</v>
      </c>
      <c r="T691" s="5">
        <f>IF($H691="NO",$N691, _xludf.NA())</f>
        <v>369131</v>
      </c>
    </row>
    <row r="692" spans="1:20" x14ac:dyDescent="0.3">
      <c r="A692">
        <v>691</v>
      </c>
      <c r="B692" t="s">
        <v>15</v>
      </c>
      <c r="C692">
        <v>1041736</v>
      </c>
      <c r="D692" t="s">
        <v>10</v>
      </c>
      <c r="E692" t="s">
        <v>16</v>
      </c>
      <c r="F692" t="s">
        <v>12</v>
      </c>
      <c r="G692" t="s">
        <v>13</v>
      </c>
      <c r="H692" t="s">
        <v>13</v>
      </c>
      <c r="I692">
        <v>24</v>
      </c>
      <c r="J692">
        <f>(moras__2[[#This Row],[EDAD]]-AVERAGE(I:I))/ _xlfn.STDEV.P(I:I)</f>
        <v>-1.2638725940680595</v>
      </c>
      <c r="K692" t="str">
        <f>IF(ABS(moras__2[[#This Row],[Z-Score de edad]])&gt;1.96, "Atípico","Normal")</f>
        <v>Normal</v>
      </c>
      <c r="L692">
        <f>(moras__2[[#This Row],[SALARIO]]-AVERAGE(C:C)) / _xlfn.STDEV.P(C:C)</f>
        <v>0.47378423052391638</v>
      </c>
      <c r="M692" t="str">
        <f>IF(ABS(moras__2[[#This Row],[Z-Score de salario]])&gt;1.96, "Atípico", "Normal")</f>
        <v>Normal</v>
      </c>
      <c r="N692" s="5">
        <f t="shared" si="30"/>
        <v>1041736</v>
      </c>
      <c r="O692" s="5">
        <f t="shared" si="31"/>
        <v>24</v>
      </c>
      <c r="P692" s="5" t="str">
        <f t="shared" si="32"/>
        <v>ASALARIADO</v>
      </c>
      <c r="Q692" s="5" t="e">
        <f ca="1">IF($H692="SI", $O692, _xludf.NA())</f>
        <v>#NAME?</v>
      </c>
      <c r="R692" s="5">
        <f>IF($H692="NO",$O692, _xludf.NA())</f>
        <v>24</v>
      </c>
      <c r="S692" s="5" t="e">
        <f ca="1">IF($H692="SI",$N692, _xludf.NA())</f>
        <v>#NAME?</v>
      </c>
      <c r="T692" s="5">
        <f>IF($H692="NO",$N692, _xludf.NA())</f>
        <v>1041736</v>
      </c>
    </row>
    <row r="693" spans="1:20" x14ac:dyDescent="0.3">
      <c r="A693">
        <v>692</v>
      </c>
      <c r="B693" t="s">
        <v>9</v>
      </c>
      <c r="C693">
        <v>311895</v>
      </c>
      <c r="D693" t="s">
        <v>18</v>
      </c>
      <c r="E693" t="s">
        <v>16</v>
      </c>
      <c r="F693" t="s">
        <v>12</v>
      </c>
      <c r="G693" t="s">
        <v>13</v>
      </c>
      <c r="H693" t="s">
        <v>13</v>
      </c>
      <c r="I693">
        <v>40</v>
      </c>
      <c r="J693">
        <f>(moras__2[[#This Row],[EDAD]]-AVERAGE(I:I))/ _xlfn.STDEV.P(I:I)</f>
        <v>-0.13455430755149136</v>
      </c>
      <c r="K693" t="str">
        <f>IF(ABS(moras__2[[#This Row],[Z-Score de edad]])&gt;1.96, "Atípico","Normal")</f>
        <v>Normal</v>
      </c>
      <c r="L693">
        <f>(moras__2[[#This Row],[SALARIO]]-AVERAGE(C:C)) / _xlfn.STDEV.P(C:C)</f>
        <v>-0.42623039649094047</v>
      </c>
      <c r="M693" t="str">
        <f>IF(ABS(moras__2[[#This Row],[Z-Score de salario]])&gt;1.96, "Atípico", "Normal")</f>
        <v>Normal</v>
      </c>
      <c r="N693" s="5">
        <f t="shared" si="30"/>
        <v>311895</v>
      </c>
      <c r="O693" s="5">
        <f t="shared" si="31"/>
        <v>40</v>
      </c>
      <c r="P693" s="5" t="str">
        <f t="shared" si="32"/>
        <v>TRABAJADOR INDEPENDIENTE</v>
      </c>
      <c r="Q693" s="5" t="e">
        <f ca="1">IF($H693="SI", $O693, _xludf.NA())</f>
        <v>#NAME?</v>
      </c>
      <c r="R693" s="5">
        <f>IF($H693="NO",$O693, _xludf.NA())</f>
        <v>40</v>
      </c>
      <c r="S693" s="5" t="e">
        <f ca="1">IF($H693="SI",$N693, _xludf.NA())</f>
        <v>#NAME?</v>
      </c>
      <c r="T693" s="5">
        <f>IF($H693="NO",$N693, _xludf.NA())</f>
        <v>311895</v>
      </c>
    </row>
    <row r="694" spans="1:20" x14ac:dyDescent="0.3">
      <c r="A694">
        <v>693</v>
      </c>
      <c r="B694" t="s">
        <v>9</v>
      </c>
      <c r="C694">
        <v>1256604.3</v>
      </c>
      <c r="D694" t="s">
        <v>10</v>
      </c>
      <c r="E694" t="s">
        <v>11</v>
      </c>
      <c r="F694" t="s">
        <v>12</v>
      </c>
      <c r="G694" t="s">
        <v>13</v>
      </c>
      <c r="H694" t="s">
        <v>13</v>
      </c>
      <c r="I694">
        <v>36</v>
      </c>
      <c r="J694">
        <f>(moras__2[[#This Row],[EDAD]]-AVERAGE(I:I))/ _xlfn.STDEV.P(I:I)</f>
        <v>-0.41688387918063341</v>
      </c>
      <c r="K694" t="str">
        <f>IF(ABS(moras__2[[#This Row],[Z-Score de edad]])&gt;1.96, "Atípico","Normal")</f>
        <v>Normal</v>
      </c>
      <c r="L694">
        <f>(moras__2[[#This Row],[SALARIO]]-AVERAGE(C:C)) / _xlfn.STDEV.P(C:C)</f>
        <v>0.73875237136804051</v>
      </c>
      <c r="M694" t="str">
        <f>IF(ABS(moras__2[[#This Row],[Z-Score de salario]])&gt;1.96, "Atípico", "Normal")</f>
        <v>Normal</v>
      </c>
      <c r="N694" s="5">
        <f t="shared" si="30"/>
        <v>1256604.3</v>
      </c>
      <c r="O694" s="5">
        <f t="shared" si="31"/>
        <v>36</v>
      </c>
      <c r="P694" s="5" t="str">
        <f t="shared" si="32"/>
        <v>ASALARIADO</v>
      </c>
      <c r="Q694" s="5" t="e">
        <f ca="1">IF($H694="SI", $O694, _xludf.NA())</f>
        <v>#NAME?</v>
      </c>
      <c r="R694" s="5">
        <f>IF($H694="NO",$O694, _xludf.NA())</f>
        <v>36</v>
      </c>
      <c r="S694" s="5" t="e">
        <f ca="1">IF($H694="SI",$N694, _xludf.NA())</f>
        <v>#NAME?</v>
      </c>
      <c r="T694" s="5">
        <f>IF($H694="NO",$N694, _xludf.NA())</f>
        <v>1256604.3</v>
      </c>
    </row>
    <row r="695" spans="1:20" x14ac:dyDescent="0.3">
      <c r="A695">
        <v>694</v>
      </c>
      <c r="B695" t="s">
        <v>9</v>
      </c>
      <c r="C695">
        <v>292181.09999999998</v>
      </c>
      <c r="D695" t="s">
        <v>10</v>
      </c>
      <c r="E695" t="s">
        <v>16</v>
      </c>
      <c r="F695" t="s">
        <v>12</v>
      </c>
      <c r="G695" t="s">
        <v>13</v>
      </c>
      <c r="H695" t="s">
        <v>13</v>
      </c>
      <c r="I695">
        <v>42</v>
      </c>
      <c r="J695">
        <f>(moras__2[[#This Row],[EDAD]]-AVERAGE(I:I))/ _xlfn.STDEV.P(I:I)</f>
        <v>6.6104782630796582E-3</v>
      </c>
      <c r="K695" t="str">
        <f>IF(ABS(moras__2[[#This Row],[Z-Score de edad]])&gt;1.96, "Atípico","Normal")</f>
        <v>Normal</v>
      </c>
      <c r="L695">
        <f>(moras__2[[#This Row],[SALARIO]]-AVERAGE(C:C)) / _xlfn.STDEV.P(C:C)</f>
        <v>-0.45054089474399589</v>
      </c>
      <c r="M695" t="str">
        <f>IF(ABS(moras__2[[#This Row],[Z-Score de salario]])&gt;1.96, "Atípico", "Normal")</f>
        <v>Normal</v>
      </c>
      <c r="N695" s="5">
        <f t="shared" si="30"/>
        <v>292181.09999999998</v>
      </c>
      <c r="O695" s="5">
        <f t="shared" si="31"/>
        <v>42</v>
      </c>
      <c r="P695" s="5" t="str">
        <f t="shared" si="32"/>
        <v>ASALARIADO</v>
      </c>
      <c r="Q695" s="5" t="e">
        <f ca="1">IF($H695="SI", $O695, _xludf.NA())</f>
        <v>#NAME?</v>
      </c>
      <c r="R695" s="5">
        <f>IF($H695="NO",$O695, _xludf.NA())</f>
        <v>42</v>
      </c>
      <c r="S695" s="5" t="e">
        <f ca="1">IF($H695="SI",$N695, _xludf.NA())</f>
        <v>#NAME?</v>
      </c>
      <c r="T695" s="5">
        <f>IF($H695="NO",$N695, _xludf.NA())</f>
        <v>292181.09999999998</v>
      </c>
    </row>
    <row r="696" spans="1:20" x14ac:dyDescent="0.3">
      <c r="A696">
        <v>695</v>
      </c>
      <c r="B696" t="s">
        <v>9</v>
      </c>
      <c r="C696">
        <v>643426.84</v>
      </c>
      <c r="D696" t="s">
        <v>10</v>
      </c>
      <c r="E696" t="s">
        <v>11</v>
      </c>
      <c r="F696" t="s">
        <v>12</v>
      </c>
      <c r="G696" t="s">
        <v>13</v>
      </c>
      <c r="H696" t="s">
        <v>13</v>
      </c>
      <c r="I696">
        <v>34</v>
      </c>
      <c r="J696">
        <f>(moras__2[[#This Row],[EDAD]]-AVERAGE(I:I))/ _xlfn.STDEV.P(I:I)</f>
        <v>-0.55804866499520445</v>
      </c>
      <c r="K696" t="str">
        <f>IF(ABS(moras__2[[#This Row],[Z-Score de edad]])&gt;1.96, "Atípico","Normal")</f>
        <v>Normal</v>
      </c>
      <c r="L696">
        <f>(moras__2[[#This Row],[SALARIO]]-AVERAGE(C:C)) / _xlfn.STDEV.P(C:C)</f>
        <v>-1.7396821340806157E-2</v>
      </c>
      <c r="M696" t="str">
        <f>IF(ABS(moras__2[[#This Row],[Z-Score de salario]])&gt;1.96, "Atípico", "Normal")</f>
        <v>Normal</v>
      </c>
      <c r="N696" s="5">
        <f t="shared" si="30"/>
        <v>643426.84</v>
      </c>
      <c r="O696" s="5">
        <f t="shared" si="31"/>
        <v>34</v>
      </c>
      <c r="P696" s="5" t="str">
        <f t="shared" si="32"/>
        <v>ASALARIADO</v>
      </c>
      <c r="Q696" s="5" t="e">
        <f ca="1">IF($H696="SI", $O696, _xludf.NA())</f>
        <v>#NAME?</v>
      </c>
      <c r="R696" s="5">
        <f>IF($H696="NO",$O696, _xludf.NA())</f>
        <v>34</v>
      </c>
      <c r="S696" s="5" t="e">
        <f ca="1">IF($H696="SI",$N696, _xludf.NA())</f>
        <v>#NAME?</v>
      </c>
      <c r="T696" s="5">
        <f>IF($H696="NO",$N696, _xludf.NA())</f>
        <v>643426.84</v>
      </c>
    </row>
    <row r="697" spans="1:20" x14ac:dyDescent="0.3">
      <c r="A697">
        <v>696</v>
      </c>
      <c r="B697" t="s">
        <v>9</v>
      </c>
      <c r="C697">
        <v>377730.1</v>
      </c>
      <c r="D697" t="s">
        <v>10</v>
      </c>
      <c r="E697" t="s">
        <v>16</v>
      </c>
      <c r="F697" t="s">
        <v>12</v>
      </c>
      <c r="G697" t="s">
        <v>13</v>
      </c>
      <c r="H697" t="s">
        <v>13</v>
      </c>
      <c r="I697">
        <v>43</v>
      </c>
      <c r="J697">
        <f>(moras__2[[#This Row],[EDAD]]-AVERAGE(I:I))/ _xlfn.STDEV.P(I:I)</f>
        <v>7.7192871170365177E-2</v>
      </c>
      <c r="K697" t="str">
        <f>IF(ABS(moras__2[[#This Row],[Z-Score de edad]])&gt;1.96, "Atípico","Normal")</f>
        <v>Normal</v>
      </c>
      <c r="L697">
        <f>(moras__2[[#This Row],[SALARIO]]-AVERAGE(C:C)) / _xlfn.STDEV.P(C:C)</f>
        <v>-0.34504483282572329</v>
      </c>
      <c r="M697" t="str">
        <f>IF(ABS(moras__2[[#This Row],[Z-Score de salario]])&gt;1.96, "Atípico", "Normal")</f>
        <v>Normal</v>
      </c>
      <c r="N697" s="5">
        <f t="shared" si="30"/>
        <v>377730.1</v>
      </c>
      <c r="O697" s="5">
        <f t="shared" si="31"/>
        <v>43</v>
      </c>
      <c r="P697" s="5" t="str">
        <f t="shared" si="32"/>
        <v>ASALARIADO</v>
      </c>
      <c r="Q697" s="5" t="e">
        <f ca="1">IF($H697="SI", $O697, _xludf.NA())</f>
        <v>#NAME?</v>
      </c>
      <c r="R697" s="5">
        <f>IF($H697="NO",$O697, _xludf.NA())</f>
        <v>43</v>
      </c>
      <c r="S697" s="5" t="e">
        <f ca="1">IF($H697="SI",$N697, _xludf.NA())</f>
        <v>#NAME?</v>
      </c>
      <c r="T697" s="5">
        <f>IF($H697="NO",$N697, _xludf.NA())</f>
        <v>377730.1</v>
      </c>
    </row>
    <row r="698" spans="1:20" x14ac:dyDescent="0.3">
      <c r="A698">
        <v>697</v>
      </c>
      <c r="B698" t="s">
        <v>9</v>
      </c>
      <c r="C698">
        <v>326653</v>
      </c>
      <c r="D698" t="s">
        <v>10</v>
      </c>
      <c r="E698" t="s">
        <v>16</v>
      </c>
      <c r="F698" t="s">
        <v>12</v>
      </c>
      <c r="G698" t="s">
        <v>13</v>
      </c>
      <c r="H698" t="s">
        <v>13</v>
      </c>
      <c r="I698">
        <v>53</v>
      </c>
      <c r="J698">
        <f>(moras__2[[#This Row],[EDAD]]-AVERAGE(I:I))/ _xlfn.STDEV.P(I:I)</f>
        <v>0.78301680024322029</v>
      </c>
      <c r="K698" t="str">
        <f>IF(ABS(moras__2[[#This Row],[Z-Score de edad]])&gt;1.96, "Atípico","Normal")</f>
        <v>Normal</v>
      </c>
      <c r="L698">
        <f>(moras__2[[#This Row],[SALARIO]]-AVERAGE(C:C)) / _xlfn.STDEV.P(C:C)</f>
        <v>-0.40803134236067751</v>
      </c>
      <c r="M698" t="str">
        <f>IF(ABS(moras__2[[#This Row],[Z-Score de salario]])&gt;1.96, "Atípico", "Normal")</f>
        <v>Normal</v>
      </c>
      <c r="N698" s="5">
        <f t="shared" si="30"/>
        <v>326653</v>
      </c>
      <c r="O698" s="5">
        <f t="shared" si="31"/>
        <v>53</v>
      </c>
      <c r="P698" s="5" t="str">
        <f t="shared" si="32"/>
        <v>ASALARIADO</v>
      </c>
      <c r="Q698" s="5" t="e">
        <f ca="1">IF($H698="SI", $O698, _xludf.NA())</f>
        <v>#NAME?</v>
      </c>
      <c r="R698" s="5">
        <f>IF($H698="NO",$O698, _xludf.NA())</f>
        <v>53</v>
      </c>
      <c r="S698" s="5" t="e">
        <f ca="1">IF($H698="SI",$N698, _xludf.NA())</f>
        <v>#NAME?</v>
      </c>
      <c r="T698" s="5">
        <f>IF($H698="NO",$N698, _xludf.NA())</f>
        <v>326653</v>
      </c>
    </row>
    <row r="699" spans="1:20" x14ac:dyDescent="0.3">
      <c r="A699">
        <v>698</v>
      </c>
      <c r="B699" t="s">
        <v>9</v>
      </c>
      <c r="C699">
        <v>814289.32</v>
      </c>
      <c r="D699" t="s">
        <v>10</v>
      </c>
      <c r="E699" t="s">
        <v>16</v>
      </c>
      <c r="F699" t="s">
        <v>12</v>
      </c>
      <c r="G699" t="s">
        <v>13</v>
      </c>
      <c r="H699" t="s">
        <v>13</v>
      </c>
      <c r="I699">
        <v>36</v>
      </c>
      <c r="J699">
        <f>(moras__2[[#This Row],[EDAD]]-AVERAGE(I:I))/ _xlfn.STDEV.P(I:I)</f>
        <v>-0.41688387918063341</v>
      </c>
      <c r="K699" t="str">
        <f>IF(ABS(moras__2[[#This Row],[Z-Score de edad]])&gt;1.96, "Atípico","Normal")</f>
        <v>Normal</v>
      </c>
      <c r="L699">
        <f>(moras__2[[#This Row],[SALARIO]]-AVERAGE(C:C)) / _xlfn.STDEV.P(C:C)</f>
        <v>0.19330486739418329</v>
      </c>
      <c r="M699" t="str">
        <f>IF(ABS(moras__2[[#This Row],[Z-Score de salario]])&gt;1.96, "Atípico", "Normal")</f>
        <v>Normal</v>
      </c>
      <c r="N699" s="5">
        <f t="shared" si="30"/>
        <v>814289.32</v>
      </c>
      <c r="O699" s="5">
        <f t="shared" si="31"/>
        <v>36</v>
      </c>
      <c r="P699" s="5" t="str">
        <f t="shared" si="32"/>
        <v>ASALARIADO</v>
      </c>
      <c r="Q699" s="5" t="e">
        <f ca="1">IF($H699="SI", $O699, _xludf.NA())</f>
        <v>#NAME?</v>
      </c>
      <c r="R699" s="5">
        <f>IF($H699="NO",$O699, _xludf.NA())</f>
        <v>36</v>
      </c>
      <c r="S699" s="5" t="e">
        <f ca="1">IF($H699="SI",$N699, _xludf.NA())</f>
        <v>#NAME?</v>
      </c>
      <c r="T699" s="5">
        <f>IF($H699="NO",$N699, _xludf.NA())</f>
        <v>814289.32</v>
      </c>
    </row>
    <row r="700" spans="1:20" x14ac:dyDescent="0.3">
      <c r="A700">
        <v>699</v>
      </c>
      <c r="B700" t="s">
        <v>9</v>
      </c>
      <c r="C700">
        <v>800000</v>
      </c>
      <c r="D700" t="s">
        <v>10</v>
      </c>
      <c r="E700" t="s">
        <v>16</v>
      </c>
      <c r="F700" t="s">
        <v>12</v>
      </c>
      <c r="G700" t="s">
        <v>13</v>
      </c>
      <c r="H700" t="s">
        <v>13</v>
      </c>
      <c r="I700">
        <v>25</v>
      </c>
      <c r="J700">
        <f>(moras__2[[#This Row],[EDAD]]-AVERAGE(I:I))/ _xlfn.STDEV.P(I:I)</f>
        <v>-1.193290201160774</v>
      </c>
      <c r="K700" t="str">
        <f>IF(ABS(moras__2[[#This Row],[Z-Score de edad]])&gt;1.96, "Atípico","Normal")</f>
        <v>Normal</v>
      </c>
      <c r="L700">
        <f>(moras__2[[#This Row],[SALARIO]]-AVERAGE(C:C)) / _xlfn.STDEV.P(C:C)</f>
        <v>0.17568377319682263</v>
      </c>
      <c r="M700" t="str">
        <f>IF(ABS(moras__2[[#This Row],[Z-Score de salario]])&gt;1.96, "Atípico", "Normal")</f>
        <v>Normal</v>
      </c>
      <c r="N700" s="5">
        <f t="shared" si="30"/>
        <v>800000</v>
      </c>
      <c r="O700" s="5">
        <f t="shared" si="31"/>
        <v>25</v>
      </c>
      <c r="P700" s="5" t="str">
        <f t="shared" si="32"/>
        <v>ASALARIADO</v>
      </c>
      <c r="Q700" s="5" t="e">
        <f ca="1">IF($H700="SI", $O700, _xludf.NA())</f>
        <v>#NAME?</v>
      </c>
      <c r="R700" s="5">
        <f>IF($H700="NO",$O700, _xludf.NA())</f>
        <v>25</v>
      </c>
      <c r="S700" s="5" t="e">
        <f ca="1">IF($H700="SI",$N700, _xludf.NA())</f>
        <v>#NAME?</v>
      </c>
      <c r="T700" s="5">
        <f>IF($H700="NO",$N700, _xludf.NA())</f>
        <v>800000</v>
      </c>
    </row>
    <row r="701" spans="1:20" x14ac:dyDescent="0.3">
      <c r="A701">
        <v>700</v>
      </c>
      <c r="B701" t="s">
        <v>9</v>
      </c>
      <c r="C701">
        <v>127421.77</v>
      </c>
      <c r="D701" t="s">
        <v>10</v>
      </c>
      <c r="E701" t="s">
        <v>16</v>
      </c>
      <c r="F701" t="s">
        <v>12</v>
      </c>
      <c r="G701" t="s">
        <v>13</v>
      </c>
      <c r="H701" t="s">
        <v>13</v>
      </c>
      <c r="I701">
        <v>49</v>
      </c>
      <c r="J701">
        <f>(moras__2[[#This Row],[EDAD]]-AVERAGE(I:I))/ _xlfn.STDEV.P(I:I)</f>
        <v>0.50068722861407822</v>
      </c>
      <c r="K701" t="str">
        <f>IF(ABS(moras__2[[#This Row],[Z-Score de edad]])&gt;1.96, "Atípico","Normal")</f>
        <v>Normal</v>
      </c>
      <c r="L701">
        <f>(moras__2[[#This Row],[SALARIO]]-AVERAGE(C:C)) / _xlfn.STDEV.P(C:C)</f>
        <v>-0.6537163904165707</v>
      </c>
      <c r="M701" t="str">
        <f>IF(ABS(moras__2[[#This Row],[Z-Score de salario]])&gt;1.96, "Atípico", "Normal")</f>
        <v>Normal</v>
      </c>
      <c r="N701" s="5">
        <f t="shared" si="30"/>
        <v>127421.77</v>
      </c>
      <c r="O701" s="5">
        <f t="shared" si="31"/>
        <v>49</v>
      </c>
      <c r="P701" s="5" t="str">
        <f t="shared" si="32"/>
        <v>ASALARIADO</v>
      </c>
      <c r="Q701" s="5" t="e">
        <f ca="1">IF($H701="SI", $O701, _xludf.NA())</f>
        <v>#NAME?</v>
      </c>
      <c r="R701" s="5">
        <f>IF($H701="NO",$O701, _xludf.NA())</f>
        <v>49</v>
      </c>
      <c r="S701" s="5" t="e">
        <f ca="1">IF($H701="SI",$N701, _xludf.NA())</f>
        <v>#NAME?</v>
      </c>
      <c r="T701" s="5">
        <f>IF($H701="NO",$N701, _xludf.NA())</f>
        <v>127421.77</v>
      </c>
    </row>
    <row r="702" spans="1:20" x14ac:dyDescent="0.3">
      <c r="A702">
        <v>701</v>
      </c>
      <c r="B702" t="s">
        <v>9</v>
      </c>
      <c r="C702">
        <v>278030</v>
      </c>
      <c r="D702" t="s">
        <v>19</v>
      </c>
      <c r="E702" t="s">
        <v>16</v>
      </c>
      <c r="F702" t="s">
        <v>12</v>
      </c>
      <c r="G702" t="s">
        <v>13</v>
      </c>
      <c r="H702" t="s">
        <v>13</v>
      </c>
      <c r="I702">
        <v>40</v>
      </c>
      <c r="J702">
        <f>(moras__2[[#This Row],[EDAD]]-AVERAGE(I:I))/ _xlfn.STDEV.P(I:I)</f>
        <v>-0.13455430755149136</v>
      </c>
      <c r="K702" t="str">
        <f>IF(ABS(moras__2[[#This Row],[Z-Score de edad]])&gt;1.96, "Atípico","Normal")</f>
        <v>Normal</v>
      </c>
      <c r="L702">
        <f>(moras__2[[#This Row],[SALARIO]]-AVERAGE(C:C)) / _xlfn.STDEV.P(C:C)</f>
        <v>-0.46799154082766331</v>
      </c>
      <c r="M702" t="str">
        <f>IF(ABS(moras__2[[#This Row],[Z-Score de salario]])&gt;1.96, "Atípico", "Normal")</f>
        <v>Normal</v>
      </c>
      <c r="N702" s="5">
        <f t="shared" si="30"/>
        <v>278030</v>
      </c>
      <c r="O702" s="5">
        <f t="shared" si="31"/>
        <v>40</v>
      </c>
      <c r="P702" s="5" t="str">
        <f t="shared" si="32"/>
        <v>CONVENIOS ESPECIALES DE TRABAJADORES INDEPENDIENTES</v>
      </c>
      <c r="Q702" s="5" t="e">
        <f ca="1">IF($H702="SI", $O702, _xludf.NA())</f>
        <v>#NAME?</v>
      </c>
      <c r="R702" s="5">
        <f>IF($H702="NO",$O702, _xludf.NA())</f>
        <v>40</v>
      </c>
      <c r="S702" s="5" t="e">
        <f ca="1">IF($H702="SI",$N702, _xludf.NA())</f>
        <v>#NAME?</v>
      </c>
      <c r="T702" s="5">
        <f>IF($H702="NO",$N702, _xludf.NA())</f>
        <v>278030</v>
      </c>
    </row>
    <row r="703" spans="1:20" x14ac:dyDescent="0.3">
      <c r="A703">
        <v>702</v>
      </c>
      <c r="B703" t="s">
        <v>9</v>
      </c>
      <c r="C703">
        <v>1120849.99</v>
      </c>
      <c r="D703" t="s">
        <v>14</v>
      </c>
      <c r="E703" t="s">
        <v>11</v>
      </c>
      <c r="F703" t="s">
        <v>12</v>
      </c>
      <c r="G703" t="s">
        <v>13</v>
      </c>
      <c r="H703" t="s">
        <v>13</v>
      </c>
      <c r="I703">
        <v>63</v>
      </c>
      <c r="J703">
        <f>(moras__2[[#This Row],[EDAD]]-AVERAGE(I:I))/ _xlfn.STDEV.P(I:I)</f>
        <v>1.4888407293160755</v>
      </c>
      <c r="K703" t="str">
        <f>IF(ABS(moras__2[[#This Row],[Z-Score de edad]])&gt;1.96, "Atípico","Normal")</f>
        <v>Normal</v>
      </c>
      <c r="L703">
        <f>(moras__2[[#This Row],[SALARIO]]-AVERAGE(C:C)) / _xlfn.STDEV.P(C:C)</f>
        <v>0.57134486112908534</v>
      </c>
      <c r="M703" t="str">
        <f>IF(ABS(moras__2[[#This Row],[Z-Score de salario]])&gt;1.96, "Atípico", "Normal")</f>
        <v>Normal</v>
      </c>
      <c r="N703" s="5">
        <f t="shared" si="30"/>
        <v>1120849.99</v>
      </c>
      <c r="O703" s="5">
        <f t="shared" si="31"/>
        <v>63</v>
      </c>
      <c r="P703" s="5" t="str">
        <f t="shared" si="32"/>
        <v>PENSIONADOS EN SU PROPIO SISTEMA</v>
      </c>
      <c r="Q703" s="5" t="e">
        <f ca="1">IF($H703="SI", $O703, _xludf.NA())</f>
        <v>#NAME?</v>
      </c>
      <c r="R703" s="5">
        <f>IF($H703="NO",$O703, _xludf.NA())</f>
        <v>63</v>
      </c>
      <c r="S703" s="5" t="e">
        <f ca="1">IF($H703="SI",$N703, _xludf.NA())</f>
        <v>#NAME?</v>
      </c>
      <c r="T703" s="5">
        <f>IF($H703="NO",$N703, _xludf.NA())</f>
        <v>1120849.99</v>
      </c>
    </row>
    <row r="704" spans="1:20" x14ac:dyDescent="0.3">
      <c r="A704">
        <v>703</v>
      </c>
      <c r="B704" t="s">
        <v>15</v>
      </c>
      <c r="C704">
        <v>297078</v>
      </c>
      <c r="D704" t="s">
        <v>10</v>
      </c>
      <c r="E704" t="s">
        <v>16</v>
      </c>
      <c r="F704" t="s">
        <v>12</v>
      </c>
      <c r="G704" t="s">
        <v>13</v>
      </c>
      <c r="H704" t="s">
        <v>13</v>
      </c>
      <c r="I704">
        <v>26</v>
      </c>
      <c r="J704">
        <f>(moras__2[[#This Row],[EDAD]]-AVERAGE(I:I))/ _xlfn.STDEV.P(I:I)</f>
        <v>-1.1227078082534885</v>
      </c>
      <c r="K704" t="str">
        <f>IF(ABS(moras__2[[#This Row],[Z-Score de edad]])&gt;1.96, "Atípico","Normal")</f>
        <v>Normal</v>
      </c>
      <c r="L704">
        <f>(moras__2[[#This Row],[SALARIO]]-AVERAGE(C:C)) / _xlfn.STDEV.P(C:C)</f>
        <v>-0.44450220737643353</v>
      </c>
      <c r="M704" t="str">
        <f>IF(ABS(moras__2[[#This Row],[Z-Score de salario]])&gt;1.96, "Atípico", "Normal")</f>
        <v>Normal</v>
      </c>
      <c r="N704" s="5">
        <f t="shared" si="30"/>
        <v>297078</v>
      </c>
      <c r="O704" s="5">
        <f t="shared" si="31"/>
        <v>26</v>
      </c>
      <c r="P704" s="5" t="str">
        <f t="shared" si="32"/>
        <v>ASALARIADO</v>
      </c>
      <c r="Q704" s="5" t="e">
        <f ca="1">IF($H704="SI", $O704, _xludf.NA())</f>
        <v>#NAME?</v>
      </c>
      <c r="R704" s="5">
        <f>IF($H704="NO",$O704, _xludf.NA())</f>
        <v>26</v>
      </c>
      <c r="S704" s="5" t="e">
        <f ca="1">IF($H704="SI",$N704, _xludf.NA())</f>
        <v>#NAME?</v>
      </c>
      <c r="T704" s="5">
        <f>IF($H704="NO",$N704, _xludf.NA())</f>
        <v>297078</v>
      </c>
    </row>
    <row r="705" spans="1:20" x14ac:dyDescent="0.3">
      <c r="A705">
        <v>704</v>
      </c>
      <c r="B705" t="s">
        <v>15</v>
      </c>
      <c r="C705">
        <v>890323</v>
      </c>
      <c r="D705" t="s">
        <v>10</v>
      </c>
      <c r="E705" t="s">
        <v>11</v>
      </c>
      <c r="F705" t="s">
        <v>12</v>
      </c>
      <c r="G705" t="s">
        <v>13</v>
      </c>
      <c r="H705" t="s">
        <v>13</v>
      </c>
      <c r="I705">
        <v>39</v>
      </c>
      <c r="J705">
        <f>(moras__2[[#This Row],[EDAD]]-AVERAGE(I:I))/ _xlfn.STDEV.P(I:I)</f>
        <v>-0.20513670045877688</v>
      </c>
      <c r="K705" t="str">
        <f>IF(ABS(moras__2[[#This Row],[Z-Score de edad]])&gt;1.96, "Atípico","Normal")</f>
        <v>Normal</v>
      </c>
      <c r="L705">
        <f>(moras__2[[#This Row],[SALARIO]]-AVERAGE(C:C)) / _xlfn.STDEV.P(C:C)</f>
        <v>0.28706696646201729</v>
      </c>
      <c r="M705" t="str">
        <f>IF(ABS(moras__2[[#This Row],[Z-Score de salario]])&gt;1.96, "Atípico", "Normal")</f>
        <v>Normal</v>
      </c>
      <c r="N705" s="5">
        <f t="shared" si="30"/>
        <v>890323</v>
      </c>
      <c r="O705" s="5">
        <f t="shared" si="31"/>
        <v>39</v>
      </c>
      <c r="P705" s="5" t="str">
        <f t="shared" si="32"/>
        <v>ASALARIADO</v>
      </c>
      <c r="Q705" s="5" t="e">
        <f ca="1">IF($H705="SI", $O705, _xludf.NA())</f>
        <v>#NAME?</v>
      </c>
      <c r="R705" s="5">
        <f>IF($H705="NO",$O705, _xludf.NA())</f>
        <v>39</v>
      </c>
      <c r="S705" s="5" t="e">
        <f ca="1">IF($H705="SI",$N705, _xludf.NA())</f>
        <v>#NAME?</v>
      </c>
      <c r="T705" s="5">
        <f>IF($H705="NO",$N705, _xludf.NA())</f>
        <v>890323</v>
      </c>
    </row>
    <row r="706" spans="1:20" x14ac:dyDescent="0.3">
      <c r="A706">
        <v>705</v>
      </c>
      <c r="B706" t="s">
        <v>9</v>
      </c>
      <c r="C706">
        <v>387953</v>
      </c>
      <c r="D706" t="s">
        <v>18</v>
      </c>
      <c r="E706" t="s">
        <v>16</v>
      </c>
      <c r="F706" t="s">
        <v>12</v>
      </c>
      <c r="G706" t="s">
        <v>12</v>
      </c>
      <c r="H706" t="s">
        <v>12</v>
      </c>
      <c r="I706">
        <v>39</v>
      </c>
      <c r="J706">
        <f>(moras__2[[#This Row],[EDAD]]-AVERAGE(I:I))/ _xlfn.STDEV.P(I:I)</f>
        <v>-0.20513670045877688</v>
      </c>
      <c r="K706" t="str">
        <f>IF(ABS(moras__2[[#This Row],[Z-Score de edad]])&gt;1.96, "Atípico","Normal")</f>
        <v>Normal</v>
      </c>
      <c r="L706">
        <f>(moras__2[[#This Row],[SALARIO]]-AVERAGE(C:C)) / _xlfn.STDEV.P(C:C)</f>
        <v>-0.33243830684196762</v>
      </c>
      <c r="M706" t="str">
        <f>IF(ABS(moras__2[[#This Row],[Z-Score de salario]])&gt;1.96, "Atípico", "Normal")</f>
        <v>Normal</v>
      </c>
      <c r="N706" s="5">
        <f t="shared" si="30"/>
        <v>387953</v>
      </c>
      <c r="O706" s="5">
        <f t="shared" si="31"/>
        <v>39</v>
      </c>
      <c r="P706" s="5" t="str">
        <f t="shared" si="32"/>
        <v>TRABAJADOR INDEPENDIENTE</v>
      </c>
      <c r="Q706" s="5">
        <f>IF($H706="SI", $O706, _xludf.NA())</f>
        <v>39</v>
      </c>
      <c r="R706" s="5" t="e">
        <f ca="1">IF($H706="NO",$O706, _xludf.NA())</f>
        <v>#NAME?</v>
      </c>
      <c r="S706" s="5">
        <f>IF($H706="SI",$N706, _xludf.NA())</f>
        <v>387953</v>
      </c>
      <c r="T706" s="5" t="e">
        <f ca="1">IF($H706="NO",$N706, _xludf.NA())</f>
        <v>#NAME?</v>
      </c>
    </row>
    <row r="707" spans="1:20" x14ac:dyDescent="0.3">
      <c r="A707">
        <v>706</v>
      </c>
      <c r="B707" t="s">
        <v>9</v>
      </c>
      <c r="C707">
        <v>148360</v>
      </c>
      <c r="D707" t="s">
        <v>10</v>
      </c>
      <c r="E707" t="s">
        <v>16</v>
      </c>
      <c r="F707" t="s">
        <v>12</v>
      </c>
      <c r="G707" t="s">
        <v>13</v>
      </c>
      <c r="H707" t="s">
        <v>13</v>
      </c>
      <c r="I707">
        <v>58</v>
      </c>
      <c r="J707">
        <f>(moras__2[[#This Row],[EDAD]]-AVERAGE(I:I))/ _xlfn.STDEV.P(I:I)</f>
        <v>1.1359287647796479</v>
      </c>
      <c r="K707" t="str">
        <f>IF(ABS(moras__2[[#This Row],[Z-Score de edad]])&gt;1.96, "Atípico","Normal")</f>
        <v>Normal</v>
      </c>
      <c r="L707">
        <f>(moras__2[[#This Row],[SALARIO]]-AVERAGE(C:C)) / _xlfn.STDEV.P(C:C)</f>
        <v>-0.62789609083926379</v>
      </c>
      <c r="M707" t="str">
        <f>IF(ABS(moras__2[[#This Row],[Z-Score de salario]])&gt;1.96, "Atípico", "Normal")</f>
        <v>Normal</v>
      </c>
      <c r="N707" s="5">
        <f t="shared" ref="N707:N770" si="33">IF(ISBLANK(C707),  MEDIAN($C$2:$C$5001), C707)</f>
        <v>148360</v>
      </c>
      <c r="O707" s="5">
        <f t="shared" ref="O707:O770" si="34">IF(ISBLANK(I707), MEDIAN($I$2:$I$5001), I707)</f>
        <v>58</v>
      </c>
      <c r="P707" s="5" t="str">
        <f t="shared" ref="P707:P770" si="35">IF(ISBLANK(D707), "ASALARIADO", D707)</f>
        <v>ASALARIADO</v>
      </c>
      <c r="Q707" s="5" t="e">
        <f ca="1">IF($H707="SI", $O707, _xludf.NA())</f>
        <v>#NAME?</v>
      </c>
      <c r="R707" s="5">
        <f>IF($H707="NO",$O707, _xludf.NA())</f>
        <v>58</v>
      </c>
      <c r="S707" s="5" t="e">
        <f ca="1">IF($H707="SI",$N707, _xludf.NA())</f>
        <v>#NAME?</v>
      </c>
      <c r="T707" s="5">
        <f>IF($H707="NO",$N707, _xludf.NA())</f>
        <v>148360</v>
      </c>
    </row>
    <row r="708" spans="1:20" x14ac:dyDescent="0.3">
      <c r="A708">
        <v>707</v>
      </c>
      <c r="B708" t="s">
        <v>15</v>
      </c>
      <c r="C708">
        <v>337511.75</v>
      </c>
      <c r="D708" t="s">
        <v>10</v>
      </c>
      <c r="E708" t="s">
        <v>11</v>
      </c>
      <c r="F708" t="s">
        <v>12</v>
      </c>
      <c r="G708" t="s">
        <v>13</v>
      </c>
      <c r="H708" t="s">
        <v>13</v>
      </c>
      <c r="I708">
        <v>30</v>
      </c>
      <c r="J708">
        <f>(moras__2[[#This Row],[EDAD]]-AVERAGE(I:I))/ _xlfn.STDEV.P(I:I)</f>
        <v>-0.84037823662434652</v>
      </c>
      <c r="K708" t="str">
        <f>IF(ABS(moras__2[[#This Row],[Z-Score de edad]])&gt;1.96, "Atípico","Normal")</f>
        <v>Normal</v>
      </c>
      <c r="L708">
        <f>(moras__2[[#This Row],[SALARIO]]-AVERAGE(C:C)) / _xlfn.STDEV.P(C:C)</f>
        <v>-0.39464070819364994</v>
      </c>
      <c r="M708" t="str">
        <f>IF(ABS(moras__2[[#This Row],[Z-Score de salario]])&gt;1.96, "Atípico", "Normal")</f>
        <v>Normal</v>
      </c>
      <c r="N708" s="5">
        <f t="shared" si="33"/>
        <v>337511.75</v>
      </c>
      <c r="O708" s="5">
        <f t="shared" si="34"/>
        <v>30</v>
      </c>
      <c r="P708" s="5" t="str">
        <f t="shared" si="35"/>
        <v>ASALARIADO</v>
      </c>
      <c r="Q708" s="5" t="e">
        <f ca="1">IF($H708="SI", $O708, _xludf.NA())</f>
        <v>#NAME?</v>
      </c>
      <c r="R708" s="5">
        <f>IF($H708="NO",$O708, _xludf.NA())</f>
        <v>30</v>
      </c>
      <c r="S708" s="5" t="e">
        <f ca="1">IF($H708="SI",$N708, _xludf.NA())</f>
        <v>#NAME?</v>
      </c>
      <c r="T708" s="5">
        <f>IF($H708="NO",$N708, _xludf.NA())</f>
        <v>337511.75</v>
      </c>
    </row>
    <row r="709" spans="1:20" x14ac:dyDescent="0.3">
      <c r="A709">
        <v>708</v>
      </c>
      <c r="B709" t="s">
        <v>15</v>
      </c>
      <c r="C709">
        <v>223874</v>
      </c>
      <c r="D709" t="s">
        <v>10</v>
      </c>
      <c r="E709" t="s">
        <v>16</v>
      </c>
      <c r="F709" t="s">
        <v>12</v>
      </c>
      <c r="G709" t="s">
        <v>13</v>
      </c>
      <c r="H709" t="s">
        <v>13</v>
      </c>
      <c r="I709">
        <v>58</v>
      </c>
      <c r="J709">
        <f>(moras__2[[#This Row],[EDAD]]-AVERAGE(I:I))/ _xlfn.STDEV.P(I:I)</f>
        <v>1.1359287647796479</v>
      </c>
      <c r="K709" t="str">
        <f>IF(ABS(moras__2[[#This Row],[Z-Score de edad]])&gt;1.96, "Atípico","Normal")</f>
        <v>Normal</v>
      </c>
      <c r="L709">
        <f>(moras__2[[#This Row],[SALARIO]]-AVERAGE(C:C)) / _xlfn.STDEV.P(C:C)</f>
        <v>-0.53477484313681911</v>
      </c>
      <c r="M709" t="str">
        <f>IF(ABS(moras__2[[#This Row],[Z-Score de salario]])&gt;1.96, "Atípico", "Normal")</f>
        <v>Normal</v>
      </c>
      <c r="N709" s="5">
        <f t="shared" si="33"/>
        <v>223874</v>
      </c>
      <c r="O709" s="5">
        <f t="shared" si="34"/>
        <v>58</v>
      </c>
      <c r="P709" s="5" t="str">
        <f t="shared" si="35"/>
        <v>ASALARIADO</v>
      </c>
      <c r="Q709" s="5" t="e">
        <f ca="1">IF($H709="SI", $O709, _xludf.NA())</f>
        <v>#NAME?</v>
      </c>
      <c r="R709" s="5">
        <f>IF($H709="NO",$O709, _xludf.NA())</f>
        <v>58</v>
      </c>
      <c r="S709" s="5" t="e">
        <f ca="1">IF($H709="SI",$N709, _xludf.NA())</f>
        <v>#NAME?</v>
      </c>
      <c r="T709" s="5">
        <f>IF($H709="NO",$N709, _xludf.NA())</f>
        <v>223874</v>
      </c>
    </row>
    <row r="710" spans="1:20" x14ac:dyDescent="0.3">
      <c r="A710">
        <v>709</v>
      </c>
      <c r="B710" t="s">
        <v>9</v>
      </c>
      <c r="C710">
        <v>351531.84</v>
      </c>
      <c r="D710" t="s">
        <v>10</v>
      </c>
      <c r="E710" t="s">
        <v>16</v>
      </c>
      <c r="F710" t="s">
        <v>12</v>
      </c>
      <c r="G710" t="s">
        <v>13</v>
      </c>
      <c r="H710" t="s">
        <v>13</v>
      </c>
      <c r="I710">
        <v>26</v>
      </c>
      <c r="J710">
        <f>(moras__2[[#This Row],[EDAD]]-AVERAGE(I:I))/ _xlfn.STDEV.P(I:I)</f>
        <v>-1.1227078082534885</v>
      </c>
      <c r="K710" t="str">
        <f>IF(ABS(moras__2[[#This Row],[Z-Score de edad]])&gt;1.96, "Atípico","Normal")</f>
        <v>Normal</v>
      </c>
      <c r="L710">
        <f>(moras__2[[#This Row],[SALARIO]]-AVERAGE(C:C)) / _xlfn.STDEV.P(C:C)</f>
        <v>-0.37735161910155346</v>
      </c>
      <c r="M710" t="str">
        <f>IF(ABS(moras__2[[#This Row],[Z-Score de salario]])&gt;1.96, "Atípico", "Normal")</f>
        <v>Normal</v>
      </c>
      <c r="N710" s="5">
        <f t="shared" si="33"/>
        <v>351531.84</v>
      </c>
      <c r="O710" s="5">
        <f t="shared" si="34"/>
        <v>26</v>
      </c>
      <c r="P710" s="5" t="str">
        <f t="shared" si="35"/>
        <v>ASALARIADO</v>
      </c>
      <c r="Q710" s="5" t="e">
        <f ca="1">IF($H710="SI", $O710, _xludf.NA())</f>
        <v>#NAME?</v>
      </c>
      <c r="R710" s="5">
        <f>IF($H710="NO",$O710, _xludf.NA())</f>
        <v>26</v>
      </c>
      <c r="S710" s="5" t="e">
        <f ca="1">IF($H710="SI",$N710, _xludf.NA())</f>
        <v>#NAME?</v>
      </c>
      <c r="T710" s="5">
        <f>IF($H710="NO",$N710, _xludf.NA())</f>
        <v>351531.84</v>
      </c>
    </row>
    <row r="711" spans="1:20" x14ac:dyDescent="0.3">
      <c r="A711">
        <v>710</v>
      </c>
      <c r="B711" t="s">
        <v>15</v>
      </c>
      <c r="C711">
        <v>300018</v>
      </c>
      <c r="D711" t="s">
        <v>18</v>
      </c>
      <c r="E711" t="s">
        <v>16</v>
      </c>
      <c r="F711" t="s">
        <v>12</v>
      </c>
      <c r="G711" t="s">
        <v>12</v>
      </c>
      <c r="H711" t="s">
        <v>12</v>
      </c>
      <c r="I711">
        <v>38</v>
      </c>
      <c r="J711">
        <f>(moras__2[[#This Row],[EDAD]]-AVERAGE(I:I))/ _xlfn.STDEV.P(I:I)</f>
        <v>-0.27571909336606237</v>
      </c>
      <c r="K711" t="str">
        <f>IF(ABS(moras__2[[#This Row],[Z-Score de edad]])&gt;1.96, "Atípico","Normal")</f>
        <v>Normal</v>
      </c>
      <c r="L711">
        <f>(moras__2[[#This Row],[SALARIO]]-AVERAGE(C:C)) / _xlfn.STDEV.P(C:C)</f>
        <v>-0.44087670126835837</v>
      </c>
      <c r="M711" t="str">
        <f>IF(ABS(moras__2[[#This Row],[Z-Score de salario]])&gt;1.96, "Atípico", "Normal")</f>
        <v>Normal</v>
      </c>
      <c r="N711" s="5">
        <f t="shared" si="33"/>
        <v>300018</v>
      </c>
      <c r="O711" s="5">
        <f t="shared" si="34"/>
        <v>38</v>
      </c>
      <c r="P711" s="5" t="str">
        <f t="shared" si="35"/>
        <v>TRABAJADOR INDEPENDIENTE</v>
      </c>
      <c r="Q711" s="5">
        <f>IF($H711="SI", $O711, _xludf.NA())</f>
        <v>38</v>
      </c>
      <c r="R711" s="5" t="e">
        <f ca="1">IF($H711="NO",$O711, _xludf.NA())</f>
        <v>#NAME?</v>
      </c>
      <c r="S711" s="5">
        <f>IF($H711="SI",$N711, _xludf.NA())</f>
        <v>300018</v>
      </c>
      <c r="T711" s="5" t="e">
        <f ca="1">IF($H711="NO",$N711, _xludf.NA())</f>
        <v>#NAME?</v>
      </c>
    </row>
    <row r="712" spans="1:20" x14ac:dyDescent="0.3">
      <c r="A712">
        <v>711</v>
      </c>
      <c r="B712" t="s">
        <v>9</v>
      </c>
      <c r="C712">
        <v>8081401.7800000003</v>
      </c>
      <c r="D712" t="s">
        <v>10</v>
      </c>
      <c r="E712" t="s">
        <v>16</v>
      </c>
      <c r="F712" t="s">
        <v>12</v>
      </c>
      <c r="G712" t="s">
        <v>13</v>
      </c>
      <c r="H712" t="s">
        <v>13</v>
      </c>
      <c r="I712">
        <v>34</v>
      </c>
      <c r="J712">
        <f>(moras__2[[#This Row],[EDAD]]-AVERAGE(I:I))/ _xlfn.STDEV.P(I:I)</f>
        <v>-0.55804866499520445</v>
      </c>
      <c r="K712" t="str">
        <f>IF(ABS(moras__2[[#This Row],[Z-Score de edad]])&gt;1.96, "Atípico","Normal")</f>
        <v>Normal</v>
      </c>
      <c r="L712">
        <f>(moras__2[[#This Row],[SALARIO]]-AVERAGE(C:C)) / _xlfn.STDEV.P(C:C)</f>
        <v>9.1548560958972676</v>
      </c>
      <c r="M712" t="str">
        <f>IF(ABS(moras__2[[#This Row],[Z-Score de salario]])&gt;1.96, "Atípico", "Normal")</f>
        <v>Atípico</v>
      </c>
      <c r="N712" s="5">
        <f t="shared" si="33"/>
        <v>8081401.7800000003</v>
      </c>
      <c r="O712" s="5">
        <f t="shared" si="34"/>
        <v>34</v>
      </c>
      <c r="P712" s="5" t="str">
        <f t="shared" si="35"/>
        <v>ASALARIADO</v>
      </c>
      <c r="Q712" s="5" t="e">
        <f ca="1">IF($H712="SI", $O712, _xludf.NA())</f>
        <v>#NAME?</v>
      </c>
      <c r="R712" s="5">
        <f>IF($H712="NO",$O712, _xludf.NA())</f>
        <v>34</v>
      </c>
      <c r="S712" s="5" t="e">
        <f ca="1">IF($H712="SI",$N712, _xludf.NA())</f>
        <v>#NAME?</v>
      </c>
      <c r="T712" s="5">
        <f>IF($H712="NO",$N712, _xludf.NA())</f>
        <v>8081401.7800000003</v>
      </c>
    </row>
    <row r="713" spans="1:20" x14ac:dyDescent="0.3">
      <c r="A713">
        <v>712</v>
      </c>
      <c r="B713" t="s">
        <v>15</v>
      </c>
      <c r="C713">
        <v>244860</v>
      </c>
      <c r="D713" t="s">
        <v>10</v>
      </c>
      <c r="E713" t="s">
        <v>16</v>
      </c>
      <c r="F713" t="s">
        <v>12</v>
      </c>
      <c r="G713" t="s">
        <v>13</v>
      </c>
      <c r="H713" t="s">
        <v>13</v>
      </c>
      <c r="I713">
        <v>56</v>
      </c>
      <c r="J713">
        <f>(moras__2[[#This Row],[EDAD]]-AVERAGE(I:I))/ _xlfn.STDEV.P(I:I)</f>
        <v>0.99476397896507684</v>
      </c>
      <c r="K713" t="str">
        <f>IF(ABS(moras__2[[#This Row],[Z-Score de edad]])&gt;1.96, "Atípico","Normal")</f>
        <v>Normal</v>
      </c>
      <c r="L713">
        <f>(moras__2[[#This Row],[SALARIO]]-AVERAGE(C:C)) / _xlfn.STDEV.P(C:C)</f>
        <v>-0.50889563525108261</v>
      </c>
      <c r="M713" t="str">
        <f>IF(ABS(moras__2[[#This Row],[Z-Score de salario]])&gt;1.96, "Atípico", "Normal")</f>
        <v>Normal</v>
      </c>
      <c r="N713" s="5">
        <f t="shared" si="33"/>
        <v>244860</v>
      </c>
      <c r="O713" s="5">
        <f t="shared" si="34"/>
        <v>56</v>
      </c>
      <c r="P713" s="5" t="str">
        <f t="shared" si="35"/>
        <v>ASALARIADO</v>
      </c>
      <c r="Q713" s="5" t="e">
        <f ca="1">IF($H713="SI", $O713, _xludf.NA())</f>
        <v>#NAME?</v>
      </c>
      <c r="R713" s="5">
        <f>IF($H713="NO",$O713, _xludf.NA())</f>
        <v>56</v>
      </c>
      <c r="S713" s="5" t="e">
        <f ca="1">IF($H713="SI",$N713, _xludf.NA())</f>
        <v>#NAME?</v>
      </c>
      <c r="T713" s="5">
        <f>IF($H713="NO",$N713, _xludf.NA())</f>
        <v>244860</v>
      </c>
    </row>
    <row r="714" spans="1:20" x14ac:dyDescent="0.3">
      <c r="A714">
        <v>713</v>
      </c>
      <c r="B714" t="s">
        <v>9</v>
      </c>
      <c r="C714">
        <v>278030.99</v>
      </c>
      <c r="D714" t="s">
        <v>19</v>
      </c>
      <c r="E714" t="s">
        <v>16</v>
      </c>
      <c r="F714" t="s">
        <v>12</v>
      </c>
      <c r="G714" t="s">
        <v>13</v>
      </c>
      <c r="H714" t="s">
        <v>13</v>
      </c>
      <c r="I714">
        <v>73</v>
      </c>
      <c r="J714">
        <f>(moras__2[[#This Row],[EDAD]]-AVERAGE(I:I))/ _xlfn.STDEV.P(I:I)</f>
        <v>2.1946646583889304</v>
      </c>
      <c r="K714" t="str">
        <f>IF(ABS(moras__2[[#This Row],[Z-Score de edad]])&gt;1.96, "Atípico","Normal")</f>
        <v>Atípico</v>
      </c>
      <c r="L714">
        <f>(moras__2[[#This Row],[SALARIO]]-AVERAGE(C:C)) / _xlfn.STDEV.P(C:C)</f>
        <v>-0.46799031999397384</v>
      </c>
      <c r="M714" t="str">
        <f>IF(ABS(moras__2[[#This Row],[Z-Score de salario]])&gt;1.96, "Atípico", "Normal")</f>
        <v>Normal</v>
      </c>
      <c r="N714" s="5">
        <f t="shared" si="33"/>
        <v>278030.99</v>
      </c>
      <c r="O714" s="5">
        <f t="shared" si="34"/>
        <v>73</v>
      </c>
      <c r="P714" s="5" t="str">
        <f t="shared" si="35"/>
        <v>CONVENIOS ESPECIALES DE TRABAJADORES INDEPENDIENTES</v>
      </c>
      <c r="Q714" s="5" t="e">
        <f ca="1">IF($H714="SI", $O714, _xludf.NA())</f>
        <v>#NAME?</v>
      </c>
      <c r="R714" s="5">
        <f>IF($H714="NO",$O714, _xludf.NA())</f>
        <v>73</v>
      </c>
      <c r="S714" s="5" t="e">
        <f ca="1">IF($H714="SI",$N714, _xludf.NA())</f>
        <v>#NAME?</v>
      </c>
      <c r="T714" s="5">
        <f>IF($H714="NO",$N714, _xludf.NA())</f>
        <v>278030.99</v>
      </c>
    </row>
    <row r="715" spans="1:20" x14ac:dyDescent="0.3">
      <c r="A715">
        <v>714</v>
      </c>
      <c r="B715" t="s">
        <v>15</v>
      </c>
      <c r="C715">
        <v>141509.48000000001</v>
      </c>
      <c r="D715" t="s">
        <v>14</v>
      </c>
      <c r="E715" t="s">
        <v>11</v>
      </c>
      <c r="F715" t="s">
        <v>12</v>
      </c>
      <c r="G715" t="s">
        <v>13</v>
      </c>
      <c r="H715" t="s">
        <v>13</v>
      </c>
      <c r="I715">
        <v>89</v>
      </c>
      <c r="J715">
        <f>(moras__2[[#This Row],[EDAD]]-AVERAGE(I:I))/ _xlfn.STDEV.P(I:I)</f>
        <v>3.3239829449054987</v>
      </c>
      <c r="K715" t="str">
        <f>IF(ABS(moras__2[[#This Row],[Z-Score de edad]])&gt;1.96, "Atípico","Normal")</f>
        <v>Atípico</v>
      </c>
      <c r="L715">
        <f>(moras__2[[#This Row],[SALARIO]]-AVERAGE(C:C)) / _xlfn.STDEV.P(C:C)</f>
        <v>-0.63634391468398865</v>
      </c>
      <c r="M715" t="str">
        <f>IF(ABS(moras__2[[#This Row],[Z-Score de salario]])&gt;1.96, "Atípico", "Normal")</f>
        <v>Normal</v>
      </c>
      <c r="N715" s="5">
        <f t="shared" si="33"/>
        <v>141509.48000000001</v>
      </c>
      <c r="O715" s="5">
        <f t="shared" si="34"/>
        <v>89</v>
      </c>
      <c r="P715" s="5" t="str">
        <f t="shared" si="35"/>
        <v>PENSIONADOS EN SU PROPIO SISTEMA</v>
      </c>
      <c r="Q715" s="5" t="e">
        <f ca="1">IF($H715="SI", $O715, _xludf.NA())</f>
        <v>#NAME?</v>
      </c>
      <c r="R715" s="5">
        <f>IF($H715="NO",$O715, _xludf.NA())</f>
        <v>89</v>
      </c>
      <c r="S715" s="5" t="e">
        <f ca="1">IF($H715="SI",$N715, _xludf.NA())</f>
        <v>#NAME?</v>
      </c>
      <c r="T715" s="5">
        <f>IF($H715="NO",$N715, _xludf.NA())</f>
        <v>141509.48000000001</v>
      </c>
    </row>
    <row r="716" spans="1:20" x14ac:dyDescent="0.3">
      <c r="A716">
        <v>715</v>
      </c>
      <c r="B716" t="s">
        <v>9</v>
      </c>
      <c r="C716">
        <v>806281.31</v>
      </c>
      <c r="D716" t="s">
        <v>10</v>
      </c>
      <c r="E716" t="s">
        <v>16</v>
      </c>
      <c r="F716" t="s">
        <v>12</v>
      </c>
      <c r="G716" t="s">
        <v>13</v>
      </c>
      <c r="H716" t="s">
        <v>13</v>
      </c>
      <c r="I716">
        <v>41</v>
      </c>
      <c r="J716">
        <f>(moras__2[[#This Row],[EDAD]]-AVERAGE(I:I))/ _xlfn.STDEV.P(I:I)</f>
        <v>-6.397191464420586E-2</v>
      </c>
      <c r="K716" t="str">
        <f>IF(ABS(moras__2[[#This Row],[Z-Score de edad]])&gt;1.96, "Atípico","Normal")</f>
        <v>Normal</v>
      </c>
      <c r="L716">
        <f>(moras__2[[#This Row],[SALARIO]]-AVERAGE(C:C)) / _xlfn.STDEV.P(C:C)</f>
        <v>0.18342966699672528</v>
      </c>
      <c r="M716" t="str">
        <f>IF(ABS(moras__2[[#This Row],[Z-Score de salario]])&gt;1.96, "Atípico", "Normal")</f>
        <v>Normal</v>
      </c>
      <c r="N716" s="5">
        <f t="shared" si="33"/>
        <v>806281.31</v>
      </c>
      <c r="O716" s="5">
        <f t="shared" si="34"/>
        <v>41</v>
      </c>
      <c r="P716" s="5" t="str">
        <f t="shared" si="35"/>
        <v>ASALARIADO</v>
      </c>
      <c r="Q716" s="5" t="e">
        <f ca="1">IF($H716="SI", $O716, _xludf.NA())</f>
        <v>#NAME?</v>
      </c>
      <c r="R716" s="5">
        <f>IF($H716="NO",$O716, _xludf.NA())</f>
        <v>41</v>
      </c>
      <c r="S716" s="5" t="e">
        <f ca="1">IF($H716="SI",$N716, _xludf.NA())</f>
        <v>#NAME?</v>
      </c>
      <c r="T716" s="5">
        <f>IF($H716="NO",$N716, _xludf.NA())</f>
        <v>806281.31</v>
      </c>
    </row>
    <row r="717" spans="1:20" x14ac:dyDescent="0.3">
      <c r="A717">
        <v>716</v>
      </c>
      <c r="B717" t="s">
        <v>9</v>
      </c>
      <c r="C717">
        <v>360561</v>
      </c>
      <c r="D717" t="s">
        <v>10</v>
      </c>
      <c r="E717" t="s">
        <v>16</v>
      </c>
      <c r="F717" t="s">
        <v>12</v>
      </c>
      <c r="G717" t="s">
        <v>13</v>
      </c>
      <c r="H717" t="s">
        <v>13</v>
      </c>
      <c r="I717">
        <v>28</v>
      </c>
      <c r="J717">
        <f>(moras__2[[#This Row],[EDAD]]-AVERAGE(I:I))/ _xlfn.STDEV.P(I:I)</f>
        <v>-0.98154302243891756</v>
      </c>
      <c r="K717" t="str">
        <f>IF(ABS(moras__2[[#This Row],[Z-Score de edad]])&gt;1.96, "Atípico","Normal")</f>
        <v>Normal</v>
      </c>
      <c r="L717">
        <f>(moras__2[[#This Row],[SALARIO]]-AVERAGE(C:C)) / _xlfn.STDEV.P(C:C)</f>
        <v>-0.36621717191421072</v>
      </c>
      <c r="M717" t="str">
        <f>IF(ABS(moras__2[[#This Row],[Z-Score de salario]])&gt;1.96, "Atípico", "Normal")</f>
        <v>Normal</v>
      </c>
      <c r="N717" s="5">
        <f t="shared" si="33"/>
        <v>360561</v>
      </c>
      <c r="O717" s="5">
        <f t="shared" si="34"/>
        <v>28</v>
      </c>
      <c r="P717" s="5" t="str">
        <f t="shared" si="35"/>
        <v>ASALARIADO</v>
      </c>
      <c r="Q717" s="5" t="e">
        <f ca="1">IF($H717="SI", $O717, _xludf.NA())</f>
        <v>#NAME?</v>
      </c>
      <c r="R717" s="5">
        <f>IF($H717="NO",$O717, _xludf.NA())</f>
        <v>28</v>
      </c>
      <c r="S717" s="5" t="e">
        <f ca="1">IF($H717="SI",$N717, _xludf.NA())</f>
        <v>#NAME?</v>
      </c>
      <c r="T717" s="5">
        <f>IF($H717="NO",$N717, _xludf.NA())</f>
        <v>360561</v>
      </c>
    </row>
    <row r="718" spans="1:20" x14ac:dyDescent="0.3">
      <c r="A718">
        <v>717</v>
      </c>
      <c r="B718" t="s">
        <v>15</v>
      </c>
      <c r="C718">
        <v>593749.30000000005</v>
      </c>
      <c r="D718" t="s">
        <v>10</v>
      </c>
      <c r="E718" t="s">
        <v>16</v>
      </c>
      <c r="F718" t="s">
        <v>12</v>
      </c>
      <c r="G718" t="s">
        <v>13</v>
      </c>
      <c r="H718" t="s">
        <v>13</v>
      </c>
      <c r="I718">
        <v>27</v>
      </c>
      <c r="J718">
        <f>(moras__2[[#This Row],[EDAD]]-AVERAGE(I:I))/ _xlfn.STDEV.P(I:I)</f>
        <v>-1.052125415346203</v>
      </c>
      <c r="K718" t="str">
        <f>IF(ABS(moras__2[[#This Row],[Z-Score de edad]])&gt;1.96, "Atípico","Normal")</f>
        <v>Normal</v>
      </c>
      <c r="L718">
        <f>(moras__2[[#This Row],[SALARIO]]-AVERAGE(C:C)) / _xlfn.STDEV.P(C:C)</f>
        <v>-7.8657441988475393E-2</v>
      </c>
      <c r="M718" t="str">
        <f>IF(ABS(moras__2[[#This Row],[Z-Score de salario]])&gt;1.96, "Atípico", "Normal")</f>
        <v>Normal</v>
      </c>
      <c r="N718" s="5">
        <f t="shared" si="33"/>
        <v>593749.30000000005</v>
      </c>
      <c r="O718" s="5">
        <f t="shared" si="34"/>
        <v>27</v>
      </c>
      <c r="P718" s="5" t="str">
        <f t="shared" si="35"/>
        <v>ASALARIADO</v>
      </c>
      <c r="Q718" s="5" t="e">
        <f ca="1">IF($H718="SI", $O718, _xludf.NA())</f>
        <v>#NAME?</v>
      </c>
      <c r="R718" s="5">
        <f>IF($H718="NO",$O718, _xludf.NA())</f>
        <v>27</v>
      </c>
      <c r="S718" s="5" t="e">
        <f ca="1">IF($H718="SI",$N718, _xludf.NA())</f>
        <v>#NAME?</v>
      </c>
      <c r="T718" s="5">
        <f>IF($H718="NO",$N718, _xludf.NA())</f>
        <v>593749.30000000005</v>
      </c>
    </row>
    <row r="719" spans="1:20" x14ac:dyDescent="0.3">
      <c r="A719">
        <v>718</v>
      </c>
      <c r="B719" t="s">
        <v>15</v>
      </c>
      <c r="C719">
        <v>2992612.3</v>
      </c>
      <c r="D719" t="s">
        <v>10</v>
      </c>
      <c r="E719" t="s">
        <v>11</v>
      </c>
      <c r="F719" t="s">
        <v>12</v>
      </c>
      <c r="G719" t="s">
        <v>13</v>
      </c>
      <c r="H719" t="s">
        <v>13</v>
      </c>
      <c r="I719">
        <v>44</v>
      </c>
      <c r="J719">
        <f>(moras__2[[#This Row],[EDAD]]-AVERAGE(I:I))/ _xlfn.STDEV.P(I:I)</f>
        <v>0.14777526407765068</v>
      </c>
      <c r="K719" t="str">
        <f>IF(ABS(moras__2[[#This Row],[Z-Score de edad]])&gt;1.96, "Atípico","Normal")</f>
        <v>Normal</v>
      </c>
      <c r="L719">
        <f>(moras__2[[#This Row],[SALARIO]]-AVERAGE(C:C)) / _xlfn.STDEV.P(C:C)</f>
        <v>2.8795372719351606</v>
      </c>
      <c r="M719" t="str">
        <f>IF(ABS(moras__2[[#This Row],[Z-Score de salario]])&gt;1.96, "Atípico", "Normal")</f>
        <v>Atípico</v>
      </c>
      <c r="N719" s="5">
        <f t="shared" si="33"/>
        <v>2992612.3</v>
      </c>
      <c r="O719" s="5">
        <f t="shared" si="34"/>
        <v>44</v>
      </c>
      <c r="P719" s="5" t="str">
        <f t="shared" si="35"/>
        <v>ASALARIADO</v>
      </c>
      <c r="Q719" s="5" t="e">
        <f ca="1">IF($H719="SI", $O719, _xludf.NA())</f>
        <v>#NAME?</v>
      </c>
      <c r="R719" s="5">
        <f>IF($H719="NO",$O719, _xludf.NA())</f>
        <v>44</v>
      </c>
      <c r="S719" s="5" t="e">
        <f ca="1">IF($H719="SI",$N719, _xludf.NA())</f>
        <v>#NAME?</v>
      </c>
      <c r="T719" s="5">
        <f>IF($H719="NO",$N719, _xludf.NA())</f>
        <v>2992612.3</v>
      </c>
    </row>
    <row r="720" spans="1:20" x14ac:dyDescent="0.3">
      <c r="A720">
        <v>719</v>
      </c>
      <c r="B720" t="s">
        <v>9</v>
      </c>
      <c r="C720">
        <v>2269748.2000000002</v>
      </c>
      <c r="D720" t="s">
        <v>10</v>
      </c>
      <c r="E720" t="s">
        <v>16</v>
      </c>
      <c r="F720" t="s">
        <v>12</v>
      </c>
      <c r="G720" t="s">
        <v>13</v>
      </c>
      <c r="H720" t="s">
        <v>13</v>
      </c>
      <c r="I720">
        <v>31</v>
      </c>
      <c r="J720">
        <f>(moras__2[[#This Row],[EDAD]]-AVERAGE(I:I))/ _xlfn.STDEV.P(I:I)</f>
        <v>-0.769795843717061</v>
      </c>
      <c r="K720" t="str">
        <f>IF(ABS(moras__2[[#This Row],[Z-Score de edad]])&gt;1.96, "Atípico","Normal")</f>
        <v>Normal</v>
      </c>
      <c r="L720">
        <f>(moras__2[[#This Row],[SALARIO]]-AVERAGE(C:C)) / _xlfn.STDEV.P(C:C)</f>
        <v>1.9881263162010625</v>
      </c>
      <c r="M720" t="str">
        <f>IF(ABS(moras__2[[#This Row],[Z-Score de salario]])&gt;1.96, "Atípico", "Normal")</f>
        <v>Atípico</v>
      </c>
      <c r="N720" s="5">
        <f t="shared" si="33"/>
        <v>2269748.2000000002</v>
      </c>
      <c r="O720" s="5">
        <f t="shared" si="34"/>
        <v>31</v>
      </c>
      <c r="P720" s="5" t="str">
        <f t="shared" si="35"/>
        <v>ASALARIADO</v>
      </c>
      <c r="Q720" s="5" t="e">
        <f ca="1">IF($H720="SI", $O720, _xludf.NA())</f>
        <v>#NAME?</v>
      </c>
      <c r="R720" s="5">
        <f>IF($H720="NO",$O720, _xludf.NA())</f>
        <v>31</v>
      </c>
      <c r="S720" s="5" t="e">
        <f ca="1">IF($H720="SI",$N720, _xludf.NA())</f>
        <v>#NAME?</v>
      </c>
      <c r="T720" s="5">
        <f>IF($H720="NO",$N720, _xludf.NA())</f>
        <v>2269748.2000000002</v>
      </c>
    </row>
    <row r="721" spans="1:20" x14ac:dyDescent="0.3">
      <c r="A721">
        <v>720</v>
      </c>
      <c r="B721" t="s">
        <v>9</v>
      </c>
      <c r="C721">
        <v>380825</v>
      </c>
      <c r="D721" t="s">
        <v>14</v>
      </c>
      <c r="E721" t="s">
        <v>11</v>
      </c>
      <c r="F721" t="s">
        <v>12</v>
      </c>
      <c r="G721" t="s">
        <v>13</v>
      </c>
      <c r="H721" t="s">
        <v>13</v>
      </c>
      <c r="I721">
        <v>68</v>
      </c>
      <c r="J721">
        <f>(moras__2[[#This Row],[EDAD]]-AVERAGE(I:I))/ _xlfn.STDEV.P(I:I)</f>
        <v>1.8417526938525031</v>
      </c>
      <c r="K721" t="str">
        <f>IF(ABS(moras__2[[#This Row],[Z-Score de edad]])&gt;1.96, "Atípico","Normal")</f>
        <v>Normal</v>
      </c>
      <c r="L721">
        <f>(moras__2[[#This Row],[SALARIO]]-AVERAGE(C:C)) / _xlfn.STDEV.P(C:C)</f>
        <v>-0.34122830940603555</v>
      </c>
      <c r="M721" t="str">
        <f>IF(ABS(moras__2[[#This Row],[Z-Score de salario]])&gt;1.96, "Atípico", "Normal")</f>
        <v>Normal</v>
      </c>
      <c r="N721" s="5">
        <f t="shared" si="33"/>
        <v>380825</v>
      </c>
      <c r="O721" s="5">
        <f t="shared" si="34"/>
        <v>68</v>
      </c>
      <c r="P721" s="5" t="str">
        <f t="shared" si="35"/>
        <v>PENSIONADOS EN SU PROPIO SISTEMA</v>
      </c>
      <c r="Q721" s="5" t="e">
        <f ca="1">IF($H721="SI", $O721, _xludf.NA())</f>
        <v>#NAME?</v>
      </c>
      <c r="R721" s="5">
        <f>IF($H721="NO",$O721, _xludf.NA())</f>
        <v>68</v>
      </c>
      <c r="S721" s="5" t="e">
        <f ca="1">IF($H721="SI",$N721, _xludf.NA())</f>
        <v>#NAME?</v>
      </c>
      <c r="T721" s="5">
        <f>IF($H721="NO",$N721, _xludf.NA())</f>
        <v>380825</v>
      </c>
    </row>
    <row r="722" spans="1:20" x14ac:dyDescent="0.3">
      <c r="A722">
        <v>721</v>
      </c>
      <c r="B722" t="s">
        <v>9</v>
      </c>
      <c r="C722">
        <v>403092</v>
      </c>
      <c r="D722" t="s">
        <v>18</v>
      </c>
      <c r="E722" t="s">
        <v>16</v>
      </c>
      <c r="F722" t="s">
        <v>12</v>
      </c>
      <c r="G722" t="s">
        <v>13</v>
      </c>
      <c r="H722" t="s">
        <v>12</v>
      </c>
      <c r="I722">
        <v>55</v>
      </c>
      <c r="J722">
        <f>(moras__2[[#This Row],[EDAD]]-AVERAGE(I:I))/ _xlfn.STDEV.P(I:I)</f>
        <v>0.92418158605779133</v>
      </c>
      <c r="K722" t="str">
        <f>IF(ABS(moras__2[[#This Row],[Z-Score de edad]])&gt;1.96, "Atípico","Normal")</f>
        <v>Normal</v>
      </c>
      <c r="L722">
        <f>(moras__2[[#This Row],[SALARIO]]-AVERAGE(C:C)) / _xlfn.STDEV.P(C:C)</f>
        <v>-0.31376941671606634</v>
      </c>
      <c r="M722" t="str">
        <f>IF(ABS(moras__2[[#This Row],[Z-Score de salario]])&gt;1.96, "Atípico", "Normal")</f>
        <v>Normal</v>
      </c>
      <c r="N722" s="5">
        <f t="shared" si="33"/>
        <v>403092</v>
      </c>
      <c r="O722" s="5">
        <f t="shared" si="34"/>
        <v>55</v>
      </c>
      <c r="P722" s="5" t="str">
        <f t="shared" si="35"/>
        <v>TRABAJADOR INDEPENDIENTE</v>
      </c>
      <c r="Q722" s="5">
        <f>IF($H722="SI", $O722, _xludf.NA())</f>
        <v>55</v>
      </c>
      <c r="R722" s="5" t="e">
        <f ca="1">IF($H722="NO",$O722, _xludf.NA())</f>
        <v>#NAME?</v>
      </c>
      <c r="S722" s="5">
        <f>IF($H722="SI",$N722, _xludf.NA())</f>
        <v>403092</v>
      </c>
      <c r="T722" s="5" t="e">
        <f ca="1">IF($H722="NO",$N722, _xludf.NA())</f>
        <v>#NAME?</v>
      </c>
    </row>
    <row r="723" spans="1:20" x14ac:dyDescent="0.3">
      <c r="A723">
        <v>722</v>
      </c>
      <c r="B723" t="s">
        <v>9</v>
      </c>
      <c r="C723">
        <v>408100</v>
      </c>
      <c r="D723" t="s">
        <v>10</v>
      </c>
      <c r="E723" t="s">
        <v>16</v>
      </c>
      <c r="F723" t="s">
        <v>12</v>
      </c>
      <c r="G723" t="s">
        <v>12</v>
      </c>
      <c r="H723" t="s">
        <v>13</v>
      </c>
      <c r="I723">
        <v>50</v>
      </c>
      <c r="J723">
        <f>(moras__2[[#This Row],[EDAD]]-AVERAGE(I:I))/ _xlfn.STDEV.P(I:I)</f>
        <v>0.57126962152136374</v>
      </c>
      <c r="K723" t="str">
        <f>IF(ABS(moras__2[[#This Row],[Z-Score de edad]])&gt;1.96, "Atípico","Normal")</f>
        <v>Normal</v>
      </c>
      <c r="L723">
        <f>(moras__2[[#This Row],[SALARIO]]-AVERAGE(C:C)) / _xlfn.STDEV.P(C:C)</f>
        <v>-0.30759372467890977</v>
      </c>
      <c r="M723" t="str">
        <f>IF(ABS(moras__2[[#This Row],[Z-Score de salario]])&gt;1.96, "Atípico", "Normal")</f>
        <v>Normal</v>
      </c>
      <c r="N723" s="5">
        <f t="shared" si="33"/>
        <v>408100</v>
      </c>
      <c r="O723" s="5">
        <f t="shared" si="34"/>
        <v>50</v>
      </c>
      <c r="P723" s="5" t="str">
        <f t="shared" si="35"/>
        <v>ASALARIADO</v>
      </c>
      <c r="Q723" s="5" t="e">
        <f ca="1">IF($H723="SI", $O723, _xludf.NA())</f>
        <v>#NAME?</v>
      </c>
      <c r="R723" s="5">
        <f>IF($H723="NO",$O723, _xludf.NA())</f>
        <v>50</v>
      </c>
      <c r="S723" s="5" t="e">
        <f ca="1">IF($H723="SI",$N723, _xludf.NA())</f>
        <v>#NAME?</v>
      </c>
      <c r="T723" s="5">
        <f>IF($H723="NO",$N723, _xludf.NA())</f>
        <v>408100</v>
      </c>
    </row>
    <row r="724" spans="1:20" x14ac:dyDescent="0.3">
      <c r="A724">
        <v>723</v>
      </c>
      <c r="B724" t="s">
        <v>9</v>
      </c>
      <c r="C724">
        <v>463260.61</v>
      </c>
      <c r="D724" t="s">
        <v>10</v>
      </c>
      <c r="E724" t="s">
        <v>16</v>
      </c>
      <c r="F724" t="s">
        <v>12</v>
      </c>
      <c r="G724" t="s">
        <v>13</v>
      </c>
      <c r="H724" t="s">
        <v>13</v>
      </c>
      <c r="I724">
        <v>21</v>
      </c>
      <c r="J724">
        <f>(moras__2[[#This Row],[EDAD]]-AVERAGE(I:I))/ _xlfn.STDEV.P(I:I)</f>
        <v>-1.4756197727899161</v>
      </c>
      <c r="K724" t="str">
        <f>IF(ABS(moras__2[[#This Row],[Z-Score de edad]])&gt;1.96, "Atípico","Normal")</f>
        <v>Normal</v>
      </c>
      <c r="L724">
        <f>(moras__2[[#This Row],[SALARIO]]-AVERAGE(C:C)) / _xlfn.STDEV.P(C:C)</f>
        <v>-0.23957157213464056</v>
      </c>
      <c r="M724" t="str">
        <f>IF(ABS(moras__2[[#This Row],[Z-Score de salario]])&gt;1.96, "Atípico", "Normal")</f>
        <v>Normal</v>
      </c>
      <c r="N724" s="5">
        <f t="shared" si="33"/>
        <v>463260.61</v>
      </c>
      <c r="O724" s="5">
        <f t="shared" si="34"/>
        <v>21</v>
      </c>
      <c r="P724" s="5" t="str">
        <f t="shared" si="35"/>
        <v>ASALARIADO</v>
      </c>
      <c r="Q724" s="5" t="e">
        <f ca="1">IF($H724="SI", $O724, _xludf.NA())</f>
        <v>#NAME?</v>
      </c>
      <c r="R724" s="5">
        <f>IF($H724="NO",$O724, _xludf.NA())</f>
        <v>21</v>
      </c>
      <c r="S724" s="5" t="e">
        <f ca="1">IF($H724="SI",$N724, _xludf.NA())</f>
        <v>#NAME?</v>
      </c>
      <c r="T724" s="5">
        <f>IF($H724="NO",$N724, _xludf.NA())</f>
        <v>463260.61</v>
      </c>
    </row>
    <row r="725" spans="1:20" x14ac:dyDescent="0.3">
      <c r="A725">
        <v>724</v>
      </c>
      <c r="B725" t="s">
        <v>9</v>
      </c>
      <c r="C725">
        <v>377506.13</v>
      </c>
      <c r="D725" t="s">
        <v>10</v>
      </c>
      <c r="E725" t="s">
        <v>16</v>
      </c>
      <c r="F725" t="s">
        <v>12</v>
      </c>
      <c r="G725" t="s">
        <v>13</v>
      </c>
      <c r="H725" t="s">
        <v>12</v>
      </c>
      <c r="I725">
        <v>23</v>
      </c>
      <c r="J725">
        <f>(moras__2[[#This Row],[EDAD]]-AVERAGE(I:I))/ _xlfn.STDEV.P(I:I)</f>
        <v>-1.334454986975345</v>
      </c>
      <c r="K725" t="str">
        <f>IF(ABS(moras__2[[#This Row],[Z-Score de edad]])&gt;1.96, "Atípico","Normal")</f>
        <v>Normal</v>
      </c>
      <c r="L725">
        <f>(moras__2[[#This Row],[SALARIO]]-AVERAGE(C:C)) / _xlfn.STDEV.P(C:C)</f>
        <v>-0.34532102486756866</v>
      </c>
      <c r="M725" t="str">
        <f>IF(ABS(moras__2[[#This Row],[Z-Score de salario]])&gt;1.96, "Atípico", "Normal")</f>
        <v>Normal</v>
      </c>
      <c r="N725" s="5">
        <f t="shared" si="33"/>
        <v>377506.13</v>
      </c>
      <c r="O725" s="5">
        <f t="shared" si="34"/>
        <v>23</v>
      </c>
      <c r="P725" s="5" t="str">
        <f t="shared" si="35"/>
        <v>ASALARIADO</v>
      </c>
      <c r="Q725" s="5">
        <f>IF($H725="SI", $O725, _xludf.NA())</f>
        <v>23</v>
      </c>
      <c r="R725" s="5" t="e">
        <f ca="1">IF($H725="NO",$O725, _xludf.NA())</f>
        <v>#NAME?</v>
      </c>
      <c r="S725" s="5">
        <f>IF($H725="SI",$N725, _xludf.NA())</f>
        <v>377506.13</v>
      </c>
      <c r="T725" s="5" t="e">
        <f ca="1">IF($H725="NO",$N725, _xludf.NA())</f>
        <v>#NAME?</v>
      </c>
    </row>
    <row r="726" spans="1:20" x14ac:dyDescent="0.3">
      <c r="A726">
        <v>725</v>
      </c>
      <c r="B726" t="s">
        <v>15</v>
      </c>
      <c r="C726">
        <v>297045</v>
      </c>
      <c r="D726" t="s">
        <v>18</v>
      </c>
      <c r="E726" t="s">
        <v>16</v>
      </c>
      <c r="F726" t="s">
        <v>12</v>
      </c>
      <c r="G726" t="s">
        <v>12</v>
      </c>
      <c r="H726" t="s">
        <v>12</v>
      </c>
      <c r="I726">
        <v>43</v>
      </c>
      <c r="J726">
        <f>(moras__2[[#This Row],[EDAD]]-AVERAGE(I:I))/ _xlfn.STDEV.P(I:I)</f>
        <v>7.7192871170365177E-2</v>
      </c>
      <c r="K726" t="str">
        <f>IF(ABS(moras__2[[#This Row],[Z-Score de edad]])&gt;1.96, "Atípico","Normal")</f>
        <v>Normal</v>
      </c>
      <c r="L726">
        <f>(moras__2[[#This Row],[SALARIO]]-AVERAGE(C:C)) / _xlfn.STDEV.P(C:C)</f>
        <v>-0.44454290183274864</v>
      </c>
      <c r="M726" t="str">
        <f>IF(ABS(moras__2[[#This Row],[Z-Score de salario]])&gt;1.96, "Atípico", "Normal")</f>
        <v>Normal</v>
      </c>
      <c r="N726" s="5">
        <f t="shared" si="33"/>
        <v>297045</v>
      </c>
      <c r="O726" s="5">
        <f t="shared" si="34"/>
        <v>43</v>
      </c>
      <c r="P726" s="5" t="str">
        <f t="shared" si="35"/>
        <v>TRABAJADOR INDEPENDIENTE</v>
      </c>
      <c r="Q726" s="5">
        <f>IF($H726="SI", $O726, _xludf.NA())</f>
        <v>43</v>
      </c>
      <c r="R726" s="5" t="e">
        <f ca="1">IF($H726="NO",$O726, _xludf.NA())</f>
        <v>#NAME?</v>
      </c>
      <c r="S726" s="5">
        <f>IF($H726="SI",$N726, _xludf.NA())</f>
        <v>297045</v>
      </c>
      <c r="T726" s="5" t="e">
        <f ca="1">IF($H726="NO",$N726, _xludf.NA())</f>
        <v>#NAME?</v>
      </c>
    </row>
    <row r="727" spans="1:20" x14ac:dyDescent="0.3">
      <c r="A727">
        <v>726</v>
      </c>
      <c r="B727" t="s">
        <v>9</v>
      </c>
      <c r="C727">
        <v>48602</v>
      </c>
      <c r="D727" t="s">
        <v>10</v>
      </c>
      <c r="E727" t="s">
        <v>16</v>
      </c>
      <c r="F727" t="s">
        <v>12</v>
      </c>
      <c r="G727" t="s">
        <v>13</v>
      </c>
      <c r="H727" t="s">
        <v>13</v>
      </c>
      <c r="I727">
        <v>33</v>
      </c>
      <c r="J727">
        <f>(moras__2[[#This Row],[EDAD]]-AVERAGE(I:I))/ _xlfn.STDEV.P(I:I)</f>
        <v>-0.62863105790248996</v>
      </c>
      <c r="K727" t="str">
        <f>IF(ABS(moras__2[[#This Row],[Z-Score de edad]])&gt;1.96, "Atípico","Normal")</f>
        <v>Normal</v>
      </c>
      <c r="L727">
        <f>(moras__2[[#This Row],[SALARIO]]-AVERAGE(C:C)) / _xlfn.STDEV.P(C:C)</f>
        <v>-0.7509141991145567</v>
      </c>
      <c r="M727" t="str">
        <f>IF(ABS(moras__2[[#This Row],[Z-Score de salario]])&gt;1.96, "Atípico", "Normal")</f>
        <v>Normal</v>
      </c>
      <c r="N727" s="5">
        <f t="shared" si="33"/>
        <v>48602</v>
      </c>
      <c r="O727" s="5">
        <f t="shared" si="34"/>
        <v>33</v>
      </c>
      <c r="P727" s="5" t="str">
        <f t="shared" si="35"/>
        <v>ASALARIADO</v>
      </c>
      <c r="Q727" s="5" t="e">
        <f ca="1">IF($H727="SI", $O727, _xludf.NA())</f>
        <v>#NAME?</v>
      </c>
      <c r="R727" s="5">
        <f>IF($H727="NO",$O727, _xludf.NA())</f>
        <v>33</v>
      </c>
      <c r="S727" s="5" t="e">
        <f ca="1">IF($H727="SI",$N727, _xludf.NA())</f>
        <v>#NAME?</v>
      </c>
      <c r="T727" s="5">
        <f>IF($H727="NO",$N727, _xludf.NA())</f>
        <v>48602</v>
      </c>
    </row>
    <row r="728" spans="1:20" x14ac:dyDescent="0.3">
      <c r="A728">
        <v>727</v>
      </c>
      <c r="B728" t="s">
        <v>15</v>
      </c>
      <c r="C728">
        <v>375000</v>
      </c>
      <c r="D728" t="s">
        <v>10</v>
      </c>
      <c r="E728" t="s">
        <v>16</v>
      </c>
      <c r="F728" t="s">
        <v>12</v>
      </c>
      <c r="G728" t="s">
        <v>13</v>
      </c>
      <c r="H728" t="s">
        <v>13</v>
      </c>
      <c r="I728">
        <v>36</v>
      </c>
      <c r="J728">
        <f>(moras__2[[#This Row],[EDAD]]-AVERAGE(I:I))/ _xlfn.STDEV.P(I:I)</f>
        <v>-0.41688387918063341</v>
      </c>
      <c r="K728" t="str">
        <f>IF(ABS(moras__2[[#This Row],[Z-Score de edad]])&gt;1.96, "Atípico","Normal")</f>
        <v>Normal</v>
      </c>
      <c r="L728">
        <f>(moras__2[[#This Row],[SALARIO]]-AVERAGE(C:C)) / _xlfn.STDEV.P(C:C)</f>
        <v>-0.34841149752832734</v>
      </c>
      <c r="M728" t="str">
        <f>IF(ABS(moras__2[[#This Row],[Z-Score de salario]])&gt;1.96, "Atípico", "Normal")</f>
        <v>Normal</v>
      </c>
      <c r="N728" s="5">
        <f t="shared" si="33"/>
        <v>375000</v>
      </c>
      <c r="O728" s="5">
        <f t="shared" si="34"/>
        <v>36</v>
      </c>
      <c r="P728" s="5" t="str">
        <f t="shared" si="35"/>
        <v>ASALARIADO</v>
      </c>
      <c r="Q728" s="5" t="e">
        <f ca="1">IF($H728="SI", $O728, _xludf.NA())</f>
        <v>#NAME?</v>
      </c>
      <c r="R728" s="5">
        <f>IF($H728="NO",$O728, _xludf.NA())</f>
        <v>36</v>
      </c>
      <c r="S728" s="5" t="e">
        <f ca="1">IF($H728="SI",$N728, _xludf.NA())</f>
        <v>#NAME?</v>
      </c>
      <c r="T728" s="5">
        <f>IF($H728="NO",$N728, _xludf.NA())</f>
        <v>375000</v>
      </c>
    </row>
    <row r="729" spans="1:20" x14ac:dyDescent="0.3">
      <c r="A729">
        <v>728</v>
      </c>
      <c r="B729" t="s">
        <v>9</v>
      </c>
      <c r="C729">
        <v>630761.15</v>
      </c>
      <c r="D729" t="s">
        <v>10</v>
      </c>
      <c r="E729" t="s">
        <v>16</v>
      </c>
      <c r="F729" t="s">
        <v>12</v>
      </c>
      <c r="G729" t="s">
        <v>13</v>
      </c>
      <c r="H729" t="s">
        <v>13</v>
      </c>
      <c r="I729">
        <v>20</v>
      </c>
      <c r="J729">
        <f>(moras__2[[#This Row],[EDAD]]-AVERAGE(I:I))/ _xlfn.STDEV.P(I:I)</f>
        <v>-1.5462021656972016</v>
      </c>
      <c r="K729" t="str">
        <f>IF(ABS(moras__2[[#This Row],[Z-Score de edad]])&gt;1.96, "Atípico","Normal")</f>
        <v>Normal</v>
      </c>
      <c r="L729">
        <f>(moras__2[[#This Row],[SALARIO]]-AVERAGE(C:C)) / _xlfn.STDEV.P(C:C)</f>
        <v>-3.3015711292502144E-2</v>
      </c>
      <c r="M729" t="str">
        <f>IF(ABS(moras__2[[#This Row],[Z-Score de salario]])&gt;1.96, "Atípico", "Normal")</f>
        <v>Normal</v>
      </c>
      <c r="N729" s="5">
        <f t="shared" si="33"/>
        <v>630761.15</v>
      </c>
      <c r="O729" s="5">
        <f t="shared" si="34"/>
        <v>20</v>
      </c>
      <c r="P729" s="5" t="str">
        <f t="shared" si="35"/>
        <v>ASALARIADO</v>
      </c>
      <c r="Q729" s="5" t="e">
        <f ca="1">IF($H729="SI", $O729, _xludf.NA())</f>
        <v>#NAME?</v>
      </c>
      <c r="R729" s="5">
        <f>IF($H729="NO",$O729, _xludf.NA())</f>
        <v>20</v>
      </c>
      <c r="S729" s="5" t="e">
        <f ca="1">IF($H729="SI",$N729, _xludf.NA())</f>
        <v>#NAME?</v>
      </c>
      <c r="T729" s="5">
        <f>IF($H729="NO",$N729, _xludf.NA())</f>
        <v>630761.15</v>
      </c>
    </row>
    <row r="730" spans="1:20" x14ac:dyDescent="0.3">
      <c r="A730">
        <v>729</v>
      </c>
      <c r="B730" t="s">
        <v>15</v>
      </c>
      <c r="C730">
        <v>195874.42</v>
      </c>
      <c r="D730" t="s">
        <v>14</v>
      </c>
      <c r="E730" t="s">
        <v>11</v>
      </c>
      <c r="F730" t="s">
        <v>12</v>
      </c>
      <c r="G730" t="s">
        <v>13</v>
      </c>
      <c r="H730" t="s">
        <v>13</v>
      </c>
      <c r="I730">
        <v>67</v>
      </c>
      <c r="J730">
        <f>(moras__2[[#This Row],[EDAD]]-AVERAGE(I:I))/ _xlfn.STDEV.P(I:I)</f>
        <v>1.7711703009452175</v>
      </c>
      <c r="K730" t="str">
        <f>IF(ABS(moras__2[[#This Row],[Z-Score de edad]])&gt;1.96, "Atípico","Normal")</f>
        <v>Normal</v>
      </c>
      <c r="L730">
        <f>(moras__2[[#This Row],[SALARIO]]-AVERAGE(C:C)) / _xlfn.STDEV.P(C:C)</f>
        <v>-0.56930295480809079</v>
      </c>
      <c r="M730" t="str">
        <f>IF(ABS(moras__2[[#This Row],[Z-Score de salario]])&gt;1.96, "Atípico", "Normal")</f>
        <v>Normal</v>
      </c>
      <c r="N730" s="5">
        <f t="shared" si="33"/>
        <v>195874.42</v>
      </c>
      <c r="O730" s="5">
        <f t="shared" si="34"/>
        <v>67</v>
      </c>
      <c r="P730" s="5" t="str">
        <f t="shared" si="35"/>
        <v>PENSIONADOS EN SU PROPIO SISTEMA</v>
      </c>
      <c r="Q730" s="5" t="e">
        <f ca="1">IF($H730="SI", $O730, _xludf.NA())</f>
        <v>#NAME?</v>
      </c>
      <c r="R730" s="5">
        <f>IF($H730="NO",$O730, _xludf.NA())</f>
        <v>67</v>
      </c>
      <c r="S730" s="5" t="e">
        <f ca="1">IF($H730="SI",$N730, _xludf.NA())</f>
        <v>#NAME?</v>
      </c>
      <c r="T730" s="5">
        <f>IF($H730="NO",$N730, _xludf.NA())</f>
        <v>195874.42</v>
      </c>
    </row>
    <row r="731" spans="1:20" x14ac:dyDescent="0.3">
      <c r="A731">
        <v>730</v>
      </c>
      <c r="B731" t="s">
        <v>15</v>
      </c>
      <c r="C731">
        <v>650000</v>
      </c>
      <c r="D731" t="s">
        <v>10</v>
      </c>
      <c r="E731" t="s">
        <v>16</v>
      </c>
      <c r="F731" t="s">
        <v>12</v>
      </c>
      <c r="G731" t="s">
        <v>13</v>
      </c>
      <c r="H731" t="s">
        <v>13</v>
      </c>
      <c r="I731">
        <v>39</v>
      </c>
      <c r="J731">
        <f>(moras__2[[#This Row],[EDAD]]-AVERAGE(I:I))/ _xlfn.STDEV.P(I:I)</f>
        <v>-0.20513670045877688</v>
      </c>
      <c r="K731" t="str">
        <f>IF(ABS(moras__2[[#This Row],[Z-Score de edad]])&gt;1.96, "Atípico","Normal")</f>
        <v>Normal</v>
      </c>
      <c r="L731">
        <f>(moras__2[[#This Row],[SALARIO]]-AVERAGE(C:C)) / _xlfn.STDEV.P(C:C)</f>
        <v>-9.2910282355832298E-3</v>
      </c>
      <c r="M731" t="str">
        <f>IF(ABS(moras__2[[#This Row],[Z-Score de salario]])&gt;1.96, "Atípico", "Normal")</f>
        <v>Normal</v>
      </c>
      <c r="N731" s="5">
        <f t="shared" si="33"/>
        <v>650000</v>
      </c>
      <c r="O731" s="5">
        <f t="shared" si="34"/>
        <v>39</v>
      </c>
      <c r="P731" s="5" t="str">
        <f t="shared" si="35"/>
        <v>ASALARIADO</v>
      </c>
      <c r="Q731" s="5" t="e">
        <f ca="1">IF($H731="SI", $O731, _xludf.NA())</f>
        <v>#NAME?</v>
      </c>
      <c r="R731" s="5">
        <f>IF($H731="NO",$O731, _xludf.NA())</f>
        <v>39</v>
      </c>
      <c r="S731" s="5" t="e">
        <f ca="1">IF($H731="SI",$N731, _xludf.NA())</f>
        <v>#NAME?</v>
      </c>
      <c r="T731" s="5">
        <f>IF($H731="NO",$N731, _xludf.NA())</f>
        <v>650000</v>
      </c>
    </row>
    <row r="732" spans="1:20" x14ac:dyDescent="0.3">
      <c r="A732">
        <v>731</v>
      </c>
      <c r="B732" t="s">
        <v>9</v>
      </c>
      <c r="C732">
        <v>1005435.78</v>
      </c>
      <c r="D732" t="s">
        <v>14</v>
      </c>
      <c r="E732" t="s">
        <v>11</v>
      </c>
      <c r="F732" t="s">
        <v>12</v>
      </c>
      <c r="G732" t="s">
        <v>13</v>
      </c>
      <c r="H732" t="s">
        <v>13</v>
      </c>
      <c r="I732">
        <v>60</v>
      </c>
      <c r="J732">
        <f>(moras__2[[#This Row],[EDAD]]-AVERAGE(I:I))/ _xlfn.STDEV.P(I:I)</f>
        <v>1.2770935505942189</v>
      </c>
      <c r="K732" t="str">
        <f>IF(ABS(moras__2[[#This Row],[Z-Score de edad]])&gt;1.96, "Atípico","Normal")</f>
        <v>Normal</v>
      </c>
      <c r="L732">
        <f>(moras__2[[#This Row],[SALARIO]]-AVERAGE(C:C)) / _xlfn.STDEV.P(C:C)</f>
        <v>0.42902005728089876</v>
      </c>
      <c r="M732" t="str">
        <f>IF(ABS(moras__2[[#This Row],[Z-Score de salario]])&gt;1.96, "Atípico", "Normal")</f>
        <v>Normal</v>
      </c>
      <c r="N732" s="5">
        <f t="shared" si="33"/>
        <v>1005435.78</v>
      </c>
      <c r="O732" s="5">
        <f t="shared" si="34"/>
        <v>60</v>
      </c>
      <c r="P732" s="5" t="str">
        <f t="shared" si="35"/>
        <v>PENSIONADOS EN SU PROPIO SISTEMA</v>
      </c>
      <c r="Q732" s="5" t="e">
        <f ca="1">IF($H732="SI", $O732, _xludf.NA())</f>
        <v>#NAME?</v>
      </c>
      <c r="R732" s="5">
        <f>IF($H732="NO",$O732, _xludf.NA())</f>
        <v>60</v>
      </c>
      <c r="S732" s="5" t="e">
        <f ca="1">IF($H732="SI",$N732, _xludf.NA())</f>
        <v>#NAME?</v>
      </c>
      <c r="T732" s="5">
        <f>IF($H732="NO",$N732, _xludf.NA())</f>
        <v>1005435.78</v>
      </c>
    </row>
    <row r="733" spans="1:20" x14ac:dyDescent="0.3">
      <c r="A733">
        <v>732</v>
      </c>
      <c r="B733" t="s">
        <v>15</v>
      </c>
      <c r="C733">
        <v>639148</v>
      </c>
      <c r="D733" t="s">
        <v>18</v>
      </c>
      <c r="E733" t="s">
        <v>16</v>
      </c>
      <c r="F733" t="s">
        <v>12</v>
      </c>
      <c r="G733" t="s">
        <v>12</v>
      </c>
      <c r="H733" t="s">
        <v>12</v>
      </c>
      <c r="I733">
        <v>49</v>
      </c>
      <c r="J733">
        <f>(moras__2[[#This Row],[EDAD]]-AVERAGE(I:I))/ _xlfn.STDEV.P(I:I)</f>
        <v>0.50068722861407822</v>
      </c>
      <c r="K733" t="str">
        <f>IF(ABS(moras__2[[#This Row],[Z-Score de edad]])&gt;1.96, "Atípico","Normal")</f>
        <v>Normal</v>
      </c>
      <c r="L733">
        <f>(moras__2[[#This Row],[SALARIO]]-AVERAGE(C:C)) / _xlfn.STDEV.P(C:C)</f>
        <v>-2.2673338536546354E-2</v>
      </c>
      <c r="M733" t="str">
        <f>IF(ABS(moras__2[[#This Row],[Z-Score de salario]])&gt;1.96, "Atípico", "Normal")</f>
        <v>Normal</v>
      </c>
      <c r="N733" s="5">
        <f t="shared" si="33"/>
        <v>639148</v>
      </c>
      <c r="O733" s="5">
        <f t="shared" si="34"/>
        <v>49</v>
      </c>
      <c r="P733" s="5" t="str">
        <f t="shared" si="35"/>
        <v>TRABAJADOR INDEPENDIENTE</v>
      </c>
      <c r="Q733" s="5">
        <f>IF($H733="SI", $O733, _xludf.NA())</f>
        <v>49</v>
      </c>
      <c r="R733" s="5" t="e">
        <f ca="1">IF($H733="NO",$O733, _xludf.NA())</f>
        <v>#NAME?</v>
      </c>
      <c r="S733" s="5">
        <f>IF($H733="SI",$N733, _xludf.NA())</f>
        <v>639148</v>
      </c>
      <c r="T733" s="5" t="e">
        <f ca="1">IF($H733="NO",$N733, _xludf.NA())</f>
        <v>#NAME?</v>
      </c>
    </row>
    <row r="734" spans="1:20" x14ac:dyDescent="0.3">
      <c r="A734">
        <v>733</v>
      </c>
      <c r="B734" t="s">
        <v>9</v>
      </c>
      <c r="C734">
        <v>1329203.8999999999</v>
      </c>
      <c r="D734" t="s">
        <v>10</v>
      </c>
      <c r="E734" t="s">
        <v>11</v>
      </c>
      <c r="F734" t="s">
        <v>12</v>
      </c>
      <c r="G734" t="s">
        <v>13</v>
      </c>
      <c r="H734" t="s">
        <v>13</v>
      </c>
      <c r="I734">
        <v>45</v>
      </c>
      <c r="J734">
        <f>(moras__2[[#This Row],[EDAD]]-AVERAGE(I:I))/ _xlfn.STDEV.P(I:I)</f>
        <v>0.2183576569849362</v>
      </c>
      <c r="K734" t="str">
        <f>IF(ABS(moras__2[[#This Row],[Z-Score de edad]])&gt;1.96, "Atípico","Normal")</f>
        <v>Normal</v>
      </c>
      <c r="L734">
        <f>(moras__2[[#This Row],[SALARIO]]-AVERAGE(C:C)) / _xlfn.STDEV.P(C:C)</f>
        <v>0.82827968199518764</v>
      </c>
      <c r="M734" t="str">
        <f>IF(ABS(moras__2[[#This Row],[Z-Score de salario]])&gt;1.96, "Atípico", "Normal")</f>
        <v>Normal</v>
      </c>
      <c r="N734" s="5">
        <f t="shared" si="33"/>
        <v>1329203.8999999999</v>
      </c>
      <c r="O734" s="5">
        <f t="shared" si="34"/>
        <v>45</v>
      </c>
      <c r="P734" s="5" t="str">
        <f t="shared" si="35"/>
        <v>ASALARIADO</v>
      </c>
      <c r="Q734" s="5" t="e">
        <f ca="1">IF($H734="SI", $O734, _xludf.NA())</f>
        <v>#NAME?</v>
      </c>
      <c r="R734" s="5">
        <f>IF($H734="NO",$O734, _xludf.NA())</f>
        <v>45</v>
      </c>
      <c r="S734" s="5" t="e">
        <f ca="1">IF($H734="SI",$N734, _xludf.NA())</f>
        <v>#NAME?</v>
      </c>
      <c r="T734" s="5">
        <f>IF($H734="NO",$N734, _xludf.NA())</f>
        <v>1329203.8999999999</v>
      </c>
    </row>
    <row r="735" spans="1:20" x14ac:dyDescent="0.3">
      <c r="A735">
        <v>734</v>
      </c>
      <c r="B735" t="s">
        <v>15</v>
      </c>
      <c r="C735">
        <v>370861.03</v>
      </c>
      <c r="D735" t="s">
        <v>10</v>
      </c>
      <c r="E735" t="s">
        <v>16</v>
      </c>
      <c r="F735" t="s">
        <v>12</v>
      </c>
      <c r="G735" t="s">
        <v>13</v>
      </c>
      <c r="H735" t="s">
        <v>13</v>
      </c>
      <c r="I735">
        <v>48</v>
      </c>
      <c r="J735">
        <f>(moras__2[[#This Row],[EDAD]]-AVERAGE(I:I))/ _xlfn.STDEV.P(I:I)</f>
        <v>0.43010483570679275</v>
      </c>
      <c r="K735" t="str">
        <f>IF(ABS(moras__2[[#This Row],[Z-Score de edad]])&gt;1.96, "Atípico","Normal")</f>
        <v>Normal</v>
      </c>
      <c r="L735">
        <f>(moras__2[[#This Row],[SALARIO]]-AVERAGE(C:C)) / _xlfn.STDEV.P(C:C)</f>
        <v>-0.35351553188755852</v>
      </c>
      <c r="M735" t="str">
        <f>IF(ABS(moras__2[[#This Row],[Z-Score de salario]])&gt;1.96, "Atípico", "Normal")</f>
        <v>Normal</v>
      </c>
      <c r="N735" s="5">
        <f t="shared" si="33"/>
        <v>370861.03</v>
      </c>
      <c r="O735" s="5">
        <f t="shared" si="34"/>
        <v>48</v>
      </c>
      <c r="P735" s="5" t="str">
        <f t="shared" si="35"/>
        <v>ASALARIADO</v>
      </c>
      <c r="Q735" s="5" t="e">
        <f ca="1">IF($H735="SI", $O735, _xludf.NA())</f>
        <v>#NAME?</v>
      </c>
      <c r="R735" s="5">
        <f>IF($H735="NO",$O735, _xludf.NA())</f>
        <v>48</v>
      </c>
      <c r="S735" s="5" t="e">
        <f ca="1">IF($H735="SI",$N735, _xludf.NA())</f>
        <v>#NAME?</v>
      </c>
      <c r="T735" s="5">
        <f>IF($H735="NO",$N735, _xludf.NA())</f>
        <v>370861.03</v>
      </c>
    </row>
    <row r="736" spans="1:20" x14ac:dyDescent="0.3">
      <c r="A736">
        <v>735</v>
      </c>
      <c r="B736" t="s">
        <v>9</v>
      </c>
      <c r="C736">
        <v>266312</v>
      </c>
      <c r="D736" t="s">
        <v>10</v>
      </c>
      <c r="E736" t="s">
        <v>16</v>
      </c>
      <c r="F736" t="s">
        <v>12</v>
      </c>
      <c r="G736" t="s">
        <v>13</v>
      </c>
      <c r="H736" t="s">
        <v>13</v>
      </c>
      <c r="I736">
        <v>22</v>
      </c>
      <c r="J736">
        <f>(moras__2[[#This Row],[EDAD]]-AVERAGE(I:I))/ _xlfn.STDEV.P(I:I)</f>
        <v>-1.4050373798826306</v>
      </c>
      <c r="K736" t="str">
        <f>IF(ABS(moras__2[[#This Row],[Z-Score de edad]])&gt;1.96, "Atípico","Normal")</f>
        <v>Normal</v>
      </c>
      <c r="L736">
        <f>(moras__2[[#This Row],[SALARIO]]-AVERAGE(C:C)) / _xlfn.STDEV.P(C:C)</f>
        <v>-0.48244177231556284</v>
      </c>
      <c r="M736" t="str">
        <f>IF(ABS(moras__2[[#This Row],[Z-Score de salario]])&gt;1.96, "Atípico", "Normal")</f>
        <v>Normal</v>
      </c>
      <c r="N736" s="5">
        <f t="shared" si="33"/>
        <v>266312</v>
      </c>
      <c r="O736" s="5">
        <f t="shared" si="34"/>
        <v>22</v>
      </c>
      <c r="P736" s="5" t="str">
        <f t="shared" si="35"/>
        <v>ASALARIADO</v>
      </c>
      <c r="Q736" s="5" t="e">
        <f ca="1">IF($H736="SI", $O736, _xludf.NA())</f>
        <v>#NAME?</v>
      </c>
      <c r="R736" s="5">
        <f>IF($H736="NO",$O736, _xludf.NA())</f>
        <v>22</v>
      </c>
      <c r="S736" s="5" t="e">
        <f ca="1">IF($H736="SI",$N736, _xludf.NA())</f>
        <v>#NAME?</v>
      </c>
      <c r="T736" s="5">
        <f>IF($H736="NO",$N736, _xludf.NA())</f>
        <v>266312</v>
      </c>
    </row>
    <row r="737" spans="1:20" x14ac:dyDescent="0.3">
      <c r="A737">
        <v>736</v>
      </c>
      <c r="B737" t="s">
        <v>15</v>
      </c>
      <c r="C737">
        <v>841070</v>
      </c>
      <c r="D737" t="s">
        <v>10</v>
      </c>
      <c r="E737" t="s">
        <v>16</v>
      </c>
      <c r="F737" t="s">
        <v>12</v>
      </c>
      <c r="G737" t="s">
        <v>13</v>
      </c>
      <c r="H737" t="s">
        <v>13</v>
      </c>
      <c r="I737">
        <v>25</v>
      </c>
      <c r="J737">
        <f>(moras__2[[#This Row],[EDAD]]-AVERAGE(I:I))/ _xlfn.STDEV.P(I:I)</f>
        <v>-1.193290201160774</v>
      </c>
      <c r="K737" t="str">
        <f>IF(ABS(moras__2[[#This Row],[Z-Score de edad]])&gt;1.96, "Atípico","Normal")</f>
        <v>Normal</v>
      </c>
      <c r="L737">
        <f>(moras__2[[#This Row],[SALARIO]]-AVERAGE(C:C)) / _xlfn.STDEV.P(C:C)</f>
        <v>0.22632987382901537</v>
      </c>
      <c r="M737" t="str">
        <f>IF(ABS(moras__2[[#This Row],[Z-Score de salario]])&gt;1.96, "Atípico", "Normal")</f>
        <v>Normal</v>
      </c>
      <c r="N737" s="5">
        <f t="shared" si="33"/>
        <v>841070</v>
      </c>
      <c r="O737" s="5">
        <f t="shared" si="34"/>
        <v>25</v>
      </c>
      <c r="P737" s="5" t="str">
        <f t="shared" si="35"/>
        <v>ASALARIADO</v>
      </c>
      <c r="Q737" s="5" t="e">
        <f ca="1">IF($H737="SI", $O737, _xludf.NA())</f>
        <v>#NAME?</v>
      </c>
      <c r="R737" s="5">
        <f>IF($H737="NO",$O737, _xludf.NA())</f>
        <v>25</v>
      </c>
      <c r="S737" s="5" t="e">
        <f ca="1">IF($H737="SI",$N737, _xludf.NA())</f>
        <v>#NAME?</v>
      </c>
      <c r="T737" s="5">
        <f>IF($H737="NO",$N737, _xludf.NA())</f>
        <v>841070</v>
      </c>
    </row>
    <row r="738" spans="1:20" x14ac:dyDescent="0.3">
      <c r="A738">
        <v>737</v>
      </c>
      <c r="B738" t="s">
        <v>9</v>
      </c>
      <c r="C738">
        <v>278035</v>
      </c>
      <c r="D738" t="s">
        <v>18</v>
      </c>
      <c r="E738" t="s">
        <v>16</v>
      </c>
      <c r="F738" t="s">
        <v>12</v>
      </c>
      <c r="G738" t="s">
        <v>13</v>
      </c>
      <c r="H738" t="s">
        <v>13</v>
      </c>
      <c r="I738">
        <v>30</v>
      </c>
      <c r="J738">
        <f>(moras__2[[#This Row],[EDAD]]-AVERAGE(I:I))/ _xlfn.STDEV.P(I:I)</f>
        <v>-0.84037823662434652</v>
      </c>
      <c r="K738" t="str">
        <f>IF(ABS(moras__2[[#This Row],[Z-Score de edad]])&gt;1.96, "Atípico","Normal")</f>
        <v>Normal</v>
      </c>
      <c r="L738">
        <f>(moras__2[[#This Row],[SALARIO]]-AVERAGE(C:C)) / _xlfn.STDEV.P(C:C)</f>
        <v>-0.46798537500094889</v>
      </c>
      <c r="M738" t="str">
        <f>IF(ABS(moras__2[[#This Row],[Z-Score de salario]])&gt;1.96, "Atípico", "Normal")</f>
        <v>Normal</v>
      </c>
      <c r="N738" s="5">
        <f t="shared" si="33"/>
        <v>278035</v>
      </c>
      <c r="O738" s="5">
        <f t="shared" si="34"/>
        <v>30</v>
      </c>
      <c r="P738" s="5" t="str">
        <f t="shared" si="35"/>
        <v>TRABAJADOR INDEPENDIENTE</v>
      </c>
      <c r="Q738" s="5" t="e">
        <f ca="1">IF($H738="SI", $O738, _xludf.NA())</f>
        <v>#NAME?</v>
      </c>
      <c r="R738" s="5">
        <f>IF($H738="NO",$O738, _xludf.NA())</f>
        <v>30</v>
      </c>
      <c r="S738" s="5" t="e">
        <f ca="1">IF($H738="SI",$N738, _xludf.NA())</f>
        <v>#NAME?</v>
      </c>
      <c r="T738" s="5">
        <f>IF($H738="NO",$N738, _xludf.NA())</f>
        <v>278035</v>
      </c>
    </row>
    <row r="739" spans="1:20" x14ac:dyDescent="0.3">
      <c r="A739">
        <v>738</v>
      </c>
      <c r="B739" t="s">
        <v>15</v>
      </c>
      <c r="C739">
        <v>310124</v>
      </c>
      <c r="D739" t="s">
        <v>18</v>
      </c>
      <c r="E739" t="s">
        <v>16</v>
      </c>
      <c r="F739" t="s">
        <v>12</v>
      </c>
      <c r="G739" t="s">
        <v>13</v>
      </c>
      <c r="H739" t="s">
        <v>13</v>
      </c>
      <c r="I739">
        <v>44</v>
      </c>
      <c r="J739">
        <f>(moras__2[[#This Row],[EDAD]]-AVERAGE(I:I))/ _xlfn.STDEV.P(I:I)</f>
        <v>0.14777526407765068</v>
      </c>
      <c r="K739" t="str">
        <f>IF(ABS(moras__2[[#This Row],[Z-Score de edad]])&gt;1.96, "Atípico","Normal")</f>
        <v>Normal</v>
      </c>
      <c r="L739">
        <f>(moras__2[[#This Row],[SALARIO]]-AVERAGE(C:C)) / _xlfn.STDEV.P(C:C)</f>
        <v>-0.42841433231318576</v>
      </c>
      <c r="M739" t="str">
        <f>IF(ABS(moras__2[[#This Row],[Z-Score de salario]])&gt;1.96, "Atípico", "Normal")</f>
        <v>Normal</v>
      </c>
      <c r="N739" s="5">
        <f t="shared" si="33"/>
        <v>310124</v>
      </c>
      <c r="O739" s="5">
        <f t="shared" si="34"/>
        <v>44</v>
      </c>
      <c r="P739" s="5" t="str">
        <f t="shared" si="35"/>
        <v>TRABAJADOR INDEPENDIENTE</v>
      </c>
      <c r="Q739" s="5" t="e">
        <f ca="1">IF($H739="SI", $O739, _xludf.NA())</f>
        <v>#NAME?</v>
      </c>
      <c r="R739" s="5">
        <f>IF($H739="NO",$O739, _xludf.NA())</f>
        <v>44</v>
      </c>
      <c r="S739" s="5" t="e">
        <f ca="1">IF($H739="SI",$N739, _xludf.NA())</f>
        <v>#NAME?</v>
      </c>
      <c r="T739" s="5">
        <f>IF($H739="NO",$N739, _xludf.NA())</f>
        <v>310124</v>
      </c>
    </row>
    <row r="740" spans="1:20" x14ac:dyDescent="0.3">
      <c r="A740">
        <v>739</v>
      </c>
      <c r="B740" t="s">
        <v>9</v>
      </c>
      <c r="C740">
        <v>299647</v>
      </c>
      <c r="D740" t="s">
        <v>17</v>
      </c>
      <c r="E740" t="s">
        <v>16</v>
      </c>
      <c r="F740" t="s">
        <v>12</v>
      </c>
      <c r="G740" t="s">
        <v>13</v>
      </c>
      <c r="H740" t="s">
        <v>13</v>
      </c>
      <c r="I740">
        <v>67</v>
      </c>
      <c r="J740">
        <f>(moras__2[[#This Row],[EDAD]]-AVERAGE(I:I))/ _xlfn.STDEV.P(I:I)</f>
        <v>1.7711703009452175</v>
      </c>
      <c r="K740" t="str">
        <f>IF(ABS(moras__2[[#This Row],[Z-Score de edad]])&gt;1.96, "Atípico","Normal")</f>
        <v>Normal</v>
      </c>
      <c r="L740">
        <f>(moras__2[[#This Row],[SALARIO]]-AVERAGE(C:C)) / _xlfn.STDEV.P(C:C)</f>
        <v>-0.44133420561056785</v>
      </c>
      <c r="M740" t="str">
        <f>IF(ABS(moras__2[[#This Row],[Z-Score de salario]])&gt;1.96, "Atípico", "Normal")</f>
        <v>Normal</v>
      </c>
      <c r="N740" s="5">
        <f t="shared" si="33"/>
        <v>299647</v>
      </c>
      <c r="O740" s="5">
        <f t="shared" si="34"/>
        <v>67</v>
      </c>
      <c r="P740" s="5" t="str">
        <f t="shared" si="35"/>
        <v>ASEGURADO VOLUNTARIO</v>
      </c>
      <c r="Q740" s="5" t="e">
        <f ca="1">IF($H740="SI", $O740, _xludf.NA())</f>
        <v>#NAME?</v>
      </c>
      <c r="R740" s="5">
        <f>IF($H740="NO",$O740, _xludf.NA())</f>
        <v>67</v>
      </c>
      <c r="S740" s="5" t="e">
        <f ca="1">IF($H740="SI",$N740, _xludf.NA())</f>
        <v>#NAME?</v>
      </c>
      <c r="T740" s="5">
        <f>IF($H740="NO",$N740, _xludf.NA())</f>
        <v>299647</v>
      </c>
    </row>
    <row r="741" spans="1:20" x14ac:dyDescent="0.3">
      <c r="A741">
        <v>740</v>
      </c>
      <c r="B741" t="s">
        <v>15</v>
      </c>
      <c r="C741">
        <v>300018</v>
      </c>
      <c r="D741" t="s">
        <v>17</v>
      </c>
      <c r="E741" t="s">
        <v>16</v>
      </c>
      <c r="F741" t="s">
        <v>12</v>
      </c>
      <c r="G741" t="s">
        <v>13</v>
      </c>
      <c r="H741" t="s">
        <v>13</v>
      </c>
      <c r="I741">
        <v>61</v>
      </c>
      <c r="J741">
        <f>(moras__2[[#This Row],[EDAD]]-AVERAGE(I:I))/ _xlfn.STDEV.P(I:I)</f>
        <v>1.3476759435015044</v>
      </c>
      <c r="K741" t="str">
        <f>IF(ABS(moras__2[[#This Row],[Z-Score de edad]])&gt;1.96, "Atípico","Normal")</f>
        <v>Normal</v>
      </c>
      <c r="L741">
        <f>(moras__2[[#This Row],[SALARIO]]-AVERAGE(C:C)) / _xlfn.STDEV.P(C:C)</f>
        <v>-0.44087670126835837</v>
      </c>
      <c r="M741" t="str">
        <f>IF(ABS(moras__2[[#This Row],[Z-Score de salario]])&gt;1.96, "Atípico", "Normal")</f>
        <v>Normal</v>
      </c>
      <c r="N741" s="5">
        <f t="shared" si="33"/>
        <v>300018</v>
      </c>
      <c r="O741" s="5">
        <f t="shared" si="34"/>
        <v>61</v>
      </c>
      <c r="P741" s="5" t="str">
        <f t="shared" si="35"/>
        <v>ASEGURADO VOLUNTARIO</v>
      </c>
      <c r="Q741" s="5" t="e">
        <f ca="1">IF($H741="SI", $O741, _xludf.NA())</f>
        <v>#NAME?</v>
      </c>
      <c r="R741" s="5">
        <f>IF($H741="NO",$O741, _xludf.NA())</f>
        <v>61</v>
      </c>
      <c r="S741" s="5" t="e">
        <f ca="1">IF($H741="SI",$N741, _xludf.NA())</f>
        <v>#NAME?</v>
      </c>
      <c r="T741" s="5">
        <f>IF($H741="NO",$N741, _xludf.NA())</f>
        <v>300018</v>
      </c>
    </row>
    <row r="742" spans="1:20" x14ac:dyDescent="0.3">
      <c r="A742">
        <v>741</v>
      </c>
      <c r="B742" t="s">
        <v>15</v>
      </c>
      <c r="C742">
        <v>278030</v>
      </c>
      <c r="D742" t="s">
        <v>19</v>
      </c>
      <c r="E742" t="s">
        <v>16</v>
      </c>
      <c r="F742" t="s">
        <v>12</v>
      </c>
      <c r="G742" t="s">
        <v>13</v>
      </c>
      <c r="H742" t="s">
        <v>13</v>
      </c>
      <c r="I742">
        <v>41</v>
      </c>
      <c r="J742">
        <f>(moras__2[[#This Row],[EDAD]]-AVERAGE(I:I))/ _xlfn.STDEV.P(I:I)</f>
        <v>-6.397191464420586E-2</v>
      </c>
      <c r="K742" t="str">
        <f>IF(ABS(moras__2[[#This Row],[Z-Score de edad]])&gt;1.96, "Atípico","Normal")</f>
        <v>Normal</v>
      </c>
      <c r="L742">
        <f>(moras__2[[#This Row],[SALARIO]]-AVERAGE(C:C)) / _xlfn.STDEV.P(C:C)</f>
        <v>-0.46799154082766331</v>
      </c>
      <c r="M742" t="str">
        <f>IF(ABS(moras__2[[#This Row],[Z-Score de salario]])&gt;1.96, "Atípico", "Normal")</f>
        <v>Normal</v>
      </c>
      <c r="N742" s="5">
        <f t="shared" si="33"/>
        <v>278030</v>
      </c>
      <c r="O742" s="5">
        <f t="shared" si="34"/>
        <v>41</v>
      </c>
      <c r="P742" s="5" t="str">
        <f t="shared" si="35"/>
        <v>CONVENIOS ESPECIALES DE TRABAJADORES INDEPENDIENTES</v>
      </c>
      <c r="Q742" s="5" t="e">
        <f ca="1">IF($H742="SI", $O742, _xludf.NA())</f>
        <v>#NAME?</v>
      </c>
      <c r="R742" s="5">
        <f>IF($H742="NO",$O742, _xludf.NA())</f>
        <v>41</v>
      </c>
      <c r="S742" s="5" t="e">
        <f ca="1">IF($H742="SI",$N742, _xludf.NA())</f>
        <v>#NAME?</v>
      </c>
      <c r="T742" s="5">
        <f>IF($H742="NO",$N742, _xludf.NA())</f>
        <v>278030</v>
      </c>
    </row>
    <row r="743" spans="1:20" x14ac:dyDescent="0.3">
      <c r="A743">
        <v>742</v>
      </c>
      <c r="B743" t="s">
        <v>15</v>
      </c>
      <c r="C743">
        <v>194000</v>
      </c>
      <c r="D743" t="s">
        <v>10</v>
      </c>
      <c r="E743" t="s">
        <v>16</v>
      </c>
      <c r="F743" t="s">
        <v>12</v>
      </c>
      <c r="G743" t="s">
        <v>12</v>
      </c>
      <c r="H743" t="s">
        <v>13</v>
      </c>
      <c r="I743">
        <v>33</v>
      </c>
      <c r="J743">
        <f>(moras__2[[#This Row],[EDAD]]-AVERAGE(I:I))/ _xlfn.STDEV.P(I:I)</f>
        <v>-0.62863105790248996</v>
      </c>
      <c r="K743" t="str">
        <f>IF(ABS(moras__2[[#This Row],[Z-Score de edad]])&gt;1.96, "Atípico","Normal")</f>
        <v>Normal</v>
      </c>
      <c r="L743">
        <f>(moras__2[[#This Row],[SALARIO]]-AVERAGE(C:C)) / _xlfn.STDEV.P(C:C)</f>
        <v>-0.57161442459009704</v>
      </c>
      <c r="M743" t="str">
        <f>IF(ABS(moras__2[[#This Row],[Z-Score de salario]])&gt;1.96, "Atípico", "Normal")</f>
        <v>Normal</v>
      </c>
      <c r="N743" s="5">
        <f t="shared" si="33"/>
        <v>194000</v>
      </c>
      <c r="O743" s="5">
        <f t="shared" si="34"/>
        <v>33</v>
      </c>
      <c r="P743" s="5" t="str">
        <f t="shared" si="35"/>
        <v>ASALARIADO</v>
      </c>
      <c r="Q743" s="5" t="e">
        <f ca="1">IF($H743="SI", $O743, _xludf.NA())</f>
        <v>#NAME?</v>
      </c>
      <c r="R743" s="5">
        <f>IF($H743="NO",$O743, _xludf.NA())</f>
        <v>33</v>
      </c>
      <c r="S743" s="5" t="e">
        <f ca="1">IF($H743="SI",$N743, _xludf.NA())</f>
        <v>#NAME?</v>
      </c>
      <c r="T743" s="5">
        <f>IF($H743="NO",$N743, _xludf.NA())</f>
        <v>194000</v>
      </c>
    </row>
    <row r="744" spans="1:20" x14ac:dyDescent="0.3">
      <c r="A744">
        <v>743</v>
      </c>
      <c r="B744" t="s">
        <v>9</v>
      </c>
      <c r="C744">
        <v>639148</v>
      </c>
      <c r="D744" t="s">
        <v>18</v>
      </c>
      <c r="E744" t="s">
        <v>16</v>
      </c>
      <c r="F744" t="s">
        <v>12</v>
      </c>
      <c r="G744" t="s">
        <v>13</v>
      </c>
      <c r="H744" t="s">
        <v>12</v>
      </c>
      <c r="I744">
        <v>39</v>
      </c>
      <c r="J744">
        <f>(moras__2[[#This Row],[EDAD]]-AVERAGE(I:I))/ _xlfn.STDEV.P(I:I)</f>
        <v>-0.20513670045877688</v>
      </c>
      <c r="K744" t="str">
        <f>IF(ABS(moras__2[[#This Row],[Z-Score de edad]])&gt;1.96, "Atípico","Normal")</f>
        <v>Normal</v>
      </c>
      <c r="L744">
        <f>(moras__2[[#This Row],[SALARIO]]-AVERAGE(C:C)) / _xlfn.STDEV.P(C:C)</f>
        <v>-2.2673338536546354E-2</v>
      </c>
      <c r="M744" t="str">
        <f>IF(ABS(moras__2[[#This Row],[Z-Score de salario]])&gt;1.96, "Atípico", "Normal")</f>
        <v>Normal</v>
      </c>
      <c r="N744" s="5">
        <f t="shared" si="33"/>
        <v>639148</v>
      </c>
      <c r="O744" s="5">
        <f t="shared" si="34"/>
        <v>39</v>
      </c>
      <c r="P744" s="5" t="str">
        <f t="shared" si="35"/>
        <v>TRABAJADOR INDEPENDIENTE</v>
      </c>
      <c r="Q744" s="5">
        <f>IF($H744="SI", $O744, _xludf.NA())</f>
        <v>39</v>
      </c>
      <c r="R744" s="5" t="e">
        <f ca="1">IF($H744="NO",$O744, _xludf.NA())</f>
        <v>#NAME?</v>
      </c>
      <c r="S744" s="5">
        <f>IF($H744="SI",$N744, _xludf.NA())</f>
        <v>639148</v>
      </c>
      <c r="T744" s="5" t="e">
        <f ca="1">IF($H744="NO",$N744, _xludf.NA())</f>
        <v>#NAME?</v>
      </c>
    </row>
    <row r="745" spans="1:20" x14ac:dyDescent="0.3">
      <c r="A745">
        <v>744</v>
      </c>
      <c r="B745" t="s">
        <v>15</v>
      </c>
      <c r="C745">
        <v>232016.33</v>
      </c>
      <c r="D745" t="s">
        <v>10</v>
      </c>
      <c r="E745" t="s">
        <v>16</v>
      </c>
      <c r="F745" t="s">
        <v>12</v>
      </c>
      <c r="G745" t="s">
        <v>12</v>
      </c>
      <c r="H745" t="s">
        <v>12</v>
      </c>
      <c r="I745">
        <v>47</v>
      </c>
      <c r="J745">
        <f>(moras__2[[#This Row],[EDAD]]-AVERAGE(I:I))/ _xlfn.STDEV.P(I:I)</f>
        <v>0.35952244279950724</v>
      </c>
      <c r="K745" t="str">
        <f>IF(ABS(moras__2[[#This Row],[Z-Score de edad]])&gt;1.96, "Atípico","Normal")</f>
        <v>Normal</v>
      </c>
      <c r="L745">
        <f>(moras__2[[#This Row],[SALARIO]]-AVERAGE(C:C)) / _xlfn.STDEV.P(C:C)</f>
        <v>-0.52473400397050507</v>
      </c>
      <c r="M745" t="str">
        <f>IF(ABS(moras__2[[#This Row],[Z-Score de salario]])&gt;1.96, "Atípico", "Normal")</f>
        <v>Normal</v>
      </c>
      <c r="N745" s="5">
        <f t="shared" si="33"/>
        <v>232016.33</v>
      </c>
      <c r="O745" s="5">
        <f t="shared" si="34"/>
        <v>47</v>
      </c>
      <c r="P745" s="5" t="str">
        <f t="shared" si="35"/>
        <v>ASALARIADO</v>
      </c>
      <c r="Q745" s="5">
        <f>IF($H745="SI", $O745, _xludf.NA())</f>
        <v>47</v>
      </c>
      <c r="R745" s="5" t="e">
        <f ca="1">IF($H745="NO",$O745, _xludf.NA())</f>
        <v>#NAME?</v>
      </c>
      <c r="S745" s="5">
        <f>IF($H745="SI",$N745, _xludf.NA())</f>
        <v>232016.33</v>
      </c>
      <c r="T745" s="5" t="e">
        <f ca="1">IF($H745="NO",$N745, _xludf.NA())</f>
        <v>#NAME?</v>
      </c>
    </row>
    <row r="746" spans="1:20" x14ac:dyDescent="0.3">
      <c r="A746">
        <v>745</v>
      </c>
      <c r="B746" t="s">
        <v>9</v>
      </c>
      <c r="C746">
        <v>255658.75</v>
      </c>
      <c r="D746" t="s">
        <v>10</v>
      </c>
      <c r="E746" t="s">
        <v>16</v>
      </c>
      <c r="F746" t="s">
        <v>12</v>
      </c>
      <c r="G746" t="s">
        <v>13</v>
      </c>
      <c r="H746" t="s">
        <v>13</v>
      </c>
      <c r="I746">
        <v>32</v>
      </c>
      <c r="J746">
        <f>(moras__2[[#This Row],[EDAD]]-AVERAGE(I:I))/ _xlfn.STDEV.P(I:I)</f>
        <v>-0.69921345080977548</v>
      </c>
      <c r="K746" t="str">
        <f>IF(ABS(moras__2[[#This Row],[Z-Score de edad]])&gt;1.96, "Atípico","Normal")</f>
        <v>Normal</v>
      </c>
      <c r="L746">
        <f>(moras__2[[#This Row],[SALARIO]]-AVERAGE(C:C)) / _xlfn.STDEV.P(C:C)</f>
        <v>-0.49557899100462804</v>
      </c>
      <c r="M746" t="str">
        <f>IF(ABS(moras__2[[#This Row],[Z-Score de salario]])&gt;1.96, "Atípico", "Normal")</f>
        <v>Normal</v>
      </c>
      <c r="N746" s="5">
        <f t="shared" si="33"/>
        <v>255658.75</v>
      </c>
      <c r="O746" s="5">
        <f t="shared" si="34"/>
        <v>32</v>
      </c>
      <c r="P746" s="5" t="str">
        <f t="shared" si="35"/>
        <v>ASALARIADO</v>
      </c>
      <c r="Q746" s="5" t="e">
        <f ca="1">IF($H746="SI", $O746, _xludf.NA())</f>
        <v>#NAME?</v>
      </c>
      <c r="R746" s="5">
        <f>IF($H746="NO",$O746, _xludf.NA())</f>
        <v>32</v>
      </c>
      <c r="S746" s="5" t="e">
        <f ca="1">IF($H746="SI",$N746, _xludf.NA())</f>
        <v>#NAME?</v>
      </c>
      <c r="T746" s="5">
        <f>IF($H746="NO",$N746, _xludf.NA())</f>
        <v>255658.75</v>
      </c>
    </row>
    <row r="747" spans="1:20" x14ac:dyDescent="0.3">
      <c r="A747">
        <v>746</v>
      </c>
      <c r="B747" t="s">
        <v>9</v>
      </c>
      <c r="C747">
        <v>311586</v>
      </c>
      <c r="D747" t="s">
        <v>10</v>
      </c>
      <c r="E747" t="s">
        <v>16</v>
      </c>
      <c r="F747" t="s">
        <v>12</v>
      </c>
      <c r="G747" t="s">
        <v>13</v>
      </c>
      <c r="H747" t="s">
        <v>13</v>
      </c>
      <c r="I747">
        <v>51</v>
      </c>
      <c r="J747">
        <f>(moras__2[[#This Row],[EDAD]]-AVERAGE(I:I))/ _xlfn.STDEV.P(I:I)</f>
        <v>0.64185201442864925</v>
      </c>
      <c r="K747" t="str">
        <f>IF(ABS(moras__2[[#This Row],[Z-Score de edad]])&gt;1.96, "Atípico","Normal")</f>
        <v>Normal</v>
      </c>
      <c r="L747">
        <f>(moras__2[[#This Row],[SALARIO]]-AVERAGE(C:C)) / _xlfn.STDEV.P(C:C)</f>
        <v>-0.42661144458189121</v>
      </c>
      <c r="M747" t="str">
        <f>IF(ABS(moras__2[[#This Row],[Z-Score de salario]])&gt;1.96, "Atípico", "Normal")</f>
        <v>Normal</v>
      </c>
      <c r="N747" s="5">
        <f t="shared" si="33"/>
        <v>311586</v>
      </c>
      <c r="O747" s="5">
        <f t="shared" si="34"/>
        <v>51</v>
      </c>
      <c r="P747" s="5" t="str">
        <f t="shared" si="35"/>
        <v>ASALARIADO</v>
      </c>
      <c r="Q747" s="5" t="e">
        <f ca="1">IF($H747="SI", $O747, _xludf.NA())</f>
        <v>#NAME?</v>
      </c>
      <c r="R747" s="5">
        <f>IF($H747="NO",$O747, _xludf.NA())</f>
        <v>51</v>
      </c>
      <c r="S747" s="5" t="e">
        <f ca="1">IF($H747="SI",$N747, _xludf.NA())</f>
        <v>#NAME?</v>
      </c>
      <c r="T747" s="5">
        <f>IF($H747="NO",$N747, _xludf.NA())</f>
        <v>311586</v>
      </c>
    </row>
    <row r="748" spans="1:20" x14ac:dyDescent="0.3">
      <c r="A748">
        <v>747</v>
      </c>
      <c r="B748" t="s">
        <v>15</v>
      </c>
      <c r="C748">
        <v>933864.5</v>
      </c>
      <c r="D748" t="s">
        <v>10</v>
      </c>
      <c r="E748" t="s">
        <v>11</v>
      </c>
      <c r="F748" t="s">
        <v>12</v>
      </c>
      <c r="G748" t="s">
        <v>13</v>
      </c>
      <c r="H748" t="s">
        <v>13</v>
      </c>
      <c r="I748">
        <v>31</v>
      </c>
      <c r="J748">
        <f>(moras__2[[#This Row],[EDAD]]-AVERAGE(I:I))/ _xlfn.STDEV.P(I:I)</f>
        <v>-0.769795843717061</v>
      </c>
      <c r="K748" t="str">
        <f>IF(ABS(moras__2[[#This Row],[Z-Score de edad]])&gt;1.96, "Atípico","Normal")</f>
        <v>Normal</v>
      </c>
      <c r="L748">
        <f>(moras__2[[#This Row],[SALARIO]]-AVERAGE(C:C)) / _xlfn.STDEV.P(C:C)</f>
        <v>0.34076083523914458</v>
      </c>
      <c r="M748" t="str">
        <f>IF(ABS(moras__2[[#This Row],[Z-Score de salario]])&gt;1.96, "Atípico", "Normal")</f>
        <v>Normal</v>
      </c>
      <c r="N748" s="5">
        <f t="shared" si="33"/>
        <v>933864.5</v>
      </c>
      <c r="O748" s="5">
        <f t="shared" si="34"/>
        <v>31</v>
      </c>
      <c r="P748" s="5" t="str">
        <f t="shared" si="35"/>
        <v>ASALARIADO</v>
      </c>
      <c r="Q748" s="5" t="e">
        <f ca="1">IF($H748="SI", $O748, _xludf.NA())</f>
        <v>#NAME?</v>
      </c>
      <c r="R748" s="5">
        <f>IF($H748="NO",$O748, _xludf.NA())</f>
        <v>31</v>
      </c>
      <c r="S748" s="5" t="e">
        <f ca="1">IF($H748="SI",$N748, _xludf.NA())</f>
        <v>#NAME?</v>
      </c>
      <c r="T748" s="5">
        <f>IF($H748="NO",$N748, _xludf.NA())</f>
        <v>933864.5</v>
      </c>
    </row>
    <row r="749" spans="1:20" x14ac:dyDescent="0.3">
      <c r="A749">
        <v>748</v>
      </c>
      <c r="B749" t="s">
        <v>9</v>
      </c>
      <c r="C749">
        <v>310124</v>
      </c>
      <c r="D749" t="s">
        <v>18</v>
      </c>
      <c r="E749" t="s">
        <v>16</v>
      </c>
      <c r="F749" t="s">
        <v>12</v>
      </c>
      <c r="G749" t="s">
        <v>13</v>
      </c>
      <c r="H749" t="s">
        <v>13</v>
      </c>
      <c r="I749">
        <v>45</v>
      </c>
      <c r="J749">
        <f>(moras__2[[#This Row],[EDAD]]-AVERAGE(I:I))/ _xlfn.STDEV.P(I:I)</f>
        <v>0.2183576569849362</v>
      </c>
      <c r="K749" t="str">
        <f>IF(ABS(moras__2[[#This Row],[Z-Score de edad]])&gt;1.96, "Atípico","Normal")</f>
        <v>Normal</v>
      </c>
      <c r="L749">
        <f>(moras__2[[#This Row],[SALARIO]]-AVERAGE(C:C)) / _xlfn.STDEV.P(C:C)</f>
        <v>-0.42841433231318576</v>
      </c>
      <c r="M749" t="str">
        <f>IF(ABS(moras__2[[#This Row],[Z-Score de salario]])&gt;1.96, "Atípico", "Normal")</f>
        <v>Normal</v>
      </c>
      <c r="N749" s="5">
        <f t="shared" si="33"/>
        <v>310124</v>
      </c>
      <c r="O749" s="5">
        <f t="shared" si="34"/>
        <v>45</v>
      </c>
      <c r="P749" s="5" t="str">
        <f t="shared" si="35"/>
        <v>TRABAJADOR INDEPENDIENTE</v>
      </c>
      <c r="Q749" s="5" t="e">
        <f ca="1">IF($H749="SI", $O749, _xludf.NA())</f>
        <v>#NAME?</v>
      </c>
      <c r="R749" s="5">
        <f>IF($H749="NO",$O749, _xludf.NA())</f>
        <v>45</v>
      </c>
      <c r="S749" s="5" t="e">
        <f ca="1">IF($H749="SI",$N749, _xludf.NA())</f>
        <v>#NAME?</v>
      </c>
      <c r="T749" s="5">
        <f>IF($H749="NO",$N749, _xludf.NA())</f>
        <v>310124</v>
      </c>
    </row>
    <row r="750" spans="1:20" x14ac:dyDescent="0.3">
      <c r="A750">
        <v>749</v>
      </c>
      <c r="B750" t="s">
        <v>15</v>
      </c>
      <c r="C750">
        <v>359544.27</v>
      </c>
      <c r="D750" t="s">
        <v>10</v>
      </c>
      <c r="E750" t="s">
        <v>16</v>
      </c>
      <c r="F750" t="s">
        <v>12</v>
      </c>
      <c r="G750" t="s">
        <v>13</v>
      </c>
      <c r="H750" t="s">
        <v>13</v>
      </c>
      <c r="I750">
        <v>25</v>
      </c>
      <c r="J750">
        <f>(moras__2[[#This Row],[EDAD]]-AVERAGE(I:I))/ _xlfn.STDEV.P(I:I)</f>
        <v>-1.193290201160774</v>
      </c>
      <c r="K750" t="str">
        <f>IF(ABS(moras__2[[#This Row],[Z-Score de edad]])&gt;1.96, "Atípico","Normal")</f>
        <v>Normal</v>
      </c>
      <c r="L750">
        <f>(moras__2[[#This Row],[SALARIO]]-AVERAGE(C:C)) / _xlfn.STDEV.P(C:C)</f>
        <v>-0.36747096811327984</v>
      </c>
      <c r="M750" t="str">
        <f>IF(ABS(moras__2[[#This Row],[Z-Score de salario]])&gt;1.96, "Atípico", "Normal")</f>
        <v>Normal</v>
      </c>
      <c r="N750" s="5">
        <f t="shared" si="33"/>
        <v>359544.27</v>
      </c>
      <c r="O750" s="5">
        <f t="shared" si="34"/>
        <v>25</v>
      </c>
      <c r="P750" s="5" t="str">
        <f t="shared" si="35"/>
        <v>ASALARIADO</v>
      </c>
      <c r="Q750" s="5" t="e">
        <f ca="1">IF($H750="SI", $O750, _xludf.NA())</f>
        <v>#NAME?</v>
      </c>
      <c r="R750" s="5">
        <f>IF($H750="NO",$O750, _xludf.NA())</f>
        <v>25</v>
      </c>
      <c r="S750" s="5" t="e">
        <f ca="1">IF($H750="SI",$N750, _xludf.NA())</f>
        <v>#NAME?</v>
      </c>
      <c r="T750" s="5">
        <f>IF($H750="NO",$N750, _xludf.NA())</f>
        <v>359544.27</v>
      </c>
    </row>
    <row r="751" spans="1:20" x14ac:dyDescent="0.3">
      <c r="A751">
        <v>750</v>
      </c>
      <c r="B751" t="s">
        <v>9</v>
      </c>
      <c r="C751">
        <v>298000</v>
      </c>
      <c r="D751" t="s">
        <v>17</v>
      </c>
      <c r="E751" t="s">
        <v>16</v>
      </c>
      <c r="F751" t="s">
        <v>12</v>
      </c>
      <c r="G751" t="s">
        <v>13</v>
      </c>
      <c r="H751" t="s">
        <v>13</v>
      </c>
      <c r="I751">
        <v>63</v>
      </c>
      <c r="J751">
        <f>(moras__2[[#This Row],[EDAD]]-AVERAGE(I:I))/ _xlfn.STDEV.P(I:I)</f>
        <v>1.4888407293160755</v>
      </c>
      <c r="K751" t="str">
        <f>IF(ABS(moras__2[[#This Row],[Z-Score de edad]])&gt;1.96, "Atípico","Normal")</f>
        <v>Normal</v>
      </c>
      <c r="L751">
        <f>(moras__2[[#This Row],[SALARIO]]-AVERAGE(C:C)) / _xlfn.STDEV.P(C:C)</f>
        <v>-0.44336522893029567</v>
      </c>
      <c r="M751" t="str">
        <f>IF(ABS(moras__2[[#This Row],[Z-Score de salario]])&gt;1.96, "Atípico", "Normal")</f>
        <v>Normal</v>
      </c>
      <c r="N751" s="5">
        <f t="shared" si="33"/>
        <v>298000</v>
      </c>
      <c r="O751" s="5">
        <f t="shared" si="34"/>
        <v>63</v>
      </c>
      <c r="P751" s="5" t="str">
        <f t="shared" si="35"/>
        <v>ASEGURADO VOLUNTARIO</v>
      </c>
      <c r="Q751" s="5" t="e">
        <f ca="1">IF($H751="SI", $O751, _xludf.NA())</f>
        <v>#NAME?</v>
      </c>
      <c r="R751" s="5">
        <f>IF($H751="NO",$O751, _xludf.NA())</f>
        <v>63</v>
      </c>
      <c r="S751" s="5" t="e">
        <f ca="1">IF($H751="SI",$N751, _xludf.NA())</f>
        <v>#NAME?</v>
      </c>
      <c r="T751" s="5">
        <f>IF($H751="NO",$N751, _xludf.NA())</f>
        <v>298000</v>
      </c>
    </row>
    <row r="752" spans="1:20" x14ac:dyDescent="0.3">
      <c r="A752">
        <v>751</v>
      </c>
      <c r="B752" t="s">
        <v>15</v>
      </c>
      <c r="C752">
        <v>990303</v>
      </c>
      <c r="D752" t="s">
        <v>14</v>
      </c>
      <c r="E752" t="s">
        <v>11</v>
      </c>
      <c r="F752" t="s">
        <v>12</v>
      </c>
      <c r="G752" t="s">
        <v>13</v>
      </c>
      <c r="H752" t="s">
        <v>13</v>
      </c>
      <c r="I752">
        <v>80</v>
      </c>
      <c r="J752">
        <f>(moras__2[[#This Row],[EDAD]]-AVERAGE(I:I))/ _xlfn.STDEV.P(I:I)</f>
        <v>2.6887414087399293</v>
      </c>
      <c r="K752" t="str">
        <f>IF(ABS(moras__2[[#This Row],[Z-Score de edad]])&gt;1.96, "Atípico","Normal")</f>
        <v>Atípico</v>
      </c>
      <c r="L752">
        <f>(moras__2[[#This Row],[SALARIO]]-AVERAGE(C:C)) / _xlfn.STDEV.P(C:C)</f>
        <v>0.41035883744343021</v>
      </c>
      <c r="M752" t="str">
        <f>IF(ABS(moras__2[[#This Row],[Z-Score de salario]])&gt;1.96, "Atípico", "Normal")</f>
        <v>Normal</v>
      </c>
      <c r="N752" s="5">
        <f t="shared" si="33"/>
        <v>990303</v>
      </c>
      <c r="O752" s="5">
        <f t="shared" si="34"/>
        <v>80</v>
      </c>
      <c r="P752" s="5" t="str">
        <f t="shared" si="35"/>
        <v>PENSIONADOS EN SU PROPIO SISTEMA</v>
      </c>
      <c r="Q752" s="5" t="e">
        <f ca="1">IF($H752="SI", $O752, _xludf.NA())</f>
        <v>#NAME?</v>
      </c>
      <c r="R752" s="5">
        <f>IF($H752="NO",$O752, _xludf.NA())</f>
        <v>80</v>
      </c>
      <c r="S752" s="5" t="e">
        <f ca="1">IF($H752="SI",$N752, _xludf.NA())</f>
        <v>#NAME?</v>
      </c>
      <c r="T752" s="5">
        <f>IF($H752="NO",$N752, _xludf.NA())</f>
        <v>990303</v>
      </c>
    </row>
    <row r="753" spans="1:20" x14ac:dyDescent="0.3">
      <c r="A753">
        <v>752</v>
      </c>
      <c r="B753" t="s">
        <v>15</v>
      </c>
      <c r="C753">
        <v>297046</v>
      </c>
      <c r="D753" t="s">
        <v>17</v>
      </c>
      <c r="E753" t="s">
        <v>16</v>
      </c>
      <c r="F753" t="s">
        <v>12</v>
      </c>
      <c r="G753" t="s">
        <v>13</v>
      </c>
      <c r="H753" t="s">
        <v>13</v>
      </c>
      <c r="I753">
        <v>39</v>
      </c>
      <c r="J753">
        <f>(moras__2[[#This Row],[EDAD]]-AVERAGE(I:I))/ _xlfn.STDEV.P(I:I)</f>
        <v>-0.20513670045877688</v>
      </c>
      <c r="K753" t="str">
        <f>IF(ABS(moras__2[[#This Row],[Z-Score de edad]])&gt;1.96, "Atípico","Normal")</f>
        <v>Normal</v>
      </c>
      <c r="L753">
        <f>(moras__2[[#This Row],[SALARIO]]-AVERAGE(C:C)) / _xlfn.STDEV.P(C:C)</f>
        <v>-0.44454166866740574</v>
      </c>
      <c r="M753" t="str">
        <f>IF(ABS(moras__2[[#This Row],[Z-Score de salario]])&gt;1.96, "Atípico", "Normal")</f>
        <v>Normal</v>
      </c>
      <c r="N753" s="5">
        <f t="shared" si="33"/>
        <v>297046</v>
      </c>
      <c r="O753" s="5">
        <f t="shared" si="34"/>
        <v>39</v>
      </c>
      <c r="P753" s="5" t="str">
        <f t="shared" si="35"/>
        <v>ASEGURADO VOLUNTARIO</v>
      </c>
      <c r="Q753" s="5" t="e">
        <f ca="1">IF($H753="SI", $O753, _xludf.NA())</f>
        <v>#NAME?</v>
      </c>
      <c r="R753" s="5">
        <f>IF($H753="NO",$O753, _xludf.NA())</f>
        <v>39</v>
      </c>
      <c r="S753" s="5" t="e">
        <f ca="1">IF($H753="SI",$N753, _xludf.NA())</f>
        <v>#NAME?</v>
      </c>
      <c r="T753" s="5">
        <f>IF($H753="NO",$N753, _xludf.NA())</f>
        <v>297046</v>
      </c>
    </row>
    <row r="754" spans="1:20" x14ac:dyDescent="0.3">
      <c r="A754">
        <v>753</v>
      </c>
      <c r="B754" t="s">
        <v>9</v>
      </c>
      <c r="C754">
        <v>2760356.1</v>
      </c>
      <c r="D754" t="s">
        <v>10</v>
      </c>
      <c r="E754" t="s">
        <v>11</v>
      </c>
      <c r="F754" t="s">
        <v>12</v>
      </c>
      <c r="G754" t="s">
        <v>13</v>
      </c>
      <c r="H754" t="s">
        <v>13</v>
      </c>
      <c r="I754">
        <v>28</v>
      </c>
      <c r="J754">
        <f>(moras__2[[#This Row],[EDAD]]-AVERAGE(I:I))/ _xlfn.STDEV.P(I:I)</f>
        <v>-0.98154302243891756</v>
      </c>
      <c r="K754" t="str">
        <f>IF(ABS(moras__2[[#This Row],[Z-Score de edad]])&gt;1.96, "Atípico","Normal")</f>
        <v>Normal</v>
      </c>
      <c r="L754">
        <f>(moras__2[[#This Row],[SALARIO]]-AVERAGE(C:C)) / _xlfn.STDEV.P(C:C)</f>
        <v>2.5931269754255264</v>
      </c>
      <c r="M754" t="str">
        <f>IF(ABS(moras__2[[#This Row],[Z-Score de salario]])&gt;1.96, "Atípico", "Normal")</f>
        <v>Atípico</v>
      </c>
      <c r="N754" s="5">
        <f t="shared" si="33"/>
        <v>2760356.1</v>
      </c>
      <c r="O754" s="5">
        <f t="shared" si="34"/>
        <v>28</v>
      </c>
      <c r="P754" s="5" t="str">
        <f t="shared" si="35"/>
        <v>ASALARIADO</v>
      </c>
      <c r="Q754" s="5" t="e">
        <f ca="1">IF($H754="SI", $O754, _xludf.NA())</f>
        <v>#NAME?</v>
      </c>
      <c r="R754" s="5">
        <f>IF($H754="NO",$O754, _xludf.NA())</f>
        <v>28</v>
      </c>
      <c r="S754" s="5" t="e">
        <f ca="1">IF($H754="SI",$N754, _xludf.NA())</f>
        <v>#NAME?</v>
      </c>
      <c r="T754" s="5">
        <f>IF($H754="NO",$N754, _xludf.NA())</f>
        <v>2760356.1</v>
      </c>
    </row>
    <row r="755" spans="1:20" x14ac:dyDescent="0.3">
      <c r="A755">
        <v>754</v>
      </c>
      <c r="B755" t="s">
        <v>9</v>
      </c>
      <c r="C755">
        <v>2244669.12</v>
      </c>
      <c r="D755" t="s">
        <v>10</v>
      </c>
      <c r="E755" t="s">
        <v>16</v>
      </c>
      <c r="F755" t="s">
        <v>12</v>
      </c>
      <c r="G755" t="s">
        <v>13</v>
      </c>
      <c r="H755" t="s">
        <v>13</v>
      </c>
      <c r="I755">
        <v>37</v>
      </c>
      <c r="J755">
        <f>(moras__2[[#This Row],[EDAD]]-AVERAGE(I:I))/ _xlfn.STDEV.P(I:I)</f>
        <v>-0.34630148627334789</v>
      </c>
      <c r="K755" t="str">
        <f>IF(ABS(moras__2[[#This Row],[Z-Score de edad]])&gt;1.96, "Atípico","Normal")</f>
        <v>Normal</v>
      </c>
      <c r="L755">
        <f>(moras__2[[#This Row],[SALARIO]]-AVERAGE(C:C)) / _xlfn.STDEV.P(C:C)</f>
        <v>1.9571996639136795</v>
      </c>
      <c r="M755" t="str">
        <f>IF(ABS(moras__2[[#This Row],[Z-Score de salario]])&gt;1.96, "Atípico", "Normal")</f>
        <v>Normal</v>
      </c>
      <c r="N755" s="5">
        <f t="shared" si="33"/>
        <v>2244669.12</v>
      </c>
      <c r="O755" s="5">
        <f t="shared" si="34"/>
        <v>37</v>
      </c>
      <c r="P755" s="5" t="str">
        <f t="shared" si="35"/>
        <v>ASALARIADO</v>
      </c>
      <c r="Q755" s="5" t="e">
        <f ca="1">IF($H755="SI", $O755, _xludf.NA())</f>
        <v>#NAME?</v>
      </c>
      <c r="R755" s="5">
        <f>IF($H755="NO",$O755, _xludf.NA())</f>
        <v>37</v>
      </c>
      <c r="S755" s="5" t="e">
        <f ca="1">IF($H755="SI",$N755, _xludf.NA())</f>
        <v>#NAME?</v>
      </c>
      <c r="T755" s="5">
        <f>IF($H755="NO",$N755, _xludf.NA())</f>
        <v>2244669.12</v>
      </c>
    </row>
    <row r="756" spans="1:20" x14ac:dyDescent="0.3">
      <c r="A756">
        <v>755</v>
      </c>
      <c r="B756" t="s">
        <v>15</v>
      </c>
      <c r="C756">
        <v>297045</v>
      </c>
      <c r="D756" t="s">
        <v>18</v>
      </c>
      <c r="E756" t="s">
        <v>16</v>
      </c>
      <c r="F756" t="s">
        <v>12</v>
      </c>
      <c r="G756" t="s">
        <v>13</v>
      </c>
      <c r="H756" t="s">
        <v>12</v>
      </c>
      <c r="I756">
        <v>53</v>
      </c>
      <c r="J756">
        <f>(moras__2[[#This Row],[EDAD]]-AVERAGE(I:I))/ _xlfn.STDEV.P(I:I)</f>
        <v>0.78301680024322029</v>
      </c>
      <c r="K756" t="str">
        <f>IF(ABS(moras__2[[#This Row],[Z-Score de edad]])&gt;1.96, "Atípico","Normal")</f>
        <v>Normal</v>
      </c>
      <c r="L756">
        <f>(moras__2[[#This Row],[SALARIO]]-AVERAGE(C:C)) / _xlfn.STDEV.P(C:C)</f>
        <v>-0.44454290183274864</v>
      </c>
      <c r="M756" t="str">
        <f>IF(ABS(moras__2[[#This Row],[Z-Score de salario]])&gt;1.96, "Atípico", "Normal")</f>
        <v>Normal</v>
      </c>
      <c r="N756" s="5">
        <f t="shared" si="33"/>
        <v>297045</v>
      </c>
      <c r="O756" s="5">
        <f t="shared" si="34"/>
        <v>53</v>
      </c>
      <c r="P756" s="5" t="str">
        <f t="shared" si="35"/>
        <v>TRABAJADOR INDEPENDIENTE</v>
      </c>
      <c r="Q756" s="5">
        <f>IF($H756="SI", $O756, _xludf.NA())</f>
        <v>53</v>
      </c>
      <c r="R756" s="5" t="e">
        <f ca="1">IF($H756="NO",$O756, _xludf.NA())</f>
        <v>#NAME?</v>
      </c>
      <c r="S756" s="5">
        <f>IF($H756="SI",$N756, _xludf.NA())</f>
        <v>297045</v>
      </c>
      <c r="T756" s="5" t="e">
        <f ca="1">IF($H756="NO",$N756, _xludf.NA())</f>
        <v>#NAME?</v>
      </c>
    </row>
    <row r="757" spans="1:20" x14ac:dyDescent="0.3">
      <c r="A757">
        <v>756</v>
      </c>
      <c r="B757" t="s">
        <v>9</v>
      </c>
      <c r="C757">
        <v>1271852.72</v>
      </c>
      <c r="D757" t="s">
        <v>10</v>
      </c>
      <c r="E757" t="s">
        <v>16</v>
      </c>
      <c r="F757" t="s">
        <v>12</v>
      </c>
      <c r="G757" t="s">
        <v>13</v>
      </c>
      <c r="H757" t="s">
        <v>13</v>
      </c>
      <c r="I757">
        <v>34</v>
      </c>
      <c r="J757">
        <f>(moras__2[[#This Row],[EDAD]]-AVERAGE(I:I))/ _xlfn.STDEV.P(I:I)</f>
        <v>-0.55804866499520445</v>
      </c>
      <c r="K757" t="str">
        <f>IF(ABS(moras__2[[#This Row],[Z-Score de edad]])&gt;1.96, "Atípico","Normal")</f>
        <v>Normal</v>
      </c>
      <c r="L757">
        <f>(moras__2[[#This Row],[SALARIO]]-AVERAGE(C:C)) / _xlfn.STDEV.P(C:C)</f>
        <v>0.75755619444575995</v>
      </c>
      <c r="M757" t="str">
        <f>IF(ABS(moras__2[[#This Row],[Z-Score de salario]])&gt;1.96, "Atípico", "Normal")</f>
        <v>Normal</v>
      </c>
      <c r="N757" s="5">
        <f t="shared" si="33"/>
        <v>1271852.72</v>
      </c>
      <c r="O757" s="5">
        <f t="shared" si="34"/>
        <v>34</v>
      </c>
      <c r="P757" s="5" t="str">
        <f t="shared" si="35"/>
        <v>ASALARIADO</v>
      </c>
      <c r="Q757" s="5" t="e">
        <f ca="1">IF($H757="SI", $O757, _xludf.NA())</f>
        <v>#NAME?</v>
      </c>
      <c r="R757" s="5">
        <f>IF($H757="NO",$O757, _xludf.NA())</f>
        <v>34</v>
      </c>
      <c r="S757" s="5" t="e">
        <f ca="1">IF($H757="SI",$N757, _xludf.NA())</f>
        <v>#NAME?</v>
      </c>
      <c r="T757" s="5">
        <f>IF($H757="NO",$N757, _xludf.NA())</f>
        <v>1271852.72</v>
      </c>
    </row>
    <row r="758" spans="1:20" x14ac:dyDescent="0.3">
      <c r="A758">
        <v>757</v>
      </c>
      <c r="B758" t="s">
        <v>15</v>
      </c>
      <c r="C758">
        <v>2058548.97</v>
      </c>
      <c r="D758" t="s">
        <v>10</v>
      </c>
      <c r="E758" t="s">
        <v>11</v>
      </c>
      <c r="F758" t="s">
        <v>12</v>
      </c>
      <c r="G758" t="s">
        <v>13</v>
      </c>
      <c r="H758" t="s">
        <v>13</v>
      </c>
      <c r="I758">
        <v>38</v>
      </c>
      <c r="J758">
        <f>(moras__2[[#This Row],[EDAD]]-AVERAGE(I:I))/ _xlfn.STDEV.P(I:I)</f>
        <v>-0.27571909336606237</v>
      </c>
      <c r="K758" t="str">
        <f>IF(ABS(moras__2[[#This Row],[Z-Score de edad]])&gt;1.96, "Atípico","Normal")</f>
        <v>Normal</v>
      </c>
      <c r="L758">
        <f>(moras__2[[#This Row],[SALARIO]]-AVERAGE(C:C)) / _xlfn.STDEV.P(C:C)</f>
        <v>1.7276827453215489</v>
      </c>
      <c r="M758" t="str">
        <f>IF(ABS(moras__2[[#This Row],[Z-Score de salario]])&gt;1.96, "Atípico", "Normal")</f>
        <v>Normal</v>
      </c>
      <c r="N758" s="5">
        <f t="shared" si="33"/>
        <v>2058548.97</v>
      </c>
      <c r="O758" s="5">
        <f t="shared" si="34"/>
        <v>38</v>
      </c>
      <c r="P758" s="5" t="str">
        <f t="shared" si="35"/>
        <v>ASALARIADO</v>
      </c>
      <c r="Q758" s="5" t="e">
        <f ca="1">IF($H758="SI", $O758, _xludf.NA())</f>
        <v>#NAME?</v>
      </c>
      <c r="R758" s="5">
        <f>IF($H758="NO",$O758, _xludf.NA())</f>
        <v>38</v>
      </c>
      <c r="S758" s="5" t="e">
        <f ca="1">IF($H758="SI",$N758, _xludf.NA())</f>
        <v>#NAME?</v>
      </c>
      <c r="T758" s="5">
        <f>IF($H758="NO",$N758, _xludf.NA())</f>
        <v>2058548.97</v>
      </c>
    </row>
    <row r="759" spans="1:20" x14ac:dyDescent="0.3">
      <c r="A759">
        <v>758</v>
      </c>
      <c r="B759" t="s">
        <v>15</v>
      </c>
      <c r="C759">
        <v>352379</v>
      </c>
      <c r="D759" t="s">
        <v>10</v>
      </c>
      <c r="E759" t="s">
        <v>16</v>
      </c>
      <c r="F759" t="s">
        <v>12</v>
      </c>
      <c r="G759" t="s">
        <v>13</v>
      </c>
      <c r="H759" t="s">
        <v>13</v>
      </c>
      <c r="I759">
        <v>39</v>
      </c>
      <c r="J759">
        <f>(moras__2[[#This Row],[EDAD]]-AVERAGE(I:I))/ _xlfn.STDEV.P(I:I)</f>
        <v>-0.20513670045877688</v>
      </c>
      <c r="K759" t="str">
        <f>IF(ABS(moras__2[[#This Row],[Z-Score de edad]])&gt;1.96, "Atípico","Normal")</f>
        <v>Normal</v>
      </c>
      <c r="L759">
        <f>(moras__2[[#This Row],[SALARIO]]-AVERAGE(C:C)) / _xlfn.STDEV.P(C:C)</f>
        <v>-0.37630693074967703</v>
      </c>
      <c r="M759" t="str">
        <f>IF(ABS(moras__2[[#This Row],[Z-Score de salario]])&gt;1.96, "Atípico", "Normal")</f>
        <v>Normal</v>
      </c>
      <c r="N759" s="5">
        <f t="shared" si="33"/>
        <v>352379</v>
      </c>
      <c r="O759" s="5">
        <f t="shared" si="34"/>
        <v>39</v>
      </c>
      <c r="P759" s="5" t="str">
        <f t="shared" si="35"/>
        <v>ASALARIADO</v>
      </c>
      <c r="Q759" s="5" t="e">
        <f ca="1">IF($H759="SI", $O759, _xludf.NA())</f>
        <v>#NAME?</v>
      </c>
      <c r="R759" s="5">
        <f>IF($H759="NO",$O759, _xludf.NA())</f>
        <v>39</v>
      </c>
      <c r="S759" s="5" t="e">
        <f ca="1">IF($H759="SI",$N759, _xludf.NA())</f>
        <v>#NAME?</v>
      </c>
      <c r="T759" s="5">
        <f>IF($H759="NO",$N759, _xludf.NA())</f>
        <v>352379</v>
      </c>
    </row>
    <row r="760" spans="1:20" x14ac:dyDescent="0.3">
      <c r="A760">
        <v>759</v>
      </c>
      <c r="B760" t="s">
        <v>15</v>
      </c>
      <c r="C760">
        <v>2389951.08</v>
      </c>
      <c r="D760" t="s">
        <v>10</v>
      </c>
      <c r="E760" t="s">
        <v>11</v>
      </c>
      <c r="F760" t="s">
        <v>12</v>
      </c>
      <c r="G760" t="s">
        <v>13</v>
      </c>
      <c r="H760" t="s">
        <v>13</v>
      </c>
      <c r="I760">
        <v>61</v>
      </c>
      <c r="J760">
        <f>(moras__2[[#This Row],[EDAD]]-AVERAGE(I:I))/ _xlfn.STDEV.P(I:I)</f>
        <v>1.3476759435015044</v>
      </c>
      <c r="K760" t="str">
        <f>IF(ABS(moras__2[[#This Row],[Z-Score de edad]])&gt;1.96, "Atípico","Normal")</f>
        <v>Normal</v>
      </c>
      <c r="L760">
        <f>(moras__2[[#This Row],[SALARIO]]-AVERAGE(C:C)) / _xlfn.STDEV.P(C:C)</f>
        <v>2.1363563419317511</v>
      </c>
      <c r="M760" t="str">
        <f>IF(ABS(moras__2[[#This Row],[Z-Score de salario]])&gt;1.96, "Atípico", "Normal")</f>
        <v>Atípico</v>
      </c>
      <c r="N760" s="5">
        <f t="shared" si="33"/>
        <v>2389951.08</v>
      </c>
      <c r="O760" s="5">
        <f t="shared" si="34"/>
        <v>61</v>
      </c>
      <c r="P760" s="5" t="str">
        <f t="shared" si="35"/>
        <v>ASALARIADO</v>
      </c>
      <c r="Q760" s="5" t="e">
        <f ca="1">IF($H760="SI", $O760, _xludf.NA())</f>
        <v>#NAME?</v>
      </c>
      <c r="R760" s="5">
        <f>IF($H760="NO",$O760, _xludf.NA())</f>
        <v>61</v>
      </c>
      <c r="S760" s="5" t="e">
        <f ca="1">IF($H760="SI",$N760, _xludf.NA())</f>
        <v>#NAME?</v>
      </c>
      <c r="T760" s="5">
        <f>IF($H760="NO",$N760, _xludf.NA())</f>
        <v>2389951.08</v>
      </c>
    </row>
    <row r="761" spans="1:20" x14ac:dyDescent="0.3">
      <c r="A761">
        <v>760</v>
      </c>
      <c r="B761" t="s">
        <v>15</v>
      </c>
      <c r="C761">
        <v>450886</v>
      </c>
      <c r="D761" t="s">
        <v>18</v>
      </c>
      <c r="E761" t="s">
        <v>16</v>
      </c>
      <c r="F761" t="s">
        <v>12</v>
      </c>
      <c r="G761" t="s">
        <v>13</v>
      </c>
      <c r="H761" t="s">
        <v>12</v>
      </c>
      <c r="I761">
        <v>51</v>
      </c>
      <c r="J761">
        <f>(moras__2[[#This Row],[EDAD]]-AVERAGE(I:I))/ _xlfn.STDEV.P(I:I)</f>
        <v>0.64185201442864925</v>
      </c>
      <c r="K761" t="str">
        <f>IF(ABS(moras__2[[#This Row],[Z-Score de edad]])&gt;1.96, "Atípico","Normal")</f>
        <v>Normal</v>
      </c>
      <c r="L761">
        <f>(moras__2[[#This Row],[SALARIO]]-AVERAGE(C:C)) / _xlfn.STDEV.P(C:C)</f>
        <v>-0.25483151231833029</v>
      </c>
      <c r="M761" t="str">
        <f>IF(ABS(moras__2[[#This Row],[Z-Score de salario]])&gt;1.96, "Atípico", "Normal")</f>
        <v>Normal</v>
      </c>
      <c r="N761" s="5">
        <f t="shared" si="33"/>
        <v>450886</v>
      </c>
      <c r="O761" s="5">
        <f t="shared" si="34"/>
        <v>51</v>
      </c>
      <c r="P761" s="5" t="str">
        <f t="shared" si="35"/>
        <v>TRABAJADOR INDEPENDIENTE</v>
      </c>
      <c r="Q761" s="5">
        <f>IF($H761="SI", $O761, _xludf.NA())</f>
        <v>51</v>
      </c>
      <c r="R761" s="5" t="e">
        <f ca="1">IF($H761="NO",$O761, _xludf.NA())</f>
        <v>#NAME?</v>
      </c>
      <c r="S761" s="5">
        <f>IF($H761="SI",$N761, _xludf.NA())</f>
        <v>450886</v>
      </c>
      <c r="T761" s="5" t="e">
        <f ca="1">IF($H761="NO",$N761, _xludf.NA())</f>
        <v>#NAME?</v>
      </c>
    </row>
    <row r="762" spans="1:20" x14ac:dyDescent="0.3">
      <c r="A762">
        <v>761</v>
      </c>
      <c r="B762" t="s">
        <v>9</v>
      </c>
      <c r="C762">
        <v>558635.76</v>
      </c>
      <c r="D762" t="s">
        <v>10</v>
      </c>
      <c r="E762" t="s">
        <v>16</v>
      </c>
      <c r="F762" t="s">
        <v>12</v>
      </c>
      <c r="G762" t="s">
        <v>13</v>
      </c>
      <c r="H762" t="s">
        <v>13</v>
      </c>
      <c r="I762">
        <v>34</v>
      </c>
      <c r="J762">
        <f>(moras__2[[#This Row],[EDAD]]-AVERAGE(I:I))/ _xlfn.STDEV.P(I:I)</f>
        <v>-0.55804866499520445</v>
      </c>
      <c r="K762" t="str">
        <f>IF(ABS(moras__2[[#This Row],[Z-Score de edad]])&gt;1.96, "Atípico","Normal")</f>
        <v>Normal</v>
      </c>
      <c r="L762">
        <f>(moras__2[[#This Row],[SALARIO]]-AVERAGE(C:C)) / _xlfn.STDEV.P(C:C)</f>
        <v>-0.12195824258240104</v>
      </c>
      <c r="M762" t="str">
        <f>IF(ABS(moras__2[[#This Row],[Z-Score de salario]])&gt;1.96, "Atípico", "Normal")</f>
        <v>Normal</v>
      </c>
      <c r="N762" s="5">
        <f t="shared" si="33"/>
        <v>558635.76</v>
      </c>
      <c r="O762" s="5">
        <f t="shared" si="34"/>
        <v>34</v>
      </c>
      <c r="P762" s="5" t="str">
        <f t="shared" si="35"/>
        <v>ASALARIADO</v>
      </c>
      <c r="Q762" s="5" t="e">
        <f ca="1">IF($H762="SI", $O762, _xludf.NA())</f>
        <v>#NAME?</v>
      </c>
      <c r="R762" s="5">
        <f>IF($H762="NO",$O762, _xludf.NA())</f>
        <v>34</v>
      </c>
      <c r="S762" s="5" t="e">
        <f ca="1">IF($H762="SI",$N762, _xludf.NA())</f>
        <v>#NAME?</v>
      </c>
      <c r="T762" s="5">
        <f>IF($H762="NO",$N762, _xludf.NA())</f>
        <v>558635.76</v>
      </c>
    </row>
    <row r="763" spans="1:20" x14ac:dyDescent="0.3">
      <c r="A763">
        <v>762</v>
      </c>
      <c r="B763" t="s">
        <v>9</v>
      </c>
      <c r="C763">
        <v>489159</v>
      </c>
      <c r="D763" t="s">
        <v>10</v>
      </c>
      <c r="E763" t="s">
        <v>16</v>
      </c>
      <c r="F763" t="s">
        <v>12</v>
      </c>
      <c r="G763" t="s">
        <v>12</v>
      </c>
      <c r="H763" t="s">
        <v>13</v>
      </c>
      <c r="I763">
        <v>34</v>
      </c>
      <c r="J763">
        <f>(moras__2[[#This Row],[EDAD]]-AVERAGE(I:I))/ _xlfn.STDEV.P(I:I)</f>
        <v>-0.55804866499520445</v>
      </c>
      <c r="K763" t="str">
        <f>IF(ABS(moras__2[[#This Row],[Z-Score de edad]])&gt;1.96, "Atípico","Normal")</f>
        <v>Normal</v>
      </c>
      <c r="L763">
        <f>(moras__2[[#This Row],[SALARIO]]-AVERAGE(C:C)) / _xlfn.STDEV.P(C:C)</f>
        <v>-0.20763457515018052</v>
      </c>
      <c r="M763" t="str">
        <f>IF(ABS(moras__2[[#This Row],[Z-Score de salario]])&gt;1.96, "Atípico", "Normal")</f>
        <v>Normal</v>
      </c>
      <c r="N763" s="5">
        <f t="shared" si="33"/>
        <v>489159</v>
      </c>
      <c r="O763" s="5">
        <f t="shared" si="34"/>
        <v>34</v>
      </c>
      <c r="P763" s="5" t="str">
        <f t="shared" si="35"/>
        <v>ASALARIADO</v>
      </c>
      <c r="Q763" s="5" t="e">
        <f ca="1">IF($H763="SI", $O763, _xludf.NA())</f>
        <v>#NAME?</v>
      </c>
      <c r="R763" s="5">
        <f>IF($H763="NO",$O763, _xludf.NA())</f>
        <v>34</v>
      </c>
      <c r="S763" s="5" t="e">
        <f ca="1">IF($H763="SI",$N763, _xludf.NA())</f>
        <v>#NAME?</v>
      </c>
      <c r="T763" s="5">
        <f>IF($H763="NO",$N763, _xludf.NA())</f>
        <v>489159</v>
      </c>
    </row>
    <row r="764" spans="1:20" x14ac:dyDescent="0.3">
      <c r="A764">
        <v>763</v>
      </c>
      <c r="B764" t="s">
        <v>15</v>
      </c>
      <c r="C764">
        <v>463300</v>
      </c>
      <c r="D764" t="s">
        <v>10</v>
      </c>
      <c r="E764" t="s">
        <v>16</v>
      </c>
      <c r="F764" t="s">
        <v>12</v>
      </c>
      <c r="G764" t="s">
        <v>13</v>
      </c>
      <c r="H764" t="s">
        <v>13</v>
      </c>
      <c r="I764">
        <v>40</v>
      </c>
      <c r="J764">
        <f>(moras__2[[#This Row],[EDAD]]-AVERAGE(I:I))/ _xlfn.STDEV.P(I:I)</f>
        <v>-0.13455430755149136</v>
      </c>
      <c r="K764" t="str">
        <f>IF(ABS(moras__2[[#This Row],[Z-Score de edad]])&gt;1.96, "Atípico","Normal")</f>
        <v>Normal</v>
      </c>
      <c r="L764">
        <f>(moras__2[[#This Row],[SALARIO]]-AVERAGE(C:C)) / _xlfn.STDEV.P(C:C)</f>
        <v>-0.2395229977517844</v>
      </c>
      <c r="M764" t="str">
        <f>IF(ABS(moras__2[[#This Row],[Z-Score de salario]])&gt;1.96, "Atípico", "Normal")</f>
        <v>Normal</v>
      </c>
      <c r="N764" s="5">
        <f t="shared" si="33"/>
        <v>463300</v>
      </c>
      <c r="O764" s="5">
        <f t="shared" si="34"/>
        <v>40</v>
      </c>
      <c r="P764" s="5" t="str">
        <f t="shared" si="35"/>
        <v>ASALARIADO</v>
      </c>
      <c r="Q764" s="5" t="e">
        <f ca="1">IF($H764="SI", $O764, _xludf.NA())</f>
        <v>#NAME?</v>
      </c>
      <c r="R764" s="5">
        <f>IF($H764="NO",$O764, _xludf.NA())</f>
        <v>40</v>
      </c>
      <c r="S764" s="5" t="e">
        <f ca="1">IF($H764="SI",$N764, _xludf.NA())</f>
        <v>#NAME?</v>
      </c>
      <c r="T764" s="5">
        <f>IF($H764="NO",$N764, _xludf.NA())</f>
        <v>463300</v>
      </c>
    </row>
    <row r="765" spans="1:20" x14ac:dyDescent="0.3">
      <c r="A765">
        <v>764</v>
      </c>
      <c r="B765" t="s">
        <v>9</v>
      </c>
      <c r="C765">
        <v>360904.76</v>
      </c>
      <c r="D765" t="s">
        <v>10</v>
      </c>
      <c r="E765" t="s">
        <v>16</v>
      </c>
      <c r="F765" t="s">
        <v>12</v>
      </c>
      <c r="G765" t="s">
        <v>12</v>
      </c>
      <c r="H765" t="s">
        <v>13</v>
      </c>
      <c r="I765">
        <v>43</v>
      </c>
      <c r="J765">
        <f>(moras__2[[#This Row],[EDAD]]-AVERAGE(I:I))/ _xlfn.STDEV.P(I:I)</f>
        <v>7.7192871170365177E-2</v>
      </c>
      <c r="K765" t="str">
        <f>IF(ABS(moras__2[[#This Row],[Z-Score de edad]])&gt;1.96, "Atípico","Normal")</f>
        <v>Normal</v>
      </c>
      <c r="L765">
        <f>(moras__2[[#This Row],[SALARIO]]-AVERAGE(C:C)) / _xlfn.STDEV.P(C:C)</f>
        <v>-0.36579325899594134</v>
      </c>
      <c r="M765" t="str">
        <f>IF(ABS(moras__2[[#This Row],[Z-Score de salario]])&gt;1.96, "Atípico", "Normal")</f>
        <v>Normal</v>
      </c>
      <c r="N765" s="5">
        <f t="shared" si="33"/>
        <v>360904.76</v>
      </c>
      <c r="O765" s="5">
        <f t="shared" si="34"/>
        <v>43</v>
      </c>
      <c r="P765" s="5" t="str">
        <f t="shared" si="35"/>
        <v>ASALARIADO</v>
      </c>
      <c r="Q765" s="5" t="e">
        <f ca="1">IF($H765="SI", $O765, _xludf.NA())</f>
        <v>#NAME?</v>
      </c>
      <c r="R765" s="5">
        <f>IF($H765="NO",$O765, _xludf.NA())</f>
        <v>43</v>
      </c>
      <c r="S765" s="5" t="e">
        <f ca="1">IF($H765="SI",$N765, _xludf.NA())</f>
        <v>#NAME?</v>
      </c>
      <c r="T765" s="5">
        <f>IF($H765="NO",$N765, _xludf.NA())</f>
        <v>360904.76</v>
      </c>
    </row>
    <row r="766" spans="1:20" x14ac:dyDescent="0.3">
      <c r="A766">
        <v>765</v>
      </c>
      <c r="B766" t="s">
        <v>15</v>
      </c>
      <c r="C766">
        <v>1156421</v>
      </c>
      <c r="D766" t="s">
        <v>10</v>
      </c>
      <c r="E766" t="s">
        <v>11</v>
      </c>
      <c r="F766" t="s">
        <v>12</v>
      </c>
      <c r="G766" t="s">
        <v>13</v>
      </c>
      <c r="H766" t="s">
        <v>12</v>
      </c>
      <c r="I766">
        <v>36</v>
      </c>
      <c r="J766">
        <f>(moras__2[[#This Row],[EDAD]]-AVERAGE(I:I))/ _xlfn.STDEV.P(I:I)</f>
        <v>-0.41688387918063341</v>
      </c>
      <c r="K766" t="str">
        <f>IF(ABS(moras__2[[#This Row],[Z-Score de edad]])&gt;1.96, "Atípico","Normal")</f>
        <v>Normal</v>
      </c>
      <c r="L766">
        <f>(moras__2[[#This Row],[SALARIO]]-AVERAGE(C:C)) / _xlfn.STDEV.P(C:C)</f>
        <v>0.61520979787241947</v>
      </c>
      <c r="M766" t="str">
        <f>IF(ABS(moras__2[[#This Row],[Z-Score de salario]])&gt;1.96, "Atípico", "Normal")</f>
        <v>Normal</v>
      </c>
      <c r="N766" s="5">
        <f t="shared" si="33"/>
        <v>1156421</v>
      </c>
      <c r="O766" s="5">
        <f t="shared" si="34"/>
        <v>36</v>
      </c>
      <c r="P766" s="5" t="str">
        <f t="shared" si="35"/>
        <v>ASALARIADO</v>
      </c>
      <c r="Q766" s="5">
        <f>IF($H766="SI", $O766, _xludf.NA())</f>
        <v>36</v>
      </c>
      <c r="R766" s="5" t="e">
        <f ca="1">IF($H766="NO",$O766, _xludf.NA())</f>
        <v>#NAME?</v>
      </c>
      <c r="S766" s="5">
        <f>IF($H766="SI",$N766, _xludf.NA())</f>
        <v>1156421</v>
      </c>
      <c r="T766" s="5" t="e">
        <f ca="1">IF($H766="NO",$N766, _xludf.NA())</f>
        <v>#NAME?</v>
      </c>
    </row>
    <row r="767" spans="1:20" x14ac:dyDescent="0.3">
      <c r="A767">
        <v>766</v>
      </c>
      <c r="B767" t="s">
        <v>9</v>
      </c>
      <c r="C767">
        <v>388293</v>
      </c>
      <c r="D767" t="s">
        <v>10</v>
      </c>
      <c r="E767" t="s">
        <v>16</v>
      </c>
      <c r="F767" t="s">
        <v>12</v>
      </c>
      <c r="G767" t="s">
        <v>13</v>
      </c>
      <c r="H767" t="s">
        <v>13</v>
      </c>
      <c r="I767">
        <v>53</v>
      </c>
      <c r="J767">
        <f>(moras__2[[#This Row],[EDAD]]-AVERAGE(I:I))/ _xlfn.STDEV.P(I:I)</f>
        <v>0.78301680024322029</v>
      </c>
      <c r="K767" t="str">
        <f>IF(ABS(moras__2[[#This Row],[Z-Score de edad]])&gt;1.96, "Atípico","Normal")</f>
        <v>Normal</v>
      </c>
      <c r="L767">
        <f>(moras__2[[#This Row],[SALARIO]]-AVERAGE(C:C)) / _xlfn.STDEV.P(C:C)</f>
        <v>-0.33201903062538751</v>
      </c>
      <c r="M767" t="str">
        <f>IF(ABS(moras__2[[#This Row],[Z-Score de salario]])&gt;1.96, "Atípico", "Normal")</f>
        <v>Normal</v>
      </c>
      <c r="N767" s="5">
        <f t="shared" si="33"/>
        <v>388293</v>
      </c>
      <c r="O767" s="5">
        <f t="shared" si="34"/>
        <v>53</v>
      </c>
      <c r="P767" s="5" t="str">
        <f t="shared" si="35"/>
        <v>ASALARIADO</v>
      </c>
      <c r="Q767" s="5" t="e">
        <f ca="1">IF($H767="SI", $O767, _xludf.NA())</f>
        <v>#NAME?</v>
      </c>
      <c r="R767" s="5">
        <f>IF($H767="NO",$O767, _xludf.NA())</f>
        <v>53</v>
      </c>
      <c r="S767" s="5" t="e">
        <f ca="1">IF($H767="SI",$N767, _xludf.NA())</f>
        <v>#NAME?</v>
      </c>
      <c r="T767" s="5">
        <f>IF($H767="NO",$N767, _xludf.NA())</f>
        <v>388293</v>
      </c>
    </row>
    <row r="768" spans="1:20" x14ac:dyDescent="0.3">
      <c r="A768">
        <v>767</v>
      </c>
      <c r="B768" t="s">
        <v>9</v>
      </c>
      <c r="C768">
        <v>1214906</v>
      </c>
      <c r="D768" t="s">
        <v>10</v>
      </c>
      <c r="E768" t="s">
        <v>11</v>
      </c>
      <c r="F768" t="s">
        <v>12</v>
      </c>
      <c r="G768" t="s">
        <v>13</v>
      </c>
      <c r="H768" t="s">
        <v>13</v>
      </c>
      <c r="I768">
        <v>29</v>
      </c>
      <c r="J768">
        <f>(moras__2[[#This Row],[EDAD]]-AVERAGE(I:I))/ _xlfn.STDEV.P(I:I)</f>
        <v>-0.91096062953163204</v>
      </c>
      <c r="K768" t="str">
        <f>IF(ABS(moras__2[[#This Row],[Z-Score de edad]])&gt;1.96, "Atípico","Normal")</f>
        <v>Normal</v>
      </c>
      <c r="L768">
        <f>(moras__2[[#This Row],[SALARIO]]-AVERAGE(C:C)) / _xlfn.STDEV.P(C:C)</f>
        <v>0.68733147295091457</v>
      </c>
      <c r="M768" t="str">
        <f>IF(ABS(moras__2[[#This Row],[Z-Score de salario]])&gt;1.96, "Atípico", "Normal")</f>
        <v>Normal</v>
      </c>
      <c r="N768" s="5">
        <f t="shared" si="33"/>
        <v>1214906</v>
      </c>
      <c r="O768" s="5">
        <f t="shared" si="34"/>
        <v>29</v>
      </c>
      <c r="P768" s="5" t="str">
        <f t="shared" si="35"/>
        <v>ASALARIADO</v>
      </c>
      <c r="Q768" s="5" t="e">
        <f ca="1">IF($H768="SI", $O768, _xludf.NA())</f>
        <v>#NAME?</v>
      </c>
      <c r="R768" s="5">
        <f>IF($H768="NO",$O768, _xludf.NA())</f>
        <v>29</v>
      </c>
      <c r="S768" s="5" t="e">
        <f ca="1">IF($H768="SI",$N768, _xludf.NA())</f>
        <v>#NAME?</v>
      </c>
      <c r="T768" s="5">
        <f>IF($H768="NO",$N768, _xludf.NA())</f>
        <v>1214906</v>
      </c>
    </row>
    <row r="769" spans="1:20" x14ac:dyDescent="0.3">
      <c r="A769">
        <v>768</v>
      </c>
      <c r="B769" t="s">
        <v>9</v>
      </c>
      <c r="C769">
        <v>795801</v>
      </c>
      <c r="D769" t="s">
        <v>10</v>
      </c>
      <c r="E769" t="s">
        <v>11</v>
      </c>
      <c r="F769" t="s">
        <v>12</v>
      </c>
      <c r="G769" t="s">
        <v>13</v>
      </c>
      <c r="H769" t="s">
        <v>13</v>
      </c>
      <c r="I769">
        <v>36</v>
      </c>
      <c r="J769">
        <f>(moras__2[[#This Row],[EDAD]]-AVERAGE(I:I))/ _xlfn.STDEV.P(I:I)</f>
        <v>-0.41688387918063341</v>
      </c>
      <c r="K769" t="str">
        <f>IF(ABS(moras__2[[#This Row],[Z-Score de edad]])&gt;1.96, "Atípico","Normal")</f>
        <v>Normal</v>
      </c>
      <c r="L769">
        <f>(moras__2[[#This Row],[SALARIO]]-AVERAGE(C:C)) / _xlfn.STDEV.P(C:C)</f>
        <v>0.17050571192205816</v>
      </c>
      <c r="M769" t="str">
        <f>IF(ABS(moras__2[[#This Row],[Z-Score de salario]])&gt;1.96, "Atípico", "Normal")</f>
        <v>Normal</v>
      </c>
      <c r="N769" s="5">
        <f t="shared" si="33"/>
        <v>795801</v>
      </c>
      <c r="O769" s="5">
        <f t="shared" si="34"/>
        <v>36</v>
      </c>
      <c r="P769" s="5" t="str">
        <f t="shared" si="35"/>
        <v>ASALARIADO</v>
      </c>
      <c r="Q769" s="5" t="e">
        <f ca="1">IF($H769="SI", $O769, _xludf.NA())</f>
        <v>#NAME?</v>
      </c>
      <c r="R769" s="5">
        <f>IF($H769="NO",$O769, _xludf.NA())</f>
        <v>36</v>
      </c>
      <c r="S769" s="5" t="e">
        <f ca="1">IF($H769="SI",$N769, _xludf.NA())</f>
        <v>#NAME?</v>
      </c>
      <c r="T769" s="5">
        <f>IF($H769="NO",$N769, _xludf.NA())</f>
        <v>795801</v>
      </c>
    </row>
    <row r="770" spans="1:20" x14ac:dyDescent="0.3">
      <c r="A770">
        <v>769</v>
      </c>
      <c r="B770" t="s">
        <v>15</v>
      </c>
      <c r="C770">
        <v>318619.2</v>
      </c>
      <c r="D770" t="s">
        <v>10</v>
      </c>
      <c r="E770" t="s">
        <v>16</v>
      </c>
      <c r="F770" t="s">
        <v>12</v>
      </c>
      <c r="G770" t="s">
        <v>12</v>
      </c>
      <c r="H770" t="s">
        <v>13</v>
      </c>
      <c r="I770">
        <v>42</v>
      </c>
      <c r="J770">
        <f>(moras__2[[#This Row],[EDAD]]-AVERAGE(I:I))/ _xlfn.STDEV.P(I:I)</f>
        <v>6.6104782630796582E-3</v>
      </c>
      <c r="K770" t="str">
        <f>IF(ABS(moras__2[[#This Row],[Z-Score de edad]])&gt;1.96, "Atípico","Normal")</f>
        <v>Normal</v>
      </c>
      <c r="L770">
        <f>(moras__2[[#This Row],[SALARIO]]-AVERAGE(C:C)) / _xlfn.STDEV.P(C:C)</f>
        <v>-0.41793834609232855</v>
      </c>
      <c r="M770" t="str">
        <f>IF(ABS(moras__2[[#This Row],[Z-Score de salario]])&gt;1.96, "Atípico", "Normal")</f>
        <v>Normal</v>
      </c>
      <c r="N770" s="5">
        <f t="shared" si="33"/>
        <v>318619.2</v>
      </c>
      <c r="O770" s="5">
        <f t="shared" si="34"/>
        <v>42</v>
      </c>
      <c r="P770" s="5" t="str">
        <f t="shared" si="35"/>
        <v>ASALARIADO</v>
      </c>
      <c r="Q770" s="5" t="e">
        <f ca="1">IF($H770="SI", $O770, _xludf.NA())</f>
        <v>#NAME?</v>
      </c>
      <c r="R770" s="5">
        <f>IF($H770="NO",$O770, _xludf.NA())</f>
        <v>42</v>
      </c>
      <c r="S770" s="5" t="e">
        <f ca="1">IF($H770="SI",$N770, _xludf.NA())</f>
        <v>#NAME?</v>
      </c>
      <c r="T770" s="5">
        <f>IF($H770="NO",$N770, _xludf.NA())</f>
        <v>318619.2</v>
      </c>
    </row>
    <row r="771" spans="1:20" x14ac:dyDescent="0.3">
      <c r="A771">
        <v>770</v>
      </c>
      <c r="B771" t="s">
        <v>9</v>
      </c>
      <c r="C771">
        <v>650078.5</v>
      </c>
      <c r="D771" t="s">
        <v>10</v>
      </c>
      <c r="E771" t="s">
        <v>11</v>
      </c>
      <c r="F771" t="s">
        <v>12</v>
      </c>
      <c r="G771" t="s">
        <v>13</v>
      </c>
      <c r="H771" t="s">
        <v>13</v>
      </c>
      <c r="I771">
        <v>34</v>
      </c>
      <c r="J771">
        <f>(moras__2[[#This Row],[EDAD]]-AVERAGE(I:I))/ _xlfn.STDEV.P(I:I)</f>
        <v>-0.55804866499520445</v>
      </c>
      <c r="K771" t="str">
        <f>IF(ABS(moras__2[[#This Row],[Z-Score de edad]])&gt;1.96, "Atípico","Normal")</f>
        <v>Normal</v>
      </c>
      <c r="L771">
        <f>(moras__2[[#This Row],[SALARIO]]-AVERAGE(C:C)) / _xlfn.STDEV.P(C:C)</f>
        <v>-9.1942247561669372E-3</v>
      </c>
      <c r="M771" t="str">
        <f>IF(ABS(moras__2[[#This Row],[Z-Score de salario]])&gt;1.96, "Atípico", "Normal")</f>
        <v>Normal</v>
      </c>
      <c r="N771" s="5">
        <f t="shared" ref="N771:N834" si="36">IF(ISBLANK(C771),  MEDIAN($C$2:$C$5001), C771)</f>
        <v>650078.5</v>
      </c>
      <c r="O771" s="5">
        <f t="shared" ref="O771:O834" si="37">IF(ISBLANK(I771), MEDIAN($I$2:$I$5001), I771)</f>
        <v>34</v>
      </c>
      <c r="P771" s="5" t="str">
        <f t="shared" ref="P771:P834" si="38">IF(ISBLANK(D771), "ASALARIADO", D771)</f>
        <v>ASALARIADO</v>
      </c>
      <c r="Q771" s="5" t="e">
        <f ca="1">IF($H771="SI", $O771, _xludf.NA())</f>
        <v>#NAME?</v>
      </c>
      <c r="R771" s="5">
        <f>IF($H771="NO",$O771, _xludf.NA())</f>
        <v>34</v>
      </c>
      <c r="S771" s="5" t="e">
        <f ca="1">IF($H771="SI",$N771, _xludf.NA())</f>
        <v>#NAME?</v>
      </c>
      <c r="T771" s="5">
        <f>IF($H771="NO",$N771, _xludf.NA())</f>
        <v>650078.5</v>
      </c>
    </row>
    <row r="772" spans="1:20" x14ac:dyDescent="0.3">
      <c r="A772">
        <v>771</v>
      </c>
      <c r="B772" t="s">
        <v>9</v>
      </c>
      <c r="C772">
        <v>433085</v>
      </c>
      <c r="D772" t="s">
        <v>18</v>
      </c>
      <c r="E772" t="s">
        <v>16</v>
      </c>
      <c r="F772" t="s">
        <v>12</v>
      </c>
      <c r="G772" t="s">
        <v>12</v>
      </c>
      <c r="H772" t="s">
        <v>12</v>
      </c>
      <c r="I772">
        <v>53</v>
      </c>
      <c r="J772">
        <f>(moras__2[[#This Row],[EDAD]]-AVERAGE(I:I))/ _xlfn.STDEV.P(I:I)</f>
        <v>0.78301680024322029</v>
      </c>
      <c r="K772" t="str">
        <f>IF(ABS(moras__2[[#This Row],[Z-Score de edad]])&gt;1.96, "Atípico","Normal")</f>
        <v>Normal</v>
      </c>
      <c r="L772">
        <f>(moras__2[[#This Row],[SALARIO]]-AVERAGE(C:C)) / _xlfn.STDEV.P(C:C)</f>
        <v>-0.27678308858698536</v>
      </c>
      <c r="M772" t="str">
        <f>IF(ABS(moras__2[[#This Row],[Z-Score de salario]])&gt;1.96, "Atípico", "Normal")</f>
        <v>Normal</v>
      </c>
      <c r="N772" s="5">
        <f t="shared" si="36"/>
        <v>433085</v>
      </c>
      <c r="O772" s="5">
        <f t="shared" si="37"/>
        <v>53</v>
      </c>
      <c r="P772" s="5" t="str">
        <f t="shared" si="38"/>
        <v>TRABAJADOR INDEPENDIENTE</v>
      </c>
      <c r="Q772" s="5">
        <f>IF($H772="SI", $O772, _xludf.NA())</f>
        <v>53</v>
      </c>
      <c r="R772" s="5" t="e">
        <f ca="1">IF($H772="NO",$O772, _xludf.NA())</f>
        <v>#NAME?</v>
      </c>
      <c r="S772" s="5">
        <f>IF($H772="SI",$N772, _xludf.NA())</f>
        <v>433085</v>
      </c>
      <c r="T772" s="5" t="e">
        <f ca="1">IF($H772="NO",$N772, _xludf.NA())</f>
        <v>#NAME?</v>
      </c>
    </row>
    <row r="773" spans="1:20" x14ac:dyDescent="0.3">
      <c r="A773">
        <v>772</v>
      </c>
      <c r="B773" t="s">
        <v>15</v>
      </c>
      <c r="C773">
        <v>294000</v>
      </c>
      <c r="D773" t="s">
        <v>10</v>
      </c>
      <c r="E773" t="s">
        <v>16</v>
      </c>
      <c r="F773" t="s">
        <v>12</v>
      </c>
      <c r="G773" t="s">
        <v>13</v>
      </c>
      <c r="H773" t="s">
        <v>13</v>
      </c>
      <c r="I773">
        <v>24</v>
      </c>
      <c r="J773">
        <f>(moras__2[[#This Row],[EDAD]]-AVERAGE(I:I))/ _xlfn.STDEV.P(I:I)</f>
        <v>-1.2638725940680595</v>
      </c>
      <c r="K773" t="str">
        <f>IF(ABS(moras__2[[#This Row],[Z-Score de edad]])&gt;1.96, "Atípico","Normal")</f>
        <v>Normal</v>
      </c>
      <c r="L773">
        <f>(moras__2[[#This Row],[SALARIO]]-AVERAGE(C:C)) / _xlfn.STDEV.P(C:C)</f>
        <v>-0.44829789030182648</v>
      </c>
      <c r="M773" t="str">
        <f>IF(ABS(moras__2[[#This Row],[Z-Score de salario]])&gt;1.96, "Atípico", "Normal")</f>
        <v>Normal</v>
      </c>
      <c r="N773" s="5">
        <f t="shared" si="36"/>
        <v>294000</v>
      </c>
      <c r="O773" s="5">
        <f t="shared" si="37"/>
        <v>24</v>
      </c>
      <c r="P773" s="5" t="str">
        <f t="shared" si="38"/>
        <v>ASALARIADO</v>
      </c>
      <c r="Q773" s="5" t="e">
        <f ca="1">IF($H773="SI", $O773, _xludf.NA())</f>
        <v>#NAME?</v>
      </c>
      <c r="R773" s="5">
        <f>IF($H773="NO",$O773, _xludf.NA())</f>
        <v>24</v>
      </c>
      <c r="S773" s="5" t="e">
        <f ca="1">IF($H773="SI",$N773, _xludf.NA())</f>
        <v>#NAME?</v>
      </c>
      <c r="T773" s="5">
        <f>IF($H773="NO",$N773, _xludf.NA())</f>
        <v>294000</v>
      </c>
    </row>
    <row r="774" spans="1:20" x14ac:dyDescent="0.3">
      <c r="A774">
        <v>773</v>
      </c>
      <c r="B774" t="s">
        <v>9</v>
      </c>
      <c r="C774">
        <v>405063</v>
      </c>
      <c r="D774" t="s">
        <v>18</v>
      </c>
      <c r="E774" t="s">
        <v>16</v>
      </c>
      <c r="F774" t="s">
        <v>12</v>
      </c>
      <c r="G774" t="s">
        <v>13</v>
      </c>
      <c r="H774" t="s">
        <v>12</v>
      </c>
      <c r="I774">
        <v>72</v>
      </c>
      <c r="J774">
        <f>(moras__2[[#This Row],[EDAD]]-AVERAGE(I:I))/ _xlfn.STDEV.P(I:I)</f>
        <v>2.1240822654816451</v>
      </c>
      <c r="K774" t="str">
        <f>IF(ABS(moras__2[[#This Row],[Z-Score de edad]])&gt;1.96, "Atípico","Normal")</f>
        <v>Atípico</v>
      </c>
      <c r="L774">
        <f>(moras__2[[#This Row],[SALARIO]]-AVERAGE(C:C)) / _xlfn.STDEV.P(C:C)</f>
        <v>-0.31133884782524451</v>
      </c>
      <c r="M774" t="str">
        <f>IF(ABS(moras__2[[#This Row],[Z-Score de salario]])&gt;1.96, "Atípico", "Normal")</f>
        <v>Normal</v>
      </c>
      <c r="N774" s="5">
        <f t="shared" si="36"/>
        <v>405063</v>
      </c>
      <c r="O774" s="5">
        <f t="shared" si="37"/>
        <v>72</v>
      </c>
      <c r="P774" s="5" t="str">
        <f t="shared" si="38"/>
        <v>TRABAJADOR INDEPENDIENTE</v>
      </c>
      <c r="Q774" s="5">
        <f>IF($H774="SI", $O774, _xludf.NA())</f>
        <v>72</v>
      </c>
      <c r="R774" s="5" t="e">
        <f ca="1">IF($H774="NO",$O774, _xludf.NA())</f>
        <v>#NAME?</v>
      </c>
      <c r="S774" s="5">
        <f>IF($H774="SI",$N774, _xludf.NA())</f>
        <v>405063</v>
      </c>
      <c r="T774" s="5" t="e">
        <f ca="1">IF($H774="NO",$N774, _xludf.NA())</f>
        <v>#NAME?</v>
      </c>
    </row>
    <row r="775" spans="1:20" x14ac:dyDescent="0.3">
      <c r="A775">
        <v>774</v>
      </c>
      <c r="B775" t="s">
        <v>9</v>
      </c>
      <c r="C775">
        <v>299647</v>
      </c>
      <c r="D775" t="s">
        <v>17</v>
      </c>
      <c r="E775" t="s">
        <v>16</v>
      </c>
      <c r="F775" t="s">
        <v>12</v>
      </c>
      <c r="G775" t="s">
        <v>13</v>
      </c>
      <c r="H775" t="s">
        <v>13</v>
      </c>
      <c r="I775">
        <v>59</v>
      </c>
      <c r="J775">
        <f>(moras__2[[#This Row],[EDAD]]-AVERAGE(I:I))/ _xlfn.STDEV.P(I:I)</f>
        <v>1.2065111576869334</v>
      </c>
      <c r="K775" t="str">
        <f>IF(ABS(moras__2[[#This Row],[Z-Score de edad]])&gt;1.96, "Atípico","Normal")</f>
        <v>Normal</v>
      </c>
      <c r="L775">
        <f>(moras__2[[#This Row],[SALARIO]]-AVERAGE(C:C)) / _xlfn.STDEV.P(C:C)</f>
        <v>-0.44133420561056785</v>
      </c>
      <c r="M775" t="str">
        <f>IF(ABS(moras__2[[#This Row],[Z-Score de salario]])&gt;1.96, "Atípico", "Normal")</f>
        <v>Normal</v>
      </c>
      <c r="N775" s="5">
        <f t="shared" si="36"/>
        <v>299647</v>
      </c>
      <c r="O775" s="5">
        <f t="shared" si="37"/>
        <v>59</v>
      </c>
      <c r="P775" s="5" t="str">
        <f t="shared" si="38"/>
        <v>ASEGURADO VOLUNTARIO</v>
      </c>
      <c r="Q775" s="5" t="e">
        <f ca="1">IF($H775="SI", $O775, _xludf.NA())</f>
        <v>#NAME?</v>
      </c>
      <c r="R775" s="5">
        <f>IF($H775="NO",$O775, _xludf.NA())</f>
        <v>59</v>
      </c>
      <c r="S775" s="5" t="e">
        <f ca="1">IF($H775="SI",$N775, _xludf.NA())</f>
        <v>#NAME?</v>
      </c>
      <c r="T775" s="5">
        <f>IF($H775="NO",$N775, _xludf.NA())</f>
        <v>299647</v>
      </c>
    </row>
    <row r="776" spans="1:20" x14ac:dyDescent="0.3">
      <c r="A776">
        <v>775</v>
      </c>
      <c r="B776" t="s">
        <v>9</v>
      </c>
      <c r="C776">
        <v>10000</v>
      </c>
      <c r="D776" t="s">
        <v>10</v>
      </c>
      <c r="E776" t="s">
        <v>16</v>
      </c>
      <c r="F776" t="s">
        <v>12</v>
      </c>
      <c r="G776" t="s">
        <v>12</v>
      </c>
      <c r="H776" t="s">
        <v>13</v>
      </c>
      <c r="I776">
        <v>51</v>
      </c>
      <c r="J776">
        <f>(moras__2[[#This Row],[EDAD]]-AVERAGE(I:I))/ _xlfn.STDEV.P(I:I)</f>
        <v>0.64185201442864925</v>
      </c>
      <c r="K776" t="str">
        <f>IF(ABS(moras__2[[#This Row],[Z-Score de edad]])&gt;1.96, "Atípico","Normal")</f>
        <v>Normal</v>
      </c>
      <c r="L776">
        <f>(moras__2[[#This Row],[SALARIO]]-AVERAGE(C:C)) / _xlfn.STDEV.P(C:C)</f>
        <v>-0.7985168476805149</v>
      </c>
      <c r="M776" t="str">
        <f>IF(ABS(moras__2[[#This Row],[Z-Score de salario]])&gt;1.96, "Atípico", "Normal")</f>
        <v>Normal</v>
      </c>
      <c r="N776" s="5">
        <f t="shared" si="36"/>
        <v>10000</v>
      </c>
      <c r="O776" s="5">
        <f t="shared" si="37"/>
        <v>51</v>
      </c>
      <c r="P776" s="5" t="str">
        <f t="shared" si="38"/>
        <v>ASALARIADO</v>
      </c>
      <c r="Q776" s="5" t="e">
        <f ca="1">IF($H776="SI", $O776, _xludf.NA())</f>
        <v>#NAME?</v>
      </c>
      <c r="R776" s="5">
        <f>IF($H776="NO",$O776, _xludf.NA())</f>
        <v>51</v>
      </c>
      <c r="S776" s="5" t="e">
        <f ca="1">IF($H776="SI",$N776, _xludf.NA())</f>
        <v>#NAME?</v>
      </c>
      <c r="T776" s="5">
        <f>IF($H776="NO",$N776, _xludf.NA())</f>
        <v>10000</v>
      </c>
    </row>
    <row r="777" spans="1:20" x14ac:dyDescent="0.3">
      <c r="A777">
        <v>776</v>
      </c>
      <c r="B777" t="s">
        <v>9</v>
      </c>
      <c r="C777">
        <v>364976.92</v>
      </c>
      <c r="D777" t="s">
        <v>10</v>
      </c>
      <c r="E777" t="s">
        <v>16</v>
      </c>
      <c r="F777" t="s">
        <v>12</v>
      </c>
      <c r="G777" t="s">
        <v>13</v>
      </c>
      <c r="H777" t="s">
        <v>12</v>
      </c>
      <c r="I777">
        <v>51</v>
      </c>
      <c r="J777">
        <f>(moras__2[[#This Row],[EDAD]]-AVERAGE(I:I))/ _xlfn.STDEV.P(I:I)</f>
        <v>0.64185201442864925</v>
      </c>
      <c r="K777" t="str">
        <f>IF(ABS(moras__2[[#This Row],[Z-Score de edad]])&gt;1.96, "Atípico","Normal")</f>
        <v>Normal</v>
      </c>
      <c r="L777">
        <f>(moras__2[[#This Row],[SALARIO]]-AVERAGE(C:C)) / _xlfn.STDEV.P(C:C)</f>
        <v>-0.36077161241326811</v>
      </c>
      <c r="M777" t="str">
        <f>IF(ABS(moras__2[[#This Row],[Z-Score de salario]])&gt;1.96, "Atípico", "Normal")</f>
        <v>Normal</v>
      </c>
      <c r="N777" s="5">
        <f t="shared" si="36"/>
        <v>364976.92</v>
      </c>
      <c r="O777" s="5">
        <f t="shared" si="37"/>
        <v>51</v>
      </c>
      <c r="P777" s="5" t="str">
        <f t="shared" si="38"/>
        <v>ASALARIADO</v>
      </c>
      <c r="Q777" s="5">
        <f>IF($H777="SI", $O777, _xludf.NA())</f>
        <v>51</v>
      </c>
      <c r="R777" s="5" t="e">
        <f ca="1">IF($H777="NO",$O777, _xludf.NA())</f>
        <v>#NAME?</v>
      </c>
      <c r="S777" s="5">
        <f>IF($H777="SI",$N777, _xludf.NA())</f>
        <v>364976.92</v>
      </c>
      <c r="T777" s="5" t="e">
        <f ca="1">IF($H777="NO",$N777, _xludf.NA())</f>
        <v>#NAME?</v>
      </c>
    </row>
    <row r="778" spans="1:20" x14ac:dyDescent="0.3">
      <c r="A778">
        <v>777</v>
      </c>
      <c r="B778" t="s">
        <v>15</v>
      </c>
      <c r="C778">
        <v>102524</v>
      </c>
      <c r="D778" t="s">
        <v>10</v>
      </c>
      <c r="E778" t="s">
        <v>16</v>
      </c>
      <c r="F778" t="s">
        <v>12</v>
      </c>
      <c r="G778" t="s">
        <v>13</v>
      </c>
      <c r="H778" t="s">
        <v>13</v>
      </c>
      <c r="I778">
        <v>47</v>
      </c>
      <c r="J778">
        <f>(moras__2[[#This Row],[EDAD]]-AVERAGE(I:I))/ _xlfn.STDEV.P(I:I)</f>
        <v>0.35952244279950724</v>
      </c>
      <c r="K778" t="str">
        <f>IF(ABS(moras__2[[#This Row],[Z-Score de edad]])&gt;1.96, "Atípico","Normal")</f>
        <v>Normal</v>
      </c>
      <c r="L778">
        <f>(moras__2[[#This Row],[SALARIO]]-AVERAGE(C:C)) / _xlfn.STDEV.P(C:C)</f>
        <v>-0.68441945749563549</v>
      </c>
      <c r="M778" t="str">
        <f>IF(ABS(moras__2[[#This Row],[Z-Score de salario]])&gt;1.96, "Atípico", "Normal")</f>
        <v>Normal</v>
      </c>
      <c r="N778" s="5">
        <f t="shared" si="36"/>
        <v>102524</v>
      </c>
      <c r="O778" s="5">
        <f t="shared" si="37"/>
        <v>47</v>
      </c>
      <c r="P778" s="5" t="str">
        <f t="shared" si="38"/>
        <v>ASALARIADO</v>
      </c>
      <c r="Q778" s="5" t="e">
        <f ca="1">IF($H778="SI", $O778, _xludf.NA())</f>
        <v>#NAME?</v>
      </c>
      <c r="R778" s="5">
        <f>IF($H778="NO",$O778, _xludf.NA())</f>
        <v>47</v>
      </c>
      <c r="S778" s="5" t="e">
        <f ca="1">IF($H778="SI",$N778, _xludf.NA())</f>
        <v>#NAME?</v>
      </c>
      <c r="T778" s="5">
        <f>IF($H778="NO",$N778, _xludf.NA())</f>
        <v>102524</v>
      </c>
    </row>
    <row r="779" spans="1:20" x14ac:dyDescent="0.3">
      <c r="A779">
        <v>778</v>
      </c>
      <c r="B779" t="s">
        <v>9</v>
      </c>
      <c r="C779">
        <v>636512.32999999996</v>
      </c>
      <c r="D779" t="s">
        <v>10</v>
      </c>
      <c r="E779" t="s">
        <v>16</v>
      </c>
      <c r="F779" t="s">
        <v>12</v>
      </c>
      <c r="G779" t="s">
        <v>13</v>
      </c>
      <c r="H779" t="s">
        <v>13</v>
      </c>
      <c r="I779">
        <v>22</v>
      </c>
      <c r="J779">
        <f>(moras__2[[#This Row],[EDAD]]-AVERAGE(I:I))/ _xlfn.STDEV.P(I:I)</f>
        <v>-1.4050373798826306</v>
      </c>
      <c r="K779" t="str">
        <f>IF(ABS(moras__2[[#This Row],[Z-Score de edad]])&gt;1.96, "Atípico","Normal")</f>
        <v>Normal</v>
      </c>
      <c r="L779">
        <f>(moras__2[[#This Row],[SALARIO]]-AVERAGE(C:C)) / _xlfn.STDEV.P(C:C)</f>
        <v>-2.5923555435822067E-2</v>
      </c>
      <c r="M779" t="str">
        <f>IF(ABS(moras__2[[#This Row],[Z-Score de salario]])&gt;1.96, "Atípico", "Normal")</f>
        <v>Normal</v>
      </c>
      <c r="N779" s="5">
        <f t="shared" si="36"/>
        <v>636512.32999999996</v>
      </c>
      <c r="O779" s="5">
        <f t="shared" si="37"/>
        <v>22</v>
      </c>
      <c r="P779" s="5" t="str">
        <f t="shared" si="38"/>
        <v>ASALARIADO</v>
      </c>
      <c r="Q779" s="5" t="e">
        <f ca="1">IF($H779="SI", $O779, _xludf.NA())</f>
        <v>#NAME?</v>
      </c>
      <c r="R779" s="5">
        <f>IF($H779="NO",$O779, _xludf.NA())</f>
        <v>22</v>
      </c>
      <c r="S779" s="5" t="e">
        <f ca="1">IF($H779="SI",$N779, _xludf.NA())</f>
        <v>#NAME?</v>
      </c>
      <c r="T779" s="5">
        <f>IF($H779="NO",$N779, _xludf.NA())</f>
        <v>636512.32999999996</v>
      </c>
    </row>
    <row r="780" spans="1:20" x14ac:dyDescent="0.3">
      <c r="A780">
        <v>779</v>
      </c>
      <c r="B780" t="s">
        <v>9</v>
      </c>
      <c r="C780">
        <v>278030</v>
      </c>
      <c r="D780" t="s">
        <v>19</v>
      </c>
      <c r="E780" t="s">
        <v>16</v>
      </c>
      <c r="F780" t="s">
        <v>12</v>
      </c>
      <c r="G780" t="s">
        <v>13</v>
      </c>
      <c r="H780" t="s">
        <v>13</v>
      </c>
      <c r="I780">
        <v>55</v>
      </c>
      <c r="J780">
        <f>(moras__2[[#This Row],[EDAD]]-AVERAGE(I:I))/ _xlfn.STDEV.P(I:I)</f>
        <v>0.92418158605779133</v>
      </c>
      <c r="K780" t="str">
        <f>IF(ABS(moras__2[[#This Row],[Z-Score de edad]])&gt;1.96, "Atípico","Normal")</f>
        <v>Normal</v>
      </c>
      <c r="L780">
        <f>(moras__2[[#This Row],[SALARIO]]-AVERAGE(C:C)) / _xlfn.STDEV.P(C:C)</f>
        <v>-0.46799154082766331</v>
      </c>
      <c r="M780" t="str">
        <f>IF(ABS(moras__2[[#This Row],[Z-Score de salario]])&gt;1.96, "Atípico", "Normal")</f>
        <v>Normal</v>
      </c>
      <c r="N780" s="5">
        <f t="shared" si="36"/>
        <v>278030</v>
      </c>
      <c r="O780" s="5">
        <f t="shared" si="37"/>
        <v>55</v>
      </c>
      <c r="P780" s="5" t="str">
        <f t="shared" si="38"/>
        <v>CONVENIOS ESPECIALES DE TRABAJADORES INDEPENDIENTES</v>
      </c>
      <c r="Q780" s="5" t="e">
        <f ca="1">IF($H780="SI", $O780, _xludf.NA())</f>
        <v>#NAME?</v>
      </c>
      <c r="R780" s="5">
        <f>IF($H780="NO",$O780, _xludf.NA())</f>
        <v>55</v>
      </c>
      <c r="S780" s="5" t="e">
        <f ca="1">IF($H780="SI",$N780, _xludf.NA())</f>
        <v>#NAME?</v>
      </c>
      <c r="T780" s="5">
        <f>IF($H780="NO",$N780, _xludf.NA())</f>
        <v>278030</v>
      </c>
    </row>
    <row r="781" spans="1:20" x14ac:dyDescent="0.3">
      <c r="A781">
        <v>780</v>
      </c>
      <c r="B781" t="s">
        <v>9</v>
      </c>
      <c r="C781">
        <v>453693.52</v>
      </c>
      <c r="D781" t="s">
        <v>10</v>
      </c>
      <c r="E781" t="s">
        <v>16</v>
      </c>
      <c r="F781" t="s">
        <v>12</v>
      </c>
      <c r="G781" t="s">
        <v>12</v>
      </c>
      <c r="H781" t="s">
        <v>13</v>
      </c>
      <c r="I781">
        <v>49</v>
      </c>
      <c r="J781">
        <f>(moras__2[[#This Row],[EDAD]]-AVERAGE(I:I))/ _xlfn.STDEV.P(I:I)</f>
        <v>0.50068722861407822</v>
      </c>
      <c r="K781" t="str">
        <f>IF(ABS(moras__2[[#This Row],[Z-Score de edad]])&gt;1.96, "Atípico","Normal")</f>
        <v>Normal</v>
      </c>
      <c r="L781">
        <f>(moras__2[[#This Row],[SALARIO]]-AVERAGE(C:C)) / _xlfn.STDEV.P(C:C)</f>
        <v>-0.25136937595488024</v>
      </c>
      <c r="M781" t="str">
        <f>IF(ABS(moras__2[[#This Row],[Z-Score de salario]])&gt;1.96, "Atípico", "Normal")</f>
        <v>Normal</v>
      </c>
      <c r="N781" s="5">
        <f t="shared" si="36"/>
        <v>453693.52</v>
      </c>
      <c r="O781" s="5">
        <f t="shared" si="37"/>
        <v>49</v>
      </c>
      <c r="P781" s="5" t="str">
        <f t="shared" si="38"/>
        <v>ASALARIADO</v>
      </c>
      <c r="Q781" s="5" t="e">
        <f ca="1">IF($H781="SI", $O781, _xludf.NA())</f>
        <v>#NAME?</v>
      </c>
      <c r="R781" s="5">
        <f>IF($H781="NO",$O781, _xludf.NA())</f>
        <v>49</v>
      </c>
      <c r="S781" s="5" t="e">
        <f ca="1">IF($H781="SI",$N781, _xludf.NA())</f>
        <v>#NAME?</v>
      </c>
      <c r="T781" s="5">
        <f>IF($H781="NO",$N781, _xludf.NA())</f>
        <v>453693.52</v>
      </c>
    </row>
    <row r="782" spans="1:20" x14ac:dyDescent="0.3">
      <c r="A782">
        <v>781</v>
      </c>
      <c r="B782" t="s">
        <v>15</v>
      </c>
      <c r="C782">
        <v>1131487.6499999999</v>
      </c>
      <c r="D782" t="s">
        <v>14</v>
      </c>
      <c r="E782" t="s">
        <v>11</v>
      </c>
      <c r="F782" t="s">
        <v>12</v>
      </c>
      <c r="G782" t="s">
        <v>13</v>
      </c>
      <c r="H782" t="s">
        <v>13</v>
      </c>
      <c r="I782">
        <v>68</v>
      </c>
      <c r="J782">
        <f>(moras__2[[#This Row],[EDAD]]-AVERAGE(I:I))/ _xlfn.STDEV.P(I:I)</f>
        <v>1.8417526938525031</v>
      </c>
      <c r="K782" t="str">
        <f>IF(ABS(moras__2[[#This Row],[Z-Score de edad]])&gt;1.96, "Atípico","Normal")</f>
        <v>Normal</v>
      </c>
      <c r="L782">
        <f>(moras__2[[#This Row],[SALARIO]]-AVERAGE(C:C)) / _xlfn.STDEV.P(C:C)</f>
        <v>0.5844628547704549</v>
      </c>
      <c r="M782" t="str">
        <f>IF(ABS(moras__2[[#This Row],[Z-Score de salario]])&gt;1.96, "Atípico", "Normal")</f>
        <v>Normal</v>
      </c>
      <c r="N782" s="5">
        <f t="shared" si="36"/>
        <v>1131487.6499999999</v>
      </c>
      <c r="O782" s="5">
        <f t="shared" si="37"/>
        <v>68</v>
      </c>
      <c r="P782" s="5" t="str">
        <f t="shared" si="38"/>
        <v>PENSIONADOS EN SU PROPIO SISTEMA</v>
      </c>
      <c r="Q782" s="5" t="e">
        <f ca="1">IF($H782="SI", $O782, _xludf.NA())</f>
        <v>#NAME?</v>
      </c>
      <c r="R782" s="5">
        <f>IF($H782="NO",$O782, _xludf.NA())</f>
        <v>68</v>
      </c>
      <c r="S782" s="5" t="e">
        <f ca="1">IF($H782="SI",$N782, _xludf.NA())</f>
        <v>#NAME?</v>
      </c>
      <c r="T782" s="5">
        <f>IF($H782="NO",$N782, _xludf.NA())</f>
        <v>1131487.6499999999</v>
      </c>
    </row>
    <row r="783" spans="1:20" x14ac:dyDescent="0.3">
      <c r="A783">
        <v>782</v>
      </c>
      <c r="B783" t="s">
        <v>9</v>
      </c>
      <c r="C783">
        <v>297045</v>
      </c>
      <c r="D783" t="s">
        <v>17</v>
      </c>
      <c r="E783" t="s">
        <v>16</v>
      </c>
      <c r="F783" t="s">
        <v>12</v>
      </c>
      <c r="G783" t="s">
        <v>12</v>
      </c>
      <c r="H783" t="s">
        <v>13</v>
      </c>
      <c r="I783">
        <v>66</v>
      </c>
      <c r="J783">
        <f>(moras__2[[#This Row],[EDAD]]-AVERAGE(I:I))/ _xlfn.STDEV.P(I:I)</f>
        <v>1.700587908037932</v>
      </c>
      <c r="K783" t="str">
        <f>IF(ABS(moras__2[[#This Row],[Z-Score de edad]])&gt;1.96, "Atípico","Normal")</f>
        <v>Normal</v>
      </c>
      <c r="L783">
        <f>(moras__2[[#This Row],[SALARIO]]-AVERAGE(C:C)) / _xlfn.STDEV.P(C:C)</f>
        <v>-0.44454290183274864</v>
      </c>
      <c r="M783" t="str">
        <f>IF(ABS(moras__2[[#This Row],[Z-Score de salario]])&gt;1.96, "Atípico", "Normal")</f>
        <v>Normal</v>
      </c>
      <c r="N783" s="5">
        <f t="shared" si="36"/>
        <v>297045</v>
      </c>
      <c r="O783" s="5">
        <f t="shared" si="37"/>
        <v>66</v>
      </c>
      <c r="P783" s="5" t="str">
        <f t="shared" si="38"/>
        <v>ASEGURADO VOLUNTARIO</v>
      </c>
      <c r="Q783" s="5" t="e">
        <f ca="1">IF($H783="SI", $O783, _xludf.NA())</f>
        <v>#NAME?</v>
      </c>
      <c r="R783" s="5">
        <f>IF($H783="NO",$O783, _xludf.NA())</f>
        <v>66</v>
      </c>
      <c r="S783" s="5" t="e">
        <f ca="1">IF($H783="SI",$N783, _xludf.NA())</f>
        <v>#NAME?</v>
      </c>
      <c r="T783" s="5">
        <f>IF($H783="NO",$N783, _xludf.NA())</f>
        <v>297045</v>
      </c>
    </row>
    <row r="784" spans="1:20" x14ac:dyDescent="0.3">
      <c r="A784">
        <v>783</v>
      </c>
      <c r="B784" t="s">
        <v>15</v>
      </c>
      <c r="C784">
        <v>629382</v>
      </c>
      <c r="D784" t="s">
        <v>10</v>
      </c>
      <c r="E784" t="s">
        <v>16</v>
      </c>
      <c r="F784" t="s">
        <v>12</v>
      </c>
      <c r="G784" t="s">
        <v>13</v>
      </c>
      <c r="H784" t="s">
        <v>13</v>
      </c>
      <c r="I784">
        <v>29</v>
      </c>
      <c r="J784">
        <f>(moras__2[[#This Row],[EDAD]]-AVERAGE(I:I))/ _xlfn.STDEV.P(I:I)</f>
        <v>-0.91096062953163204</v>
      </c>
      <c r="K784" t="str">
        <f>IF(ABS(moras__2[[#This Row],[Z-Score de edad]])&gt;1.96, "Atípico","Normal")</f>
        <v>Normal</v>
      </c>
      <c r="L784">
        <f>(moras__2[[#This Row],[SALARIO]]-AVERAGE(C:C)) / _xlfn.STDEV.P(C:C)</f>
        <v>-3.4716431275138855E-2</v>
      </c>
      <c r="M784" t="str">
        <f>IF(ABS(moras__2[[#This Row],[Z-Score de salario]])&gt;1.96, "Atípico", "Normal")</f>
        <v>Normal</v>
      </c>
      <c r="N784" s="5">
        <f t="shared" si="36"/>
        <v>629382</v>
      </c>
      <c r="O784" s="5">
        <f t="shared" si="37"/>
        <v>29</v>
      </c>
      <c r="P784" s="5" t="str">
        <f t="shared" si="38"/>
        <v>ASALARIADO</v>
      </c>
      <c r="Q784" s="5" t="e">
        <f ca="1">IF($H784="SI", $O784, _xludf.NA())</f>
        <v>#NAME?</v>
      </c>
      <c r="R784" s="5">
        <f>IF($H784="NO",$O784, _xludf.NA())</f>
        <v>29</v>
      </c>
      <c r="S784" s="5" t="e">
        <f ca="1">IF($H784="SI",$N784, _xludf.NA())</f>
        <v>#NAME?</v>
      </c>
      <c r="T784" s="5">
        <f>IF($H784="NO",$N784, _xludf.NA())</f>
        <v>629382</v>
      </c>
    </row>
    <row r="785" spans="1:20" x14ac:dyDescent="0.3">
      <c r="A785">
        <v>784</v>
      </c>
      <c r="B785" t="s">
        <v>9</v>
      </c>
      <c r="C785">
        <v>338166</v>
      </c>
      <c r="D785" t="s">
        <v>18</v>
      </c>
      <c r="E785" t="s">
        <v>16</v>
      </c>
      <c r="F785" t="s">
        <v>12</v>
      </c>
      <c r="G785" t="s">
        <v>13</v>
      </c>
      <c r="H785" t="s">
        <v>13</v>
      </c>
      <c r="I785">
        <v>36</v>
      </c>
      <c r="J785">
        <f>(moras__2[[#This Row],[EDAD]]-AVERAGE(I:I))/ _xlfn.STDEV.P(I:I)</f>
        <v>-0.41688387918063341</v>
      </c>
      <c r="K785" t="str">
        <f>IF(ABS(moras__2[[#This Row],[Z-Score de edad]])&gt;1.96, "Atípico","Normal")</f>
        <v>Normal</v>
      </c>
      <c r="L785">
        <f>(moras__2[[#This Row],[SALARIO]]-AVERAGE(C:C)) / _xlfn.STDEV.P(C:C)</f>
        <v>-0.39383390976806892</v>
      </c>
      <c r="M785" t="str">
        <f>IF(ABS(moras__2[[#This Row],[Z-Score de salario]])&gt;1.96, "Atípico", "Normal")</f>
        <v>Normal</v>
      </c>
      <c r="N785" s="5">
        <f t="shared" si="36"/>
        <v>338166</v>
      </c>
      <c r="O785" s="5">
        <f t="shared" si="37"/>
        <v>36</v>
      </c>
      <c r="P785" s="5" t="str">
        <f t="shared" si="38"/>
        <v>TRABAJADOR INDEPENDIENTE</v>
      </c>
      <c r="Q785" s="5" t="e">
        <f ca="1">IF($H785="SI", $O785, _xludf.NA())</f>
        <v>#NAME?</v>
      </c>
      <c r="R785" s="5">
        <f>IF($H785="NO",$O785, _xludf.NA())</f>
        <v>36</v>
      </c>
      <c r="S785" s="5" t="e">
        <f ca="1">IF($H785="SI",$N785, _xludf.NA())</f>
        <v>#NAME?</v>
      </c>
      <c r="T785" s="5">
        <f>IF($H785="NO",$N785, _xludf.NA())</f>
        <v>338166</v>
      </c>
    </row>
    <row r="786" spans="1:20" x14ac:dyDescent="0.3">
      <c r="A786">
        <v>785</v>
      </c>
      <c r="B786" t="s">
        <v>9</v>
      </c>
      <c r="C786">
        <v>350000</v>
      </c>
      <c r="D786" t="s">
        <v>10</v>
      </c>
      <c r="E786" t="s">
        <v>16</v>
      </c>
      <c r="F786" t="s">
        <v>12</v>
      </c>
      <c r="G786" t="s">
        <v>12</v>
      </c>
      <c r="H786" t="s">
        <v>13</v>
      </c>
      <c r="I786">
        <v>38</v>
      </c>
      <c r="J786">
        <f>(moras__2[[#This Row],[EDAD]]-AVERAGE(I:I))/ _xlfn.STDEV.P(I:I)</f>
        <v>-0.27571909336606237</v>
      </c>
      <c r="K786" t="str">
        <f>IF(ABS(moras__2[[#This Row],[Z-Score de edad]])&gt;1.96, "Atípico","Normal")</f>
        <v>Normal</v>
      </c>
      <c r="L786">
        <f>(moras__2[[#This Row],[SALARIO]]-AVERAGE(C:C)) / _xlfn.STDEV.P(C:C)</f>
        <v>-0.37924063110039496</v>
      </c>
      <c r="M786" t="str">
        <f>IF(ABS(moras__2[[#This Row],[Z-Score de salario]])&gt;1.96, "Atípico", "Normal")</f>
        <v>Normal</v>
      </c>
      <c r="N786" s="5">
        <f t="shared" si="36"/>
        <v>350000</v>
      </c>
      <c r="O786" s="5">
        <f t="shared" si="37"/>
        <v>38</v>
      </c>
      <c r="P786" s="5" t="str">
        <f t="shared" si="38"/>
        <v>ASALARIADO</v>
      </c>
      <c r="Q786" s="5" t="e">
        <f ca="1">IF($H786="SI", $O786, _xludf.NA())</f>
        <v>#NAME?</v>
      </c>
      <c r="R786" s="5">
        <f>IF($H786="NO",$O786, _xludf.NA())</f>
        <v>38</v>
      </c>
      <c r="S786" s="5" t="e">
        <f ca="1">IF($H786="SI",$N786, _xludf.NA())</f>
        <v>#NAME?</v>
      </c>
      <c r="T786" s="5">
        <f>IF($H786="NO",$N786, _xludf.NA())</f>
        <v>350000</v>
      </c>
    </row>
    <row r="787" spans="1:20" x14ac:dyDescent="0.3">
      <c r="A787">
        <v>786</v>
      </c>
      <c r="B787" t="s">
        <v>9</v>
      </c>
      <c r="C787">
        <v>85000</v>
      </c>
      <c r="D787" t="s">
        <v>10</v>
      </c>
      <c r="E787" t="s">
        <v>16</v>
      </c>
      <c r="F787" t="s">
        <v>12</v>
      </c>
      <c r="G787" t="s">
        <v>12</v>
      </c>
      <c r="H787" t="s">
        <v>12</v>
      </c>
      <c r="I787">
        <v>38</v>
      </c>
      <c r="J787">
        <f>(moras__2[[#This Row],[EDAD]]-AVERAGE(I:I))/ _xlfn.STDEV.P(I:I)</f>
        <v>-0.27571909336606237</v>
      </c>
      <c r="K787" t="str">
        <f>IF(ABS(moras__2[[#This Row],[Z-Score de edad]])&gt;1.96, "Atípico","Normal")</f>
        <v>Normal</v>
      </c>
      <c r="L787">
        <f>(moras__2[[#This Row],[SALARIO]]-AVERAGE(C:C)) / _xlfn.STDEV.P(C:C)</f>
        <v>-0.70602944696431202</v>
      </c>
      <c r="M787" t="str">
        <f>IF(ABS(moras__2[[#This Row],[Z-Score de salario]])&gt;1.96, "Atípico", "Normal")</f>
        <v>Normal</v>
      </c>
      <c r="N787" s="5">
        <f t="shared" si="36"/>
        <v>85000</v>
      </c>
      <c r="O787" s="5">
        <f t="shared" si="37"/>
        <v>38</v>
      </c>
      <c r="P787" s="5" t="str">
        <f t="shared" si="38"/>
        <v>ASALARIADO</v>
      </c>
      <c r="Q787" s="5">
        <f>IF($H787="SI", $O787, _xludf.NA())</f>
        <v>38</v>
      </c>
      <c r="R787" s="5" t="e">
        <f ca="1">IF($H787="NO",$O787, _xludf.NA())</f>
        <v>#NAME?</v>
      </c>
      <c r="S787" s="5">
        <f>IF($H787="SI",$N787, _xludf.NA())</f>
        <v>85000</v>
      </c>
      <c r="T787" s="5" t="e">
        <f ca="1">IF($H787="NO",$N787, _xludf.NA())</f>
        <v>#NAME?</v>
      </c>
    </row>
    <row r="788" spans="1:20" x14ac:dyDescent="0.3">
      <c r="A788">
        <v>787</v>
      </c>
      <c r="B788" t="s">
        <v>15</v>
      </c>
      <c r="C788">
        <v>675918.4</v>
      </c>
      <c r="D788" t="s">
        <v>10</v>
      </c>
      <c r="E788" t="s">
        <v>16</v>
      </c>
      <c r="F788" t="s">
        <v>12</v>
      </c>
      <c r="G788" t="s">
        <v>13</v>
      </c>
      <c r="H788" t="s">
        <v>13</v>
      </c>
      <c r="I788">
        <v>32</v>
      </c>
      <c r="J788">
        <f>(moras__2[[#This Row],[EDAD]]-AVERAGE(I:I))/ _xlfn.STDEV.P(I:I)</f>
        <v>-0.69921345080977548</v>
      </c>
      <c r="K788" t="str">
        <f>IF(ABS(moras__2[[#This Row],[Z-Score de edad]])&gt;1.96, "Atípico","Normal")</f>
        <v>Normal</v>
      </c>
      <c r="L788">
        <f>(moras__2[[#This Row],[SALARIO]]-AVERAGE(C:C)) / _xlfn.STDEV.P(C:C)</f>
        <v>2.2670644387387921E-2</v>
      </c>
      <c r="M788" t="str">
        <f>IF(ABS(moras__2[[#This Row],[Z-Score de salario]])&gt;1.96, "Atípico", "Normal")</f>
        <v>Normal</v>
      </c>
      <c r="N788" s="5">
        <f t="shared" si="36"/>
        <v>675918.4</v>
      </c>
      <c r="O788" s="5">
        <f t="shared" si="37"/>
        <v>32</v>
      </c>
      <c r="P788" s="5" t="str">
        <f t="shared" si="38"/>
        <v>ASALARIADO</v>
      </c>
      <c r="Q788" s="5" t="e">
        <f ca="1">IF($H788="SI", $O788, _xludf.NA())</f>
        <v>#NAME?</v>
      </c>
      <c r="R788" s="5">
        <f>IF($H788="NO",$O788, _xludf.NA())</f>
        <v>32</v>
      </c>
      <c r="S788" s="5" t="e">
        <f ca="1">IF($H788="SI",$N788, _xludf.NA())</f>
        <v>#NAME?</v>
      </c>
      <c r="T788" s="5">
        <f>IF($H788="NO",$N788, _xludf.NA())</f>
        <v>675918.4</v>
      </c>
    </row>
    <row r="789" spans="1:20" x14ac:dyDescent="0.3">
      <c r="A789">
        <v>788</v>
      </c>
      <c r="B789" t="s">
        <v>15</v>
      </c>
      <c r="C789">
        <v>250000</v>
      </c>
      <c r="D789" t="s">
        <v>10</v>
      </c>
      <c r="E789" t="s">
        <v>16</v>
      </c>
      <c r="F789" t="s">
        <v>12</v>
      </c>
      <c r="G789" t="s">
        <v>13</v>
      </c>
      <c r="H789" t="s">
        <v>13</v>
      </c>
      <c r="I789">
        <v>37</v>
      </c>
      <c r="J789">
        <f>(moras__2[[#This Row],[EDAD]]-AVERAGE(I:I))/ _xlfn.STDEV.P(I:I)</f>
        <v>-0.34630148627334789</v>
      </c>
      <c r="K789" t="str">
        <f>IF(ABS(moras__2[[#This Row],[Z-Score de edad]])&gt;1.96, "Atípico","Normal")</f>
        <v>Normal</v>
      </c>
      <c r="L789">
        <f>(moras__2[[#This Row],[SALARIO]]-AVERAGE(C:C)) / _xlfn.STDEV.P(C:C)</f>
        <v>-0.50255716538866557</v>
      </c>
      <c r="M789" t="str">
        <f>IF(ABS(moras__2[[#This Row],[Z-Score de salario]])&gt;1.96, "Atípico", "Normal")</f>
        <v>Normal</v>
      </c>
      <c r="N789" s="5">
        <f t="shared" si="36"/>
        <v>250000</v>
      </c>
      <c r="O789" s="5">
        <f t="shared" si="37"/>
        <v>37</v>
      </c>
      <c r="P789" s="5" t="str">
        <f t="shared" si="38"/>
        <v>ASALARIADO</v>
      </c>
      <c r="Q789" s="5" t="e">
        <f ca="1">IF($H789="SI", $O789, _xludf.NA())</f>
        <v>#NAME?</v>
      </c>
      <c r="R789" s="5">
        <f>IF($H789="NO",$O789, _xludf.NA())</f>
        <v>37</v>
      </c>
      <c r="S789" s="5" t="e">
        <f ca="1">IF($H789="SI",$N789, _xludf.NA())</f>
        <v>#NAME?</v>
      </c>
      <c r="T789" s="5">
        <f>IF($H789="NO",$N789, _xludf.NA())</f>
        <v>250000</v>
      </c>
    </row>
    <row r="790" spans="1:20" x14ac:dyDescent="0.3">
      <c r="A790">
        <v>789</v>
      </c>
      <c r="B790" t="s">
        <v>9</v>
      </c>
      <c r="C790">
        <v>1187649.48</v>
      </c>
      <c r="D790" t="s">
        <v>10</v>
      </c>
      <c r="E790" t="s">
        <v>11</v>
      </c>
      <c r="F790" t="s">
        <v>12</v>
      </c>
      <c r="G790" t="s">
        <v>13</v>
      </c>
      <c r="H790" t="s">
        <v>13</v>
      </c>
      <c r="I790">
        <v>51</v>
      </c>
      <c r="J790">
        <f>(moras__2[[#This Row],[EDAD]]-AVERAGE(I:I))/ _xlfn.STDEV.P(I:I)</f>
        <v>0.64185201442864925</v>
      </c>
      <c r="K790" t="str">
        <f>IF(ABS(moras__2[[#This Row],[Z-Score de edad]])&gt;1.96, "Atípico","Normal")</f>
        <v>Normal</v>
      </c>
      <c r="L790">
        <f>(moras__2[[#This Row],[SALARIO]]-AVERAGE(C:C)) / _xlfn.STDEV.P(C:C)</f>
        <v>0.65371967711932522</v>
      </c>
      <c r="M790" t="str">
        <f>IF(ABS(moras__2[[#This Row],[Z-Score de salario]])&gt;1.96, "Atípico", "Normal")</f>
        <v>Normal</v>
      </c>
      <c r="N790" s="5">
        <f t="shared" si="36"/>
        <v>1187649.48</v>
      </c>
      <c r="O790" s="5">
        <f t="shared" si="37"/>
        <v>51</v>
      </c>
      <c r="P790" s="5" t="str">
        <f t="shared" si="38"/>
        <v>ASALARIADO</v>
      </c>
      <c r="Q790" s="5" t="e">
        <f ca="1">IF($H790="SI", $O790, _xludf.NA())</f>
        <v>#NAME?</v>
      </c>
      <c r="R790" s="5">
        <f>IF($H790="NO",$O790, _xludf.NA())</f>
        <v>51</v>
      </c>
      <c r="S790" s="5" t="e">
        <f ca="1">IF($H790="SI",$N790, _xludf.NA())</f>
        <v>#NAME?</v>
      </c>
      <c r="T790" s="5">
        <f>IF($H790="NO",$N790, _xludf.NA())</f>
        <v>1187649.48</v>
      </c>
    </row>
    <row r="791" spans="1:20" x14ac:dyDescent="0.3">
      <c r="A791">
        <v>790</v>
      </c>
      <c r="B791" t="s">
        <v>9</v>
      </c>
      <c r="C791">
        <v>337254.54</v>
      </c>
      <c r="D791" t="s">
        <v>10</v>
      </c>
      <c r="E791" t="s">
        <v>16</v>
      </c>
      <c r="F791" t="s">
        <v>12</v>
      </c>
      <c r="G791" t="s">
        <v>13</v>
      </c>
      <c r="H791" t="s">
        <v>13</v>
      </c>
      <c r="I791">
        <v>38</v>
      </c>
      <c r="J791">
        <f>(moras__2[[#This Row],[EDAD]]-AVERAGE(I:I))/ _xlfn.STDEV.P(I:I)</f>
        <v>-0.27571909336606237</v>
      </c>
      <c r="K791" t="str">
        <f>IF(ABS(moras__2[[#This Row],[Z-Score de edad]])&gt;1.96, "Atípico","Normal")</f>
        <v>Normal</v>
      </c>
      <c r="L791">
        <f>(moras__2[[#This Row],[SALARIO]]-AVERAGE(C:C)) / _xlfn.STDEV.P(C:C)</f>
        <v>-0.39495789065149278</v>
      </c>
      <c r="M791" t="str">
        <f>IF(ABS(moras__2[[#This Row],[Z-Score de salario]])&gt;1.96, "Atípico", "Normal")</f>
        <v>Normal</v>
      </c>
      <c r="N791" s="5">
        <f t="shared" si="36"/>
        <v>337254.54</v>
      </c>
      <c r="O791" s="5">
        <f t="shared" si="37"/>
        <v>38</v>
      </c>
      <c r="P791" s="5" t="str">
        <f t="shared" si="38"/>
        <v>ASALARIADO</v>
      </c>
      <c r="Q791" s="5" t="e">
        <f ca="1">IF($H791="SI", $O791, _xludf.NA())</f>
        <v>#NAME?</v>
      </c>
      <c r="R791" s="5">
        <f>IF($H791="NO",$O791, _xludf.NA())</f>
        <v>38</v>
      </c>
      <c r="S791" s="5" t="e">
        <f ca="1">IF($H791="SI",$N791, _xludf.NA())</f>
        <v>#NAME?</v>
      </c>
      <c r="T791" s="5">
        <f>IF($H791="NO",$N791, _xludf.NA())</f>
        <v>337254.54</v>
      </c>
    </row>
    <row r="792" spans="1:20" x14ac:dyDescent="0.3">
      <c r="A792">
        <v>791</v>
      </c>
      <c r="B792" t="s">
        <v>15</v>
      </c>
      <c r="C792">
        <v>297046</v>
      </c>
      <c r="D792" t="s">
        <v>17</v>
      </c>
      <c r="E792" t="s">
        <v>16</v>
      </c>
      <c r="F792" t="s">
        <v>12</v>
      </c>
      <c r="G792" t="s">
        <v>13</v>
      </c>
      <c r="H792" t="s">
        <v>13</v>
      </c>
      <c r="I792">
        <v>52</v>
      </c>
      <c r="J792">
        <f>(moras__2[[#This Row],[EDAD]]-AVERAGE(I:I))/ _xlfn.STDEV.P(I:I)</f>
        <v>0.71243440733593477</v>
      </c>
      <c r="K792" t="str">
        <f>IF(ABS(moras__2[[#This Row],[Z-Score de edad]])&gt;1.96, "Atípico","Normal")</f>
        <v>Normal</v>
      </c>
      <c r="L792">
        <f>(moras__2[[#This Row],[SALARIO]]-AVERAGE(C:C)) / _xlfn.STDEV.P(C:C)</f>
        <v>-0.44454166866740574</v>
      </c>
      <c r="M792" t="str">
        <f>IF(ABS(moras__2[[#This Row],[Z-Score de salario]])&gt;1.96, "Atípico", "Normal")</f>
        <v>Normal</v>
      </c>
      <c r="N792" s="5">
        <f t="shared" si="36"/>
        <v>297046</v>
      </c>
      <c r="O792" s="5">
        <f t="shared" si="37"/>
        <v>52</v>
      </c>
      <c r="P792" s="5" t="str">
        <f t="shared" si="38"/>
        <v>ASEGURADO VOLUNTARIO</v>
      </c>
      <c r="Q792" s="5" t="e">
        <f ca="1">IF($H792="SI", $O792, _xludf.NA())</f>
        <v>#NAME?</v>
      </c>
      <c r="R792" s="5">
        <f>IF($H792="NO",$O792, _xludf.NA())</f>
        <v>52</v>
      </c>
      <c r="S792" s="5" t="e">
        <f ca="1">IF($H792="SI",$N792, _xludf.NA())</f>
        <v>#NAME?</v>
      </c>
      <c r="T792" s="5">
        <f>IF($H792="NO",$N792, _xludf.NA())</f>
        <v>297046</v>
      </c>
    </row>
    <row r="793" spans="1:20" x14ac:dyDescent="0.3">
      <c r="A793">
        <v>792</v>
      </c>
      <c r="B793" t="s">
        <v>15</v>
      </c>
      <c r="C793">
        <v>297102</v>
      </c>
      <c r="D793" t="s">
        <v>17</v>
      </c>
      <c r="E793" t="s">
        <v>16</v>
      </c>
      <c r="F793" t="s">
        <v>12</v>
      </c>
      <c r="G793" t="s">
        <v>13</v>
      </c>
      <c r="H793" t="s">
        <v>13</v>
      </c>
      <c r="I793">
        <v>53</v>
      </c>
      <c r="J793">
        <f>(moras__2[[#This Row],[EDAD]]-AVERAGE(I:I))/ _xlfn.STDEV.P(I:I)</f>
        <v>0.78301680024322029</v>
      </c>
      <c r="K793" t="str">
        <f>IF(ABS(moras__2[[#This Row],[Z-Score de edad]])&gt;1.96, "Atípico","Normal")</f>
        <v>Normal</v>
      </c>
      <c r="L793">
        <f>(moras__2[[#This Row],[SALARIO]]-AVERAGE(C:C)) / _xlfn.STDEV.P(C:C)</f>
        <v>-0.44447261140820432</v>
      </c>
      <c r="M793" t="str">
        <f>IF(ABS(moras__2[[#This Row],[Z-Score de salario]])&gt;1.96, "Atípico", "Normal")</f>
        <v>Normal</v>
      </c>
      <c r="N793" s="5">
        <f t="shared" si="36"/>
        <v>297102</v>
      </c>
      <c r="O793" s="5">
        <f t="shared" si="37"/>
        <v>53</v>
      </c>
      <c r="P793" s="5" t="str">
        <f t="shared" si="38"/>
        <v>ASEGURADO VOLUNTARIO</v>
      </c>
      <c r="Q793" s="5" t="e">
        <f ca="1">IF($H793="SI", $O793, _xludf.NA())</f>
        <v>#NAME?</v>
      </c>
      <c r="R793" s="5">
        <f>IF($H793="NO",$O793, _xludf.NA())</f>
        <v>53</v>
      </c>
      <c r="S793" s="5" t="e">
        <f ca="1">IF($H793="SI",$N793, _xludf.NA())</f>
        <v>#NAME?</v>
      </c>
      <c r="T793" s="5">
        <f>IF($H793="NO",$N793, _xludf.NA())</f>
        <v>297102</v>
      </c>
    </row>
    <row r="794" spans="1:20" x14ac:dyDescent="0.3">
      <c r="A794">
        <v>793</v>
      </c>
      <c r="B794" t="s">
        <v>9</v>
      </c>
      <c r="C794">
        <v>1998877</v>
      </c>
      <c r="D794" t="s">
        <v>10</v>
      </c>
      <c r="E794" t="s">
        <v>11</v>
      </c>
      <c r="F794" t="s">
        <v>12</v>
      </c>
      <c r="G794" t="s">
        <v>13</v>
      </c>
      <c r="H794" t="s">
        <v>12</v>
      </c>
      <c r="I794">
        <v>50</v>
      </c>
      <c r="J794">
        <f>(moras__2[[#This Row],[EDAD]]-AVERAGE(I:I))/ _xlfn.STDEV.P(I:I)</f>
        <v>0.57126962152136374</v>
      </c>
      <c r="K794" t="str">
        <f>IF(ABS(moras__2[[#This Row],[Z-Score de edad]])&gt;1.96, "Atípico","Normal")</f>
        <v>Normal</v>
      </c>
      <c r="L794">
        <f>(moras__2[[#This Row],[SALARIO]]-AVERAGE(C:C)) / _xlfn.STDEV.P(C:C)</f>
        <v>1.6540973399760124</v>
      </c>
      <c r="M794" t="str">
        <f>IF(ABS(moras__2[[#This Row],[Z-Score de salario]])&gt;1.96, "Atípico", "Normal")</f>
        <v>Normal</v>
      </c>
      <c r="N794" s="5">
        <f t="shared" si="36"/>
        <v>1998877</v>
      </c>
      <c r="O794" s="5">
        <f t="shared" si="37"/>
        <v>50</v>
      </c>
      <c r="P794" s="5" t="str">
        <f t="shared" si="38"/>
        <v>ASALARIADO</v>
      </c>
      <c r="Q794" s="5">
        <f>IF($H794="SI", $O794, _xludf.NA())</f>
        <v>50</v>
      </c>
      <c r="R794" s="5" t="e">
        <f ca="1">IF($H794="NO",$O794, _xludf.NA())</f>
        <v>#NAME?</v>
      </c>
      <c r="S794" s="5">
        <f>IF($H794="SI",$N794, _xludf.NA())</f>
        <v>1998877</v>
      </c>
      <c r="T794" s="5" t="e">
        <f ca="1">IF($H794="NO",$N794, _xludf.NA())</f>
        <v>#NAME?</v>
      </c>
    </row>
    <row r="795" spans="1:20" x14ac:dyDescent="0.3">
      <c r="A795">
        <v>794</v>
      </c>
      <c r="B795" t="s">
        <v>9</v>
      </c>
      <c r="C795">
        <v>208000</v>
      </c>
      <c r="D795" t="s">
        <v>10</v>
      </c>
      <c r="E795" t="s">
        <v>16</v>
      </c>
      <c r="F795" t="s">
        <v>12</v>
      </c>
      <c r="G795" t="s">
        <v>13</v>
      </c>
      <c r="H795" t="s">
        <v>13</v>
      </c>
      <c r="I795">
        <v>29</v>
      </c>
      <c r="J795">
        <f>(moras__2[[#This Row],[EDAD]]-AVERAGE(I:I))/ _xlfn.STDEV.P(I:I)</f>
        <v>-0.91096062953163204</v>
      </c>
      <c r="K795" t="str">
        <f>IF(ABS(moras__2[[#This Row],[Z-Score de edad]])&gt;1.96, "Atípico","Normal")</f>
        <v>Normal</v>
      </c>
      <c r="L795">
        <f>(moras__2[[#This Row],[SALARIO]]-AVERAGE(C:C)) / _xlfn.STDEV.P(C:C)</f>
        <v>-0.5543501097897392</v>
      </c>
      <c r="M795" t="str">
        <f>IF(ABS(moras__2[[#This Row],[Z-Score de salario]])&gt;1.96, "Atípico", "Normal")</f>
        <v>Normal</v>
      </c>
      <c r="N795" s="5">
        <f t="shared" si="36"/>
        <v>208000</v>
      </c>
      <c r="O795" s="5">
        <f t="shared" si="37"/>
        <v>29</v>
      </c>
      <c r="P795" s="5" t="str">
        <f t="shared" si="38"/>
        <v>ASALARIADO</v>
      </c>
      <c r="Q795" s="5" t="e">
        <f ca="1">IF($H795="SI", $O795, _xludf.NA())</f>
        <v>#NAME?</v>
      </c>
      <c r="R795" s="5">
        <f>IF($H795="NO",$O795, _xludf.NA())</f>
        <v>29</v>
      </c>
      <c r="S795" s="5" t="e">
        <f ca="1">IF($H795="SI",$N795, _xludf.NA())</f>
        <v>#NAME?</v>
      </c>
      <c r="T795" s="5">
        <f>IF($H795="NO",$N795, _xludf.NA())</f>
        <v>208000</v>
      </c>
    </row>
    <row r="796" spans="1:20" x14ac:dyDescent="0.3">
      <c r="A796">
        <v>795</v>
      </c>
      <c r="B796" t="s">
        <v>15</v>
      </c>
      <c r="C796">
        <v>479051.66</v>
      </c>
      <c r="D796" t="s">
        <v>10</v>
      </c>
      <c r="E796" t="s">
        <v>16</v>
      </c>
      <c r="F796" t="s">
        <v>12</v>
      </c>
      <c r="G796" t="s">
        <v>13</v>
      </c>
      <c r="H796" t="s">
        <v>13</v>
      </c>
      <c r="I796">
        <v>47</v>
      </c>
      <c r="J796">
        <f>(moras__2[[#This Row],[EDAD]]-AVERAGE(I:I))/ _xlfn.STDEV.P(I:I)</f>
        <v>0.35952244279950724</v>
      </c>
      <c r="K796" t="str">
        <f>IF(ABS(moras__2[[#This Row],[Z-Score de edad]])&gt;1.96, "Atípico","Normal")</f>
        <v>Normal</v>
      </c>
      <c r="L796">
        <f>(moras__2[[#This Row],[SALARIO]]-AVERAGE(C:C)) / _xlfn.STDEV.P(C:C)</f>
        <v>-0.22009859654691263</v>
      </c>
      <c r="M796" t="str">
        <f>IF(ABS(moras__2[[#This Row],[Z-Score de salario]])&gt;1.96, "Atípico", "Normal")</f>
        <v>Normal</v>
      </c>
      <c r="N796" s="5">
        <f t="shared" si="36"/>
        <v>479051.66</v>
      </c>
      <c r="O796" s="5">
        <f t="shared" si="37"/>
        <v>47</v>
      </c>
      <c r="P796" s="5" t="str">
        <f t="shared" si="38"/>
        <v>ASALARIADO</v>
      </c>
      <c r="Q796" s="5" t="e">
        <f ca="1">IF($H796="SI", $O796, _xludf.NA())</f>
        <v>#NAME?</v>
      </c>
      <c r="R796" s="5">
        <f>IF($H796="NO",$O796, _xludf.NA())</f>
        <v>47</v>
      </c>
      <c r="S796" s="5" t="e">
        <f ca="1">IF($H796="SI",$N796, _xludf.NA())</f>
        <v>#NAME?</v>
      </c>
      <c r="T796" s="5">
        <f>IF($H796="NO",$N796, _xludf.NA())</f>
        <v>479051.66</v>
      </c>
    </row>
    <row r="797" spans="1:20" x14ac:dyDescent="0.3">
      <c r="A797">
        <v>796</v>
      </c>
      <c r="B797" t="s">
        <v>9</v>
      </c>
      <c r="C797">
        <v>1146094.07</v>
      </c>
      <c r="D797" t="s">
        <v>10</v>
      </c>
      <c r="E797" t="s">
        <v>11</v>
      </c>
      <c r="F797" t="s">
        <v>12</v>
      </c>
      <c r="G797" t="s">
        <v>13</v>
      </c>
      <c r="H797" t="s">
        <v>13</v>
      </c>
      <c r="I797">
        <v>48</v>
      </c>
      <c r="J797">
        <f>(moras__2[[#This Row],[EDAD]]-AVERAGE(I:I))/ _xlfn.STDEV.P(I:I)</f>
        <v>0.43010483570679275</v>
      </c>
      <c r="K797" t="str">
        <f>IF(ABS(moras__2[[#This Row],[Z-Score de edad]])&gt;1.96, "Atípico","Normal")</f>
        <v>Normal</v>
      </c>
      <c r="L797">
        <f>(moras__2[[#This Row],[SALARIO]]-AVERAGE(C:C)) / _xlfn.STDEV.P(C:C)</f>
        <v>0.60247498569804392</v>
      </c>
      <c r="M797" t="str">
        <f>IF(ABS(moras__2[[#This Row],[Z-Score de salario]])&gt;1.96, "Atípico", "Normal")</f>
        <v>Normal</v>
      </c>
      <c r="N797" s="5">
        <f t="shared" si="36"/>
        <v>1146094.07</v>
      </c>
      <c r="O797" s="5">
        <f t="shared" si="37"/>
        <v>48</v>
      </c>
      <c r="P797" s="5" t="str">
        <f t="shared" si="38"/>
        <v>ASALARIADO</v>
      </c>
      <c r="Q797" s="5" t="e">
        <f ca="1">IF($H797="SI", $O797, _xludf.NA())</f>
        <v>#NAME?</v>
      </c>
      <c r="R797" s="5">
        <f>IF($H797="NO",$O797, _xludf.NA())</f>
        <v>48</v>
      </c>
      <c r="S797" s="5" t="e">
        <f ca="1">IF($H797="SI",$N797, _xludf.NA())</f>
        <v>#NAME?</v>
      </c>
      <c r="T797" s="5">
        <f>IF($H797="NO",$N797, _xludf.NA())</f>
        <v>1146094.07</v>
      </c>
    </row>
    <row r="798" spans="1:20" x14ac:dyDescent="0.3">
      <c r="A798">
        <v>797</v>
      </c>
      <c r="B798" t="s">
        <v>15</v>
      </c>
      <c r="C798">
        <v>720000</v>
      </c>
      <c r="D798" t="s">
        <v>10</v>
      </c>
      <c r="E798" t="s">
        <v>16</v>
      </c>
      <c r="F798" t="s">
        <v>12</v>
      </c>
      <c r="G798" t="s">
        <v>12</v>
      </c>
      <c r="H798" t="s">
        <v>13</v>
      </c>
      <c r="I798">
        <v>34</v>
      </c>
      <c r="J798">
        <f>(moras__2[[#This Row],[EDAD]]-AVERAGE(I:I))/ _xlfn.STDEV.P(I:I)</f>
        <v>-0.55804866499520445</v>
      </c>
      <c r="K798" t="str">
        <f>IF(ABS(moras__2[[#This Row],[Z-Score de edad]])&gt;1.96, "Atípico","Normal")</f>
        <v>Normal</v>
      </c>
      <c r="L798">
        <f>(moras__2[[#This Row],[SALARIO]]-AVERAGE(C:C)) / _xlfn.STDEV.P(C:C)</f>
        <v>7.7030545766206174E-2</v>
      </c>
      <c r="M798" t="str">
        <f>IF(ABS(moras__2[[#This Row],[Z-Score de salario]])&gt;1.96, "Atípico", "Normal")</f>
        <v>Normal</v>
      </c>
      <c r="N798" s="5">
        <f t="shared" si="36"/>
        <v>720000</v>
      </c>
      <c r="O798" s="5">
        <f t="shared" si="37"/>
        <v>34</v>
      </c>
      <c r="P798" s="5" t="str">
        <f t="shared" si="38"/>
        <v>ASALARIADO</v>
      </c>
      <c r="Q798" s="5" t="e">
        <f ca="1">IF($H798="SI", $O798, _xludf.NA())</f>
        <v>#NAME?</v>
      </c>
      <c r="R798" s="5">
        <f>IF($H798="NO",$O798, _xludf.NA())</f>
        <v>34</v>
      </c>
      <c r="S798" s="5" t="e">
        <f ca="1">IF($H798="SI",$N798, _xludf.NA())</f>
        <v>#NAME?</v>
      </c>
      <c r="T798" s="5">
        <f>IF($H798="NO",$N798, _xludf.NA())</f>
        <v>720000</v>
      </c>
    </row>
    <row r="799" spans="1:20" x14ac:dyDescent="0.3">
      <c r="A799">
        <v>798</v>
      </c>
      <c r="B799" t="s">
        <v>15</v>
      </c>
      <c r="C799">
        <v>451549.84</v>
      </c>
      <c r="D799" t="s">
        <v>10</v>
      </c>
      <c r="E799" t="s">
        <v>16</v>
      </c>
      <c r="F799" t="s">
        <v>12</v>
      </c>
      <c r="G799" t="s">
        <v>13</v>
      </c>
      <c r="H799" t="s">
        <v>13</v>
      </c>
      <c r="I799">
        <v>44</v>
      </c>
      <c r="J799">
        <f>(moras__2[[#This Row],[EDAD]]-AVERAGE(I:I))/ _xlfn.STDEV.P(I:I)</f>
        <v>0.14777526407765068</v>
      </c>
      <c r="K799" t="str">
        <f>IF(ABS(moras__2[[#This Row],[Z-Score de edad]])&gt;1.96, "Atípico","Normal")</f>
        <v>Normal</v>
      </c>
      <c r="L799">
        <f>(moras__2[[#This Row],[SALARIO]]-AVERAGE(C:C)) / _xlfn.STDEV.P(C:C)</f>
        <v>-0.25401288783711101</v>
      </c>
      <c r="M799" t="str">
        <f>IF(ABS(moras__2[[#This Row],[Z-Score de salario]])&gt;1.96, "Atípico", "Normal")</f>
        <v>Normal</v>
      </c>
      <c r="N799" s="5">
        <f t="shared" si="36"/>
        <v>451549.84</v>
      </c>
      <c r="O799" s="5">
        <f t="shared" si="37"/>
        <v>44</v>
      </c>
      <c r="P799" s="5" t="str">
        <f t="shared" si="38"/>
        <v>ASALARIADO</v>
      </c>
      <c r="Q799" s="5" t="e">
        <f ca="1">IF($H799="SI", $O799, _xludf.NA())</f>
        <v>#NAME?</v>
      </c>
      <c r="R799" s="5">
        <f>IF($H799="NO",$O799, _xludf.NA())</f>
        <v>44</v>
      </c>
      <c r="S799" s="5" t="e">
        <f ca="1">IF($H799="SI",$N799, _xludf.NA())</f>
        <v>#NAME?</v>
      </c>
      <c r="T799" s="5">
        <f>IF($H799="NO",$N799, _xludf.NA())</f>
        <v>451549.84</v>
      </c>
    </row>
    <row r="800" spans="1:20" x14ac:dyDescent="0.3">
      <c r="A800">
        <v>799</v>
      </c>
      <c r="B800" t="s">
        <v>15</v>
      </c>
      <c r="C800">
        <v>382136</v>
      </c>
      <c r="D800" t="s">
        <v>18</v>
      </c>
      <c r="E800" t="s">
        <v>16</v>
      </c>
      <c r="F800" t="s">
        <v>12</v>
      </c>
      <c r="G800" t="s">
        <v>13</v>
      </c>
      <c r="H800" t="s">
        <v>12</v>
      </c>
      <c r="I800">
        <v>35</v>
      </c>
      <c r="J800">
        <f>(moras__2[[#This Row],[EDAD]]-AVERAGE(I:I))/ _xlfn.STDEV.P(I:I)</f>
        <v>-0.48746627208791893</v>
      </c>
      <c r="K800" t="str">
        <f>IF(ABS(moras__2[[#This Row],[Z-Score de edad]])&gt;1.96, "Atípico","Normal")</f>
        <v>Normal</v>
      </c>
      <c r="L800">
        <f>(moras__2[[#This Row],[SALARIO]]-AVERAGE(C:C)) / _xlfn.STDEV.P(C:C)</f>
        <v>-0.33961162964151631</v>
      </c>
      <c r="M800" t="str">
        <f>IF(ABS(moras__2[[#This Row],[Z-Score de salario]])&gt;1.96, "Atípico", "Normal")</f>
        <v>Normal</v>
      </c>
      <c r="N800" s="5">
        <f t="shared" si="36"/>
        <v>382136</v>
      </c>
      <c r="O800" s="5">
        <f t="shared" si="37"/>
        <v>35</v>
      </c>
      <c r="P800" s="5" t="str">
        <f t="shared" si="38"/>
        <v>TRABAJADOR INDEPENDIENTE</v>
      </c>
      <c r="Q800" s="5">
        <f>IF($H800="SI", $O800, _xludf.NA())</f>
        <v>35</v>
      </c>
      <c r="R800" s="5" t="e">
        <f ca="1">IF($H800="NO",$O800, _xludf.NA())</f>
        <v>#NAME?</v>
      </c>
      <c r="S800" s="5">
        <f>IF($H800="SI",$N800, _xludf.NA())</f>
        <v>382136</v>
      </c>
      <c r="T800" s="5" t="e">
        <f ca="1">IF($H800="NO",$N800, _xludf.NA())</f>
        <v>#NAME?</v>
      </c>
    </row>
    <row r="801" spans="1:20" x14ac:dyDescent="0.3">
      <c r="A801">
        <v>800</v>
      </c>
      <c r="B801" t="s">
        <v>9</v>
      </c>
      <c r="C801">
        <v>200000</v>
      </c>
      <c r="D801" t="s">
        <v>10</v>
      </c>
      <c r="E801" t="s">
        <v>16</v>
      </c>
      <c r="F801" t="s">
        <v>12</v>
      </c>
      <c r="G801" t="s">
        <v>13</v>
      </c>
      <c r="H801" t="s">
        <v>13</v>
      </c>
      <c r="I801">
        <v>38</v>
      </c>
      <c r="J801">
        <f>(moras__2[[#This Row],[EDAD]]-AVERAGE(I:I))/ _xlfn.STDEV.P(I:I)</f>
        <v>-0.27571909336606237</v>
      </c>
      <c r="K801" t="str">
        <f>IF(ABS(moras__2[[#This Row],[Z-Score de edad]])&gt;1.96, "Atípico","Normal")</f>
        <v>Normal</v>
      </c>
      <c r="L801">
        <f>(moras__2[[#This Row],[SALARIO]]-AVERAGE(C:C)) / _xlfn.STDEV.P(C:C)</f>
        <v>-0.56421543253280082</v>
      </c>
      <c r="M801" t="str">
        <f>IF(ABS(moras__2[[#This Row],[Z-Score de salario]])&gt;1.96, "Atípico", "Normal")</f>
        <v>Normal</v>
      </c>
      <c r="N801" s="5">
        <f t="shared" si="36"/>
        <v>200000</v>
      </c>
      <c r="O801" s="5">
        <f t="shared" si="37"/>
        <v>38</v>
      </c>
      <c r="P801" s="5" t="str">
        <f t="shared" si="38"/>
        <v>ASALARIADO</v>
      </c>
      <c r="Q801" s="5" t="e">
        <f ca="1">IF($H801="SI", $O801, _xludf.NA())</f>
        <v>#NAME?</v>
      </c>
      <c r="R801" s="5">
        <f>IF($H801="NO",$O801, _xludf.NA())</f>
        <v>38</v>
      </c>
      <c r="S801" s="5" t="e">
        <f ca="1">IF($H801="SI",$N801, _xludf.NA())</f>
        <v>#NAME?</v>
      </c>
      <c r="T801" s="5">
        <f>IF($H801="NO",$N801, _xludf.NA())</f>
        <v>200000</v>
      </c>
    </row>
    <row r="802" spans="1:20" x14ac:dyDescent="0.3">
      <c r="A802">
        <v>801</v>
      </c>
      <c r="B802" t="s">
        <v>9</v>
      </c>
      <c r="C802">
        <v>1017758</v>
      </c>
      <c r="D802" t="s">
        <v>18</v>
      </c>
      <c r="E802" t="s">
        <v>16</v>
      </c>
      <c r="F802" t="s">
        <v>12</v>
      </c>
      <c r="G802" t="s">
        <v>13</v>
      </c>
      <c r="H802" t="s">
        <v>13</v>
      </c>
      <c r="I802">
        <v>61</v>
      </c>
      <c r="J802">
        <f>(moras__2[[#This Row],[EDAD]]-AVERAGE(I:I))/ _xlfn.STDEV.P(I:I)</f>
        <v>1.3476759435015044</v>
      </c>
      <c r="K802" t="str">
        <f>IF(ABS(moras__2[[#This Row],[Z-Score de edad]])&gt;1.96, "Atípico","Normal")</f>
        <v>Normal</v>
      </c>
      <c r="L802">
        <f>(moras__2[[#This Row],[SALARIO]]-AVERAGE(C:C)) / _xlfn.STDEV.P(C:C)</f>
        <v>0.44421539193227488</v>
      </c>
      <c r="M802" t="str">
        <f>IF(ABS(moras__2[[#This Row],[Z-Score de salario]])&gt;1.96, "Atípico", "Normal")</f>
        <v>Normal</v>
      </c>
      <c r="N802" s="5">
        <f t="shared" si="36"/>
        <v>1017758</v>
      </c>
      <c r="O802" s="5">
        <f t="shared" si="37"/>
        <v>61</v>
      </c>
      <c r="P802" s="5" t="str">
        <f t="shared" si="38"/>
        <v>TRABAJADOR INDEPENDIENTE</v>
      </c>
      <c r="Q802" s="5" t="e">
        <f ca="1">IF($H802="SI", $O802, _xludf.NA())</f>
        <v>#NAME?</v>
      </c>
      <c r="R802" s="5">
        <f>IF($H802="NO",$O802, _xludf.NA())</f>
        <v>61</v>
      </c>
      <c r="S802" s="5" t="e">
        <f ca="1">IF($H802="SI",$N802, _xludf.NA())</f>
        <v>#NAME?</v>
      </c>
      <c r="T802" s="5">
        <f>IF($H802="NO",$N802, _xludf.NA())</f>
        <v>1017758</v>
      </c>
    </row>
    <row r="803" spans="1:20" x14ac:dyDescent="0.3">
      <c r="A803">
        <v>802</v>
      </c>
      <c r="B803" t="s">
        <v>15</v>
      </c>
      <c r="C803">
        <v>769515.15</v>
      </c>
      <c r="D803" t="s">
        <v>10</v>
      </c>
      <c r="E803" t="s">
        <v>11</v>
      </c>
      <c r="F803" t="s">
        <v>12</v>
      </c>
      <c r="G803" t="s">
        <v>13</v>
      </c>
      <c r="H803" t="s">
        <v>13</v>
      </c>
      <c r="I803">
        <v>42</v>
      </c>
      <c r="J803">
        <f>(moras__2[[#This Row],[EDAD]]-AVERAGE(I:I))/ _xlfn.STDEV.P(I:I)</f>
        <v>6.6104782630796582E-3</v>
      </c>
      <c r="K803" t="str">
        <f>IF(ABS(moras__2[[#This Row],[Z-Score de edad]])&gt;1.96, "Atípico","Normal")</f>
        <v>Normal</v>
      </c>
      <c r="L803">
        <f>(moras__2[[#This Row],[SALARIO]]-AVERAGE(C:C)) / _xlfn.STDEV.P(C:C)</f>
        <v>0.13809091269384483</v>
      </c>
      <c r="M803" t="str">
        <f>IF(ABS(moras__2[[#This Row],[Z-Score de salario]])&gt;1.96, "Atípico", "Normal")</f>
        <v>Normal</v>
      </c>
      <c r="N803" s="5">
        <f t="shared" si="36"/>
        <v>769515.15</v>
      </c>
      <c r="O803" s="5">
        <f t="shared" si="37"/>
        <v>42</v>
      </c>
      <c r="P803" s="5" t="str">
        <f t="shared" si="38"/>
        <v>ASALARIADO</v>
      </c>
      <c r="Q803" s="5" t="e">
        <f ca="1">IF($H803="SI", $O803, _xludf.NA())</f>
        <v>#NAME?</v>
      </c>
      <c r="R803" s="5">
        <f>IF($H803="NO",$O803, _xludf.NA())</f>
        <v>42</v>
      </c>
      <c r="S803" s="5" t="e">
        <f ca="1">IF($H803="SI",$N803, _xludf.NA())</f>
        <v>#NAME?</v>
      </c>
      <c r="T803" s="5">
        <f>IF($H803="NO",$N803, _xludf.NA())</f>
        <v>769515.15</v>
      </c>
    </row>
    <row r="804" spans="1:20" x14ac:dyDescent="0.3">
      <c r="A804">
        <v>803</v>
      </c>
      <c r="B804" t="s">
        <v>15</v>
      </c>
      <c r="C804">
        <v>938855</v>
      </c>
      <c r="D804" t="s">
        <v>14</v>
      </c>
      <c r="E804" t="s">
        <v>11</v>
      </c>
      <c r="F804" t="s">
        <v>12</v>
      </c>
      <c r="G804" t="s">
        <v>13</v>
      </c>
      <c r="H804" t="s">
        <v>13</v>
      </c>
      <c r="I804">
        <v>73</v>
      </c>
      <c r="J804">
        <f>(moras__2[[#This Row],[EDAD]]-AVERAGE(I:I))/ _xlfn.STDEV.P(I:I)</f>
        <v>2.1946646583889304</v>
      </c>
      <c r="K804" t="str">
        <f>IF(ABS(moras__2[[#This Row],[Z-Score de edad]])&gt;1.96, "Atípico","Normal")</f>
        <v>Atípico</v>
      </c>
      <c r="L804">
        <f>(moras__2[[#This Row],[SALARIO]]-AVERAGE(C:C)) / _xlfn.STDEV.P(C:C)</f>
        <v>0.34691494688280072</v>
      </c>
      <c r="M804" t="str">
        <f>IF(ABS(moras__2[[#This Row],[Z-Score de salario]])&gt;1.96, "Atípico", "Normal")</f>
        <v>Normal</v>
      </c>
      <c r="N804" s="5">
        <f t="shared" si="36"/>
        <v>938855</v>
      </c>
      <c r="O804" s="5">
        <f t="shared" si="37"/>
        <v>73</v>
      </c>
      <c r="P804" s="5" t="str">
        <f t="shared" si="38"/>
        <v>PENSIONADOS EN SU PROPIO SISTEMA</v>
      </c>
      <c r="Q804" s="5" t="e">
        <f ca="1">IF($H804="SI", $O804, _xludf.NA())</f>
        <v>#NAME?</v>
      </c>
      <c r="R804" s="5">
        <f>IF($H804="NO",$O804, _xludf.NA())</f>
        <v>73</v>
      </c>
      <c r="S804" s="5" t="e">
        <f ca="1">IF($H804="SI",$N804, _xludf.NA())</f>
        <v>#NAME?</v>
      </c>
      <c r="T804" s="5">
        <f>IF($H804="NO",$N804, _xludf.NA())</f>
        <v>938855</v>
      </c>
    </row>
    <row r="805" spans="1:20" x14ac:dyDescent="0.3">
      <c r="A805">
        <v>804</v>
      </c>
      <c r="B805" t="s">
        <v>9</v>
      </c>
      <c r="C805">
        <v>75000</v>
      </c>
      <c r="D805" t="s">
        <v>10</v>
      </c>
      <c r="E805" t="s">
        <v>16</v>
      </c>
      <c r="F805" t="s">
        <v>12</v>
      </c>
      <c r="G805" t="s">
        <v>13</v>
      </c>
      <c r="H805" t="s">
        <v>13</v>
      </c>
      <c r="I805">
        <v>26</v>
      </c>
      <c r="J805">
        <f>(moras__2[[#This Row],[EDAD]]-AVERAGE(I:I))/ _xlfn.STDEV.P(I:I)</f>
        <v>-1.1227078082534885</v>
      </c>
      <c r="K805" t="str">
        <f>IF(ABS(moras__2[[#This Row],[Z-Score de edad]])&gt;1.96, "Atípico","Normal")</f>
        <v>Normal</v>
      </c>
      <c r="L805">
        <f>(moras__2[[#This Row],[SALARIO]]-AVERAGE(C:C)) / _xlfn.STDEV.P(C:C)</f>
        <v>-0.71836110039313905</v>
      </c>
      <c r="M805" t="str">
        <f>IF(ABS(moras__2[[#This Row],[Z-Score de salario]])&gt;1.96, "Atípico", "Normal")</f>
        <v>Normal</v>
      </c>
      <c r="N805" s="5">
        <f t="shared" si="36"/>
        <v>75000</v>
      </c>
      <c r="O805" s="5">
        <f t="shared" si="37"/>
        <v>26</v>
      </c>
      <c r="P805" s="5" t="str">
        <f t="shared" si="38"/>
        <v>ASALARIADO</v>
      </c>
      <c r="Q805" s="5" t="e">
        <f ca="1">IF($H805="SI", $O805, _xludf.NA())</f>
        <v>#NAME?</v>
      </c>
      <c r="R805" s="5">
        <f>IF($H805="NO",$O805, _xludf.NA())</f>
        <v>26</v>
      </c>
      <c r="S805" s="5" t="e">
        <f ca="1">IF($H805="SI",$N805, _xludf.NA())</f>
        <v>#NAME?</v>
      </c>
      <c r="T805" s="5">
        <f>IF($H805="NO",$N805, _xludf.NA())</f>
        <v>75000</v>
      </c>
    </row>
    <row r="806" spans="1:20" x14ac:dyDescent="0.3">
      <c r="A806">
        <v>805</v>
      </c>
      <c r="B806" t="s">
        <v>15</v>
      </c>
      <c r="C806">
        <v>430007.09</v>
      </c>
      <c r="D806" t="s">
        <v>10</v>
      </c>
      <c r="E806" t="s">
        <v>16</v>
      </c>
      <c r="F806" t="s">
        <v>12</v>
      </c>
      <c r="G806" t="s">
        <v>13</v>
      </c>
      <c r="H806" t="s">
        <v>13</v>
      </c>
      <c r="I806">
        <v>25</v>
      </c>
      <c r="J806">
        <f>(moras__2[[#This Row],[EDAD]]-AVERAGE(I:I))/ _xlfn.STDEV.P(I:I)</f>
        <v>-1.193290201160774</v>
      </c>
      <c r="K806" t="str">
        <f>IF(ABS(moras__2[[#This Row],[Z-Score de edad]])&gt;1.96, "Atípico","Normal")</f>
        <v>Normal</v>
      </c>
      <c r="L806">
        <f>(moras__2[[#This Row],[SALARIO]]-AVERAGE(C:C)) / _xlfn.STDEV.P(C:C)</f>
        <v>-0.28057866052749741</v>
      </c>
      <c r="M806" t="str">
        <f>IF(ABS(moras__2[[#This Row],[Z-Score de salario]])&gt;1.96, "Atípico", "Normal")</f>
        <v>Normal</v>
      </c>
      <c r="N806" s="5">
        <f t="shared" si="36"/>
        <v>430007.09</v>
      </c>
      <c r="O806" s="5">
        <f t="shared" si="37"/>
        <v>25</v>
      </c>
      <c r="P806" s="5" t="str">
        <f t="shared" si="38"/>
        <v>ASALARIADO</v>
      </c>
      <c r="Q806" s="5" t="e">
        <f ca="1">IF($H806="SI", $O806, _xludf.NA())</f>
        <v>#NAME?</v>
      </c>
      <c r="R806" s="5">
        <f>IF($H806="NO",$O806, _xludf.NA())</f>
        <v>25</v>
      </c>
      <c r="S806" s="5" t="e">
        <f ca="1">IF($H806="SI",$N806, _xludf.NA())</f>
        <v>#NAME?</v>
      </c>
      <c r="T806" s="5">
        <f>IF($H806="NO",$N806, _xludf.NA())</f>
        <v>430007.09</v>
      </c>
    </row>
    <row r="807" spans="1:20" x14ac:dyDescent="0.3">
      <c r="A807">
        <v>806</v>
      </c>
      <c r="B807" t="s">
        <v>9</v>
      </c>
      <c r="C807">
        <v>533558</v>
      </c>
      <c r="D807" t="s">
        <v>18</v>
      </c>
      <c r="E807" t="s">
        <v>16</v>
      </c>
      <c r="F807" t="s">
        <v>12</v>
      </c>
      <c r="G807" t="s">
        <v>12</v>
      </c>
      <c r="H807" t="s">
        <v>12</v>
      </c>
      <c r="I807">
        <v>41</v>
      </c>
      <c r="J807">
        <f>(moras__2[[#This Row],[EDAD]]-AVERAGE(I:I))/ _xlfn.STDEV.P(I:I)</f>
        <v>-6.397191464420586E-2</v>
      </c>
      <c r="K807" t="str">
        <f>IF(ABS(moras__2[[#This Row],[Z-Score de edad]])&gt;1.96, "Atípico","Normal")</f>
        <v>Normal</v>
      </c>
      <c r="L807">
        <f>(moras__2[[#This Row],[SALARIO]]-AVERAGE(C:C)) / _xlfn.STDEV.P(C:C)</f>
        <v>-0.15288326709153124</v>
      </c>
      <c r="M807" t="str">
        <f>IF(ABS(moras__2[[#This Row],[Z-Score de salario]])&gt;1.96, "Atípico", "Normal")</f>
        <v>Normal</v>
      </c>
      <c r="N807" s="5">
        <f t="shared" si="36"/>
        <v>533558</v>
      </c>
      <c r="O807" s="5">
        <f t="shared" si="37"/>
        <v>41</v>
      </c>
      <c r="P807" s="5" t="str">
        <f t="shared" si="38"/>
        <v>TRABAJADOR INDEPENDIENTE</v>
      </c>
      <c r="Q807" s="5">
        <f>IF($H807="SI", $O807, _xludf.NA())</f>
        <v>41</v>
      </c>
      <c r="R807" s="5" t="e">
        <f ca="1">IF($H807="NO",$O807, _xludf.NA())</f>
        <v>#NAME?</v>
      </c>
      <c r="S807" s="5">
        <f>IF($H807="SI",$N807, _xludf.NA())</f>
        <v>533558</v>
      </c>
      <c r="T807" s="5" t="e">
        <f ca="1">IF($H807="NO",$N807, _xludf.NA())</f>
        <v>#NAME?</v>
      </c>
    </row>
    <row r="808" spans="1:20" x14ac:dyDescent="0.3">
      <c r="A808">
        <v>807</v>
      </c>
      <c r="B808" t="s">
        <v>15</v>
      </c>
      <c r="C808">
        <v>347514</v>
      </c>
      <c r="D808" t="s">
        <v>10</v>
      </c>
      <c r="E808" t="s">
        <v>16</v>
      </c>
      <c r="F808" t="s">
        <v>12</v>
      </c>
      <c r="G808" t="s">
        <v>13</v>
      </c>
      <c r="H808" t="s">
        <v>13</v>
      </c>
      <c r="I808">
        <v>20</v>
      </c>
      <c r="J808">
        <f>(moras__2[[#This Row],[EDAD]]-AVERAGE(I:I))/ _xlfn.STDEV.P(I:I)</f>
        <v>-1.5462021656972016</v>
      </c>
      <c r="K808" t="str">
        <f>IF(ABS(moras__2[[#This Row],[Z-Score de edad]])&gt;1.96, "Atípico","Normal")</f>
        <v>Normal</v>
      </c>
      <c r="L808">
        <f>(moras__2[[#This Row],[SALARIO]]-AVERAGE(C:C)) / _xlfn.STDEV.P(C:C)</f>
        <v>-0.38230628014280138</v>
      </c>
      <c r="M808" t="str">
        <f>IF(ABS(moras__2[[#This Row],[Z-Score de salario]])&gt;1.96, "Atípico", "Normal")</f>
        <v>Normal</v>
      </c>
      <c r="N808" s="5">
        <f t="shared" si="36"/>
        <v>347514</v>
      </c>
      <c r="O808" s="5">
        <f t="shared" si="37"/>
        <v>20</v>
      </c>
      <c r="P808" s="5" t="str">
        <f t="shared" si="38"/>
        <v>ASALARIADO</v>
      </c>
      <c r="Q808" s="5" t="e">
        <f ca="1">IF($H808="SI", $O808, _xludf.NA())</f>
        <v>#NAME?</v>
      </c>
      <c r="R808" s="5">
        <f>IF($H808="NO",$O808, _xludf.NA())</f>
        <v>20</v>
      </c>
      <c r="S808" s="5" t="e">
        <f ca="1">IF($H808="SI",$N808, _xludf.NA())</f>
        <v>#NAME?</v>
      </c>
      <c r="T808" s="5">
        <f>IF($H808="NO",$N808, _xludf.NA())</f>
        <v>347514</v>
      </c>
    </row>
    <row r="809" spans="1:20" x14ac:dyDescent="0.3">
      <c r="A809">
        <v>808</v>
      </c>
      <c r="B809" t="s">
        <v>9</v>
      </c>
      <c r="C809">
        <v>226500</v>
      </c>
      <c r="D809" t="s">
        <v>10</v>
      </c>
      <c r="E809" t="s">
        <v>16</v>
      </c>
      <c r="F809" t="s">
        <v>12</v>
      </c>
      <c r="G809" t="s">
        <v>13</v>
      </c>
      <c r="H809" t="s">
        <v>13</v>
      </c>
      <c r="I809">
        <v>35</v>
      </c>
      <c r="J809">
        <f>(moras__2[[#This Row],[EDAD]]-AVERAGE(I:I))/ _xlfn.STDEV.P(I:I)</f>
        <v>-0.48746627208791893</v>
      </c>
      <c r="K809" t="str">
        <f>IF(ABS(moras__2[[#This Row],[Z-Score de edad]])&gt;1.96, "Atípico","Normal")</f>
        <v>Normal</v>
      </c>
      <c r="L809">
        <f>(moras__2[[#This Row],[SALARIO]]-AVERAGE(C:C)) / _xlfn.STDEV.P(C:C)</f>
        <v>-0.53153655094640917</v>
      </c>
      <c r="M809" t="str">
        <f>IF(ABS(moras__2[[#This Row],[Z-Score de salario]])&gt;1.96, "Atípico", "Normal")</f>
        <v>Normal</v>
      </c>
      <c r="N809" s="5">
        <f t="shared" si="36"/>
        <v>226500</v>
      </c>
      <c r="O809" s="5">
        <f t="shared" si="37"/>
        <v>35</v>
      </c>
      <c r="P809" s="5" t="str">
        <f t="shared" si="38"/>
        <v>ASALARIADO</v>
      </c>
      <c r="Q809" s="5" t="e">
        <f ca="1">IF($H809="SI", $O809, _xludf.NA())</f>
        <v>#NAME?</v>
      </c>
      <c r="R809" s="5">
        <f>IF($H809="NO",$O809, _xludf.NA())</f>
        <v>35</v>
      </c>
      <c r="S809" s="5" t="e">
        <f ca="1">IF($H809="SI",$N809, _xludf.NA())</f>
        <v>#NAME?</v>
      </c>
      <c r="T809" s="5">
        <f>IF($H809="NO",$N809, _xludf.NA())</f>
        <v>226500</v>
      </c>
    </row>
    <row r="810" spans="1:20" x14ac:dyDescent="0.3">
      <c r="A810">
        <v>809</v>
      </c>
      <c r="B810" t="s">
        <v>15</v>
      </c>
      <c r="C810">
        <v>545926</v>
      </c>
      <c r="D810" t="s">
        <v>18</v>
      </c>
      <c r="E810" t="s">
        <v>16</v>
      </c>
      <c r="F810" t="s">
        <v>12</v>
      </c>
      <c r="G810" t="s">
        <v>13</v>
      </c>
      <c r="H810" t="s">
        <v>13</v>
      </c>
      <c r="I810">
        <v>40</v>
      </c>
      <c r="J810">
        <f>(moras__2[[#This Row],[EDAD]]-AVERAGE(I:I))/ _xlfn.STDEV.P(I:I)</f>
        <v>-0.13455430755149136</v>
      </c>
      <c r="K810" t="str">
        <f>IF(ABS(moras__2[[#This Row],[Z-Score de edad]])&gt;1.96, "Atípico","Normal")</f>
        <v>Normal</v>
      </c>
      <c r="L810">
        <f>(moras__2[[#This Row],[SALARIO]]-AVERAGE(C:C)) / _xlfn.STDEV.P(C:C)</f>
        <v>-0.13763147813075796</v>
      </c>
      <c r="M810" t="str">
        <f>IF(ABS(moras__2[[#This Row],[Z-Score de salario]])&gt;1.96, "Atípico", "Normal")</f>
        <v>Normal</v>
      </c>
      <c r="N810" s="5">
        <f t="shared" si="36"/>
        <v>545926</v>
      </c>
      <c r="O810" s="5">
        <f t="shared" si="37"/>
        <v>40</v>
      </c>
      <c r="P810" s="5" t="str">
        <f t="shared" si="38"/>
        <v>TRABAJADOR INDEPENDIENTE</v>
      </c>
      <c r="Q810" s="5" t="e">
        <f ca="1">IF($H810="SI", $O810, _xludf.NA())</f>
        <v>#NAME?</v>
      </c>
      <c r="R810" s="5">
        <f>IF($H810="NO",$O810, _xludf.NA())</f>
        <v>40</v>
      </c>
      <c r="S810" s="5" t="e">
        <f ca="1">IF($H810="SI",$N810, _xludf.NA())</f>
        <v>#NAME?</v>
      </c>
      <c r="T810" s="5">
        <f>IF($H810="NO",$N810, _xludf.NA())</f>
        <v>545926</v>
      </c>
    </row>
    <row r="811" spans="1:20" x14ac:dyDescent="0.3">
      <c r="A811">
        <v>810</v>
      </c>
      <c r="B811" t="s">
        <v>9</v>
      </c>
      <c r="C811">
        <v>289717</v>
      </c>
      <c r="D811" t="s">
        <v>18</v>
      </c>
      <c r="E811" t="s">
        <v>16</v>
      </c>
      <c r="F811" t="s">
        <v>12</v>
      </c>
      <c r="G811" t="s">
        <v>13</v>
      </c>
      <c r="H811" t="s">
        <v>12</v>
      </c>
      <c r="I811">
        <v>30</v>
      </c>
      <c r="J811">
        <f>(moras__2[[#This Row],[EDAD]]-AVERAGE(I:I))/ _xlfn.STDEV.P(I:I)</f>
        <v>-0.84037823662434652</v>
      </c>
      <c r="K811" t="str">
        <f>IF(ABS(moras__2[[#This Row],[Z-Score de edad]])&gt;1.96, "Atípico","Normal")</f>
        <v>Normal</v>
      </c>
      <c r="L811">
        <f>(moras__2[[#This Row],[SALARIO]]-AVERAGE(C:C)) / _xlfn.STDEV.P(C:C)</f>
        <v>-0.45357953746539309</v>
      </c>
      <c r="M811" t="str">
        <f>IF(ABS(moras__2[[#This Row],[Z-Score de salario]])&gt;1.96, "Atípico", "Normal")</f>
        <v>Normal</v>
      </c>
      <c r="N811" s="5">
        <f t="shared" si="36"/>
        <v>289717</v>
      </c>
      <c r="O811" s="5">
        <f t="shared" si="37"/>
        <v>30</v>
      </c>
      <c r="P811" s="5" t="str">
        <f t="shared" si="38"/>
        <v>TRABAJADOR INDEPENDIENTE</v>
      </c>
      <c r="Q811" s="5">
        <f>IF($H811="SI", $O811, _xludf.NA())</f>
        <v>30</v>
      </c>
      <c r="R811" s="5" t="e">
        <f ca="1">IF($H811="NO",$O811, _xludf.NA())</f>
        <v>#NAME?</v>
      </c>
      <c r="S811" s="5">
        <f>IF($H811="SI",$N811, _xludf.NA())</f>
        <v>289717</v>
      </c>
      <c r="T811" s="5" t="e">
        <f ca="1">IF($H811="NO",$N811, _xludf.NA())</f>
        <v>#NAME?</v>
      </c>
    </row>
    <row r="812" spans="1:20" x14ac:dyDescent="0.3">
      <c r="A812">
        <v>811</v>
      </c>
      <c r="B812" t="s">
        <v>9</v>
      </c>
      <c r="C812">
        <v>1765910</v>
      </c>
      <c r="D812" t="s">
        <v>10</v>
      </c>
      <c r="E812" t="s">
        <v>16</v>
      </c>
      <c r="F812" t="s">
        <v>12</v>
      </c>
      <c r="G812" t="s">
        <v>13</v>
      </c>
      <c r="H812" t="s">
        <v>13</v>
      </c>
      <c r="I812">
        <v>56</v>
      </c>
      <c r="J812">
        <f>(moras__2[[#This Row],[EDAD]]-AVERAGE(I:I))/ _xlfn.STDEV.P(I:I)</f>
        <v>0.99476397896507684</v>
      </c>
      <c r="K812" t="str">
        <f>IF(ABS(moras__2[[#This Row],[Z-Score de edad]])&gt;1.96, "Atípico","Normal")</f>
        <v>Normal</v>
      </c>
      <c r="L812">
        <f>(moras__2[[#This Row],[SALARIO]]-AVERAGE(C:C)) / _xlfn.STDEV.P(C:C)</f>
        <v>1.3668105095406571</v>
      </c>
      <c r="M812" t="str">
        <f>IF(ABS(moras__2[[#This Row],[Z-Score de salario]])&gt;1.96, "Atípico", "Normal")</f>
        <v>Normal</v>
      </c>
      <c r="N812" s="5">
        <f t="shared" si="36"/>
        <v>1765910</v>
      </c>
      <c r="O812" s="5">
        <f t="shared" si="37"/>
        <v>56</v>
      </c>
      <c r="P812" s="5" t="str">
        <f t="shared" si="38"/>
        <v>ASALARIADO</v>
      </c>
      <c r="Q812" s="5" t="e">
        <f ca="1">IF($H812="SI", $O812, _xludf.NA())</f>
        <v>#NAME?</v>
      </c>
      <c r="R812" s="5">
        <f>IF($H812="NO",$O812, _xludf.NA())</f>
        <v>56</v>
      </c>
      <c r="S812" s="5" t="e">
        <f ca="1">IF($H812="SI",$N812, _xludf.NA())</f>
        <v>#NAME?</v>
      </c>
      <c r="T812" s="5">
        <f>IF($H812="NO",$N812, _xludf.NA())</f>
        <v>1765910</v>
      </c>
    </row>
    <row r="813" spans="1:20" x14ac:dyDescent="0.3">
      <c r="A813">
        <v>812</v>
      </c>
      <c r="B813" t="s">
        <v>9</v>
      </c>
      <c r="C813">
        <v>353119.82</v>
      </c>
      <c r="D813" t="s">
        <v>10</v>
      </c>
      <c r="E813" t="s">
        <v>16</v>
      </c>
      <c r="F813" t="s">
        <v>12</v>
      </c>
      <c r="G813" t="s">
        <v>13</v>
      </c>
      <c r="H813" t="s">
        <v>13</v>
      </c>
      <c r="I813">
        <v>36</v>
      </c>
      <c r="J813">
        <f>(moras__2[[#This Row],[EDAD]]-AVERAGE(I:I))/ _xlfn.STDEV.P(I:I)</f>
        <v>-0.41688387918063341</v>
      </c>
      <c r="K813" t="str">
        <f>IF(ABS(moras__2[[#This Row],[Z-Score de edad]])&gt;1.96, "Atípico","Normal")</f>
        <v>Normal</v>
      </c>
      <c r="L813">
        <f>(moras__2[[#This Row],[SALARIO]]-AVERAGE(C:C)) / _xlfn.STDEV.P(C:C)</f>
        <v>-0.37539337720036264</v>
      </c>
      <c r="M813" t="str">
        <f>IF(ABS(moras__2[[#This Row],[Z-Score de salario]])&gt;1.96, "Atípico", "Normal")</f>
        <v>Normal</v>
      </c>
      <c r="N813" s="5">
        <f t="shared" si="36"/>
        <v>353119.82</v>
      </c>
      <c r="O813" s="5">
        <f t="shared" si="37"/>
        <v>36</v>
      </c>
      <c r="P813" s="5" t="str">
        <f t="shared" si="38"/>
        <v>ASALARIADO</v>
      </c>
      <c r="Q813" s="5" t="e">
        <f ca="1">IF($H813="SI", $O813, _xludf.NA())</f>
        <v>#NAME?</v>
      </c>
      <c r="R813" s="5">
        <f>IF($H813="NO",$O813, _xludf.NA())</f>
        <v>36</v>
      </c>
      <c r="S813" s="5" t="e">
        <f ca="1">IF($H813="SI",$N813, _xludf.NA())</f>
        <v>#NAME?</v>
      </c>
      <c r="T813" s="5">
        <f>IF($H813="NO",$N813, _xludf.NA())</f>
        <v>353119.82</v>
      </c>
    </row>
    <row r="814" spans="1:20" x14ac:dyDescent="0.3">
      <c r="A814">
        <v>813</v>
      </c>
      <c r="B814" t="s">
        <v>15</v>
      </c>
      <c r="C814">
        <v>44230.75</v>
      </c>
      <c r="D814" t="s">
        <v>10</v>
      </c>
      <c r="E814" t="s">
        <v>16</v>
      </c>
      <c r="F814" t="s">
        <v>12</v>
      </c>
      <c r="G814" t="s">
        <v>13</v>
      </c>
      <c r="H814" t="s">
        <v>13</v>
      </c>
      <c r="I814">
        <v>32</v>
      </c>
      <c r="J814">
        <f>(moras__2[[#This Row],[EDAD]]-AVERAGE(I:I))/ _xlfn.STDEV.P(I:I)</f>
        <v>-0.69921345080977548</v>
      </c>
      <c r="K814" t="str">
        <f>IF(ABS(moras__2[[#This Row],[Z-Score de edad]])&gt;1.96, "Atípico","Normal")</f>
        <v>Normal</v>
      </c>
      <c r="L814">
        <f>(moras__2[[#This Row],[SALARIO]]-AVERAGE(C:C)) / _xlfn.STDEV.P(C:C)</f>
        <v>-0.75630467311963279</v>
      </c>
      <c r="M814" t="str">
        <f>IF(ABS(moras__2[[#This Row],[Z-Score de salario]])&gt;1.96, "Atípico", "Normal")</f>
        <v>Normal</v>
      </c>
      <c r="N814" s="5">
        <f t="shared" si="36"/>
        <v>44230.75</v>
      </c>
      <c r="O814" s="5">
        <f t="shared" si="37"/>
        <v>32</v>
      </c>
      <c r="P814" s="5" t="str">
        <f t="shared" si="38"/>
        <v>ASALARIADO</v>
      </c>
      <c r="Q814" s="5" t="e">
        <f ca="1">IF($H814="SI", $O814, _xludf.NA())</f>
        <v>#NAME?</v>
      </c>
      <c r="R814" s="5">
        <f>IF($H814="NO",$O814, _xludf.NA())</f>
        <v>32</v>
      </c>
      <c r="S814" s="5" t="e">
        <f ca="1">IF($H814="SI",$N814, _xludf.NA())</f>
        <v>#NAME?</v>
      </c>
      <c r="T814" s="5">
        <f>IF($H814="NO",$N814, _xludf.NA())</f>
        <v>44230.75</v>
      </c>
    </row>
    <row r="815" spans="1:20" x14ac:dyDescent="0.3">
      <c r="A815">
        <v>814</v>
      </c>
      <c r="B815" t="s">
        <v>9</v>
      </c>
      <c r="C815">
        <v>382136</v>
      </c>
      <c r="D815" t="s">
        <v>18</v>
      </c>
      <c r="E815" t="s">
        <v>16</v>
      </c>
      <c r="F815" t="s">
        <v>12</v>
      </c>
      <c r="G815" t="s">
        <v>13</v>
      </c>
      <c r="H815" t="s">
        <v>12</v>
      </c>
      <c r="I815">
        <v>46</v>
      </c>
      <c r="J815">
        <f>(moras__2[[#This Row],[EDAD]]-AVERAGE(I:I))/ _xlfn.STDEV.P(I:I)</f>
        <v>0.28894004989222172</v>
      </c>
      <c r="K815" t="str">
        <f>IF(ABS(moras__2[[#This Row],[Z-Score de edad]])&gt;1.96, "Atípico","Normal")</f>
        <v>Normal</v>
      </c>
      <c r="L815">
        <f>(moras__2[[#This Row],[SALARIO]]-AVERAGE(C:C)) / _xlfn.STDEV.P(C:C)</f>
        <v>-0.33961162964151631</v>
      </c>
      <c r="M815" t="str">
        <f>IF(ABS(moras__2[[#This Row],[Z-Score de salario]])&gt;1.96, "Atípico", "Normal")</f>
        <v>Normal</v>
      </c>
      <c r="N815" s="5">
        <f t="shared" si="36"/>
        <v>382136</v>
      </c>
      <c r="O815" s="5">
        <f t="shared" si="37"/>
        <v>46</v>
      </c>
      <c r="P815" s="5" t="str">
        <f t="shared" si="38"/>
        <v>TRABAJADOR INDEPENDIENTE</v>
      </c>
      <c r="Q815" s="5">
        <f>IF($H815="SI", $O815, _xludf.NA())</f>
        <v>46</v>
      </c>
      <c r="R815" s="5" t="e">
        <f ca="1">IF($H815="NO",$O815, _xludf.NA())</f>
        <v>#NAME?</v>
      </c>
      <c r="S815" s="5">
        <f>IF($H815="SI",$N815, _xludf.NA())</f>
        <v>382136</v>
      </c>
      <c r="T815" s="5" t="e">
        <f ca="1">IF($H815="NO",$N815, _xludf.NA())</f>
        <v>#NAME?</v>
      </c>
    </row>
    <row r="816" spans="1:20" x14ac:dyDescent="0.3">
      <c r="A816">
        <v>815</v>
      </c>
      <c r="B816" t="s">
        <v>15</v>
      </c>
      <c r="C816">
        <v>115500</v>
      </c>
      <c r="D816" t="s">
        <v>10</v>
      </c>
      <c r="E816" t="s">
        <v>16</v>
      </c>
      <c r="F816" t="s">
        <v>12</v>
      </c>
      <c r="G816" t="s">
        <v>13</v>
      </c>
      <c r="H816" t="s">
        <v>13</v>
      </c>
      <c r="I816">
        <v>51</v>
      </c>
      <c r="J816">
        <f>(moras__2[[#This Row],[EDAD]]-AVERAGE(I:I))/ _xlfn.STDEV.P(I:I)</f>
        <v>0.64185201442864925</v>
      </c>
      <c r="K816" t="str">
        <f>IF(ABS(moras__2[[#This Row],[Z-Score de edad]])&gt;1.96, "Atípico","Normal")</f>
        <v>Normal</v>
      </c>
      <c r="L816">
        <f>(moras__2[[#This Row],[SALARIO]]-AVERAGE(C:C)) / _xlfn.STDEV.P(C:C)</f>
        <v>-0.66841790400638945</v>
      </c>
      <c r="M816" t="str">
        <f>IF(ABS(moras__2[[#This Row],[Z-Score de salario]])&gt;1.96, "Atípico", "Normal")</f>
        <v>Normal</v>
      </c>
      <c r="N816" s="5">
        <f t="shared" si="36"/>
        <v>115500</v>
      </c>
      <c r="O816" s="5">
        <f t="shared" si="37"/>
        <v>51</v>
      </c>
      <c r="P816" s="5" t="str">
        <f t="shared" si="38"/>
        <v>ASALARIADO</v>
      </c>
      <c r="Q816" s="5" t="e">
        <f ca="1">IF($H816="SI", $O816, _xludf.NA())</f>
        <v>#NAME?</v>
      </c>
      <c r="R816" s="5">
        <f>IF($H816="NO",$O816, _xludf.NA())</f>
        <v>51</v>
      </c>
      <c r="S816" s="5" t="e">
        <f ca="1">IF($H816="SI",$N816, _xludf.NA())</f>
        <v>#NAME?</v>
      </c>
      <c r="T816" s="5">
        <f>IF($H816="NO",$N816, _xludf.NA())</f>
        <v>115500</v>
      </c>
    </row>
    <row r="817" spans="1:20" x14ac:dyDescent="0.3">
      <c r="A817">
        <v>816</v>
      </c>
      <c r="B817" t="s">
        <v>15</v>
      </c>
      <c r="C817">
        <v>3289892.56</v>
      </c>
      <c r="D817" t="s">
        <v>10</v>
      </c>
      <c r="E817" t="s">
        <v>11</v>
      </c>
      <c r="F817" t="s">
        <v>12</v>
      </c>
      <c r="G817" t="s">
        <v>13</v>
      </c>
      <c r="H817" t="s">
        <v>13</v>
      </c>
      <c r="I817">
        <v>43</v>
      </c>
      <c r="J817">
        <f>(moras__2[[#This Row],[EDAD]]-AVERAGE(I:I))/ _xlfn.STDEV.P(I:I)</f>
        <v>7.7192871170365177E-2</v>
      </c>
      <c r="K817" t="str">
        <f>IF(ABS(moras__2[[#This Row],[Z-Score de edad]])&gt;1.96, "Atípico","Normal")</f>
        <v>Normal</v>
      </c>
      <c r="L817">
        <f>(moras__2[[#This Row],[SALARIO]]-AVERAGE(C:C)) / _xlfn.STDEV.P(C:C)</f>
        <v>3.2461329856903207</v>
      </c>
      <c r="M817" t="str">
        <f>IF(ABS(moras__2[[#This Row],[Z-Score de salario]])&gt;1.96, "Atípico", "Normal")</f>
        <v>Atípico</v>
      </c>
      <c r="N817" s="5">
        <f t="shared" si="36"/>
        <v>3289892.56</v>
      </c>
      <c r="O817" s="5">
        <f t="shared" si="37"/>
        <v>43</v>
      </c>
      <c r="P817" s="5" t="str">
        <f t="shared" si="38"/>
        <v>ASALARIADO</v>
      </c>
      <c r="Q817" s="5" t="e">
        <f ca="1">IF($H817="SI", $O817, _xludf.NA())</f>
        <v>#NAME?</v>
      </c>
      <c r="R817" s="5">
        <f>IF($H817="NO",$O817, _xludf.NA())</f>
        <v>43</v>
      </c>
      <c r="S817" s="5" t="e">
        <f ca="1">IF($H817="SI",$N817, _xludf.NA())</f>
        <v>#NAME?</v>
      </c>
      <c r="T817" s="5">
        <f>IF($H817="NO",$N817, _xludf.NA())</f>
        <v>3289892.56</v>
      </c>
    </row>
    <row r="818" spans="1:20" x14ac:dyDescent="0.3">
      <c r="A818">
        <v>817</v>
      </c>
      <c r="B818" t="s">
        <v>9</v>
      </c>
      <c r="C818">
        <v>892687.5</v>
      </c>
      <c r="D818" t="s">
        <v>10</v>
      </c>
      <c r="E818" t="s">
        <v>16</v>
      </c>
      <c r="F818" t="s">
        <v>12</v>
      </c>
      <c r="G818" t="s">
        <v>13</v>
      </c>
      <c r="H818" t="s">
        <v>13</v>
      </c>
      <c r="I818">
        <v>35</v>
      </c>
      <c r="J818">
        <f>(moras__2[[#This Row],[EDAD]]-AVERAGE(I:I))/ _xlfn.STDEV.P(I:I)</f>
        <v>-0.48746627208791893</v>
      </c>
      <c r="K818" t="str">
        <f>IF(ABS(moras__2[[#This Row],[Z-Score de edad]])&gt;1.96, "Atípico","Normal")</f>
        <v>Normal</v>
      </c>
      <c r="L818">
        <f>(moras__2[[#This Row],[SALARIO]]-AVERAGE(C:C)) / _xlfn.STDEV.P(C:C)</f>
        <v>0.28998278591526344</v>
      </c>
      <c r="M818" t="str">
        <f>IF(ABS(moras__2[[#This Row],[Z-Score de salario]])&gt;1.96, "Atípico", "Normal")</f>
        <v>Normal</v>
      </c>
      <c r="N818" s="5">
        <f t="shared" si="36"/>
        <v>892687.5</v>
      </c>
      <c r="O818" s="5">
        <f t="shared" si="37"/>
        <v>35</v>
      </c>
      <c r="P818" s="5" t="str">
        <f t="shared" si="38"/>
        <v>ASALARIADO</v>
      </c>
      <c r="Q818" s="5" t="e">
        <f ca="1">IF($H818="SI", $O818, _xludf.NA())</f>
        <v>#NAME?</v>
      </c>
      <c r="R818" s="5">
        <f>IF($H818="NO",$O818, _xludf.NA())</f>
        <v>35</v>
      </c>
      <c r="S818" s="5" t="e">
        <f ca="1">IF($H818="SI",$N818, _xludf.NA())</f>
        <v>#NAME?</v>
      </c>
      <c r="T818" s="5">
        <f>IF($H818="NO",$N818, _xludf.NA())</f>
        <v>892687.5</v>
      </c>
    </row>
    <row r="819" spans="1:20" x14ac:dyDescent="0.3">
      <c r="A819">
        <v>818</v>
      </c>
      <c r="B819" t="s">
        <v>15</v>
      </c>
      <c r="C819">
        <v>261476.98</v>
      </c>
      <c r="D819" t="s">
        <v>10</v>
      </c>
      <c r="E819" t="s">
        <v>11</v>
      </c>
      <c r="F819" t="s">
        <v>12</v>
      </c>
      <c r="G819" t="s">
        <v>13</v>
      </c>
      <c r="H819" t="s">
        <v>13</v>
      </c>
      <c r="I819">
        <v>33</v>
      </c>
      <c r="J819">
        <f>(moras__2[[#This Row],[EDAD]]-AVERAGE(I:I))/ _xlfn.STDEV.P(I:I)</f>
        <v>-0.62863105790248996</v>
      </c>
      <c r="K819" t="str">
        <f>IF(ABS(moras__2[[#This Row],[Z-Score de edad]])&gt;1.96, "Atípico","Normal")</f>
        <v>Normal</v>
      </c>
      <c r="L819">
        <f>(moras__2[[#This Row],[SALARIO]]-AVERAGE(C:C)) / _xlfn.STDEV.P(C:C)</f>
        <v>-0.48840415141170762</v>
      </c>
      <c r="M819" t="str">
        <f>IF(ABS(moras__2[[#This Row],[Z-Score de salario]])&gt;1.96, "Atípico", "Normal")</f>
        <v>Normal</v>
      </c>
      <c r="N819" s="5">
        <f t="shared" si="36"/>
        <v>261476.98</v>
      </c>
      <c r="O819" s="5">
        <f t="shared" si="37"/>
        <v>33</v>
      </c>
      <c r="P819" s="5" t="str">
        <f t="shared" si="38"/>
        <v>ASALARIADO</v>
      </c>
      <c r="Q819" s="5" t="e">
        <f ca="1">IF($H819="SI", $O819, _xludf.NA())</f>
        <v>#NAME?</v>
      </c>
      <c r="R819" s="5">
        <f>IF($H819="NO",$O819, _xludf.NA())</f>
        <v>33</v>
      </c>
      <c r="S819" s="5" t="e">
        <f ca="1">IF($H819="SI",$N819, _xludf.NA())</f>
        <v>#NAME?</v>
      </c>
      <c r="T819" s="5">
        <f>IF($H819="NO",$N819, _xludf.NA())</f>
        <v>261476.98</v>
      </c>
    </row>
    <row r="820" spans="1:20" x14ac:dyDescent="0.3">
      <c r="A820">
        <v>819</v>
      </c>
      <c r="B820" t="s">
        <v>9</v>
      </c>
      <c r="C820">
        <v>229395.18</v>
      </c>
      <c r="D820" t="s">
        <v>10</v>
      </c>
      <c r="E820" t="s">
        <v>16</v>
      </c>
      <c r="F820" t="s">
        <v>12</v>
      </c>
      <c r="G820" t="s">
        <v>13</v>
      </c>
      <c r="H820" t="s">
        <v>13</v>
      </c>
      <c r="I820">
        <v>57</v>
      </c>
      <c r="J820">
        <f>(moras__2[[#This Row],[EDAD]]-AVERAGE(I:I))/ _xlfn.STDEV.P(I:I)</f>
        <v>1.0653463718723624</v>
      </c>
      <c r="K820" t="str">
        <f>IF(ABS(moras__2[[#This Row],[Z-Score de edad]])&gt;1.96, "Atípico","Normal")</f>
        <v>Normal</v>
      </c>
      <c r="L820">
        <f>(moras__2[[#This Row],[SALARIO]]-AVERAGE(C:C)) / _xlfn.STDEV.P(C:C)</f>
        <v>-0.52796631530900195</v>
      </c>
      <c r="M820" t="str">
        <f>IF(ABS(moras__2[[#This Row],[Z-Score de salario]])&gt;1.96, "Atípico", "Normal")</f>
        <v>Normal</v>
      </c>
      <c r="N820" s="5">
        <f t="shared" si="36"/>
        <v>229395.18</v>
      </c>
      <c r="O820" s="5">
        <f t="shared" si="37"/>
        <v>57</v>
      </c>
      <c r="P820" s="5" t="str">
        <f t="shared" si="38"/>
        <v>ASALARIADO</v>
      </c>
      <c r="Q820" s="5" t="e">
        <f ca="1">IF($H820="SI", $O820, _xludf.NA())</f>
        <v>#NAME?</v>
      </c>
      <c r="R820" s="5">
        <f>IF($H820="NO",$O820, _xludf.NA())</f>
        <v>57</v>
      </c>
      <c r="S820" s="5" t="e">
        <f ca="1">IF($H820="SI",$N820, _xludf.NA())</f>
        <v>#NAME?</v>
      </c>
      <c r="T820" s="5">
        <f>IF($H820="NO",$N820, _xludf.NA())</f>
        <v>229395.18</v>
      </c>
    </row>
    <row r="821" spans="1:20" x14ac:dyDescent="0.3">
      <c r="A821">
        <v>820</v>
      </c>
      <c r="B821" t="s">
        <v>15</v>
      </c>
      <c r="C821">
        <v>854646.84</v>
      </c>
      <c r="D821" t="s">
        <v>10</v>
      </c>
      <c r="E821" t="s">
        <v>11</v>
      </c>
      <c r="F821" t="s">
        <v>12</v>
      </c>
      <c r="G821" t="s">
        <v>13</v>
      </c>
      <c r="H821" t="s">
        <v>13</v>
      </c>
      <c r="I821">
        <v>24</v>
      </c>
      <c r="J821">
        <f>(moras__2[[#This Row],[EDAD]]-AVERAGE(I:I))/ _xlfn.STDEV.P(I:I)</f>
        <v>-1.2638725940680595</v>
      </c>
      <c r="K821" t="str">
        <f>IF(ABS(moras__2[[#This Row],[Z-Score de edad]])&gt;1.96, "Atípico","Normal")</f>
        <v>Normal</v>
      </c>
      <c r="L821">
        <f>(moras__2[[#This Row],[SALARIO]]-AVERAGE(C:C)) / _xlfn.STDEV.P(C:C)</f>
        <v>0.24307236238287896</v>
      </c>
      <c r="M821" t="str">
        <f>IF(ABS(moras__2[[#This Row],[Z-Score de salario]])&gt;1.96, "Atípico", "Normal")</f>
        <v>Normal</v>
      </c>
      <c r="N821" s="5">
        <f t="shared" si="36"/>
        <v>854646.84</v>
      </c>
      <c r="O821" s="5">
        <f t="shared" si="37"/>
        <v>24</v>
      </c>
      <c r="P821" s="5" t="str">
        <f t="shared" si="38"/>
        <v>ASALARIADO</v>
      </c>
      <c r="Q821" s="5" t="e">
        <f ca="1">IF($H821="SI", $O821, _xludf.NA())</f>
        <v>#NAME?</v>
      </c>
      <c r="R821" s="5">
        <f>IF($H821="NO",$O821, _xludf.NA())</f>
        <v>24</v>
      </c>
      <c r="S821" s="5" t="e">
        <f ca="1">IF($H821="SI",$N821, _xludf.NA())</f>
        <v>#NAME?</v>
      </c>
      <c r="T821" s="5">
        <f>IF($H821="NO",$N821, _xludf.NA())</f>
        <v>854646.84</v>
      </c>
    </row>
    <row r="822" spans="1:20" x14ac:dyDescent="0.3">
      <c r="A822">
        <v>821</v>
      </c>
      <c r="B822" t="s">
        <v>9</v>
      </c>
      <c r="C822">
        <v>438402.25</v>
      </c>
      <c r="D822" t="s">
        <v>10</v>
      </c>
      <c r="E822" t="s">
        <v>16</v>
      </c>
      <c r="F822" t="s">
        <v>12</v>
      </c>
      <c r="G822" t="s">
        <v>13</v>
      </c>
      <c r="H822" t="s">
        <v>13</v>
      </c>
      <c r="I822">
        <v>28</v>
      </c>
      <c r="J822">
        <f>(moras__2[[#This Row],[EDAD]]-AVERAGE(I:I))/ _xlfn.STDEV.P(I:I)</f>
        <v>-0.98154302243891756</v>
      </c>
      <c r="K822" t="str">
        <f>IF(ABS(moras__2[[#This Row],[Z-Score de edad]])&gt;1.96, "Atípico","Normal")</f>
        <v>Normal</v>
      </c>
      <c r="L822">
        <f>(moras__2[[#This Row],[SALARIO]]-AVERAGE(C:C)) / _xlfn.STDEV.P(C:C)</f>
        <v>-0.27022604016754226</v>
      </c>
      <c r="M822" t="str">
        <f>IF(ABS(moras__2[[#This Row],[Z-Score de salario]])&gt;1.96, "Atípico", "Normal")</f>
        <v>Normal</v>
      </c>
      <c r="N822" s="5">
        <f t="shared" si="36"/>
        <v>438402.25</v>
      </c>
      <c r="O822" s="5">
        <f t="shared" si="37"/>
        <v>28</v>
      </c>
      <c r="P822" s="5" t="str">
        <f t="shared" si="38"/>
        <v>ASALARIADO</v>
      </c>
      <c r="Q822" s="5" t="e">
        <f ca="1">IF($H822="SI", $O822, _xludf.NA())</f>
        <v>#NAME?</v>
      </c>
      <c r="R822" s="5">
        <f>IF($H822="NO",$O822, _xludf.NA())</f>
        <v>28</v>
      </c>
      <c r="S822" s="5" t="e">
        <f ca="1">IF($H822="SI",$N822, _xludf.NA())</f>
        <v>#NAME?</v>
      </c>
      <c r="T822" s="5">
        <f>IF($H822="NO",$N822, _xludf.NA())</f>
        <v>438402.25</v>
      </c>
    </row>
    <row r="823" spans="1:20" x14ac:dyDescent="0.3">
      <c r="A823">
        <v>822</v>
      </c>
      <c r="B823" t="s">
        <v>9</v>
      </c>
      <c r="C823">
        <v>440612.25</v>
      </c>
      <c r="D823" t="s">
        <v>10</v>
      </c>
      <c r="E823" t="s">
        <v>16</v>
      </c>
      <c r="F823" t="s">
        <v>12</v>
      </c>
      <c r="G823" t="s">
        <v>13</v>
      </c>
      <c r="H823" t="s">
        <v>13</v>
      </c>
      <c r="I823">
        <v>24</v>
      </c>
      <c r="J823">
        <f>(moras__2[[#This Row],[EDAD]]-AVERAGE(I:I))/ _xlfn.STDEV.P(I:I)</f>
        <v>-1.2638725940680595</v>
      </c>
      <c r="K823" t="str">
        <f>IF(ABS(moras__2[[#This Row],[Z-Score de edad]])&gt;1.96, "Atípico","Normal")</f>
        <v>Normal</v>
      </c>
      <c r="L823">
        <f>(moras__2[[#This Row],[SALARIO]]-AVERAGE(C:C)) / _xlfn.STDEV.P(C:C)</f>
        <v>-0.26750074475977148</v>
      </c>
      <c r="M823" t="str">
        <f>IF(ABS(moras__2[[#This Row],[Z-Score de salario]])&gt;1.96, "Atípico", "Normal")</f>
        <v>Normal</v>
      </c>
      <c r="N823" s="5">
        <f t="shared" si="36"/>
        <v>440612.25</v>
      </c>
      <c r="O823" s="5">
        <f t="shared" si="37"/>
        <v>24</v>
      </c>
      <c r="P823" s="5" t="str">
        <f t="shared" si="38"/>
        <v>ASALARIADO</v>
      </c>
      <c r="Q823" s="5" t="e">
        <f ca="1">IF($H823="SI", $O823, _xludf.NA())</f>
        <v>#NAME?</v>
      </c>
      <c r="R823" s="5">
        <f>IF($H823="NO",$O823, _xludf.NA())</f>
        <v>24</v>
      </c>
      <c r="S823" s="5" t="e">
        <f ca="1">IF($H823="SI",$N823, _xludf.NA())</f>
        <v>#NAME?</v>
      </c>
      <c r="T823" s="5">
        <f>IF($H823="NO",$N823, _xludf.NA())</f>
        <v>440612.25</v>
      </c>
    </row>
    <row r="824" spans="1:20" x14ac:dyDescent="0.3">
      <c r="A824">
        <v>823</v>
      </c>
      <c r="B824" t="s">
        <v>9</v>
      </c>
      <c r="C824">
        <v>299784</v>
      </c>
      <c r="D824" t="s">
        <v>17</v>
      </c>
      <c r="E824" t="s">
        <v>16</v>
      </c>
      <c r="F824" t="s">
        <v>12</v>
      </c>
      <c r="G824" t="s">
        <v>13</v>
      </c>
      <c r="H824" t="s">
        <v>13</v>
      </c>
      <c r="I824">
        <v>50</v>
      </c>
      <c r="J824">
        <f>(moras__2[[#This Row],[EDAD]]-AVERAGE(I:I))/ _xlfn.STDEV.P(I:I)</f>
        <v>0.57126962152136374</v>
      </c>
      <c r="K824" t="str">
        <f>IF(ABS(moras__2[[#This Row],[Z-Score de edad]])&gt;1.96, "Atípico","Normal")</f>
        <v>Normal</v>
      </c>
      <c r="L824">
        <f>(moras__2[[#This Row],[SALARIO]]-AVERAGE(C:C)) / _xlfn.STDEV.P(C:C)</f>
        <v>-0.4411652619585929</v>
      </c>
      <c r="M824" t="str">
        <f>IF(ABS(moras__2[[#This Row],[Z-Score de salario]])&gt;1.96, "Atípico", "Normal")</f>
        <v>Normal</v>
      </c>
      <c r="N824" s="5">
        <f t="shared" si="36"/>
        <v>299784</v>
      </c>
      <c r="O824" s="5">
        <f t="shared" si="37"/>
        <v>50</v>
      </c>
      <c r="P824" s="5" t="str">
        <f t="shared" si="38"/>
        <v>ASEGURADO VOLUNTARIO</v>
      </c>
      <c r="Q824" s="5" t="e">
        <f ca="1">IF($H824="SI", $O824, _xludf.NA())</f>
        <v>#NAME?</v>
      </c>
      <c r="R824" s="5">
        <f>IF($H824="NO",$O824, _xludf.NA())</f>
        <v>50</v>
      </c>
      <c r="S824" s="5" t="e">
        <f ca="1">IF($H824="SI",$N824, _xludf.NA())</f>
        <v>#NAME?</v>
      </c>
      <c r="T824" s="5">
        <f>IF($H824="NO",$N824, _xludf.NA())</f>
        <v>299784</v>
      </c>
    </row>
    <row r="825" spans="1:20" x14ac:dyDescent="0.3">
      <c r="A825">
        <v>824</v>
      </c>
      <c r="B825" t="s">
        <v>9</v>
      </c>
      <c r="C825">
        <v>320283</v>
      </c>
      <c r="D825" t="s">
        <v>18</v>
      </c>
      <c r="E825" t="s">
        <v>16</v>
      </c>
      <c r="F825" t="s">
        <v>12</v>
      </c>
      <c r="G825" t="s">
        <v>13</v>
      </c>
      <c r="H825" t="s">
        <v>12</v>
      </c>
      <c r="I825">
        <v>36</v>
      </c>
      <c r="J825">
        <f>(moras__2[[#This Row],[EDAD]]-AVERAGE(I:I))/ _xlfn.STDEV.P(I:I)</f>
        <v>-0.41688387918063341</v>
      </c>
      <c r="K825" t="str">
        <f>IF(ABS(moras__2[[#This Row],[Z-Score de edad]])&gt;1.96, "Atípico","Normal")</f>
        <v>Normal</v>
      </c>
      <c r="L825">
        <f>(moras__2[[#This Row],[SALARIO]]-AVERAGE(C:C)) / _xlfn.STDEV.P(C:C)</f>
        <v>-0.41588660559484031</v>
      </c>
      <c r="M825" t="str">
        <f>IF(ABS(moras__2[[#This Row],[Z-Score de salario]])&gt;1.96, "Atípico", "Normal")</f>
        <v>Normal</v>
      </c>
      <c r="N825" s="5">
        <f t="shared" si="36"/>
        <v>320283</v>
      </c>
      <c r="O825" s="5">
        <f t="shared" si="37"/>
        <v>36</v>
      </c>
      <c r="P825" s="5" t="str">
        <f t="shared" si="38"/>
        <v>TRABAJADOR INDEPENDIENTE</v>
      </c>
      <c r="Q825" s="5">
        <f>IF($H825="SI", $O825, _xludf.NA())</f>
        <v>36</v>
      </c>
      <c r="R825" s="5" t="e">
        <f ca="1">IF($H825="NO",$O825, _xludf.NA())</f>
        <v>#NAME?</v>
      </c>
      <c r="S825" s="5">
        <f>IF($H825="SI",$N825, _xludf.NA())</f>
        <v>320283</v>
      </c>
      <c r="T825" s="5" t="e">
        <f ca="1">IF($H825="NO",$N825, _xludf.NA())</f>
        <v>#NAME?</v>
      </c>
    </row>
    <row r="826" spans="1:20" x14ac:dyDescent="0.3">
      <c r="A826">
        <v>825</v>
      </c>
      <c r="B826" t="s">
        <v>9</v>
      </c>
      <c r="C826">
        <v>255360</v>
      </c>
      <c r="D826" t="s">
        <v>10</v>
      </c>
      <c r="E826" t="s">
        <v>16</v>
      </c>
      <c r="F826" t="s">
        <v>12</v>
      </c>
      <c r="G826" t="s">
        <v>13</v>
      </c>
      <c r="H826" t="s">
        <v>13</v>
      </c>
      <c r="I826">
        <v>25</v>
      </c>
      <c r="J826">
        <f>(moras__2[[#This Row],[EDAD]]-AVERAGE(I:I))/ _xlfn.STDEV.P(I:I)</f>
        <v>-1.193290201160774</v>
      </c>
      <c r="K826" t="str">
        <f>IF(ABS(moras__2[[#This Row],[Z-Score de edad]])&gt;1.96, "Atípico","Normal")</f>
        <v>Normal</v>
      </c>
      <c r="L826">
        <f>(moras__2[[#This Row],[SALARIO]]-AVERAGE(C:C)) / _xlfn.STDEV.P(C:C)</f>
        <v>-0.49594739915081426</v>
      </c>
      <c r="M826" t="str">
        <f>IF(ABS(moras__2[[#This Row],[Z-Score de salario]])&gt;1.96, "Atípico", "Normal")</f>
        <v>Normal</v>
      </c>
      <c r="N826" s="5">
        <f t="shared" si="36"/>
        <v>255360</v>
      </c>
      <c r="O826" s="5">
        <f t="shared" si="37"/>
        <v>25</v>
      </c>
      <c r="P826" s="5" t="str">
        <f t="shared" si="38"/>
        <v>ASALARIADO</v>
      </c>
      <c r="Q826" s="5" t="e">
        <f ca="1">IF($H826="SI", $O826, _xludf.NA())</f>
        <v>#NAME?</v>
      </c>
      <c r="R826" s="5">
        <f>IF($H826="NO",$O826, _xludf.NA())</f>
        <v>25</v>
      </c>
      <c r="S826" s="5" t="e">
        <f ca="1">IF($H826="SI",$N826, _xludf.NA())</f>
        <v>#NAME?</v>
      </c>
      <c r="T826" s="5">
        <f>IF($H826="NO",$N826, _xludf.NA())</f>
        <v>255360</v>
      </c>
    </row>
    <row r="827" spans="1:20" x14ac:dyDescent="0.3">
      <c r="A827">
        <v>826</v>
      </c>
      <c r="B827" t="s">
        <v>15</v>
      </c>
      <c r="C827">
        <v>387500</v>
      </c>
      <c r="D827" t="s">
        <v>10</v>
      </c>
      <c r="E827" t="s">
        <v>16</v>
      </c>
      <c r="F827" t="s">
        <v>12</v>
      </c>
      <c r="G827" t="s">
        <v>13</v>
      </c>
      <c r="H827" t="s">
        <v>13</v>
      </c>
      <c r="I827">
        <v>38</v>
      </c>
      <c r="J827">
        <f>(moras__2[[#This Row],[EDAD]]-AVERAGE(I:I))/ _xlfn.STDEV.P(I:I)</f>
        <v>-0.27571909336606237</v>
      </c>
      <c r="K827" t="str">
        <f>IF(ABS(moras__2[[#This Row],[Z-Score de edad]])&gt;1.96, "Atípico","Normal")</f>
        <v>Normal</v>
      </c>
      <c r="L827">
        <f>(moras__2[[#This Row],[SALARIO]]-AVERAGE(C:C)) / _xlfn.STDEV.P(C:C)</f>
        <v>-0.33299693074229347</v>
      </c>
      <c r="M827" t="str">
        <f>IF(ABS(moras__2[[#This Row],[Z-Score de salario]])&gt;1.96, "Atípico", "Normal")</f>
        <v>Normal</v>
      </c>
      <c r="N827" s="5">
        <f t="shared" si="36"/>
        <v>387500</v>
      </c>
      <c r="O827" s="5">
        <f t="shared" si="37"/>
        <v>38</v>
      </c>
      <c r="P827" s="5" t="str">
        <f t="shared" si="38"/>
        <v>ASALARIADO</v>
      </c>
      <c r="Q827" s="5" t="e">
        <f ca="1">IF($H827="SI", $O827, _xludf.NA())</f>
        <v>#NAME?</v>
      </c>
      <c r="R827" s="5">
        <f>IF($H827="NO",$O827, _xludf.NA())</f>
        <v>38</v>
      </c>
      <c r="S827" s="5" t="e">
        <f ca="1">IF($H827="SI",$N827, _xludf.NA())</f>
        <v>#NAME?</v>
      </c>
      <c r="T827" s="5">
        <f>IF($H827="NO",$N827, _xludf.NA())</f>
        <v>387500</v>
      </c>
    </row>
    <row r="828" spans="1:20" x14ac:dyDescent="0.3">
      <c r="A828">
        <v>827</v>
      </c>
      <c r="B828" t="s">
        <v>9</v>
      </c>
      <c r="C828">
        <v>310124</v>
      </c>
      <c r="D828" t="s">
        <v>18</v>
      </c>
      <c r="E828" t="s">
        <v>16</v>
      </c>
      <c r="F828" t="s">
        <v>12</v>
      </c>
      <c r="G828" t="s">
        <v>13</v>
      </c>
      <c r="H828" t="s">
        <v>13</v>
      </c>
      <c r="I828">
        <v>65</v>
      </c>
      <c r="J828">
        <f>(moras__2[[#This Row],[EDAD]]-AVERAGE(I:I))/ _xlfn.STDEV.P(I:I)</f>
        <v>1.6300055151306465</v>
      </c>
      <c r="K828" t="str">
        <f>IF(ABS(moras__2[[#This Row],[Z-Score de edad]])&gt;1.96, "Atípico","Normal")</f>
        <v>Normal</v>
      </c>
      <c r="L828">
        <f>(moras__2[[#This Row],[SALARIO]]-AVERAGE(C:C)) / _xlfn.STDEV.P(C:C)</f>
        <v>-0.42841433231318576</v>
      </c>
      <c r="M828" t="str">
        <f>IF(ABS(moras__2[[#This Row],[Z-Score de salario]])&gt;1.96, "Atípico", "Normal")</f>
        <v>Normal</v>
      </c>
      <c r="N828" s="5">
        <f t="shared" si="36"/>
        <v>310124</v>
      </c>
      <c r="O828" s="5">
        <f t="shared" si="37"/>
        <v>65</v>
      </c>
      <c r="P828" s="5" t="str">
        <f t="shared" si="38"/>
        <v>TRABAJADOR INDEPENDIENTE</v>
      </c>
      <c r="Q828" s="5" t="e">
        <f ca="1">IF($H828="SI", $O828, _xludf.NA())</f>
        <v>#NAME?</v>
      </c>
      <c r="R828" s="5">
        <f>IF($H828="NO",$O828, _xludf.NA())</f>
        <v>65</v>
      </c>
      <c r="S828" s="5" t="e">
        <f ca="1">IF($H828="SI",$N828, _xludf.NA())</f>
        <v>#NAME?</v>
      </c>
      <c r="T828" s="5">
        <f>IF($H828="NO",$N828, _xludf.NA())</f>
        <v>310124</v>
      </c>
    </row>
    <row r="829" spans="1:20" x14ac:dyDescent="0.3">
      <c r="A829">
        <v>828</v>
      </c>
      <c r="B829" t="s">
        <v>15</v>
      </c>
      <c r="C829">
        <v>343390.86</v>
      </c>
      <c r="D829" t="s">
        <v>10</v>
      </c>
      <c r="E829" t="s">
        <v>16</v>
      </c>
      <c r="F829" t="s">
        <v>12</v>
      </c>
      <c r="G829" t="s">
        <v>13</v>
      </c>
      <c r="H829" t="s">
        <v>13</v>
      </c>
      <c r="I829">
        <v>28</v>
      </c>
      <c r="J829">
        <f>(moras__2[[#This Row],[EDAD]]-AVERAGE(I:I))/ _xlfn.STDEV.P(I:I)</f>
        <v>-0.98154302243891756</v>
      </c>
      <c r="K829" t="str">
        <f>IF(ABS(moras__2[[#This Row],[Z-Score de edad]])&gt;1.96, "Atípico","Normal")</f>
        <v>Normal</v>
      </c>
      <c r="L829">
        <f>(moras__2[[#This Row],[SALARIO]]-AVERAGE(C:C)) / _xlfn.STDEV.P(C:C)</f>
        <v>-0.38739079349465477</v>
      </c>
      <c r="M829" t="str">
        <f>IF(ABS(moras__2[[#This Row],[Z-Score de salario]])&gt;1.96, "Atípico", "Normal")</f>
        <v>Normal</v>
      </c>
      <c r="N829" s="5">
        <f t="shared" si="36"/>
        <v>343390.86</v>
      </c>
      <c r="O829" s="5">
        <f t="shared" si="37"/>
        <v>28</v>
      </c>
      <c r="P829" s="5" t="str">
        <f t="shared" si="38"/>
        <v>ASALARIADO</v>
      </c>
      <c r="Q829" s="5" t="e">
        <f ca="1">IF($H829="SI", $O829, _xludf.NA())</f>
        <v>#NAME?</v>
      </c>
      <c r="R829" s="5">
        <f>IF($H829="NO",$O829, _xludf.NA())</f>
        <v>28</v>
      </c>
      <c r="S829" s="5" t="e">
        <f ca="1">IF($H829="SI",$N829, _xludf.NA())</f>
        <v>#NAME?</v>
      </c>
      <c r="T829" s="5">
        <f>IF($H829="NO",$N829, _xludf.NA())</f>
        <v>343390.86</v>
      </c>
    </row>
    <row r="830" spans="1:20" x14ac:dyDescent="0.3">
      <c r="A830">
        <v>829</v>
      </c>
      <c r="B830" t="s">
        <v>15</v>
      </c>
      <c r="C830">
        <v>391062</v>
      </c>
      <c r="D830" t="s">
        <v>10</v>
      </c>
      <c r="E830" t="s">
        <v>16</v>
      </c>
      <c r="F830" t="s">
        <v>12</v>
      </c>
      <c r="G830" t="s">
        <v>13</v>
      </c>
      <c r="H830" t="s">
        <v>13</v>
      </c>
      <c r="I830">
        <v>33</v>
      </c>
      <c r="J830">
        <f>(moras__2[[#This Row],[EDAD]]-AVERAGE(I:I))/ _xlfn.STDEV.P(I:I)</f>
        <v>-0.62863105790248996</v>
      </c>
      <c r="K830" t="str">
        <f>IF(ABS(moras__2[[#This Row],[Z-Score de edad]])&gt;1.96, "Atípico","Normal")</f>
        <v>Normal</v>
      </c>
      <c r="L830">
        <f>(moras__2[[#This Row],[SALARIO]]-AVERAGE(C:C)) / _xlfn.STDEV.P(C:C)</f>
        <v>-0.3286043957909453</v>
      </c>
      <c r="M830" t="str">
        <f>IF(ABS(moras__2[[#This Row],[Z-Score de salario]])&gt;1.96, "Atípico", "Normal")</f>
        <v>Normal</v>
      </c>
      <c r="N830" s="5">
        <f t="shared" si="36"/>
        <v>391062</v>
      </c>
      <c r="O830" s="5">
        <f t="shared" si="37"/>
        <v>33</v>
      </c>
      <c r="P830" s="5" t="str">
        <f t="shared" si="38"/>
        <v>ASALARIADO</v>
      </c>
      <c r="Q830" s="5" t="e">
        <f ca="1">IF($H830="SI", $O830, _xludf.NA())</f>
        <v>#NAME?</v>
      </c>
      <c r="R830" s="5">
        <f>IF($H830="NO",$O830, _xludf.NA())</f>
        <v>33</v>
      </c>
      <c r="S830" s="5" t="e">
        <f ca="1">IF($H830="SI",$N830, _xludf.NA())</f>
        <v>#NAME?</v>
      </c>
      <c r="T830" s="5">
        <f>IF($H830="NO",$N830, _xludf.NA())</f>
        <v>391062</v>
      </c>
    </row>
    <row r="831" spans="1:20" x14ac:dyDescent="0.3">
      <c r="A831">
        <v>830</v>
      </c>
      <c r="B831" t="s">
        <v>9</v>
      </c>
      <c r="C831">
        <v>584267</v>
      </c>
      <c r="D831" t="s">
        <v>10</v>
      </c>
      <c r="E831" t="s">
        <v>11</v>
      </c>
      <c r="F831" t="s">
        <v>12</v>
      </c>
      <c r="G831" t="s">
        <v>13</v>
      </c>
      <c r="H831" t="s">
        <v>13</v>
      </c>
      <c r="I831">
        <v>29</v>
      </c>
      <c r="J831">
        <f>(moras__2[[#This Row],[EDAD]]-AVERAGE(I:I))/ _xlfn.STDEV.P(I:I)</f>
        <v>-0.91096062953163204</v>
      </c>
      <c r="K831" t="str">
        <f>IF(ABS(moras__2[[#This Row],[Z-Score de edad]])&gt;1.96, "Atípico","Normal")</f>
        <v>Normal</v>
      </c>
      <c r="L831">
        <f>(moras__2[[#This Row],[SALARIO]]-AVERAGE(C:C)) / _xlfn.STDEV.P(C:C)</f>
        <v>-9.0350685719292126E-2</v>
      </c>
      <c r="M831" t="str">
        <f>IF(ABS(moras__2[[#This Row],[Z-Score de salario]])&gt;1.96, "Atípico", "Normal")</f>
        <v>Normal</v>
      </c>
      <c r="N831" s="5">
        <f t="shared" si="36"/>
        <v>584267</v>
      </c>
      <c r="O831" s="5">
        <f t="shared" si="37"/>
        <v>29</v>
      </c>
      <c r="P831" s="5" t="str">
        <f t="shared" si="38"/>
        <v>ASALARIADO</v>
      </c>
      <c r="Q831" s="5" t="e">
        <f ca="1">IF($H831="SI", $O831, _xludf.NA())</f>
        <v>#NAME?</v>
      </c>
      <c r="R831" s="5">
        <f>IF($H831="NO",$O831, _xludf.NA())</f>
        <v>29</v>
      </c>
      <c r="S831" s="5" t="e">
        <f ca="1">IF($H831="SI",$N831, _xludf.NA())</f>
        <v>#NAME?</v>
      </c>
      <c r="T831" s="5">
        <f>IF($H831="NO",$N831, _xludf.NA())</f>
        <v>584267</v>
      </c>
    </row>
    <row r="832" spans="1:20" x14ac:dyDescent="0.3">
      <c r="A832">
        <v>831</v>
      </c>
      <c r="B832" t="s">
        <v>9</v>
      </c>
      <c r="C832">
        <v>1034936.1</v>
      </c>
      <c r="D832" t="s">
        <v>10</v>
      </c>
      <c r="E832" t="s">
        <v>11</v>
      </c>
      <c r="F832" t="s">
        <v>12</v>
      </c>
      <c r="G832" t="s">
        <v>13</v>
      </c>
      <c r="H832" t="s">
        <v>13</v>
      </c>
      <c r="I832">
        <v>49</v>
      </c>
      <c r="J832">
        <f>(moras__2[[#This Row],[EDAD]]-AVERAGE(I:I))/ _xlfn.STDEV.P(I:I)</f>
        <v>0.50068722861407822</v>
      </c>
      <c r="K832" t="str">
        <f>IF(ABS(moras__2[[#This Row],[Z-Score de edad]])&gt;1.96, "Atípico","Normal")</f>
        <v>Normal</v>
      </c>
      <c r="L832">
        <f>(moras__2[[#This Row],[SALARIO]]-AVERAGE(C:C)) / _xlfn.STDEV.P(C:C)</f>
        <v>0.46539882950884826</v>
      </c>
      <c r="M832" t="str">
        <f>IF(ABS(moras__2[[#This Row],[Z-Score de salario]])&gt;1.96, "Atípico", "Normal")</f>
        <v>Normal</v>
      </c>
      <c r="N832" s="5">
        <f t="shared" si="36"/>
        <v>1034936.1</v>
      </c>
      <c r="O832" s="5">
        <f t="shared" si="37"/>
        <v>49</v>
      </c>
      <c r="P832" s="5" t="str">
        <f t="shared" si="38"/>
        <v>ASALARIADO</v>
      </c>
      <c r="Q832" s="5" t="e">
        <f ca="1">IF($H832="SI", $O832, _xludf.NA())</f>
        <v>#NAME?</v>
      </c>
      <c r="R832" s="5">
        <f>IF($H832="NO",$O832, _xludf.NA())</f>
        <v>49</v>
      </c>
      <c r="S832" s="5" t="e">
        <f ca="1">IF($H832="SI",$N832, _xludf.NA())</f>
        <v>#NAME?</v>
      </c>
      <c r="T832" s="5">
        <f>IF($H832="NO",$N832, _xludf.NA())</f>
        <v>1034936.1</v>
      </c>
    </row>
    <row r="833" spans="1:20" x14ac:dyDescent="0.3">
      <c r="A833">
        <v>832</v>
      </c>
      <c r="B833" t="s">
        <v>9</v>
      </c>
      <c r="C833">
        <v>410000</v>
      </c>
      <c r="D833" t="s">
        <v>10</v>
      </c>
      <c r="E833" t="s">
        <v>16</v>
      </c>
      <c r="F833" t="s">
        <v>12</v>
      </c>
      <c r="G833" t="s">
        <v>13</v>
      </c>
      <c r="H833" t="s">
        <v>13</v>
      </c>
      <c r="I833">
        <v>32</v>
      </c>
      <c r="J833">
        <f>(moras__2[[#This Row],[EDAD]]-AVERAGE(I:I))/ _xlfn.STDEV.P(I:I)</f>
        <v>-0.69921345080977548</v>
      </c>
      <c r="K833" t="str">
        <f>IF(ABS(moras__2[[#This Row],[Z-Score de edad]])&gt;1.96, "Atípico","Normal")</f>
        <v>Normal</v>
      </c>
      <c r="L833">
        <f>(moras__2[[#This Row],[SALARIO]]-AVERAGE(C:C)) / _xlfn.STDEV.P(C:C)</f>
        <v>-0.30525071052743263</v>
      </c>
      <c r="M833" t="str">
        <f>IF(ABS(moras__2[[#This Row],[Z-Score de salario]])&gt;1.96, "Atípico", "Normal")</f>
        <v>Normal</v>
      </c>
      <c r="N833" s="5">
        <f t="shared" si="36"/>
        <v>410000</v>
      </c>
      <c r="O833" s="5">
        <f t="shared" si="37"/>
        <v>32</v>
      </c>
      <c r="P833" s="5" t="str">
        <f t="shared" si="38"/>
        <v>ASALARIADO</v>
      </c>
      <c r="Q833" s="5" t="e">
        <f ca="1">IF($H833="SI", $O833, _xludf.NA())</f>
        <v>#NAME?</v>
      </c>
      <c r="R833" s="5">
        <f>IF($H833="NO",$O833, _xludf.NA())</f>
        <v>32</v>
      </c>
      <c r="S833" s="5" t="e">
        <f ca="1">IF($H833="SI",$N833, _xludf.NA())</f>
        <v>#NAME?</v>
      </c>
      <c r="T833" s="5">
        <f>IF($H833="NO",$N833, _xludf.NA())</f>
        <v>410000</v>
      </c>
    </row>
    <row r="834" spans="1:20" x14ac:dyDescent="0.3">
      <c r="A834">
        <v>833</v>
      </c>
      <c r="B834" t="s">
        <v>9</v>
      </c>
      <c r="C834">
        <v>297046</v>
      </c>
      <c r="D834" t="s">
        <v>17</v>
      </c>
      <c r="E834" t="s">
        <v>16</v>
      </c>
      <c r="F834" t="s">
        <v>12</v>
      </c>
      <c r="G834" t="s">
        <v>13</v>
      </c>
      <c r="H834" t="s">
        <v>13</v>
      </c>
      <c r="I834">
        <v>53</v>
      </c>
      <c r="J834">
        <f>(moras__2[[#This Row],[EDAD]]-AVERAGE(I:I))/ _xlfn.STDEV.P(I:I)</f>
        <v>0.78301680024322029</v>
      </c>
      <c r="K834" t="str">
        <f>IF(ABS(moras__2[[#This Row],[Z-Score de edad]])&gt;1.96, "Atípico","Normal")</f>
        <v>Normal</v>
      </c>
      <c r="L834">
        <f>(moras__2[[#This Row],[SALARIO]]-AVERAGE(C:C)) / _xlfn.STDEV.P(C:C)</f>
        <v>-0.44454166866740574</v>
      </c>
      <c r="M834" t="str">
        <f>IF(ABS(moras__2[[#This Row],[Z-Score de salario]])&gt;1.96, "Atípico", "Normal")</f>
        <v>Normal</v>
      </c>
      <c r="N834" s="5">
        <f t="shared" si="36"/>
        <v>297046</v>
      </c>
      <c r="O834" s="5">
        <f t="shared" si="37"/>
        <v>53</v>
      </c>
      <c r="P834" s="5" t="str">
        <f t="shared" si="38"/>
        <v>ASEGURADO VOLUNTARIO</v>
      </c>
      <c r="Q834" s="5" t="e">
        <f ca="1">IF($H834="SI", $O834, _xludf.NA())</f>
        <v>#NAME?</v>
      </c>
      <c r="R834" s="5">
        <f>IF($H834="NO",$O834, _xludf.NA())</f>
        <v>53</v>
      </c>
      <c r="S834" s="5" t="e">
        <f ca="1">IF($H834="SI",$N834, _xludf.NA())</f>
        <v>#NAME?</v>
      </c>
      <c r="T834" s="5">
        <f>IF($H834="NO",$N834, _xludf.NA())</f>
        <v>297046</v>
      </c>
    </row>
    <row r="835" spans="1:20" x14ac:dyDescent="0.3">
      <c r="A835">
        <v>834</v>
      </c>
      <c r="B835" t="s">
        <v>15</v>
      </c>
      <c r="C835">
        <v>622035.84</v>
      </c>
      <c r="D835" t="s">
        <v>10</v>
      </c>
      <c r="E835" t="s">
        <v>11</v>
      </c>
      <c r="F835" t="s">
        <v>12</v>
      </c>
      <c r="G835" t="s">
        <v>13</v>
      </c>
      <c r="H835" t="s">
        <v>13</v>
      </c>
      <c r="I835">
        <v>26</v>
      </c>
      <c r="J835">
        <f>(moras__2[[#This Row],[EDAD]]-AVERAGE(I:I))/ _xlfn.STDEV.P(I:I)</f>
        <v>-1.1227078082534885</v>
      </c>
      <c r="K835" t="str">
        <f>IF(ABS(moras__2[[#This Row],[Z-Score de edad]])&gt;1.96, "Atípico","Normal")</f>
        <v>Normal</v>
      </c>
      <c r="L835">
        <f>(moras__2[[#This Row],[SALARIO]]-AVERAGE(C:C)) / _xlfn.STDEV.P(C:C)</f>
        <v>-4.3775461190410113E-2</v>
      </c>
      <c r="M835" t="str">
        <f>IF(ABS(moras__2[[#This Row],[Z-Score de salario]])&gt;1.96, "Atípico", "Normal")</f>
        <v>Normal</v>
      </c>
      <c r="N835" s="5">
        <f t="shared" ref="N835:N898" si="39">IF(ISBLANK(C835),  MEDIAN($C$2:$C$5001), C835)</f>
        <v>622035.84</v>
      </c>
      <c r="O835" s="5">
        <f t="shared" ref="O835:O898" si="40">IF(ISBLANK(I835), MEDIAN($I$2:$I$5001), I835)</f>
        <v>26</v>
      </c>
      <c r="P835" s="5" t="str">
        <f t="shared" ref="P835:P898" si="41">IF(ISBLANK(D835), "ASALARIADO", D835)</f>
        <v>ASALARIADO</v>
      </c>
      <c r="Q835" s="5" t="e">
        <f ca="1">IF($H835="SI", $O835, _xludf.NA())</f>
        <v>#NAME?</v>
      </c>
      <c r="R835" s="5">
        <f>IF($H835="NO",$O835, _xludf.NA())</f>
        <v>26</v>
      </c>
      <c r="S835" s="5" t="e">
        <f ca="1">IF($H835="SI",$N835, _xludf.NA())</f>
        <v>#NAME?</v>
      </c>
      <c r="T835" s="5">
        <f>IF($H835="NO",$N835, _xludf.NA())</f>
        <v>622035.84</v>
      </c>
    </row>
    <row r="836" spans="1:20" x14ac:dyDescent="0.3">
      <c r="A836">
        <v>835</v>
      </c>
      <c r="B836" t="s">
        <v>15</v>
      </c>
      <c r="C836">
        <v>917703</v>
      </c>
      <c r="D836" t="s">
        <v>10</v>
      </c>
      <c r="E836" t="s">
        <v>11</v>
      </c>
      <c r="F836" t="s">
        <v>12</v>
      </c>
      <c r="G836" t="s">
        <v>13</v>
      </c>
      <c r="H836" t="s">
        <v>13</v>
      </c>
      <c r="I836">
        <v>44</v>
      </c>
      <c r="J836">
        <f>(moras__2[[#This Row],[EDAD]]-AVERAGE(I:I))/ _xlfn.STDEV.P(I:I)</f>
        <v>0.14777526407765068</v>
      </c>
      <c r="K836" t="str">
        <f>IF(ABS(moras__2[[#This Row],[Z-Score de edad]])&gt;1.96, "Atípico","Normal")</f>
        <v>Normal</v>
      </c>
      <c r="L836">
        <f>(moras__2[[#This Row],[SALARIO]]-AVERAGE(C:C)) / _xlfn.STDEV.P(C:C)</f>
        <v>0.32083103355014575</v>
      </c>
      <c r="M836" t="str">
        <f>IF(ABS(moras__2[[#This Row],[Z-Score de salario]])&gt;1.96, "Atípico", "Normal")</f>
        <v>Normal</v>
      </c>
      <c r="N836" s="5">
        <f t="shared" si="39"/>
        <v>917703</v>
      </c>
      <c r="O836" s="5">
        <f t="shared" si="40"/>
        <v>44</v>
      </c>
      <c r="P836" s="5" t="str">
        <f t="shared" si="41"/>
        <v>ASALARIADO</v>
      </c>
      <c r="Q836" s="5" t="e">
        <f ca="1">IF($H836="SI", $O836, _xludf.NA())</f>
        <v>#NAME?</v>
      </c>
      <c r="R836" s="5">
        <f>IF($H836="NO",$O836, _xludf.NA())</f>
        <v>44</v>
      </c>
      <c r="S836" s="5" t="e">
        <f ca="1">IF($H836="SI",$N836, _xludf.NA())</f>
        <v>#NAME?</v>
      </c>
      <c r="T836" s="5">
        <f>IF($H836="NO",$N836, _xludf.NA())</f>
        <v>917703</v>
      </c>
    </row>
    <row r="837" spans="1:20" x14ac:dyDescent="0.3">
      <c r="A837">
        <v>836</v>
      </c>
      <c r="B837" t="s">
        <v>9</v>
      </c>
      <c r="C837">
        <v>241454.4</v>
      </c>
      <c r="D837" t="s">
        <v>10</v>
      </c>
      <c r="E837" t="s">
        <v>16</v>
      </c>
      <c r="F837" t="s">
        <v>12</v>
      </c>
      <c r="G837" t="s">
        <v>12</v>
      </c>
      <c r="H837" t="s">
        <v>13</v>
      </c>
      <c r="I837">
        <v>23</v>
      </c>
      <c r="J837">
        <f>(moras__2[[#This Row],[EDAD]]-AVERAGE(I:I))/ _xlfn.STDEV.P(I:I)</f>
        <v>-1.334454986975345</v>
      </c>
      <c r="K837" t="str">
        <f>IF(ABS(moras__2[[#This Row],[Z-Score de edad]])&gt;1.96, "Atípico","Normal")</f>
        <v>Normal</v>
      </c>
      <c r="L837">
        <f>(moras__2[[#This Row],[SALARIO]]-AVERAGE(C:C)) / _xlfn.STDEV.P(C:C)</f>
        <v>-0.51309530314280394</v>
      </c>
      <c r="M837" t="str">
        <f>IF(ABS(moras__2[[#This Row],[Z-Score de salario]])&gt;1.96, "Atípico", "Normal")</f>
        <v>Normal</v>
      </c>
      <c r="N837" s="5">
        <f t="shared" si="39"/>
        <v>241454.4</v>
      </c>
      <c r="O837" s="5">
        <f t="shared" si="40"/>
        <v>23</v>
      </c>
      <c r="P837" s="5" t="str">
        <f t="shared" si="41"/>
        <v>ASALARIADO</v>
      </c>
      <c r="Q837" s="5" t="e">
        <f ca="1">IF($H837="SI", $O837, _xludf.NA())</f>
        <v>#NAME?</v>
      </c>
      <c r="R837" s="5">
        <f>IF($H837="NO",$O837, _xludf.NA())</f>
        <v>23</v>
      </c>
      <c r="S837" s="5" t="e">
        <f ca="1">IF($H837="SI",$N837, _xludf.NA())</f>
        <v>#NAME?</v>
      </c>
      <c r="T837" s="5">
        <f>IF($H837="NO",$N837, _xludf.NA())</f>
        <v>241454.4</v>
      </c>
    </row>
    <row r="838" spans="1:20" x14ac:dyDescent="0.3">
      <c r="A838">
        <v>837</v>
      </c>
      <c r="B838" t="s">
        <v>15</v>
      </c>
      <c r="C838">
        <v>440000</v>
      </c>
      <c r="D838" t="s">
        <v>10</v>
      </c>
      <c r="E838" t="s">
        <v>16</v>
      </c>
      <c r="F838" t="s">
        <v>12</v>
      </c>
      <c r="G838" t="s">
        <v>12</v>
      </c>
      <c r="H838" t="s">
        <v>13</v>
      </c>
      <c r="I838">
        <v>39</v>
      </c>
      <c r="J838">
        <f>(moras__2[[#This Row],[EDAD]]-AVERAGE(I:I))/ _xlfn.STDEV.P(I:I)</f>
        <v>-0.20513670045877688</v>
      </c>
      <c r="K838" t="str">
        <f>IF(ABS(moras__2[[#This Row],[Z-Score de edad]])&gt;1.96, "Atípico","Normal")</f>
        <v>Normal</v>
      </c>
      <c r="L838">
        <f>(moras__2[[#This Row],[SALARIO]]-AVERAGE(C:C)) / _xlfn.STDEV.P(C:C)</f>
        <v>-0.26825575024095144</v>
      </c>
      <c r="M838" t="str">
        <f>IF(ABS(moras__2[[#This Row],[Z-Score de salario]])&gt;1.96, "Atípico", "Normal")</f>
        <v>Normal</v>
      </c>
      <c r="N838" s="5">
        <f t="shared" si="39"/>
        <v>440000</v>
      </c>
      <c r="O838" s="5">
        <f t="shared" si="40"/>
        <v>39</v>
      </c>
      <c r="P838" s="5" t="str">
        <f t="shared" si="41"/>
        <v>ASALARIADO</v>
      </c>
      <c r="Q838" s="5" t="e">
        <f ca="1">IF($H838="SI", $O838, _xludf.NA())</f>
        <v>#NAME?</v>
      </c>
      <c r="R838" s="5">
        <f>IF($H838="NO",$O838, _xludf.NA())</f>
        <v>39</v>
      </c>
      <c r="S838" s="5" t="e">
        <f ca="1">IF($H838="SI",$N838, _xludf.NA())</f>
        <v>#NAME?</v>
      </c>
      <c r="T838" s="5">
        <f>IF($H838="NO",$N838, _xludf.NA())</f>
        <v>440000</v>
      </c>
    </row>
    <row r="839" spans="1:20" x14ac:dyDescent="0.3">
      <c r="A839">
        <v>838</v>
      </c>
      <c r="B839" t="s">
        <v>15</v>
      </c>
      <c r="C839">
        <v>623738</v>
      </c>
      <c r="D839" t="s">
        <v>10</v>
      </c>
      <c r="E839" t="s">
        <v>16</v>
      </c>
      <c r="F839" t="s">
        <v>12</v>
      </c>
      <c r="G839" t="s">
        <v>13</v>
      </c>
      <c r="H839" t="s">
        <v>13</v>
      </c>
      <c r="I839">
        <v>26</v>
      </c>
      <c r="J839">
        <f>(moras__2[[#This Row],[EDAD]]-AVERAGE(I:I))/ _xlfn.STDEV.P(I:I)</f>
        <v>-1.1227078082534885</v>
      </c>
      <c r="K839" t="str">
        <f>IF(ABS(moras__2[[#This Row],[Z-Score de edad]])&gt;1.96, "Atípico","Normal")</f>
        <v>Normal</v>
      </c>
      <c r="L839">
        <f>(moras__2[[#This Row],[SALARIO]]-AVERAGE(C:C)) / _xlfn.STDEV.P(C:C)</f>
        <v>-4.1676416470368849E-2</v>
      </c>
      <c r="M839" t="str">
        <f>IF(ABS(moras__2[[#This Row],[Z-Score de salario]])&gt;1.96, "Atípico", "Normal")</f>
        <v>Normal</v>
      </c>
      <c r="N839" s="5">
        <f t="shared" si="39"/>
        <v>623738</v>
      </c>
      <c r="O839" s="5">
        <f t="shared" si="40"/>
        <v>26</v>
      </c>
      <c r="P839" s="5" t="str">
        <f t="shared" si="41"/>
        <v>ASALARIADO</v>
      </c>
      <c r="Q839" s="5" t="e">
        <f ca="1">IF($H839="SI", $O839, _xludf.NA())</f>
        <v>#NAME?</v>
      </c>
      <c r="R839" s="5">
        <f>IF($H839="NO",$O839, _xludf.NA())</f>
        <v>26</v>
      </c>
      <c r="S839" s="5" t="e">
        <f ca="1">IF($H839="SI",$N839, _xludf.NA())</f>
        <v>#NAME?</v>
      </c>
      <c r="T839" s="5">
        <f>IF($H839="NO",$N839, _xludf.NA())</f>
        <v>623738</v>
      </c>
    </row>
    <row r="840" spans="1:20" x14ac:dyDescent="0.3">
      <c r="A840">
        <v>839</v>
      </c>
      <c r="B840" t="s">
        <v>9</v>
      </c>
      <c r="C840">
        <v>599294</v>
      </c>
      <c r="D840" t="s">
        <v>17</v>
      </c>
      <c r="E840" t="s">
        <v>16</v>
      </c>
      <c r="F840" t="s">
        <v>12</v>
      </c>
      <c r="G840" t="s">
        <v>13</v>
      </c>
      <c r="H840" t="s">
        <v>13</v>
      </c>
      <c r="I840">
        <v>54</v>
      </c>
      <c r="J840">
        <f>(moras__2[[#This Row],[EDAD]]-AVERAGE(I:I))/ _xlfn.STDEV.P(I:I)</f>
        <v>0.85359919315050581</v>
      </c>
      <c r="K840" t="str">
        <f>IF(ABS(moras__2[[#This Row],[Z-Score de edad]])&gt;1.96, "Atípico","Normal")</f>
        <v>Normal</v>
      </c>
      <c r="L840">
        <f>(moras__2[[#This Row],[SALARIO]]-AVERAGE(C:C)) / _xlfn.STDEV.P(C:C)</f>
        <v>-7.1819910111793714E-2</v>
      </c>
      <c r="M840" t="str">
        <f>IF(ABS(moras__2[[#This Row],[Z-Score de salario]])&gt;1.96, "Atípico", "Normal")</f>
        <v>Normal</v>
      </c>
      <c r="N840" s="5">
        <f t="shared" si="39"/>
        <v>599294</v>
      </c>
      <c r="O840" s="5">
        <f t="shared" si="40"/>
        <v>54</v>
      </c>
      <c r="P840" s="5" t="str">
        <f t="shared" si="41"/>
        <v>ASEGURADO VOLUNTARIO</v>
      </c>
      <c r="Q840" s="5" t="e">
        <f ca="1">IF($H840="SI", $O840, _xludf.NA())</f>
        <v>#NAME?</v>
      </c>
      <c r="R840" s="5">
        <f>IF($H840="NO",$O840, _xludf.NA())</f>
        <v>54</v>
      </c>
      <c r="S840" s="5" t="e">
        <f ca="1">IF($H840="SI",$N840, _xludf.NA())</f>
        <v>#NAME?</v>
      </c>
      <c r="T840" s="5">
        <f>IF($H840="NO",$N840, _xludf.NA())</f>
        <v>599294</v>
      </c>
    </row>
    <row r="841" spans="1:20" x14ac:dyDescent="0.3">
      <c r="A841">
        <v>840</v>
      </c>
      <c r="B841" t="s">
        <v>15</v>
      </c>
      <c r="C841">
        <v>555095.79</v>
      </c>
      <c r="D841" t="s">
        <v>10</v>
      </c>
      <c r="E841" t="s">
        <v>16</v>
      </c>
      <c r="F841" t="s">
        <v>12</v>
      </c>
      <c r="G841" t="s">
        <v>13</v>
      </c>
      <c r="H841" t="s">
        <v>13</v>
      </c>
      <c r="I841">
        <v>33</v>
      </c>
      <c r="J841">
        <f>(moras__2[[#This Row],[EDAD]]-AVERAGE(I:I))/ _xlfn.STDEV.P(I:I)</f>
        <v>-0.62863105790248996</v>
      </c>
      <c r="K841" t="str">
        <f>IF(ABS(moras__2[[#This Row],[Z-Score de edad]])&gt;1.96, "Atípico","Normal")</f>
        <v>Normal</v>
      </c>
      <c r="L841">
        <f>(moras__2[[#This Row],[SALARIO]]-AVERAGE(C:C)) / _xlfn.STDEV.P(C:C)</f>
        <v>-0.1263236109012455</v>
      </c>
      <c r="M841" t="str">
        <f>IF(ABS(moras__2[[#This Row],[Z-Score de salario]])&gt;1.96, "Atípico", "Normal")</f>
        <v>Normal</v>
      </c>
      <c r="N841" s="5">
        <f t="shared" si="39"/>
        <v>555095.79</v>
      </c>
      <c r="O841" s="5">
        <f t="shared" si="40"/>
        <v>33</v>
      </c>
      <c r="P841" s="5" t="str">
        <f t="shared" si="41"/>
        <v>ASALARIADO</v>
      </c>
      <c r="Q841" s="5" t="e">
        <f ca="1">IF($H841="SI", $O841, _xludf.NA())</f>
        <v>#NAME?</v>
      </c>
      <c r="R841" s="5">
        <f>IF($H841="NO",$O841, _xludf.NA())</f>
        <v>33</v>
      </c>
      <c r="S841" s="5" t="e">
        <f ca="1">IF($H841="SI",$N841, _xludf.NA())</f>
        <v>#NAME?</v>
      </c>
      <c r="T841" s="5">
        <f>IF($H841="NO",$N841, _xludf.NA())</f>
        <v>555095.79</v>
      </c>
    </row>
    <row r="842" spans="1:20" x14ac:dyDescent="0.3">
      <c r="A842">
        <v>841</v>
      </c>
      <c r="B842" t="s">
        <v>15</v>
      </c>
      <c r="C842">
        <v>330550</v>
      </c>
      <c r="D842" t="s">
        <v>10</v>
      </c>
      <c r="E842" t="s">
        <v>16</v>
      </c>
      <c r="F842" t="s">
        <v>12</v>
      </c>
      <c r="G842" t="s">
        <v>13</v>
      </c>
      <c r="H842" t="s">
        <v>13</v>
      </c>
      <c r="I842">
        <v>59</v>
      </c>
      <c r="J842">
        <f>(moras__2[[#This Row],[EDAD]]-AVERAGE(I:I))/ _xlfn.STDEV.P(I:I)</f>
        <v>1.2065111576869334</v>
      </c>
      <c r="K842" t="str">
        <f>IF(ABS(moras__2[[#This Row],[Z-Score de edad]])&gt;1.96, "Atípico","Normal")</f>
        <v>Normal</v>
      </c>
      <c r="L842">
        <f>(moras__2[[#This Row],[SALARIO]]-AVERAGE(C:C)) / _xlfn.STDEV.P(C:C)</f>
        <v>-0.40322569701946359</v>
      </c>
      <c r="M842" t="str">
        <f>IF(ABS(moras__2[[#This Row],[Z-Score de salario]])&gt;1.96, "Atípico", "Normal")</f>
        <v>Normal</v>
      </c>
      <c r="N842" s="5">
        <f t="shared" si="39"/>
        <v>330550</v>
      </c>
      <c r="O842" s="5">
        <f t="shared" si="40"/>
        <v>59</v>
      </c>
      <c r="P842" s="5" t="str">
        <f t="shared" si="41"/>
        <v>ASALARIADO</v>
      </c>
      <c r="Q842" s="5" t="e">
        <f ca="1">IF($H842="SI", $O842, _xludf.NA())</f>
        <v>#NAME?</v>
      </c>
      <c r="R842" s="5">
        <f>IF($H842="NO",$O842, _xludf.NA())</f>
        <v>59</v>
      </c>
      <c r="S842" s="5" t="e">
        <f ca="1">IF($H842="SI",$N842, _xludf.NA())</f>
        <v>#NAME?</v>
      </c>
      <c r="T842" s="5">
        <f>IF($H842="NO",$N842, _xludf.NA())</f>
        <v>330550</v>
      </c>
    </row>
    <row r="843" spans="1:20" x14ac:dyDescent="0.3">
      <c r="A843">
        <v>842</v>
      </c>
      <c r="B843" t="s">
        <v>15</v>
      </c>
      <c r="C843">
        <v>291759.3</v>
      </c>
      <c r="D843" t="s">
        <v>10</v>
      </c>
      <c r="E843" t="s">
        <v>16</v>
      </c>
      <c r="F843" t="s">
        <v>12</v>
      </c>
      <c r="G843" t="s">
        <v>13</v>
      </c>
      <c r="H843" t="s">
        <v>12</v>
      </c>
      <c r="I843">
        <v>51</v>
      </c>
      <c r="J843">
        <f>(moras__2[[#This Row],[EDAD]]-AVERAGE(I:I))/ _xlfn.STDEV.P(I:I)</f>
        <v>0.64185201442864925</v>
      </c>
      <c r="K843" t="str">
        <f>IF(ABS(moras__2[[#This Row],[Z-Score de edad]])&gt;1.96, "Atípico","Normal")</f>
        <v>Normal</v>
      </c>
      <c r="L843">
        <f>(moras__2[[#This Row],[SALARIO]]-AVERAGE(C:C)) / _xlfn.STDEV.P(C:C)</f>
        <v>-0.45106104388562379</v>
      </c>
      <c r="M843" t="str">
        <f>IF(ABS(moras__2[[#This Row],[Z-Score de salario]])&gt;1.96, "Atípico", "Normal")</f>
        <v>Normal</v>
      </c>
      <c r="N843" s="5">
        <f t="shared" si="39"/>
        <v>291759.3</v>
      </c>
      <c r="O843" s="5">
        <f t="shared" si="40"/>
        <v>51</v>
      </c>
      <c r="P843" s="5" t="str">
        <f t="shared" si="41"/>
        <v>ASALARIADO</v>
      </c>
      <c r="Q843" s="5">
        <f>IF($H843="SI", $O843, _xludf.NA())</f>
        <v>51</v>
      </c>
      <c r="R843" s="5" t="e">
        <f ca="1">IF($H843="NO",$O843, _xludf.NA())</f>
        <v>#NAME?</v>
      </c>
      <c r="S843" s="5">
        <f>IF($H843="SI",$N843, _xludf.NA())</f>
        <v>291759.3</v>
      </c>
      <c r="T843" s="5" t="e">
        <f ca="1">IF($H843="NO",$N843, _xludf.NA())</f>
        <v>#NAME?</v>
      </c>
    </row>
    <row r="844" spans="1:20" x14ac:dyDescent="0.3">
      <c r="A844">
        <v>843</v>
      </c>
      <c r="B844" t="s">
        <v>15</v>
      </c>
      <c r="C844">
        <v>842365.76</v>
      </c>
      <c r="D844" t="s">
        <v>10</v>
      </c>
      <c r="E844" t="s">
        <v>16</v>
      </c>
      <c r="F844" t="s">
        <v>12</v>
      </c>
      <c r="G844" t="s">
        <v>13</v>
      </c>
      <c r="H844" t="s">
        <v>13</v>
      </c>
      <c r="I844">
        <v>29</v>
      </c>
      <c r="J844">
        <f>(moras__2[[#This Row],[EDAD]]-AVERAGE(I:I))/ _xlfn.STDEV.P(I:I)</f>
        <v>-0.91096062953163204</v>
      </c>
      <c r="K844" t="str">
        <f>IF(ABS(moras__2[[#This Row],[Z-Score de edad]])&gt;1.96, "Atípico","Normal")</f>
        <v>Normal</v>
      </c>
      <c r="L844">
        <f>(moras__2[[#This Row],[SALARIO]]-AVERAGE(C:C)) / _xlfn.STDEV.P(C:C)</f>
        <v>0.22792776015370908</v>
      </c>
      <c r="M844" t="str">
        <f>IF(ABS(moras__2[[#This Row],[Z-Score de salario]])&gt;1.96, "Atípico", "Normal")</f>
        <v>Normal</v>
      </c>
      <c r="N844" s="5">
        <f t="shared" si="39"/>
        <v>842365.76</v>
      </c>
      <c r="O844" s="5">
        <f t="shared" si="40"/>
        <v>29</v>
      </c>
      <c r="P844" s="5" t="str">
        <f t="shared" si="41"/>
        <v>ASALARIADO</v>
      </c>
      <c r="Q844" s="5" t="e">
        <f ca="1">IF($H844="SI", $O844, _xludf.NA())</f>
        <v>#NAME?</v>
      </c>
      <c r="R844" s="5">
        <f>IF($H844="NO",$O844, _xludf.NA())</f>
        <v>29</v>
      </c>
      <c r="S844" s="5" t="e">
        <f ca="1">IF($H844="SI",$N844, _xludf.NA())</f>
        <v>#NAME?</v>
      </c>
      <c r="T844" s="5">
        <f>IF($H844="NO",$N844, _xludf.NA())</f>
        <v>842365.76</v>
      </c>
    </row>
    <row r="845" spans="1:20" x14ac:dyDescent="0.3">
      <c r="A845">
        <v>844</v>
      </c>
      <c r="B845" t="s">
        <v>15</v>
      </c>
      <c r="C845">
        <v>432916.67</v>
      </c>
      <c r="D845" t="s">
        <v>10</v>
      </c>
      <c r="E845" t="s">
        <v>16</v>
      </c>
      <c r="F845" t="s">
        <v>12</v>
      </c>
      <c r="G845" t="s">
        <v>13</v>
      </c>
      <c r="H845" t="s">
        <v>13</v>
      </c>
      <c r="I845">
        <v>23</v>
      </c>
      <c r="J845">
        <f>(moras__2[[#This Row],[EDAD]]-AVERAGE(I:I))/ _xlfn.STDEV.P(I:I)</f>
        <v>-1.334454986975345</v>
      </c>
      <c r="K845" t="str">
        <f>IF(ABS(moras__2[[#This Row],[Z-Score de edad]])&gt;1.96, "Atípico","Normal")</f>
        <v>Normal</v>
      </c>
      <c r="L845">
        <f>(moras__2[[#This Row],[SALARIO]]-AVERAGE(C:C)) / _xlfn.STDEV.P(C:C)</f>
        <v>-0.27699066730915284</v>
      </c>
      <c r="M845" t="str">
        <f>IF(ABS(moras__2[[#This Row],[Z-Score de salario]])&gt;1.96, "Atípico", "Normal")</f>
        <v>Normal</v>
      </c>
      <c r="N845" s="5">
        <f t="shared" si="39"/>
        <v>432916.67</v>
      </c>
      <c r="O845" s="5">
        <f t="shared" si="40"/>
        <v>23</v>
      </c>
      <c r="P845" s="5" t="str">
        <f t="shared" si="41"/>
        <v>ASALARIADO</v>
      </c>
      <c r="Q845" s="5" t="e">
        <f ca="1">IF($H845="SI", $O845, _xludf.NA())</f>
        <v>#NAME?</v>
      </c>
      <c r="R845" s="5">
        <f>IF($H845="NO",$O845, _xludf.NA())</f>
        <v>23</v>
      </c>
      <c r="S845" s="5" t="e">
        <f ca="1">IF($H845="SI",$N845, _xludf.NA())</f>
        <v>#NAME?</v>
      </c>
      <c r="T845" s="5">
        <f>IF($H845="NO",$N845, _xludf.NA())</f>
        <v>432916.67</v>
      </c>
    </row>
    <row r="846" spans="1:20" x14ac:dyDescent="0.3">
      <c r="A846">
        <v>845</v>
      </c>
      <c r="B846" t="s">
        <v>9</v>
      </c>
      <c r="C846">
        <v>319224</v>
      </c>
      <c r="D846" t="s">
        <v>10</v>
      </c>
      <c r="E846" t="s">
        <v>16</v>
      </c>
      <c r="F846" t="s">
        <v>12</v>
      </c>
      <c r="G846" t="s">
        <v>13</v>
      </c>
      <c r="H846" t="s">
        <v>13</v>
      </c>
      <c r="I846">
        <v>27</v>
      </c>
      <c r="J846">
        <f>(moras__2[[#This Row],[EDAD]]-AVERAGE(I:I))/ _xlfn.STDEV.P(I:I)</f>
        <v>-1.052125415346203</v>
      </c>
      <c r="K846" t="str">
        <f>IF(ABS(moras__2[[#This Row],[Z-Score de edad]])&gt;1.96, "Atípico","Normal")</f>
        <v>Normal</v>
      </c>
      <c r="L846">
        <f>(moras__2[[#This Row],[SALARIO]]-AVERAGE(C:C)) / _xlfn.STDEV.P(C:C)</f>
        <v>-0.41719252769295312</v>
      </c>
      <c r="M846" t="str">
        <f>IF(ABS(moras__2[[#This Row],[Z-Score de salario]])&gt;1.96, "Atípico", "Normal")</f>
        <v>Normal</v>
      </c>
      <c r="N846" s="5">
        <f t="shared" si="39"/>
        <v>319224</v>
      </c>
      <c r="O846" s="5">
        <f t="shared" si="40"/>
        <v>27</v>
      </c>
      <c r="P846" s="5" t="str">
        <f t="shared" si="41"/>
        <v>ASALARIADO</v>
      </c>
      <c r="Q846" s="5" t="e">
        <f ca="1">IF($H846="SI", $O846, _xludf.NA())</f>
        <v>#NAME?</v>
      </c>
      <c r="R846" s="5">
        <f>IF($H846="NO",$O846, _xludf.NA())</f>
        <v>27</v>
      </c>
      <c r="S846" s="5" t="e">
        <f ca="1">IF($H846="SI",$N846, _xludf.NA())</f>
        <v>#NAME?</v>
      </c>
      <c r="T846" s="5">
        <f>IF($H846="NO",$N846, _xludf.NA())</f>
        <v>319224</v>
      </c>
    </row>
    <row r="847" spans="1:20" x14ac:dyDescent="0.3">
      <c r="A847">
        <v>846</v>
      </c>
      <c r="B847" t="s">
        <v>15</v>
      </c>
      <c r="C847">
        <v>3697124</v>
      </c>
      <c r="D847" t="s">
        <v>14</v>
      </c>
      <c r="E847" t="s">
        <v>11</v>
      </c>
      <c r="F847" t="s">
        <v>12</v>
      </c>
      <c r="G847" t="s">
        <v>13</v>
      </c>
      <c r="H847" t="s">
        <v>13</v>
      </c>
      <c r="I847">
        <v>73</v>
      </c>
      <c r="J847">
        <f>(moras__2[[#This Row],[EDAD]]-AVERAGE(I:I))/ _xlfn.STDEV.P(I:I)</f>
        <v>2.1946646583889304</v>
      </c>
      <c r="K847" t="str">
        <f>IF(ABS(moras__2[[#This Row],[Z-Score de edad]])&gt;1.96, "Atípico","Normal")</f>
        <v>Atípico</v>
      </c>
      <c r="L847">
        <f>(moras__2[[#This Row],[SALARIO]]-AVERAGE(C:C)) / _xlfn.STDEV.P(C:C)</f>
        <v>3.7483166840305389</v>
      </c>
      <c r="M847" t="str">
        <f>IF(ABS(moras__2[[#This Row],[Z-Score de salario]])&gt;1.96, "Atípico", "Normal")</f>
        <v>Atípico</v>
      </c>
      <c r="N847" s="5">
        <f t="shared" si="39"/>
        <v>3697124</v>
      </c>
      <c r="O847" s="5">
        <f t="shared" si="40"/>
        <v>73</v>
      </c>
      <c r="P847" s="5" t="str">
        <f t="shared" si="41"/>
        <v>PENSIONADOS EN SU PROPIO SISTEMA</v>
      </c>
      <c r="Q847" s="5" t="e">
        <f ca="1">IF($H847="SI", $O847, _xludf.NA())</f>
        <v>#NAME?</v>
      </c>
      <c r="R847" s="5">
        <f>IF($H847="NO",$O847, _xludf.NA())</f>
        <v>73</v>
      </c>
      <c r="S847" s="5" t="e">
        <f ca="1">IF($H847="SI",$N847, _xludf.NA())</f>
        <v>#NAME?</v>
      </c>
      <c r="T847" s="5">
        <f>IF($H847="NO",$N847, _xludf.NA())</f>
        <v>3697124</v>
      </c>
    </row>
    <row r="848" spans="1:20" x14ac:dyDescent="0.3">
      <c r="A848">
        <v>847</v>
      </c>
      <c r="B848" t="s">
        <v>15</v>
      </c>
      <c r="C848">
        <v>278030</v>
      </c>
      <c r="D848" t="s">
        <v>17</v>
      </c>
      <c r="E848" t="s">
        <v>16</v>
      </c>
      <c r="F848" t="s">
        <v>12</v>
      </c>
      <c r="G848" t="s">
        <v>13</v>
      </c>
      <c r="H848" t="s">
        <v>12</v>
      </c>
      <c r="I848">
        <v>56</v>
      </c>
      <c r="J848">
        <f>(moras__2[[#This Row],[EDAD]]-AVERAGE(I:I))/ _xlfn.STDEV.P(I:I)</f>
        <v>0.99476397896507684</v>
      </c>
      <c r="K848" t="str">
        <f>IF(ABS(moras__2[[#This Row],[Z-Score de edad]])&gt;1.96, "Atípico","Normal")</f>
        <v>Normal</v>
      </c>
      <c r="L848">
        <f>(moras__2[[#This Row],[SALARIO]]-AVERAGE(C:C)) / _xlfn.STDEV.P(C:C)</f>
        <v>-0.46799154082766331</v>
      </c>
      <c r="M848" t="str">
        <f>IF(ABS(moras__2[[#This Row],[Z-Score de salario]])&gt;1.96, "Atípico", "Normal")</f>
        <v>Normal</v>
      </c>
      <c r="N848" s="5">
        <f t="shared" si="39"/>
        <v>278030</v>
      </c>
      <c r="O848" s="5">
        <f t="shared" si="40"/>
        <v>56</v>
      </c>
      <c r="P848" s="5" t="str">
        <f t="shared" si="41"/>
        <v>ASEGURADO VOLUNTARIO</v>
      </c>
      <c r="Q848" s="5">
        <f>IF($H848="SI", $O848, _xludf.NA())</f>
        <v>56</v>
      </c>
      <c r="R848" s="5" t="e">
        <f ca="1">IF($H848="NO",$O848, _xludf.NA())</f>
        <v>#NAME?</v>
      </c>
      <c r="S848" s="5">
        <f>IF($H848="SI",$N848, _xludf.NA())</f>
        <v>278030</v>
      </c>
      <c r="T848" s="5" t="e">
        <f ca="1">IF($H848="NO",$N848, _xludf.NA())</f>
        <v>#NAME?</v>
      </c>
    </row>
    <row r="849" spans="1:20" x14ac:dyDescent="0.3">
      <c r="A849">
        <v>848</v>
      </c>
      <c r="B849" t="s">
        <v>15</v>
      </c>
      <c r="C849">
        <v>416328.46</v>
      </c>
      <c r="D849" t="s">
        <v>10</v>
      </c>
      <c r="E849" t="s">
        <v>11</v>
      </c>
      <c r="F849" t="s">
        <v>12</v>
      </c>
      <c r="G849" t="s">
        <v>13</v>
      </c>
      <c r="H849" t="s">
        <v>13</v>
      </c>
      <c r="I849">
        <v>55</v>
      </c>
      <c r="J849">
        <f>(moras__2[[#This Row],[EDAD]]-AVERAGE(I:I))/ _xlfn.STDEV.P(I:I)</f>
        <v>0.92418158605779133</v>
      </c>
      <c r="K849" t="str">
        <f>IF(ABS(moras__2[[#This Row],[Z-Score de edad]])&gt;1.96, "Atípico","Normal")</f>
        <v>Normal</v>
      </c>
      <c r="L849">
        <f>(moras__2[[#This Row],[SALARIO]]-AVERAGE(C:C)) / _xlfn.STDEV.P(C:C)</f>
        <v>-0.29744667298161309</v>
      </c>
      <c r="M849" t="str">
        <f>IF(ABS(moras__2[[#This Row],[Z-Score de salario]])&gt;1.96, "Atípico", "Normal")</f>
        <v>Normal</v>
      </c>
      <c r="N849" s="5">
        <f t="shared" si="39"/>
        <v>416328.46</v>
      </c>
      <c r="O849" s="5">
        <f t="shared" si="40"/>
        <v>55</v>
      </c>
      <c r="P849" s="5" t="str">
        <f t="shared" si="41"/>
        <v>ASALARIADO</v>
      </c>
      <c r="Q849" s="5" t="e">
        <f ca="1">IF($H849="SI", $O849, _xludf.NA())</f>
        <v>#NAME?</v>
      </c>
      <c r="R849" s="5">
        <f>IF($H849="NO",$O849, _xludf.NA())</f>
        <v>55</v>
      </c>
      <c r="S849" s="5" t="e">
        <f ca="1">IF($H849="SI",$N849, _xludf.NA())</f>
        <v>#NAME?</v>
      </c>
      <c r="T849" s="5">
        <f>IF($H849="NO",$N849, _xludf.NA())</f>
        <v>416328.46</v>
      </c>
    </row>
    <row r="850" spans="1:20" x14ac:dyDescent="0.3">
      <c r="A850">
        <v>849</v>
      </c>
      <c r="B850" t="s">
        <v>9</v>
      </c>
      <c r="C850">
        <v>1907539.5</v>
      </c>
      <c r="D850" t="s">
        <v>10</v>
      </c>
      <c r="E850" t="s">
        <v>11</v>
      </c>
      <c r="F850" t="s">
        <v>12</v>
      </c>
      <c r="G850" t="s">
        <v>13</v>
      </c>
      <c r="H850" t="s">
        <v>13</v>
      </c>
      <c r="I850">
        <v>56</v>
      </c>
      <c r="J850">
        <f>(moras__2[[#This Row],[EDAD]]-AVERAGE(I:I))/ _xlfn.STDEV.P(I:I)</f>
        <v>0.99476397896507684</v>
      </c>
      <c r="K850" t="str">
        <f>IF(ABS(moras__2[[#This Row],[Z-Score de edad]])&gt;1.96, "Atípico","Normal")</f>
        <v>Normal</v>
      </c>
      <c r="L850">
        <f>(moras__2[[#This Row],[SALARIO]]-AVERAGE(C:C)) / _xlfn.STDEV.P(C:C)</f>
        <v>1.5414631004704631</v>
      </c>
      <c r="M850" t="str">
        <f>IF(ABS(moras__2[[#This Row],[Z-Score de salario]])&gt;1.96, "Atípico", "Normal")</f>
        <v>Normal</v>
      </c>
      <c r="N850" s="5">
        <f t="shared" si="39"/>
        <v>1907539.5</v>
      </c>
      <c r="O850" s="5">
        <f t="shared" si="40"/>
        <v>56</v>
      </c>
      <c r="P850" s="5" t="str">
        <f t="shared" si="41"/>
        <v>ASALARIADO</v>
      </c>
      <c r="Q850" s="5" t="e">
        <f ca="1">IF($H850="SI", $O850, _xludf.NA())</f>
        <v>#NAME?</v>
      </c>
      <c r="R850" s="5">
        <f>IF($H850="NO",$O850, _xludf.NA())</f>
        <v>56</v>
      </c>
      <c r="S850" s="5" t="e">
        <f ca="1">IF($H850="SI",$N850, _xludf.NA())</f>
        <v>#NAME?</v>
      </c>
      <c r="T850" s="5">
        <f>IF($H850="NO",$N850, _xludf.NA())</f>
        <v>1907539.5</v>
      </c>
    </row>
    <row r="851" spans="1:20" x14ac:dyDescent="0.3">
      <c r="A851">
        <v>850</v>
      </c>
      <c r="B851" t="s">
        <v>15</v>
      </c>
      <c r="C851">
        <v>350000</v>
      </c>
      <c r="D851" t="s">
        <v>10</v>
      </c>
      <c r="E851" t="s">
        <v>16</v>
      </c>
      <c r="F851" t="s">
        <v>12</v>
      </c>
      <c r="G851" t="s">
        <v>13</v>
      </c>
      <c r="H851" t="s">
        <v>13</v>
      </c>
      <c r="I851">
        <v>51</v>
      </c>
      <c r="J851">
        <f>(moras__2[[#This Row],[EDAD]]-AVERAGE(I:I))/ _xlfn.STDEV.P(I:I)</f>
        <v>0.64185201442864925</v>
      </c>
      <c r="K851" t="str">
        <f>IF(ABS(moras__2[[#This Row],[Z-Score de edad]])&gt;1.96, "Atípico","Normal")</f>
        <v>Normal</v>
      </c>
      <c r="L851">
        <f>(moras__2[[#This Row],[SALARIO]]-AVERAGE(C:C)) / _xlfn.STDEV.P(C:C)</f>
        <v>-0.37924063110039496</v>
      </c>
      <c r="M851" t="str">
        <f>IF(ABS(moras__2[[#This Row],[Z-Score de salario]])&gt;1.96, "Atípico", "Normal")</f>
        <v>Normal</v>
      </c>
      <c r="N851" s="5">
        <f t="shared" si="39"/>
        <v>350000</v>
      </c>
      <c r="O851" s="5">
        <f t="shared" si="40"/>
        <v>51</v>
      </c>
      <c r="P851" s="5" t="str">
        <f t="shared" si="41"/>
        <v>ASALARIADO</v>
      </c>
      <c r="Q851" s="5" t="e">
        <f ca="1">IF($H851="SI", $O851, _xludf.NA())</f>
        <v>#NAME?</v>
      </c>
      <c r="R851" s="5">
        <f>IF($H851="NO",$O851, _xludf.NA())</f>
        <v>51</v>
      </c>
      <c r="S851" s="5" t="e">
        <f ca="1">IF($H851="SI",$N851, _xludf.NA())</f>
        <v>#NAME?</v>
      </c>
      <c r="T851" s="5">
        <f>IF($H851="NO",$N851, _xludf.NA())</f>
        <v>350000</v>
      </c>
    </row>
    <row r="852" spans="1:20" x14ac:dyDescent="0.3">
      <c r="A852">
        <v>851</v>
      </c>
      <c r="B852" t="s">
        <v>9</v>
      </c>
      <c r="C852">
        <v>310124</v>
      </c>
      <c r="D852" t="s">
        <v>18</v>
      </c>
      <c r="E852" t="s">
        <v>16</v>
      </c>
      <c r="F852" t="s">
        <v>12</v>
      </c>
      <c r="G852" t="s">
        <v>12</v>
      </c>
      <c r="H852" t="s">
        <v>13</v>
      </c>
      <c r="I852">
        <v>41</v>
      </c>
      <c r="J852">
        <f>(moras__2[[#This Row],[EDAD]]-AVERAGE(I:I))/ _xlfn.STDEV.P(I:I)</f>
        <v>-6.397191464420586E-2</v>
      </c>
      <c r="K852" t="str">
        <f>IF(ABS(moras__2[[#This Row],[Z-Score de edad]])&gt;1.96, "Atípico","Normal")</f>
        <v>Normal</v>
      </c>
      <c r="L852">
        <f>(moras__2[[#This Row],[SALARIO]]-AVERAGE(C:C)) / _xlfn.STDEV.P(C:C)</f>
        <v>-0.42841433231318576</v>
      </c>
      <c r="M852" t="str">
        <f>IF(ABS(moras__2[[#This Row],[Z-Score de salario]])&gt;1.96, "Atípico", "Normal")</f>
        <v>Normal</v>
      </c>
      <c r="N852" s="5">
        <f t="shared" si="39"/>
        <v>310124</v>
      </c>
      <c r="O852" s="5">
        <f t="shared" si="40"/>
        <v>41</v>
      </c>
      <c r="P852" s="5" t="str">
        <f t="shared" si="41"/>
        <v>TRABAJADOR INDEPENDIENTE</v>
      </c>
      <c r="Q852" s="5" t="e">
        <f ca="1">IF($H852="SI", $O852, _xludf.NA())</f>
        <v>#NAME?</v>
      </c>
      <c r="R852" s="5">
        <f>IF($H852="NO",$O852, _xludf.NA())</f>
        <v>41</v>
      </c>
      <c r="S852" s="5" t="e">
        <f ca="1">IF($H852="SI",$N852, _xludf.NA())</f>
        <v>#NAME?</v>
      </c>
      <c r="T852" s="5">
        <f>IF($H852="NO",$N852, _xludf.NA())</f>
        <v>310124</v>
      </c>
    </row>
    <row r="853" spans="1:20" x14ac:dyDescent="0.3">
      <c r="A853">
        <v>852</v>
      </c>
      <c r="B853" t="s">
        <v>15</v>
      </c>
      <c r="C853">
        <v>400000</v>
      </c>
      <c r="D853" t="s">
        <v>10</v>
      </c>
      <c r="E853" t="s">
        <v>16</v>
      </c>
      <c r="F853" t="s">
        <v>12</v>
      </c>
      <c r="G853" t="s">
        <v>13</v>
      </c>
      <c r="H853" t="s">
        <v>13</v>
      </c>
      <c r="I853">
        <v>41</v>
      </c>
      <c r="J853">
        <f>(moras__2[[#This Row],[EDAD]]-AVERAGE(I:I))/ _xlfn.STDEV.P(I:I)</f>
        <v>-6.397191464420586E-2</v>
      </c>
      <c r="K853" t="str">
        <f>IF(ABS(moras__2[[#This Row],[Z-Score de edad]])&gt;1.96, "Atípico","Normal")</f>
        <v>Normal</v>
      </c>
      <c r="L853">
        <f>(moras__2[[#This Row],[SALARIO]]-AVERAGE(C:C)) / _xlfn.STDEV.P(C:C)</f>
        <v>-0.31758236395625966</v>
      </c>
      <c r="M853" t="str">
        <f>IF(ABS(moras__2[[#This Row],[Z-Score de salario]])&gt;1.96, "Atípico", "Normal")</f>
        <v>Normal</v>
      </c>
      <c r="N853" s="5">
        <f t="shared" si="39"/>
        <v>400000</v>
      </c>
      <c r="O853" s="5">
        <f t="shared" si="40"/>
        <v>41</v>
      </c>
      <c r="P853" s="5" t="str">
        <f t="shared" si="41"/>
        <v>ASALARIADO</v>
      </c>
      <c r="Q853" s="5" t="e">
        <f ca="1">IF($H853="SI", $O853, _xludf.NA())</f>
        <v>#NAME?</v>
      </c>
      <c r="R853" s="5">
        <f>IF($H853="NO",$O853, _xludf.NA())</f>
        <v>41</v>
      </c>
      <c r="S853" s="5" t="e">
        <f ca="1">IF($H853="SI",$N853, _xludf.NA())</f>
        <v>#NAME?</v>
      </c>
      <c r="T853" s="5">
        <f>IF($H853="NO",$N853, _xludf.NA())</f>
        <v>400000</v>
      </c>
    </row>
    <row r="854" spans="1:20" x14ac:dyDescent="0.3">
      <c r="A854">
        <v>853</v>
      </c>
      <c r="B854" t="s">
        <v>9</v>
      </c>
      <c r="C854">
        <v>353469</v>
      </c>
      <c r="D854" t="s">
        <v>10</v>
      </c>
      <c r="E854" t="s">
        <v>16</v>
      </c>
      <c r="F854" t="s">
        <v>12</v>
      </c>
      <c r="G854" t="s">
        <v>13</v>
      </c>
      <c r="H854" t="s">
        <v>13</v>
      </c>
      <c r="I854">
        <v>44</v>
      </c>
      <c r="J854">
        <f>(moras__2[[#This Row],[EDAD]]-AVERAGE(I:I))/ _xlfn.STDEV.P(I:I)</f>
        <v>0.14777526407765068</v>
      </c>
      <c r="K854" t="str">
        <f>IF(ABS(moras__2[[#This Row],[Z-Score de edad]])&gt;1.96, "Atípico","Normal")</f>
        <v>Normal</v>
      </c>
      <c r="L854">
        <f>(moras__2[[#This Row],[SALARIO]]-AVERAGE(C:C)) / _xlfn.STDEV.P(C:C)</f>
        <v>-0.37496278052593485</v>
      </c>
      <c r="M854" t="str">
        <f>IF(ABS(moras__2[[#This Row],[Z-Score de salario]])&gt;1.96, "Atípico", "Normal")</f>
        <v>Normal</v>
      </c>
      <c r="N854" s="5">
        <f t="shared" si="39"/>
        <v>353469</v>
      </c>
      <c r="O854" s="5">
        <f t="shared" si="40"/>
        <v>44</v>
      </c>
      <c r="P854" s="5" t="str">
        <f t="shared" si="41"/>
        <v>ASALARIADO</v>
      </c>
      <c r="Q854" s="5" t="e">
        <f ca="1">IF($H854="SI", $O854, _xludf.NA())</f>
        <v>#NAME?</v>
      </c>
      <c r="R854" s="5">
        <f>IF($H854="NO",$O854, _xludf.NA())</f>
        <v>44</v>
      </c>
      <c r="S854" s="5" t="e">
        <f ca="1">IF($H854="SI",$N854, _xludf.NA())</f>
        <v>#NAME?</v>
      </c>
      <c r="T854" s="5">
        <f>IF($H854="NO",$N854, _xludf.NA())</f>
        <v>353469</v>
      </c>
    </row>
    <row r="855" spans="1:20" x14ac:dyDescent="0.3">
      <c r="A855">
        <v>854</v>
      </c>
      <c r="B855" t="s">
        <v>9</v>
      </c>
      <c r="C855">
        <v>362010</v>
      </c>
      <c r="D855" t="s">
        <v>10</v>
      </c>
      <c r="E855" t="s">
        <v>16</v>
      </c>
      <c r="F855" t="s">
        <v>12</v>
      </c>
      <c r="G855" t="s">
        <v>13</v>
      </c>
      <c r="H855" t="s">
        <v>12</v>
      </c>
      <c r="I855">
        <v>72</v>
      </c>
      <c r="J855">
        <f>(moras__2[[#This Row],[EDAD]]-AVERAGE(I:I))/ _xlfn.STDEV.P(I:I)</f>
        <v>2.1240822654816451</v>
      </c>
      <c r="K855" t="str">
        <f>IF(ABS(moras__2[[#This Row],[Z-Score de edad]])&gt;1.96, "Atípico","Normal")</f>
        <v>Atípico</v>
      </c>
      <c r="L855">
        <f>(moras__2[[#This Row],[SALARIO]]-AVERAGE(C:C)) / _xlfn.STDEV.P(C:C)</f>
        <v>-0.36443031533237369</v>
      </c>
      <c r="M855" t="str">
        <f>IF(ABS(moras__2[[#This Row],[Z-Score de salario]])&gt;1.96, "Atípico", "Normal")</f>
        <v>Normal</v>
      </c>
      <c r="N855" s="5">
        <f t="shared" si="39"/>
        <v>362010</v>
      </c>
      <c r="O855" s="5">
        <f t="shared" si="40"/>
        <v>72</v>
      </c>
      <c r="P855" s="5" t="str">
        <f t="shared" si="41"/>
        <v>ASALARIADO</v>
      </c>
      <c r="Q855" s="5">
        <f>IF($H855="SI", $O855, _xludf.NA())</f>
        <v>72</v>
      </c>
      <c r="R855" s="5" t="e">
        <f ca="1">IF($H855="NO",$O855, _xludf.NA())</f>
        <v>#NAME?</v>
      </c>
      <c r="S855" s="5">
        <f>IF($H855="SI",$N855, _xludf.NA())</f>
        <v>362010</v>
      </c>
      <c r="T855" s="5" t="e">
        <f ca="1">IF($H855="NO",$N855, _xludf.NA())</f>
        <v>#NAME?</v>
      </c>
    </row>
    <row r="856" spans="1:20" x14ac:dyDescent="0.3">
      <c r="A856">
        <v>855</v>
      </c>
      <c r="B856" t="s">
        <v>9</v>
      </c>
      <c r="C856">
        <v>1547953.43</v>
      </c>
      <c r="D856" t="s">
        <v>10</v>
      </c>
      <c r="E856" t="s">
        <v>16</v>
      </c>
      <c r="F856" t="s">
        <v>12</v>
      </c>
      <c r="G856" t="s">
        <v>13</v>
      </c>
      <c r="H856" t="s">
        <v>13</v>
      </c>
      <c r="I856">
        <v>25</v>
      </c>
      <c r="J856">
        <f>(moras__2[[#This Row],[EDAD]]-AVERAGE(I:I))/ _xlfn.STDEV.P(I:I)</f>
        <v>-1.193290201160774</v>
      </c>
      <c r="K856" t="str">
        <f>IF(ABS(moras__2[[#This Row],[Z-Score de edad]])&gt;1.96, "Atípico","Normal")</f>
        <v>Normal</v>
      </c>
      <c r="L856">
        <f>(moras__2[[#This Row],[SALARIO]]-AVERAGE(C:C)) / _xlfn.STDEV.P(C:C)</f>
        <v>1.0980340211630684</v>
      </c>
      <c r="M856" t="str">
        <f>IF(ABS(moras__2[[#This Row],[Z-Score de salario]])&gt;1.96, "Atípico", "Normal")</f>
        <v>Normal</v>
      </c>
      <c r="N856" s="5">
        <f t="shared" si="39"/>
        <v>1547953.43</v>
      </c>
      <c r="O856" s="5">
        <f t="shared" si="40"/>
        <v>25</v>
      </c>
      <c r="P856" s="5" t="str">
        <f t="shared" si="41"/>
        <v>ASALARIADO</v>
      </c>
      <c r="Q856" s="5" t="e">
        <f ca="1">IF($H856="SI", $O856, _xludf.NA())</f>
        <v>#NAME?</v>
      </c>
      <c r="R856" s="5">
        <f>IF($H856="NO",$O856, _xludf.NA())</f>
        <v>25</v>
      </c>
      <c r="S856" s="5" t="e">
        <f ca="1">IF($H856="SI",$N856, _xludf.NA())</f>
        <v>#NAME?</v>
      </c>
      <c r="T856" s="5">
        <f>IF($H856="NO",$N856, _xludf.NA())</f>
        <v>1547953.43</v>
      </c>
    </row>
    <row r="857" spans="1:20" x14ac:dyDescent="0.3">
      <c r="A857">
        <v>856</v>
      </c>
      <c r="B857" t="s">
        <v>15</v>
      </c>
      <c r="C857">
        <v>297046</v>
      </c>
      <c r="D857" t="s">
        <v>18</v>
      </c>
      <c r="E857" t="s">
        <v>16</v>
      </c>
      <c r="F857" t="s">
        <v>12</v>
      </c>
      <c r="G857" t="s">
        <v>13</v>
      </c>
      <c r="H857" t="s">
        <v>13</v>
      </c>
      <c r="I857">
        <v>34</v>
      </c>
      <c r="J857">
        <f>(moras__2[[#This Row],[EDAD]]-AVERAGE(I:I))/ _xlfn.STDEV.P(I:I)</f>
        <v>-0.55804866499520445</v>
      </c>
      <c r="K857" t="str">
        <f>IF(ABS(moras__2[[#This Row],[Z-Score de edad]])&gt;1.96, "Atípico","Normal")</f>
        <v>Normal</v>
      </c>
      <c r="L857">
        <f>(moras__2[[#This Row],[SALARIO]]-AVERAGE(C:C)) / _xlfn.STDEV.P(C:C)</f>
        <v>-0.44454166866740574</v>
      </c>
      <c r="M857" t="str">
        <f>IF(ABS(moras__2[[#This Row],[Z-Score de salario]])&gt;1.96, "Atípico", "Normal")</f>
        <v>Normal</v>
      </c>
      <c r="N857" s="5">
        <f t="shared" si="39"/>
        <v>297046</v>
      </c>
      <c r="O857" s="5">
        <f t="shared" si="40"/>
        <v>34</v>
      </c>
      <c r="P857" s="5" t="str">
        <f t="shared" si="41"/>
        <v>TRABAJADOR INDEPENDIENTE</v>
      </c>
      <c r="Q857" s="5" t="e">
        <f ca="1">IF($H857="SI", $O857, _xludf.NA())</f>
        <v>#NAME?</v>
      </c>
      <c r="R857" s="5">
        <f>IF($H857="NO",$O857, _xludf.NA())</f>
        <v>34</v>
      </c>
      <c r="S857" s="5" t="e">
        <f ca="1">IF($H857="SI",$N857, _xludf.NA())</f>
        <v>#NAME?</v>
      </c>
      <c r="T857" s="5">
        <f>IF($H857="NO",$N857, _xludf.NA())</f>
        <v>297046</v>
      </c>
    </row>
    <row r="858" spans="1:20" x14ac:dyDescent="0.3">
      <c r="A858">
        <v>857</v>
      </c>
      <c r="B858" t="s">
        <v>9</v>
      </c>
      <c r="C858">
        <v>653810.62</v>
      </c>
      <c r="D858" t="s">
        <v>10</v>
      </c>
      <c r="E858" t="s">
        <v>16</v>
      </c>
      <c r="F858" t="s">
        <v>12</v>
      </c>
      <c r="G858" t="s">
        <v>13</v>
      </c>
      <c r="H858" t="s">
        <v>13</v>
      </c>
      <c r="I858">
        <v>59</v>
      </c>
      <c r="J858">
        <f>(moras__2[[#This Row],[EDAD]]-AVERAGE(I:I))/ _xlfn.STDEV.P(I:I)</f>
        <v>1.2065111576869334</v>
      </c>
      <c r="K858" t="str">
        <f>IF(ABS(moras__2[[#This Row],[Z-Score de edad]])&gt;1.96, "Atípico","Normal")</f>
        <v>Normal</v>
      </c>
      <c r="L858">
        <f>(moras__2[[#This Row],[SALARIO]]-AVERAGE(C:C)) / _xlfn.STDEV.P(C:C)</f>
        <v>-4.5919037166875388E-3</v>
      </c>
      <c r="M858" t="str">
        <f>IF(ABS(moras__2[[#This Row],[Z-Score de salario]])&gt;1.96, "Atípico", "Normal")</f>
        <v>Normal</v>
      </c>
      <c r="N858" s="5">
        <f t="shared" si="39"/>
        <v>653810.62</v>
      </c>
      <c r="O858" s="5">
        <f t="shared" si="40"/>
        <v>59</v>
      </c>
      <c r="P858" s="5" t="str">
        <f t="shared" si="41"/>
        <v>ASALARIADO</v>
      </c>
      <c r="Q858" s="5" t="e">
        <f ca="1">IF($H858="SI", $O858, _xludf.NA())</f>
        <v>#NAME?</v>
      </c>
      <c r="R858" s="5">
        <f>IF($H858="NO",$O858, _xludf.NA())</f>
        <v>59</v>
      </c>
      <c r="S858" s="5" t="e">
        <f ca="1">IF($H858="SI",$N858, _xludf.NA())</f>
        <v>#NAME?</v>
      </c>
      <c r="T858" s="5">
        <f>IF($H858="NO",$N858, _xludf.NA())</f>
        <v>653810.62</v>
      </c>
    </row>
    <row r="859" spans="1:20" x14ac:dyDescent="0.3">
      <c r="A859">
        <v>858</v>
      </c>
      <c r="B859" t="s">
        <v>15</v>
      </c>
      <c r="C859">
        <v>790070</v>
      </c>
      <c r="D859" t="s">
        <v>14</v>
      </c>
      <c r="E859" t="s">
        <v>11</v>
      </c>
      <c r="F859" t="s">
        <v>12</v>
      </c>
      <c r="G859" t="s">
        <v>13</v>
      </c>
      <c r="H859" t="s">
        <v>13</v>
      </c>
      <c r="I859">
        <v>69</v>
      </c>
      <c r="J859">
        <f>(moras__2[[#This Row],[EDAD]]-AVERAGE(I:I))/ _xlfn.STDEV.P(I:I)</f>
        <v>1.9123350867597886</v>
      </c>
      <c r="K859" t="str">
        <f>IF(ABS(moras__2[[#This Row],[Z-Score de edad]])&gt;1.96, "Atípico","Normal")</f>
        <v>Normal</v>
      </c>
      <c r="L859">
        <f>(moras__2[[#This Row],[SALARIO]]-AVERAGE(C:C)) / _xlfn.STDEV.P(C:C)</f>
        <v>0.16343844134199736</v>
      </c>
      <c r="M859" t="str">
        <f>IF(ABS(moras__2[[#This Row],[Z-Score de salario]])&gt;1.96, "Atípico", "Normal")</f>
        <v>Normal</v>
      </c>
      <c r="N859" s="5">
        <f t="shared" si="39"/>
        <v>790070</v>
      </c>
      <c r="O859" s="5">
        <f t="shared" si="40"/>
        <v>69</v>
      </c>
      <c r="P859" s="5" t="str">
        <f t="shared" si="41"/>
        <v>PENSIONADOS EN SU PROPIO SISTEMA</v>
      </c>
      <c r="Q859" s="5" t="e">
        <f ca="1">IF($H859="SI", $O859, _xludf.NA())</f>
        <v>#NAME?</v>
      </c>
      <c r="R859" s="5">
        <f>IF($H859="NO",$O859, _xludf.NA())</f>
        <v>69</v>
      </c>
      <c r="S859" s="5" t="e">
        <f ca="1">IF($H859="SI",$N859, _xludf.NA())</f>
        <v>#NAME?</v>
      </c>
      <c r="T859" s="5">
        <f>IF($H859="NO",$N859, _xludf.NA())</f>
        <v>790070</v>
      </c>
    </row>
    <row r="860" spans="1:20" x14ac:dyDescent="0.3">
      <c r="A860">
        <v>859</v>
      </c>
      <c r="B860" t="s">
        <v>9</v>
      </c>
      <c r="C860">
        <v>546563</v>
      </c>
      <c r="D860" t="s">
        <v>18</v>
      </c>
      <c r="E860" t="s">
        <v>16</v>
      </c>
      <c r="F860" t="s">
        <v>12</v>
      </c>
      <c r="G860" t="s">
        <v>13</v>
      </c>
      <c r="H860" t="s">
        <v>12</v>
      </c>
      <c r="I860">
        <v>51</v>
      </c>
      <c r="J860">
        <f>(moras__2[[#This Row],[EDAD]]-AVERAGE(I:I))/ _xlfn.STDEV.P(I:I)</f>
        <v>0.64185201442864925</v>
      </c>
      <c r="K860" t="str">
        <f>IF(ABS(moras__2[[#This Row],[Z-Score de edad]])&gt;1.96, "Atípico","Normal")</f>
        <v>Normal</v>
      </c>
      <c r="L860">
        <f>(moras__2[[#This Row],[SALARIO]]-AVERAGE(C:C)) / _xlfn.STDEV.P(C:C)</f>
        <v>-0.13684595180734166</v>
      </c>
      <c r="M860" t="str">
        <f>IF(ABS(moras__2[[#This Row],[Z-Score de salario]])&gt;1.96, "Atípico", "Normal")</f>
        <v>Normal</v>
      </c>
      <c r="N860" s="5">
        <f t="shared" si="39"/>
        <v>546563</v>
      </c>
      <c r="O860" s="5">
        <f t="shared" si="40"/>
        <v>51</v>
      </c>
      <c r="P860" s="5" t="str">
        <f t="shared" si="41"/>
        <v>TRABAJADOR INDEPENDIENTE</v>
      </c>
      <c r="Q860" s="5">
        <f>IF($H860="SI", $O860, _xludf.NA())</f>
        <v>51</v>
      </c>
      <c r="R860" s="5" t="e">
        <f ca="1">IF($H860="NO",$O860, _xludf.NA())</f>
        <v>#NAME?</v>
      </c>
      <c r="S860" s="5">
        <f>IF($H860="SI",$N860, _xludf.NA())</f>
        <v>546563</v>
      </c>
      <c r="T860" s="5" t="e">
        <f ca="1">IF($H860="NO",$N860, _xludf.NA())</f>
        <v>#NAME?</v>
      </c>
    </row>
    <row r="861" spans="1:20" x14ac:dyDescent="0.3">
      <c r="A861">
        <v>860</v>
      </c>
      <c r="B861" t="s">
        <v>15</v>
      </c>
      <c r="C861">
        <v>260000</v>
      </c>
      <c r="D861" t="s">
        <v>10</v>
      </c>
      <c r="E861" t="s">
        <v>16</v>
      </c>
      <c r="F861" t="s">
        <v>12</v>
      </c>
      <c r="G861" t="s">
        <v>13</v>
      </c>
      <c r="H861" t="s">
        <v>12</v>
      </c>
      <c r="I861">
        <v>37</v>
      </c>
      <c r="J861">
        <f>(moras__2[[#This Row],[EDAD]]-AVERAGE(I:I))/ _xlfn.STDEV.P(I:I)</f>
        <v>-0.34630148627334789</v>
      </c>
      <c r="K861" t="str">
        <f>IF(ABS(moras__2[[#This Row],[Z-Score de edad]])&gt;1.96, "Atípico","Normal")</f>
        <v>Normal</v>
      </c>
      <c r="L861">
        <f>(moras__2[[#This Row],[SALARIO]]-AVERAGE(C:C)) / _xlfn.STDEV.P(C:C)</f>
        <v>-0.49022551195983849</v>
      </c>
      <c r="M861" t="str">
        <f>IF(ABS(moras__2[[#This Row],[Z-Score de salario]])&gt;1.96, "Atípico", "Normal")</f>
        <v>Normal</v>
      </c>
      <c r="N861" s="5">
        <f t="shared" si="39"/>
        <v>260000</v>
      </c>
      <c r="O861" s="5">
        <f t="shared" si="40"/>
        <v>37</v>
      </c>
      <c r="P861" s="5" t="str">
        <f t="shared" si="41"/>
        <v>ASALARIADO</v>
      </c>
      <c r="Q861" s="5">
        <f>IF($H861="SI", $O861, _xludf.NA())</f>
        <v>37</v>
      </c>
      <c r="R861" s="5" t="e">
        <f ca="1">IF($H861="NO",$O861, _xludf.NA())</f>
        <v>#NAME?</v>
      </c>
      <c r="S861" s="5">
        <f>IF($H861="SI",$N861, _xludf.NA())</f>
        <v>260000</v>
      </c>
      <c r="T861" s="5" t="e">
        <f ca="1">IF($H861="NO",$N861, _xludf.NA())</f>
        <v>#NAME?</v>
      </c>
    </row>
    <row r="862" spans="1:20" x14ac:dyDescent="0.3">
      <c r="A862">
        <v>861</v>
      </c>
      <c r="B862" t="s">
        <v>9</v>
      </c>
      <c r="C862">
        <v>343391</v>
      </c>
      <c r="D862" t="s">
        <v>10</v>
      </c>
      <c r="E862" t="s">
        <v>16</v>
      </c>
      <c r="F862" t="s">
        <v>12</v>
      </c>
      <c r="G862" t="s">
        <v>13</v>
      </c>
      <c r="H862" t="s">
        <v>13</v>
      </c>
      <c r="I862">
        <v>32</v>
      </c>
      <c r="J862">
        <f>(moras__2[[#This Row],[EDAD]]-AVERAGE(I:I))/ _xlfn.STDEV.P(I:I)</f>
        <v>-0.69921345080977548</v>
      </c>
      <c r="K862" t="str">
        <f>IF(ABS(moras__2[[#This Row],[Z-Score de edad]])&gt;1.96, "Atípico","Normal")</f>
        <v>Normal</v>
      </c>
      <c r="L862">
        <f>(moras__2[[#This Row],[SALARIO]]-AVERAGE(C:C)) / _xlfn.STDEV.P(C:C)</f>
        <v>-0.38739062085150677</v>
      </c>
      <c r="M862" t="str">
        <f>IF(ABS(moras__2[[#This Row],[Z-Score de salario]])&gt;1.96, "Atípico", "Normal")</f>
        <v>Normal</v>
      </c>
      <c r="N862" s="5">
        <f t="shared" si="39"/>
        <v>343391</v>
      </c>
      <c r="O862" s="5">
        <f t="shared" si="40"/>
        <v>32</v>
      </c>
      <c r="P862" s="5" t="str">
        <f t="shared" si="41"/>
        <v>ASALARIADO</v>
      </c>
      <c r="Q862" s="5" t="e">
        <f ca="1">IF($H862="SI", $O862, _xludf.NA())</f>
        <v>#NAME?</v>
      </c>
      <c r="R862" s="5">
        <f>IF($H862="NO",$O862, _xludf.NA())</f>
        <v>32</v>
      </c>
      <c r="S862" s="5" t="e">
        <f ca="1">IF($H862="SI",$N862, _xludf.NA())</f>
        <v>#NAME?</v>
      </c>
      <c r="T862" s="5">
        <f>IF($H862="NO",$N862, _xludf.NA())</f>
        <v>343391</v>
      </c>
    </row>
    <row r="863" spans="1:20" x14ac:dyDescent="0.3">
      <c r="A863">
        <v>862</v>
      </c>
      <c r="B863" t="s">
        <v>15</v>
      </c>
      <c r="C863">
        <v>114247</v>
      </c>
      <c r="D863" t="s">
        <v>10</v>
      </c>
      <c r="E863" t="s">
        <v>11</v>
      </c>
      <c r="F863" t="s">
        <v>12</v>
      </c>
      <c r="G863" t="s">
        <v>13</v>
      </c>
      <c r="H863" t="s">
        <v>13</v>
      </c>
      <c r="I863">
        <v>29</v>
      </c>
      <c r="J863">
        <f>(moras__2[[#This Row],[EDAD]]-AVERAGE(I:I))/ _xlfn.STDEV.P(I:I)</f>
        <v>-0.91096062953163204</v>
      </c>
      <c r="K863" t="str">
        <f>IF(ABS(moras__2[[#This Row],[Z-Score de edad]])&gt;1.96, "Atípico","Normal")</f>
        <v>Normal</v>
      </c>
      <c r="L863">
        <f>(moras__2[[#This Row],[SALARIO]]-AVERAGE(C:C)) / _xlfn.STDEV.P(C:C)</f>
        <v>-0.66996306018102147</v>
      </c>
      <c r="M863" t="str">
        <f>IF(ABS(moras__2[[#This Row],[Z-Score de salario]])&gt;1.96, "Atípico", "Normal")</f>
        <v>Normal</v>
      </c>
      <c r="N863" s="5">
        <f t="shared" si="39"/>
        <v>114247</v>
      </c>
      <c r="O863" s="5">
        <f t="shared" si="40"/>
        <v>29</v>
      </c>
      <c r="P863" s="5" t="str">
        <f t="shared" si="41"/>
        <v>ASALARIADO</v>
      </c>
      <c r="Q863" s="5" t="e">
        <f ca="1">IF($H863="SI", $O863, _xludf.NA())</f>
        <v>#NAME?</v>
      </c>
      <c r="R863" s="5">
        <f>IF($H863="NO",$O863, _xludf.NA())</f>
        <v>29</v>
      </c>
      <c r="S863" s="5" t="e">
        <f ca="1">IF($H863="SI",$N863, _xludf.NA())</f>
        <v>#NAME?</v>
      </c>
      <c r="T863" s="5">
        <f>IF($H863="NO",$N863, _xludf.NA())</f>
        <v>114247</v>
      </c>
    </row>
    <row r="864" spans="1:20" x14ac:dyDescent="0.3">
      <c r="A864">
        <v>863</v>
      </c>
      <c r="B864" t="s">
        <v>15</v>
      </c>
      <c r="C864">
        <v>100186</v>
      </c>
      <c r="D864" t="s">
        <v>10</v>
      </c>
      <c r="E864" t="s">
        <v>16</v>
      </c>
      <c r="F864" t="s">
        <v>12</v>
      </c>
      <c r="G864" t="s">
        <v>13</v>
      </c>
      <c r="H864" t="s">
        <v>13</v>
      </c>
      <c r="I864">
        <v>48</v>
      </c>
      <c r="J864">
        <f>(moras__2[[#This Row],[EDAD]]-AVERAGE(I:I))/ _xlfn.STDEV.P(I:I)</f>
        <v>0.43010483570679275</v>
      </c>
      <c r="K864" t="str">
        <f>IF(ABS(moras__2[[#This Row],[Z-Score de edad]])&gt;1.96, "Atípico","Normal")</f>
        <v>Normal</v>
      </c>
      <c r="L864">
        <f>(moras__2[[#This Row],[SALARIO]]-AVERAGE(C:C)) / _xlfn.STDEV.P(C:C)</f>
        <v>-0.68730259806729521</v>
      </c>
      <c r="M864" t="str">
        <f>IF(ABS(moras__2[[#This Row],[Z-Score de salario]])&gt;1.96, "Atípico", "Normal")</f>
        <v>Normal</v>
      </c>
      <c r="N864" s="5">
        <f t="shared" si="39"/>
        <v>100186</v>
      </c>
      <c r="O864" s="5">
        <f t="shared" si="40"/>
        <v>48</v>
      </c>
      <c r="P864" s="5" t="str">
        <f t="shared" si="41"/>
        <v>ASALARIADO</v>
      </c>
      <c r="Q864" s="5" t="e">
        <f ca="1">IF($H864="SI", $O864, _xludf.NA())</f>
        <v>#NAME?</v>
      </c>
      <c r="R864" s="5">
        <f>IF($H864="NO",$O864, _xludf.NA())</f>
        <v>48</v>
      </c>
      <c r="S864" s="5" t="e">
        <f ca="1">IF($H864="SI",$N864, _xludf.NA())</f>
        <v>#NAME?</v>
      </c>
      <c r="T864" s="5">
        <f>IF($H864="NO",$N864, _xludf.NA())</f>
        <v>100186</v>
      </c>
    </row>
    <row r="865" spans="1:20" x14ac:dyDescent="0.3">
      <c r="A865">
        <v>864</v>
      </c>
      <c r="B865" t="s">
        <v>9</v>
      </c>
      <c r="C865">
        <v>1500000</v>
      </c>
      <c r="D865" t="s">
        <v>10</v>
      </c>
      <c r="E865" t="s">
        <v>16</v>
      </c>
      <c r="F865" t="s">
        <v>12</v>
      </c>
      <c r="G865" t="s">
        <v>12</v>
      </c>
      <c r="H865" t="s">
        <v>13</v>
      </c>
      <c r="I865">
        <v>62</v>
      </c>
      <c r="J865">
        <f>(moras__2[[#This Row],[EDAD]]-AVERAGE(I:I))/ _xlfn.STDEV.P(I:I)</f>
        <v>1.41825833640879</v>
      </c>
      <c r="K865" t="str">
        <f>IF(ABS(moras__2[[#This Row],[Z-Score de edad]])&gt;1.96, "Atípico","Normal")</f>
        <v>Normal</v>
      </c>
      <c r="L865">
        <f>(moras__2[[#This Row],[SALARIO]]-AVERAGE(C:C)) / _xlfn.STDEV.P(C:C)</f>
        <v>1.0388995132147167</v>
      </c>
      <c r="M865" t="str">
        <f>IF(ABS(moras__2[[#This Row],[Z-Score de salario]])&gt;1.96, "Atípico", "Normal")</f>
        <v>Normal</v>
      </c>
      <c r="N865" s="5">
        <f t="shared" si="39"/>
        <v>1500000</v>
      </c>
      <c r="O865" s="5">
        <f t="shared" si="40"/>
        <v>62</v>
      </c>
      <c r="P865" s="5" t="str">
        <f t="shared" si="41"/>
        <v>ASALARIADO</v>
      </c>
      <c r="Q865" s="5" t="e">
        <f ca="1">IF($H865="SI", $O865, _xludf.NA())</f>
        <v>#NAME?</v>
      </c>
      <c r="R865" s="5">
        <f>IF($H865="NO",$O865, _xludf.NA())</f>
        <v>62</v>
      </c>
      <c r="S865" s="5" t="e">
        <f ca="1">IF($H865="SI",$N865, _xludf.NA())</f>
        <v>#NAME?</v>
      </c>
      <c r="T865" s="5">
        <f>IF($H865="NO",$N865, _xludf.NA())</f>
        <v>1500000</v>
      </c>
    </row>
    <row r="866" spans="1:20" x14ac:dyDescent="0.3">
      <c r="A866">
        <v>865</v>
      </c>
      <c r="B866" t="s">
        <v>15</v>
      </c>
      <c r="C866">
        <v>278030</v>
      </c>
      <c r="D866" t="s">
        <v>18</v>
      </c>
      <c r="E866" t="s">
        <v>16</v>
      </c>
      <c r="F866" t="s">
        <v>12</v>
      </c>
      <c r="G866" t="s">
        <v>12</v>
      </c>
      <c r="H866" t="s">
        <v>12</v>
      </c>
      <c r="I866">
        <v>40</v>
      </c>
      <c r="J866">
        <f>(moras__2[[#This Row],[EDAD]]-AVERAGE(I:I))/ _xlfn.STDEV.P(I:I)</f>
        <v>-0.13455430755149136</v>
      </c>
      <c r="K866" t="str">
        <f>IF(ABS(moras__2[[#This Row],[Z-Score de edad]])&gt;1.96, "Atípico","Normal")</f>
        <v>Normal</v>
      </c>
      <c r="L866">
        <f>(moras__2[[#This Row],[SALARIO]]-AVERAGE(C:C)) / _xlfn.STDEV.P(C:C)</f>
        <v>-0.46799154082766331</v>
      </c>
      <c r="M866" t="str">
        <f>IF(ABS(moras__2[[#This Row],[Z-Score de salario]])&gt;1.96, "Atípico", "Normal")</f>
        <v>Normal</v>
      </c>
      <c r="N866" s="5">
        <f t="shared" si="39"/>
        <v>278030</v>
      </c>
      <c r="O866" s="5">
        <f t="shared" si="40"/>
        <v>40</v>
      </c>
      <c r="P866" s="5" t="str">
        <f t="shared" si="41"/>
        <v>TRABAJADOR INDEPENDIENTE</v>
      </c>
      <c r="Q866" s="5">
        <f>IF($H866="SI", $O866, _xludf.NA())</f>
        <v>40</v>
      </c>
      <c r="R866" s="5" t="e">
        <f ca="1">IF($H866="NO",$O866, _xludf.NA())</f>
        <v>#NAME?</v>
      </c>
      <c r="S866" s="5">
        <f>IF($H866="SI",$N866, _xludf.NA())</f>
        <v>278030</v>
      </c>
      <c r="T866" s="5" t="e">
        <f ca="1">IF($H866="NO",$N866, _xludf.NA())</f>
        <v>#NAME?</v>
      </c>
    </row>
    <row r="867" spans="1:20" x14ac:dyDescent="0.3">
      <c r="A867">
        <v>866</v>
      </c>
      <c r="B867" t="s">
        <v>9</v>
      </c>
      <c r="C867">
        <v>445258.23999999999</v>
      </c>
      <c r="D867" t="s">
        <v>10</v>
      </c>
      <c r="E867" t="s">
        <v>16</v>
      </c>
      <c r="F867" t="s">
        <v>12</v>
      </c>
      <c r="G867" t="s">
        <v>13</v>
      </c>
      <c r="H867" t="s">
        <v>13</v>
      </c>
      <c r="I867">
        <v>45</v>
      </c>
      <c r="J867">
        <f>(moras__2[[#This Row],[EDAD]]-AVERAGE(I:I))/ _xlfn.STDEV.P(I:I)</f>
        <v>0.2183576569849362</v>
      </c>
      <c r="K867" t="str">
        <f>IF(ABS(moras__2[[#This Row],[Z-Score de edad]])&gt;1.96, "Atípico","Normal")</f>
        <v>Normal</v>
      </c>
      <c r="L867">
        <f>(moras__2[[#This Row],[SALARIO]]-AVERAGE(C:C)) / _xlfn.STDEV.P(C:C)</f>
        <v>-0.26177147090839187</v>
      </c>
      <c r="M867" t="str">
        <f>IF(ABS(moras__2[[#This Row],[Z-Score de salario]])&gt;1.96, "Atípico", "Normal")</f>
        <v>Normal</v>
      </c>
      <c r="N867" s="5">
        <f t="shared" si="39"/>
        <v>445258.23999999999</v>
      </c>
      <c r="O867" s="5">
        <f t="shared" si="40"/>
        <v>45</v>
      </c>
      <c r="P867" s="5" t="str">
        <f t="shared" si="41"/>
        <v>ASALARIADO</v>
      </c>
      <c r="Q867" s="5" t="e">
        <f ca="1">IF($H867="SI", $O867, _xludf.NA())</f>
        <v>#NAME?</v>
      </c>
      <c r="R867" s="5">
        <f>IF($H867="NO",$O867, _xludf.NA())</f>
        <v>45</v>
      </c>
      <c r="S867" s="5" t="e">
        <f ca="1">IF($H867="SI",$N867, _xludf.NA())</f>
        <v>#NAME?</v>
      </c>
      <c r="T867" s="5">
        <f>IF($H867="NO",$N867, _xludf.NA())</f>
        <v>445258.23999999999</v>
      </c>
    </row>
    <row r="868" spans="1:20" x14ac:dyDescent="0.3">
      <c r="A868">
        <v>867</v>
      </c>
      <c r="B868" t="s">
        <v>9</v>
      </c>
      <c r="C868">
        <v>257920</v>
      </c>
      <c r="D868" t="s">
        <v>10</v>
      </c>
      <c r="E868" t="s">
        <v>16</v>
      </c>
      <c r="F868" t="s">
        <v>12</v>
      </c>
      <c r="G868" t="s">
        <v>12</v>
      </c>
      <c r="H868" t="s">
        <v>13</v>
      </c>
      <c r="I868">
        <v>58</v>
      </c>
      <c r="J868">
        <f>(moras__2[[#This Row],[EDAD]]-AVERAGE(I:I))/ _xlfn.STDEV.P(I:I)</f>
        <v>1.1359287647796479</v>
      </c>
      <c r="K868" t="str">
        <f>IF(ABS(moras__2[[#This Row],[Z-Score de edad]])&gt;1.96, "Atípico","Normal")</f>
        <v>Normal</v>
      </c>
      <c r="L868">
        <f>(moras__2[[#This Row],[SALARIO]]-AVERAGE(C:C)) / _xlfn.STDEV.P(C:C)</f>
        <v>-0.49279049587303453</v>
      </c>
      <c r="M868" t="str">
        <f>IF(ABS(moras__2[[#This Row],[Z-Score de salario]])&gt;1.96, "Atípico", "Normal")</f>
        <v>Normal</v>
      </c>
      <c r="N868" s="5">
        <f t="shared" si="39"/>
        <v>257920</v>
      </c>
      <c r="O868" s="5">
        <f t="shared" si="40"/>
        <v>58</v>
      </c>
      <c r="P868" s="5" t="str">
        <f t="shared" si="41"/>
        <v>ASALARIADO</v>
      </c>
      <c r="Q868" s="5" t="e">
        <f ca="1">IF($H868="SI", $O868, _xludf.NA())</f>
        <v>#NAME?</v>
      </c>
      <c r="R868" s="5">
        <f>IF($H868="NO",$O868, _xludf.NA())</f>
        <v>58</v>
      </c>
      <c r="S868" s="5" t="e">
        <f ca="1">IF($H868="SI",$N868, _xludf.NA())</f>
        <v>#NAME?</v>
      </c>
      <c r="T868" s="5">
        <f>IF($H868="NO",$N868, _xludf.NA())</f>
        <v>257920</v>
      </c>
    </row>
    <row r="869" spans="1:20" x14ac:dyDescent="0.3">
      <c r="A869">
        <v>868</v>
      </c>
      <c r="B869" t="s">
        <v>9</v>
      </c>
      <c r="C869">
        <v>1776922.56</v>
      </c>
      <c r="D869" t="s">
        <v>10</v>
      </c>
      <c r="E869" t="s">
        <v>16</v>
      </c>
      <c r="F869" t="s">
        <v>12</v>
      </c>
      <c r="G869" t="s">
        <v>13</v>
      </c>
      <c r="H869" t="s">
        <v>13</v>
      </c>
      <c r="I869">
        <v>27</v>
      </c>
      <c r="J869">
        <f>(moras__2[[#This Row],[EDAD]]-AVERAGE(I:I))/ _xlfn.STDEV.P(I:I)</f>
        <v>-1.052125415346203</v>
      </c>
      <c r="K869" t="str">
        <f>IF(ABS(moras__2[[#This Row],[Z-Score de edad]])&gt;1.96, "Atípico","Normal")</f>
        <v>Normal</v>
      </c>
      <c r="L869">
        <f>(moras__2[[#This Row],[SALARIO]]-AVERAGE(C:C)) / _xlfn.STDEV.P(C:C)</f>
        <v>1.3803908168690735</v>
      </c>
      <c r="M869" t="str">
        <f>IF(ABS(moras__2[[#This Row],[Z-Score de salario]])&gt;1.96, "Atípico", "Normal")</f>
        <v>Normal</v>
      </c>
      <c r="N869" s="5">
        <f t="shared" si="39"/>
        <v>1776922.56</v>
      </c>
      <c r="O869" s="5">
        <f t="shared" si="40"/>
        <v>27</v>
      </c>
      <c r="P869" s="5" t="str">
        <f t="shared" si="41"/>
        <v>ASALARIADO</v>
      </c>
      <c r="Q869" s="5" t="e">
        <f ca="1">IF($H869="SI", $O869, _xludf.NA())</f>
        <v>#NAME?</v>
      </c>
      <c r="R869" s="5">
        <f>IF($H869="NO",$O869, _xludf.NA())</f>
        <v>27</v>
      </c>
      <c r="S869" s="5" t="e">
        <f ca="1">IF($H869="SI",$N869, _xludf.NA())</f>
        <v>#NAME?</v>
      </c>
      <c r="T869" s="5">
        <f>IF($H869="NO",$N869, _xludf.NA())</f>
        <v>1776922.56</v>
      </c>
    </row>
    <row r="870" spans="1:20" x14ac:dyDescent="0.3">
      <c r="A870">
        <v>869</v>
      </c>
      <c r="B870" t="s">
        <v>9</v>
      </c>
      <c r="C870">
        <v>757568</v>
      </c>
      <c r="D870" t="s">
        <v>10</v>
      </c>
      <c r="E870" t="s">
        <v>11</v>
      </c>
      <c r="F870" t="s">
        <v>12</v>
      </c>
      <c r="G870" t="s">
        <v>13</v>
      </c>
      <c r="H870" t="s">
        <v>13</v>
      </c>
      <c r="I870">
        <v>47</v>
      </c>
      <c r="J870">
        <f>(moras__2[[#This Row],[EDAD]]-AVERAGE(I:I))/ _xlfn.STDEV.P(I:I)</f>
        <v>0.35952244279950724</v>
      </c>
      <c r="K870" t="str">
        <f>IF(ABS(moras__2[[#This Row],[Z-Score de edad]])&gt;1.96, "Atípico","Normal")</f>
        <v>Normal</v>
      </c>
      <c r="L870">
        <f>(moras__2[[#This Row],[SALARIO]]-AVERAGE(C:C)) / _xlfn.STDEV.P(C:C)</f>
        <v>0.12335810136762367</v>
      </c>
      <c r="M870" t="str">
        <f>IF(ABS(moras__2[[#This Row],[Z-Score de salario]])&gt;1.96, "Atípico", "Normal")</f>
        <v>Normal</v>
      </c>
      <c r="N870" s="5">
        <f t="shared" si="39"/>
        <v>757568</v>
      </c>
      <c r="O870" s="5">
        <f t="shared" si="40"/>
        <v>47</v>
      </c>
      <c r="P870" s="5" t="str">
        <f t="shared" si="41"/>
        <v>ASALARIADO</v>
      </c>
      <c r="Q870" s="5" t="e">
        <f ca="1">IF($H870="SI", $O870, _xludf.NA())</f>
        <v>#NAME?</v>
      </c>
      <c r="R870" s="5">
        <f>IF($H870="NO",$O870, _xludf.NA())</f>
        <v>47</v>
      </c>
      <c r="S870" s="5" t="e">
        <f ca="1">IF($H870="SI",$N870, _xludf.NA())</f>
        <v>#NAME?</v>
      </c>
      <c r="T870" s="5">
        <f>IF($H870="NO",$N870, _xludf.NA())</f>
        <v>757568</v>
      </c>
    </row>
    <row r="871" spans="1:20" x14ac:dyDescent="0.3">
      <c r="A871">
        <v>870</v>
      </c>
      <c r="B871" t="s">
        <v>9</v>
      </c>
      <c r="C871">
        <v>509509</v>
      </c>
      <c r="D871" t="s">
        <v>18</v>
      </c>
      <c r="E871" t="s">
        <v>16</v>
      </c>
      <c r="F871" t="s">
        <v>12</v>
      </c>
      <c r="G871" t="s">
        <v>13</v>
      </c>
      <c r="H871" t="s">
        <v>12</v>
      </c>
      <c r="I871">
        <v>63</v>
      </c>
      <c r="J871">
        <f>(moras__2[[#This Row],[EDAD]]-AVERAGE(I:I))/ _xlfn.STDEV.P(I:I)</f>
        <v>1.4888407293160755</v>
      </c>
      <c r="K871" t="str">
        <f>IF(ABS(moras__2[[#This Row],[Z-Score de edad]])&gt;1.96, "Atípico","Normal")</f>
        <v>Normal</v>
      </c>
      <c r="L871">
        <f>(moras__2[[#This Row],[SALARIO]]-AVERAGE(C:C)) / _xlfn.STDEV.P(C:C)</f>
        <v>-0.18253966042251746</v>
      </c>
      <c r="M871" t="str">
        <f>IF(ABS(moras__2[[#This Row],[Z-Score de salario]])&gt;1.96, "Atípico", "Normal")</f>
        <v>Normal</v>
      </c>
      <c r="N871" s="5">
        <f t="shared" si="39"/>
        <v>509509</v>
      </c>
      <c r="O871" s="5">
        <f t="shared" si="40"/>
        <v>63</v>
      </c>
      <c r="P871" s="5" t="str">
        <f t="shared" si="41"/>
        <v>TRABAJADOR INDEPENDIENTE</v>
      </c>
      <c r="Q871" s="5">
        <f>IF($H871="SI", $O871, _xludf.NA())</f>
        <v>63</v>
      </c>
      <c r="R871" s="5" t="e">
        <f ca="1">IF($H871="NO",$O871, _xludf.NA())</f>
        <v>#NAME?</v>
      </c>
      <c r="S871" s="5">
        <f>IF($H871="SI",$N871, _xludf.NA())</f>
        <v>509509</v>
      </c>
      <c r="T871" s="5" t="e">
        <f ca="1">IF($H871="NO",$N871, _xludf.NA())</f>
        <v>#NAME?</v>
      </c>
    </row>
    <row r="872" spans="1:20" x14ac:dyDescent="0.3">
      <c r="A872">
        <v>871</v>
      </c>
      <c r="B872" t="s">
        <v>9</v>
      </c>
      <c r="C872">
        <v>805518</v>
      </c>
      <c r="D872" t="s">
        <v>10</v>
      </c>
      <c r="E872" t="s">
        <v>16</v>
      </c>
      <c r="F872" t="s">
        <v>12</v>
      </c>
      <c r="G872" t="s">
        <v>13</v>
      </c>
      <c r="H872" t="s">
        <v>13</v>
      </c>
      <c r="I872">
        <v>61</v>
      </c>
      <c r="J872">
        <f>(moras__2[[#This Row],[EDAD]]-AVERAGE(I:I))/ _xlfn.STDEV.P(I:I)</f>
        <v>1.3476759435015044</v>
      </c>
      <c r="K872" t="str">
        <f>IF(ABS(moras__2[[#This Row],[Z-Score de edad]])&gt;1.96, "Atípico","Normal")</f>
        <v>Normal</v>
      </c>
      <c r="L872">
        <f>(moras__2[[#This Row],[SALARIO]]-AVERAGE(C:C)) / _xlfn.STDEV.P(C:C)</f>
        <v>0.18248837955884942</v>
      </c>
      <c r="M872" t="str">
        <f>IF(ABS(moras__2[[#This Row],[Z-Score de salario]])&gt;1.96, "Atípico", "Normal")</f>
        <v>Normal</v>
      </c>
      <c r="N872" s="5">
        <f t="shared" si="39"/>
        <v>805518</v>
      </c>
      <c r="O872" s="5">
        <f t="shared" si="40"/>
        <v>61</v>
      </c>
      <c r="P872" s="5" t="str">
        <f t="shared" si="41"/>
        <v>ASALARIADO</v>
      </c>
      <c r="Q872" s="5" t="e">
        <f ca="1">IF($H872="SI", $O872, _xludf.NA())</f>
        <v>#NAME?</v>
      </c>
      <c r="R872" s="5">
        <f>IF($H872="NO",$O872, _xludf.NA())</f>
        <v>61</v>
      </c>
      <c r="S872" s="5" t="e">
        <f ca="1">IF($H872="SI",$N872, _xludf.NA())</f>
        <v>#NAME?</v>
      </c>
      <c r="T872" s="5">
        <f>IF($H872="NO",$N872, _xludf.NA())</f>
        <v>805518</v>
      </c>
    </row>
    <row r="873" spans="1:20" x14ac:dyDescent="0.3">
      <c r="A873">
        <v>872</v>
      </c>
      <c r="B873" t="s">
        <v>9</v>
      </c>
      <c r="C873">
        <v>255660</v>
      </c>
      <c r="D873" t="s">
        <v>10</v>
      </c>
      <c r="E873" t="s">
        <v>16</v>
      </c>
      <c r="F873" t="s">
        <v>12</v>
      </c>
      <c r="G873" t="s">
        <v>13</v>
      </c>
      <c r="H873" t="s">
        <v>13</v>
      </c>
      <c r="I873">
        <v>30</v>
      </c>
      <c r="J873">
        <f>(moras__2[[#This Row],[EDAD]]-AVERAGE(I:I))/ _xlfn.STDEV.P(I:I)</f>
        <v>-0.84037823662434652</v>
      </c>
      <c r="K873" t="str">
        <f>IF(ABS(moras__2[[#This Row],[Z-Score de edad]])&gt;1.96, "Atípico","Normal")</f>
        <v>Normal</v>
      </c>
      <c r="L873">
        <f>(moras__2[[#This Row],[SALARIO]]-AVERAGE(C:C)) / _xlfn.STDEV.P(C:C)</f>
        <v>-0.49557744954794941</v>
      </c>
      <c r="M873" t="str">
        <f>IF(ABS(moras__2[[#This Row],[Z-Score de salario]])&gt;1.96, "Atípico", "Normal")</f>
        <v>Normal</v>
      </c>
      <c r="N873" s="5">
        <f t="shared" si="39"/>
        <v>255660</v>
      </c>
      <c r="O873" s="5">
        <f t="shared" si="40"/>
        <v>30</v>
      </c>
      <c r="P873" s="5" t="str">
        <f t="shared" si="41"/>
        <v>ASALARIADO</v>
      </c>
      <c r="Q873" s="5" t="e">
        <f ca="1">IF($H873="SI", $O873, _xludf.NA())</f>
        <v>#NAME?</v>
      </c>
      <c r="R873" s="5">
        <f>IF($H873="NO",$O873, _xludf.NA())</f>
        <v>30</v>
      </c>
      <c r="S873" s="5" t="e">
        <f ca="1">IF($H873="SI",$N873, _xludf.NA())</f>
        <v>#NAME?</v>
      </c>
      <c r="T873" s="5">
        <f>IF($H873="NO",$N873, _xludf.NA())</f>
        <v>255660</v>
      </c>
    </row>
    <row r="874" spans="1:20" x14ac:dyDescent="0.3">
      <c r="A874">
        <v>873</v>
      </c>
      <c r="B874" t="s">
        <v>15</v>
      </c>
      <c r="C874">
        <v>517272</v>
      </c>
      <c r="D874" t="s">
        <v>18</v>
      </c>
      <c r="E874" t="s">
        <v>16</v>
      </c>
      <c r="F874" t="s">
        <v>12</v>
      </c>
      <c r="G874" t="s">
        <v>13</v>
      </c>
      <c r="H874" t="s">
        <v>13</v>
      </c>
      <c r="I874">
        <v>60</v>
      </c>
      <c r="J874">
        <f>(moras__2[[#This Row],[EDAD]]-AVERAGE(I:I))/ _xlfn.STDEV.P(I:I)</f>
        <v>1.2770935505942189</v>
      </c>
      <c r="K874" t="str">
        <f>IF(ABS(moras__2[[#This Row],[Z-Score de edad]])&gt;1.96, "Atípico","Normal")</f>
        <v>Normal</v>
      </c>
      <c r="L874">
        <f>(moras__2[[#This Row],[SALARIO]]-AVERAGE(C:C)) / _xlfn.STDEV.P(C:C)</f>
        <v>-0.172966597865719</v>
      </c>
      <c r="M874" t="str">
        <f>IF(ABS(moras__2[[#This Row],[Z-Score de salario]])&gt;1.96, "Atípico", "Normal")</f>
        <v>Normal</v>
      </c>
      <c r="N874" s="5">
        <f t="shared" si="39"/>
        <v>517272</v>
      </c>
      <c r="O874" s="5">
        <f t="shared" si="40"/>
        <v>60</v>
      </c>
      <c r="P874" s="5" t="str">
        <f t="shared" si="41"/>
        <v>TRABAJADOR INDEPENDIENTE</v>
      </c>
      <c r="Q874" s="5" t="e">
        <f ca="1">IF($H874="SI", $O874, _xludf.NA())</f>
        <v>#NAME?</v>
      </c>
      <c r="R874" s="5">
        <f>IF($H874="NO",$O874, _xludf.NA())</f>
        <v>60</v>
      </c>
      <c r="S874" s="5" t="e">
        <f ca="1">IF($H874="SI",$N874, _xludf.NA())</f>
        <v>#NAME?</v>
      </c>
      <c r="T874" s="5">
        <f>IF($H874="NO",$N874, _xludf.NA())</f>
        <v>517272</v>
      </c>
    </row>
    <row r="875" spans="1:20" x14ac:dyDescent="0.3">
      <c r="A875">
        <v>874</v>
      </c>
      <c r="B875" t="s">
        <v>9</v>
      </c>
      <c r="C875">
        <v>297050</v>
      </c>
      <c r="D875" t="s">
        <v>17</v>
      </c>
      <c r="E875" t="s">
        <v>16</v>
      </c>
      <c r="F875" t="s">
        <v>12</v>
      </c>
      <c r="G875" t="s">
        <v>13</v>
      </c>
      <c r="H875" t="s">
        <v>12</v>
      </c>
      <c r="I875">
        <v>37</v>
      </c>
      <c r="J875">
        <f>(moras__2[[#This Row],[EDAD]]-AVERAGE(I:I))/ _xlfn.STDEV.P(I:I)</f>
        <v>-0.34630148627334789</v>
      </c>
      <c r="K875" t="str">
        <f>IF(ABS(moras__2[[#This Row],[Z-Score de edad]])&gt;1.96, "Atípico","Normal")</f>
        <v>Normal</v>
      </c>
      <c r="L875">
        <f>(moras__2[[#This Row],[SALARIO]]-AVERAGE(C:C)) / _xlfn.STDEV.P(C:C)</f>
        <v>-0.44453673600603422</v>
      </c>
      <c r="M875" t="str">
        <f>IF(ABS(moras__2[[#This Row],[Z-Score de salario]])&gt;1.96, "Atípico", "Normal")</f>
        <v>Normal</v>
      </c>
      <c r="N875" s="5">
        <f t="shared" si="39"/>
        <v>297050</v>
      </c>
      <c r="O875" s="5">
        <f t="shared" si="40"/>
        <v>37</v>
      </c>
      <c r="P875" s="5" t="str">
        <f t="shared" si="41"/>
        <v>ASEGURADO VOLUNTARIO</v>
      </c>
      <c r="Q875" s="5">
        <f>IF($H875="SI", $O875, _xludf.NA())</f>
        <v>37</v>
      </c>
      <c r="R875" s="5" t="e">
        <f ca="1">IF($H875="NO",$O875, _xludf.NA())</f>
        <v>#NAME?</v>
      </c>
      <c r="S875" s="5">
        <f>IF($H875="SI",$N875, _xludf.NA())</f>
        <v>297050</v>
      </c>
      <c r="T875" s="5" t="e">
        <f ca="1">IF($H875="NO",$N875, _xludf.NA())</f>
        <v>#NAME?</v>
      </c>
    </row>
    <row r="876" spans="1:20" x14ac:dyDescent="0.3">
      <c r="A876">
        <v>875</v>
      </c>
      <c r="B876" t="s">
        <v>9</v>
      </c>
      <c r="C876">
        <v>315687</v>
      </c>
      <c r="D876" t="s">
        <v>10</v>
      </c>
      <c r="E876" t="s">
        <v>16</v>
      </c>
      <c r="F876" t="s">
        <v>12</v>
      </c>
      <c r="G876" t="s">
        <v>12</v>
      </c>
      <c r="H876" t="s">
        <v>12</v>
      </c>
      <c r="I876">
        <v>45</v>
      </c>
      <c r="J876">
        <f>(moras__2[[#This Row],[EDAD]]-AVERAGE(I:I))/ _xlfn.STDEV.P(I:I)</f>
        <v>0.2183576569849362</v>
      </c>
      <c r="K876" t="str">
        <f>IF(ABS(moras__2[[#This Row],[Z-Score de edad]])&gt;1.96, "Atípico","Normal")</f>
        <v>Normal</v>
      </c>
      <c r="L876">
        <f>(moras__2[[#This Row],[SALARIO]]-AVERAGE(C:C)) / _xlfn.STDEV.P(C:C)</f>
        <v>-0.42155423351072924</v>
      </c>
      <c r="M876" t="str">
        <f>IF(ABS(moras__2[[#This Row],[Z-Score de salario]])&gt;1.96, "Atípico", "Normal")</f>
        <v>Normal</v>
      </c>
      <c r="N876" s="5">
        <f t="shared" si="39"/>
        <v>315687</v>
      </c>
      <c r="O876" s="5">
        <f t="shared" si="40"/>
        <v>45</v>
      </c>
      <c r="P876" s="5" t="str">
        <f t="shared" si="41"/>
        <v>ASALARIADO</v>
      </c>
      <c r="Q876" s="5">
        <f>IF($H876="SI", $O876, _xludf.NA())</f>
        <v>45</v>
      </c>
      <c r="R876" s="5" t="e">
        <f ca="1">IF($H876="NO",$O876, _xludf.NA())</f>
        <v>#NAME?</v>
      </c>
      <c r="S876" s="5">
        <f>IF($H876="SI",$N876, _xludf.NA())</f>
        <v>315687</v>
      </c>
      <c r="T876" s="5" t="e">
        <f ca="1">IF($H876="NO",$N876, _xludf.NA())</f>
        <v>#NAME?</v>
      </c>
    </row>
    <row r="877" spans="1:20" x14ac:dyDescent="0.3">
      <c r="A877">
        <v>876</v>
      </c>
      <c r="B877" t="s">
        <v>15</v>
      </c>
      <c r="C877">
        <v>372300</v>
      </c>
      <c r="D877" t="s">
        <v>10</v>
      </c>
      <c r="E877" t="s">
        <v>16</v>
      </c>
      <c r="F877" t="s">
        <v>12</v>
      </c>
      <c r="G877" t="s">
        <v>13</v>
      </c>
      <c r="H877" t="s">
        <v>12</v>
      </c>
      <c r="I877">
        <v>26</v>
      </c>
      <c r="J877">
        <f>(moras__2[[#This Row],[EDAD]]-AVERAGE(I:I))/ _xlfn.STDEV.P(I:I)</f>
        <v>-1.1227078082534885</v>
      </c>
      <c r="K877" t="str">
        <f>IF(ABS(moras__2[[#This Row],[Z-Score de edad]])&gt;1.96, "Atípico","Normal")</f>
        <v>Normal</v>
      </c>
      <c r="L877">
        <f>(moras__2[[#This Row],[SALARIO]]-AVERAGE(C:C)) / _xlfn.STDEV.P(C:C)</f>
        <v>-0.3517410439541106</v>
      </c>
      <c r="M877" t="str">
        <f>IF(ABS(moras__2[[#This Row],[Z-Score de salario]])&gt;1.96, "Atípico", "Normal")</f>
        <v>Normal</v>
      </c>
      <c r="N877" s="5">
        <f t="shared" si="39"/>
        <v>372300</v>
      </c>
      <c r="O877" s="5">
        <f t="shared" si="40"/>
        <v>26</v>
      </c>
      <c r="P877" s="5" t="str">
        <f t="shared" si="41"/>
        <v>ASALARIADO</v>
      </c>
      <c r="Q877" s="5">
        <f>IF($H877="SI", $O877, _xludf.NA())</f>
        <v>26</v>
      </c>
      <c r="R877" s="5" t="e">
        <f ca="1">IF($H877="NO",$O877, _xludf.NA())</f>
        <v>#NAME?</v>
      </c>
      <c r="S877" s="5">
        <f>IF($H877="SI",$N877, _xludf.NA())</f>
        <v>372300</v>
      </c>
      <c r="T877" s="5" t="e">
        <f ca="1">IF($H877="NO",$N877, _xludf.NA())</f>
        <v>#NAME?</v>
      </c>
    </row>
    <row r="878" spans="1:20" x14ac:dyDescent="0.3">
      <c r="A878">
        <v>877</v>
      </c>
      <c r="B878" t="s">
        <v>9</v>
      </c>
      <c r="C878">
        <v>678734.05</v>
      </c>
      <c r="D878" t="s">
        <v>10</v>
      </c>
      <c r="E878" t="s">
        <v>16</v>
      </c>
      <c r="F878" t="s">
        <v>12</v>
      </c>
      <c r="G878" t="s">
        <v>13</v>
      </c>
      <c r="H878" t="s">
        <v>13</v>
      </c>
      <c r="I878">
        <v>33</v>
      </c>
      <c r="J878">
        <f>(moras__2[[#This Row],[EDAD]]-AVERAGE(I:I))/ _xlfn.STDEV.P(I:I)</f>
        <v>-0.62863105790248996</v>
      </c>
      <c r="K878" t="str">
        <f>IF(ABS(moras__2[[#This Row],[Z-Score de edad]])&gt;1.96, "Atípico","Normal")</f>
        <v>Normal</v>
      </c>
      <c r="L878">
        <f>(moras__2[[#This Row],[SALARIO]]-AVERAGE(C:C)) / _xlfn.STDEV.P(C:C)</f>
        <v>2.6142806385075639E-2</v>
      </c>
      <c r="M878" t="str">
        <f>IF(ABS(moras__2[[#This Row],[Z-Score de salario]])&gt;1.96, "Atípico", "Normal")</f>
        <v>Normal</v>
      </c>
      <c r="N878" s="5">
        <f t="shared" si="39"/>
        <v>678734.05</v>
      </c>
      <c r="O878" s="5">
        <f t="shared" si="40"/>
        <v>33</v>
      </c>
      <c r="P878" s="5" t="str">
        <f t="shared" si="41"/>
        <v>ASALARIADO</v>
      </c>
      <c r="Q878" s="5" t="e">
        <f ca="1">IF($H878="SI", $O878, _xludf.NA())</f>
        <v>#NAME?</v>
      </c>
      <c r="R878" s="5">
        <f>IF($H878="NO",$O878, _xludf.NA())</f>
        <v>33</v>
      </c>
      <c r="S878" s="5" t="e">
        <f ca="1">IF($H878="SI",$N878, _xludf.NA())</f>
        <v>#NAME?</v>
      </c>
      <c r="T878" s="5">
        <f>IF($H878="NO",$N878, _xludf.NA())</f>
        <v>678734.05</v>
      </c>
    </row>
    <row r="879" spans="1:20" x14ac:dyDescent="0.3">
      <c r="A879">
        <v>878</v>
      </c>
      <c r="B879" t="s">
        <v>15</v>
      </c>
      <c r="C879">
        <v>315617</v>
      </c>
      <c r="D879" t="s">
        <v>17</v>
      </c>
      <c r="E879" t="s">
        <v>16</v>
      </c>
      <c r="F879" t="s">
        <v>12</v>
      </c>
      <c r="G879" t="s">
        <v>13</v>
      </c>
      <c r="H879" t="s">
        <v>13</v>
      </c>
      <c r="I879">
        <v>35</v>
      </c>
      <c r="J879">
        <f>(moras__2[[#This Row],[EDAD]]-AVERAGE(I:I))/ _xlfn.STDEV.P(I:I)</f>
        <v>-0.48746627208791893</v>
      </c>
      <c r="K879" t="str">
        <f>IF(ABS(moras__2[[#This Row],[Z-Score de edad]])&gt;1.96, "Atípico","Normal")</f>
        <v>Normal</v>
      </c>
      <c r="L879">
        <f>(moras__2[[#This Row],[SALARIO]]-AVERAGE(C:C)) / _xlfn.STDEV.P(C:C)</f>
        <v>-0.42164055508473103</v>
      </c>
      <c r="M879" t="str">
        <f>IF(ABS(moras__2[[#This Row],[Z-Score de salario]])&gt;1.96, "Atípico", "Normal")</f>
        <v>Normal</v>
      </c>
      <c r="N879" s="5">
        <f t="shared" si="39"/>
        <v>315617</v>
      </c>
      <c r="O879" s="5">
        <f t="shared" si="40"/>
        <v>35</v>
      </c>
      <c r="P879" s="5" t="str">
        <f t="shared" si="41"/>
        <v>ASEGURADO VOLUNTARIO</v>
      </c>
      <c r="Q879" s="5" t="e">
        <f ca="1">IF($H879="SI", $O879, _xludf.NA())</f>
        <v>#NAME?</v>
      </c>
      <c r="R879" s="5">
        <f>IF($H879="NO",$O879, _xludf.NA())</f>
        <v>35</v>
      </c>
      <c r="S879" s="5" t="e">
        <f ca="1">IF($H879="SI",$N879, _xludf.NA())</f>
        <v>#NAME?</v>
      </c>
      <c r="T879" s="5">
        <f>IF($H879="NO",$N879, _xludf.NA())</f>
        <v>315617</v>
      </c>
    </row>
    <row r="880" spans="1:20" x14ac:dyDescent="0.3">
      <c r="A880">
        <v>879</v>
      </c>
      <c r="B880" t="s">
        <v>9</v>
      </c>
      <c r="C880">
        <v>1455906.15</v>
      </c>
      <c r="D880" t="s">
        <v>19</v>
      </c>
      <c r="E880" t="s">
        <v>16</v>
      </c>
      <c r="F880" t="s">
        <v>12</v>
      </c>
      <c r="G880" t="s">
        <v>13</v>
      </c>
      <c r="H880" t="s">
        <v>13</v>
      </c>
      <c r="I880">
        <v>38</v>
      </c>
      <c r="J880">
        <f>(moras__2[[#This Row],[EDAD]]-AVERAGE(I:I))/ _xlfn.STDEV.P(I:I)</f>
        <v>-0.27571909336606237</v>
      </c>
      <c r="K880" t="str">
        <f>IF(ABS(moras__2[[#This Row],[Z-Score de edad]])&gt;1.96, "Atípico","Normal")</f>
        <v>Normal</v>
      </c>
      <c r="L880">
        <f>(moras__2[[#This Row],[SALARIO]]-AVERAGE(C:C)) / _xlfn.STDEV.P(C:C)</f>
        <v>0.98452450556044802</v>
      </c>
      <c r="M880" t="str">
        <f>IF(ABS(moras__2[[#This Row],[Z-Score de salario]])&gt;1.96, "Atípico", "Normal")</f>
        <v>Normal</v>
      </c>
      <c r="N880" s="5">
        <f t="shared" si="39"/>
        <v>1455906.15</v>
      </c>
      <c r="O880" s="5">
        <f t="shared" si="40"/>
        <v>38</v>
      </c>
      <c r="P880" s="5" t="str">
        <f t="shared" si="41"/>
        <v>CONVENIOS ESPECIALES DE TRABAJADORES INDEPENDIENTES</v>
      </c>
      <c r="Q880" s="5" t="e">
        <f ca="1">IF($H880="SI", $O880, _xludf.NA())</f>
        <v>#NAME?</v>
      </c>
      <c r="R880" s="5">
        <f>IF($H880="NO",$O880, _xludf.NA())</f>
        <v>38</v>
      </c>
      <c r="S880" s="5" t="e">
        <f ca="1">IF($H880="SI",$N880, _xludf.NA())</f>
        <v>#NAME?</v>
      </c>
      <c r="T880" s="5">
        <f>IF($H880="NO",$N880, _xludf.NA())</f>
        <v>1455906.15</v>
      </c>
    </row>
    <row r="881" spans="1:20" x14ac:dyDescent="0.3">
      <c r="A881">
        <v>880</v>
      </c>
      <c r="B881" t="s">
        <v>15</v>
      </c>
      <c r="C881">
        <v>166295</v>
      </c>
      <c r="D881" t="s">
        <v>10</v>
      </c>
      <c r="E881" t="s">
        <v>16</v>
      </c>
      <c r="F881" t="s">
        <v>12</v>
      </c>
      <c r="G881" t="s">
        <v>13</v>
      </c>
      <c r="H881" t="s">
        <v>13</v>
      </c>
      <c r="I881">
        <v>50</v>
      </c>
      <c r="J881">
        <f>(moras__2[[#This Row],[EDAD]]-AVERAGE(I:I))/ _xlfn.STDEV.P(I:I)</f>
        <v>0.57126962152136374</v>
      </c>
      <c r="K881" t="str">
        <f>IF(ABS(moras__2[[#This Row],[Z-Score de edad]])&gt;1.96, "Atípico","Normal")</f>
        <v>Normal</v>
      </c>
      <c r="L881">
        <f>(moras__2[[#This Row],[SALARIO]]-AVERAGE(C:C)) / _xlfn.STDEV.P(C:C)</f>
        <v>-0.6057792704146624</v>
      </c>
      <c r="M881" t="str">
        <f>IF(ABS(moras__2[[#This Row],[Z-Score de salario]])&gt;1.96, "Atípico", "Normal")</f>
        <v>Normal</v>
      </c>
      <c r="N881" s="5">
        <f t="shared" si="39"/>
        <v>166295</v>
      </c>
      <c r="O881" s="5">
        <f t="shared" si="40"/>
        <v>50</v>
      </c>
      <c r="P881" s="5" t="str">
        <f t="shared" si="41"/>
        <v>ASALARIADO</v>
      </c>
      <c r="Q881" s="5" t="e">
        <f ca="1">IF($H881="SI", $O881, _xludf.NA())</f>
        <v>#NAME?</v>
      </c>
      <c r="R881" s="5">
        <f>IF($H881="NO",$O881, _xludf.NA())</f>
        <v>50</v>
      </c>
      <c r="S881" s="5" t="e">
        <f ca="1">IF($H881="SI",$N881, _xludf.NA())</f>
        <v>#NAME?</v>
      </c>
      <c r="T881" s="5">
        <f>IF($H881="NO",$N881, _xludf.NA())</f>
        <v>166295</v>
      </c>
    </row>
    <row r="882" spans="1:20" x14ac:dyDescent="0.3">
      <c r="A882">
        <v>881</v>
      </c>
      <c r="B882" t="s">
        <v>15</v>
      </c>
      <c r="C882">
        <v>5887012.5</v>
      </c>
      <c r="D882" t="s">
        <v>10</v>
      </c>
      <c r="E882" t="s">
        <v>16</v>
      </c>
      <c r="F882" t="s">
        <v>12</v>
      </c>
      <c r="G882" t="s">
        <v>13</v>
      </c>
      <c r="H882" t="s">
        <v>13</v>
      </c>
      <c r="I882">
        <v>27</v>
      </c>
      <c r="J882">
        <f>(moras__2[[#This Row],[EDAD]]-AVERAGE(I:I))/ _xlfn.STDEV.P(I:I)</f>
        <v>-1.052125415346203</v>
      </c>
      <c r="K882" t="str">
        <f>IF(ABS(moras__2[[#This Row],[Z-Score de edad]])&gt;1.96, "Atípico","Normal")</f>
        <v>Normal</v>
      </c>
      <c r="L882">
        <f>(moras__2[[#This Row],[SALARIO]]-AVERAGE(C:C)) / _xlfn.STDEV.P(C:C)</f>
        <v>6.448811287007933</v>
      </c>
      <c r="M882" t="str">
        <f>IF(ABS(moras__2[[#This Row],[Z-Score de salario]])&gt;1.96, "Atípico", "Normal")</f>
        <v>Atípico</v>
      </c>
      <c r="N882" s="5">
        <f t="shared" si="39"/>
        <v>5887012.5</v>
      </c>
      <c r="O882" s="5">
        <f t="shared" si="40"/>
        <v>27</v>
      </c>
      <c r="P882" s="5" t="str">
        <f t="shared" si="41"/>
        <v>ASALARIADO</v>
      </c>
      <c r="Q882" s="5" t="e">
        <f ca="1">IF($H882="SI", $O882, _xludf.NA())</f>
        <v>#NAME?</v>
      </c>
      <c r="R882" s="5">
        <f>IF($H882="NO",$O882, _xludf.NA())</f>
        <v>27</v>
      </c>
      <c r="S882" s="5" t="e">
        <f ca="1">IF($H882="SI",$N882, _xludf.NA())</f>
        <v>#NAME?</v>
      </c>
      <c r="T882" s="5">
        <f>IF($H882="NO",$N882, _xludf.NA())</f>
        <v>5887012.5</v>
      </c>
    </row>
    <row r="883" spans="1:20" x14ac:dyDescent="0.3">
      <c r="A883">
        <v>882</v>
      </c>
      <c r="B883" t="s">
        <v>15</v>
      </c>
      <c r="C883">
        <v>297046</v>
      </c>
      <c r="D883" t="s">
        <v>17</v>
      </c>
      <c r="E883" t="s">
        <v>16</v>
      </c>
      <c r="F883" t="s">
        <v>12</v>
      </c>
      <c r="G883" t="s">
        <v>13</v>
      </c>
      <c r="H883" t="s">
        <v>13</v>
      </c>
      <c r="I883">
        <v>61</v>
      </c>
      <c r="J883">
        <f>(moras__2[[#This Row],[EDAD]]-AVERAGE(I:I))/ _xlfn.STDEV.P(I:I)</f>
        <v>1.3476759435015044</v>
      </c>
      <c r="K883" t="str">
        <f>IF(ABS(moras__2[[#This Row],[Z-Score de edad]])&gt;1.96, "Atípico","Normal")</f>
        <v>Normal</v>
      </c>
      <c r="L883">
        <f>(moras__2[[#This Row],[SALARIO]]-AVERAGE(C:C)) / _xlfn.STDEV.P(C:C)</f>
        <v>-0.44454166866740574</v>
      </c>
      <c r="M883" t="str">
        <f>IF(ABS(moras__2[[#This Row],[Z-Score de salario]])&gt;1.96, "Atípico", "Normal")</f>
        <v>Normal</v>
      </c>
      <c r="N883" s="5">
        <f t="shared" si="39"/>
        <v>297046</v>
      </c>
      <c r="O883" s="5">
        <f t="shared" si="40"/>
        <v>61</v>
      </c>
      <c r="P883" s="5" t="str">
        <f t="shared" si="41"/>
        <v>ASEGURADO VOLUNTARIO</v>
      </c>
      <c r="Q883" s="5" t="e">
        <f ca="1">IF($H883="SI", $O883, _xludf.NA())</f>
        <v>#NAME?</v>
      </c>
      <c r="R883" s="5">
        <f>IF($H883="NO",$O883, _xludf.NA())</f>
        <v>61</v>
      </c>
      <c r="S883" s="5" t="e">
        <f ca="1">IF($H883="SI",$N883, _xludf.NA())</f>
        <v>#NAME?</v>
      </c>
      <c r="T883" s="5">
        <f>IF($H883="NO",$N883, _xludf.NA())</f>
        <v>297046</v>
      </c>
    </row>
    <row r="884" spans="1:20" x14ac:dyDescent="0.3">
      <c r="A884">
        <v>883</v>
      </c>
      <c r="B884" t="s">
        <v>9</v>
      </c>
      <c r="C884">
        <v>503465</v>
      </c>
      <c r="D884" t="s">
        <v>10</v>
      </c>
      <c r="E884" t="s">
        <v>11</v>
      </c>
      <c r="F884" t="s">
        <v>12</v>
      </c>
      <c r="G884" t="s">
        <v>13</v>
      </c>
      <c r="H884" t="s">
        <v>12</v>
      </c>
      <c r="I884">
        <v>56</v>
      </c>
      <c r="J884">
        <f>(moras__2[[#This Row],[EDAD]]-AVERAGE(I:I))/ _xlfn.STDEV.P(I:I)</f>
        <v>0.99476397896507684</v>
      </c>
      <c r="K884" t="str">
        <f>IF(ABS(moras__2[[#This Row],[Z-Score de edad]])&gt;1.96, "Atípico","Normal")</f>
        <v>Normal</v>
      </c>
      <c r="L884">
        <f>(moras__2[[#This Row],[SALARIO]]-AVERAGE(C:C)) / _xlfn.STDEV.P(C:C)</f>
        <v>-0.18999291175490052</v>
      </c>
      <c r="M884" t="str">
        <f>IF(ABS(moras__2[[#This Row],[Z-Score de salario]])&gt;1.96, "Atípico", "Normal")</f>
        <v>Normal</v>
      </c>
      <c r="N884" s="5">
        <f t="shared" si="39"/>
        <v>503465</v>
      </c>
      <c r="O884" s="5">
        <f t="shared" si="40"/>
        <v>56</v>
      </c>
      <c r="P884" s="5" t="str">
        <f t="shared" si="41"/>
        <v>ASALARIADO</v>
      </c>
      <c r="Q884" s="5">
        <f>IF($H884="SI", $O884, _xludf.NA())</f>
        <v>56</v>
      </c>
      <c r="R884" s="5" t="e">
        <f ca="1">IF($H884="NO",$O884, _xludf.NA())</f>
        <v>#NAME?</v>
      </c>
      <c r="S884" s="5">
        <f>IF($H884="SI",$N884, _xludf.NA())</f>
        <v>503465</v>
      </c>
      <c r="T884" s="5" t="e">
        <f ca="1">IF($H884="NO",$N884, _xludf.NA())</f>
        <v>#NAME?</v>
      </c>
    </row>
    <row r="885" spans="1:20" x14ac:dyDescent="0.3">
      <c r="A885">
        <v>884</v>
      </c>
      <c r="B885" t="s">
        <v>15</v>
      </c>
      <c r="C885">
        <v>534815.5</v>
      </c>
      <c r="D885" t="s">
        <v>10</v>
      </c>
      <c r="E885" t="s">
        <v>11</v>
      </c>
      <c r="F885" t="s">
        <v>12</v>
      </c>
      <c r="G885" t="s">
        <v>13</v>
      </c>
      <c r="H885" t="s">
        <v>13</v>
      </c>
      <c r="I885">
        <v>29</v>
      </c>
      <c r="J885">
        <f>(moras__2[[#This Row],[EDAD]]-AVERAGE(I:I))/ _xlfn.STDEV.P(I:I)</f>
        <v>-0.91096062953163204</v>
      </c>
      <c r="K885" t="str">
        <f>IF(ABS(moras__2[[#This Row],[Z-Score de edad]])&gt;1.96, "Atípico","Normal")</f>
        <v>Normal</v>
      </c>
      <c r="L885">
        <f>(moras__2[[#This Row],[SALARIO]]-AVERAGE(C:C)) / _xlfn.STDEV.P(C:C)</f>
        <v>-0.15133256167285625</v>
      </c>
      <c r="M885" t="str">
        <f>IF(ABS(moras__2[[#This Row],[Z-Score de salario]])&gt;1.96, "Atípico", "Normal")</f>
        <v>Normal</v>
      </c>
      <c r="N885" s="5">
        <f t="shared" si="39"/>
        <v>534815.5</v>
      </c>
      <c r="O885" s="5">
        <f t="shared" si="40"/>
        <v>29</v>
      </c>
      <c r="P885" s="5" t="str">
        <f t="shared" si="41"/>
        <v>ASALARIADO</v>
      </c>
      <c r="Q885" s="5" t="e">
        <f ca="1">IF($H885="SI", $O885, _xludf.NA())</f>
        <v>#NAME?</v>
      </c>
      <c r="R885" s="5">
        <f>IF($H885="NO",$O885, _xludf.NA())</f>
        <v>29</v>
      </c>
      <c r="S885" s="5" t="e">
        <f ca="1">IF($H885="SI",$N885, _xludf.NA())</f>
        <v>#NAME?</v>
      </c>
      <c r="T885" s="5">
        <f>IF($H885="NO",$N885, _xludf.NA())</f>
        <v>534815.5</v>
      </c>
    </row>
    <row r="886" spans="1:20" x14ac:dyDescent="0.3">
      <c r="A886">
        <v>885</v>
      </c>
      <c r="B886" t="s">
        <v>15</v>
      </c>
      <c r="C886">
        <v>401010</v>
      </c>
      <c r="D886" t="s">
        <v>18</v>
      </c>
      <c r="E886" t="s">
        <v>16</v>
      </c>
      <c r="F886" t="s">
        <v>12</v>
      </c>
      <c r="G886" t="s">
        <v>13</v>
      </c>
      <c r="H886" t="s">
        <v>12</v>
      </c>
      <c r="I886">
        <v>50</v>
      </c>
      <c r="J886">
        <f>(moras__2[[#This Row],[EDAD]]-AVERAGE(I:I))/ _xlfn.STDEV.P(I:I)</f>
        <v>0.57126962152136374</v>
      </c>
      <c r="K886" t="str">
        <f>IF(ABS(moras__2[[#This Row],[Z-Score de edad]])&gt;1.96, "Atípico","Normal")</f>
        <v>Normal</v>
      </c>
      <c r="L886">
        <f>(moras__2[[#This Row],[SALARIO]]-AVERAGE(C:C)) / _xlfn.STDEV.P(C:C)</f>
        <v>-0.31633686695994812</v>
      </c>
      <c r="M886" t="str">
        <f>IF(ABS(moras__2[[#This Row],[Z-Score de salario]])&gt;1.96, "Atípico", "Normal")</f>
        <v>Normal</v>
      </c>
      <c r="N886" s="5">
        <f t="shared" si="39"/>
        <v>401010</v>
      </c>
      <c r="O886" s="5">
        <f t="shared" si="40"/>
        <v>50</v>
      </c>
      <c r="P886" s="5" t="str">
        <f t="shared" si="41"/>
        <v>TRABAJADOR INDEPENDIENTE</v>
      </c>
      <c r="Q886" s="5">
        <f>IF($H886="SI", $O886, _xludf.NA())</f>
        <v>50</v>
      </c>
      <c r="R886" s="5" t="e">
        <f ca="1">IF($H886="NO",$O886, _xludf.NA())</f>
        <v>#NAME?</v>
      </c>
      <c r="S886" s="5">
        <f>IF($H886="SI",$N886, _xludf.NA())</f>
        <v>401010</v>
      </c>
      <c r="T886" s="5" t="e">
        <f ca="1">IF($H886="NO",$N886, _xludf.NA())</f>
        <v>#NAME?</v>
      </c>
    </row>
    <row r="887" spans="1:20" x14ac:dyDescent="0.3">
      <c r="A887">
        <v>886</v>
      </c>
      <c r="B887" t="s">
        <v>9</v>
      </c>
      <c r="C887">
        <v>325000</v>
      </c>
      <c r="D887" t="s">
        <v>10</v>
      </c>
      <c r="E887" t="s">
        <v>16</v>
      </c>
      <c r="F887" t="s">
        <v>12</v>
      </c>
      <c r="G887" t="s">
        <v>13</v>
      </c>
      <c r="H887" t="s">
        <v>13</v>
      </c>
      <c r="I887">
        <v>37</v>
      </c>
      <c r="J887">
        <f>(moras__2[[#This Row],[EDAD]]-AVERAGE(I:I))/ _xlfn.STDEV.P(I:I)</f>
        <v>-0.34630148627334789</v>
      </c>
      <c r="K887" t="str">
        <f>IF(ABS(moras__2[[#This Row],[Z-Score de edad]])&gt;1.96, "Atípico","Normal")</f>
        <v>Normal</v>
      </c>
      <c r="L887">
        <f>(moras__2[[#This Row],[SALARIO]]-AVERAGE(C:C)) / _xlfn.STDEV.P(C:C)</f>
        <v>-0.41006976467246259</v>
      </c>
      <c r="M887" t="str">
        <f>IF(ABS(moras__2[[#This Row],[Z-Score de salario]])&gt;1.96, "Atípico", "Normal")</f>
        <v>Normal</v>
      </c>
      <c r="N887" s="5">
        <f t="shared" si="39"/>
        <v>325000</v>
      </c>
      <c r="O887" s="5">
        <f t="shared" si="40"/>
        <v>37</v>
      </c>
      <c r="P887" s="5" t="str">
        <f t="shared" si="41"/>
        <v>ASALARIADO</v>
      </c>
      <c r="Q887" s="5" t="e">
        <f ca="1">IF($H887="SI", $O887, _xludf.NA())</f>
        <v>#NAME?</v>
      </c>
      <c r="R887" s="5">
        <f>IF($H887="NO",$O887, _xludf.NA())</f>
        <v>37</v>
      </c>
      <c r="S887" s="5" t="e">
        <f ca="1">IF($H887="SI",$N887, _xludf.NA())</f>
        <v>#NAME?</v>
      </c>
      <c r="T887" s="5">
        <f>IF($H887="NO",$N887, _xludf.NA())</f>
        <v>325000</v>
      </c>
    </row>
    <row r="888" spans="1:20" x14ac:dyDescent="0.3">
      <c r="A888">
        <v>887</v>
      </c>
      <c r="B888" t="s">
        <v>9</v>
      </c>
      <c r="C888">
        <v>1142714</v>
      </c>
      <c r="D888" t="s">
        <v>10</v>
      </c>
      <c r="E888" t="s">
        <v>16</v>
      </c>
      <c r="F888" t="s">
        <v>12</v>
      </c>
      <c r="G888" t="s">
        <v>13</v>
      </c>
      <c r="H888" t="s">
        <v>13</v>
      </c>
      <c r="I888">
        <v>37</v>
      </c>
      <c r="J888">
        <f>(moras__2[[#This Row],[EDAD]]-AVERAGE(I:I))/ _xlfn.STDEV.P(I:I)</f>
        <v>-0.34630148627334789</v>
      </c>
      <c r="K888" t="str">
        <f>IF(ABS(moras__2[[#This Row],[Z-Score de edad]])&gt;1.96, "Atípico","Normal")</f>
        <v>Normal</v>
      </c>
      <c r="L888">
        <f>(moras__2[[#This Row],[SALARIO]]-AVERAGE(C:C)) / _xlfn.STDEV.P(C:C)</f>
        <v>0.59830680051752627</v>
      </c>
      <c r="M888" t="str">
        <f>IF(ABS(moras__2[[#This Row],[Z-Score de salario]])&gt;1.96, "Atípico", "Normal")</f>
        <v>Normal</v>
      </c>
      <c r="N888" s="5">
        <f t="shared" si="39"/>
        <v>1142714</v>
      </c>
      <c r="O888" s="5">
        <f t="shared" si="40"/>
        <v>37</v>
      </c>
      <c r="P888" s="5" t="str">
        <f t="shared" si="41"/>
        <v>ASALARIADO</v>
      </c>
      <c r="Q888" s="5" t="e">
        <f ca="1">IF($H888="SI", $O888, _xludf.NA())</f>
        <v>#NAME?</v>
      </c>
      <c r="R888" s="5">
        <f>IF($H888="NO",$O888, _xludf.NA())</f>
        <v>37</v>
      </c>
      <c r="S888" s="5" t="e">
        <f ca="1">IF($H888="SI",$N888, _xludf.NA())</f>
        <v>#NAME?</v>
      </c>
      <c r="T888" s="5">
        <f>IF($H888="NO",$N888, _xludf.NA())</f>
        <v>1142714</v>
      </c>
    </row>
    <row r="889" spans="1:20" x14ac:dyDescent="0.3">
      <c r="A889">
        <v>888</v>
      </c>
      <c r="B889" t="s">
        <v>9</v>
      </c>
      <c r="C889">
        <v>553642.06000000006</v>
      </c>
      <c r="D889" t="s">
        <v>10</v>
      </c>
      <c r="E889" t="s">
        <v>16</v>
      </c>
      <c r="F889" t="s">
        <v>12</v>
      </c>
      <c r="G889" t="s">
        <v>13</v>
      </c>
      <c r="H889" t="s">
        <v>13</v>
      </c>
      <c r="I889">
        <v>27</v>
      </c>
      <c r="J889">
        <f>(moras__2[[#This Row],[EDAD]]-AVERAGE(I:I))/ _xlfn.STDEV.P(I:I)</f>
        <v>-1.052125415346203</v>
      </c>
      <c r="K889" t="str">
        <f>IF(ABS(moras__2[[#This Row],[Z-Score de edad]])&gt;1.96, "Atípico","Normal")</f>
        <v>Normal</v>
      </c>
      <c r="L889">
        <f>(moras__2[[#This Row],[SALARIO]]-AVERAGE(C:C)) / _xlfn.STDEV.P(C:C)</f>
        <v>-0.12811630035515434</v>
      </c>
      <c r="M889" t="str">
        <f>IF(ABS(moras__2[[#This Row],[Z-Score de salario]])&gt;1.96, "Atípico", "Normal")</f>
        <v>Normal</v>
      </c>
      <c r="N889" s="5">
        <f t="shared" si="39"/>
        <v>553642.06000000006</v>
      </c>
      <c r="O889" s="5">
        <f t="shared" si="40"/>
        <v>27</v>
      </c>
      <c r="P889" s="5" t="str">
        <f t="shared" si="41"/>
        <v>ASALARIADO</v>
      </c>
      <c r="Q889" s="5" t="e">
        <f ca="1">IF($H889="SI", $O889, _xludf.NA())</f>
        <v>#NAME?</v>
      </c>
      <c r="R889" s="5">
        <f>IF($H889="NO",$O889, _xludf.NA())</f>
        <v>27</v>
      </c>
      <c r="S889" s="5" t="e">
        <f ca="1">IF($H889="SI",$N889, _xludf.NA())</f>
        <v>#NAME?</v>
      </c>
      <c r="T889" s="5">
        <f>IF($H889="NO",$N889, _xludf.NA())</f>
        <v>553642.06000000006</v>
      </c>
    </row>
    <row r="890" spans="1:20" x14ac:dyDescent="0.3">
      <c r="A890">
        <v>889</v>
      </c>
      <c r="B890" t="s">
        <v>9</v>
      </c>
      <c r="C890">
        <v>168300</v>
      </c>
      <c r="D890" t="s">
        <v>10</v>
      </c>
      <c r="E890" t="s">
        <v>16</v>
      </c>
      <c r="F890" t="s">
        <v>12</v>
      </c>
      <c r="G890" t="s">
        <v>12</v>
      </c>
      <c r="H890" t="s">
        <v>13</v>
      </c>
      <c r="I890">
        <v>23</v>
      </c>
      <c r="J890">
        <f>(moras__2[[#This Row],[EDAD]]-AVERAGE(I:I))/ _xlfn.STDEV.P(I:I)</f>
        <v>-1.334454986975345</v>
      </c>
      <c r="K890" t="str">
        <f>IF(ABS(moras__2[[#This Row],[Z-Score de edad]])&gt;1.96, "Atípico","Normal")</f>
        <v>Normal</v>
      </c>
      <c r="L890">
        <f>(moras__2[[#This Row],[SALARIO]]-AVERAGE(C:C)) / _xlfn.STDEV.P(C:C)</f>
        <v>-0.60330677390218257</v>
      </c>
      <c r="M890" t="str">
        <f>IF(ABS(moras__2[[#This Row],[Z-Score de salario]])&gt;1.96, "Atípico", "Normal")</f>
        <v>Normal</v>
      </c>
      <c r="N890" s="5">
        <f t="shared" si="39"/>
        <v>168300</v>
      </c>
      <c r="O890" s="5">
        <f t="shared" si="40"/>
        <v>23</v>
      </c>
      <c r="P890" s="5" t="str">
        <f t="shared" si="41"/>
        <v>ASALARIADO</v>
      </c>
      <c r="Q890" s="5" t="e">
        <f ca="1">IF($H890="SI", $O890, _xludf.NA())</f>
        <v>#NAME?</v>
      </c>
      <c r="R890" s="5">
        <f>IF($H890="NO",$O890, _xludf.NA())</f>
        <v>23</v>
      </c>
      <c r="S890" s="5" t="e">
        <f ca="1">IF($H890="SI",$N890, _xludf.NA())</f>
        <v>#NAME?</v>
      </c>
      <c r="T890" s="5">
        <f>IF($H890="NO",$N890, _xludf.NA())</f>
        <v>168300</v>
      </c>
    </row>
    <row r="891" spans="1:20" x14ac:dyDescent="0.3">
      <c r="A891">
        <v>890</v>
      </c>
      <c r="B891" t="s">
        <v>9</v>
      </c>
      <c r="C891">
        <v>290371</v>
      </c>
      <c r="D891" t="s">
        <v>18</v>
      </c>
      <c r="E891" t="s">
        <v>16</v>
      </c>
      <c r="F891" t="s">
        <v>12</v>
      </c>
      <c r="G891" t="s">
        <v>13</v>
      </c>
      <c r="H891" t="s">
        <v>13</v>
      </c>
      <c r="I891">
        <v>34</v>
      </c>
      <c r="J891">
        <f>(moras__2[[#This Row],[EDAD]]-AVERAGE(I:I))/ _xlfn.STDEV.P(I:I)</f>
        <v>-0.55804866499520445</v>
      </c>
      <c r="K891" t="str">
        <f>IF(ABS(moras__2[[#This Row],[Z-Score de edad]])&gt;1.96, "Atípico","Normal")</f>
        <v>Normal</v>
      </c>
      <c r="L891">
        <f>(moras__2[[#This Row],[SALARIO]]-AVERAGE(C:C)) / _xlfn.STDEV.P(C:C)</f>
        <v>-0.45277304733114782</v>
      </c>
      <c r="M891" t="str">
        <f>IF(ABS(moras__2[[#This Row],[Z-Score de salario]])&gt;1.96, "Atípico", "Normal")</f>
        <v>Normal</v>
      </c>
      <c r="N891" s="5">
        <f t="shared" si="39"/>
        <v>290371</v>
      </c>
      <c r="O891" s="5">
        <f t="shared" si="40"/>
        <v>34</v>
      </c>
      <c r="P891" s="5" t="str">
        <f t="shared" si="41"/>
        <v>TRABAJADOR INDEPENDIENTE</v>
      </c>
      <c r="Q891" s="5" t="e">
        <f ca="1">IF($H891="SI", $O891, _xludf.NA())</f>
        <v>#NAME?</v>
      </c>
      <c r="R891" s="5">
        <f>IF($H891="NO",$O891, _xludf.NA())</f>
        <v>34</v>
      </c>
      <c r="S891" s="5" t="e">
        <f ca="1">IF($H891="SI",$N891, _xludf.NA())</f>
        <v>#NAME?</v>
      </c>
      <c r="T891" s="5">
        <f>IF($H891="NO",$N891, _xludf.NA())</f>
        <v>290371</v>
      </c>
    </row>
    <row r="892" spans="1:20" x14ac:dyDescent="0.3">
      <c r="A892">
        <v>891</v>
      </c>
      <c r="B892" t="s">
        <v>9</v>
      </c>
      <c r="C892">
        <v>2687778.85</v>
      </c>
      <c r="D892" t="s">
        <v>10</v>
      </c>
      <c r="E892" t="s">
        <v>16</v>
      </c>
      <c r="F892" t="s">
        <v>12</v>
      </c>
      <c r="G892" t="s">
        <v>13</v>
      </c>
      <c r="H892" t="s">
        <v>13</v>
      </c>
      <c r="I892">
        <v>51</v>
      </c>
      <c r="J892">
        <f>(moras__2[[#This Row],[EDAD]]-AVERAGE(I:I))/ _xlfn.STDEV.P(I:I)</f>
        <v>0.64185201442864925</v>
      </c>
      <c r="K892" t="str">
        <f>IF(ABS(moras__2[[#This Row],[Z-Score de edad]])&gt;1.96, "Atípico","Normal")</f>
        <v>Normal</v>
      </c>
      <c r="L892">
        <f>(moras__2[[#This Row],[SALARIO]]-AVERAGE(C:C)) / _xlfn.STDEV.P(C:C)</f>
        <v>2.5036272260437928</v>
      </c>
      <c r="M892" t="str">
        <f>IF(ABS(moras__2[[#This Row],[Z-Score de salario]])&gt;1.96, "Atípico", "Normal")</f>
        <v>Atípico</v>
      </c>
      <c r="N892" s="5">
        <f t="shared" si="39"/>
        <v>2687778.85</v>
      </c>
      <c r="O892" s="5">
        <f t="shared" si="40"/>
        <v>51</v>
      </c>
      <c r="P892" s="5" t="str">
        <f t="shared" si="41"/>
        <v>ASALARIADO</v>
      </c>
      <c r="Q892" s="5" t="e">
        <f ca="1">IF($H892="SI", $O892, _xludf.NA())</f>
        <v>#NAME?</v>
      </c>
      <c r="R892" s="5">
        <f>IF($H892="NO",$O892, _xludf.NA())</f>
        <v>51</v>
      </c>
      <c r="S892" s="5" t="e">
        <f ca="1">IF($H892="SI",$N892, _xludf.NA())</f>
        <v>#NAME?</v>
      </c>
      <c r="T892" s="5">
        <f>IF($H892="NO",$N892, _xludf.NA())</f>
        <v>2687778.85</v>
      </c>
    </row>
    <row r="893" spans="1:20" x14ac:dyDescent="0.3">
      <c r="A893">
        <v>892</v>
      </c>
      <c r="B893" t="s">
        <v>9</v>
      </c>
      <c r="C893">
        <v>130000</v>
      </c>
      <c r="D893" t="s">
        <v>10</v>
      </c>
      <c r="E893" t="s">
        <v>16</v>
      </c>
      <c r="F893" t="s">
        <v>12</v>
      </c>
      <c r="G893" t="s">
        <v>12</v>
      </c>
      <c r="H893" t="s">
        <v>13</v>
      </c>
      <c r="I893">
        <v>22</v>
      </c>
      <c r="J893">
        <f>(moras__2[[#This Row],[EDAD]]-AVERAGE(I:I))/ _xlfn.STDEV.P(I:I)</f>
        <v>-1.4050373798826306</v>
      </c>
      <c r="K893" t="str">
        <f>IF(ABS(moras__2[[#This Row],[Z-Score de edad]])&gt;1.96, "Atípico","Normal")</f>
        <v>Normal</v>
      </c>
      <c r="L893">
        <f>(moras__2[[#This Row],[SALARIO]]-AVERAGE(C:C)) / _xlfn.STDEV.P(C:C)</f>
        <v>-0.65053700653459023</v>
      </c>
      <c r="M893" t="str">
        <f>IF(ABS(moras__2[[#This Row],[Z-Score de salario]])&gt;1.96, "Atípico", "Normal")</f>
        <v>Normal</v>
      </c>
      <c r="N893" s="5">
        <f t="shared" si="39"/>
        <v>130000</v>
      </c>
      <c r="O893" s="5">
        <f t="shared" si="40"/>
        <v>22</v>
      </c>
      <c r="P893" s="5" t="str">
        <f t="shared" si="41"/>
        <v>ASALARIADO</v>
      </c>
      <c r="Q893" s="5" t="e">
        <f ca="1">IF($H893="SI", $O893, _xludf.NA())</f>
        <v>#NAME?</v>
      </c>
      <c r="R893" s="5">
        <f>IF($H893="NO",$O893, _xludf.NA())</f>
        <v>22</v>
      </c>
      <c r="S893" s="5" t="e">
        <f ca="1">IF($H893="SI",$N893, _xludf.NA())</f>
        <v>#NAME?</v>
      </c>
      <c r="T893" s="5">
        <f>IF($H893="NO",$N893, _xludf.NA())</f>
        <v>130000</v>
      </c>
    </row>
    <row r="894" spans="1:20" x14ac:dyDescent="0.3">
      <c r="A894">
        <v>893</v>
      </c>
      <c r="B894" t="s">
        <v>9</v>
      </c>
      <c r="C894">
        <v>575032.5</v>
      </c>
      <c r="D894" t="s">
        <v>10</v>
      </c>
      <c r="E894" t="s">
        <v>16</v>
      </c>
      <c r="F894" t="s">
        <v>12</v>
      </c>
      <c r="G894" t="s">
        <v>13</v>
      </c>
      <c r="H894" t="s">
        <v>13</v>
      </c>
      <c r="I894">
        <v>35</v>
      </c>
      <c r="J894">
        <f>(moras__2[[#This Row],[EDAD]]-AVERAGE(I:I))/ _xlfn.STDEV.P(I:I)</f>
        <v>-0.48746627208791893</v>
      </c>
      <c r="K894" t="str">
        <f>IF(ABS(moras__2[[#This Row],[Z-Score de edad]])&gt;1.96, "Atípico","Normal")</f>
        <v>Normal</v>
      </c>
      <c r="L894">
        <f>(moras__2[[#This Row],[SALARIO]]-AVERAGE(C:C)) / _xlfn.STDEV.P(C:C)</f>
        <v>-0.10173835107814247</v>
      </c>
      <c r="M894" t="str">
        <f>IF(ABS(moras__2[[#This Row],[Z-Score de salario]])&gt;1.96, "Atípico", "Normal")</f>
        <v>Normal</v>
      </c>
      <c r="N894" s="5">
        <f t="shared" si="39"/>
        <v>575032.5</v>
      </c>
      <c r="O894" s="5">
        <f t="shared" si="40"/>
        <v>35</v>
      </c>
      <c r="P894" s="5" t="str">
        <f t="shared" si="41"/>
        <v>ASALARIADO</v>
      </c>
      <c r="Q894" s="5" t="e">
        <f ca="1">IF($H894="SI", $O894, _xludf.NA())</f>
        <v>#NAME?</v>
      </c>
      <c r="R894" s="5">
        <f>IF($H894="NO",$O894, _xludf.NA())</f>
        <v>35</v>
      </c>
      <c r="S894" s="5" t="e">
        <f ca="1">IF($H894="SI",$N894, _xludf.NA())</f>
        <v>#NAME?</v>
      </c>
      <c r="T894" s="5">
        <f>IF($H894="NO",$N894, _xludf.NA())</f>
        <v>575032.5</v>
      </c>
    </row>
    <row r="895" spans="1:20" x14ac:dyDescent="0.3">
      <c r="A895">
        <v>894</v>
      </c>
      <c r="B895" t="s">
        <v>9</v>
      </c>
      <c r="C895">
        <v>423268.13</v>
      </c>
      <c r="D895" t="s">
        <v>10</v>
      </c>
      <c r="E895" t="s">
        <v>16</v>
      </c>
      <c r="F895" t="s">
        <v>12</v>
      </c>
      <c r="G895" t="s">
        <v>13</v>
      </c>
      <c r="H895" t="s">
        <v>13</v>
      </c>
      <c r="I895">
        <v>59</v>
      </c>
      <c r="J895">
        <f>(moras__2[[#This Row],[EDAD]]-AVERAGE(I:I))/ _xlfn.STDEV.P(I:I)</f>
        <v>1.2065111576869334</v>
      </c>
      <c r="K895" t="str">
        <f>IF(ABS(moras__2[[#This Row],[Z-Score de edad]])&gt;1.96, "Atípico","Normal")</f>
        <v>Normal</v>
      </c>
      <c r="L895">
        <f>(moras__2[[#This Row],[SALARIO]]-AVERAGE(C:C)) / _xlfn.STDEV.P(C:C)</f>
        <v>-0.28888891244657028</v>
      </c>
      <c r="M895" t="str">
        <f>IF(ABS(moras__2[[#This Row],[Z-Score de salario]])&gt;1.96, "Atípico", "Normal")</f>
        <v>Normal</v>
      </c>
      <c r="N895" s="5">
        <f t="shared" si="39"/>
        <v>423268.13</v>
      </c>
      <c r="O895" s="5">
        <f t="shared" si="40"/>
        <v>59</v>
      </c>
      <c r="P895" s="5" t="str">
        <f t="shared" si="41"/>
        <v>ASALARIADO</v>
      </c>
      <c r="Q895" s="5" t="e">
        <f ca="1">IF($H895="SI", $O895, _xludf.NA())</f>
        <v>#NAME?</v>
      </c>
      <c r="R895" s="5">
        <f>IF($H895="NO",$O895, _xludf.NA())</f>
        <v>59</v>
      </c>
      <c r="S895" s="5" t="e">
        <f ca="1">IF($H895="SI",$N895, _xludf.NA())</f>
        <v>#NAME?</v>
      </c>
      <c r="T895" s="5">
        <f>IF($H895="NO",$N895, _xludf.NA())</f>
        <v>423268.13</v>
      </c>
    </row>
    <row r="896" spans="1:20" x14ac:dyDescent="0.3">
      <c r="A896">
        <v>895</v>
      </c>
      <c r="B896" t="s">
        <v>9</v>
      </c>
      <c r="C896">
        <v>447541.9</v>
      </c>
      <c r="D896" t="s">
        <v>10</v>
      </c>
      <c r="E896" t="s">
        <v>16</v>
      </c>
      <c r="F896" t="s">
        <v>12</v>
      </c>
      <c r="G896" t="s">
        <v>12</v>
      </c>
      <c r="H896" t="s">
        <v>13</v>
      </c>
      <c r="I896">
        <v>31</v>
      </c>
      <c r="J896">
        <f>(moras__2[[#This Row],[EDAD]]-AVERAGE(I:I))/ _xlfn.STDEV.P(I:I)</f>
        <v>-0.769795843717061</v>
      </c>
      <c r="K896" t="str">
        <f>IF(ABS(moras__2[[#This Row],[Z-Score de edad]])&gt;1.96, "Atípico","Normal")</f>
        <v>Normal</v>
      </c>
      <c r="L896">
        <f>(moras__2[[#This Row],[SALARIO]]-AVERAGE(C:C)) / _xlfn.STDEV.P(C:C)</f>
        <v>-0.25895534054146435</v>
      </c>
      <c r="M896" t="str">
        <f>IF(ABS(moras__2[[#This Row],[Z-Score de salario]])&gt;1.96, "Atípico", "Normal")</f>
        <v>Normal</v>
      </c>
      <c r="N896" s="5">
        <f t="shared" si="39"/>
        <v>447541.9</v>
      </c>
      <c r="O896" s="5">
        <f t="shared" si="40"/>
        <v>31</v>
      </c>
      <c r="P896" s="5" t="str">
        <f t="shared" si="41"/>
        <v>ASALARIADO</v>
      </c>
      <c r="Q896" s="5" t="e">
        <f ca="1">IF($H896="SI", $O896, _xludf.NA())</f>
        <v>#NAME?</v>
      </c>
      <c r="R896" s="5">
        <f>IF($H896="NO",$O896, _xludf.NA())</f>
        <v>31</v>
      </c>
      <c r="S896" s="5" t="e">
        <f ca="1">IF($H896="SI",$N896, _xludf.NA())</f>
        <v>#NAME?</v>
      </c>
      <c r="T896" s="5">
        <f>IF($H896="NO",$N896, _xludf.NA())</f>
        <v>447541.9</v>
      </c>
    </row>
    <row r="897" spans="1:20" x14ac:dyDescent="0.3">
      <c r="A897">
        <v>896</v>
      </c>
      <c r="B897" t="s">
        <v>9</v>
      </c>
      <c r="C897">
        <v>639148</v>
      </c>
      <c r="D897" t="s">
        <v>18</v>
      </c>
      <c r="E897" t="s">
        <v>16</v>
      </c>
      <c r="F897" t="s">
        <v>12</v>
      </c>
      <c r="G897" t="s">
        <v>12</v>
      </c>
      <c r="H897" t="s">
        <v>13</v>
      </c>
      <c r="I897">
        <v>70</v>
      </c>
      <c r="J897">
        <f>(moras__2[[#This Row],[EDAD]]-AVERAGE(I:I))/ _xlfn.STDEV.P(I:I)</f>
        <v>1.9829174796670741</v>
      </c>
      <c r="K897" t="str">
        <f>IF(ABS(moras__2[[#This Row],[Z-Score de edad]])&gt;1.96, "Atípico","Normal")</f>
        <v>Atípico</v>
      </c>
      <c r="L897">
        <f>(moras__2[[#This Row],[SALARIO]]-AVERAGE(C:C)) / _xlfn.STDEV.P(C:C)</f>
        <v>-2.2673338536546354E-2</v>
      </c>
      <c r="M897" t="str">
        <f>IF(ABS(moras__2[[#This Row],[Z-Score de salario]])&gt;1.96, "Atípico", "Normal")</f>
        <v>Normal</v>
      </c>
      <c r="N897" s="5">
        <f t="shared" si="39"/>
        <v>639148</v>
      </c>
      <c r="O897" s="5">
        <f t="shared" si="40"/>
        <v>70</v>
      </c>
      <c r="P897" s="5" t="str">
        <f t="shared" si="41"/>
        <v>TRABAJADOR INDEPENDIENTE</v>
      </c>
      <c r="Q897" s="5" t="e">
        <f ca="1">IF($H897="SI", $O897, _xludf.NA())</f>
        <v>#NAME?</v>
      </c>
      <c r="R897" s="5">
        <f>IF($H897="NO",$O897, _xludf.NA())</f>
        <v>70</v>
      </c>
      <c r="S897" s="5" t="e">
        <f ca="1">IF($H897="SI",$N897, _xludf.NA())</f>
        <v>#NAME?</v>
      </c>
      <c r="T897" s="5">
        <f>IF($H897="NO",$N897, _xludf.NA())</f>
        <v>639148</v>
      </c>
    </row>
    <row r="898" spans="1:20" x14ac:dyDescent="0.3">
      <c r="A898">
        <v>897</v>
      </c>
      <c r="B898" t="s">
        <v>15</v>
      </c>
      <c r="C898">
        <v>406742.56</v>
      </c>
      <c r="D898" t="s">
        <v>10</v>
      </c>
      <c r="E898" t="s">
        <v>16</v>
      </c>
      <c r="F898" t="s">
        <v>12</v>
      </c>
      <c r="G898" t="s">
        <v>13</v>
      </c>
      <c r="H898" t="s">
        <v>13</v>
      </c>
      <c r="I898">
        <v>28</v>
      </c>
      <c r="J898">
        <f>(moras__2[[#This Row],[EDAD]]-AVERAGE(I:I))/ _xlfn.STDEV.P(I:I)</f>
        <v>-0.98154302243891756</v>
      </c>
      <c r="K898" t="str">
        <f>IF(ABS(moras__2[[#This Row],[Z-Score de edad]])&gt;1.96, "Atípico","Normal")</f>
        <v>Normal</v>
      </c>
      <c r="L898">
        <f>(moras__2[[#This Row],[SALARIO]]-AVERAGE(C:C)) / _xlfn.STDEV.P(C:C)</f>
        <v>-0.30926767264195248</v>
      </c>
      <c r="M898" t="str">
        <f>IF(ABS(moras__2[[#This Row],[Z-Score de salario]])&gt;1.96, "Atípico", "Normal")</f>
        <v>Normal</v>
      </c>
      <c r="N898" s="5">
        <f t="shared" si="39"/>
        <v>406742.56</v>
      </c>
      <c r="O898" s="5">
        <f t="shared" si="40"/>
        <v>28</v>
      </c>
      <c r="P898" s="5" t="str">
        <f t="shared" si="41"/>
        <v>ASALARIADO</v>
      </c>
      <c r="Q898" s="5" t="e">
        <f ca="1">IF($H898="SI", $O898, _xludf.NA())</f>
        <v>#NAME?</v>
      </c>
      <c r="R898" s="5">
        <f>IF($H898="NO",$O898, _xludf.NA())</f>
        <v>28</v>
      </c>
      <c r="S898" s="5" t="e">
        <f ca="1">IF($H898="SI",$N898, _xludf.NA())</f>
        <v>#NAME?</v>
      </c>
      <c r="T898" s="5">
        <f>IF($H898="NO",$N898, _xludf.NA())</f>
        <v>406742.56</v>
      </c>
    </row>
    <row r="899" spans="1:20" x14ac:dyDescent="0.3">
      <c r="A899">
        <v>898</v>
      </c>
      <c r="B899" t="s">
        <v>9</v>
      </c>
      <c r="C899">
        <v>356653</v>
      </c>
      <c r="D899" t="s">
        <v>18</v>
      </c>
      <c r="E899" t="s">
        <v>16</v>
      </c>
      <c r="F899" t="s">
        <v>12</v>
      </c>
      <c r="G899" t="s">
        <v>13</v>
      </c>
      <c r="H899" t="s">
        <v>12</v>
      </c>
      <c r="I899">
        <v>47</v>
      </c>
      <c r="J899">
        <f>(moras__2[[#This Row],[EDAD]]-AVERAGE(I:I))/ _xlfn.STDEV.P(I:I)</f>
        <v>0.35952244279950724</v>
      </c>
      <c r="K899" t="str">
        <f>IF(ABS(moras__2[[#This Row],[Z-Score de edad]])&gt;1.96, "Atípico","Normal")</f>
        <v>Normal</v>
      </c>
      <c r="L899">
        <f>(moras__2[[#This Row],[SALARIO]]-AVERAGE(C:C)) / _xlfn.STDEV.P(C:C)</f>
        <v>-0.37103638207419631</v>
      </c>
      <c r="M899" t="str">
        <f>IF(ABS(moras__2[[#This Row],[Z-Score de salario]])&gt;1.96, "Atípico", "Normal")</f>
        <v>Normal</v>
      </c>
      <c r="N899" s="5">
        <f t="shared" ref="N899:N962" si="42">IF(ISBLANK(C899),  MEDIAN($C$2:$C$5001), C899)</f>
        <v>356653</v>
      </c>
      <c r="O899" s="5">
        <f t="shared" ref="O899:O962" si="43">IF(ISBLANK(I899), MEDIAN($I$2:$I$5001), I899)</f>
        <v>47</v>
      </c>
      <c r="P899" s="5" t="str">
        <f t="shared" ref="P899:P962" si="44">IF(ISBLANK(D899), "ASALARIADO", D899)</f>
        <v>TRABAJADOR INDEPENDIENTE</v>
      </c>
      <c r="Q899" s="5">
        <f>IF($H899="SI", $O899, _xludf.NA())</f>
        <v>47</v>
      </c>
      <c r="R899" s="5" t="e">
        <f ca="1">IF($H899="NO",$O899, _xludf.NA())</f>
        <v>#NAME?</v>
      </c>
      <c r="S899" s="5">
        <f>IF($H899="SI",$N899, _xludf.NA())</f>
        <v>356653</v>
      </c>
      <c r="T899" s="5" t="e">
        <f ca="1">IF($H899="NO",$N899, _xludf.NA())</f>
        <v>#NAME?</v>
      </c>
    </row>
    <row r="900" spans="1:20" x14ac:dyDescent="0.3">
      <c r="A900">
        <v>899</v>
      </c>
      <c r="B900" t="s">
        <v>9</v>
      </c>
      <c r="C900">
        <v>550000</v>
      </c>
      <c r="D900" t="s">
        <v>10</v>
      </c>
      <c r="E900" t="s">
        <v>16</v>
      </c>
      <c r="F900" t="s">
        <v>12</v>
      </c>
      <c r="G900" t="s">
        <v>13</v>
      </c>
      <c r="H900" t="s">
        <v>12</v>
      </c>
      <c r="I900">
        <v>25</v>
      </c>
      <c r="J900">
        <f>(moras__2[[#This Row],[EDAD]]-AVERAGE(I:I))/ _xlfn.STDEV.P(I:I)</f>
        <v>-1.193290201160774</v>
      </c>
      <c r="K900" t="str">
        <f>IF(ABS(moras__2[[#This Row],[Z-Score de edad]])&gt;1.96, "Atípico","Normal")</f>
        <v>Normal</v>
      </c>
      <c r="L900">
        <f>(moras__2[[#This Row],[SALARIO]]-AVERAGE(C:C)) / _xlfn.STDEV.P(C:C)</f>
        <v>-0.13260756252385381</v>
      </c>
      <c r="M900" t="str">
        <f>IF(ABS(moras__2[[#This Row],[Z-Score de salario]])&gt;1.96, "Atípico", "Normal")</f>
        <v>Normal</v>
      </c>
      <c r="N900" s="5">
        <f t="shared" si="42"/>
        <v>550000</v>
      </c>
      <c r="O900" s="5">
        <f t="shared" si="43"/>
        <v>25</v>
      </c>
      <c r="P900" s="5" t="str">
        <f t="shared" si="44"/>
        <v>ASALARIADO</v>
      </c>
      <c r="Q900" s="5">
        <f>IF($H900="SI", $O900, _xludf.NA())</f>
        <v>25</v>
      </c>
      <c r="R900" s="5" t="e">
        <f ca="1">IF($H900="NO",$O900, _xludf.NA())</f>
        <v>#NAME?</v>
      </c>
      <c r="S900" s="5">
        <f>IF($H900="SI",$N900, _xludf.NA())</f>
        <v>550000</v>
      </c>
      <c r="T900" s="5" t="e">
        <f ca="1">IF($H900="NO",$N900, _xludf.NA())</f>
        <v>#NAME?</v>
      </c>
    </row>
    <row r="901" spans="1:20" x14ac:dyDescent="0.3">
      <c r="A901">
        <v>900</v>
      </c>
      <c r="B901" t="s">
        <v>9</v>
      </c>
      <c r="C901">
        <v>1813773.65</v>
      </c>
      <c r="D901" t="s">
        <v>10</v>
      </c>
      <c r="E901" t="s">
        <v>16</v>
      </c>
      <c r="F901" t="s">
        <v>12</v>
      </c>
      <c r="G901" t="s">
        <v>13</v>
      </c>
      <c r="H901" t="s">
        <v>13</v>
      </c>
      <c r="I901">
        <v>58</v>
      </c>
      <c r="J901">
        <f>(moras__2[[#This Row],[EDAD]]-AVERAGE(I:I))/ _xlfn.STDEV.P(I:I)</f>
        <v>1.1359287647796479</v>
      </c>
      <c r="K901" t="str">
        <f>IF(ABS(moras__2[[#This Row],[Z-Score de edad]])&gt;1.96, "Atípico","Normal")</f>
        <v>Normal</v>
      </c>
      <c r="L901">
        <f>(moras__2[[#This Row],[SALARIO]]-AVERAGE(C:C)) / _xlfn.STDEV.P(C:C)</f>
        <v>1.4258343039045247</v>
      </c>
      <c r="M901" t="str">
        <f>IF(ABS(moras__2[[#This Row],[Z-Score de salario]])&gt;1.96, "Atípico", "Normal")</f>
        <v>Normal</v>
      </c>
      <c r="N901" s="5">
        <f t="shared" si="42"/>
        <v>1813773.65</v>
      </c>
      <c r="O901" s="5">
        <f t="shared" si="43"/>
        <v>58</v>
      </c>
      <c r="P901" s="5" t="str">
        <f t="shared" si="44"/>
        <v>ASALARIADO</v>
      </c>
      <c r="Q901" s="5" t="e">
        <f ca="1">IF($H901="SI", $O901, _xludf.NA())</f>
        <v>#NAME?</v>
      </c>
      <c r="R901" s="5">
        <f>IF($H901="NO",$O901, _xludf.NA())</f>
        <v>58</v>
      </c>
      <c r="S901" s="5" t="e">
        <f ca="1">IF($H901="SI",$N901, _xludf.NA())</f>
        <v>#NAME?</v>
      </c>
      <c r="T901" s="5">
        <f>IF($H901="NO",$N901, _xludf.NA())</f>
        <v>1813773.65</v>
      </c>
    </row>
    <row r="902" spans="1:20" x14ac:dyDescent="0.3">
      <c r="A902">
        <v>901</v>
      </c>
      <c r="B902" t="s">
        <v>15</v>
      </c>
      <c r="C902">
        <v>1807234</v>
      </c>
      <c r="D902" t="s">
        <v>10</v>
      </c>
      <c r="E902" t="s">
        <v>16</v>
      </c>
      <c r="F902" t="s">
        <v>12</v>
      </c>
      <c r="G902" t="s">
        <v>13</v>
      </c>
      <c r="H902" t="s">
        <v>13</v>
      </c>
      <c r="I902">
        <v>39</v>
      </c>
      <c r="J902">
        <f>(moras__2[[#This Row],[EDAD]]-AVERAGE(I:I))/ _xlfn.STDEV.P(I:I)</f>
        <v>-0.20513670045877688</v>
      </c>
      <c r="K902" t="str">
        <f>IF(ABS(moras__2[[#This Row],[Z-Score de edad]])&gt;1.96, "Atípico","Normal")</f>
        <v>Normal</v>
      </c>
      <c r="L902">
        <f>(moras__2[[#This Row],[SALARIO]]-AVERAGE(C:C)) / _xlfn.STDEV.P(C:C)</f>
        <v>1.4177698341699418</v>
      </c>
      <c r="M902" t="str">
        <f>IF(ABS(moras__2[[#This Row],[Z-Score de salario]])&gt;1.96, "Atípico", "Normal")</f>
        <v>Normal</v>
      </c>
      <c r="N902" s="5">
        <f t="shared" si="42"/>
        <v>1807234</v>
      </c>
      <c r="O902" s="5">
        <f t="shared" si="43"/>
        <v>39</v>
      </c>
      <c r="P902" s="5" t="str">
        <f t="shared" si="44"/>
        <v>ASALARIADO</v>
      </c>
      <c r="Q902" s="5" t="e">
        <f ca="1">IF($H902="SI", $O902, _xludf.NA())</f>
        <v>#NAME?</v>
      </c>
      <c r="R902" s="5">
        <f>IF($H902="NO",$O902, _xludf.NA())</f>
        <v>39</v>
      </c>
      <c r="S902" s="5" t="e">
        <f ca="1">IF($H902="SI",$N902, _xludf.NA())</f>
        <v>#NAME?</v>
      </c>
      <c r="T902" s="5">
        <f>IF($H902="NO",$N902, _xludf.NA())</f>
        <v>1807234</v>
      </c>
    </row>
    <row r="903" spans="1:20" x14ac:dyDescent="0.3">
      <c r="A903">
        <v>902</v>
      </c>
      <c r="B903" t="s">
        <v>9</v>
      </c>
      <c r="C903">
        <v>450000</v>
      </c>
      <c r="D903" t="s">
        <v>10</v>
      </c>
      <c r="E903" t="s">
        <v>16</v>
      </c>
      <c r="F903" t="s">
        <v>12</v>
      </c>
      <c r="G903" t="s">
        <v>13</v>
      </c>
      <c r="H903" t="s">
        <v>13</v>
      </c>
      <c r="I903">
        <v>58</v>
      </c>
      <c r="J903">
        <f>(moras__2[[#This Row],[EDAD]]-AVERAGE(I:I))/ _xlfn.STDEV.P(I:I)</f>
        <v>1.1359287647796479</v>
      </c>
      <c r="K903" t="str">
        <f>IF(ABS(moras__2[[#This Row],[Z-Score de edad]])&gt;1.96, "Atípico","Normal")</f>
        <v>Normal</v>
      </c>
      <c r="L903">
        <f>(moras__2[[#This Row],[SALARIO]]-AVERAGE(C:C)) / _xlfn.STDEV.P(C:C)</f>
        <v>-0.25592409681212436</v>
      </c>
      <c r="M903" t="str">
        <f>IF(ABS(moras__2[[#This Row],[Z-Score de salario]])&gt;1.96, "Atípico", "Normal")</f>
        <v>Normal</v>
      </c>
      <c r="N903" s="5">
        <f t="shared" si="42"/>
        <v>450000</v>
      </c>
      <c r="O903" s="5">
        <f t="shared" si="43"/>
        <v>58</v>
      </c>
      <c r="P903" s="5" t="str">
        <f t="shared" si="44"/>
        <v>ASALARIADO</v>
      </c>
      <c r="Q903" s="5" t="e">
        <f ca="1">IF($H903="SI", $O903, _xludf.NA())</f>
        <v>#NAME?</v>
      </c>
      <c r="R903" s="5">
        <f>IF($H903="NO",$O903, _xludf.NA())</f>
        <v>58</v>
      </c>
      <c r="S903" s="5" t="e">
        <f ca="1">IF($H903="SI",$N903, _xludf.NA())</f>
        <v>#NAME?</v>
      </c>
      <c r="T903" s="5">
        <f>IF($H903="NO",$N903, _xludf.NA())</f>
        <v>450000</v>
      </c>
    </row>
    <row r="904" spans="1:20" x14ac:dyDescent="0.3">
      <c r="A904">
        <v>903</v>
      </c>
      <c r="B904" t="s">
        <v>15</v>
      </c>
      <c r="C904">
        <v>297046</v>
      </c>
      <c r="D904" t="s">
        <v>18</v>
      </c>
      <c r="E904" t="s">
        <v>16</v>
      </c>
      <c r="F904" t="s">
        <v>12</v>
      </c>
      <c r="G904" t="s">
        <v>13</v>
      </c>
      <c r="H904" t="s">
        <v>13</v>
      </c>
      <c r="I904">
        <v>34</v>
      </c>
      <c r="J904">
        <f>(moras__2[[#This Row],[EDAD]]-AVERAGE(I:I))/ _xlfn.STDEV.P(I:I)</f>
        <v>-0.55804866499520445</v>
      </c>
      <c r="K904" t="str">
        <f>IF(ABS(moras__2[[#This Row],[Z-Score de edad]])&gt;1.96, "Atípico","Normal")</f>
        <v>Normal</v>
      </c>
      <c r="L904">
        <f>(moras__2[[#This Row],[SALARIO]]-AVERAGE(C:C)) / _xlfn.STDEV.P(C:C)</f>
        <v>-0.44454166866740574</v>
      </c>
      <c r="M904" t="str">
        <f>IF(ABS(moras__2[[#This Row],[Z-Score de salario]])&gt;1.96, "Atípico", "Normal")</f>
        <v>Normal</v>
      </c>
      <c r="N904" s="5">
        <f t="shared" si="42"/>
        <v>297046</v>
      </c>
      <c r="O904" s="5">
        <f t="shared" si="43"/>
        <v>34</v>
      </c>
      <c r="P904" s="5" t="str">
        <f t="shared" si="44"/>
        <v>TRABAJADOR INDEPENDIENTE</v>
      </c>
      <c r="Q904" s="5" t="e">
        <f ca="1">IF($H904="SI", $O904, _xludf.NA())</f>
        <v>#NAME?</v>
      </c>
      <c r="R904" s="5">
        <f>IF($H904="NO",$O904, _xludf.NA())</f>
        <v>34</v>
      </c>
      <c r="S904" s="5" t="e">
        <f ca="1">IF($H904="SI",$N904, _xludf.NA())</f>
        <v>#NAME?</v>
      </c>
      <c r="T904" s="5">
        <f>IF($H904="NO",$N904, _xludf.NA())</f>
        <v>297046</v>
      </c>
    </row>
    <row r="905" spans="1:20" x14ac:dyDescent="0.3">
      <c r="A905">
        <v>904</v>
      </c>
      <c r="B905" t="s">
        <v>9</v>
      </c>
      <c r="C905">
        <v>785016.42</v>
      </c>
      <c r="D905" t="s">
        <v>10</v>
      </c>
      <c r="E905" t="s">
        <v>16</v>
      </c>
      <c r="F905" t="s">
        <v>12</v>
      </c>
      <c r="G905" t="s">
        <v>13</v>
      </c>
      <c r="H905" t="s">
        <v>13</v>
      </c>
      <c r="I905">
        <v>22</v>
      </c>
      <c r="J905">
        <f>(moras__2[[#This Row],[EDAD]]-AVERAGE(I:I))/ _xlfn.STDEV.P(I:I)</f>
        <v>-1.4050373798826306</v>
      </c>
      <c r="K905" t="str">
        <f>IF(ABS(moras__2[[#This Row],[Z-Score de edad]])&gt;1.96, "Atípico","Normal")</f>
        <v>Normal</v>
      </c>
      <c r="L905">
        <f>(moras__2[[#This Row],[SALARIO]]-AVERAGE(C:C)) / _xlfn.STDEV.P(C:C)</f>
        <v>0.15720654162851225</v>
      </c>
      <c r="M905" t="str">
        <f>IF(ABS(moras__2[[#This Row],[Z-Score de salario]])&gt;1.96, "Atípico", "Normal")</f>
        <v>Normal</v>
      </c>
      <c r="N905" s="5">
        <f t="shared" si="42"/>
        <v>785016.42</v>
      </c>
      <c r="O905" s="5">
        <f t="shared" si="43"/>
        <v>22</v>
      </c>
      <c r="P905" s="5" t="str">
        <f t="shared" si="44"/>
        <v>ASALARIADO</v>
      </c>
      <c r="Q905" s="5" t="e">
        <f ca="1">IF($H905="SI", $O905, _xludf.NA())</f>
        <v>#NAME?</v>
      </c>
      <c r="R905" s="5">
        <f>IF($H905="NO",$O905, _xludf.NA())</f>
        <v>22</v>
      </c>
      <c r="S905" s="5" t="e">
        <f ca="1">IF($H905="SI",$N905, _xludf.NA())</f>
        <v>#NAME?</v>
      </c>
      <c r="T905" s="5">
        <f>IF($H905="NO",$N905, _xludf.NA())</f>
        <v>785016.42</v>
      </c>
    </row>
    <row r="906" spans="1:20" x14ac:dyDescent="0.3">
      <c r="A906">
        <v>905</v>
      </c>
      <c r="B906" t="s">
        <v>9</v>
      </c>
      <c r="C906">
        <v>299065</v>
      </c>
      <c r="D906" t="s">
        <v>10</v>
      </c>
      <c r="E906" t="s">
        <v>16</v>
      </c>
      <c r="F906" t="s">
        <v>12</v>
      </c>
      <c r="G906" t="s">
        <v>13</v>
      </c>
      <c r="H906" t="s">
        <v>13</v>
      </c>
      <c r="I906">
        <v>36</v>
      </c>
      <c r="J906">
        <f>(moras__2[[#This Row],[EDAD]]-AVERAGE(I:I))/ _xlfn.STDEV.P(I:I)</f>
        <v>-0.41688387918063341</v>
      </c>
      <c r="K906" t="str">
        <f>IF(ABS(moras__2[[#This Row],[Z-Score de edad]])&gt;1.96, "Atípico","Normal")</f>
        <v>Normal</v>
      </c>
      <c r="L906">
        <f>(moras__2[[#This Row],[SALARIO]]-AVERAGE(C:C)) / _xlfn.STDEV.P(C:C)</f>
        <v>-0.4420519078401256</v>
      </c>
      <c r="M906" t="str">
        <f>IF(ABS(moras__2[[#This Row],[Z-Score de salario]])&gt;1.96, "Atípico", "Normal")</f>
        <v>Normal</v>
      </c>
      <c r="N906" s="5">
        <f t="shared" si="42"/>
        <v>299065</v>
      </c>
      <c r="O906" s="5">
        <f t="shared" si="43"/>
        <v>36</v>
      </c>
      <c r="P906" s="5" t="str">
        <f t="shared" si="44"/>
        <v>ASALARIADO</v>
      </c>
      <c r="Q906" s="5" t="e">
        <f ca="1">IF($H906="SI", $O906, _xludf.NA())</f>
        <v>#NAME?</v>
      </c>
      <c r="R906" s="5">
        <f>IF($H906="NO",$O906, _xludf.NA())</f>
        <v>36</v>
      </c>
      <c r="S906" s="5" t="e">
        <f ca="1">IF($H906="SI",$N906, _xludf.NA())</f>
        <v>#NAME?</v>
      </c>
      <c r="T906" s="5">
        <f>IF($H906="NO",$N906, _xludf.NA())</f>
        <v>299065</v>
      </c>
    </row>
    <row r="907" spans="1:20" x14ac:dyDescent="0.3">
      <c r="A907">
        <v>906</v>
      </c>
      <c r="B907" t="s">
        <v>15</v>
      </c>
      <c r="C907">
        <v>338166</v>
      </c>
      <c r="D907" t="s">
        <v>18</v>
      </c>
      <c r="E907" t="s">
        <v>16</v>
      </c>
      <c r="F907" t="s">
        <v>12</v>
      </c>
      <c r="G907" t="s">
        <v>13</v>
      </c>
      <c r="H907" t="s">
        <v>12</v>
      </c>
      <c r="I907">
        <v>29</v>
      </c>
      <c r="J907">
        <f>(moras__2[[#This Row],[EDAD]]-AVERAGE(I:I))/ _xlfn.STDEV.P(I:I)</f>
        <v>-0.91096062953163204</v>
      </c>
      <c r="K907" t="str">
        <f>IF(ABS(moras__2[[#This Row],[Z-Score de edad]])&gt;1.96, "Atípico","Normal")</f>
        <v>Normal</v>
      </c>
      <c r="L907">
        <f>(moras__2[[#This Row],[SALARIO]]-AVERAGE(C:C)) / _xlfn.STDEV.P(C:C)</f>
        <v>-0.39383390976806892</v>
      </c>
      <c r="M907" t="str">
        <f>IF(ABS(moras__2[[#This Row],[Z-Score de salario]])&gt;1.96, "Atípico", "Normal")</f>
        <v>Normal</v>
      </c>
      <c r="N907" s="5">
        <f t="shared" si="42"/>
        <v>338166</v>
      </c>
      <c r="O907" s="5">
        <f t="shared" si="43"/>
        <v>29</v>
      </c>
      <c r="P907" s="5" t="str">
        <f t="shared" si="44"/>
        <v>TRABAJADOR INDEPENDIENTE</v>
      </c>
      <c r="Q907" s="5">
        <f>IF($H907="SI", $O907, _xludf.NA())</f>
        <v>29</v>
      </c>
      <c r="R907" s="5" t="e">
        <f ca="1">IF($H907="NO",$O907, _xludf.NA())</f>
        <v>#NAME?</v>
      </c>
      <c r="S907" s="5">
        <f>IF($H907="SI",$N907, _xludf.NA())</f>
        <v>338166</v>
      </c>
      <c r="T907" s="5" t="e">
        <f ca="1">IF($H907="NO",$N907, _xludf.NA())</f>
        <v>#NAME?</v>
      </c>
    </row>
    <row r="908" spans="1:20" x14ac:dyDescent="0.3">
      <c r="A908">
        <v>907</v>
      </c>
      <c r="B908" t="s">
        <v>15</v>
      </c>
      <c r="C908">
        <v>2623756.52</v>
      </c>
      <c r="D908" t="s">
        <v>10</v>
      </c>
      <c r="E908" t="s">
        <v>11</v>
      </c>
      <c r="F908" t="s">
        <v>12</v>
      </c>
      <c r="G908" t="s">
        <v>13</v>
      </c>
      <c r="H908" t="s">
        <v>13</v>
      </c>
      <c r="I908">
        <v>42</v>
      </c>
      <c r="J908">
        <f>(moras__2[[#This Row],[EDAD]]-AVERAGE(I:I))/ _xlfn.STDEV.P(I:I)</f>
        <v>6.6104782630796582E-3</v>
      </c>
      <c r="K908" t="str">
        <f>IF(ABS(moras__2[[#This Row],[Z-Score de edad]])&gt;1.96, "Atípico","Normal")</f>
        <v>Normal</v>
      </c>
      <c r="L908">
        <f>(moras__2[[#This Row],[SALARIO]]-AVERAGE(C:C)) / _xlfn.STDEV.P(C:C)</f>
        <v>2.4246771075171929</v>
      </c>
      <c r="M908" t="str">
        <f>IF(ABS(moras__2[[#This Row],[Z-Score de salario]])&gt;1.96, "Atípico", "Normal")</f>
        <v>Atípico</v>
      </c>
      <c r="N908" s="5">
        <f t="shared" si="42"/>
        <v>2623756.52</v>
      </c>
      <c r="O908" s="5">
        <f t="shared" si="43"/>
        <v>42</v>
      </c>
      <c r="P908" s="5" t="str">
        <f t="shared" si="44"/>
        <v>ASALARIADO</v>
      </c>
      <c r="Q908" s="5" t="e">
        <f ca="1">IF($H908="SI", $O908, _xludf.NA())</f>
        <v>#NAME?</v>
      </c>
      <c r="R908" s="5">
        <f>IF($H908="NO",$O908, _xludf.NA())</f>
        <v>42</v>
      </c>
      <c r="S908" s="5" t="e">
        <f ca="1">IF($H908="SI",$N908, _xludf.NA())</f>
        <v>#NAME?</v>
      </c>
      <c r="T908" s="5">
        <f>IF($H908="NO",$N908, _xludf.NA())</f>
        <v>2623756.52</v>
      </c>
    </row>
    <row r="909" spans="1:20" x14ac:dyDescent="0.3">
      <c r="A909">
        <v>908</v>
      </c>
      <c r="B909" t="s">
        <v>15</v>
      </c>
      <c r="C909">
        <v>2085526.5</v>
      </c>
      <c r="D909" t="s">
        <v>10</v>
      </c>
      <c r="E909" t="s">
        <v>11</v>
      </c>
      <c r="F909" t="s">
        <v>12</v>
      </c>
      <c r="G909" t="s">
        <v>13</v>
      </c>
      <c r="H909" t="s">
        <v>13</v>
      </c>
      <c r="I909">
        <v>56</v>
      </c>
      <c r="J909">
        <f>(moras__2[[#This Row],[EDAD]]-AVERAGE(I:I))/ _xlfn.STDEV.P(I:I)</f>
        <v>0.99476397896507684</v>
      </c>
      <c r="K909" t="str">
        <f>IF(ABS(moras__2[[#This Row],[Z-Score de edad]])&gt;1.96, "Atípico","Normal")</f>
        <v>Normal</v>
      </c>
      <c r="L909">
        <f>(moras__2[[#This Row],[SALARIO]]-AVERAGE(C:C)) / _xlfn.STDEV.P(C:C)</f>
        <v>1.7609505003541273</v>
      </c>
      <c r="M909" t="str">
        <f>IF(ABS(moras__2[[#This Row],[Z-Score de salario]])&gt;1.96, "Atípico", "Normal")</f>
        <v>Normal</v>
      </c>
      <c r="N909" s="5">
        <f t="shared" si="42"/>
        <v>2085526.5</v>
      </c>
      <c r="O909" s="5">
        <f t="shared" si="43"/>
        <v>56</v>
      </c>
      <c r="P909" s="5" t="str">
        <f t="shared" si="44"/>
        <v>ASALARIADO</v>
      </c>
      <c r="Q909" s="5" t="e">
        <f ca="1">IF($H909="SI", $O909, _xludf.NA())</f>
        <v>#NAME?</v>
      </c>
      <c r="R909" s="5">
        <f>IF($H909="NO",$O909, _xludf.NA())</f>
        <v>56</v>
      </c>
      <c r="S909" s="5" t="e">
        <f ca="1">IF($H909="SI",$N909, _xludf.NA())</f>
        <v>#NAME?</v>
      </c>
      <c r="T909" s="5">
        <f>IF($H909="NO",$N909, _xludf.NA())</f>
        <v>2085526.5</v>
      </c>
    </row>
    <row r="910" spans="1:20" x14ac:dyDescent="0.3">
      <c r="A910">
        <v>909</v>
      </c>
      <c r="B910" t="s">
        <v>9</v>
      </c>
      <c r="C910">
        <v>930427.8</v>
      </c>
      <c r="D910" t="s">
        <v>10</v>
      </c>
      <c r="E910" t="s">
        <v>16</v>
      </c>
      <c r="F910" t="s">
        <v>12</v>
      </c>
      <c r="G910" t="s">
        <v>13</v>
      </c>
      <c r="H910" t="s">
        <v>13</v>
      </c>
      <c r="I910">
        <v>33</v>
      </c>
      <c r="J910">
        <f>(moras__2[[#This Row],[EDAD]]-AVERAGE(I:I))/ _xlfn.STDEV.P(I:I)</f>
        <v>-0.62863105790248996</v>
      </c>
      <c r="K910" t="str">
        <f>IF(ABS(moras__2[[#This Row],[Z-Score de edad]])&gt;1.96, "Atípico","Normal")</f>
        <v>Normal</v>
      </c>
      <c r="L910">
        <f>(moras__2[[#This Row],[SALARIO]]-AVERAGE(C:C)) / _xlfn.STDEV.P(C:C)</f>
        <v>0.33652281590525968</v>
      </c>
      <c r="M910" t="str">
        <f>IF(ABS(moras__2[[#This Row],[Z-Score de salario]])&gt;1.96, "Atípico", "Normal")</f>
        <v>Normal</v>
      </c>
      <c r="N910" s="5">
        <f t="shared" si="42"/>
        <v>930427.8</v>
      </c>
      <c r="O910" s="5">
        <f t="shared" si="43"/>
        <v>33</v>
      </c>
      <c r="P910" s="5" t="str">
        <f t="shared" si="44"/>
        <v>ASALARIADO</v>
      </c>
      <c r="Q910" s="5" t="e">
        <f ca="1">IF($H910="SI", $O910, _xludf.NA())</f>
        <v>#NAME?</v>
      </c>
      <c r="R910" s="5">
        <f>IF($H910="NO",$O910, _xludf.NA())</f>
        <v>33</v>
      </c>
      <c r="S910" s="5" t="e">
        <f ca="1">IF($H910="SI",$N910, _xludf.NA())</f>
        <v>#NAME?</v>
      </c>
      <c r="T910" s="5">
        <f>IF($H910="NO",$N910, _xludf.NA())</f>
        <v>930427.8</v>
      </c>
    </row>
    <row r="911" spans="1:20" x14ac:dyDescent="0.3">
      <c r="A911">
        <v>910</v>
      </c>
      <c r="B911" t="s">
        <v>9</v>
      </c>
      <c r="C911">
        <v>150000</v>
      </c>
      <c r="D911" t="s">
        <v>10</v>
      </c>
      <c r="E911" t="s">
        <v>16</v>
      </c>
      <c r="F911" t="s">
        <v>12</v>
      </c>
      <c r="G911" t="s">
        <v>13</v>
      </c>
      <c r="H911" t="s">
        <v>13</v>
      </c>
      <c r="I911">
        <v>43</v>
      </c>
      <c r="J911">
        <f>(moras__2[[#This Row],[EDAD]]-AVERAGE(I:I))/ _xlfn.STDEV.P(I:I)</f>
        <v>7.7192871170365177E-2</v>
      </c>
      <c r="K911" t="str">
        <f>IF(ABS(moras__2[[#This Row],[Z-Score de edad]])&gt;1.96, "Atípico","Normal")</f>
        <v>Normal</v>
      </c>
      <c r="L911">
        <f>(moras__2[[#This Row],[SALARIO]]-AVERAGE(C:C)) / _xlfn.STDEV.P(C:C)</f>
        <v>-0.62587369967693607</v>
      </c>
      <c r="M911" t="str">
        <f>IF(ABS(moras__2[[#This Row],[Z-Score de salario]])&gt;1.96, "Atípico", "Normal")</f>
        <v>Normal</v>
      </c>
      <c r="N911" s="5">
        <f t="shared" si="42"/>
        <v>150000</v>
      </c>
      <c r="O911" s="5">
        <f t="shared" si="43"/>
        <v>43</v>
      </c>
      <c r="P911" s="5" t="str">
        <f t="shared" si="44"/>
        <v>ASALARIADO</v>
      </c>
      <c r="Q911" s="5" t="e">
        <f ca="1">IF($H911="SI", $O911, _xludf.NA())</f>
        <v>#NAME?</v>
      </c>
      <c r="R911" s="5">
        <f>IF($H911="NO",$O911, _xludf.NA())</f>
        <v>43</v>
      </c>
      <c r="S911" s="5" t="e">
        <f ca="1">IF($H911="SI",$N911, _xludf.NA())</f>
        <v>#NAME?</v>
      </c>
      <c r="T911" s="5">
        <f>IF($H911="NO",$N911, _xludf.NA())</f>
        <v>150000</v>
      </c>
    </row>
    <row r="912" spans="1:20" x14ac:dyDescent="0.3">
      <c r="A912">
        <v>911</v>
      </c>
      <c r="B912" t="s">
        <v>9</v>
      </c>
      <c r="C912">
        <v>299647</v>
      </c>
      <c r="D912" t="s">
        <v>17</v>
      </c>
      <c r="E912" t="s">
        <v>16</v>
      </c>
      <c r="F912" t="s">
        <v>12</v>
      </c>
      <c r="G912" t="s">
        <v>13</v>
      </c>
      <c r="H912" t="s">
        <v>13</v>
      </c>
      <c r="I912">
        <v>75</v>
      </c>
      <c r="J912">
        <f>(moras__2[[#This Row],[EDAD]]-AVERAGE(I:I))/ _xlfn.STDEV.P(I:I)</f>
        <v>2.3358294442035015</v>
      </c>
      <c r="K912" t="str">
        <f>IF(ABS(moras__2[[#This Row],[Z-Score de edad]])&gt;1.96, "Atípico","Normal")</f>
        <v>Atípico</v>
      </c>
      <c r="L912">
        <f>(moras__2[[#This Row],[SALARIO]]-AVERAGE(C:C)) / _xlfn.STDEV.P(C:C)</f>
        <v>-0.44133420561056785</v>
      </c>
      <c r="M912" t="str">
        <f>IF(ABS(moras__2[[#This Row],[Z-Score de salario]])&gt;1.96, "Atípico", "Normal")</f>
        <v>Normal</v>
      </c>
      <c r="N912" s="5">
        <f t="shared" si="42"/>
        <v>299647</v>
      </c>
      <c r="O912" s="5">
        <f t="shared" si="43"/>
        <v>75</v>
      </c>
      <c r="P912" s="5" t="str">
        <f t="shared" si="44"/>
        <v>ASEGURADO VOLUNTARIO</v>
      </c>
      <c r="Q912" s="5" t="e">
        <f ca="1">IF($H912="SI", $O912, _xludf.NA())</f>
        <v>#NAME?</v>
      </c>
      <c r="R912" s="5">
        <f>IF($H912="NO",$O912, _xludf.NA())</f>
        <v>75</v>
      </c>
      <c r="S912" s="5" t="e">
        <f ca="1">IF($H912="SI",$N912, _xludf.NA())</f>
        <v>#NAME?</v>
      </c>
      <c r="T912" s="5">
        <f>IF($H912="NO",$N912, _xludf.NA())</f>
        <v>299647</v>
      </c>
    </row>
    <row r="913" spans="1:20" x14ac:dyDescent="0.3">
      <c r="A913">
        <v>912</v>
      </c>
      <c r="B913" t="s">
        <v>9</v>
      </c>
      <c r="C913">
        <v>385548</v>
      </c>
      <c r="D913" t="s">
        <v>18</v>
      </c>
      <c r="E913" t="s">
        <v>16</v>
      </c>
      <c r="F913" t="s">
        <v>12</v>
      </c>
      <c r="G913" t="s">
        <v>13</v>
      </c>
      <c r="H913" t="s">
        <v>12</v>
      </c>
      <c r="I913">
        <v>66</v>
      </c>
      <c r="J913">
        <f>(moras__2[[#This Row],[EDAD]]-AVERAGE(I:I))/ _xlfn.STDEV.P(I:I)</f>
        <v>1.700587908037932</v>
      </c>
      <c r="K913" t="str">
        <f>IF(ABS(moras__2[[#This Row],[Z-Score de edad]])&gt;1.96, "Atípico","Normal")</f>
        <v>Normal</v>
      </c>
      <c r="L913">
        <f>(moras__2[[#This Row],[SALARIO]]-AVERAGE(C:C)) / _xlfn.STDEV.P(C:C)</f>
        <v>-0.33540406949160051</v>
      </c>
      <c r="M913" t="str">
        <f>IF(ABS(moras__2[[#This Row],[Z-Score de salario]])&gt;1.96, "Atípico", "Normal")</f>
        <v>Normal</v>
      </c>
      <c r="N913" s="5">
        <f t="shared" si="42"/>
        <v>385548</v>
      </c>
      <c r="O913" s="5">
        <f t="shared" si="43"/>
        <v>66</v>
      </c>
      <c r="P913" s="5" t="str">
        <f t="shared" si="44"/>
        <v>TRABAJADOR INDEPENDIENTE</v>
      </c>
      <c r="Q913" s="5">
        <f>IF($H913="SI", $O913, _xludf.NA())</f>
        <v>66</v>
      </c>
      <c r="R913" s="5" t="e">
        <f ca="1">IF($H913="NO",$O913, _xludf.NA())</f>
        <v>#NAME?</v>
      </c>
      <c r="S913" s="5">
        <f>IF($H913="SI",$N913, _xludf.NA())</f>
        <v>385548</v>
      </c>
      <c r="T913" s="5" t="e">
        <f ca="1">IF($H913="NO",$N913, _xludf.NA())</f>
        <v>#NAME?</v>
      </c>
    </row>
    <row r="914" spans="1:20" x14ac:dyDescent="0.3">
      <c r="A914">
        <v>913</v>
      </c>
      <c r="B914" t="s">
        <v>9</v>
      </c>
      <c r="C914">
        <v>2894048.26</v>
      </c>
      <c r="D914" t="s">
        <v>14</v>
      </c>
      <c r="E914" t="s">
        <v>11</v>
      </c>
      <c r="F914" t="s">
        <v>12</v>
      </c>
      <c r="G914" t="s">
        <v>13</v>
      </c>
      <c r="H914" t="s">
        <v>13</v>
      </c>
      <c r="I914">
        <v>63</v>
      </c>
      <c r="J914">
        <f>(moras__2[[#This Row],[EDAD]]-AVERAGE(I:I))/ _xlfn.STDEV.P(I:I)</f>
        <v>1.4888407293160755</v>
      </c>
      <c r="K914" t="str">
        <f>IF(ABS(moras__2[[#This Row],[Z-Score de edad]])&gt;1.96, "Atípico","Normal")</f>
        <v>Normal</v>
      </c>
      <c r="L914">
        <f>(moras__2[[#This Row],[SALARIO]]-AVERAGE(C:C)) / _xlfn.STDEV.P(C:C)</f>
        <v>2.7579915137526556</v>
      </c>
      <c r="M914" t="str">
        <f>IF(ABS(moras__2[[#This Row],[Z-Score de salario]])&gt;1.96, "Atípico", "Normal")</f>
        <v>Atípico</v>
      </c>
      <c r="N914" s="5">
        <f t="shared" si="42"/>
        <v>2894048.26</v>
      </c>
      <c r="O914" s="5">
        <f t="shared" si="43"/>
        <v>63</v>
      </c>
      <c r="P914" s="5" t="str">
        <f t="shared" si="44"/>
        <v>PENSIONADOS EN SU PROPIO SISTEMA</v>
      </c>
      <c r="Q914" s="5" t="e">
        <f ca="1">IF($H914="SI", $O914, _xludf.NA())</f>
        <v>#NAME?</v>
      </c>
      <c r="R914" s="5">
        <f>IF($H914="NO",$O914, _xludf.NA())</f>
        <v>63</v>
      </c>
      <c r="S914" s="5" t="e">
        <f ca="1">IF($H914="SI",$N914, _xludf.NA())</f>
        <v>#NAME?</v>
      </c>
      <c r="T914" s="5">
        <f>IF($H914="NO",$N914, _xludf.NA())</f>
        <v>2894048.26</v>
      </c>
    </row>
    <row r="915" spans="1:20" x14ac:dyDescent="0.3">
      <c r="A915">
        <v>914</v>
      </c>
      <c r="B915" t="s">
        <v>15</v>
      </c>
      <c r="C915">
        <v>297046</v>
      </c>
      <c r="D915" t="s">
        <v>17</v>
      </c>
      <c r="E915" t="s">
        <v>16</v>
      </c>
      <c r="F915" t="s">
        <v>12</v>
      </c>
      <c r="G915" t="s">
        <v>13</v>
      </c>
      <c r="H915" t="s">
        <v>12</v>
      </c>
      <c r="I915">
        <v>60</v>
      </c>
      <c r="J915">
        <f>(moras__2[[#This Row],[EDAD]]-AVERAGE(I:I))/ _xlfn.STDEV.P(I:I)</f>
        <v>1.2770935505942189</v>
      </c>
      <c r="K915" t="str">
        <f>IF(ABS(moras__2[[#This Row],[Z-Score de edad]])&gt;1.96, "Atípico","Normal")</f>
        <v>Normal</v>
      </c>
      <c r="L915">
        <f>(moras__2[[#This Row],[SALARIO]]-AVERAGE(C:C)) / _xlfn.STDEV.P(C:C)</f>
        <v>-0.44454166866740574</v>
      </c>
      <c r="M915" t="str">
        <f>IF(ABS(moras__2[[#This Row],[Z-Score de salario]])&gt;1.96, "Atípico", "Normal")</f>
        <v>Normal</v>
      </c>
      <c r="N915" s="5">
        <f t="shared" si="42"/>
        <v>297046</v>
      </c>
      <c r="O915" s="5">
        <f t="shared" si="43"/>
        <v>60</v>
      </c>
      <c r="P915" s="5" t="str">
        <f t="shared" si="44"/>
        <v>ASEGURADO VOLUNTARIO</v>
      </c>
      <c r="Q915" s="5">
        <f>IF($H915="SI", $O915, _xludf.NA())</f>
        <v>60</v>
      </c>
      <c r="R915" s="5" t="e">
        <f ca="1">IF($H915="NO",$O915, _xludf.NA())</f>
        <v>#NAME?</v>
      </c>
      <c r="S915" s="5">
        <f>IF($H915="SI",$N915, _xludf.NA())</f>
        <v>297046</v>
      </c>
      <c r="T915" s="5" t="e">
        <f ca="1">IF($H915="NO",$N915, _xludf.NA())</f>
        <v>#NAME?</v>
      </c>
    </row>
    <row r="916" spans="1:20" x14ac:dyDescent="0.3">
      <c r="A916">
        <v>915</v>
      </c>
      <c r="B916" t="s">
        <v>15</v>
      </c>
      <c r="C916">
        <v>451350</v>
      </c>
      <c r="D916" t="s">
        <v>10</v>
      </c>
      <c r="E916" t="s">
        <v>16</v>
      </c>
      <c r="F916" t="s">
        <v>12</v>
      </c>
      <c r="G916" t="s">
        <v>13</v>
      </c>
      <c r="H916" t="s">
        <v>13</v>
      </c>
      <c r="I916">
        <v>25</v>
      </c>
      <c r="J916">
        <f>(moras__2[[#This Row],[EDAD]]-AVERAGE(I:I))/ _xlfn.STDEV.P(I:I)</f>
        <v>-1.193290201160774</v>
      </c>
      <c r="K916" t="str">
        <f>IF(ABS(moras__2[[#This Row],[Z-Score de edad]])&gt;1.96, "Atípico","Normal")</f>
        <v>Normal</v>
      </c>
      <c r="L916">
        <f>(moras__2[[#This Row],[SALARIO]]-AVERAGE(C:C)) / _xlfn.STDEV.P(C:C)</f>
        <v>-0.25425932359923276</v>
      </c>
      <c r="M916" t="str">
        <f>IF(ABS(moras__2[[#This Row],[Z-Score de salario]])&gt;1.96, "Atípico", "Normal")</f>
        <v>Normal</v>
      </c>
      <c r="N916" s="5">
        <f t="shared" si="42"/>
        <v>451350</v>
      </c>
      <c r="O916" s="5">
        <f t="shared" si="43"/>
        <v>25</v>
      </c>
      <c r="P916" s="5" t="str">
        <f t="shared" si="44"/>
        <v>ASALARIADO</v>
      </c>
      <c r="Q916" s="5" t="e">
        <f ca="1">IF($H916="SI", $O916, _xludf.NA())</f>
        <v>#NAME?</v>
      </c>
      <c r="R916" s="5">
        <f>IF($H916="NO",$O916, _xludf.NA())</f>
        <v>25</v>
      </c>
      <c r="S916" s="5" t="e">
        <f ca="1">IF($H916="SI",$N916, _xludf.NA())</f>
        <v>#NAME?</v>
      </c>
      <c r="T916" s="5">
        <f>IF($H916="NO",$N916, _xludf.NA())</f>
        <v>451350</v>
      </c>
    </row>
    <row r="917" spans="1:20" x14ac:dyDescent="0.3">
      <c r="A917">
        <v>916</v>
      </c>
      <c r="B917" t="s">
        <v>15</v>
      </c>
      <c r="C917">
        <v>639148</v>
      </c>
      <c r="D917" t="s">
        <v>18</v>
      </c>
      <c r="E917" t="s">
        <v>16</v>
      </c>
      <c r="F917" t="s">
        <v>12</v>
      </c>
      <c r="G917" t="s">
        <v>12</v>
      </c>
      <c r="H917" t="s">
        <v>13</v>
      </c>
      <c r="I917">
        <v>66</v>
      </c>
      <c r="J917">
        <f>(moras__2[[#This Row],[EDAD]]-AVERAGE(I:I))/ _xlfn.STDEV.P(I:I)</f>
        <v>1.700587908037932</v>
      </c>
      <c r="K917" t="str">
        <f>IF(ABS(moras__2[[#This Row],[Z-Score de edad]])&gt;1.96, "Atípico","Normal")</f>
        <v>Normal</v>
      </c>
      <c r="L917">
        <f>(moras__2[[#This Row],[SALARIO]]-AVERAGE(C:C)) / _xlfn.STDEV.P(C:C)</f>
        <v>-2.2673338536546354E-2</v>
      </c>
      <c r="M917" t="str">
        <f>IF(ABS(moras__2[[#This Row],[Z-Score de salario]])&gt;1.96, "Atípico", "Normal")</f>
        <v>Normal</v>
      </c>
      <c r="N917" s="5">
        <f t="shared" si="42"/>
        <v>639148</v>
      </c>
      <c r="O917" s="5">
        <f t="shared" si="43"/>
        <v>66</v>
      </c>
      <c r="P917" s="5" t="str">
        <f t="shared" si="44"/>
        <v>TRABAJADOR INDEPENDIENTE</v>
      </c>
      <c r="Q917" s="5" t="e">
        <f ca="1">IF($H917="SI", $O917, _xludf.NA())</f>
        <v>#NAME?</v>
      </c>
      <c r="R917" s="5">
        <f>IF($H917="NO",$O917, _xludf.NA())</f>
        <v>66</v>
      </c>
      <c r="S917" s="5" t="e">
        <f ca="1">IF($H917="SI",$N917, _xludf.NA())</f>
        <v>#NAME?</v>
      </c>
      <c r="T917" s="5">
        <f>IF($H917="NO",$N917, _xludf.NA())</f>
        <v>639148</v>
      </c>
    </row>
    <row r="918" spans="1:20" x14ac:dyDescent="0.3">
      <c r="A918">
        <v>917</v>
      </c>
      <c r="B918" t="s">
        <v>9</v>
      </c>
      <c r="C918">
        <v>1529085.26</v>
      </c>
      <c r="D918" t="s">
        <v>10</v>
      </c>
      <c r="E918" t="s">
        <v>11</v>
      </c>
      <c r="F918" t="s">
        <v>12</v>
      </c>
      <c r="G918" t="s">
        <v>13</v>
      </c>
      <c r="H918" t="s">
        <v>13</v>
      </c>
      <c r="I918">
        <v>28</v>
      </c>
      <c r="J918">
        <f>(moras__2[[#This Row],[EDAD]]-AVERAGE(I:I))/ _xlfn.STDEV.P(I:I)</f>
        <v>-0.98154302243891756</v>
      </c>
      <c r="K918" t="str">
        <f>IF(ABS(moras__2[[#This Row],[Z-Score de edad]])&gt;1.96, "Atípico","Normal")</f>
        <v>Normal</v>
      </c>
      <c r="L918">
        <f>(moras__2[[#This Row],[SALARIO]]-AVERAGE(C:C)) / _xlfn.STDEV.P(C:C)</f>
        <v>1.0747664478354493</v>
      </c>
      <c r="M918" t="str">
        <f>IF(ABS(moras__2[[#This Row],[Z-Score de salario]])&gt;1.96, "Atípico", "Normal")</f>
        <v>Normal</v>
      </c>
      <c r="N918" s="5">
        <f t="shared" si="42"/>
        <v>1529085.26</v>
      </c>
      <c r="O918" s="5">
        <f t="shared" si="43"/>
        <v>28</v>
      </c>
      <c r="P918" s="5" t="str">
        <f t="shared" si="44"/>
        <v>ASALARIADO</v>
      </c>
      <c r="Q918" s="5" t="e">
        <f ca="1">IF($H918="SI", $O918, _xludf.NA())</f>
        <v>#NAME?</v>
      </c>
      <c r="R918" s="5">
        <f>IF($H918="NO",$O918, _xludf.NA())</f>
        <v>28</v>
      </c>
      <c r="S918" s="5" t="e">
        <f ca="1">IF($H918="SI",$N918, _xludf.NA())</f>
        <v>#NAME?</v>
      </c>
      <c r="T918" s="5">
        <f>IF($H918="NO",$N918, _xludf.NA())</f>
        <v>1529085.26</v>
      </c>
    </row>
    <row r="919" spans="1:20" x14ac:dyDescent="0.3">
      <c r="A919">
        <v>918</v>
      </c>
      <c r="B919" t="s">
        <v>9</v>
      </c>
      <c r="C919">
        <v>230212.72</v>
      </c>
      <c r="D919" t="s">
        <v>10</v>
      </c>
      <c r="E919" t="s">
        <v>16</v>
      </c>
      <c r="F919" t="s">
        <v>12</v>
      </c>
      <c r="G919" t="s">
        <v>13</v>
      </c>
      <c r="H919" t="s">
        <v>13</v>
      </c>
      <c r="I919">
        <v>20</v>
      </c>
      <c r="J919">
        <f>(moras__2[[#This Row],[EDAD]]-AVERAGE(I:I))/ _xlfn.STDEV.P(I:I)</f>
        <v>-1.5462021656972016</v>
      </c>
      <c r="K919" t="str">
        <f>IF(ABS(moras__2[[#This Row],[Z-Score de edad]])&gt;1.96, "Atípico","Normal")</f>
        <v>Normal</v>
      </c>
      <c r="L919">
        <f>(moras__2[[#This Row],[SALARIO]]-AVERAGE(C:C)) / _xlfn.STDEV.P(C:C)</f>
        <v>-0.52695815331458173</v>
      </c>
      <c r="M919" t="str">
        <f>IF(ABS(moras__2[[#This Row],[Z-Score de salario]])&gt;1.96, "Atípico", "Normal")</f>
        <v>Normal</v>
      </c>
      <c r="N919" s="5">
        <f t="shared" si="42"/>
        <v>230212.72</v>
      </c>
      <c r="O919" s="5">
        <f t="shared" si="43"/>
        <v>20</v>
      </c>
      <c r="P919" s="5" t="str">
        <f t="shared" si="44"/>
        <v>ASALARIADO</v>
      </c>
      <c r="Q919" s="5" t="e">
        <f ca="1">IF($H919="SI", $O919, _xludf.NA())</f>
        <v>#NAME?</v>
      </c>
      <c r="R919" s="5">
        <f>IF($H919="NO",$O919, _xludf.NA())</f>
        <v>20</v>
      </c>
      <c r="S919" s="5" t="e">
        <f ca="1">IF($H919="SI",$N919, _xludf.NA())</f>
        <v>#NAME?</v>
      </c>
      <c r="T919" s="5">
        <f>IF($H919="NO",$N919, _xludf.NA())</f>
        <v>230212.72</v>
      </c>
    </row>
    <row r="920" spans="1:20" x14ac:dyDescent="0.3">
      <c r="A920">
        <v>919</v>
      </c>
      <c r="B920" t="s">
        <v>9</v>
      </c>
      <c r="C920">
        <v>620245</v>
      </c>
      <c r="D920" t="s">
        <v>18</v>
      </c>
      <c r="E920" t="s">
        <v>16</v>
      </c>
      <c r="F920" t="s">
        <v>12</v>
      </c>
      <c r="G920" t="s">
        <v>13</v>
      </c>
      <c r="H920" t="s">
        <v>12</v>
      </c>
      <c r="I920">
        <v>37</v>
      </c>
      <c r="J920">
        <f>(moras__2[[#This Row],[EDAD]]-AVERAGE(I:I))/ _xlfn.STDEV.P(I:I)</f>
        <v>-0.34630148627334789</v>
      </c>
      <c r="K920" t="str">
        <f>IF(ABS(moras__2[[#This Row],[Z-Score de edad]])&gt;1.96, "Atípico","Normal")</f>
        <v>Normal</v>
      </c>
      <c r="L920">
        <f>(moras__2[[#This Row],[SALARIO]]-AVERAGE(C:C)) / _xlfn.STDEV.P(C:C)</f>
        <v>-4.5983863013058138E-2</v>
      </c>
      <c r="M920" t="str">
        <f>IF(ABS(moras__2[[#This Row],[Z-Score de salario]])&gt;1.96, "Atípico", "Normal")</f>
        <v>Normal</v>
      </c>
      <c r="N920" s="5">
        <f t="shared" si="42"/>
        <v>620245</v>
      </c>
      <c r="O920" s="5">
        <f t="shared" si="43"/>
        <v>37</v>
      </c>
      <c r="P920" s="5" t="str">
        <f t="shared" si="44"/>
        <v>TRABAJADOR INDEPENDIENTE</v>
      </c>
      <c r="Q920" s="5">
        <f>IF($H920="SI", $O920, _xludf.NA())</f>
        <v>37</v>
      </c>
      <c r="R920" s="5" t="e">
        <f ca="1">IF($H920="NO",$O920, _xludf.NA())</f>
        <v>#NAME?</v>
      </c>
      <c r="S920" s="5">
        <f>IF($H920="SI",$N920, _xludf.NA())</f>
        <v>620245</v>
      </c>
      <c r="T920" s="5" t="e">
        <f ca="1">IF($H920="NO",$N920, _xludf.NA())</f>
        <v>#NAME?</v>
      </c>
    </row>
    <row r="921" spans="1:20" x14ac:dyDescent="0.3">
      <c r="A921">
        <v>920</v>
      </c>
      <c r="B921" t="s">
        <v>9</v>
      </c>
      <c r="C921">
        <v>353240</v>
      </c>
      <c r="D921" t="s">
        <v>10</v>
      </c>
      <c r="E921" t="s">
        <v>11</v>
      </c>
      <c r="F921" t="s">
        <v>12</v>
      </c>
      <c r="G921" t="s">
        <v>13</v>
      </c>
      <c r="H921" t="s">
        <v>13</v>
      </c>
      <c r="I921">
        <v>35</v>
      </c>
      <c r="J921">
        <f>(moras__2[[#This Row],[EDAD]]-AVERAGE(I:I))/ _xlfn.STDEV.P(I:I)</f>
        <v>-0.48746627208791893</v>
      </c>
      <c r="K921" t="str">
        <f>IF(ABS(moras__2[[#This Row],[Z-Score de edad]])&gt;1.96, "Atípico","Normal")</f>
        <v>Normal</v>
      </c>
      <c r="L921">
        <f>(moras__2[[#This Row],[SALARIO]]-AVERAGE(C:C)) / _xlfn.STDEV.P(C:C)</f>
        <v>-0.37524517538945501</v>
      </c>
      <c r="M921" t="str">
        <f>IF(ABS(moras__2[[#This Row],[Z-Score de salario]])&gt;1.96, "Atípico", "Normal")</f>
        <v>Normal</v>
      </c>
      <c r="N921" s="5">
        <f t="shared" si="42"/>
        <v>353240</v>
      </c>
      <c r="O921" s="5">
        <f t="shared" si="43"/>
        <v>35</v>
      </c>
      <c r="P921" s="5" t="str">
        <f t="shared" si="44"/>
        <v>ASALARIADO</v>
      </c>
      <c r="Q921" s="5" t="e">
        <f ca="1">IF($H921="SI", $O921, _xludf.NA())</f>
        <v>#NAME?</v>
      </c>
      <c r="R921" s="5">
        <f>IF($H921="NO",$O921, _xludf.NA())</f>
        <v>35</v>
      </c>
      <c r="S921" s="5" t="e">
        <f ca="1">IF($H921="SI",$N921, _xludf.NA())</f>
        <v>#NAME?</v>
      </c>
      <c r="T921" s="5">
        <f>IF($H921="NO",$N921, _xludf.NA())</f>
        <v>353240</v>
      </c>
    </row>
    <row r="922" spans="1:20" x14ac:dyDescent="0.3">
      <c r="A922">
        <v>921</v>
      </c>
      <c r="B922" t="s">
        <v>9</v>
      </c>
      <c r="C922">
        <v>523001.59999999998</v>
      </c>
      <c r="D922" t="s">
        <v>10</v>
      </c>
      <c r="E922" t="s">
        <v>16</v>
      </c>
      <c r="F922" t="s">
        <v>12</v>
      </c>
      <c r="G922" t="s">
        <v>13</v>
      </c>
      <c r="H922" t="s">
        <v>13</v>
      </c>
      <c r="I922">
        <v>38</v>
      </c>
      <c r="J922">
        <f>(moras__2[[#This Row],[EDAD]]-AVERAGE(I:I))/ _xlfn.STDEV.P(I:I)</f>
        <v>-0.27571909336606237</v>
      </c>
      <c r="K922" t="str">
        <f>IF(ABS(moras__2[[#This Row],[Z-Score de edad]])&gt;1.96, "Atípico","Normal")</f>
        <v>Normal</v>
      </c>
      <c r="L922">
        <f>(moras__2[[#This Row],[SALARIO]]-AVERAGE(C:C)) / _xlfn.STDEV.P(C:C)</f>
        <v>-0.16590105371713829</v>
      </c>
      <c r="M922" t="str">
        <f>IF(ABS(moras__2[[#This Row],[Z-Score de salario]])&gt;1.96, "Atípico", "Normal")</f>
        <v>Normal</v>
      </c>
      <c r="N922" s="5">
        <f t="shared" si="42"/>
        <v>523001.59999999998</v>
      </c>
      <c r="O922" s="5">
        <f t="shared" si="43"/>
        <v>38</v>
      </c>
      <c r="P922" s="5" t="str">
        <f t="shared" si="44"/>
        <v>ASALARIADO</v>
      </c>
      <c r="Q922" s="5" t="e">
        <f ca="1">IF($H922="SI", $O922, _xludf.NA())</f>
        <v>#NAME?</v>
      </c>
      <c r="R922" s="5">
        <f>IF($H922="NO",$O922, _xludf.NA())</f>
        <v>38</v>
      </c>
      <c r="S922" s="5" t="e">
        <f ca="1">IF($H922="SI",$N922, _xludf.NA())</f>
        <v>#NAME?</v>
      </c>
      <c r="T922" s="5">
        <f>IF($H922="NO",$N922, _xludf.NA())</f>
        <v>523001.59999999998</v>
      </c>
    </row>
    <row r="923" spans="1:20" x14ac:dyDescent="0.3">
      <c r="A923">
        <v>922</v>
      </c>
      <c r="B923" t="s">
        <v>9</v>
      </c>
      <c r="C923">
        <v>477172.1</v>
      </c>
      <c r="D923" t="s">
        <v>10</v>
      </c>
      <c r="E923" t="s">
        <v>16</v>
      </c>
      <c r="F923" t="s">
        <v>12</v>
      </c>
      <c r="G923" t="s">
        <v>13</v>
      </c>
      <c r="H923" t="s">
        <v>13</v>
      </c>
      <c r="I923">
        <v>20</v>
      </c>
      <c r="J923">
        <f>(moras__2[[#This Row],[EDAD]]-AVERAGE(I:I))/ _xlfn.STDEV.P(I:I)</f>
        <v>-1.5462021656972016</v>
      </c>
      <c r="K923" t="str">
        <f>IF(ABS(moras__2[[#This Row],[Z-Score de edad]])&gt;1.96, "Atípico","Normal")</f>
        <v>Normal</v>
      </c>
      <c r="L923">
        <f>(moras__2[[#This Row],[SALARIO]]-AVERAGE(C:C)) / _xlfn.STDEV.P(C:C)</f>
        <v>-0.22241640479878125</v>
      </c>
      <c r="M923" t="str">
        <f>IF(ABS(moras__2[[#This Row],[Z-Score de salario]])&gt;1.96, "Atípico", "Normal")</f>
        <v>Normal</v>
      </c>
      <c r="N923" s="5">
        <f t="shared" si="42"/>
        <v>477172.1</v>
      </c>
      <c r="O923" s="5">
        <f t="shared" si="43"/>
        <v>20</v>
      </c>
      <c r="P923" s="5" t="str">
        <f t="shared" si="44"/>
        <v>ASALARIADO</v>
      </c>
      <c r="Q923" s="5" t="e">
        <f ca="1">IF($H923="SI", $O923, _xludf.NA())</f>
        <v>#NAME?</v>
      </c>
      <c r="R923" s="5">
        <f>IF($H923="NO",$O923, _xludf.NA())</f>
        <v>20</v>
      </c>
      <c r="S923" s="5" t="e">
        <f ca="1">IF($H923="SI",$N923, _xludf.NA())</f>
        <v>#NAME?</v>
      </c>
      <c r="T923" s="5">
        <f>IF($H923="NO",$N923, _xludf.NA())</f>
        <v>477172.1</v>
      </c>
    </row>
    <row r="924" spans="1:20" x14ac:dyDescent="0.3">
      <c r="A924">
        <v>923</v>
      </c>
      <c r="B924" t="s">
        <v>9</v>
      </c>
      <c r="C924">
        <v>297046</v>
      </c>
      <c r="D924" t="s">
        <v>18</v>
      </c>
      <c r="E924" t="s">
        <v>16</v>
      </c>
      <c r="F924" t="s">
        <v>12</v>
      </c>
      <c r="G924" t="s">
        <v>13</v>
      </c>
      <c r="H924" t="s">
        <v>13</v>
      </c>
      <c r="I924">
        <v>35</v>
      </c>
      <c r="J924">
        <f>(moras__2[[#This Row],[EDAD]]-AVERAGE(I:I))/ _xlfn.STDEV.P(I:I)</f>
        <v>-0.48746627208791893</v>
      </c>
      <c r="K924" t="str">
        <f>IF(ABS(moras__2[[#This Row],[Z-Score de edad]])&gt;1.96, "Atípico","Normal")</f>
        <v>Normal</v>
      </c>
      <c r="L924">
        <f>(moras__2[[#This Row],[SALARIO]]-AVERAGE(C:C)) / _xlfn.STDEV.P(C:C)</f>
        <v>-0.44454166866740574</v>
      </c>
      <c r="M924" t="str">
        <f>IF(ABS(moras__2[[#This Row],[Z-Score de salario]])&gt;1.96, "Atípico", "Normal")</f>
        <v>Normal</v>
      </c>
      <c r="N924" s="5">
        <f t="shared" si="42"/>
        <v>297046</v>
      </c>
      <c r="O924" s="5">
        <f t="shared" si="43"/>
        <v>35</v>
      </c>
      <c r="P924" s="5" t="str">
        <f t="shared" si="44"/>
        <v>TRABAJADOR INDEPENDIENTE</v>
      </c>
      <c r="Q924" s="5" t="e">
        <f ca="1">IF($H924="SI", $O924, _xludf.NA())</f>
        <v>#NAME?</v>
      </c>
      <c r="R924" s="5">
        <f>IF($H924="NO",$O924, _xludf.NA())</f>
        <v>35</v>
      </c>
      <c r="S924" s="5" t="e">
        <f ca="1">IF($H924="SI",$N924, _xludf.NA())</f>
        <v>#NAME?</v>
      </c>
      <c r="T924" s="5">
        <f>IF($H924="NO",$N924, _xludf.NA())</f>
        <v>297046</v>
      </c>
    </row>
    <row r="925" spans="1:20" x14ac:dyDescent="0.3">
      <c r="A925">
        <v>924</v>
      </c>
      <c r="B925" t="s">
        <v>9</v>
      </c>
      <c r="C925">
        <v>458557</v>
      </c>
      <c r="D925" t="s">
        <v>18</v>
      </c>
      <c r="E925" t="s">
        <v>16</v>
      </c>
      <c r="F925" t="s">
        <v>12</v>
      </c>
      <c r="G925" t="s">
        <v>12</v>
      </c>
      <c r="H925" t="s">
        <v>12</v>
      </c>
      <c r="I925">
        <v>41</v>
      </c>
      <c r="J925">
        <f>(moras__2[[#This Row],[EDAD]]-AVERAGE(I:I))/ _xlfn.STDEV.P(I:I)</f>
        <v>-6.397191464420586E-2</v>
      </c>
      <c r="K925" t="str">
        <f>IF(ABS(moras__2[[#This Row],[Z-Score de edad]])&gt;1.96, "Atípico","Normal")</f>
        <v>Normal</v>
      </c>
      <c r="L925">
        <f>(moras__2[[#This Row],[SALARIO]]-AVERAGE(C:C)) / _xlfn.STDEV.P(C:C)</f>
        <v>-0.24537190097307707</v>
      </c>
      <c r="M925" t="str">
        <f>IF(ABS(moras__2[[#This Row],[Z-Score de salario]])&gt;1.96, "Atípico", "Normal")</f>
        <v>Normal</v>
      </c>
      <c r="N925" s="5">
        <f t="shared" si="42"/>
        <v>458557</v>
      </c>
      <c r="O925" s="5">
        <f t="shared" si="43"/>
        <v>41</v>
      </c>
      <c r="P925" s="5" t="str">
        <f t="shared" si="44"/>
        <v>TRABAJADOR INDEPENDIENTE</v>
      </c>
      <c r="Q925" s="5">
        <f>IF($H925="SI", $O925, _xludf.NA())</f>
        <v>41</v>
      </c>
      <c r="R925" s="5" t="e">
        <f ca="1">IF($H925="NO",$O925, _xludf.NA())</f>
        <v>#NAME?</v>
      </c>
      <c r="S925" s="5">
        <f>IF($H925="SI",$N925, _xludf.NA())</f>
        <v>458557</v>
      </c>
      <c r="T925" s="5" t="e">
        <f ca="1">IF($H925="NO",$N925, _xludf.NA())</f>
        <v>#NAME?</v>
      </c>
    </row>
    <row r="926" spans="1:20" x14ac:dyDescent="0.3">
      <c r="A926">
        <v>925</v>
      </c>
      <c r="B926" t="s">
        <v>9</v>
      </c>
      <c r="C926">
        <v>639148</v>
      </c>
      <c r="D926" t="s">
        <v>18</v>
      </c>
      <c r="E926" t="s">
        <v>16</v>
      </c>
      <c r="F926" t="s">
        <v>12</v>
      </c>
      <c r="G926" t="s">
        <v>13</v>
      </c>
      <c r="H926" t="s">
        <v>12</v>
      </c>
      <c r="I926">
        <v>50</v>
      </c>
      <c r="J926">
        <f>(moras__2[[#This Row],[EDAD]]-AVERAGE(I:I))/ _xlfn.STDEV.P(I:I)</f>
        <v>0.57126962152136374</v>
      </c>
      <c r="K926" t="str">
        <f>IF(ABS(moras__2[[#This Row],[Z-Score de edad]])&gt;1.96, "Atípico","Normal")</f>
        <v>Normal</v>
      </c>
      <c r="L926">
        <f>(moras__2[[#This Row],[SALARIO]]-AVERAGE(C:C)) / _xlfn.STDEV.P(C:C)</f>
        <v>-2.2673338536546354E-2</v>
      </c>
      <c r="M926" t="str">
        <f>IF(ABS(moras__2[[#This Row],[Z-Score de salario]])&gt;1.96, "Atípico", "Normal")</f>
        <v>Normal</v>
      </c>
      <c r="N926" s="5">
        <f t="shared" si="42"/>
        <v>639148</v>
      </c>
      <c r="O926" s="5">
        <f t="shared" si="43"/>
        <v>50</v>
      </c>
      <c r="P926" s="5" t="str">
        <f t="shared" si="44"/>
        <v>TRABAJADOR INDEPENDIENTE</v>
      </c>
      <c r="Q926" s="5">
        <f>IF($H926="SI", $O926, _xludf.NA())</f>
        <v>50</v>
      </c>
      <c r="R926" s="5" t="e">
        <f ca="1">IF($H926="NO",$O926, _xludf.NA())</f>
        <v>#NAME?</v>
      </c>
      <c r="S926" s="5">
        <f>IF($H926="SI",$N926, _xludf.NA())</f>
        <v>639148</v>
      </c>
      <c r="T926" s="5" t="e">
        <f ca="1">IF($H926="NO",$N926, _xludf.NA())</f>
        <v>#NAME?</v>
      </c>
    </row>
    <row r="927" spans="1:20" x14ac:dyDescent="0.3">
      <c r="A927">
        <v>926</v>
      </c>
      <c r="B927" t="s">
        <v>15</v>
      </c>
      <c r="C927">
        <v>299647</v>
      </c>
      <c r="D927" t="s">
        <v>17</v>
      </c>
      <c r="E927" t="s">
        <v>16</v>
      </c>
      <c r="F927" t="s">
        <v>12</v>
      </c>
      <c r="G927" t="s">
        <v>13</v>
      </c>
      <c r="H927" t="s">
        <v>13</v>
      </c>
      <c r="I927">
        <v>68</v>
      </c>
      <c r="J927">
        <f>(moras__2[[#This Row],[EDAD]]-AVERAGE(I:I))/ _xlfn.STDEV.P(I:I)</f>
        <v>1.8417526938525031</v>
      </c>
      <c r="K927" t="str">
        <f>IF(ABS(moras__2[[#This Row],[Z-Score de edad]])&gt;1.96, "Atípico","Normal")</f>
        <v>Normal</v>
      </c>
      <c r="L927">
        <f>(moras__2[[#This Row],[SALARIO]]-AVERAGE(C:C)) / _xlfn.STDEV.P(C:C)</f>
        <v>-0.44133420561056785</v>
      </c>
      <c r="M927" t="str">
        <f>IF(ABS(moras__2[[#This Row],[Z-Score de salario]])&gt;1.96, "Atípico", "Normal")</f>
        <v>Normal</v>
      </c>
      <c r="N927" s="5">
        <f t="shared" si="42"/>
        <v>299647</v>
      </c>
      <c r="O927" s="5">
        <f t="shared" si="43"/>
        <v>68</v>
      </c>
      <c r="P927" s="5" t="str">
        <f t="shared" si="44"/>
        <v>ASEGURADO VOLUNTARIO</v>
      </c>
      <c r="Q927" s="5" t="e">
        <f ca="1">IF($H927="SI", $O927, _xludf.NA())</f>
        <v>#NAME?</v>
      </c>
      <c r="R927" s="5">
        <f>IF($H927="NO",$O927, _xludf.NA())</f>
        <v>68</v>
      </c>
      <c r="S927" s="5" t="e">
        <f ca="1">IF($H927="SI",$N927, _xludf.NA())</f>
        <v>#NAME?</v>
      </c>
      <c r="T927" s="5">
        <f>IF($H927="NO",$N927, _xludf.NA())</f>
        <v>299647</v>
      </c>
    </row>
    <row r="928" spans="1:20" x14ac:dyDescent="0.3">
      <c r="A928">
        <v>927</v>
      </c>
      <c r="B928" t="s">
        <v>15</v>
      </c>
      <c r="C928">
        <v>996543.9</v>
      </c>
      <c r="D928" t="s">
        <v>10</v>
      </c>
      <c r="E928" t="s">
        <v>11</v>
      </c>
      <c r="F928" t="s">
        <v>12</v>
      </c>
      <c r="G928" t="s">
        <v>13</v>
      </c>
      <c r="H928" t="s">
        <v>13</v>
      </c>
      <c r="I928">
        <v>54</v>
      </c>
      <c r="J928">
        <f>(moras__2[[#This Row],[EDAD]]-AVERAGE(I:I))/ _xlfn.STDEV.P(I:I)</f>
        <v>0.85359919315050581</v>
      </c>
      <c r="K928" t="str">
        <f>IF(ABS(moras__2[[#This Row],[Z-Score de edad]])&gt;1.96, "Atípico","Normal")</f>
        <v>Normal</v>
      </c>
      <c r="L928">
        <f>(moras__2[[#This Row],[SALARIO]]-AVERAGE(C:C)) / _xlfn.STDEV.P(C:C)</f>
        <v>0.41805489903182691</v>
      </c>
      <c r="M928" t="str">
        <f>IF(ABS(moras__2[[#This Row],[Z-Score de salario]])&gt;1.96, "Atípico", "Normal")</f>
        <v>Normal</v>
      </c>
      <c r="N928" s="5">
        <f t="shared" si="42"/>
        <v>996543.9</v>
      </c>
      <c r="O928" s="5">
        <f t="shared" si="43"/>
        <v>54</v>
      </c>
      <c r="P928" s="5" t="str">
        <f t="shared" si="44"/>
        <v>ASALARIADO</v>
      </c>
      <c r="Q928" s="5" t="e">
        <f ca="1">IF($H928="SI", $O928, _xludf.NA())</f>
        <v>#NAME?</v>
      </c>
      <c r="R928" s="5">
        <f>IF($H928="NO",$O928, _xludf.NA())</f>
        <v>54</v>
      </c>
      <c r="S928" s="5" t="e">
        <f ca="1">IF($H928="SI",$N928, _xludf.NA())</f>
        <v>#NAME?</v>
      </c>
      <c r="T928" s="5">
        <f>IF($H928="NO",$N928, _xludf.NA())</f>
        <v>996543.9</v>
      </c>
    </row>
    <row r="929" spans="1:20" x14ac:dyDescent="0.3">
      <c r="A929">
        <v>928</v>
      </c>
      <c r="B929" t="s">
        <v>9</v>
      </c>
      <c r="C929">
        <v>355000</v>
      </c>
      <c r="D929" t="s">
        <v>10</v>
      </c>
      <c r="E929" t="s">
        <v>16</v>
      </c>
      <c r="F929" t="s">
        <v>12</v>
      </c>
      <c r="G929" t="s">
        <v>13</v>
      </c>
      <c r="H929" t="s">
        <v>13</v>
      </c>
      <c r="I929">
        <v>60</v>
      </c>
      <c r="J929">
        <f>(moras__2[[#This Row],[EDAD]]-AVERAGE(I:I))/ _xlfn.STDEV.P(I:I)</f>
        <v>1.2770935505942189</v>
      </c>
      <c r="K929" t="str">
        <f>IF(ABS(moras__2[[#This Row],[Z-Score de edad]])&gt;1.96, "Atípico","Normal")</f>
        <v>Normal</v>
      </c>
      <c r="L929">
        <f>(moras__2[[#This Row],[SALARIO]]-AVERAGE(C:C)) / _xlfn.STDEV.P(C:C)</f>
        <v>-0.37307480438598145</v>
      </c>
      <c r="M929" t="str">
        <f>IF(ABS(moras__2[[#This Row],[Z-Score de salario]])&gt;1.96, "Atípico", "Normal")</f>
        <v>Normal</v>
      </c>
      <c r="N929" s="5">
        <f t="shared" si="42"/>
        <v>355000</v>
      </c>
      <c r="O929" s="5">
        <f t="shared" si="43"/>
        <v>60</v>
      </c>
      <c r="P929" s="5" t="str">
        <f t="shared" si="44"/>
        <v>ASALARIADO</v>
      </c>
      <c r="Q929" s="5" t="e">
        <f ca="1">IF($H929="SI", $O929, _xludf.NA())</f>
        <v>#NAME?</v>
      </c>
      <c r="R929" s="5">
        <f>IF($H929="NO",$O929, _xludf.NA())</f>
        <v>60</v>
      </c>
      <c r="S929" s="5" t="e">
        <f ca="1">IF($H929="SI",$N929, _xludf.NA())</f>
        <v>#NAME?</v>
      </c>
      <c r="T929" s="5">
        <f>IF($H929="NO",$N929, _xludf.NA())</f>
        <v>355000</v>
      </c>
    </row>
    <row r="930" spans="1:20" x14ac:dyDescent="0.3">
      <c r="A930">
        <v>929</v>
      </c>
      <c r="B930" t="s">
        <v>15</v>
      </c>
      <c r="C930">
        <v>319590</v>
      </c>
      <c r="D930" t="s">
        <v>10</v>
      </c>
      <c r="E930" t="s">
        <v>16</v>
      </c>
      <c r="F930" t="s">
        <v>12</v>
      </c>
      <c r="G930" t="s">
        <v>13</v>
      </c>
      <c r="H930" t="s">
        <v>13</v>
      </c>
      <c r="I930">
        <v>35</v>
      </c>
      <c r="J930">
        <f>(moras__2[[#This Row],[EDAD]]-AVERAGE(I:I))/ _xlfn.STDEV.P(I:I)</f>
        <v>-0.48746627208791893</v>
      </c>
      <c r="K930" t="str">
        <f>IF(ABS(moras__2[[#This Row],[Z-Score de edad]])&gt;1.96, "Atípico","Normal")</f>
        <v>Normal</v>
      </c>
      <c r="L930">
        <f>(moras__2[[#This Row],[SALARIO]]-AVERAGE(C:C)) / _xlfn.STDEV.P(C:C)</f>
        <v>-0.41674118917745806</v>
      </c>
      <c r="M930" t="str">
        <f>IF(ABS(moras__2[[#This Row],[Z-Score de salario]])&gt;1.96, "Atípico", "Normal")</f>
        <v>Normal</v>
      </c>
      <c r="N930" s="5">
        <f t="shared" si="42"/>
        <v>319590</v>
      </c>
      <c r="O930" s="5">
        <f t="shared" si="43"/>
        <v>35</v>
      </c>
      <c r="P930" s="5" t="str">
        <f t="shared" si="44"/>
        <v>ASALARIADO</v>
      </c>
      <c r="Q930" s="5" t="e">
        <f ca="1">IF($H930="SI", $O930, _xludf.NA())</f>
        <v>#NAME?</v>
      </c>
      <c r="R930" s="5">
        <f>IF($H930="NO",$O930, _xludf.NA())</f>
        <v>35</v>
      </c>
      <c r="S930" s="5" t="e">
        <f ca="1">IF($H930="SI",$N930, _xludf.NA())</f>
        <v>#NAME?</v>
      </c>
      <c r="T930" s="5">
        <f>IF($H930="NO",$N930, _xludf.NA())</f>
        <v>319590</v>
      </c>
    </row>
    <row r="931" spans="1:20" x14ac:dyDescent="0.3">
      <c r="A931">
        <v>930</v>
      </c>
      <c r="B931" t="s">
        <v>15</v>
      </c>
      <c r="C931">
        <v>74000</v>
      </c>
      <c r="D931" t="s">
        <v>10</v>
      </c>
      <c r="E931" t="s">
        <v>16</v>
      </c>
      <c r="F931" t="s">
        <v>12</v>
      </c>
      <c r="G931" t="s">
        <v>13</v>
      </c>
      <c r="H931" t="s">
        <v>13</v>
      </c>
      <c r="I931">
        <v>34</v>
      </c>
      <c r="J931">
        <f>(moras__2[[#This Row],[EDAD]]-AVERAGE(I:I))/ _xlfn.STDEV.P(I:I)</f>
        <v>-0.55804866499520445</v>
      </c>
      <c r="K931" t="str">
        <f>IF(ABS(moras__2[[#This Row],[Z-Score de edad]])&gt;1.96, "Atípico","Normal")</f>
        <v>Normal</v>
      </c>
      <c r="L931">
        <f>(moras__2[[#This Row],[SALARIO]]-AVERAGE(C:C)) / _xlfn.STDEV.P(C:C)</f>
        <v>-0.71959426573602181</v>
      </c>
      <c r="M931" t="str">
        <f>IF(ABS(moras__2[[#This Row],[Z-Score de salario]])&gt;1.96, "Atípico", "Normal")</f>
        <v>Normal</v>
      </c>
      <c r="N931" s="5">
        <f t="shared" si="42"/>
        <v>74000</v>
      </c>
      <c r="O931" s="5">
        <f t="shared" si="43"/>
        <v>34</v>
      </c>
      <c r="P931" s="5" t="str">
        <f t="shared" si="44"/>
        <v>ASALARIADO</v>
      </c>
      <c r="Q931" s="5" t="e">
        <f ca="1">IF($H931="SI", $O931, _xludf.NA())</f>
        <v>#NAME?</v>
      </c>
      <c r="R931" s="5">
        <f>IF($H931="NO",$O931, _xludf.NA())</f>
        <v>34</v>
      </c>
      <c r="S931" s="5" t="e">
        <f ca="1">IF($H931="SI",$N931, _xludf.NA())</f>
        <v>#NAME?</v>
      </c>
      <c r="T931" s="5">
        <f>IF($H931="NO",$N931, _xludf.NA())</f>
        <v>74000</v>
      </c>
    </row>
    <row r="932" spans="1:20" x14ac:dyDescent="0.3">
      <c r="A932">
        <v>931</v>
      </c>
      <c r="B932" t="s">
        <v>9</v>
      </c>
      <c r="C932">
        <v>442546.73</v>
      </c>
      <c r="D932" t="s">
        <v>10</v>
      </c>
      <c r="E932" t="s">
        <v>16</v>
      </c>
      <c r="F932" t="s">
        <v>12</v>
      </c>
      <c r="G932" t="s">
        <v>13</v>
      </c>
      <c r="H932" t="s">
        <v>13</v>
      </c>
      <c r="I932">
        <v>40</v>
      </c>
      <c r="J932">
        <f>(moras__2[[#This Row],[EDAD]]-AVERAGE(I:I))/ _xlfn.STDEV.P(I:I)</f>
        <v>-0.13455430755149136</v>
      </c>
      <c r="K932" t="str">
        <f>IF(ABS(moras__2[[#This Row],[Z-Score de edad]])&gt;1.96, "Atípico","Normal")</f>
        <v>Normal</v>
      </c>
      <c r="L932">
        <f>(moras__2[[#This Row],[SALARIO]]-AVERAGE(C:C)) / _xlfn.STDEV.P(C:C)</f>
        <v>-0.26511521106727182</v>
      </c>
      <c r="M932" t="str">
        <f>IF(ABS(moras__2[[#This Row],[Z-Score de salario]])&gt;1.96, "Atípico", "Normal")</f>
        <v>Normal</v>
      </c>
      <c r="N932" s="5">
        <f t="shared" si="42"/>
        <v>442546.73</v>
      </c>
      <c r="O932" s="5">
        <f t="shared" si="43"/>
        <v>40</v>
      </c>
      <c r="P932" s="5" t="str">
        <f t="shared" si="44"/>
        <v>ASALARIADO</v>
      </c>
      <c r="Q932" s="5" t="e">
        <f ca="1">IF($H932="SI", $O932, _xludf.NA())</f>
        <v>#NAME?</v>
      </c>
      <c r="R932" s="5">
        <f>IF($H932="NO",$O932, _xludf.NA())</f>
        <v>40</v>
      </c>
      <c r="S932" s="5" t="e">
        <f ca="1">IF($H932="SI",$N932, _xludf.NA())</f>
        <v>#NAME?</v>
      </c>
      <c r="T932" s="5">
        <f>IF($H932="NO",$N932, _xludf.NA())</f>
        <v>442546.73</v>
      </c>
    </row>
    <row r="933" spans="1:20" x14ac:dyDescent="0.3">
      <c r="A933">
        <v>932</v>
      </c>
      <c r="B933" t="s">
        <v>9</v>
      </c>
      <c r="C933">
        <v>1249086</v>
      </c>
      <c r="D933" t="s">
        <v>14</v>
      </c>
      <c r="E933" t="s">
        <v>11</v>
      </c>
      <c r="F933" t="s">
        <v>12</v>
      </c>
      <c r="G933" t="s">
        <v>13</v>
      </c>
      <c r="H933" t="s">
        <v>13</v>
      </c>
      <c r="I933">
        <v>73</v>
      </c>
      <c r="J933">
        <f>(moras__2[[#This Row],[EDAD]]-AVERAGE(I:I))/ _xlfn.STDEV.P(I:I)</f>
        <v>2.1946646583889304</v>
      </c>
      <c r="K933" t="str">
        <f>IF(ABS(moras__2[[#This Row],[Z-Score de edad]])&gt;1.96, "Atípico","Normal")</f>
        <v>Atípico</v>
      </c>
      <c r="L933">
        <f>(moras__2[[#This Row],[SALARIO]]-AVERAGE(C:C)) / _xlfn.STDEV.P(C:C)</f>
        <v>0.72948106437064542</v>
      </c>
      <c r="M933" t="str">
        <f>IF(ABS(moras__2[[#This Row],[Z-Score de salario]])&gt;1.96, "Atípico", "Normal")</f>
        <v>Normal</v>
      </c>
      <c r="N933" s="5">
        <f t="shared" si="42"/>
        <v>1249086</v>
      </c>
      <c r="O933" s="5">
        <f t="shared" si="43"/>
        <v>73</v>
      </c>
      <c r="P933" s="5" t="str">
        <f t="shared" si="44"/>
        <v>PENSIONADOS EN SU PROPIO SISTEMA</v>
      </c>
      <c r="Q933" s="5" t="e">
        <f ca="1">IF($H933="SI", $O933, _xludf.NA())</f>
        <v>#NAME?</v>
      </c>
      <c r="R933" s="5">
        <f>IF($H933="NO",$O933, _xludf.NA())</f>
        <v>73</v>
      </c>
      <c r="S933" s="5" t="e">
        <f ca="1">IF($H933="SI",$N933, _xludf.NA())</f>
        <v>#NAME?</v>
      </c>
      <c r="T933" s="5">
        <f>IF($H933="NO",$N933, _xludf.NA())</f>
        <v>1249086</v>
      </c>
    </row>
    <row r="934" spans="1:20" x14ac:dyDescent="0.3">
      <c r="A934">
        <v>933</v>
      </c>
      <c r="B934" t="s">
        <v>9</v>
      </c>
      <c r="C934">
        <v>505000</v>
      </c>
      <c r="D934" t="s">
        <v>10</v>
      </c>
      <c r="E934" t="s">
        <v>16</v>
      </c>
      <c r="F934" t="s">
        <v>12</v>
      </c>
      <c r="G934" t="s">
        <v>13</v>
      </c>
      <c r="H934" t="s">
        <v>13</v>
      </c>
      <c r="I934">
        <v>21</v>
      </c>
      <c r="J934">
        <f>(moras__2[[#This Row],[EDAD]]-AVERAGE(I:I))/ _xlfn.STDEV.P(I:I)</f>
        <v>-1.4756197727899161</v>
      </c>
      <c r="K934" t="str">
        <f>IF(ABS(moras__2[[#This Row],[Z-Score de edad]])&gt;1.96, "Atípico","Normal")</f>
        <v>Normal</v>
      </c>
      <c r="L934">
        <f>(moras__2[[#This Row],[SALARIO]]-AVERAGE(C:C)) / _xlfn.STDEV.P(C:C)</f>
        <v>-0.18810000295357557</v>
      </c>
      <c r="M934" t="str">
        <f>IF(ABS(moras__2[[#This Row],[Z-Score de salario]])&gt;1.96, "Atípico", "Normal")</f>
        <v>Normal</v>
      </c>
      <c r="N934" s="5">
        <f t="shared" si="42"/>
        <v>505000</v>
      </c>
      <c r="O934" s="5">
        <f t="shared" si="43"/>
        <v>21</v>
      </c>
      <c r="P934" s="5" t="str">
        <f t="shared" si="44"/>
        <v>ASALARIADO</v>
      </c>
      <c r="Q934" s="5" t="e">
        <f ca="1">IF($H934="SI", $O934, _xludf.NA())</f>
        <v>#NAME?</v>
      </c>
      <c r="R934" s="5">
        <f>IF($H934="NO",$O934, _xludf.NA())</f>
        <v>21</v>
      </c>
      <c r="S934" s="5" t="e">
        <f ca="1">IF($H934="SI",$N934, _xludf.NA())</f>
        <v>#NAME?</v>
      </c>
      <c r="T934" s="5">
        <f>IF($H934="NO",$N934, _xludf.NA())</f>
        <v>505000</v>
      </c>
    </row>
    <row r="935" spans="1:20" x14ac:dyDescent="0.3">
      <c r="A935">
        <v>934</v>
      </c>
      <c r="B935" t="s">
        <v>9</v>
      </c>
      <c r="C935">
        <v>2471797</v>
      </c>
      <c r="D935" t="s">
        <v>14</v>
      </c>
      <c r="E935" t="s">
        <v>11</v>
      </c>
      <c r="F935" t="s">
        <v>12</v>
      </c>
      <c r="G935" t="s">
        <v>13</v>
      </c>
      <c r="H935" t="s">
        <v>13</v>
      </c>
      <c r="I935">
        <v>78</v>
      </c>
      <c r="J935">
        <f>(moras__2[[#This Row],[EDAD]]-AVERAGE(I:I))/ _xlfn.STDEV.P(I:I)</f>
        <v>2.5475766229253582</v>
      </c>
      <c r="K935" t="str">
        <f>IF(ABS(moras__2[[#This Row],[Z-Score de edad]])&gt;1.96, "Atípico","Normal")</f>
        <v>Atípico</v>
      </c>
      <c r="L935">
        <f>(moras__2[[#This Row],[SALARIO]]-AVERAGE(C:C)) / _xlfn.STDEV.P(C:C)</f>
        <v>2.2372858939321016</v>
      </c>
      <c r="M935" t="str">
        <f>IF(ABS(moras__2[[#This Row],[Z-Score de salario]])&gt;1.96, "Atípico", "Normal")</f>
        <v>Atípico</v>
      </c>
      <c r="N935" s="5">
        <f t="shared" si="42"/>
        <v>2471797</v>
      </c>
      <c r="O935" s="5">
        <f t="shared" si="43"/>
        <v>78</v>
      </c>
      <c r="P935" s="5" t="str">
        <f t="shared" si="44"/>
        <v>PENSIONADOS EN SU PROPIO SISTEMA</v>
      </c>
      <c r="Q935" s="5" t="e">
        <f ca="1">IF($H935="SI", $O935, _xludf.NA())</f>
        <v>#NAME?</v>
      </c>
      <c r="R935" s="5">
        <f>IF($H935="NO",$O935, _xludf.NA())</f>
        <v>78</v>
      </c>
      <c r="S935" s="5" t="e">
        <f ca="1">IF($H935="SI",$N935, _xludf.NA())</f>
        <v>#NAME?</v>
      </c>
      <c r="T935" s="5">
        <f>IF($H935="NO",$N935, _xludf.NA())</f>
        <v>2471797</v>
      </c>
    </row>
    <row r="936" spans="1:20" x14ac:dyDescent="0.3">
      <c r="A936">
        <v>935</v>
      </c>
      <c r="B936" t="s">
        <v>15</v>
      </c>
      <c r="C936">
        <v>146600</v>
      </c>
      <c r="D936" t="s">
        <v>10</v>
      </c>
      <c r="E936" t="s">
        <v>16</v>
      </c>
      <c r="F936" t="s">
        <v>12</v>
      </c>
      <c r="G936" t="s">
        <v>13</v>
      </c>
      <c r="H936" t="s">
        <v>13</v>
      </c>
      <c r="I936">
        <v>36</v>
      </c>
      <c r="J936">
        <f>(moras__2[[#This Row],[EDAD]]-AVERAGE(I:I))/ _xlfn.STDEV.P(I:I)</f>
        <v>-0.41688387918063341</v>
      </c>
      <c r="K936" t="str">
        <f>IF(ABS(moras__2[[#This Row],[Z-Score de edad]])&gt;1.96, "Atípico","Normal")</f>
        <v>Normal</v>
      </c>
      <c r="L936">
        <f>(moras__2[[#This Row],[SALARIO]]-AVERAGE(C:C)) / _xlfn.STDEV.P(C:C)</f>
        <v>-0.63006646184273729</v>
      </c>
      <c r="M936" t="str">
        <f>IF(ABS(moras__2[[#This Row],[Z-Score de salario]])&gt;1.96, "Atípico", "Normal")</f>
        <v>Normal</v>
      </c>
      <c r="N936" s="5">
        <f t="shared" si="42"/>
        <v>146600</v>
      </c>
      <c r="O936" s="5">
        <f t="shared" si="43"/>
        <v>36</v>
      </c>
      <c r="P936" s="5" t="str">
        <f t="shared" si="44"/>
        <v>ASALARIADO</v>
      </c>
      <c r="Q936" s="5" t="e">
        <f ca="1">IF($H936="SI", $O936, _xludf.NA())</f>
        <v>#NAME?</v>
      </c>
      <c r="R936" s="5">
        <f>IF($H936="NO",$O936, _xludf.NA())</f>
        <v>36</v>
      </c>
      <c r="S936" s="5" t="e">
        <f ca="1">IF($H936="SI",$N936, _xludf.NA())</f>
        <v>#NAME?</v>
      </c>
      <c r="T936" s="5">
        <f>IF($H936="NO",$N936, _xludf.NA())</f>
        <v>146600</v>
      </c>
    </row>
    <row r="937" spans="1:20" x14ac:dyDescent="0.3">
      <c r="A937">
        <v>936</v>
      </c>
      <c r="B937" t="s">
        <v>15</v>
      </c>
      <c r="C937">
        <v>300932.62</v>
      </c>
      <c r="D937" t="s">
        <v>10</v>
      </c>
      <c r="E937" t="s">
        <v>16</v>
      </c>
      <c r="F937" t="s">
        <v>12</v>
      </c>
      <c r="G937" t="s">
        <v>13</v>
      </c>
      <c r="H937" t="s">
        <v>13</v>
      </c>
      <c r="I937">
        <v>52</v>
      </c>
      <c r="J937">
        <f>(moras__2[[#This Row],[EDAD]]-AVERAGE(I:I))/ _xlfn.STDEV.P(I:I)</f>
        <v>0.71243440733593477</v>
      </c>
      <c r="K937" t="str">
        <f>IF(ABS(moras__2[[#This Row],[Z-Score de edad]])&gt;1.96, "Atípico","Normal")</f>
        <v>Normal</v>
      </c>
      <c r="L937">
        <f>(moras__2[[#This Row],[SALARIO]]-AVERAGE(C:C)) / _xlfn.STDEV.P(C:C)</f>
        <v>-0.43974882358245099</v>
      </c>
      <c r="M937" t="str">
        <f>IF(ABS(moras__2[[#This Row],[Z-Score de salario]])&gt;1.96, "Atípico", "Normal")</f>
        <v>Normal</v>
      </c>
      <c r="N937" s="5">
        <f t="shared" si="42"/>
        <v>300932.62</v>
      </c>
      <c r="O937" s="5">
        <f t="shared" si="43"/>
        <v>52</v>
      </c>
      <c r="P937" s="5" t="str">
        <f t="shared" si="44"/>
        <v>ASALARIADO</v>
      </c>
      <c r="Q937" s="5" t="e">
        <f ca="1">IF($H937="SI", $O937, _xludf.NA())</f>
        <v>#NAME?</v>
      </c>
      <c r="R937" s="5">
        <f>IF($H937="NO",$O937, _xludf.NA())</f>
        <v>52</v>
      </c>
      <c r="S937" s="5" t="e">
        <f ca="1">IF($H937="SI",$N937, _xludf.NA())</f>
        <v>#NAME?</v>
      </c>
      <c r="T937" s="5">
        <f>IF($H937="NO",$N937, _xludf.NA())</f>
        <v>300932.62</v>
      </c>
    </row>
    <row r="938" spans="1:20" x14ac:dyDescent="0.3">
      <c r="A938">
        <v>937</v>
      </c>
      <c r="B938" t="s">
        <v>9</v>
      </c>
      <c r="C938">
        <v>275000</v>
      </c>
      <c r="D938" t="s">
        <v>10</v>
      </c>
      <c r="E938" t="s">
        <v>16</v>
      </c>
      <c r="F938" t="s">
        <v>12</v>
      </c>
      <c r="G938" t="s">
        <v>13</v>
      </c>
      <c r="H938" t="s">
        <v>13</v>
      </c>
      <c r="I938">
        <v>42</v>
      </c>
      <c r="J938">
        <f>(moras__2[[#This Row],[EDAD]]-AVERAGE(I:I))/ _xlfn.STDEV.P(I:I)</f>
        <v>6.6104782630796582E-3</v>
      </c>
      <c r="K938" t="str">
        <f>IF(ABS(moras__2[[#This Row],[Z-Score de edad]])&gt;1.96, "Atípico","Normal")</f>
        <v>Normal</v>
      </c>
      <c r="L938">
        <f>(moras__2[[#This Row],[SALARIO]]-AVERAGE(C:C)) / _xlfn.STDEV.P(C:C)</f>
        <v>-0.47172803181659789</v>
      </c>
      <c r="M938" t="str">
        <f>IF(ABS(moras__2[[#This Row],[Z-Score de salario]])&gt;1.96, "Atípico", "Normal")</f>
        <v>Normal</v>
      </c>
      <c r="N938" s="5">
        <f t="shared" si="42"/>
        <v>275000</v>
      </c>
      <c r="O938" s="5">
        <f t="shared" si="43"/>
        <v>42</v>
      </c>
      <c r="P938" s="5" t="str">
        <f t="shared" si="44"/>
        <v>ASALARIADO</v>
      </c>
      <c r="Q938" s="5" t="e">
        <f ca="1">IF($H938="SI", $O938, _xludf.NA())</f>
        <v>#NAME?</v>
      </c>
      <c r="R938" s="5">
        <f>IF($H938="NO",$O938, _xludf.NA())</f>
        <v>42</v>
      </c>
      <c r="S938" s="5" t="e">
        <f ca="1">IF($H938="SI",$N938, _xludf.NA())</f>
        <v>#NAME?</v>
      </c>
      <c r="T938" s="5">
        <f>IF($H938="NO",$N938, _xludf.NA())</f>
        <v>275000</v>
      </c>
    </row>
    <row r="939" spans="1:20" x14ac:dyDescent="0.3">
      <c r="A939">
        <v>938</v>
      </c>
      <c r="B939" t="s">
        <v>9</v>
      </c>
      <c r="C939">
        <v>515165</v>
      </c>
      <c r="D939" t="s">
        <v>10</v>
      </c>
      <c r="E939" t="s">
        <v>16</v>
      </c>
      <c r="F939" t="s">
        <v>12</v>
      </c>
      <c r="G939" t="s">
        <v>13</v>
      </c>
      <c r="H939" t="s">
        <v>13</v>
      </c>
      <c r="I939">
        <v>46</v>
      </c>
      <c r="J939">
        <f>(moras__2[[#This Row],[EDAD]]-AVERAGE(I:I))/ _xlfn.STDEV.P(I:I)</f>
        <v>0.28894004989222172</v>
      </c>
      <c r="K939" t="str">
        <f>IF(ABS(moras__2[[#This Row],[Z-Score de edad]])&gt;1.96, "Atípico","Normal")</f>
        <v>Normal</v>
      </c>
      <c r="L939">
        <f>(moras__2[[#This Row],[SALARIO]]-AVERAGE(C:C)) / _xlfn.STDEV.P(C:C)</f>
        <v>-0.17556487724317285</v>
      </c>
      <c r="M939" t="str">
        <f>IF(ABS(moras__2[[#This Row],[Z-Score de salario]])&gt;1.96, "Atípico", "Normal")</f>
        <v>Normal</v>
      </c>
      <c r="N939" s="5">
        <f t="shared" si="42"/>
        <v>515165</v>
      </c>
      <c r="O939" s="5">
        <f t="shared" si="43"/>
        <v>46</v>
      </c>
      <c r="P939" s="5" t="str">
        <f t="shared" si="44"/>
        <v>ASALARIADO</v>
      </c>
      <c r="Q939" s="5" t="e">
        <f ca="1">IF($H939="SI", $O939, _xludf.NA())</f>
        <v>#NAME?</v>
      </c>
      <c r="R939" s="5">
        <f>IF($H939="NO",$O939, _xludf.NA())</f>
        <v>46</v>
      </c>
      <c r="S939" s="5" t="e">
        <f ca="1">IF($H939="SI",$N939, _xludf.NA())</f>
        <v>#NAME?</v>
      </c>
      <c r="T939" s="5">
        <f>IF($H939="NO",$N939, _xludf.NA())</f>
        <v>515165</v>
      </c>
    </row>
    <row r="940" spans="1:20" x14ac:dyDescent="0.3">
      <c r="A940">
        <v>939</v>
      </c>
      <c r="B940" t="s">
        <v>15</v>
      </c>
      <c r="C940">
        <v>297046</v>
      </c>
      <c r="D940" t="s">
        <v>17</v>
      </c>
      <c r="E940" t="s">
        <v>16</v>
      </c>
      <c r="F940" t="s">
        <v>12</v>
      </c>
      <c r="G940" t="s">
        <v>13</v>
      </c>
      <c r="H940" t="s">
        <v>13</v>
      </c>
      <c r="I940">
        <v>56</v>
      </c>
      <c r="J940">
        <f>(moras__2[[#This Row],[EDAD]]-AVERAGE(I:I))/ _xlfn.STDEV.P(I:I)</f>
        <v>0.99476397896507684</v>
      </c>
      <c r="K940" t="str">
        <f>IF(ABS(moras__2[[#This Row],[Z-Score de edad]])&gt;1.96, "Atípico","Normal")</f>
        <v>Normal</v>
      </c>
      <c r="L940">
        <f>(moras__2[[#This Row],[SALARIO]]-AVERAGE(C:C)) / _xlfn.STDEV.P(C:C)</f>
        <v>-0.44454166866740574</v>
      </c>
      <c r="M940" t="str">
        <f>IF(ABS(moras__2[[#This Row],[Z-Score de salario]])&gt;1.96, "Atípico", "Normal")</f>
        <v>Normal</v>
      </c>
      <c r="N940" s="5">
        <f t="shared" si="42"/>
        <v>297046</v>
      </c>
      <c r="O940" s="5">
        <f t="shared" si="43"/>
        <v>56</v>
      </c>
      <c r="P940" s="5" t="str">
        <f t="shared" si="44"/>
        <v>ASEGURADO VOLUNTARIO</v>
      </c>
      <c r="Q940" s="5" t="e">
        <f ca="1">IF($H940="SI", $O940, _xludf.NA())</f>
        <v>#NAME?</v>
      </c>
      <c r="R940" s="5">
        <f>IF($H940="NO",$O940, _xludf.NA())</f>
        <v>56</v>
      </c>
      <c r="S940" s="5" t="e">
        <f ca="1">IF($H940="SI",$N940, _xludf.NA())</f>
        <v>#NAME?</v>
      </c>
      <c r="T940" s="5">
        <f>IF($H940="NO",$N940, _xludf.NA())</f>
        <v>297046</v>
      </c>
    </row>
    <row r="941" spans="1:20" x14ac:dyDescent="0.3">
      <c r="A941">
        <v>940</v>
      </c>
      <c r="B941" t="s">
        <v>15</v>
      </c>
      <c r="C941">
        <v>1205262.5</v>
      </c>
      <c r="D941" t="s">
        <v>10</v>
      </c>
      <c r="E941" t="s">
        <v>11</v>
      </c>
      <c r="F941" t="s">
        <v>12</v>
      </c>
      <c r="G941" t="s">
        <v>13</v>
      </c>
      <c r="H941" t="s">
        <v>13</v>
      </c>
      <c r="I941">
        <v>31</v>
      </c>
      <c r="J941">
        <f>(moras__2[[#This Row],[EDAD]]-AVERAGE(I:I))/ _xlfn.STDEV.P(I:I)</f>
        <v>-0.769795843717061</v>
      </c>
      <c r="K941" t="str">
        <f>IF(ABS(moras__2[[#This Row],[Z-Score de edad]])&gt;1.96, "Atípico","Normal")</f>
        <v>Normal</v>
      </c>
      <c r="L941">
        <f>(moras__2[[#This Row],[SALARIO]]-AVERAGE(C:C)) / _xlfn.STDEV.P(C:C)</f>
        <v>0.67543944296682523</v>
      </c>
      <c r="M941" t="str">
        <f>IF(ABS(moras__2[[#This Row],[Z-Score de salario]])&gt;1.96, "Atípico", "Normal")</f>
        <v>Normal</v>
      </c>
      <c r="N941" s="5">
        <f t="shared" si="42"/>
        <v>1205262.5</v>
      </c>
      <c r="O941" s="5">
        <f t="shared" si="43"/>
        <v>31</v>
      </c>
      <c r="P941" s="5" t="str">
        <f t="shared" si="44"/>
        <v>ASALARIADO</v>
      </c>
      <c r="Q941" s="5" t="e">
        <f ca="1">IF($H941="SI", $O941, _xludf.NA())</f>
        <v>#NAME?</v>
      </c>
      <c r="R941" s="5">
        <f>IF($H941="NO",$O941, _xludf.NA())</f>
        <v>31</v>
      </c>
      <c r="S941" s="5" t="e">
        <f ca="1">IF($H941="SI",$N941, _xludf.NA())</f>
        <v>#NAME?</v>
      </c>
      <c r="T941" s="5">
        <f>IF($H941="NO",$N941, _xludf.NA())</f>
        <v>1205262.5</v>
      </c>
    </row>
    <row r="942" spans="1:20" x14ac:dyDescent="0.3">
      <c r="A942">
        <v>941</v>
      </c>
      <c r="B942" t="s">
        <v>9</v>
      </c>
      <c r="C942">
        <v>1578046.6</v>
      </c>
      <c r="D942" t="s">
        <v>10</v>
      </c>
      <c r="E942" t="s">
        <v>16</v>
      </c>
      <c r="F942" t="s">
        <v>12</v>
      </c>
      <c r="G942" t="s">
        <v>13</v>
      </c>
      <c r="H942" t="s">
        <v>13</v>
      </c>
      <c r="I942">
        <v>35</v>
      </c>
      <c r="J942">
        <f>(moras__2[[#This Row],[EDAD]]-AVERAGE(I:I))/ _xlfn.STDEV.P(I:I)</f>
        <v>-0.48746627208791893</v>
      </c>
      <c r="K942" t="str">
        <f>IF(ABS(moras__2[[#This Row],[Z-Score de edad]])&gt;1.96, "Atípico","Normal")</f>
        <v>Normal</v>
      </c>
      <c r="L942">
        <f>(moras__2[[#This Row],[SALARIO]]-AVERAGE(C:C)) / _xlfn.STDEV.P(C:C)</f>
        <v>1.1351438754645462</v>
      </c>
      <c r="M942" t="str">
        <f>IF(ABS(moras__2[[#This Row],[Z-Score de salario]])&gt;1.96, "Atípico", "Normal")</f>
        <v>Normal</v>
      </c>
      <c r="N942" s="5">
        <f t="shared" si="42"/>
        <v>1578046.6</v>
      </c>
      <c r="O942" s="5">
        <f t="shared" si="43"/>
        <v>35</v>
      </c>
      <c r="P942" s="5" t="str">
        <f t="shared" si="44"/>
        <v>ASALARIADO</v>
      </c>
      <c r="Q942" s="5" t="e">
        <f ca="1">IF($H942="SI", $O942, _xludf.NA())</f>
        <v>#NAME?</v>
      </c>
      <c r="R942" s="5">
        <f>IF($H942="NO",$O942, _xludf.NA())</f>
        <v>35</v>
      </c>
      <c r="S942" s="5" t="e">
        <f ca="1">IF($H942="SI",$N942, _xludf.NA())</f>
        <v>#NAME?</v>
      </c>
      <c r="T942" s="5">
        <f>IF($H942="NO",$N942, _xludf.NA())</f>
        <v>1578046.6</v>
      </c>
    </row>
    <row r="943" spans="1:20" x14ac:dyDescent="0.3">
      <c r="A943">
        <v>942</v>
      </c>
      <c r="B943" t="s">
        <v>15</v>
      </c>
      <c r="C943">
        <v>271673.09000000003</v>
      </c>
      <c r="D943" t="s">
        <v>10</v>
      </c>
      <c r="E943" t="s">
        <v>16</v>
      </c>
      <c r="F943" t="s">
        <v>12</v>
      </c>
      <c r="G943" t="s">
        <v>13</v>
      </c>
      <c r="H943" t="s">
        <v>13</v>
      </c>
      <c r="I943">
        <v>24</v>
      </c>
      <c r="J943">
        <f>(moras__2[[#This Row],[EDAD]]-AVERAGE(I:I))/ _xlfn.STDEV.P(I:I)</f>
        <v>-1.2638725940680595</v>
      </c>
      <c r="K943" t="str">
        <f>IF(ABS(moras__2[[#This Row],[Z-Score de edad]])&gt;1.96, "Atípico","Normal")</f>
        <v>Normal</v>
      </c>
      <c r="L943">
        <f>(moras__2[[#This Row],[SALARIO]]-AVERAGE(C:C)) / _xlfn.STDEV.P(C:C)</f>
        <v>-0.47583066192748774</v>
      </c>
      <c r="M943" t="str">
        <f>IF(ABS(moras__2[[#This Row],[Z-Score de salario]])&gt;1.96, "Atípico", "Normal")</f>
        <v>Normal</v>
      </c>
      <c r="N943" s="5">
        <f t="shared" si="42"/>
        <v>271673.09000000003</v>
      </c>
      <c r="O943" s="5">
        <f t="shared" si="43"/>
        <v>24</v>
      </c>
      <c r="P943" s="5" t="str">
        <f t="shared" si="44"/>
        <v>ASALARIADO</v>
      </c>
      <c r="Q943" s="5" t="e">
        <f ca="1">IF($H943="SI", $O943, _xludf.NA())</f>
        <v>#NAME?</v>
      </c>
      <c r="R943" s="5">
        <f>IF($H943="NO",$O943, _xludf.NA())</f>
        <v>24</v>
      </c>
      <c r="S943" s="5" t="e">
        <f ca="1">IF($H943="SI",$N943, _xludf.NA())</f>
        <v>#NAME?</v>
      </c>
      <c r="T943" s="5">
        <f>IF($H943="NO",$N943, _xludf.NA())</f>
        <v>271673.09000000003</v>
      </c>
    </row>
    <row r="944" spans="1:20" x14ac:dyDescent="0.3">
      <c r="A944">
        <v>943</v>
      </c>
      <c r="B944" t="s">
        <v>9</v>
      </c>
      <c r="C944">
        <v>297050</v>
      </c>
      <c r="D944" t="s">
        <v>17</v>
      </c>
      <c r="E944" t="s">
        <v>16</v>
      </c>
      <c r="F944" t="s">
        <v>12</v>
      </c>
      <c r="G944" t="s">
        <v>13</v>
      </c>
      <c r="H944" t="s">
        <v>13</v>
      </c>
      <c r="I944">
        <v>46</v>
      </c>
      <c r="J944">
        <f>(moras__2[[#This Row],[EDAD]]-AVERAGE(I:I))/ _xlfn.STDEV.P(I:I)</f>
        <v>0.28894004989222172</v>
      </c>
      <c r="K944" t="str">
        <f>IF(ABS(moras__2[[#This Row],[Z-Score de edad]])&gt;1.96, "Atípico","Normal")</f>
        <v>Normal</v>
      </c>
      <c r="L944">
        <f>(moras__2[[#This Row],[SALARIO]]-AVERAGE(C:C)) / _xlfn.STDEV.P(C:C)</f>
        <v>-0.44453673600603422</v>
      </c>
      <c r="M944" t="str">
        <f>IF(ABS(moras__2[[#This Row],[Z-Score de salario]])&gt;1.96, "Atípico", "Normal")</f>
        <v>Normal</v>
      </c>
      <c r="N944" s="5">
        <f t="shared" si="42"/>
        <v>297050</v>
      </c>
      <c r="O944" s="5">
        <f t="shared" si="43"/>
        <v>46</v>
      </c>
      <c r="P944" s="5" t="str">
        <f t="shared" si="44"/>
        <v>ASEGURADO VOLUNTARIO</v>
      </c>
      <c r="Q944" s="5" t="e">
        <f ca="1">IF($H944="SI", $O944, _xludf.NA())</f>
        <v>#NAME?</v>
      </c>
      <c r="R944" s="5">
        <f>IF($H944="NO",$O944, _xludf.NA())</f>
        <v>46</v>
      </c>
      <c r="S944" s="5" t="e">
        <f ca="1">IF($H944="SI",$N944, _xludf.NA())</f>
        <v>#NAME?</v>
      </c>
      <c r="T944" s="5">
        <f>IF($H944="NO",$N944, _xludf.NA())</f>
        <v>297050</v>
      </c>
    </row>
    <row r="945" spans="1:20" x14ac:dyDescent="0.3">
      <c r="A945">
        <v>944</v>
      </c>
      <c r="B945" t="s">
        <v>15</v>
      </c>
      <c r="C945">
        <v>691550</v>
      </c>
      <c r="D945" t="s">
        <v>10</v>
      </c>
      <c r="E945" t="s">
        <v>16</v>
      </c>
      <c r="F945" t="s">
        <v>12</v>
      </c>
      <c r="G945" t="s">
        <v>13</v>
      </c>
      <c r="H945" t="s">
        <v>12</v>
      </c>
      <c r="I945">
        <v>43</v>
      </c>
      <c r="J945">
        <f>(moras__2[[#This Row],[EDAD]]-AVERAGE(I:I))/ _xlfn.STDEV.P(I:I)</f>
        <v>7.7192871170365177E-2</v>
      </c>
      <c r="K945" t="str">
        <f>IF(ABS(moras__2[[#This Row],[Z-Score de edad]])&gt;1.96, "Atípico","Normal")</f>
        <v>Normal</v>
      </c>
      <c r="L945">
        <f>(moras__2[[#This Row],[SALARIO]]-AVERAGE(C:C)) / _xlfn.STDEV.P(C:C)</f>
        <v>4.1946991761193195E-2</v>
      </c>
      <c r="M945" t="str">
        <f>IF(ABS(moras__2[[#This Row],[Z-Score de salario]])&gt;1.96, "Atípico", "Normal")</f>
        <v>Normal</v>
      </c>
      <c r="N945" s="5">
        <f t="shared" si="42"/>
        <v>691550</v>
      </c>
      <c r="O945" s="5">
        <f t="shared" si="43"/>
        <v>43</v>
      </c>
      <c r="P945" s="5" t="str">
        <f t="shared" si="44"/>
        <v>ASALARIADO</v>
      </c>
      <c r="Q945" s="5">
        <f>IF($H945="SI", $O945, _xludf.NA())</f>
        <v>43</v>
      </c>
      <c r="R945" s="5" t="e">
        <f ca="1">IF($H945="NO",$O945, _xludf.NA())</f>
        <v>#NAME?</v>
      </c>
      <c r="S945" s="5">
        <f>IF($H945="SI",$N945, _xludf.NA())</f>
        <v>691550</v>
      </c>
      <c r="T945" s="5" t="e">
        <f ca="1">IF($H945="NO",$N945, _xludf.NA())</f>
        <v>#NAME?</v>
      </c>
    </row>
    <row r="946" spans="1:20" x14ac:dyDescent="0.3">
      <c r="A946">
        <v>945</v>
      </c>
      <c r="B946" t="s">
        <v>15</v>
      </c>
      <c r="C946">
        <v>322474</v>
      </c>
      <c r="D946" t="s">
        <v>17</v>
      </c>
      <c r="E946" t="s">
        <v>16</v>
      </c>
      <c r="F946" t="s">
        <v>12</v>
      </c>
      <c r="G946" t="s">
        <v>13</v>
      </c>
      <c r="H946" t="s">
        <v>13</v>
      </c>
      <c r="I946">
        <v>28</v>
      </c>
      <c r="J946">
        <f>(moras__2[[#This Row],[EDAD]]-AVERAGE(I:I))/ _xlfn.STDEV.P(I:I)</f>
        <v>-0.98154302243891756</v>
      </c>
      <c r="K946" t="str">
        <f>IF(ABS(moras__2[[#This Row],[Z-Score de edad]])&gt;1.96, "Atípico","Normal")</f>
        <v>Normal</v>
      </c>
      <c r="L946">
        <f>(moras__2[[#This Row],[SALARIO]]-AVERAGE(C:C)) / _xlfn.STDEV.P(C:C)</f>
        <v>-0.41318474032858432</v>
      </c>
      <c r="M946" t="str">
        <f>IF(ABS(moras__2[[#This Row],[Z-Score de salario]])&gt;1.96, "Atípico", "Normal")</f>
        <v>Normal</v>
      </c>
      <c r="N946" s="5">
        <f t="shared" si="42"/>
        <v>322474</v>
      </c>
      <c r="O946" s="5">
        <f t="shared" si="43"/>
        <v>28</v>
      </c>
      <c r="P946" s="5" t="str">
        <f t="shared" si="44"/>
        <v>ASEGURADO VOLUNTARIO</v>
      </c>
      <c r="Q946" s="5" t="e">
        <f ca="1">IF($H946="SI", $O946, _xludf.NA())</f>
        <v>#NAME?</v>
      </c>
      <c r="R946" s="5">
        <f>IF($H946="NO",$O946, _xludf.NA())</f>
        <v>28</v>
      </c>
      <c r="S946" s="5" t="e">
        <f ca="1">IF($H946="SI",$N946, _xludf.NA())</f>
        <v>#NAME?</v>
      </c>
      <c r="T946" s="5">
        <f>IF($H946="NO",$N946, _xludf.NA())</f>
        <v>322474</v>
      </c>
    </row>
    <row r="947" spans="1:20" x14ac:dyDescent="0.3">
      <c r="A947">
        <v>946</v>
      </c>
      <c r="B947" t="s">
        <v>9</v>
      </c>
      <c r="C947">
        <v>540083</v>
      </c>
      <c r="D947" t="s">
        <v>18</v>
      </c>
      <c r="E947" t="s">
        <v>16</v>
      </c>
      <c r="F947" t="s">
        <v>12</v>
      </c>
      <c r="G947" t="s">
        <v>13</v>
      </c>
      <c r="H947" t="s">
        <v>12</v>
      </c>
      <c r="I947">
        <v>60</v>
      </c>
      <c r="J947">
        <f>(moras__2[[#This Row],[EDAD]]-AVERAGE(I:I))/ _xlfn.STDEV.P(I:I)</f>
        <v>1.2770935505942189</v>
      </c>
      <c r="K947" t="str">
        <f>IF(ABS(moras__2[[#This Row],[Z-Score de edad]])&gt;1.96, "Atípico","Normal")</f>
        <v>Normal</v>
      </c>
      <c r="L947">
        <f>(moras__2[[#This Row],[SALARIO]]-AVERAGE(C:C)) / _xlfn.STDEV.P(C:C)</f>
        <v>-0.1448368632292216</v>
      </c>
      <c r="M947" t="str">
        <f>IF(ABS(moras__2[[#This Row],[Z-Score de salario]])&gt;1.96, "Atípico", "Normal")</f>
        <v>Normal</v>
      </c>
      <c r="N947" s="5">
        <f t="shared" si="42"/>
        <v>540083</v>
      </c>
      <c r="O947" s="5">
        <f t="shared" si="43"/>
        <v>60</v>
      </c>
      <c r="P947" s="5" t="str">
        <f t="shared" si="44"/>
        <v>TRABAJADOR INDEPENDIENTE</v>
      </c>
      <c r="Q947" s="5">
        <f>IF($H947="SI", $O947, _xludf.NA())</f>
        <v>60</v>
      </c>
      <c r="R947" s="5" t="e">
        <f ca="1">IF($H947="NO",$O947, _xludf.NA())</f>
        <v>#NAME?</v>
      </c>
      <c r="S947" s="5">
        <f>IF($H947="SI",$N947, _xludf.NA())</f>
        <v>540083</v>
      </c>
      <c r="T947" s="5" t="e">
        <f ca="1">IF($H947="NO",$N947, _xludf.NA())</f>
        <v>#NAME?</v>
      </c>
    </row>
    <row r="948" spans="1:20" x14ac:dyDescent="0.3">
      <c r="A948">
        <v>947</v>
      </c>
      <c r="B948" t="s">
        <v>15</v>
      </c>
      <c r="C948">
        <v>291108</v>
      </c>
      <c r="D948" t="s">
        <v>10</v>
      </c>
      <c r="E948" t="s">
        <v>16</v>
      </c>
      <c r="F948" t="s">
        <v>12</v>
      </c>
      <c r="G948" t="s">
        <v>12</v>
      </c>
      <c r="H948" t="s">
        <v>13</v>
      </c>
      <c r="I948">
        <v>40</v>
      </c>
      <c r="J948">
        <f>(moras__2[[#This Row],[EDAD]]-AVERAGE(I:I))/ _xlfn.STDEV.P(I:I)</f>
        <v>-0.13455430755149136</v>
      </c>
      <c r="K948" t="str">
        <f>IF(ABS(moras__2[[#This Row],[Z-Score de edad]])&gt;1.96, "Atípico","Normal")</f>
        <v>Normal</v>
      </c>
      <c r="L948">
        <f>(moras__2[[#This Row],[SALARIO]]-AVERAGE(C:C)) / _xlfn.STDEV.P(C:C)</f>
        <v>-0.45186420447344328</v>
      </c>
      <c r="M948" t="str">
        <f>IF(ABS(moras__2[[#This Row],[Z-Score de salario]])&gt;1.96, "Atípico", "Normal")</f>
        <v>Normal</v>
      </c>
      <c r="N948" s="5">
        <f t="shared" si="42"/>
        <v>291108</v>
      </c>
      <c r="O948" s="5">
        <f t="shared" si="43"/>
        <v>40</v>
      </c>
      <c r="P948" s="5" t="str">
        <f t="shared" si="44"/>
        <v>ASALARIADO</v>
      </c>
      <c r="Q948" s="5" t="e">
        <f ca="1">IF($H948="SI", $O948, _xludf.NA())</f>
        <v>#NAME?</v>
      </c>
      <c r="R948" s="5">
        <f>IF($H948="NO",$O948, _xludf.NA())</f>
        <v>40</v>
      </c>
      <c r="S948" s="5" t="e">
        <f ca="1">IF($H948="SI",$N948, _xludf.NA())</f>
        <v>#NAME?</v>
      </c>
      <c r="T948" s="5">
        <f>IF($H948="NO",$N948, _xludf.NA())</f>
        <v>291108</v>
      </c>
    </row>
    <row r="949" spans="1:20" x14ac:dyDescent="0.3">
      <c r="A949">
        <v>948</v>
      </c>
      <c r="B949" t="s">
        <v>15</v>
      </c>
      <c r="C949">
        <v>557449.5</v>
      </c>
      <c r="D949" t="s">
        <v>10</v>
      </c>
      <c r="E949" t="s">
        <v>11</v>
      </c>
      <c r="F949" t="s">
        <v>12</v>
      </c>
      <c r="G949" t="s">
        <v>13</v>
      </c>
      <c r="H949" t="s">
        <v>13</v>
      </c>
      <c r="I949">
        <v>36</v>
      </c>
      <c r="J949">
        <f>(moras__2[[#This Row],[EDAD]]-AVERAGE(I:I))/ _xlfn.STDEV.P(I:I)</f>
        <v>-0.41688387918063341</v>
      </c>
      <c r="K949" t="str">
        <f>IF(ABS(moras__2[[#This Row],[Z-Score de edad]])&gt;1.96, "Atípico","Normal")</f>
        <v>Normal</v>
      </c>
      <c r="L949">
        <f>(moras__2[[#This Row],[SALARIO]]-AVERAGE(C:C)) / _xlfn.STDEV.P(C:C)</f>
        <v>-0.12342109730204909</v>
      </c>
      <c r="M949" t="str">
        <f>IF(ABS(moras__2[[#This Row],[Z-Score de salario]])&gt;1.96, "Atípico", "Normal")</f>
        <v>Normal</v>
      </c>
      <c r="N949" s="5">
        <f t="shared" si="42"/>
        <v>557449.5</v>
      </c>
      <c r="O949" s="5">
        <f t="shared" si="43"/>
        <v>36</v>
      </c>
      <c r="P949" s="5" t="str">
        <f t="shared" si="44"/>
        <v>ASALARIADO</v>
      </c>
      <c r="Q949" s="5" t="e">
        <f ca="1">IF($H949="SI", $O949, _xludf.NA())</f>
        <v>#NAME?</v>
      </c>
      <c r="R949" s="5">
        <f>IF($H949="NO",$O949, _xludf.NA())</f>
        <v>36</v>
      </c>
      <c r="S949" s="5" t="e">
        <f ca="1">IF($H949="SI",$N949, _xludf.NA())</f>
        <v>#NAME?</v>
      </c>
      <c r="T949" s="5">
        <f>IF($H949="NO",$N949, _xludf.NA())</f>
        <v>557449.5</v>
      </c>
    </row>
    <row r="950" spans="1:20" x14ac:dyDescent="0.3">
      <c r="A950">
        <v>949</v>
      </c>
      <c r="B950" t="s">
        <v>9</v>
      </c>
      <c r="C950">
        <v>682612</v>
      </c>
      <c r="D950" t="s">
        <v>10</v>
      </c>
      <c r="E950" t="s">
        <v>16</v>
      </c>
      <c r="F950" t="s">
        <v>12</v>
      </c>
      <c r="G950" t="s">
        <v>13</v>
      </c>
      <c r="H950" t="s">
        <v>13</v>
      </c>
      <c r="I950">
        <v>31</v>
      </c>
      <c r="J950">
        <f>(moras__2[[#This Row],[EDAD]]-AVERAGE(I:I))/ _xlfn.STDEV.P(I:I)</f>
        <v>-0.769795843717061</v>
      </c>
      <c r="K950" t="str">
        <f>IF(ABS(moras__2[[#This Row],[Z-Score de edad]])&gt;1.96, "Atípico","Normal")</f>
        <v>Normal</v>
      </c>
      <c r="L950">
        <f>(moras__2[[#This Row],[SALARIO]]-AVERAGE(C:C)) / _xlfn.STDEV.P(C:C)</f>
        <v>3.092495992650757E-2</v>
      </c>
      <c r="M950" t="str">
        <f>IF(ABS(moras__2[[#This Row],[Z-Score de salario]])&gt;1.96, "Atípico", "Normal")</f>
        <v>Normal</v>
      </c>
      <c r="N950" s="5">
        <f t="shared" si="42"/>
        <v>682612</v>
      </c>
      <c r="O950" s="5">
        <f t="shared" si="43"/>
        <v>31</v>
      </c>
      <c r="P950" s="5" t="str">
        <f t="shared" si="44"/>
        <v>ASALARIADO</v>
      </c>
      <c r="Q950" s="5" t="e">
        <f ca="1">IF($H950="SI", $O950, _xludf.NA())</f>
        <v>#NAME?</v>
      </c>
      <c r="R950" s="5">
        <f>IF($H950="NO",$O950, _xludf.NA())</f>
        <v>31</v>
      </c>
      <c r="S950" s="5" t="e">
        <f ca="1">IF($H950="SI",$N950, _xludf.NA())</f>
        <v>#NAME?</v>
      </c>
      <c r="T950" s="5">
        <f>IF($H950="NO",$N950, _xludf.NA())</f>
        <v>682612</v>
      </c>
    </row>
    <row r="951" spans="1:20" x14ac:dyDescent="0.3">
      <c r="A951">
        <v>950</v>
      </c>
      <c r="B951" t="s">
        <v>15</v>
      </c>
      <c r="C951">
        <v>359550</v>
      </c>
      <c r="D951" t="s">
        <v>10</v>
      </c>
      <c r="E951" t="s">
        <v>16</v>
      </c>
      <c r="F951" t="s">
        <v>12</v>
      </c>
      <c r="G951" t="s">
        <v>13</v>
      </c>
      <c r="H951" t="s">
        <v>13</v>
      </c>
      <c r="I951">
        <v>54</v>
      </c>
      <c r="J951">
        <f>(moras__2[[#This Row],[EDAD]]-AVERAGE(I:I))/ _xlfn.STDEV.P(I:I)</f>
        <v>0.85359919315050581</v>
      </c>
      <c r="K951" t="str">
        <f>IF(ABS(moras__2[[#This Row],[Z-Score de edad]])&gt;1.96, "Atípico","Normal")</f>
        <v>Normal</v>
      </c>
      <c r="L951">
        <f>(moras__2[[#This Row],[SALARIO]]-AVERAGE(C:C)) / _xlfn.STDEV.P(C:C)</f>
        <v>-0.3674639020758651</v>
      </c>
      <c r="M951" t="str">
        <f>IF(ABS(moras__2[[#This Row],[Z-Score de salario]])&gt;1.96, "Atípico", "Normal")</f>
        <v>Normal</v>
      </c>
      <c r="N951" s="5">
        <f t="shared" si="42"/>
        <v>359550</v>
      </c>
      <c r="O951" s="5">
        <f t="shared" si="43"/>
        <v>54</v>
      </c>
      <c r="P951" s="5" t="str">
        <f t="shared" si="44"/>
        <v>ASALARIADO</v>
      </c>
      <c r="Q951" s="5" t="e">
        <f ca="1">IF($H951="SI", $O951, _xludf.NA())</f>
        <v>#NAME?</v>
      </c>
      <c r="R951" s="5">
        <f>IF($H951="NO",$O951, _xludf.NA())</f>
        <v>54</v>
      </c>
      <c r="S951" s="5" t="e">
        <f ca="1">IF($H951="SI",$N951, _xludf.NA())</f>
        <v>#NAME?</v>
      </c>
      <c r="T951" s="5">
        <f>IF($H951="NO",$N951, _xludf.NA())</f>
        <v>359550</v>
      </c>
    </row>
    <row r="952" spans="1:20" x14ac:dyDescent="0.3">
      <c r="A952">
        <v>951</v>
      </c>
      <c r="B952" t="s">
        <v>15</v>
      </c>
      <c r="C952">
        <v>444886.15</v>
      </c>
      <c r="D952" t="s">
        <v>10</v>
      </c>
      <c r="E952" t="s">
        <v>16</v>
      </c>
      <c r="F952" t="s">
        <v>12</v>
      </c>
      <c r="G952" t="s">
        <v>13</v>
      </c>
      <c r="H952" t="s">
        <v>13</v>
      </c>
      <c r="I952">
        <v>43</v>
      </c>
      <c r="J952">
        <f>(moras__2[[#This Row],[EDAD]]-AVERAGE(I:I))/ _xlfn.STDEV.P(I:I)</f>
        <v>7.7192871170365177E-2</v>
      </c>
      <c r="K952" t="str">
        <f>IF(ABS(moras__2[[#This Row],[Z-Score de edad]])&gt;1.96, "Atípico","Normal")</f>
        <v>Normal</v>
      </c>
      <c r="L952">
        <f>(moras__2[[#This Row],[SALARIO]]-AVERAGE(C:C)) / _xlfn.STDEV.P(C:C)</f>
        <v>-0.26223031940082508</v>
      </c>
      <c r="M952" t="str">
        <f>IF(ABS(moras__2[[#This Row],[Z-Score de salario]])&gt;1.96, "Atípico", "Normal")</f>
        <v>Normal</v>
      </c>
      <c r="N952" s="5">
        <f t="shared" si="42"/>
        <v>444886.15</v>
      </c>
      <c r="O952" s="5">
        <f t="shared" si="43"/>
        <v>43</v>
      </c>
      <c r="P952" s="5" t="str">
        <f t="shared" si="44"/>
        <v>ASALARIADO</v>
      </c>
      <c r="Q952" s="5" t="e">
        <f ca="1">IF($H952="SI", $O952, _xludf.NA())</f>
        <v>#NAME?</v>
      </c>
      <c r="R952" s="5">
        <f>IF($H952="NO",$O952, _xludf.NA())</f>
        <v>43</v>
      </c>
      <c r="S952" s="5" t="e">
        <f ca="1">IF($H952="SI",$N952, _xludf.NA())</f>
        <v>#NAME?</v>
      </c>
      <c r="T952" s="5">
        <f>IF($H952="NO",$N952, _xludf.NA())</f>
        <v>444886.15</v>
      </c>
    </row>
    <row r="953" spans="1:20" x14ac:dyDescent="0.3">
      <c r="A953">
        <v>952</v>
      </c>
      <c r="B953" t="s">
        <v>9</v>
      </c>
      <c r="C953">
        <v>1027375.02</v>
      </c>
      <c r="D953" t="s">
        <v>14</v>
      </c>
      <c r="E953" t="s">
        <v>11</v>
      </c>
      <c r="F953" t="s">
        <v>12</v>
      </c>
      <c r="G953" t="s">
        <v>13</v>
      </c>
      <c r="H953" t="s">
        <v>13</v>
      </c>
      <c r="I953">
        <v>65</v>
      </c>
      <c r="J953">
        <f>(moras__2[[#This Row],[EDAD]]-AVERAGE(I:I))/ _xlfn.STDEV.P(I:I)</f>
        <v>1.6300055151306465</v>
      </c>
      <c r="K953" t="str">
        <f>IF(ABS(moras__2[[#This Row],[Z-Score de edad]])&gt;1.96, "Atípico","Normal")</f>
        <v>Normal</v>
      </c>
      <c r="L953">
        <f>(moras__2[[#This Row],[SALARIO]]-AVERAGE(C:C)) / _xlfn.STDEV.P(C:C)</f>
        <v>0.45607476769808475</v>
      </c>
      <c r="M953" t="str">
        <f>IF(ABS(moras__2[[#This Row],[Z-Score de salario]])&gt;1.96, "Atípico", "Normal")</f>
        <v>Normal</v>
      </c>
      <c r="N953" s="5">
        <f t="shared" si="42"/>
        <v>1027375.02</v>
      </c>
      <c r="O953" s="5">
        <f t="shared" si="43"/>
        <v>65</v>
      </c>
      <c r="P953" s="5" t="str">
        <f t="shared" si="44"/>
        <v>PENSIONADOS EN SU PROPIO SISTEMA</v>
      </c>
      <c r="Q953" s="5" t="e">
        <f ca="1">IF($H953="SI", $O953, _xludf.NA())</f>
        <v>#NAME?</v>
      </c>
      <c r="R953" s="5">
        <f>IF($H953="NO",$O953, _xludf.NA())</f>
        <v>65</v>
      </c>
      <c r="S953" s="5" t="e">
        <f ca="1">IF($H953="SI",$N953, _xludf.NA())</f>
        <v>#NAME?</v>
      </c>
      <c r="T953" s="5">
        <f>IF($H953="NO",$N953, _xludf.NA())</f>
        <v>1027375.02</v>
      </c>
    </row>
    <row r="954" spans="1:20" x14ac:dyDescent="0.3">
      <c r="A954">
        <v>953</v>
      </c>
      <c r="B954" t="s">
        <v>9</v>
      </c>
      <c r="C954">
        <v>297046</v>
      </c>
      <c r="D954" t="s">
        <v>17</v>
      </c>
      <c r="E954" t="s">
        <v>16</v>
      </c>
      <c r="F954" t="s">
        <v>12</v>
      </c>
      <c r="G954" t="s">
        <v>13</v>
      </c>
      <c r="H954" t="s">
        <v>13</v>
      </c>
      <c r="I954">
        <v>24</v>
      </c>
      <c r="J954">
        <f>(moras__2[[#This Row],[EDAD]]-AVERAGE(I:I))/ _xlfn.STDEV.P(I:I)</f>
        <v>-1.2638725940680595</v>
      </c>
      <c r="K954" t="str">
        <f>IF(ABS(moras__2[[#This Row],[Z-Score de edad]])&gt;1.96, "Atípico","Normal")</f>
        <v>Normal</v>
      </c>
      <c r="L954">
        <f>(moras__2[[#This Row],[SALARIO]]-AVERAGE(C:C)) / _xlfn.STDEV.P(C:C)</f>
        <v>-0.44454166866740574</v>
      </c>
      <c r="M954" t="str">
        <f>IF(ABS(moras__2[[#This Row],[Z-Score de salario]])&gt;1.96, "Atípico", "Normal")</f>
        <v>Normal</v>
      </c>
      <c r="N954" s="5">
        <f t="shared" si="42"/>
        <v>297046</v>
      </c>
      <c r="O954" s="5">
        <f t="shared" si="43"/>
        <v>24</v>
      </c>
      <c r="P954" s="5" t="str">
        <f t="shared" si="44"/>
        <v>ASEGURADO VOLUNTARIO</v>
      </c>
      <c r="Q954" s="5" t="e">
        <f ca="1">IF($H954="SI", $O954, _xludf.NA())</f>
        <v>#NAME?</v>
      </c>
      <c r="R954" s="5">
        <f>IF($H954="NO",$O954, _xludf.NA())</f>
        <v>24</v>
      </c>
      <c r="S954" s="5" t="e">
        <f ca="1">IF($H954="SI",$N954, _xludf.NA())</f>
        <v>#NAME?</v>
      </c>
      <c r="T954" s="5">
        <f>IF($H954="NO",$N954, _xludf.NA())</f>
        <v>297046</v>
      </c>
    </row>
    <row r="955" spans="1:20" x14ac:dyDescent="0.3">
      <c r="A955">
        <v>954</v>
      </c>
      <c r="B955" t="s">
        <v>9</v>
      </c>
      <c r="C955">
        <v>266831.25</v>
      </c>
      <c r="D955" t="s">
        <v>10</v>
      </c>
      <c r="E955" t="s">
        <v>16</v>
      </c>
      <c r="F955" t="s">
        <v>12</v>
      </c>
      <c r="G955" t="s">
        <v>13</v>
      </c>
      <c r="H955" t="s">
        <v>13</v>
      </c>
      <c r="I955">
        <v>21</v>
      </c>
      <c r="J955">
        <f>(moras__2[[#This Row],[EDAD]]-AVERAGE(I:I))/ _xlfn.STDEV.P(I:I)</f>
        <v>-1.4756197727899161</v>
      </c>
      <c r="K955" t="str">
        <f>IF(ABS(moras__2[[#This Row],[Z-Score de edad]])&gt;1.96, "Atípico","Normal")</f>
        <v>Normal</v>
      </c>
      <c r="L955">
        <f>(moras__2[[#This Row],[SALARIO]]-AVERAGE(C:C)) / _xlfn.STDEV.P(C:C)</f>
        <v>-0.48180145121127099</v>
      </c>
      <c r="M955" t="str">
        <f>IF(ABS(moras__2[[#This Row],[Z-Score de salario]])&gt;1.96, "Atípico", "Normal")</f>
        <v>Normal</v>
      </c>
      <c r="N955" s="5">
        <f t="shared" si="42"/>
        <v>266831.25</v>
      </c>
      <c r="O955" s="5">
        <f t="shared" si="43"/>
        <v>21</v>
      </c>
      <c r="P955" s="5" t="str">
        <f t="shared" si="44"/>
        <v>ASALARIADO</v>
      </c>
      <c r="Q955" s="5" t="e">
        <f ca="1">IF($H955="SI", $O955, _xludf.NA())</f>
        <v>#NAME?</v>
      </c>
      <c r="R955" s="5">
        <f>IF($H955="NO",$O955, _xludf.NA())</f>
        <v>21</v>
      </c>
      <c r="S955" s="5" t="e">
        <f ca="1">IF($H955="SI",$N955, _xludf.NA())</f>
        <v>#NAME?</v>
      </c>
      <c r="T955" s="5">
        <f>IF($H955="NO",$N955, _xludf.NA())</f>
        <v>266831.25</v>
      </c>
    </row>
    <row r="956" spans="1:20" x14ac:dyDescent="0.3">
      <c r="A956">
        <v>955</v>
      </c>
      <c r="B956" t="s">
        <v>9</v>
      </c>
      <c r="C956">
        <v>943684.2</v>
      </c>
      <c r="D956" t="s">
        <v>10</v>
      </c>
      <c r="E956" t="s">
        <v>11</v>
      </c>
      <c r="F956" t="s">
        <v>12</v>
      </c>
      <c r="G956" t="s">
        <v>13</v>
      </c>
      <c r="H956" t="s">
        <v>13</v>
      </c>
      <c r="I956">
        <v>39</v>
      </c>
      <c r="J956">
        <f>(moras__2[[#This Row],[EDAD]]-AVERAGE(I:I))/ _xlfn.STDEV.P(I:I)</f>
        <v>-0.20513670045877688</v>
      </c>
      <c r="K956" t="str">
        <f>IF(ABS(moras__2[[#This Row],[Z-Score de edad]])&gt;1.96, "Atípico","Normal")</f>
        <v>Normal</v>
      </c>
      <c r="L956">
        <f>(moras__2[[#This Row],[SALARIO]]-AVERAGE(C:C)) / _xlfn.STDEV.P(C:C)</f>
        <v>0.35287014895664987</v>
      </c>
      <c r="M956" t="str">
        <f>IF(ABS(moras__2[[#This Row],[Z-Score de salario]])&gt;1.96, "Atípico", "Normal")</f>
        <v>Normal</v>
      </c>
      <c r="N956" s="5">
        <f t="shared" si="42"/>
        <v>943684.2</v>
      </c>
      <c r="O956" s="5">
        <f t="shared" si="43"/>
        <v>39</v>
      </c>
      <c r="P956" s="5" t="str">
        <f t="shared" si="44"/>
        <v>ASALARIADO</v>
      </c>
      <c r="Q956" s="5" t="e">
        <f ca="1">IF($H956="SI", $O956, _xludf.NA())</f>
        <v>#NAME?</v>
      </c>
      <c r="R956" s="5">
        <f>IF($H956="NO",$O956, _xludf.NA())</f>
        <v>39</v>
      </c>
      <c r="S956" s="5" t="e">
        <f ca="1">IF($H956="SI",$N956, _xludf.NA())</f>
        <v>#NAME?</v>
      </c>
      <c r="T956" s="5">
        <f>IF($H956="NO",$N956, _xludf.NA())</f>
        <v>943684.2</v>
      </c>
    </row>
    <row r="957" spans="1:20" x14ac:dyDescent="0.3">
      <c r="A957">
        <v>956</v>
      </c>
      <c r="B957" t="s">
        <v>9</v>
      </c>
      <c r="C957">
        <v>814208</v>
      </c>
      <c r="D957" t="s">
        <v>18</v>
      </c>
      <c r="E957" t="s">
        <v>16</v>
      </c>
      <c r="F957" t="s">
        <v>12</v>
      </c>
      <c r="G957" t="s">
        <v>13</v>
      </c>
      <c r="H957" t="s">
        <v>13</v>
      </c>
      <c r="I957">
        <v>49</v>
      </c>
      <c r="J957">
        <f>(moras__2[[#This Row],[EDAD]]-AVERAGE(I:I))/ _xlfn.STDEV.P(I:I)</f>
        <v>0.50068722861407822</v>
      </c>
      <c r="K957" t="str">
        <f>IF(ABS(moras__2[[#This Row],[Z-Score de edad]])&gt;1.96, "Atípico","Normal")</f>
        <v>Normal</v>
      </c>
      <c r="L957">
        <f>(moras__2[[#This Row],[SALARIO]]-AVERAGE(C:C)) / _xlfn.STDEV.P(C:C)</f>
        <v>0.19320458638850013</v>
      </c>
      <c r="M957" t="str">
        <f>IF(ABS(moras__2[[#This Row],[Z-Score de salario]])&gt;1.96, "Atípico", "Normal")</f>
        <v>Normal</v>
      </c>
      <c r="N957" s="5">
        <f t="shared" si="42"/>
        <v>814208</v>
      </c>
      <c r="O957" s="5">
        <f t="shared" si="43"/>
        <v>49</v>
      </c>
      <c r="P957" s="5" t="str">
        <f t="shared" si="44"/>
        <v>TRABAJADOR INDEPENDIENTE</v>
      </c>
      <c r="Q957" s="5" t="e">
        <f ca="1">IF($H957="SI", $O957, _xludf.NA())</f>
        <v>#NAME?</v>
      </c>
      <c r="R957" s="5">
        <f>IF($H957="NO",$O957, _xludf.NA())</f>
        <v>49</v>
      </c>
      <c r="S957" s="5" t="e">
        <f ca="1">IF($H957="SI",$N957, _xludf.NA())</f>
        <v>#NAME?</v>
      </c>
      <c r="T957" s="5">
        <f>IF($H957="NO",$N957, _xludf.NA())</f>
        <v>814208</v>
      </c>
    </row>
    <row r="958" spans="1:20" x14ac:dyDescent="0.3">
      <c r="A958">
        <v>957</v>
      </c>
      <c r="B958" t="s">
        <v>9</v>
      </c>
      <c r="C958">
        <v>298155</v>
      </c>
      <c r="D958" t="s">
        <v>18</v>
      </c>
      <c r="E958" t="s">
        <v>16</v>
      </c>
      <c r="F958" t="s">
        <v>12</v>
      </c>
      <c r="G958" t="s">
        <v>13</v>
      </c>
      <c r="H958" t="s">
        <v>13</v>
      </c>
      <c r="I958">
        <v>63</v>
      </c>
      <c r="J958">
        <f>(moras__2[[#This Row],[EDAD]]-AVERAGE(I:I))/ _xlfn.STDEV.P(I:I)</f>
        <v>1.4888407293160755</v>
      </c>
      <c r="K958" t="str">
        <f>IF(ABS(moras__2[[#This Row],[Z-Score de edad]])&gt;1.96, "Atípico","Normal")</f>
        <v>Normal</v>
      </c>
      <c r="L958">
        <f>(moras__2[[#This Row],[SALARIO]]-AVERAGE(C:C)) / _xlfn.STDEV.P(C:C)</f>
        <v>-0.44317408830214883</v>
      </c>
      <c r="M958" t="str">
        <f>IF(ABS(moras__2[[#This Row],[Z-Score de salario]])&gt;1.96, "Atípico", "Normal")</f>
        <v>Normal</v>
      </c>
      <c r="N958" s="5">
        <f t="shared" si="42"/>
        <v>298155</v>
      </c>
      <c r="O958" s="5">
        <f t="shared" si="43"/>
        <v>63</v>
      </c>
      <c r="P958" s="5" t="str">
        <f t="shared" si="44"/>
        <v>TRABAJADOR INDEPENDIENTE</v>
      </c>
      <c r="Q958" s="5" t="e">
        <f ca="1">IF($H958="SI", $O958, _xludf.NA())</f>
        <v>#NAME?</v>
      </c>
      <c r="R958" s="5">
        <f>IF($H958="NO",$O958, _xludf.NA())</f>
        <v>63</v>
      </c>
      <c r="S958" s="5" t="e">
        <f ca="1">IF($H958="SI",$N958, _xludf.NA())</f>
        <v>#NAME?</v>
      </c>
      <c r="T958" s="5">
        <f>IF($H958="NO",$N958, _xludf.NA())</f>
        <v>298155</v>
      </c>
    </row>
    <row r="959" spans="1:20" x14ac:dyDescent="0.3">
      <c r="A959">
        <v>958</v>
      </c>
      <c r="B959" t="s">
        <v>15</v>
      </c>
      <c r="C959">
        <v>1102583.95</v>
      </c>
      <c r="D959" t="s">
        <v>10</v>
      </c>
      <c r="E959" t="s">
        <v>16</v>
      </c>
      <c r="F959" t="s">
        <v>12</v>
      </c>
      <c r="G959" t="s">
        <v>13</v>
      </c>
      <c r="H959" t="s">
        <v>13</v>
      </c>
      <c r="I959">
        <v>36</v>
      </c>
      <c r="J959">
        <f>(moras__2[[#This Row],[EDAD]]-AVERAGE(I:I))/ _xlfn.STDEV.P(I:I)</f>
        <v>-0.41688387918063341</v>
      </c>
      <c r="K959" t="str">
        <f>IF(ABS(moras__2[[#This Row],[Z-Score de edad]])&gt;1.96, "Atípico","Normal")</f>
        <v>Normal</v>
      </c>
      <c r="L959">
        <f>(moras__2[[#This Row],[SALARIO]]-AVERAGE(C:C)) / _xlfn.STDEV.P(C:C)</f>
        <v>0.54881981364937604</v>
      </c>
      <c r="M959" t="str">
        <f>IF(ABS(moras__2[[#This Row],[Z-Score de salario]])&gt;1.96, "Atípico", "Normal")</f>
        <v>Normal</v>
      </c>
      <c r="N959" s="5">
        <f t="shared" si="42"/>
        <v>1102583.95</v>
      </c>
      <c r="O959" s="5">
        <f t="shared" si="43"/>
        <v>36</v>
      </c>
      <c r="P959" s="5" t="str">
        <f t="shared" si="44"/>
        <v>ASALARIADO</v>
      </c>
      <c r="Q959" s="5" t="e">
        <f ca="1">IF($H959="SI", $O959, _xludf.NA())</f>
        <v>#NAME?</v>
      </c>
      <c r="R959" s="5">
        <f>IF($H959="NO",$O959, _xludf.NA())</f>
        <v>36</v>
      </c>
      <c r="S959" s="5" t="e">
        <f ca="1">IF($H959="SI",$N959, _xludf.NA())</f>
        <v>#NAME?</v>
      </c>
      <c r="T959" s="5">
        <f>IF($H959="NO",$N959, _xludf.NA())</f>
        <v>1102583.95</v>
      </c>
    </row>
    <row r="960" spans="1:20" x14ac:dyDescent="0.3">
      <c r="A960">
        <v>959</v>
      </c>
      <c r="B960" t="s">
        <v>9</v>
      </c>
      <c r="C960">
        <v>326749</v>
      </c>
      <c r="D960" t="s">
        <v>17</v>
      </c>
      <c r="E960" t="s">
        <v>16</v>
      </c>
      <c r="F960" t="s">
        <v>12</v>
      </c>
      <c r="G960" t="s">
        <v>13</v>
      </c>
      <c r="H960" t="s">
        <v>13</v>
      </c>
      <c r="I960">
        <v>47</v>
      </c>
      <c r="J960">
        <f>(moras__2[[#This Row],[EDAD]]-AVERAGE(I:I))/ _xlfn.STDEV.P(I:I)</f>
        <v>0.35952244279950724</v>
      </c>
      <c r="K960" t="str">
        <f>IF(ABS(moras__2[[#This Row],[Z-Score de edad]])&gt;1.96, "Atípico","Normal")</f>
        <v>Normal</v>
      </c>
      <c r="L960">
        <f>(moras__2[[#This Row],[SALARIO]]-AVERAGE(C:C)) / _xlfn.STDEV.P(C:C)</f>
        <v>-0.40791295848776077</v>
      </c>
      <c r="M960" t="str">
        <f>IF(ABS(moras__2[[#This Row],[Z-Score de salario]])&gt;1.96, "Atípico", "Normal")</f>
        <v>Normal</v>
      </c>
      <c r="N960" s="5">
        <f t="shared" si="42"/>
        <v>326749</v>
      </c>
      <c r="O960" s="5">
        <f t="shared" si="43"/>
        <v>47</v>
      </c>
      <c r="P960" s="5" t="str">
        <f t="shared" si="44"/>
        <v>ASEGURADO VOLUNTARIO</v>
      </c>
      <c r="Q960" s="5" t="e">
        <f ca="1">IF($H960="SI", $O960, _xludf.NA())</f>
        <v>#NAME?</v>
      </c>
      <c r="R960" s="5">
        <f>IF($H960="NO",$O960, _xludf.NA())</f>
        <v>47</v>
      </c>
      <c r="S960" s="5" t="e">
        <f ca="1">IF($H960="SI",$N960, _xludf.NA())</f>
        <v>#NAME?</v>
      </c>
      <c r="T960" s="5">
        <f>IF($H960="NO",$N960, _xludf.NA())</f>
        <v>326749</v>
      </c>
    </row>
    <row r="961" spans="1:20" x14ac:dyDescent="0.3">
      <c r="A961">
        <v>960</v>
      </c>
      <c r="B961" t="s">
        <v>9</v>
      </c>
      <c r="C961">
        <v>419576</v>
      </c>
      <c r="D961" t="s">
        <v>18</v>
      </c>
      <c r="E961" t="s">
        <v>16</v>
      </c>
      <c r="F961" t="s">
        <v>12</v>
      </c>
      <c r="G961" t="s">
        <v>13</v>
      </c>
      <c r="H961" t="s">
        <v>13</v>
      </c>
      <c r="I961">
        <v>59</v>
      </c>
      <c r="J961">
        <f>(moras__2[[#This Row],[EDAD]]-AVERAGE(I:I))/ _xlfn.STDEV.P(I:I)</f>
        <v>1.2065111576869334</v>
      </c>
      <c r="K961" t="str">
        <f>IF(ABS(moras__2[[#This Row],[Z-Score de edad]])&gt;1.96, "Atípico","Normal")</f>
        <v>Normal</v>
      </c>
      <c r="L961">
        <f>(moras__2[[#This Row],[SALARIO]]-AVERAGE(C:C)) / _xlfn.STDEV.P(C:C)</f>
        <v>-0.29344191920398782</v>
      </c>
      <c r="M961" t="str">
        <f>IF(ABS(moras__2[[#This Row],[Z-Score de salario]])&gt;1.96, "Atípico", "Normal")</f>
        <v>Normal</v>
      </c>
      <c r="N961" s="5">
        <f t="shared" si="42"/>
        <v>419576</v>
      </c>
      <c r="O961" s="5">
        <f t="shared" si="43"/>
        <v>59</v>
      </c>
      <c r="P961" s="5" t="str">
        <f t="shared" si="44"/>
        <v>TRABAJADOR INDEPENDIENTE</v>
      </c>
      <c r="Q961" s="5" t="e">
        <f ca="1">IF($H961="SI", $O961, _xludf.NA())</f>
        <v>#NAME?</v>
      </c>
      <c r="R961" s="5">
        <f>IF($H961="NO",$O961, _xludf.NA())</f>
        <v>59</v>
      </c>
      <c r="S961" s="5" t="e">
        <f ca="1">IF($H961="SI",$N961, _xludf.NA())</f>
        <v>#NAME?</v>
      </c>
      <c r="T961" s="5">
        <f>IF($H961="NO",$N961, _xludf.NA())</f>
        <v>419576</v>
      </c>
    </row>
    <row r="962" spans="1:20" x14ac:dyDescent="0.3">
      <c r="A962">
        <v>961</v>
      </c>
      <c r="B962" t="s">
        <v>15</v>
      </c>
      <c r="C962">
        <v>1828056.75</v>
      </c>
      <c r="D962" t="s">
        <v>10</v>
      </c>
      <c r="E962" t="s">
        <v>16</v>
      </c>
      <c r="F962" t="s">
        <v>12</v>
      </c>
      <c r="G962" t="s">
        <v>13</v>
      </c>
      <c r="H962" t="s">
        <v>13</v>
      </c>
      <c r="I962">
        <v>40</v>
      </c>
      <c r="J962">
        <f>(moras__2[[#This Row],[EDAD]]-AVERAGE(I:I))/ _xlfn.STDEV.P(I:I)</f>
        <v>-0.13455430755149136</v>
      </c>
      <c r="K962" t="str">
        <f>IF(ABS(moras__2[[#This Row],[Z-Score de edad]])&gt;1.96, "Atípico","Normal")</f>
        <v>Normal</v>
      </c>
      <c r="L962">
        <f>(moras__2[[#This Row],[SALARIO]]-AVERAGE(C:C)) / _xlfn.STDEV.P(C:C)</f>
        <v>1.4434477278134528</v>
      </c>
      <c r="M962" t="str">
        <f>IF(ABS(moras__2[[#This Row],[Z-Score de salario]])&gt;1.96, "Atípico", "Normal")</f>
        <v>Normal</v>
      </c>
      <c r="N962" s="5">
        <f t="shared" si="42"/>
        <v>1828056.75</v>
      </c>
      <c r="O962" s="5">
        <f t="shared" si="43"/>
        <v>40</v>
      </c>
      <c r="P962" s="5" t="str">
        <f t="shared" si="44"/>
        <v>ASALARIADO</v>
      </c>
      <c r="Q962" s="5" t="e">
        <f ca="1">IF($H962="SI", $O962, _xludf.NA())</f>
        <v>#NAME?</v>
      </c>
      <c r="R962" s="5">
        <f>IF($H962="NO",$O962, _xludf.NA())</f>
        <v>40</v>
      </c>
      <c r="S962" s="5" t="e">
        <f ca="1">IF($H962="SI",$N962, _xludf.NA())</f>
        <v>#NAME?</v>
      </c>
      <c r="T962" s="5">
        <f>IF($H962="NO",$N962, _xludf.NA())</f>
        <v>1828056.75</v>
      </c>
    </row>
    <row r="963" spans="1:20" x14ac:dyDescent="0.3">
      <c r="A963">
        <v>962</v>
      </c>
      <c r="B963" t="s">
        <v>9</v>
      </c>
      <c r="C963">
        <v>1335784.1399999999</v>
      </c>
      <c r="D963" t="s">
        <v>10</v>
      </c>
      <c r="E963" t="s">
        <v>16</v>
      </c>
      <c r="F963" t="s">
        <v>12</v>
      </c>
      <c r="G963" t="s">
        <v>13</v>
      </c>
      <c r="H963" t="s">
        <v>13</v>
      </c>
      <c r="I963">
        <v>36</v>
      </c>
      <c r="J963">
        <f>(moras__2[[#This Row],[EDAD]]-AVERAGE(I:I))/ _xlfn.STDEV.P(I:I)</f>
        <v>-0.41688387918063341</v>
      </c>
      <c r="K963" t="str">
        <f>IF(ABS(moras__2[[#This Row],[Z-Score de edad]])&gt;1.96, "Atípico","Normal")</f>
        <v>Normal</v>
      </c>
      <c r="L963">
        <f>(moras__2[[#This Row],[SALARIO]]-AVERAGE(C:C)) / _xlfn.STDEV.P(C:C)</f>
        <v>0.83639420591103819</v>
      </c>
      <c r="M963" t="str">
        <f>IF(ABS(moras__2[[#This Row],[Z-Score de salario]])&gt;1.96, "Atípico", "Normal")</f>
        <v>Normal</v>
      </c>
      <c r="N963" s="5">
        <f t="shared" ref="N963:N1026" si="45">IF(ISBLANK(C963),  MEDIAN($C$2:$C$5001), C963)</f>
        <v>1335784.1399999999</v>
      </c>
      <c r="O963" s="5">
        <f t="shared" ref="O963:O1026" si="46">IF(ISBLANK(I963), MEDIAN($I$2:$I$5001), I963)</f>
        <v>36</v>
      </c>
      <c r="P963" s="5" t="str">
        <f t="shared" ref="P963:P1026" si="47">IF(ISBLANK(D963), "ASALARIADO", D963)</f>
        <v>ASALARIADO</v>
      </c>
      <c r="Q963" s="5" t="e">
        <f ca="1">IF($H963="SI", $O963, _xludf.NA())</f>
        <v>#NAME?</v>
      </c>
      <c r="R963" s="5">
        <f>IF($H963="NO",$O963, _xludf.NA())</f>
        <v>36</v>
      </c>
      <c r="S963" s="5" t="e">
        <f ca="1">IF($H963="SI",$N963, _xludf.NA())</f>
        <v>#NAME?</v>
      </c>
      <c r="T963" s="5">
        <f>IF($H963="NO",$N963, _xludf.NA())</f>
        <v>1335784.1399999999</v>
      </c>
    </row>
    <row r="964" spans="1:20" x14ac:dyDescent="0.3">
      <c r="A964">
        <v>963</v>
      </c>
      <c r="B964" t="s">
        <v>9</v>
      </c>
      <c r="C964">
        <v>302470</v>
      </c>
      <c r="D964" t="s">
        <v>17</v>
      </c>
      <c r="E964" t="s">
        <v>16</v>
      </c>
      <c r="F964" t="s">
        <v>12</v>
      </c>
      <c r="G964" t="s">
        <v>13</v>
      </c>
      <c r="H964" t="s">
        <v>13</v>
      </c>
      <c r="I964">
        <v>43</v>
      </c>
      <c r="J964">
        <f>(moras__2[[#This Row],[EDAD]]-AVERAGE(I:I))/ _xlfn.STDEV.P(I:I)</f>
        <v>7.7192871170365177E-2</v>
      </c>
      <c r="K964" t="str">
        <f>IF(ABS(moras__2[[#This Row],[Z-Score de edad]])&gt;1.96, "Atípico","Normal")</f>
        <v>Normal</v>
      </c>
      <c r="L964">
        <f>(moras__2[[#This Row],[SALARIO]]-AVERAGE(C:C)) / _xlfn.STDEV.P(C:C)</f>
        <v>-0.43785297984760996</v>
      </c>
      <c r="M964" t="str">
        <f>IF(ABS(moras__2[[#This Row],[Z-Score de salario]])&gt;1.96, "Atípico", "Normal")</f>
        <v>Normal</v>
      </c>
      <c r="N964" s="5">
        <f t="shared" si="45"/>
        <v>302470</v>
      </c>
      <c r="O964" s="5">
        <f t="shared" si="46"/>
        <v>43</v>
      </c>
      <c r="P964" s="5" t="str">
        <f t="shared" si="47"/>
        <v>ASEGURADO VOLUNTARIO</v>
      </c>
      <c r="Q964" s="5" t="e">
        <f ca="1">IF($H964="SI", $O964, _xludf.NA())</f>
        <v>#NAME?</v>
      </c>
      <c r="R964" s="5">
        <f>IF($H964="NO",$O964, _xludf.NA())</f>
        <v>43</v>
      </c>
      <c r="S964" s="5" t="e">
        <f ca="1">IF($H964="SI",$N964, _xludf.NA())</f>
        <v>#NAME?</v>
      </c>
      <c r="T964" s="5">
        <f>IF($H964="NO",$N964, _xludf.NA())</f>
        <v>302470</v>
      </c>
    </row>
    <row r="965" spans="1:20" x14ac:dyDescent="0.3">
      <c r="A965">
        <v>964</v>
      </c>
      <c r="B965" t="s">
        <v>15</v>
      </c>
      <c r="C965">
        <v>538365</v>
      </c>
      <c r="D965" t="s">
        <v>14</v>
      </c>
      <c r="E965" t="s">
        <v>11</v>
      </c>
      <c r="F965" t="s">
        <v>12</v>
      </c>
      <c r="G965" t="s">
        <v>13</v>
      </c>
      <c r="H965" t="s">
        <v>13</v>
      </c>
      <c r="I965">
        <v>71</v>
      </c>
      <c r="J965">
        <f>(moras__2[[#This Row],[EDAD]]-AVERAGE(I:I))/ _xlfn.STDEV.P(I:I)</f>
        <v>2.0534998725743594</v>
      </c>
      <c r="K965" t="str">
        <f>IF(ABS(moras__2[[#This Row],[Z-Score de edad]])&gt;1.96, "Atípico","Normal")</f>
        <v>Atípico</v>
      </c>
      <c r="L965">
        <f>(moras__2[[#This Row],[SALARIO]]-AVERAGE(C:C)) / _xlfn.STDEV.P(C:C)</f>
        <v>-0.14695544128829408</v>
      </c>
      <c r="M965" t="str">
        <f>IF(ABS(moras__2[[#This Row],[Z-Score de salario]])&gt;1.96, "Atípico", "Normal")</f>
        <v>Normal</v>
      </c>
      <c r="N965" s="5">
        <f t="shared" si="45"/>
        <v>538365</v>
      </c>
      <c r="O965" s="5">
        <f t="shared" si="46"/>
        <v>71</v>
      </c>
      <c r="P965" s="5" t="str">
        <f t="shared" si="47"/>
        <v>PENSIONADOS EN SU PROPIO SISTEMA</v>
      </c>
      <c r="Q965" s="5" t="e">
        <f ca="1">IF($H965="SI", $O965, _xludf.NA())</f>
        <v>#NAME?</v>
      </c>
      <c r="R965" s="5">
        <f>IF($H965="NO",$O965, _xludf.NA())</f>
        <v>71</v>
      </c>
      <c r="S965" s="5" t="e">
        <f ca="1">IF($H965="SI",$N965, _xludf.NA())</f>
        <v>#NAME?</v>
      </c>
      <c r="T965" s="5">
        <f>IF($H965="NO",$N965, _xludf.NA())</f>
        <v>538365</v>
      </c>
    </row>
    <row r="966" spans="1:20" x14ac:dyDescent="0.3">
      <c r="A966">
        <v>965</v>
      </c>
      <c r="B966" t="s">
        <v>15</v>
      </c>
      <c r="C966">
        <v>383420.24</v>
      </c>
      <c r="D966" t="s">
        <v>10</v>
      </c>
      <c r="E966" t="s">
        <v>16</v>
      </c>
      <c r="F966" t="s">
        <v>12</v>
      </c>
      <c r="G966" t="s">
        <v>13</v>
      </c>
      <c r="H966" t="s">
        <v>13</v>
      </c>
      <c r="I966">
        <v>23</v>
      </c>
      <c r="J966">
        <f>(moras__2[[#This Row],[EDAD]]-AVERAGE(I:I))/ _xlfn.STDEV.P(I:I)</f>
        <v>-1.334454986975345</v>
      </c>
      <c r="K966" t="str">
        <f>IF(ABS(moras__2[[#This Row],[Z-Score de edad]])&gt;1.96, "Atípico","Normal")</f>
        <v>Normal</v>
      </c>
      <c r="L966">
        <f>(moras__2[[#This Row],[SALARIO]]-AVERAGE(C:C)) / _xlfn.STDEV.P(C:C)</f>
        <v>-0.33802794938157266</v>
      </c>
      <c r="M966" t="str">
        <f>IF(ABS(moras__2[[#This Row],[Z-Score de salario]])&gt;1.96, "Atípico", "Normal")</f>
        <v>Normal</v>
      </c>
      <c r="N966" s="5">
        <f t="shared" si="45"/>
        <v>383420.24</v>
      </c>
      <c r="O966" s="5">
        <f t="shared" si="46"/>
        <v>23</v>
      </c>
      <c r="P966" s="5" t="str">
        <f t="shared" si="47"/>
        <v>ASALARIADO</v>
      </c>
      <c r="Q966" s="5" t="e">
        <f ca="1">IF($H966="SI", $O966, _xludf.NA())</f>
        <v>#NAME?</v>
      </c>
      <c r="R966" s="5">
        <f>IF($H966="NO",$O966, _xludf.NA())</f>
        <v>23</v>
      </c>
      <c r="S966" s="5" t="e">
        <f ca="1">IF($H966="SI",$N966, _xludf.NA())</f>
        <v>#NAME?</v>
      </c>
      <c r="T966" s="5">
        <f>IF($H966="NO",$N966, _xludf.NA())</f>
        <v>383420.24</v>
      </c>
    </row>
    <row r="967" spans="1:20" x14ac:dyDescent="0.3">
      <c r="A967">
        <v>966</v>
      </c>
      <c r="B967" t="s">
        <v>15</v>
      </c>
      <c r="C967">
        <v>2385230</v>
      </c>
      <c r="D967" t="s">
        <v>10</v>
      </c>
      <c r="E967" t="s">
        <v>16</v>
      </c>
      <c r="F967" t="s">
        <v>12</v>
      </c>
      <c r="G967" t="s">
        <v>13</v>
      </c>
      <c r="H967" t="s">
        <v>13</v>
      </c>
      <c r="I967">
        <v>61</v>
      </c>
      <c r="J967">
        <f>(moras__2[[#This Row],[EDAD]]-AVERAGE(I:I))/ _xlfn.STDEV.P(I:I)</f>
        <v>1.3476759435015044</v>
      </c>
      <c r="K967" t="str">
        <f>IF(ABS(moras__2[[#This Row],[Z-Score de edad]])&gt;1.96, "Atípico","Normal")</f>
        <v>Normal</v>
      </c>
      <c r="L967">
        <f>(moras__2[[#This Row],[SALARIO]]-AVERAGE(C:C)) / _xlfn.STDEV.P(C:C)</f>
        <v>2.1305344696947741</v>
      </c>
      <c r="M967" t="str">
        <f>IF(ABS(moras__2[[#This Row],[Z-Score de salario]])&gt;1.96, "Atípico", "Normal")</f>
        <v>Atípico</v>
      </c>
      <c r="N967" s="5">
        <f t="shared" si="45"/>
        <v>2385230</v>
      </c>
      <c r="O967" s="5">
        <f t="shared" si="46"/>
        <v>61</v>
      </c>
      <c r="P967" s="5" t="str">
        <f t="shared" si="47"/>
        <v>ASALARIADO</v>
      </c>
      <c r="Q967" s="5" t="e">
        <f ca="1">IF($H967="SI", $O967, _xludf.NA())</f>
        <v>#NAME?</v>
      </c>
      <c r="R967" s="5">
        <f>IF($H967="NO",$O967, _xludf.NA())</f>
        <v>61</v>
      </c>
      <c r="S967" s="5" t="e">
        <f ca="1">IF($H967="SI",$N967, _xludf.NA())</f>
        <v>#NAME?</v>
      </c>
      <c r="T967" s="5">
        <f>IF($H967="NO",$N967, _xludf.NA())</f>
        <v>2385230</v>
      </c>
    </row>
    <row r="968" spans="1:20" x14ac:dyDescent="0.3">
      <c r="A968">
        <v>967</v>
      </c>
      <c r="B968" t="s">
        <v>15</v>
      </c>
      <c r="C968">
        <v>300018</v>
      </c>
      <c r="D968" t="s">
        <v>17</v>
      </c>
      <c r="E968" t="s">
        <v>16</v>
      </c>
      <c r="F968" t="s">
        <v>12</v>
      </c>
      <c r="G968" t="s">
        <v>13</v>
      </c>
      <c r="H968" t="s">
        <v>13</v>
      </c>
      <c r="I968">
        <v>47</v>
      </c>
      <c r="J968">
        <f>(moras__2[[#This Row],[EDAD]]-AVERAGE(I:I))/ _xlfn.STDEV.P(I:I)</f>
        <v>0.35952244279950724</v>
      </c>
      <c r="K968" t="str">
        <f>IF(ABS(moras__2[[#This Row],[Z-Score de edad]])&gt;1.96, "Atípico","Normal")</f>
        <v>Normal</v>
      </c>
      <c r="L968">
        <f>(moras__2[[#This Row],[SALARIO]]-AVERAGE(C:C)) / _xlfn.STDEV.P(C:C)</f>
        <v>-0.44087670126835837</v>
      </c>
      <c r="M968" t="str">
        <f>IF(ABS(moras__2[[#This Row],[Z-Score de salario]])&gt;1.96, "Atípico", "Normal")</f>
        <v>Normal</v>
      </c>
      <c r="N968" s="5">
        <f t="shared" si="45"/>
        <v>300018</v>
      </c>
      <c r="O968" s="5">
        <f t="shared" si="46"/>
        <v>47</v>
      </c>
      <c r="P968" s="5" t="str">
        <f t="shared" si="47"/>
        <v>ASEGURADO VOLUNTARIO</v>
      </c>
      <c r="Q968" s="5" t="e">
        <f ca="1">IF($H968="SI", $O968, _xludf.NA())</f>
        <v>#NAME?</v>
      </c>
      <c r="R968" s="5">
        <f>IF($H968="NO",$O968, _xludf.NA())</f>
        <v>47</v>
      </c>
      <c r="S968" s="5" t="e">
        <f ca="1">IF($H968="SI",$N968, _xludf.NA())</f>
        <v>#NAME?</v>
      </c>
      <c r="T968" s="5">
        <f>IF($H968="NO",$N968, _xludf.NA())</f>
        <v>300018</v>
      </c>
    </row>
    <row r="969" spans="1:20" x14ac:dyDescent="0.3">
      <c r="A969">
        <v>968</v>
      </c>
      <c r="B969" t="s">
        <v>15</v>
      </c>
      <c r="C969">
        <v>309100.09999999998</v>
      </c>
      <c r="D969" t="s">
        <v>10</v>
      </c>
      <c r="E969" t="s">
        <v>16</v>
      </c>
      <c r="F969" t="s">
        <v>12</v>
      </c>
      <c r="G969" t="s">
        <v>13</v>
      </c>
      <c r="H969" t="s">
        <v>13</v>
      </c>
      <c r="I969">
        <v>20</v>
      </c>
      <c r="J969">
        <f>(moras__2[[#This Row],[EDAD]]-AVERAGE(I:I))/ _xlfn.STDEV.P(I:I)</f>
        <v>-1.5462021656972016</v>
      </c>
      <c r="K969" t="str">
        <f>IF(ABS(moras__2[[#This Row],[Z-Score de edad]])&gt;1.96, "Atípico","Normal")</f>
        <v>Normal</v>
      </c>
      <c r="L969">
        <f>(moras__2[[#This Row],[SALARIO]]-AVERAGE(C:C)) / _xlfn.STDEV.P(C:C)</f>
        <v>-0.42967697030776336</v>
      </c>
      <c r="M969" t="str">
        <f>IF(ABS(moras__2[[#This Row],[Z-Score de salario]])&gt;1.96, "Atípico", "Normal")</f>
        <v>Normal</v>
      </c>
      <c r="N969" s="5">
        <f t="shared" si="45"/>
        <v>309100.09999999998</v>
      </c>
      <c r="O969" s="5">
        <f t="shared" si="46"/>
        <v>20</v>
      </c>
      <c r="P969" s="5" t="str">
        <f t="shared" si="47"/>
        <v>ASALARIADO</v>
      </c>
      <c r="Q969" s="5" t="e">
        <f ca="1">IF($H969="SI", $O969, _xludf.NA())</f>
        <v>#NAME?</v>
      </c>
      <c r="R969" s="5">
        <f>IF($H969="NO",$O969, _xludf.NA())</f>
        <v>20</v>
      </c>
      <c r="S969" s="5" t="e">
        <f ca="1">IF($H969="SI",$N969, _xludf.NA())</f>
        <v>#NAME?</v>
      </c>
      <c r="T969" s="5">
        <f>IF($H969="NO",$N969, _xludf.NA())</f>
        <v>309100.09999999998</v>
      </c>
    </row>
    <row r="970" spans="1:20" x14ac:dyDescent="0.3">
      <c r="A970">
        <v>969</v>
      </c>
      <c r="B970" t="s">
        <v>9</v>
      </c>
      <c r="C970">
        <v>300000</v>
      </c>
      <c r="D970" t="s">
        <v>10</v>
      </c>
      <c r="E970" t="s">
        <v>16</v>
      </c>
      <c r="F970" t="s">
        <v>12</v>
      </c>
      <c r="G970" t="s">
        <v>13</v>
      </c>
      <c r="H970" t="s">
        <v>13</v>
      </c>
      <c r="I970">
        <v>60</v>
      </c>
      <c r="J970">
        <f>(moras__2[[#This Row],[EDAD]]-AVERAGE(I:I))/ _xlfn.STDEV.P(I:I)</f>
        <v>1.2770935505942189</v>
      </c>
      <c r="K970" t="str">
        <f>IF(ABS(moras__2[[#This Row],[Z-Score de edad]])&gt;1.96, "Atípico","Normal")</f>
        <v>Normal</v>
      </c>
      <c r="L970">
        <f>(moras__2[[#This Row],[SALARIO]]-AVERAGE(C:C)) / _xlfn.STDEV.P(C:C)</f>
        <v>-0.44089889824453027</v>
      </c>
      <c r="M970" t="str">
        <f>IF(ABS(moras__2[[#This Row],[Z-Score de salario]])&gt;1.96, "Atípico", "Normal")</f>
        <v>Normal</v>
      </c>
      <c r="N970" s="5">
        <f t="shared" si="45"/>
        <v>300000</v>
      </c>
      <c r="O970" s="5">
        <f t="shared" si="46"/>
        <v>60</v>
      </c>
      <c r="P970" s="5" t="str">
        <f t="shared" si="47"/>
        <v>ASALARIADO</v>
      </c>
      <c r="Q970" s="5" t="e">
        <f ca="1">IF($H970="SI", $O970, _xludf.NA())</f>
        <v>#NAME?</v>
      </c>
      <c r="R970" s="5">
        <f>IF($H970="NO",$O970, _xludf.NA())</f>
        <v>60</v>
      </c>
      <c r="S970" s="5" t="e">
        <f ca="1">IF($H970="SI",$N970, _xludf.NA())</f>
        <v>#NAME?</v>
      </c>
      <c r="T970" s="5">
        <f>IF($H970="NO",$N970, _xludf.NA())</f>
        <v>300000</v>
      </c>
    </row>
    <row r="971" spans="1:20" x14ac:dyDescent="0.3">
      <c r="A971">
        <v>970</v>
      </c>
      <c r="B971" t="s">
        <v>9</v>
      </c>
      <c r="C971">
        <v>420000</v>
      </c>
      <c r="D971" t="s">
        <v>10</v>
      </c>
      <c r="E971" t="s">
        <v>16</v>
      </c>
      <c r="F971" t="s">
        <v>12</v>
      </c>
      <c r="G971" t="s">
        <v>13</v>
      </c>
      <c r="H971" t="s">
        <v>13</v>
      </c>
      <c r="I971">
        <v>25</v>
      </c>
      <c r="J971">
        <f>(moras__2[[#This Row],[EDAD]]-AVERAGE(I:I))/ _xlfn.STDEV.P(I:I)</f>
        <v>-1.193290201160774</v>
      </c>
      <c r="K971" t="str">
        <f>IF(ABS(moras__2[[#This Row],[Z-Score de edad]])&gt;1.96, "Atípico","Normal")</f>
        <v>Normal</v>
      </c>
      <c r="L971">
        <f>(moras__2[[#This Row],[SALARIO]]-AVERAGE(C:C)) / _xlfn.STDEV.P(C:C)</f>
        <v>-0.29291905709860555</v>
      </c>
      <c r="M971" t="str">
        <f>IF(ABS(moras__2[[#This Row],[Z-Score de salario]])&gt;1.96, "Atípico", "Normal")</f>
        <v>Normal</v>
      </c>
      <c r="N971" s="5">
        <f t="shared" si="45"/>
        <v>420000</v>
      </c>
      <c r="O971" s="5">
        <f t="shared" si="46"/>
        <v>25</v>
      </c>
      <c r="P971" s="5" t="str">
        <f t="shared" si="47"/>
        <v>ASALARIADO</v>
      </c>
      <c r="Q971" s="5" t="e">
        <f ca="1">IF($H971="SI", $O971, _xludf.NA())</f>
        <v>#NAME?</v>
      </c>
      <c r="R971" s="5">
        <f>IF($H971="NO",$O971, _xludf.NA())</f>
        <v>25</v>
      </c>
      <c r="S971" s="5" t="e">
        <f ca="1">IF($H971="SI",$N971, _xludf.NA())</f>
        <v>#NAME?</v>
      </c>
      <c r="T971" s="5">
        <f>IF($H971="NO",$N971, _xludf.NA())</f>
        <v>420000</v>
      </c>
    </row>
    <row r="972" spans="1:20" x14ac:dyDescent="0.3">
      <c r="A972">
        <v>971</v>
      </c>
      <c r="B972" t="s">
        <v>9</v>
      </c>
      <c r="C972">
        <v>1326988.8</v>
      </c>
      <c r="D972" t="s">
        <v>10</v>
      </c>
      <c r="E972" t="s">
        <v>11</v>
      </c>
      <c r="F972" t="s">
        <v>12</v>
      </c>
      <c r="G972" t="s">
        <v>13</v>
      </c>
      <c r="H972" t="s">
        <v>13</v>
      </c>
      <c r="I972">
        <v>38</v>
      </c>
      <c r="J972">
        <f>(moras__2[[#This Row],[EDAD]]-AVERAGE(I:I))/ _xlfn.STDEV.P(I:I)</f>
        <v>-0.27571909336606237</v>
      </c>
      <c r="K972" t="str">
        <f>IF(ABS(moras__2[[#This Row],[Z-Score de edad]])&gt;1.96, "Atípico","Normal")</f>
        <v>Normal</v>
      </c>
      <c r="L972">
        <f>(moras__2[[#This Row],[SALARIO]]-AVERAGE(C:C)) / _xlfn.STDEV.P(C:C)</f>
        <v>0.82554809744416835</v>
      </c>
      <c r="M972" t="str">
        <f>IF(ABS(moras__2[[#This Row],[Z-Score de salario]])&gt;1.96, "Atípico", "Normal")</f>
        <v>Normal</v>
      </c>
      <c r="N972" s="5">
        <f t="shared" si="45"/>
        <v>1326988.8</v>
      </c>
      <c r="O972" s="5">
        <f t="shared" si="46"/>
        <v>38</v>
      </c>
      <c r="P972" s="5" t="str">
        <f t="shared" si="47"/>
        <v>ASALARIADO</v>
      </c>
      <c r="Q972" s="5" t="e">
        <f ca="1">IF($H972="SI", $O972, _xludf.NA())</f>
        <v>#NAME?</v>
      </c>
      <c r="R972" s="5">
        <f>IF($H972="NO",$O972, _xludf.NA())</f>
        <v>38</v>
      </c>
      <c r="S972" s="5" t="e">
        <f ca="1">IF($H972="SI",$N972, _xludf.NA())</f>
        <v>#NAME?</v>
      </c>
      <c r="T972" s="5">
        <f>IF($H972="NO",$N972, _xludf.NA())</f>
        <v>1326988.8</v>
      </c>
    </row>
    <row r="973" spans="1:20" x14ac:dyDescent="0.3">
      <c r="A973">
        <v>972</v>
      </c>
      <c r="B973" t="s">
        <v>9</v>
      </c>
      <c r="C973">
        <v>405798</v>
      </c>
      <c r="D973" t="s">
        <v>18</v>
      </c>
      <c r="E973" t="s">
        <v>16</v>
      </c>
      <c r="F973" t="s">
        <v>12</v>
      </c>
      <c r="G973" t="s">
        <v>13</v>
      </c>
      <c r="H973" t="s">
        <v>12</v>
      </c>
      <c r="I973">
        <v>60</v>
      </c>
      <c r="J973">
        <f>(moras__2[[#This Row],[EDAD]]-AVERAGE(I:I))/ _xlfn.STDEV.P(I:I)</f>
        <v>1.2770935505942189</v>
      </c>
      <c r="K973" t="str">
        <f>IF(ABS(moras__2[[#This Row],[Z-Score de edad]])&gt;1.96, "Atípico","Normal")</f>
        <v>Normal</v>
      </c>
      <c r="L973">
        <f>(moras__2[[#This Row],[SALARIO]]-AVERAGE(C:C)) / _xlfn.STDEV.P(C:C)</f>
        <v>-0.31043247129822577</v>
      </c>
      <c r="M973" t="str">
        <f>IF(ABS(moras__2[[#This Row],[Z-Score de salario]])&gt;1.96, "Atípico", "Normal")</f>
        <v>Normal</v>
      </c>
      <c r="N973" s="5">
        <f t="shared" si="45"/>
        <v>405798</v>
      </c>
      <c r="O973" s="5">
        <f t="shared" si="46"/>
        <v>60</v>
      </c>
      <c r="P973" s="5" t="str">
        <f t="shared" si="47"/>
        <v>TRABAJADOR INDEPENDIENTE</v>
      </c>
      <c r="Q973" s="5">
        <f>IF($H973="SI", $O973, _xludf.NA())</f>
        <v>60</v>
      </c>
      <c r="R973" s="5" t="e">
        <f ca="1">IF($H973="NO",$O973, _xludf.NA())</f>
        <v>#NAME?</v>
      </c>
      <c r="S973" s="5">
        <f>IF($H973="SI",$N973, _xludf.NA())</f>
        <v>405798</v>
      </c>
      <c r="T973" s="5" t="e">
        <f ca="1">IF($H973="NO",$N973, _xludf.NA())</f>
        <v>#NAME?</v>
      </c>
    </row>
    <row r="974" spans="1:20" x14ac:dyDescent="0.3">
      <c r="A974">
        <v>973</v>
      </c>
      <c r="B974" t="s">
        <v>15</v>
      </c>
      <c r="C974">
        <v>299647</v>
      </c>
      <c r="D974" t="s">
        <v>17</v>
      </c>
      <c r="E974" t="s">
        <v>16</v>
      </c>
      <c r="F974" t="s">
        <v>12</v>
      </c>
      <c r="G974" t="s">
        <v>13</v>
      </c>
      <c r="H974" t="s">
        <v>13</v>
      </c>
      <c r="I974">
        <v>40</v>
      </c>
      <c r="J974">
        <f>(moras__2[[#This Row],[EDAD]]-AVERAGE(I:I))/ _xlfn.STDEV.P(I:I)</f>
        <v>-0.13455430755149136</v>
      </c>
      <c r="K974" t="str">
        <f>IF(ABS(moras__2[[#This Row],[Z-Score de edad]])&gt;1.96, "Atípico","Normal")</f>
        <v>Normal</v>
      </c>
      <c r="L974">
        <f>(moras__2[[#This Row],[SALARIO]]-AVERAGE(C:C)) / _xlfn.STDEV.P(C:C)</f>
        <v>-0.44133420561056785</v>
      </c>
      <c r="M974" t="str">
        <f>IF(ABS(moras__2[[#This Row],[Z-Score de salario]])&gt;1.96, "Atípico", "Normal")</f>
        <v>Normal</v>
      </c>
      <c r="N974" s="5">
        <f t="shared" si="45"/>
        <v>299647</v>
      </c>
      <c r="O974" s="5">
        <f t="shared" si="46"/>
        <v>40</v>
      </c>
      <c r="P974" s="5" t="str">
        <f t="shared" si="47"/>
        <v>ASEGURADO VOLUNTARIO</v>
      </c>
      <c r="Q974" s="5" t="e">
        <f ca="1">IF($H974="SI", $O974, _xludf.NA())</f>
        <v>#NAME?</v>
      </c>
      <c r="R974" s="5">
        <f>IF($H974="NO",$O974, _xludf.NA())</f>
        <v>40</v>
      </c>
      <c r="S974" s="5" t="e">
        <f ca="1">IF($H974="SI",$N974, _xludf.NA())</f>
        <v>#NAME?</v>
      </c>
      <c r="T974" s="5">
        <f>IF($H974="NO",$N974, _xludf.NA())</f>
        <v>299647</v>
      </c>
    </row>
    <row r="975" spans="1:20" x14ac:dyDescent="0.3">
      <c r="A975">
        <v>974</v>
      </c>
      <c r="B975" t="s">
        <v>15</v>
      </c>
      <c r="C975">
        <v>837414</v>
      </c>
      <c r="D975" t="s">
        <v>18</v>
      </c>
      <c r="E975" t="s">
        <v>16</v>
      </c>
      <c r="F975" t="s">
        <v>12</v>
      </c>
      <c r="G975" t="s">
        <v>13</v>
      </c>
      <c r="H975" t="s">
        <v>13</v>
      </c>
      <c r="I975">
        <v>65</v>
      </c>
      <c r="J975">
        <f>(moras__2[[#This Row],[EDAD]]-AVERAGE(I:I))/ _xlfn.STDEV.P(I:I)</f>
        <v>1.6300055151306465</v>
      </c>
      <c r="K975" t="str">
        <f>IF(ABS(moras__2[[#This Row],[Z-Score de edad]])&gt;1.96, "Atípico","Normal")</f>
        <v>Normal</v>
      </c>
      <c r="L975">
        <f>(moras__2[[#This Row],[SALARIO]]-AVERAGE(C:C)) / _xlfn.STDEV.P(C:C)</f>
        <v>0.2218214213354362</v>
      </c>
      <c r="M975" t="str">
        <f>IF(ABS(moras__2[[#This Row],[Z-Score de salario]])&gt;1.96, "Atípico", "Normal")</f>
        <v>Normal</v>
      </c>
      <c r="N975" s="5">
        <f t="shared" si="45"/>
        <v>837414</v>
      </c>
      <c r="O975" s="5">
        <f t="shared" si="46"/>
        <v>65</v>
      </c>
      <c r="P975" s="5" t="str">
        <f t="shared" si="47"/>
        <v>TRABAJADOR INDEPENDIENTE</v>
      </c>
      <c r="Q975" s="5" t="e">
        <f ca="1">IF($H975="SI", $O975, _xludf.NA())</f>
        <v>#NAME?</v>
      </c>
      <c r="R975" s="5">
        <f>IF($H975="NO",$O975, _xludf.NA())</f>
        <v>65</v>
      </c>
      <c r="S975" s="5" t="e">
        <f ca="1">IF($H975="SI",$N975, _xludf.NA())</f>
        <v>#NAME?</v>
      </c>
      <c r="T975" s="5">
        <f>IF($H975="NO",$N975, _xludf.NA())</f>
        <v>837414</v>
      </c>
    </row>
    <row r="976" spans="1:20" x14ac:dyDescent="0.3">
      <c r="A976">
        <v>975</v>
      </c>
      <c r="B976" t="s">
        <v>9</v>
      </c>
      <c r="C976">
        <v>329119.93</v>
      </c>
      <c r="D976" t="s">
        <v>10</v>
      </c>
      <c r="E976" t="s">
        <v>16</v>
      </c>
      <c r="F976" t="s">
        <v>12</v>
      </c>
      <c r="G976" t="s">
        <v>13</v>
      </c>
      <c r="H976" t="s">
        <v>13</v>
      </c>
      <c r="I976">
        <v>28</v>
      </c>
      <c r="J976">
        <f>(moras__2[[#This Row],[EDAD]]-AVERAGE(I:I))/ _xlfn.STDEV.P(I:I)</f>
        <v>-0.98154302243891756</v>
      </c>
      <c r="K976" t="str">
        <f>IF(ABS(moras__2[[#This Row],[Z-Score de edad]])&gt;1.96, "Atípico","Normal")</f>
        <v>Normal</v>
      </c>
      <c r="L976">
        <f>(moras__2[[#This Row],[SALARIO]]-AVERAGE(C:C)) / _xlfn.STDEV.P(C:C)</f>
        <v>-0.40498920978135988</v>
      </c>
      <c r="M976" t="str">
        <f>IF(ABS(moras__2[[#This Row],[Z-Score de salario]])&gt;1.96, "Atípico", "Normal")</f>
        <v>Normal</v>
      </c>
      <c r="N976" s="5">
        <f t="shared" si="45"/>
        <v>329119.93</v>
      </c>
      <c r="O976" s="5">
        <f t="shared" si="46"/>
        <v>28</v>
      </c>
      <c r="P976" s="5" t="str">
        <f t="shared" si="47"/>
        <v>ASALARIADO</v>
      </c>
      <c r="Q976" s="5" t="e">
        <f ca="1">IF($H976="SI", $O976, _xludf.NA())</f>
        <v>#NAME?</v>
      </c>
      <c r="R976" s="5">
        <f>IF($H976="NO",$O976, _xludf.NA())</f>
        <v>28</v>
      </c>
      <c r="S976" s="5" t="e">
        <f ca="1">IF($H976="SI",$N976, _xludf.NA())</f>
        <v>#NAME?</v>
      </c>
      <c r="T976" s="5">
        <f>IF($H976="NO",$N976, _xludf.NA())</f>
        <v>329119.93</v>
      </c>
    </row>
    <row r="977" spans="1:20" x14ac:dyDescent="0.3">
      <c r="A977">
        <v>976</v>
      </c>
      <c r="B977" t="s">
        <v>9</v>
      </c>
      <c r="C977">
        <v>966467.2</v>
      </c>
      <c r="D977" t="s">
        <v>10</v>
      </c>
      <c r="E977" t="s">
        <v>16</v>
      </c>
      <c r="F977" t="s">
        <v>12</v>
      </c>
      <c r="G977" t="s">
        <v>12</v>
      </c>
      <c r="H977" t="s">
        <v>13</v>
      </c>
      <c r="I977">
        <v>29</v>
      </c>
      <c r="J977">
        <f>(moras__2[[#This Row],[EDAD]]-AVERAGE(I:I))/ _xlfn.STDEV.P(I:I)</f>
        <v>-0.91096062953163204</v>
      </c>
      <c r="K977" t="str">
        <f>IF(ABS(moras__2[[#This Row],[Z-Score de edad]])&gt;1.96, "Atípico","Normal")</f>
        <v>Normal</v>
      </c>
      <c r="L977">
        <f>(moras__2[[#This Row],[SALARIO]]-AVERAGE(C:C)) / _xlfn.STDEV.P(C:C)</f>
        <v>0.38096535496354655</v>
      </c>
      <c r="M977" t="str">
        <f>IF(ABS(moras__2[[#This Row],[Z-Score de salario]])&gt;1.96, "Atípico", "Normal")</f>
        <v>Normal</v>
      </c>
      <c r="N977" s="5">
        <f t="shared" si="45"/>
        <v>966467.2</v>
      </c>
      <c r="O977" s="5">
        <f t="shared" si="46"/>
        <v>29</v>
      </c>
      <c r="P977" s="5" t="str">
        <f t="shared" si="47"/>
        <v>ASALARIADO</v>
      </c>
      <c r="Q977" s="5" t="e">
        <f ca="1">IF($H977="SI", $O977, _xludf.NA())</f>
        <v>#NAME?</v>
      </c>
      <c r="R977" s="5">
        <f>IF($H977="NO",$O977, _xludf.NA())</f>
        <v>29</v>
      </c>
      <c r="S977" s="5" t="e">
        <f ca="1">IF($H977="SI",$N977, _xludf.NA())</f>
        <v>#NAME?</v>
      </c>
      <c r="T977" s="5">
        <f>IF($H977="NO",$N977, _xludf.NA())</f>
        <v>966467.2</v>
      </c>
    </row>
    <row r="978" spans="1:20" x14ac:dyDescent="0.3">
      <c r="A978">
        <v>977</v>
      </c>
      <c r="B978" t="s">
        <v>15</v>
      </c>
      <c r="C978">
        <v>424747.4</v>
      </c>
      <c r="D978" t="s">
        <v>10</v>
      </c>
      <c r="E978" t="s">
        <v>16</v>
      </c>
      <c r="F978" t="s">
        <v>12</v>
      </c>
      <c r="G978" t="s">
        <v>13</v>
      </c>
      <c r="H978" t="s">
        <v>13</v>
      </c>
      <c r="I978">
        <v>49</v>
      </c>
      <c r="J978">
        <f>(moras__2[[#This Row],[EDAD]]-AVERAGE(I:I))/ _xlfn.STDEV.P(I:I)</f>
        <v>0.50068722861407822</v>
      </c>
      <c r="K978" t="str">
        <f>IF(ABS(moras__2[[#This Row],[Z-Score de edad]])&gt;1.96, "Atípico","Normal")</f>
        <v>Normal</v>
      </c>
      <c r="L978">
        <f>(moras__2[[#This Row],[SALARIO]]-AVERAGE(C:C)) / _xlfn.STDEV.P(C:C)</f>
        <v>-0.2870647279498042</v>
      </c>
      <c r="M978" t="str">
        <f>IF(ABS(moras__2[[#This Row],[Z-Score de salario]])&gt;1.96, "Atípico", "Normal")</f>
        <v>Normal</v>
      </c>
      <c r="N978" s="5">
        <f t="shared" si="45"/>
        <v>424747.4</v>
      </c>
      <c r="O978" s="5">
        <f t="shared" si="46"/>
        <v>49</v>
      </c>
      <c r="P978" s="5" t="str">
        <f t="shared" si="47"/>
        <v>ASALARIADO</v>
      </c>
      <c r="Q978" s="5" t="e">
        <f ca="1">IF($H978="SI", $O978, _xludf.NA())</f>
        <v>#NAME?</v>
      </c>
      <c r="R978" s="5">
        <f>IF($H978="NO",$O978, _xludf.NA())</f>
        <v>49</v>
      </c>
      <c r="S978" s="5" t="e">
        <f ca="1">IF($H978="SI",$N978, _xludf.NA())</f>
        <v>#NAME?</v>
      </c>
      <c r="T978" s="5">
        <f>IF($H978="NO",$N978, _xludf.NA())</f>
        <v>424747.4</v>
      </c>
    </row>
    <row r="979" spans="1:20" x14ac:dyDescent="0.3">
      <c r="A979">
        <v>978</v>
      </c>
      <c r="B979" t="s">
        <v>15</v>
      </c>
      <c r="C979">
        <v>951165</v>
      </c>
      <c r="D979" t="s">
        <v>14</v>
      </c>
      <c r="E979" t="s">
        <v>11</v>
      </c>
      <c r="F979" t="s">
        <v>12</v>
      </c>
      <c r="G979" t="s">
        <v>13</v>
      </c>
      <c r="H979" t="s">
        <v>13</v>
      </c>
      <c r="I979">
        <v>69</v>
      </c>
      <c r="J979">
        <f>(moras__2[[#This Row],[EDAD]]-AVERAGE(I:I))/ _xlfn.STDEV.P(I:I)</f>
        <v>1.9123350867597886</v>
      </c>
      <c r="K979" t="str">
        <f>IF(ABS(moras__2[[#This Row],[Z-Score de edad]])&gt;1.96, "Atípico","Normal")</f>
        <v>Normal</v>
      </c>
      <c r="L979">
        <f>(moras__2[[#This Row],[SALARIO]]-AVERAGE(C:C)) / _xlfn.STDEV.P(C:C)</f>
        <v>0.36209521225368685</v>
      </c>
      <c r="M979" t="str">
        <f>IF(ABS(moras__2[[#This Row],[Z-Score de salario]])&gt;1.96, "Atípico", "Normal")</f>
        <v>Normal</v>
      </c>
      <c r="N979" s="5">
        <f t="shared" si="45"/>
        <v>951165</v>
      </c>
      <c r="O979" s="5">
        <f t="shared" si="46"/>
        <v>69</v>
      </c>
      <c r="P979" s="5" t="str">
        <f t="shared" si="47"/>
        <v>PENSIONADOS EN SU PROPIO SISTEMA</v>
      </c>
      <c r="Q979" s="5" t="e">
        <f ca="1">IF($H979="SI", $O979, _xludf.NA())</f>
        <v>#NAME?</v>
      </c>
      <c r="R979" s="5">
        <f>IF($H979="NO",$O979, _xludf.NA())</f>
        <v>69</v>
      </c>
      <c r="S979" s="5" t="e">
        <f ca="1">IF($H979="SI",$N979, _xludf.NA())</f>
        <v>#NAME?</v>
      </c>
      <c r="T979" s="5">
        <f>IF($H979="NO",$N979, _xludf.NA())</f>
        <v>951165</v>
      </c>
    </row>
    <row r="980" spans="1:20" x14ac:dyDescent="0.3">
      <c r="A980">
        <v>979</v>
      </c>
      <c r="B980" t="s">
        <v>9</v>
      </c>
      <c r="C980">
        <v>480560.24</v>
      </c>
      <c r="D980" t="s">
        <v>10</v>
      </c>
      <c r="E980" t="s">
        <v>16</v>
      </c>
      <c r="F980" t="s">
        <v>12</v>
      </c>
      <c r="G980" t="s">
        <v>13</v>
      </c>
      <c r="H980" t="s">
        <v>13</v>
      </c>
      <c r="I980">
        <v>25</v>
      </c>
      <c r="J980">
        <f>(moras__2[[#This Row],[EDAD]]-AVERAGE(I:I))/ _xlfn.STDEV.P(I:I)</f>
        <v>-1.193290201160774</v>
      </c>
      <c r="K980" t="str">
        <f>IF(ABS(moras__2[[#This Row],[Z-Score de edad]])&gt;1.96, "Atípico","Normal")</f>
        <v>Normal</v>
      </c>
      <c r="L980">
        <f>(moras__2[[#This Row],[SALARIO]]-AVERAGE(C:C)) / _xlfn.STDEV.P(C:C)</f>
        <v>-0.2182382679739466</v>
      </c>
      <c r="M980" t="str">
        <f>IF(ABS(moras__2[[#This Row],[Z-Score de salario]])&gt;1.96, "Atípico", "Normal")</f>
        <v>Normal</v>
      </c>
      <c r="N980" s="5">
        <f t="shared" si="45"/>
        <v>480560.24</v>
      </c>
      <c r="O980" s="5">
        <f t="shared" si="46"/>
        <v>25</v>
      </c>
      <c r="P980" s="5" t="str">
        <f t="shared" si="47"/>
        <v>ASALARIADO</v>
      </c>
      <c r="Q980" s="5" t="e">
        <f ca="1">IF($H980="SI", $O980, _xludf.NA())</f>
        <v>#NAME?</v>
      </c>
      <c r="R980" s="5">
        <f>IF($H980="NO",$O980, _xludf.NA())</f>
        <v>25</v>
      </c>
      <c r="S980" s="5" t="e">
        <f ca="1">IF($H980="SI",$N980, _xludf.NA())</f>
        <v>#NAME?</v>
      </c>
      <c r="T980" s="5">
        <f>IF($H980="NO",$N980, _xludf.NA())</f>
        <v>480560.24</v>
      </c>
    </row>
    <row r="981" spans="1:20" x14ac:dyDescent="0.3">
      <c r="A981">
        <v>980</v>
      </c>
      <c r="B981" t="s">
        <v>15</v>
      </c>
      <c r="C981">
        <v>1713724</v>
      </c>
      <c r="D981" t="s">
        <v>14</v>
      </c>
      <c r="E981" t="s">
        <v>11</v>
      </c>
      <c r="F981" t="s">
        <v>12</v>
      </c>
      <c r="G981" t="s">
        <v>13</v>
      </c>
      <c r="H981" t="s">
        <v>13</v>
      </c>
      <c r="I981">
        <v>63</v>
      </c>
      <c r="J981">
        <f>(moras__2[[#This Row],[EDAD]]-AVERAGE(I:I))/ _xlfn.STDEV.P(I:I)</f>
        <v>1.4888407293160755</v>
      </c>
      <c r="K981" t="str">
        <f>IF(ABS(moras__2[[#This Row],[Z-Score de edad]])&gt;1.96, "Atípico","Normal")</f>
        <v>Normal</v>
      </c>
      <c r="L981">
        <f>(moras__2[[#This Row],[SALARIO]]-AVERAGE(C:C)) / _xlfn.STDEV.P(C:C)</f>
        <v>1.3024565429569801</v>
      </c>
      <c r="M981" t="str">
        <f>IF(ABS(moras__2[[#This Row],[Z-Score de salario]])&gt;1.96, "Atípico", "Normal")</f>
        <v>Normal</v>
      </c>
      <c r="N981" s="5">
        <f t="shared" si="45"/>
        <v>1713724</v>
      </c>
      <c r="O981" s="5">
        <f t="shared" si="46"/>
        <v>63</v>
      </c>
      <c r="P981" s="5" t="str">
        <f t="shared" si="47"/>
        <v>PENSIONADOS EN SU PROPIO SISTEMA</v>
      </c>
      <c r="Q981" s="5" t="e">
        <f ca="1">IF($H981="SI", $O981, _xludf.NA())</f>
        <v>#NAME?</v>
      </c>
      <c r="R981" s="5">
        <f>IF($H981="NO",$O981, _xludf.NA())</f>
        <v>63</v>
      </c>
      <c r="S981" s="5" t="e">
        <f ca="1">IF($H981="SI",$N981, _xludf.NA())</f>
        <v>#NAME?</v>
      </c>
      <c r="T981" s="5">
        <f>IF($H981="NO",$N981, _xludf.NA())</f>
        <v>1713724</v>
      </c>
    </row>
    <row r="982" spans="1:20" x14ac:dyDescent="0.3">
      <c r="A982">
        <v>981</v>
      </c>
      <c r="B982" t="s">
        <v>9</v>
      </c>
      <c r="C982">
        <v>848691.7</v>
      </c>
      <c r="D982" t="s">
        <v>10</v>
      </c>
      <c r="E982" t="s">
        <v>16</v>
      </c>
      <c r="F982" t="s">
        <v>12</v>
      </c>
      <c r="G982" t="s">
        <v>13</v>
      </c>
      <c r="H982" t="s">
        <v>13</v>
      </c>
      <c r="I982">
        <v>49</v>
      </c>
      <c r="J982">
        <f>(moras__2[[#This Row],[EDAD]]-AVERAGE(I:I))/ _xlfn.STDEV.P(I:I)</f>
        <v>0.50068722861407822</v>
      </c>
      <c r="K982" t="str">
        <f>IF(ABS(moras__2[[#This Row],[Z-Score de edad]])&gt;1.96, "Atípico","Normal")</f>
        <v>Normal</v>
      </c>
      <c r="L982">
        <f>(moras__2[[#This Row],[SALARIO]]-AVERAGE(C:C)) / _xlfn.STDEV.P(C:C)</f>
        <v>0.23572869012286443</v>
      </c>
      <c r="M982" t="str">
        <f>IF(ABS(moras__2[[#This Row],[Z-Score de salario]])&gt;1.96, "Atípico", "Normal")</f>
        <v>Normal</v>
      </c>
      <c r="N982" s="5">
        <f t="shared" si="45"/>
        <v>848691.7</v>
      </c>
      <c r="O982" s="5">
        <f t="shared" si="46"/>
        <v>49</v>
      </c>
      <c r="P982" s="5" t="str">
        <f t="shared" si="47"/>
        <v>ASALARIADO</v>
      </c>
      <c r="Q982" s="5" t="e">
        <f ca="1">IF($H982="SI", $O982, _xludf.NA())</f>
        <v>#NAME?</v>
      </c>
      <c r="R982" s="5">
        <f>IF($H982="NO",$O982, _xludf.NA())</f>
        <v>49</v>
      </c>
      <c r="S982" s="5" t="e">
        <f ca="1">IF($H982="SI",$N982, _xludf.NA())</f>
        <v>#NAME?</v>
      </c>
      <c r="T982" s="5">
        <f>IF($H982="NO",$N982, _xludf.NA())</f>
        <v>848691.7</v>
      </c>
    </row>
    <row r="983" spans="1:20" x14ac:dyDescent="0.3">
      <c r="A983">
        <v>982</v>
      </c>
      <c r="B983" t="s">
        <v>15</v>
      </c>
      <c r="C983">
        <v>297046</v>
      </c>
      <c r="D983" t="s">
        <v>17</v>
      </c>
      <c r="E983" t="s">
        <v>16</v>
      </c>
      <c r="F983" t="s">
        <v>12</v>
      </c>
      <c r="G983" t="s">
        <v>12</v>
      </c>
      <c r="H983" t="s">
        <v>13</v>
      </c>
      <c r="I983">
        <v>51</v>
      </c>
      <c r="J983">
        <f>(moras__2[[#This Row],[EDAD]]-AVERAGE(I:I))/ _xlfn.STDEV.P(I:I)</f>
        <v>0.64185201442864925</v>
      </c>
      <c r="K983" t="str">
        <f>IF(ABS(moras__2[[#This Row],[Z-Score de edad]])&gt;1.96, "Atípico","Normal")</f>
        <v>Normal</v>
      </c>
      <c r="L983">
        <f>(moras__2[[#This Row],[SALARIO]]-AVERAGE(C:C)) / _xlfn.STDEV.P(C:C)</f>
        <v>-0.44454166866740574</v>
      </c>
      <c r="M983" t="str">
        <f>IF(ABS(moras__2[[#This Row],[Z-Score de salario]])&gt;1.96, "Atípico", "Normal")</f>
        <v>Normal</v>
      </c>
      <c r="N983" s="5">
        <f t="shared" si="45"/>
        <v>297046</v>
      </c>
      <c r="O983" s="5">
        <f t="shared" si="46"/>
        <v>51</v>
      </c>
      <c r="P983" s="5" t="str">
        <f t="shared" si="47"/>
        <v>ASEGURADO VOLUNTARIO</v>
      </c>
      <c r="Q983" s="5" t="e">
        <f ca="1">IF($H983="SI", $O983, _xludf.NA())</f>
        <v>#NAME?</v>
      </c>
      <c r="R983" s="5">
        <f>IF($H983="NO",$O983, _xludf.NA())</f>
        <v>51</v>
      </c>
      <c r="S983" s="5" t="e">
        <f ca="1">IF($H983="SI",$N983, _xludf.NA())</f>
        <v>#NAME?</v>
      </c>
      <c r="T983" s="5">
        <f>IF($H983="NO",$N983, _xludf.NA())</f>
        <v>297046</v>
      </c>
    </row>
    <row r="984" spans="1:20" x14ac:dyDescent="0.3">
      <c r="A984">
        <v>983</v>
      </c>
      <c r="B984" t="s">
        <v>9</v>
      </c>
      <c r="C984">
        <v>278030.99</v>
      </c>
      <c r="D984" t="s">
        <v>19</v>
      </c>
      <c r="E984" t="s">
        <v>16</v>
      </c>
      <c r="F984" t="s">
        <v>12</v>
      </c>
      <c r="G984" t="s">
        <v>13</v>
      </c>
      <c r="H984" t="s">
        <v>13</v>
      </c>
      <c r="I984">
        <v>30</v>
      </c>
      <c r="J984">
        <f>(moras__2[[#This Row],[EDAD]]-AVERAGE(I:I))/ _xlfn.STDEV.P(I:I)</f>
        <v>-0.84037823662434652</v>
      </c>
      <c r="K984" t="str">
        <f>IF(ABS(moras__2[[#This Row],[Z-Score de edad]])&gt;1.96, "Atípico","Normal")</f>
        <v>Normal</v>
      </c>
      <c r="L984">
        <f>(moras__2[[#This Row],[SALARIO]]-AVERAGE(C:C)) / _xlfn.STDEV.P(C:C)</f>
        <v>-0.46799031999397384</v>
      </c>
      <c r="M984" t="str">
        <f>IF(ABS(moras__2[[#This Row],[Z-Score de salario]])&gt;1.96, "Atípico", "Normal")</f>
        <v>Normal</v>
      </c>
      <c r="N984" s="5">
        <f t="shared" si="45"/>
        <v>278030.99</v>
      </c>
      <c r="O984" s="5">
        <f t="shared" si="46"/>
        <v>30</v>
      </c>
      <c r="P984" s="5" t="str">
        <f t="shared" si="47"/>
        <v>CONVENIOS ESPECIALES DE TRABAJADORES INDEPENDIENTES</v>
      </c>
      <c r="Q984" s="5" t="e">
        <f ca="1">IF($H984="SI", $O984, _xludf.NA())</f>
        <v>#NAME?</v>
      </c>
      <c r="R984" s="5">
        <f>IF($H984="NO",$O984, _xludf.NA())</f>
        <v>30</v>
      </c>
      <c r="S984" s="5" t="e">
        <f ca="1">IF($H984="SI",$N984, _xludf.NA())</f>
        <v>#NAME?</v>
      </c>
      <c r="T984" s="5">
        <f>IF($H984="NO",$N984, _xludf.NA())</f>
        <v>278030.99</v>
      </c>
    </row>
    <row r="985" spans="1:20" x14ac:dyDescent="0.3">
      <c r="A985">
        <v>984</v>
      </c>
      <c r="B985" t="s">
        <v>15</v>
      </c>
      <c r="C985">
        <v>297045</v>
      </c>
      <c r="D985" t="s">
        <v>17</v>
      </c>
      <c r="E985" t="s">
        <v>16</v>
      </c>
      <c r="F985" t="s">
        <v>12</v>
      </c>
      <c r="G985" t="s">
        <v>13</v>
      </c>
      <c r="H985" t="s">
        <v>13</v>
      </c>
      <c r="I985">
        <v>59</v>
      </c>
      <c r="J985">
        <f>(moras__2[[#This Row],[EDAD]]-AVERAGE(I:I))/ _xlfn.STDEV.P(I:I)</f>
        <v>1.2065111576869334</v>
      </c>
      <c r="K985" t="str">
        <f>IF(ABS(moras__2[[#This Row],[Z-Score de edad]])&gt;1.96, "Atípico","Normal")</f>
        <v>Normal</v>
      </c>
      <c r="L985">
        <f>(moras__2[[#This Row],[SALARIO]]-AVERAGE(C:C)) / _xlfn.STDEV.P(C:C)</f>
        <v>-0.44454290183274864</v>
      </c>
      <c r="M985" t="str">
        <f>IF(ABS(moras__2[[#This Row],[Z-Score de salario]])&gt;1.96, "Atípico", "Normal")</f>
        <v>Normal</v>
      </c>
      <c r="N985" s="5">
        <f t="shared" si="45"/>
        <v>297045</v>
      </c>
      <c r="O985" s="5">
        <f t="shared" si="46"/>
        <v>59</v>
      </c>
      <c r="P985" s="5" t="str">
        <f t="shared" si="47"/>
        <v>ASEGURADO VOLUNTARIO</v>
      </c>
      <c r="Q985" s="5" t="e">
        <f ca="1">IF($H985="SI", $O985, _xludf.NA())</f>
        <v>#NAME?</v>
      </c>
      <c r="R985" s="5">
        <f>IF($H985="NO",$O985, _xludf.NA())</f>
        <v>59</v>
      </c>
      <c r="S985" s="5" t="e">
        <f ca="1">IF($H985="SI",$N985, _xludf.NA())</f>
        <v>#NAME?</v>
      </c>
      <c r="T985" s="5">
        <f>IF($H985="NO",$N985, _xludf.NA())</f>
        <v>297045</v>
      </c>
    </row>
    <row r="986" spans="1:20" x14ac:dyDescent="0.3">
      <c r="A986">
        <v>985</v>
      </c>
      <c r="B986" t="s">
        <v>15</v>
      </c>
      <c r="C986">
        <v>297973.5</v>
      </c>
      <c r="D986" t="s">
        <v>10</v>
      </c>
      <c r="E986" t="s">
        <v>11</v>
      </c>
      <c r="F986" t="s">
        <v>12</v>
      </c>
      <c r="G986" t="s">
        <v>13</v>
      </c>
      <c r="H986" t="s">
        <v>12</v>
      </c>
      <c r="I986">
        <v>42</v>
      </c>
      <c r="J986">
        <f>(moras__2[[#This Row],[EDAD]]-AVERAGE(I:I))/ _xlfn.STDEV.P(I:I)</f>
        <v>6.6104782630796582E-3</v>
      </c>
      <c r="K986" t="str">
        <f>IF(ABS(moras__2[[#This Row],[Z-Score de edad]])&gt;1.96, "Atípico","Normal")</f>
        <v>Normal</v>
      </c>
      <c r="L986">
        <f>(moras__2[[#This Row],[SALARIO]]-AVERAGE(C:C)) / _xlfn.STDEV.P(C:C)</f>
        <v>-0.44339790781188204</v>
      </c>
      <c r="M986" t="str">
        <f>IF(ABS(moras__2[[#This Row],[Z-Score de salario]])&gt;1.96, "Atípico", "Normal")</f>
        <v>Normal</v>
      </c>
      <c r="N986" s="5">
        <f t="shared" si="45"/>
        <v>297973.5</v>
      </c>
      <c r="O986" s="5">
        <f t="shared" si="46"/>
        <v>42</v>
      </c>
      <c r="P986" s="5" t="str">
        <f t="shared" si="47"/>
        <v>ASALARIADO</v>
      </c>
      <c r="Q986" s="5">
        <f>IF($H986="SI", $O986, _xludf.NA())</f>
        <v>42</v>
      </c>
      <c r="R986" s="5" t="e">
        <f ca="1">IF($H986="NO",$O986, _xludf.NA())</f>
        <v>#NAME?</v>
      </c>
      <c r="S986" s="5">
        <f>IF($H986="SI",$N986, _xludf.NA())</f>
        <v>297973.5</v>
      </c>
      <c r="T986" s="5" t="e">
        <f ca="1">IF($H986="NO",$N986, _xludf.NA())</f>
        <v>#NAME?</v>
      </c>
    </row>
    <row r="987" spans="1:20" x14ac:dyDescent="0.3">
      <c r="A987">
        <v>986</v>
      </c>
      <c r="B987" t="s">
        <v>15</v>
      </c>
      <c r="C987">
        <v>1079349.94</v>
      </c>
      <c r="D987" t="s">
        <v>10</v>
      </c>
      <c r="E987" t="s">
        <v>16</v>
      </c>
      <c r="F987" t="s">
        <v>12</v>
      </c>
      <c r="G987" t="s">
        <v>13</v>
      </c>
      <c r="H987" t="s">
        <v>13</v>
      </c>
      <c r="I987">
        <v>37</v>
      </c>
      <c r="J987">
        <f>(moras__2[[#This Row],[EDAD]]-AVERAGE(I:I))/ _xlfn.STDEV.P(I:I)</f>
        <v>-0.34630148627334789</v>
      </c>
      <c r="K987" t="str">
        <f>IF(ABS(moras__2[[#This Row],[Z-Score de edad]])&gt;1.96, "Atípico","Normal")</f>
        <v>Normal</v>
      </c>
      <c r="L987">
        <f>(moras__2[[#This Row],[SALARIO]]-AVERAGE(C:C)) / _xlfn.STDEV.P(C:C)</f>
        <v>0.52016843774118582</v>
      </c>
      <c r="M987" t="str">
        <f>IF(ABS(moras__2[[#This Row],[Z-Score de salario]])&gt;1.96, "Atípico", "Normal")</f>
        <v>Normal</v>
      </c>
      <c r="N987" s="5">
        <f t="shared" si="45"/>
        <v>1079349.94</v>
      </c>
      <c r="O987" s="5">
        <f t="shared" si="46"/>
        <v>37</v>
      </c>
      <c r="P987" s="5" t="str">
        <f t="shared" si="47"/>
        <v>ASALARIADO</v>
      </c>
      <c r="Q987" s="5" t="e">
        <f ca="1">IF($H987="SI", $O987, _xludf.NA())</f>
        <v>#NAME?</v>
      </c>
      <c r="R987" s="5">
        <f>IF($H987="NO",$O987, _xludf.NA())</f>
        <v>37</v>
      </c>
      <c r="S987" s="5" t="e">
        <f ca="1">IF($H987="SI",$N987, _xludf.NA())</f>
        <v>#NAME?</v>
      </c>
      <c r="T987" s="5">
        <f>IF($H987="NO",$N987, _xludf.NA())</f>
        <v>1079349.94</v>
      </c>
    </row>
    <row r="988" spans="1:20" x14ac:dyDescent="0.3">
      <c r="A988">
        <v>987</v>
      </c>
      <c r="B988" t="s">
        <v>9</v>
      </c>
      <c r="C988">
        <v>326749</v>
      </c>
      <c r="D988" t="s">
        <v>17</v>
      </c>
      <c r="E988" t="s">
        <v>16</v>
      </c>
      <c r="F988" t="s">
        <v>12</v>
      </c>
      <c r="G988" t="s">
        <v>13</v>
      </c>
      <c r="H988" t="s">
        <v>13</v>
      </c>
      <c r="I988">
        <v>56</v>
      </c>
      <c r="J988">
        <f>(moras__2[[#This Row],[EDAD]]-AVERAGE(I:I))/ _xlfn.STDEV.P(I:I)</f>
        <v>0.99476397896507684</v>
      </c>
      <c r="K988" t="str">
        <f>IF(ABS(moras__2[[#This Row],[Z-Score de edad]])&gt;1.96, "Atípico","Normal")</f>
        <v>Normal</v>
      </c>
      <c r="L988">
        <f>(moras__2[[#This Row],[SALARIO]]-AVERAGE(C:C)) / _xlfn.STDEV.P(C:C)</f>
        <v>-0.40791295848776077</v>
      </c>
      <c r="M988" t="str">
        <f>IF(ABS(moras__2[[#This Row],[Z-Score de salario]])&gt;1.96, "Atípico", "Normal")</f>
        <v>Normal</v>
      </c>
      <c r="N988" s="5">
        <f t="shared" si="45"/>
        <v>326749</v>
      </c>
      <c r="O988" s="5">
        <f t="shared" si="46"/>
        <v>56</v>
      </c>
      <c r="P988" s="5" t="str">
        <f t="shared" si="47"/>
        <v>ASEGURADO VOLUNTARIO</v>
      </c>
      <c r="Q988" s="5" t="e">
        <f ca="1">IF($H988="SI", $O988, _xludf.NA())</f>
        <v>#NAME?</v>
      </c>
      <c r="R988" s="5">
        <f>IF($H988="NO",$O988, _xludf.NA())</f>
        <v>56</v>
      </c>
      <c r="S988" s="5" t="e">
        <f ca="1">IF($H988="SI",$N988, _xludf.NA())</f>
        <v>#NAME?</v>
      </c>
      <c r="T988" s="5">
        <f>IF($H988="NO",$N988, _xludf.NA())</f>
        <v>326749</v>
      </c>
    </row>
    <row r="989" spans="1:20" x14ac:dyDescent="0.3">
      <c r="A989">
        <v>988</v>
      </c>
      <c r="B989" t="s">
        <v>9</v>
      </c>
      <c r="C989">
        <v>377926.85</v>
      </c>
      <c r="D989" t="s">
        <v>10</v>
      </c>
      <c r="E989" t="s">
        <v>16</v>
      </c>
      <c r="F989" t="s">
        <v>12</v>
      </c>
      <c r="G989" t="s">
        <v>13</v>
      </c>
      <c r="H989" t="s">
        <v>13</v>
      </c>
      <c r="I989">
        <v>22</v>
      </c>
      <c r="J989">
        <f>(moras__2[[#This Row],[EDAD]]-AVERAGE(I:I))/ _xlfn.STDEV.P(I:I)</f>
        <v>-1.4050373798826306</v>
      </c>
      <c r="K989" t="str">
        <f>IF(ABS(moras__2[[#This Row],[Z-Score de edad]])&gt;1.96, "Atípico","Normal")</f>
        <v>Normal</v>
      </c>
      <c r="L989">
        <f>(moras__2[[#This Row],[SALARIO]]-AVERAGE(C:C)) / _xlfn.STDEV.P(C:C)</f>
        <v>-0.34480220754451107</v>
      </c>
      <c r="M989" t="str">
        <f>IF(ABS(moras__2[[#This Row],[Z-Score de salario]])&gt;1.96, "Atípico", "Normal")</f>
        <v>Normal</v>
      </c>
      <c r="N989" s="5">
        <f t="shared" si="45"/>
        <v>377926.85</v>
      </c>
      <c r="O989" s="5">
        <f t="shared" si="46"/>
        <v>22</v>
      </c>
      <c r="P989" s="5" t="str">
        <f t="shared" si="47"/>
        <v>ASALARIADO</v>
      </c>
      <c r="Q989" s="5" t="e">
        <f ca="1">IF($H989="SI", $O989, _xludf.NA())</f>
        <v>#NAME?</v>
      </c>
      <c r="R989" s="5">
        <f>IF($H989="NO",$O989, _xludf.NA())</f>
        <v>22</v>
      </c>
      <c r="S989" s="5" t="e">
        <f ca="1">IF($H989="SI",$N989, _xludf.NA())</f>
        <v>#NAME?</v>
      </c>
      <c r="T989" s="5">
        <f>IF($H989="NO",$N989, _xludf.NA())</f>
        <v>377926.85</v>
      </c>
    </row>
    <row r="990" spans="1:20" x14ac:dyDescent="0.3">
      <c r="A990">
        <v>989</v>
      </c>
      <c r="B990" t="s">
        <v>9</v>
      </c>
      <c r="C990">
        <v>324047</v>
      </c>
      <c r="D990" t="s">
        <v>18</v>
      </c>
      <c r="E990" t="s">
        <v>16</v>
      </c>
      <c r="F990" t="s">
        <v>12</v>
      </c>
      <c r="G990" t="s">
        <v>12</v>
      </c>
      <c r="H990" t="s">
        <v>12</v>
      </c>
      <c r="I990">
        <v>48</v>
      </c>
      <c r="J990">
        <f>(moras__2[[#This Row],[EDAD]]-AVERAGE(I:I))/ _xlfn.STDEV.P(I:I)</f>
        <v>0.43010483570679275</v>
      </c>
      <c r="K990" t="str">
        <f>IF(ABS(moras__2[[#This Row],[Z-Score de edad]])&gt;1.96, "Atípico","Normal")</f>
        <v>Normal</v>
      </c>
      <c r="L990">
        <f>(moras__2[[#This Row],[SALARIO]]-AVERAGE(C:C)) / _xlfn.STDEV.P(C:C)</f>
        <v>-0.41124497124422982</v>
      </c>
      <c r="M990" t="str">
        <f>IF(ABS(moras__2[[#This Row],[Z-Score de salario]])&gt;1.96, "Atípico", "Normal")</f>
        <v>Normal</v>
      </c>
      <c r="N990" s="5">
        <f t="shared" si="45"/>
        <v>324047</v>
      </c>
      <c r="O990" s="5">
        <f t="shared" si="46"/>
        <v>48</v>
      </c>
      <c r="P990" s="5" t="str">
        <f t="shared" si="47"/>
        <v>TRABAJADOR INDEPENDIENTE</v>
      </c>
      <c r="Q990" s="5">
        <f>IF($H990="SI", $O990, _xludf.NA())</f>
        <v>48</v>
      </c>
      <c r="R990" s="5" t="e">
        <f ca="1">IF($H990="NO",$O990, _xludf.NA())</f>
        <v>#NAME?</v>
      </c>
      <c r="S990" s="5">
        <f>IF($H990="SI",$N990, _xludf.NA())</f>
        <v>324047</v>
      </c>
      <c r="T990" s="5" t="e">
        <f ca="1">IF($H990="NO",$N990, _xludf.NA())</f>
        <v>#NAME?</v>
      </c>
    </row>
    <row r="991" spans="1:20" x14ac:dyDescent="0.3">
      <c r="A991">
        <v>990</v>
      </c>
      <c r="B991" t="s">
        <v>15</v>
      </c>
      <c r="C991">
        <v>374301</v>
      </c>
      <c r="D991" t="s">
        <v>18</v>
      </c>
      <c r="E991" t="s">
        <v>16</v>
      </c>
      <c r="F991" t="s">
        <v>12</v>
      </c>
      <c r="G991" t="s">
        <v>13</v>
      </c>
      <c r="H991" t="s">
        <v>13</v>
      </c>
      <c r="I991">
        <v>33</v>
      </c>
      <c r="J991">
        <f>(moras__2[[#This Row],[EDAD]]-AVERAGE(I:I))/ _xlfn.STDEV.P(I:I)</f>
        <v>-0.62863105790248996</v>
      </c>
      <c r="K991" t="str">
        <f>IF(ABS(moras__2[[#This Row],[Z-Score de edad]])&gt;1.96, "Atípico","Normal")</f>
        <v>Normal</v>
      </c>
      <c r="L991">
        <f>(moras__2[[#This Row],[SALARIO]]-AVERAGE(C:C)) / _xlfn.STDEV.P(C:C)</f>
        <v>-0.34927348010300235</v>
      </c>
      <c r="M991" t="str">
        <f>IF(ABS(moras__2[[#This Row],[Z-Score de salario]])&gt;1.96, "Atípico", "Normal")</f>
        <v>Normal</v>
      </c>
      <c r="N991" s="5">
        <f t="shared" si="45"/>
        <v>374301</v>
      </c>
      <c r="O991" s="5">
        <f t="shared" si="46"/>
        <v>33</v>
      </c>
      <c r="P991" s="5" t="str">
        <f t="shared" si="47"/>
        <v>TRABAJADOR INDEPENDIENTE</v>
      </c>
      <c r="Q991" s="5" t="e">
        <f ca="1">IF($H991="SI", $O991, _xludf.NA())</f>
        <v>#NAME?</v>
      </c>
      <c r="R991" s="5">
        <f>IF($H991="NO",$O991, _xludf.NA())</f>
        <v>33</v>
      </c>
      <c r="S991" s="5" t="e">
        <f ca="1">IF($H991="SI",$N991, _xludf.NA())</f>
        <v>#NAME?</v>
      </c>
      <c r="T991" s="5">
        <f>IF($H991="NO",$N991, _xludf.NA())</f>
        <v>374301</v>
      </c>
    </row>
    <row r="992" spans="1:20" x14ac:dyDescent="0.3">
      <c r="A992">
        <v>991</v>
      </c>
      <c r="B992" t="s">
        <v>15</v>
      </c>
      <c r="C992">
        <v>297973.8</v>
      </c>
      <c r="D992" t="s">
        <v>10</v>
      </c>
      <c r="E992" t="s">
        <v>11</v>
      </c>
      <c r="F992" t="s">
        <v>12</v>
      </c>
      <c r="G992" t="s">
        <v>13</v>
      </c>
      <c r="H992" t="s">
        <v>13</v>
      </c>
      <c r="I992">
        <v>60</v>
      </c>
      <c r="J992">
        <f>(moras__2[[#This Row],[EDAD]]-AVERAGE(I:I))/ _xlfn.STDEV.P(I:I)</f>
        <v>1.2770935505942189</v>
      </c>
      <c r="K992" t="str">
        <f>IF(ABS(moras__2[[#This Row],[Z-Score de edad]])&gt;1.96, "Atípico","Normal")</f>
        <v>Normal</v>
      </c>
      <c r="L992">
        <f>(moras__2[[#This Row],[SALARIO]]-AVERAGE(C:C)) / _xlfn.STDEV.P(C:C)</f>
        <v>-0.4433975378622792</v>
      </c>
      <c r="M992" t="str">
        <f>IF(ABS(moras__2[[#This Row],[Z-Score de salario]])&gt;1.96, "Atípico", "Normal")</f>
        <v>Normal</v>
      </c>
      <c r="N992" s="5">
        <f t="shared" si="45"/>
        <v>297973.8</v>
      </c>
      <c r="O992" s="5">
        <f t="shared" si="46"/>
        <v>60</v>
      </c>
      <c r="P992" s="5" t="str">
        <f t="shared" si="47"/>
        <v>ASALARIADO</v>
      </c>
      <c r="Q992" s="5" t="e">
        <f ca="1">IF($H992="SI", $O992, _xludf.NA())</f>
        <v>#NAME?</v>
      </c>
      <c r="R992" s="5">
        <f>IF($H992="NO",$O992, _xludf.NA())</f>
        <v>60</v>
      </c>
      <c r="S992" s="5" t="e">
        <f ca="1">IF($H992="SI",$N992, _xludf.NA())</f>
        <v>#NAME?</v>
      </c>
      <c r="T992" s="5">
        <f>IF($H992="NO",$N992, _xludf.NA())</f>
        <v>297973.8</v>
      </c>
    </row>
    <row r="993" spans="1:20" x14ac:dyDescent="0.3">
      <c r="A993">
        <v>992</v>
      </c>
      <c r="B993" t="s">
        <v>15</v>
      </c>
      <c r="C993">
        <v>355060</v>
      </c>
      <c r="D993" t="s">
        <v>10</v>
      </c>
      <c r="E993" t="s">
        <v>16</v>
      </c>
      <c r="F993" t="s">
        <v>12</v>
      </c>
      <c r="G993" t="s">
        <v>12</v>
      </c>
      <c r="H993" t="s">
        <v>13</v>
      </c>
      <c r="I993">
        <v>56</v>
      </c>
      <c r="J993">
        <f>(moras__2[[#This Row],[EDAD]]-AVERAGE(I:I))/ _xlfn.STDEV.P(I:I)</f>
        <v>0.99476397896507684</v>
      </c>
      <c r="K993" t="str">
        <f>IF(ABS(moras__2[[#This Row],[Z-Score de edad]])&gt;1.96, "Atípico","Normal")</f>
        <v>Normal</v>
      </c>
      <c r="L993">
        <f>(moras__2[[#This Row],[SALARIO]]-AVERAGE(C:C)) / _xlfn.STDEV.P(C:C)</f>
        <v>-0.37300081446540845</v>
      </c>
      <c r="M993" t="str">
        <f>IF(ABS(moras__2[[#This Row],[Z-Score de salario]])&gt;1.96, "Atípico", "Normal")</f>
        <v>Normal</v>
      </c>
      <c r="N993" s="5">
        <f t="shared" si="45"/>
        <v>355060</v>
      </c>
      <c r="O993" s="5">
        <f t="shared" si="46"/>
        <v>56</v>
      </c>
      <c r="P993" s="5" t="str">
        <f t="shared" si="47"/>
        <v>ASALARIADO</v>
      </c>
      <c r="Q993" s="5" t="e">
        <f ca="1">IF($H993="SI", $O993, _xludf.NA())</f>
        <v>#NAME?</v>
      </c>
      <c r="R993" s="5">
        <f>IF($H993="NO",$O993, _xludf.NA())</f>
        <v>56</v>
      </c>
      <c r="S993" s="5" t="e">
        <f ca="1">IF($H993="SI",$N993, _xludf.NA())</f>
        <v>#NAME?</v>
      </c>
      <c r="T993" s="5">
        <f>IF($H993="NO",$N993, _xludf.NA())</f>
        <v>355060</v>
      </c>
    </row>
    <row r="994" spans="1:20" x14ac:dyDescent="0.3">
      <c r="A994">
        <v>993</v>
      </c>
      <c r="B994" t="s">
        <v>15</v>
      </c>
      <c r="C994">
        <v>297046</v>
      </c>
      <c r="D994" t="s">
        <v>17</v>
      </c>
      <c r="E994" t="s">
        <v>16</v>
      </c>
      <c r="F994" t="s">
        <v>12</v>
      </c>
      <c r="G994" t="s">
        <v>13</v>
      </c>
      <c r="H994" t="s">
        <v>13</v>
      </c>
      <c r="I994">
        <v>19</v>
      </c>
      <c r="J994">
        <f>(moras__2[[#This Row],[EDAD]]-AVERAGE(I:I))/ _xlfn.STDEV.P(I:I)</f>
        <v>-1.6167845586044871</v>
      </c>
      <c r="K994" t="str">
        <f>IF(ABS(moras__2[[#This Row],[Z-Score de edad]])&gt;1.96, "Atípico","Normal")</f>
        <v>Normal</v>
      </c>
      <c r="L994">
        <f>(moras__2[[#This Row],[SALARIO]]-AVERAGE(C:C)) / _xlfn.STDEV.P(C:C)</f>
        <v>-0.44454166866740574</v>
      </c>
      <c r="M994" t="str">
        <f>IF(ABS(moras__2[[#This Row],[Z-Score de salario]])&gt;1.96, "Atípico", "Normal")</f>
        <v>Normal</v>
      </c>
      <c r="N994" s="5">
        <f t="shared" si="45"/>
        <v>297046</v>
      </c>
      <c r="O994" s="5">
        <f t="shared" si="46"/>
        <v>19</v>
      </c>
      <c r="P994" s="5" t="str">
        <f t="shared" si="47"/>
        <v>ASEGURADO VOLUNTARIO</v>
      </c>
      <c r="Q994" s="5" t="e">
        <f ca="1">IF($H994="SI", $O994, _xludf.NA())</f>
        <v>#NAME?</v>
      </c>
      <c r="R994" s="5">
        <f>IF($H994="NO",$O994, _xludf.NA())</f>
        <v>19</v>
      </c>
      <c r="S994" s="5" t="e">
        <f ca="1">IF($H994="SI",$N994, _xludf.NA())</f>
        <v>#NAME?</v>
      </c>
      <c r="T994" s="5">
        <f>IF($H994="NO",$N994, _xludf.NA())</f>
        <v>297046</v>
      </c>
    </row>
    <row r="995" spans="1:20" x14ac:dyDescent="0.3">
      <c r="A995">
        <v>994</v>
      </c>
      <c r="B995" t="s">
        <v>9</v>
      </c>
      <c r="C995">
        <v>342028</v>
      </c>
      <c r="D995" t="s">
        <v>10</v>
      </c>
      <c r="E995" t="s">
        <v>16</v>
      </c>
      <c r="F995" t="s">
        <v>12</v>
      </c>
      <c r="G995" t="s">
        <v>13</v>
      </c>
      <c r="H995" t="s">
        <v>13</v>
      </c>
      <c r="I995">
        <v>35</v>
      </c>
      <c r="J995">
        <f>(moras__2[[#This Row],[EDAD]]-AVERAGE(I:I))/ _xlfn.STDEV.P(I:I)</f>
        <v>-0.48746627208791893</v>
      </c>
      <c r="K995" t="str">
        <f>IF(ABS(moras__2[[#This Row],[Z-Score de edad]])&gt;1.96, "Atípico","Normal")</f>
        <v>Normal</v>
      </c>
      <c r="L995">
        <f>(moras__2[[#This Row],[SALARIO]]-AVERAGE(C:C)) / _xlfn.STDEV.P(C:C)</f>
        <v>-0.3890714252138559</v>
      </c>
      <c r="M995" t="str">
        <f>IF(ABS(moras__2[[#This Row],[Z-Score de salario]])&gt;1.96, "Atípico", "Normal")</f>
        <v>Normal</v>
      </c>
      <c r="N995" s="5">
        <f t="shared" si="45"/>
        <v>342028</v>
      </c>
      <c r="O995" s="5">
        <f t="shared" si="46"/>
        <v>35</v>
      </c>
      <c r="P995" s="5" t="str">
        <f t="shared" si="47"/>
        <v>ASALARIADO</v>
      </c>
      <c r="Q995" s="5" t="e">
        <f ca="1">IF($H995="SI", $O995, _xludf.NA())</f>
        <v>#NAME?</v>
      </c>
      <c r="R995" s="5">
        <f>IF($H995="NO",$O995, _xludf.NA())</f>
        <v>35</v>
      </c>
      <c r="S995" s="5" t="e">
        <f ca="1">IF($H995="SI",$N995, _xludf.NA())</f>
        <v>#NAME?</v>
      </c>
      <c r="T995" s="5">
        <f>IF($H995="NO",$N995, _xludf.NA())</f>
        <v>342028</v>
      </c>
    </row>
    <row r="996" spans="1:20" x14ac:dyDescent="0.3">
      <c r="A996">
        <v>995</v>
      </c>
      <c r="B996" t="s">
        <v>9</v>
      </c>
      <c r="C996">
        <v>343836</v>
      </c>
      <c r="D996" t="s">
        <v>18</v>
      </c>
      <c r="E996" t="s">
        <v>16</v>
      </c>
      <c r="F996" t="s">
        <v>12</v>
      </c>
      <c r="G996" t="s">
        <v>12</v>
      </c>
      <c r="H996" t="s">
        <v>12</v>
      </c>
      <c r="I996">
        <v>40</v>
      </c>
      <c r="J996">
        <f>(moras__2[[#This Row],[EDAD]]-AVERAGE(I:I))/ _xlfn.STDEV.P(I:I)</f>
        <v>-0.13455430755149136</v>
      </c>
      <c r="K996" t="str">
        <f>IF(ABS(moras__2[[#This Row],[Z-Score de edad]])&gt;1.96, "Atípico","Normal")</f>
        <v>Normal</v>
      </c>
      <c r="L996">
        <f>(moras__2[[#This Row],[SALARIO]]-AVERAGE(C:C)) / _xlfn.STDEV.P(C:C)</f>
        <v>-0.38684186227392398</v>
      </c>
      <c r="M996" t="str">
        <f>IF(ABS(moras__2[[#This Row],[Z-Score de salario]])&gt;1.96, "Atípico", "Normal")</f>
        <v>Normal</v>
      </c>
      <c r="N996" s="5">
        <f t="shared" si="45"/>
        <v>343836</v>
      </c>
      <c r="O996" s="5">
        <f t="shared" si="46"/>
        <v>40</v>
      </c>
      <c r="P996" s="5" t="str">
        <f t="shared" si="47"/>
        <v>TRABAJADOR INDEPENDIENTE</v>
      </c>
      <c r="Q996" s="5">
        <f>IF($H996="SI", $O996, _xludf.NA())</f>
        <v>40</v>
      </c>
      <c r="R996" s="5" t="e">
        <f ca="1">IF($H996="NO",$O996, _xludf.NA())</f>
        <v>#NAME?</v>
      </c>
      <c r="S996" s="5">
        <f>IF($H996="SI",$N996, _xludf.NA())</f>
        <v>343836</v>
      </c>
      <c r="T996" s="5" t="e">
        <f ca="1">IF($H996="NO",$N996, _xludf.NA())</f>
        <v>#NAME?</v>
      </c>
    </row>
    <row r="997" spans="1:20" x14ac:dyDescent="0.3">
      <c r="A997">
        <v>996</v>
      </c>
      <c r="B997" t="s">
        <v>9</v>
      </c>
      <c r="C997">
        <v>430591.65</v>
      </c>
      <c r="D997" t="s">
        <v>10</v>
      </c>
      <c r="E997" t="s">
        <v>16</v>
      </c>
      <c r="F997" t="s">
        <v>12</v>
      </c>
      <c r="G997" t="s">
        <v>13</v>
      </c>
      <c r="H997" t="s">
        <v>13</v>
      </c>
      <c r="I997">
        <v>23</v>
      </c>
      <c r="J997">
        <f>(moras__2[[#This Row],[EDAD]]-AVERAGE(I:I))/ _xlfn.STDEV.P(I:I)</f>
        <v>-1.334454986975345</v>
      </c>
      <c r="K997" t="str">
        <f>IF(ABS(moras__2[[#This Row],[Z-Score de edad]])&gt;1.96, "Atípico","Normal")</f>
        <v>Normal</v>
      </c>
      <c r="L997">
        <f>(moras__2[[#This Row],[SALARIO]]-AVERAGE(C:C)) / _xlfn.STDEV.P(C:C)</f>
        <v>-0.27985780139466193</v>
      </c>
      <c r="M997" t="str">
        <f>IF(ABS(moras__2[[#This Row],[Z-Score de salario]])&gt;1.96, "Atípico", "Normal")</f>
        <v>Normal</v>
      </c>
      <c r="N997" s="5">
        <f t="shared" si="45"/>
        <v>430591.65</v>
      </c>
      <c r="O997" s="5">
        <f t="shared" si="46"/>
        <v>23</v>
      </c>
      <c r="P997" s="5" t="str">
        <f t="shared" si="47"/>
        <v>ASALARIADO</v>
      </c>
      <c r="Q997" s="5" t="e">
        <f ca="1">IF($H997="SI", $O997, _xludf.NA())</f>
        <v>#NAME?</v>
      </c>
      <c r="R997" s="5">
        <f>IF($H997="NO",$O997, _xludf.NA())</f>
        <v>23</v>
      </c>
      <c r="S997" s="5" t="e">
        <f ca="1">IF($H997="SI",$N997, _xludf.NA())</f>
        <v>#NAME?</v>
      </c>
      <c r="T997" s="5">
        <f>IF($H997="NO",$N997, _xludf.NA())</f>
        <v>430591.65</v>
      </c>
    </row>
    <row r="998" spans="1:20" x14ac:dyDescent="0.3">
      <c r="A998">
        <v>997</v>
      </c>
      <c r="B998" t="s">
        <v>9</v>
      </c>
      <c r="C998">
        <v>979079.94</v>
      </c>
      <c r="D998" t="s">
        <v>10</v>
      </c>
      <c r="E998" t="s">
        <v>11</v>
      </c>
      <c r="F998" t="s">
        <v>12</v>
      </c>
      <c r="G998" t="s">
        <v>13</v>
      </c>
      <c r="H998" t="s">
        <v>13</v>
      </c>
      <c r="I998">
        <v>48</v>
      </c>
      <c r="J998">
        <f>(moras__2[[#This Row],[EDAD]]-AVERAGE(I:I))/ _xlfn.STDEV.P(I:I)</f>
        <v>0.43010483570679275</v>
      </c>
      <c r="K998" t="str">
        <f>IF(ABS(moras__2[[#This Row],[Z-Score de edad]])&gt;1.96, "Atípico","Normal")</f>
        <v>Normal</v>
      </c>
      <c r="L998">
        <f>(moras__2[[#This Row],[SALARIO]]-AVERAGE(C:C)) / _xlfn.STDEV.P(C:C)</f>
        <v>0.39651894881033695</v>
      </c>
      <c r="M998" t="str">
        <f>IF(ABS(moras__2[[#This Row],[Z-Score de salario]])&gt;1.96, "Atípico", "Normal")</f>
        <v>Normal</v>
      </c>
      <c r="N998" s="5">
        <f t="shared" si="45"/>
        <v>979079.94</v>
      </c>
      <c r="O998" s="5">
        <f t="shared" si="46"/>
        <v>48</v>
      </c>
      <c r="P998" s="5" t="str">
        <f t="shared" si="47"/>
        <v>ASALARIADO</v>
      </c>
      <c r="Q998" s="5" t="e">
        <f ca="1">IF($H998="SI", $O998, _xludf.NA())</f>
        <v>#NAME?</v>
      </c>
      <c r="R998" s="5">
        <f>IF($H998="NO",$O998, _xludf.NA())</f>
        <v>48</v>
      </c>
      <c r="S998" s="5" t="e">
        <f ca="1">IF($H998="SI",$N998, _xludf.NA())</f>
        <v>#NAME?</v>
      </c>
      <c r="T998" s="5">
        <f>IF($H998="NO",$N998, _xludf.NA())</f>
        <v>979079.94</v>
      </c>
    </row>
    <row r="999" spans="1:20" x14ac:dyDescent="0.3">
      <c r="A999">
        <v>998</v>
      </c>
      <c r="B999" t="s">
        <v>15</v>
      </c>
      <c r="C999">
        <v>428662.7</v>
      </c>
      <c r="D999" t="s">
        <v>10</v>
      </c>
      <c r="E999" t="s">
        <v>16</v>
      </c>
      <c r="F999" t="s">
        <v>12</v>
      </c>
      <c r="G999" t="s">
        <v>12</v>
      </c>
      <c r="H999" t="s">
        <v>13</v>
      </c>
      <c r="I999">
        <v>45</v>
      </c>
      <c r="J999">
        <f>(moras__2[[#This Row],[EDAD]]-AVERAGE(I:I))/ _xlfn.STDEV.P(I:I)</f>
        <v>0.2183576569849362</v>
      </c>
      <c r="K999" t="str">
        <f>IF(ABS(moras__2[[#This Row],[Z-Score de edad]])&gt;1.96, "Atípico","Normal")</f>
        <v>Normal</v>
      </c>
      <c r="L999">
        <f>(moras__2[[#This Row],[SALARIO]]-AVERAGE(C:C)) / _xlfn.STDEV.P(C:C)</f>
        <v>-0.28223651568281555</v>
      </c>
      <c r="M999" t="str">
        <f>IF(ABS(moras__2[[#This Row],[Z-Score de salario]])&gt;1.96, "Atípico", "Normal")</f>
        <v>Normal</v>
      </c>
      <c r="N999" s="5">
        <f t="shared" si="45"/>
        <v>428662.7</v>
      </c>
      <c r="O999" s="5">
        <f t="shared" si="46"/>
        <v>45</v>
      </c>
      <c r="P999" s="5" t="str">
        <f t="shared" si="47"/>
        <v>ASALARIADO</v>
      </c>
      <c r="Q999" s="5" t="e">
        <f ca="1">IF($H999="SI", $O999, _xludf.NA())</f>
        <v>#NAME?</v>
      </c>
      <c r="R999" s="5">
        <f>IF($H999="NO",$O999, _xludf.NA())</f>
        <v>45</v>
      </c>
      <c r="S999" s="5" t="e">
        <f ca="1">IF($H999="SI",$N999, _xludf.NA())</f>
        <v>#NAME?</v>
      </c>
      <c r="T999" s="5">
        <f>IF($H999="NO",$N999, _xludf.NA())</f>
        <v>428662.7</v>
      </c>
    </row>
    <row r="1000" spans="1:20" x14ac:dyDescent="0.3">
      <c r="A1000">
        <v>999</v>
      </c>
      <c r="B1000" t="s">
        <v>9</v>
      </c>
      <c r="C1000">
        <v>278030</v>
      </c>
      <c r="D1000" t="s">
        <v>19</v>
      </c>
      <c r="E1000" t="s">
        <v>16</v>
      </c>
      <c r="F1000" t="s">
        <v>12</v>
      </c>
      <c r="G1000" t="s">
        <v>13</v>
      </c>
      <c r="H1000" t="s">
        <v>13</v>
      </c>
      <c r="I1000">
        <v>62</v>
      </c>
      <c r="J1000">
        <f>(moras__2[[#This Row],[EDAD]]-AVERAGE(I:I))/ _xlfn.STDEV.P(I:I)</f>
        <v>1.41825833640879</v>
      </c>
      <c r="K1000" t="str">
        <f>IF(ABS(moras__2[[#This Row],[Z-Score de edad]])&gt;1.96, "Atípico","Normal")</f>
        <v>Normal</v>
      </c>
      <c r="L1000">
        <f>(moras__2[[#This Row],[SALARIO]]-AVERAGE(C:C)) / _xlfn.STDEV.P(C:C)</f>
        <v>-0.46799154082766331</v>
      </c>
      <c r="M1000" t="str">
        <f>IF(ABS(moras__2[[#This Row],[Z-Score de salario]])&gt;1.96, "Atípico", "Normal")</f>
        <v>Normal</v>
      </c>
      <c r="N1000" s="5">
        <f t="shared" si="45"/>
        <v>278030</v>
      </c>
      <c r="O1000" s="5">
        <f t="shared" si="46"/>
        <v>62</v>
      </c>
      <c r="P1000" s="5" t="str">
        <f t="shared" si="47"/>
        <v>CONVENIOS ESPECIALES DE TRABAJADORES INDEPENDIENTES</v>
      </c>
      <c r="Q1000" s="5" t="e">
        <f ca="1">IF($H1000="SI", $O1000, _xludf.NA())</f>
        <v>#NAME?</v>
      </c>
      <c r="R1000" s="5">
        <f>IF($H1000="NO",$O1000, _xludf.NA())</f>
        <v>62</v>
      </c>
      <c r="S1000" s="5" t="e">
        <f ca="1">IF($H1000="SI",$N1000, _xludf.NA())</f>
        <v>#NAME?</v>
      </c>
      <c r="T1000" s="5">
        <f>IF($H1000="NO",$N1000, _xludf.NA())</f>
        <v>278030</v>
      </c>
    </row>
    <row r="1001" spans="1:20" x14ac:dyDescent="0.3">
      <c r="A1001">
        <v>1000</v>
      </c>
      <c r="B1001" t="s">
        <v>9</v>
      </c>
      <c r="C1001">
        <v>324741.92</v>
      </c>
      <c r="D1001" t="s">
        <v>10</v>
      </c>
      <c r="E1001" t="s">
        <v>16</v>
      </c>
      <c r="F1001" t="s">
        <v>12</v>
      </c>
      <c r="G1001" t="s">
        <v>12</v>
      </c>
      <c r="H1001" t="s">
        <v>13</v>
      </c>
      <c r="I1001">
        <v>47</v>
      </c>
      <c r="J1001">
        <f>(moras__2[[#This Row],[EDAD]]-AVERAGE(I:I))/ _xlfn.STDEV.P(I:I)</f>
        <v>0.35952244279950724</v>
      </c>
      <c r="K1001" t="str">
        <f>IF(ABS(moras__2[[#This Row],[Z-Score de edad]])&gt;1.96, "Atípico","Normal")</f>
        <v>Normal</v>
      </c>
      <c r="L1001">
        <f>(moras__2[[#This Row],[SALARIO]]-AVERAGE(C:C)) / _xlfn.STDEV.P(C:C)</f>
        <v>-0.41038801998415381</v>
      </c>
      <c r="M1001" t="str">
        <f>IF(ABS(moras__2[[#This Row],[Z-Score de salario]])&gt;1.96, "Atípico", "Normal")</f>
        <v>Normal</v>
      </c>
      <c r="N1001" s="5">
        <f t="shared" si="45"/>
        <v>324741.92</v>
      </c>
      <c r="O1001" s="5">
        <f t="shared" si="46"/>
        <v>47</v>
      </c>
      <c r="P1001" s="5" t="str">
        <f t="shared" si="47"/>
        <v>ASALARIADO</v>
      </c>
      <c r="Q1001" s="5" t="e">
        <f ca="1">IF($H1001="SI", $O1001, _xludf.NA())</f>
        <v>#NAME?</v>
      </c>
      <c r="R1001" s="5">
        <f>IF($H1001="NO",$O1001, _xludf.NA())</f>
        <v>47</v>
      </c>
      <c r="S1001" s="5" t="e">
        <f ca="1">IF($H1001="SI",$N1001, _xludf.NA())</f>
        <v>#NAME?</v>
      </c>
      <c r="T1001" s="5">
        <f>IF($H1001="NO",$N1001, _xludf.NA())</f>
        <v>324741.92</v>
      </c>
    </row>
    <row r="1002" spans="1:20" x14ac:dyDescent="0.3">
      <c r="A1002">
        <v>1001</v>
      </c>
      <c r="B1002" t="s">
        <v>9</v>
      </c>
      <c r="C1002">
        <v>390128.11</v>
      </c>
      <c r="D1002" t="s">
        <v>10</v>
      </c>
      <c r="E1002" t="s">
        <v>16</v>
      </c>
      <c r="F1002" t="s">
        <v>12</v>
      </c>
      <c r="G1002" t="s">
        <v>13</v>
      </c>
      <c r="H1002" t="s">
        <v>13</v>
      </c>
      <c r="I1002">
        <v>30</v>
      </c>
      <c r="J1002">
        <f>(moras__2[[#This Row],[EDAD]]-AVERAGE(I:I))/ _xlfn.STDEV.P(I:I)</f>
        <v>-0.84037823662434652</v>
      </c>
      <c r="K1002" t="str">
        <f>IF(ABS(moras__2[[#This Row],[Z-Score de edad]])&gt;1.96, "Atípico","Normal")</f>
        <v>Normal</v>
      </c>
      <c r="L1002">
        <f>(moras__2[[#This Row],[SALARIO]]-AVERAGE(C:C)) / _xlfn.STDEV.P(C:C)</f>
        <v>-0.32975603657301006</v>
      </c>
      <c r="M1002" t="str">
        <f>IF(ABS(moras__2[[#This Row],[Z-Score de salario]])&gt;1.96, "Atípico", "Normal")</f>
        <v>Normal</v>
      </c>
      <c r="N1002" s="5">
        <f t="shared" si="45"/>
        <v>390128.11</v>
      </c>
      <c r="O1002" s="5">
        <f t="shared" si="46"/>
        <v>30</v>
      </c>
      <c r="P1002" s="5" t="str">
        <f t="shared" si="47"/>
        <v>ASALARIADO</v>
      </c>
      <c r="Q1002" s="5" t="e">
        <f ca="1">IF($H1002="SI", $O1002, _xludf.NA())</f>
        <v>#NAME?</v>
      </c>
      <c r="R1002" s="5">
        <f>IF($H1002="NO",$O1002, _xludf.NA())</f>
        <v>30</v>
      </c>
      <c r="S1002" s="5" t="e">
        <f ca="1">IF($H1002="SI",$N1002, _xludf.NA())</f>
        <v>#NAME?</v>
      </c>
      <c r="T1002" s="5">
        <f>IF($H1002="NO",$N1002, _xludf.NA())</f>
        <v>390128.11</v>
      </c>
    </row>
    <row r="1003" spans="1:20" x14ac:dyDescent="0.3">
      <c r="A1003">
        <v>1002</v>
      </c>
      <c r="B1003" t="s">
        <v>9</v>
      </c>
      <c r="C1003">
        <v>713928</v>
      </c>
      <c r="D1003" t="s">
        <v>10</v>
      </c>
      <c r="E1003" t="s">
        <v>16</v>
      </c>
      <c r="F1003" t="s">
        <v>12</v>
      </c>
      <c r="G1003" t="s">
        <v>12</v>
      </c>
      <c r="H1003" t="s">
        <v>13</v>
      </c>
      <c r="I1003">
        <v>24</v>
      </c>
      <c r="J1003">
        <f>(moras__2[[#This Row],[EDAD]]-AVERAGE(I:I))/ _xlfn.STDEV.P(I:I)</f>
        <v>-1.2638725940680595</v>
      </c>
      <c r="K1003" t="str">
        <f>IF(ABS(moras__2[[#This Row],[Z-Score de edad]])&gt;1.96, "Atípico","Normal")</f>
        <v>Normal</v>
      </c>
      <c r="L1003">
        <f>(moras__2[[#This Row],[SALARIO]]-AVERAGE(C:C)) / _xlfn.STDEV.P(C:C)</f>
        <v>6.954276580422239E-2</v>
      </c>
      <c r="M1003" t="str">
        <f>IF(ABS(moras__2[[#This Row],[Z-Score de salario]])&gt;1.96, "Atípico", "Normal")</f>
        <v>Normal</v>
      </c>
      <c r="N1003" s="5">
        <f t="shared" si="45"/>
        <v>713928</v>
      </c>
      <c r="O1003" s="5">
        <f t="shared" si="46"/>
        <v>24</v>
      </c>
      <c r="P1003" s="5" t="str">
        <f t="shared" si="47"/>
        <v>ASALARIADO</v>
      </c>
      <c r="Q1003" s="5" t="e">
        <f ca="1">IF($H1003="SI", $O1003, _xludf.NA())</f>
        <v>#NAME?</v>
      </c>
      <c r="R1003" s="5">
        <f>IF($H1003="NO",$O1003, _xludf.NA())</f>
        <v>24</v>
      </c>
      <c r="S1003" s="5" t="e">
        <f ca="1">IF($H1003="SI",$N1003, _xludf.NA())</f>
        <v>#NAME?</v>
      </c>
      <c r="T1003" s="5">
        <f>IF($H1003="NO",$N1003, _xludf.NA())</f>
        <v>713928</v>
      </c>
    </row>
    <row r="1004" spans="1:20" x14ac:dyDescent="0.3">
      <c r="A1004">
        <v>1003</v>
      </c>
      <c r="B1004" t="s">
        <v>9</v>
      </c>
      <c r="C1004">
        <v>1077120</v>
      </c>
      <c r="D1004" t="s">
        <v>10</v>
      </c>
      <c r="E1004" t="s">
        <v>16</v>
      </c>
      <c r="F1004" t="s">
        <v>12</v>
      </c>
      <c r="G1004" t="s">
        <v>13</v>
      </c>
      <c r="H1004" t="s">
        <v>13</v>
      </c>
      <c r="I1004">
        <v>44</v>
      </c>
      <c r="J1004">
        <f>(moras__2[[#This Row],[EDAD]]-AVERAGE(I:I))/ _xlfn.STDEV.P(I:I)</f>
        <v>0.14777526407765068</v>
      </c>
      <c r="K1004" t="str">
        <f>IF(ABS(moras__2[[#This Row],[Z-Score de edad]])&gt;1.96, "Atípico","Normal")</f>
        <v>Normal</v>
      </c>
      <c r="L1004">
        <f>(moras__2[[#This Row],[SALARIO]]-AVERAGE(C:C)) / _xlfn.STDEV.P(C:C)</f>
        <v>0.5174185530164781</v>
      </c>
      <c r="M1004" t="str">
        <f>IF(ABS(moras__2[[#This Row],[Z-Score de salario]])&gt;1.96, "Atípico", "Normal")</f>
        <v>Normal</v>
      </c>
      <c r="N1004" s="5">
        <f t="shared" si="45"/>
        <v>1077120</v>
      </c>
      <c r="O1004" s="5">
        <f t="shared" si="46"/>
        <v>44</v>
      </c>
      <c r="P1004" s="5" t="str">
        <f t="shared" si="47"/>
        <v>ASALARIADO</v>
      </c>
      <c r="Q1004" s="5" t="e">
        <f ca="1">IF($H1004="SI", $O1004, _xludf.NA())</f>
        <v>#NAME?</v>
      </c>
      <c r="R1004" s="5">
        <f>IF($H1004="NO",$O1004, _xludf.NA())</f>
        <v>44</v>
      </c>
      <c r="S1004" s="5" t="e">
        <f ca="1">IF($H1004="SI",$N1004, _xludf.NA())</f>
        <v>#NAME?</v>
      </c>
      <c r="T1004" s="5">
        <f>IF($H1004="NO",$N1004, _xludf.NA())</f>
        <v>1077120</v>
      </c>
    </row>
    <row r="1005" spans="1:20" x14ac:dyDescent="0.3">
      <c r="A1005">
        <v>1004</v>
      </c>
      <c r="B1005" t="s">
        <v>15</v>
      </c>
      <c r="C1005">
        <v>433738.95</v>
      </c>
      <c r="D1005" t="s">
        <v>10</v>
      </c>
      <c r="E1005" t="s">
        <v>16</v>
      </c>
      <c r="F1005" t="s">
        <v>12</v>
      </c>
      <c r="G1005" t="s">
        <v>13</v>
      </c>
      <c r="H1005" t="s">
        <v>13</v>
      </c>
      <c r="I1005">
        <v>45</v>
      </c>
      <c r="J1005">
        <f>(moras__2[[#This Row],[EDAD]]-AVERAGE(I:I))/ _xlfn.STDEV.P(I:I)</f>
        <v>0.2183576569849362</v>
      </c>
      <c r="K1005" t="str">
        <f>IF(ABS(moras__2[[#This Row],[Z-Score de edad]])&gt;1.96, "Atípico","Normal")</f>
        <v>Normal</v>
      </c>
      <c r="L1005">
        <f>(moras__2[[#This Row],[SALARIO]]-AVERAGE(C:C)) / _xlfn.STDEV.P(C:C)</f>
        <v>-0.27597666011100719</v>
      </c>
      <c r="M1005" t="str">
        <f>IF(ABS(moras__2[[#This Row],[Z-Score de salario]])&gt;1.96, "Atípico", "Normal")</f>
        <v>Normal</v>
      </c>
      <c r="N1005" s="5">
        <f t="shared" si="45"/>
        <v>433738.95</v>
      </c>
      <c r="O1005" s="5">
        <f t="shared" si="46"/>
        <v>45</v>
      </c>
      <c r="P1005" s="5" t="str">
        <f t="shared" si="47"/>
        <v>ASALARIADO</v>
      </c>
      <c r="Q1005" s="5" t="e">
        <f ca="1">IF($H1005="SI", $O1005, _xludf.NA())</f>
        <v>#NAME?</v>
      </c>
      <c r="R1005" s="5">
        <f>IF($H1005="NO",$O1005, _xludf.NA())</f>
        <v>45</v>
      </c>
      <c r="S1005" s="5" t="e">
        <f ca="1">IF($H1005="SI",$N1005, _xludf.NA())</f>
        <v>#NAME?</v>
      </c>
      <c r="T1005" s="5">
        <f>IF($H1005="NO",$N1005, _xludf.NA())</f>
        <v>433738.95</v>
      </c>
    </row>
    <row r="1006" spans="1:20" x14ac:dyDescent="0.3">
      <c r="A1006">
        <v>1005</v>
      </c>
      <c r="B1006" t="s">
        <v>15</v>
      </c>
      <c r="C1006">
        <v>176387.09</v>
      </c>
      <c r="D1006" t="s">
        <v>14</v>
      </c>
      <c r="E1006" t="s">
        <v>11</v>
      </c>
      <c r="F1006" t="s">
        <v>12</v>
      </c>
      <c r="G1006" t="s">
        <v>13</v>
      </c>
      <c r="H1006" t="s">
        <v>13</v>
      </c>
      <c r="I1006">
        <v>88</v>
      </c>
      <c r="J1006">
        <f>(moras__2[[#This Row],[EDAD]]-AVERAGE(I:I))/ _xlfn.STDEV.P(I:I)</f>
        <v>3.2534005519982134</v>
      </c>
      <c r="K1006" t="str">
        <f>IF(ABS(moras__2[[#This Row],[Z-Score de edad]])&gt;1.96, "Atípico","Normal")</f>
        <v>Atípico</v>
      </c>
      <c r="L1006">
        <f>(moras__2[[#This Row],[SALARIO]]-AVERAGE(C:C)) / _xlfn.STDEV.P(C:C)</f>
        <v>-0.59333405478940937</v>
      </c>
      <c r="M1006" t="str">
        <f>IF(ABS(moras__2[[#This Row],[Z-Score de salario]])&gt;1.96, "Atípico", "Normal")</f>
        <v>Normal</v>
      </c>
      <c r="N1006" s="5">
        <f t="shared" si="45"/>
        <v>176387.09</v>
      </c>
      <c r="O1006" s="5">
        <f t="shared" si="46"/>
        <v>88</v>
      </c>
      <c r="P1006" s="5" t="str">
        <f t="shared" si="47"/>
        <v>PENSIONADOS EN SU PROPIO SISTEMA</v>
      </c>
      <c r="Q1006" s="5" t="e">
        <f ca="1">IF($H1006="SI", $O1006, _xludf.NA())</f>
        <v>#NAME?</v>
      </c>
      <c r="R1006" s="5">
        <f>IF($H1006="NO",$O1006, _xludf.NA())</f>
        <v>88</v>
      </c>
      <c r="S1006" s="5" t="e">
        <f ca="1">IF($H1006="SI",$N1006, _xludf.NA())</f>
        <v>#NAME?</v>
      </c>
      <c r="T1006" s="5">
        <f>IF($H1006="NO",$N1006, _xludf.NA())</f>
        <v>176387.09</v>
      </c>
    </row>
    <row r="1007" spans="1:20" x14ac:dyDescent="0.3">
      <c r="A1007">
        <v>1006</v>
      </c>
      <c r="B1007" t="s">
        <v>9</v>
      </c>
      <c r="C1007">
        <v>278030</v>
      </c>
      <c r="D1007" t="s">
        <v>19</v>
      </c>
      <c r="E1007" t="s">
        <v>16</v>
      </c>
      <c r="F1007" t="s">
        <v>12</v>
      </c>
      <c r="G1007" t="s">
        <v>13</v>
      </c>
      <c r="H1007" t="s">
        <v>13</v>
      </c>
      <c r="I1007">
        <v>50</v>
      </c>
      <c r="J1007">
        <f>(moras__2[[#This Row],[EDAD]]-AVERAGE(I:I))/ _xlfn.STDEV.P(I:I)</f>
        <v>0.57126962152136374</v>
      </c>
      <c r="K1007" t="str">
        <f>IF(ABS(moras__2[[#This Row],[Z-Score de edad]])&gt;1.96, "Atípico","Normal")</f>
        <v>Normal</v>
      </c>
      <c r="L1007">
        <f>(moras__2[[#This Row],[SALARIO]]-AVERAGE(C:C)) / _xlfn.STDEV.P(C:C)</f>
        <v>-0.46799154082766331</v>
      </c>
      <c r="M1007" t="str">
        <f>IF(ABS(moras__2[[#This Row],[Z-Score de salario]])&gt;1.96, "Atípico", "Normal")</f>
        <v>Normal</v>
      </c>
      <c r="N1007" s="5">
        <f t="shared" si="45"/>
        <v>278030</v>
      </c>
      <c r="O1007" s="5">
        <f t="shared" si="46"/>
        <v>50</v>
      </c>
      <c r="P1007" s="5" t="str">
        <f t="shared" si="47"/>
        <v>CONVENIOS ESPECIALES DE TRABAJADORES INDEPENDIENTES</v>
      </c>
      <c r="Q1007" s="5" t="e">
        <f ca="1">IF($H1007="SI", $O1007, _xludf.NA())</f>
        <v>#NAME?</v>
      </c>
      <c r="R1007" s="5">
        <f>IF($H1007="NO",$O1007, _xludf.NA())</f>
        <v>50</v>
      </c>
      <c r="S1007" s="5" t="e">
        <f ca="1">IF($H1007="SI",$N1007, _xludf.NA())</f>
        <v>#NAME?</v>
      </c>
      <c r="T1007" s="5">
        <f>IF($H1007="NO",$N1007, _xludf.NA())</f>
        <v>278030</v>
      </c>
    </row>
    <row r="1008" spans="1:20" x14ac:dyDescent="0.3">
      <c r="A1008">
        <v>1007</v>
      </c>
      <c r="B1008" t="s">
        <v>15</v>
      </c>
      <c r="C1008">
        <v>1407034.2</v>
      </c>
      <c r="D1008" t="s">
        <v>10</v>
      </c>
      <c r="E1008" t="s">
        <v>16</v>
      </c>
      <c r="F1008" t="s">
        <v>12</v>
      </c>
      <c r="G1008" t="s">
        <v>13</v>
      </c>
      <c r="H1008" t="s">
        <v>13</v>
      </c>
      <c r="I1008">
        <v>31</v>
      </c>
      <c r="J1008">
        <f>(moras__2[[#This Row],[EDAD]]-AVERAGE(I:I))/ _xlfn.STDEV.P(I:I)</f>
        <v>-0.769795843717061</v>
      </c>
      <c r="K1008" t="str">
        <f>IF(ABS(moras__2[[#This Row],[Z-Score de edad]])&gt;1.96, "Atípico","Normal")</f>
        <v>Normal</v>
      </c>
      <c r="L1008">
        <f>(moras__2[[#This Row],[SALARIO]]-AVERAGE(C:C)) / _xlfn.STDEV.P(C:C)</f>
        <v>0.92425731058135152</v>
      </c>
      <c r="M1008" t="str">
        <f>IF(ABS(moras__2[[#This Row],[Z-Score de salario]])&gt;1.96, "Atípico", "Normal")</f>
        <v>Normal</v>
      </c>
      <c r="N1008" s="5">
        <f t="shared" si="45"/>
        <v>1407034.2</v>
      </c>
      <c r="O1008" s="5">
        <f t="shared" si="46"/>
        <v>31</v>
      </c>
      <c r="P1008" s="5" t="str">
        <f t="shared" si="47"/>
        <v>ASALARIADO</v>
      </c>
      <c r="Q1008" s="5" t="e">
        <f ca="1">IF($H1008="SI", $O1008, _xludf.NA())</f>
        <v>#NAME?</v>
      </c>
      <c r="R1008" s="5">
        <f>IF($H1008="NO",$O1008, _xludf.NA())</f>
        <v>31</v>
      </c>
      <c r="S1008" s="5" t="e">
        <f ca="1">IF($H1008="SI",$N1008, _xludf.NA())</f>
        <v>#NAME?</v>
      </c>
      <c r="T1008" s="5">
        <f>IF($H1008="NO",$N1008, _xludf.NA())</f>
        <v>1407034.2</v>
      </c>
    </row>
    <row r="1009" spans="1:20" x14ac:dyDescent="0.3">
      <c r="A1009">
        <v>1008</v>
      </c>
      <c r="B1009" t="s">
        <v>9</v>
      </c>
      <c r="C1009">
        <v>1656666.67</v>
      </c>
      <c r="D1009" t="s">
        <v>10</v>
      </c>
      <c r="E1009" t="s">
        <v>16</v>
      </c>
      <c r="F1009" t="s">
        <v>12</v>
      </c>
      <c r="G1009" t="s">
        <v>13</v>
      </c>
      <c r="H1009" t="s">
        <v>13</v>
      </c>
      <c r="I1009">
        <v>37</v>
      </c>
      <c r="J1009">
        <f>(moras__2[[#This Row],[EDAD]]-AVERAGE(I:I))/ _xlfn.STDEV.P(I:I)</f>
        <v>-0.34630148627334789</v>
      </c>
      <c r="K1009" t="str">
        <f>IF(ABS(moras__2[[#This Row],[Z-Score de edad]])&gt;1.96, "Atípico","Normal")</f>
        <v>Normal</v>
      </c>
      <c r="L1009">
        <f>(moras__2[[#This Row],[SALARIO]]-AVERAGE(C:C)) / _xlfn.STDEV.P(C:C)</f>
        <v>1.2320954210435584</v>
      </c>
      <c r="M1009" t="str">
        <f>IF(ABS(moras__2[[#This Row],[Z-Score de salario]])&gt;1.96, "Atípico", "Normal")</f>
        <v>Normal</v>
      </c>
      <c r="N1009" s="5">
        <f t="shared" si="45"/>
        <v>1656666.67</v>
      </c>
      <c r="O1009" s="5">
        <f t="shared" si="46"/>
        <v>37</v>
      </c>
      <c r="P1009" s="5" t="str">
        <f t="shared" si="47"/>
        <v>ASALARIADO</v>
      </c>
      <c r="Q1009" s="5" t="e">
        <f ca="1">IF($H1009="SI", $O1009, _xludf.NA())</f>
        <v>#NAME?</v>
      </c>
      <c r="R1009" s="5">
        <f>IF($H1009="NO",$O1009, _xludf.NA())</f>
        <v>37</v>
      </c>
      <c r="S1009" s="5" t="e">
        <f ca="1">IF($H1009="SI",$N1009, _xludf.NA())</f>
        <v>#NAME?</v>
      </c>
      <c r="T1009" s="5">
        <f>IF($H1009="NO",$N1009, _xludf.NA())</f>
        <v>1656666.67</v>
      </c>
    </row>
    <row r="1010" spans="1:20" x14ac:dyDescent="0.3">
      <c r="A1010">
        <v>1009</v>
      </c>
      <c r="B1010" t="s">
        <v>15</v>
      </c>
      <c r="C1010">
        <v>199161</v>
      </c>
      <c r="D1010" t="s">
        <v>10</v>
      </c>
      <c r="E1010" t="s">
        <v>16</v>
      </c>
      <c r="F1010" t="s">
        <v>12</v>
      </c>
      <c r="G1010" t="s">
        <v>12</v>
      </c>
      <c r="H1010" t="s">
        <v>12</v>
      </c>
      <c r="I1010">
        <v>54</v>
      </c>
      <c r="J1010">
        <f>(moras__2[[#This Row],[EDAD]]-AVERAGE(I:I))/ _xlfn.STDEV.P(I:I)</f>
        <v>0.85359919315050581</v>
      </c>
      <c r="K1010" t="str">
        <f>IF(ABS(moras__2[[#This Row],[Z-Score de edad]])&gt;1.96, "Atípico","Normal")</f>
        <v>Normal</v>
      </c>
      <c r="L1010">
        <f>(moras__2[[#This Row],[SALARIO]]-AVERAGE(C:C)) / _xlfn.STDEV.P(C:C)</f>
        <v>-0.56525005825547947</v>
      </c>
      <c r="M1010" t="str">
        <f>IF(ABS(moras__2[[#This Row],[Z-Score de salario]])&gt;1.96, "Atípico", "Normal")</f>
        <v>Normal</v>
      </c>
      <c r="N1010" s="5">
        <f t="shared" si="45"/>
        <v>199161</v>
      </c>
      <c r="O1010" s="5">
        <f t="shared" si="46"/>
        <v>54</v>
      </c>
      <c r="P1010" s="5" t="str">
        <f t="shared" si="47"/>
        <v>ASALARIADO</v>
      </c>
      <c r="Q1010" s="5">
        <f>IF($H1010="SI", $O1010, _xludf.NA())</f>
        <v>54</v>
      </c>
      <c r="R1010" s="5" t="e">
        <f ca="1">IF($H1010="NO",$O1010, _xludf.NA())</f>
        <v>#NAME?</v>
      </c>
      <c r="S1010" s="5">
        <f>IF($H1010="SI",$N1010, _xludf.NA())</f>
        <v>199161</v>
      </c>
      <c r="T1010" s="5" t="e">
        <f ca="1">IF($H1010="NO",$N1010, _xludf.NA())</f>
        <v>#NAME?</v>
      </c>
    </row>
    <row r="1011" spans="1:20" x14ac:dyDescent="0.3">
      <c r="A1011">
        <v>1010</v>
      </c>
      <c r="B1011" t="s">
        <v>9</v>
      </c>
      <c r="C1011">
        <v>600473</v>
      </c>
      <c r="D1011" t="s">
        <v>10</v>
      </c>
      <c r="E1011" t="s">
        <v>11</v>
      </c>
      <c r="F1011" t="s">
        <v>12</v>
      </c>
      <c r="G1011" t="s">
        <v>13</v>
      </c>
      <c r="H1011" t="s">
        <v>13</v>
      </c>
      <c r="I1011">
        <v>32</v>
      </c>
      <c r="J1011">
        <f>(moras__2[[#This Row],[EDAD]]-AVERAGE(I:I))/ _xlfn.STDEV.P(I:I)</f>
        <v>-0.69921345080977548</v>
      </c>
      <c r="K1011" t="str">
        <f>IF(ABS(moras__2[[#This Row],[Z-Score de edad]])&gt;1.96, "Atípico","Normal")</f>
        <v>Normal</v>
      </c>
      <c r="L1011">
        <f>(moras__2[[#This Row],[SALARIO]]-AVERAGE(C:C)) / _xlfn.STDEV.P(C:C)</f>
        <v>-7.0366008172534994E-2</v>
      </c>
      <c r="M1011" t="str">
        <f>IF(ABS(moras__2[[#This Row],[Z-Score de salario]])&gt;1.96, "Atípico", "Normal")</f>
        <v>Normal</v>
      </c>
      <c r="N1011" s="5">
        <f t="shared" si="45"/>
        <v>600473</v>
      </c>
      <c r="O1011" s="5">
        <f t="shared" si="46"/>
        <v>32</v>
      </c>
      <c r="P1011" s="5" t="str">
        <f t="shared" si="47"/>
        <v>ASALARIADO</v>
      </c>
      <c r="Q1011" s="5" t="e">
        <f ca="1">IF($H1011="SI", $O1011, _xludf.NA())</f>
        <v>#NAME?</v>
      </c>
      <c r="R1011" s="5">
        <f>IF($H1011="NO",$O1011, _xludf.NA())</f>
        <v>32</v>
      </c>
      <c r="S1011" s="5" t="e">
        <f ca="1">IF($H1011="SI",$N1011, _xludf.NA())</f>
        <v>#NAME?</v>
      </c>
      <c r="T1011" s="5">
        <f>IF($H1011="NO",$N1011, _xludf.NA())</f>
        <v>600473</v>
      </c>
    </row>
    <row r="1012" spans="1:20" x14ac:dyDescent="0.3">
      <c r="A1012">
        <v>1011</v>
      </c>
      <c r="B1012" t="s">
        <v>9</v>
      </c>
      <c r="C1012">
        <v>544648</v>
      </c>
      <c r="D1012" t="s">
        <v>18</v>
      </c>
      <c r="E1012" t="s">
        <v>16</v>
      </c>
      <c r="F1012" t="s">
        <v>12</v>
      </c>
      <c r="G1012" t="s">
        <v>13</v>
      </c>
      <c r="H1012" t="s">
        <v>13</v>
      </c>
      <c r="I1012">
        <v>39</v>
      </c>
      <c r="J1012">
        <f>(moras__2[[#This Row],[EDAD]]-AVERAGE(I:I))/ _xlfn.STDEV.P(I:I)</f>
        <v>-0.20513670045877688</v>
      </c>
      <c r="K1012" t="str">
        <f>IF(ABS(moras__2[[#This Row],[Z-Score de edad]])&gt;1.96, "Atípico","Normal")</f>
        <v>Normal</v>
      </c>
      <c r="L1012">
        <f>(moras__2[[#This Row],[SALARIO]]-AVERAGE(C:C)) / _xlfn.STDEV.P(C:C)</f>
        <v>-0.13920746343896204</v>
      </c>
      <c r="M1012" t="str">
        <f>IF(ABS(moras__2[[#This Row],[Z-Score de salario]])&gt;1.96, "Atípico", "Normal")</f>
        <v>Normal</v>
      </c>
      <c r="N1012" s="5">
        <f t="shared" si="45"/>
        <v>544648</v>
      </c>
      <c r="O1012" s="5">
        <f t="shared" si="46"/>
        <v>39</v>
      </c>
      <c r="P1012" s="5" t="str">
        <f t="shared" si="47"/>
        <v>TRABAJADOR INDEPENDIENTE</v>
      </c>
      <c r="Q1012" s="5" t="e">
        <f ca="1">IF($H1012="SI", $O1012, _xludf.NA())</f>
        <v>#NAME?</v>
      </c>
      <c r="R1012" s="5">
        <f>IF($H1012="NO",$O1012, _xludf.NA())</f>
        <v>39</v>
      </c>
      <c r="S1012" s="5" t="e">
        <f ca="1">IF($H1012="SI",$N1012, _xludf.NA())</f>
        <v>#NAME?</v>
      </c>
      <c r="T1012" s="5">
        <f>IF($H1012="NO",$N1012, _xludf.NA())</f>
        <v>544648</v>
      </c>
    </row>
    <row r="1013" spans="1:20" x14ac:dyDescent="0.3">
      <c r="A1013">
        <v>1012</v>
      </c>
      <c r="B1013" t="s">
        <v>15</v>
      </c>
      <c r="C1013">
        <v>757952.07</v>
      </c>
      <c r="D1013" t="s">
        <v>10</v>
      </c>
      <c r="E1013" t="s">
        <v>11</v>
      </c>
      <c r="F1013" t="s">
        <v>12</v>
      </c>
      <c r="G1013" t="s">
        <v>13</v>
      </c>
      <c r="H1013" t="s">
        <v>13</v>
      </c>
      <c r="I1013">
        <v>34</v>
      </c>
      <c r="J1013">
        <f>(moras__2[[#This Row],[EDAD]]-AVERAGE(I:I))/ _xlfn.STDEV.P(I:I)</f>
        <v>-0.55804866499520445</v>
      </c>
      <c r="K1013" t="str">
        <f>IF(ABS(moras__2[[#This Row],[Z-Score de edad]])&gt;1.96, "Atípico","Normal")</f>
        <v>Normal</v>
      </c>
      <c r="L1013">
        <f>(moras__2[[#This Row],[SALARIO]]-AVERAGE(C:C)) / _xlfn.STDEV.P(C:C)</f>
        <v>0.12383172318086456</v>
      </c>
      <c r="M1013" t="str">
        <f>IF(ABS(moras__2[[#This Row],[Z-Score de salario]])&gt;1.96, "Atípico", "Normal")</f>
        <v>Normal</v>
      </c>
      <c r="N1013" s="5">
        <f t="shared" si="45"/>
        <v>757952.07</v>
      </c>
      <c r="O1013" s="5">
        <f t="shared" si="46"/>
        <v>34</v>
      </c>
      <c r="P1013" s="5" t="str">
        <f t="shared" si="47"/>
        <v>ASALARIADO</v>
      </c>
      <c r="Q1013" s="5" t="e">
        <f ca="1">IF($H1013="SI", $O1013, _xludf.NA())</f>
        <v>#NAME?</v>
      </c>
      <c r="R1013" s="5">
        <f>IF($H1013="NO",$O1013, _xludf.NA())</f>
        <v>34</v>
      </c>
      <c r="S1013" s="5" t="e">
        <f ca="1">IF($H1013="SI",$N1013, _xludf.NA())</f>
        <v>#NAME?</v>
      </c>
      <c r="T1013" s="5">
        <f>IF($H1013="NO",$N1013, _xludf.NA())</f>
        <v>757952.07</v>
      </c>
    </row>
    <row r="1014" spans="1:20" x14ac:dyDescent="0.3">
      <c r="A1014">
        <v>1013</v>
      </c>
      <c r="B1014" t="s">
        <v>9</v>
      </c>
      <c r="C1014">
        <v>297045</v>
      </c>
      <c r="D1014" t="s">
        <v>17</v>
      </c>
      <c r="E1014" t="s">
        <v>16</v>
      </c>
      <c r="F1014" t="s">
        <v>12</v>
      </c>
      <c r="G1014" t="s">
        <v>13</v>
      </c>
      <c r="H1014" t="s">
        <v>13</v>
      </c>
      <c r="I1014">
        <v>60</v>
      </c>
      <c r="J1014">
        <f>(moras__2[[#This Row],[EDAD]]-AVERAGE(I:I))/ _xlfn.STDEV.P(I:I)</f>
        <v>1.2770935505942189</v>
      </c>
      <c r="K1014" t="str">
        <f>IF(ABS(moras__2[[#This Row],[Z-Score de edad]])&gt;1.96, "Atípico","Normal")</f>
        <v>Normal</v>
      </c>
      <c r="L1014">
        <f>(moras__2[[#This Row],[SALARIO]]-AVERAGE(C:C)) / _xlfn.STDEV.P(C:C)</f>
        <v>-0.44454290183274864</v>
      </c>
      <c r="M1014" t="str">
        <f>IF(ABS(moras__2[[#This Row],[Z-Score de salario]])&gt;1.96, "Atípico", "Normal")</f>
        <v>Normal</v>
      </c>
      <c r="N1014" s="5">
        <f t="shared" si="45"/>
        <v>297045</v>
      </c>
      <c r="O1014" s="5">
        <f t="shared" si="46"/>
        <v>60</v>
      </c>
      <c r="P1014" s="5" t="str">
        <f t="shared" si="47"/>
        <v>ASEGURADO VOLUNTARIO</v>
      </c>
      <c r="Q1014" s="5" t="e">
        <f ca="1">IF($H1014="SI", $O1014, _xludf.NA())</f>
        <v>#NAME?</v>
      </c>
      <c r="R1014" s="5">
        <f>IF($H1014="NO",$O1014, _xludf.NA())</f>
        <v>60</v>
      </c>
      <c r="S1014" s="5" t="e">
        <f ca="1">IF($H1014="SI",$N1014, _xludf.NA())</f>
        <v>#NAME?</v>
      </c>
      <c r="T1014" s="5">
        <f>IF($H1014="NO",$N1014, _xludf.NA())</f>
        <v>297045</v>
      </c>
    </row>
    <row r="1015" spans="1:20" x14ac:dyDescent="0.3">
      <c r="A1015">
        <v>1014</v>
      </c>
      <c r="B1015" t="s">
        <v>15</v>
      </c>
      <c r="C1015">
        <v>514678</v>
      </c>
      <c r="D1015" t="s">
        <v>14</v>
      </c>
      <c r="E1015" t="s">
        <v>11</v>
      </c>
      <c r="F1015" t="s">
        <v>12</v>
      </c>
      <c r="G1015" t="s">
        <v>13</v>
      </c>
      <c r="H1015" t="s">
        <v>13</v>
      </c>
      <c r="I1015">
        <v>73</v>
      </c>
      <c r="J1015">
        <f>(moras__2[[#This Row],[EDAD]]-AVERAGE(I:I))/ _xlfn.STDEV.P(I:I)</f>
        <v>2.1946646583889304</v>
      </c>
      <c r="K1015" t="str">
        <f>IF(ABS(moras__2[[#This Row],[Z-Score de edad]])&gt;1.96, "Atípico","Normal")</f>
        <v>Atípico</v>
      </c>
      <c r="L1015">
        <f>(moras__2[[#This Row],[SALARIO]]-AVERAGE(C:C)) / _xlfn.STDEV.P(C:C)</f>
        <v>-0.17616542876515673</v>
      </c>
      <c r="M1015" t="str">
        <f>IF(ABS(moras__2[[#This Row],[Z-Score de salario]])&gt;1.96, "Atípico", "Normal")</f>
        <v>Normal</v>
      </c>
      <c r="N1015" s="5">
        <f t="shared" si="45"/>
        <v>514678</v>
      </c>
      <c r="O1015" s="5">
        <f t="shared" si="46"/>
        <v>73</v>
      </c>
      <c r="P1015" s="5" t="str">
        <f t="shared" si="47"/>
        <v>PENSIONADOS EN SU PROPIO SISTEMA</v>
      </c>
      <c r="Q1015" s="5" t="e">
        <f ca="1">IF($H1015="SI", $O1015, _xludf.NA())</f>
        <v>#NAME?</v>
      </c>
      <c r="R1015" s="5">
        <f>IF($H1015="NO",$O1015, _xludf.NA())</f>
        <v>73</v>
      </c>
      <c r="S1015" s="5" t="e">
        <f ca="1">IF($H1015="SI",$N1015, _xludf.NA())</f>
        <v>#NAME?</v>
      </c>
      <c r="T1015" s="5">
        <f>IF($H1015="NO",$N1015, _xludf.NA())</f>
        <v>514678</v>
      </c>
    </row>
    <row r="1016" spans="1:20" x14ac:dyDescent="0.3">
      <c r="A1016">
        <v>1015</v>
      </c>
      <c r="B1016" t="s">
        <v>9</v>
      </c>
      <c r="C1016">
        <v>207840</v>
      </c>
      <c r="D1016" t="s">
        <v>10</v>
      </c>
      <c r="E1016" t="s">
        <v>16</v>
      </c>
      <c r="F1016" t="s">
        <v>12</v>
      </c>
      <c r="G1016" t="s">
        <v>12</v>
      </c>
      <c r="H1016" t="s">
        <v>13</v>
      </c>
      <c r="I1016">
        <v>41</v>
      </c>
      <c r="J1016">
        <f>(moras__2[[#This Row],[EDAD]]-AVERAGE(I:I))/ _xlfn.STDEV.P(I:I)</f>
        <v>-6.397191464420586E-2</v>
      </c>
      <c r="K1016" t="str">
        <f>IF(ABS(moras__2[[#This Row],[Z-Score de edad]])&gt;1.96, "Atípico","Normal")</f>
        <v>Normal</v>
      </c>
      <c r="L1016">
        <f>(moras__2[[#This Row],[SALARIO]]-AVERAGE(C:C)) / _xlfn.STDEV.P(C:C)</f>
        <v>-0.55454741624460047</v>
      </c>
      <c r="M1016" t="str">
        <f>IF(ABS(moras__2[[#This Row],[Z-Score de salario]])&gt;1.96, "Atípico", "Normal")</f>
        <v>Normal</v>
      </c>
      <c r="N1016" s="5">
        <f t="shared" si="45"/>
        <v>207840</v>
      </c>
      <c r="O1016" s="5">
        <f t="shared" si="46"/>
        <v>41</v>
      </c>
      <c r="P1016" s="5" t="str">
        <f t="shared" si="47"/>
        <v>ASALARIADO</v>
      </c>
      <c r="Q1016" s="5" t="e">
        <f ca="1">IF($H1016="SI", $O1016, _xludf.NA())</f>
        <v>#NAME?</v>
      </c>
      <c r="R1016" s="5">
        <f>IF($H1016="NO",$O1016, _xludf.NA())</f>
        <v>41</v>
      </c>
      <c r="S1016" s="5" t="e">
        <f ca="1">IF($H1016="SI",$N1016, _xludf.NA())</f>
        <v>#NAME?</v>
      </c>
      <c r="T1016" s="5">
        <f>IF($H1016="NO",$N1016, _xludf.NA())</f>
        <v>207840</v>
      </c>
    </row>
    <row r="1017" spans="1:20" x14ac:dyDescent="0.3">
      <c r="A1017">
        <v>1016</v>
      </c>
      <c r="B1017" t="s">
        <v>15</v>
      </c>
      <c r="C1017">
        <v>592970</v>
      </c>
      <c r="D1017" t="s">
        <v>10</v>
      </c>
      <c r="E1017" t="s">
        <v>11</v>
      </c>
      <c r="F1017" t="s">
        <v>12</v>
      </c>
      <c r="G1017" t="s">
        <v>13</v>
      </c>
      <c r="H1017" t="s">
        <v>12</v>
      </c>
      <c r="I1017">
        <v>37</v>
      </c>
      <c r="J1017">
        <f>(moras__2[[#This Row],[EDAD]]-AVERAGE(I:I))/ _xlfn.STDEV.P(I:I)</f>
        <v>-0.34630148627334789</v>
      </c>
      <c r="K1017" t="str">
        <f>IF(ABS(moras__2[[#This Row],[Z-Score de edad]])&gt;1.96, "Atípico","Normal")</f>
        <v>Normal</v>
      </c>
      <c r="L1017">
        <f>(moras__2[[#This Row],[SALARIO]]-AVERAGE(C:C)) / _xlfn.STDEV.P(C:C)</f>
        <v>-7.9618447740183937E-2</v>
      </c>
      <c r="M1017" t="str">
        <f>IF(ABS(moras__2[[#This Row],[Z-Score de salario]])&gt;1.96, "Atípico", "Normal")</f>
        <v>Normal</v>
      </c>
      <c r="N1017" s="5">
        <f t="shared" si="45"/>
        <v>592970</v>
      </c>
      <c r="O1017" s="5">
        <f t="shared" si="46"/>
        <v>37</v>
      </c>
      <c r="P1017" s="5" t="str">
        <f t="shared" si="47"/>
        <v>ASALARIADO</v>
      </c>
      <c r="Q1017" s="5">
        <f>IF($H1017="SI", $O1017, _xludf.NA())</f>
        <v>37</v>
      </c>
      <c r="R1017" s="5" t="e">
        <f ca="1">IF($H1017="NO",$O1017, _xludf.NA())</f>
        <v>#NAME?</v>
      </c>
      <c r="S1017" s="5">
        <f>IF($H1017="SI",$N1017, _xludf.NA())</f>
        <v>592970</v>
      </c>
      <c r="T1017" s="5" t="e">
        <f ca="1">IF($H1017="NO",$N1017, _xludf.NA())</f>
        <v>#NAME?</v>
      </c>
    </row>
    <row r="1018" spans="1:20" x14ac:dyDescent="0.3">
      <c r="A1018">
        <v>1017</v>
      </c>
      <c r="B1018" t="s">
        <v>9</v>
      </c>
      <c r="C1018">
        <v>418054</v>
      </c>
      <c r="D1018" t="s">
        <v>18</v>
      </c>
      <c r="E1018" t="s">
        <v>16</v>
      </c>
      <c r="F1018" t="s">
        <v>12</v>
      </c>
      <c r="G1018" t="s">
        <v>13</v>
      </c>
      <c r="H1018" t="s">
        <v>12</v>
      </c>
      <c r="I1018">
        <v>48</v>
      </c>
      <c r="J1018">
        <f>(moras__2[[#This Row],[EDAD]]-AVERAGE(I:I))/ _xlfn.STDEV.P(I:I)</f>
        <v>0.43010483570679275</v>
      </c>
      <c r="K1018" t="str">
        <f>IF(ABS(moras__2[[#This Row],[Z-Score de edad]])&gt;1.96, "Atípico","Normal")</f>
        <v>Normal</v>
      </c>
      <c r="L1018">
        <f>(moras__2[[#This Row],[SALARIO]]-AVERAGE(C:C)) / _xlfn.STDEV.P(C:C)</f>
        <v>-0.29531879685585533</v>
      </c>
      <c r="M1018" t="str">
        <f>IF(ABS(moras__2[[#This Row],[Z-Score de salario]])&gt;1.96, "Atípico", "Normal")</f>
        <v>Normal</v>
      </c>
      <c r="N1018" s="5">
        <f t="shared" si="45"/>
        <v>418054</v>
      </c>
      <c r="O1018" s="5">
        <f t="shared" si="46"/>
        <v>48</v>
      </c>
      <c r="P1018" s="5" t="str">
        <f t="shared" si="47"/>
        <v>TRABAJADOR INDEPENDIENTE</v>
      </c>
      <c r="Q1018" s="5">
        <f>IF($H1018="SI", $O1018, _xludf.NA())</f>
        <v>48</v>
      </c>
      <c r="R1018" s="5" t="e">
        <f ca="1">IF($H1018="NO",$O1018, _xludf.NA())</f>
        <v>#NAME?</v>
      </c>
      <c r="S1018" s="5">
        <f>IF($H1018="SI",$N1018, _xludf.NA())</f>
        <v>418054</v>
      </c>
      <c r="T1018" s="5" t="e">
        <f ca="1">IF($H1018="NO",$N1018, _xludf.NA())</f>
        <v>#NAME?</v>
      </c>
    </row>
    <row r="1019" spans="1:20" x14ac:dyDescent="0.3">
      <c r="A1019">
        <v>1018</v>
      </c>
      <c r="B1019" t="s">
        <v>9</v>
      </c>
      <c r="C1019">
        <v>140375</v>
      </c>
      <c r="D1019" t="s">
        <v>10</v>
      </c>
      <c r="E1019" t="s">
        <v>16</v>
      </c>
      <c r="F1019" t="s">
        <v>12</v>
      </c>
      <c r="G1019" t="s">
        <v>13</v>
      </c>
      <c r="H1019" t="s">
        <v>13</v>
      </c>
      <c r="I1019">
        <v>54</v>
      </c>
      <c r="J1019">
        <f>(moras__2[[#This Row],[EDAD]]-AVERAGE(I:I))/ _xlfn.STDEV.P(I:I)</f>
        <v>0.85359919315050581</v>
      </c>
      <c r="K1019" t="str">
        <f>IF(ABS(moras__2[[#This Row],[Z-Score de edad]])&gt;1.96, "Atípico","Normal")</f>
        <v>Normal</v>
      </c>
      <c r="L1019">
        <f>(moras__2[[#This Row],[SALARIO]]-AVERAGE(C:C)) / _xlfn.STDEV.P(C:C)</f>
        <v>-0.63774291610218214</v>
      </c>
      <c r="M1019" t="str">
        <f>IF(ABS(moras__2[[#This Row],[Z-Score de salario]])&gt;1.96, "Atípico", "Normal")</f>
        <v>Normal</v>
      </c>
      <c r="N1019" s="5">
        <f t="shared" si="45"/>
        <v>140375</v>
      </c>
      <c r="O1019" s="5">
        <f t="shared" si="46"/>
        <v>54</v>
      </c>
      <c r="P1019" s="5" t="str">
        <f t="shared" si="47"/>
        <v>ASALARIADO</v>
      </c>
      <c r="Q1019" s="5" t="e">
        <f ca="1">IF($H1019="SI", $O1019, _xludf.NA())</f>
        <v>#NAME?</v>
      </c>
      <c r="R1019" s="5">
        <f>IF($H1019="NO",$O1019, _xludf.NA())</f>
        <v>54</v>
      </c>
      <c r="S1019" s="5" t="e">
        <f ca="1">IF($H1019="SI",$N1019, _xludf.NA())</f>
        <v>#NAME?</v>
      </c>
      <c r="T1019" s="5">
        <f>IF($H1019="NO",$N1019, _xludf.NA())</f>
        <v>140375</v>
      </c>
    </row>
    <row r="1020" spans="1:20" x14ac:dyDescent="0.3">
      <c r="A1020">
        <v>1019</v>
      </c>
      <c r="B1020" t="s">
        <v>15</v>
      </c>
      <c r="C1020">
        <v>2152089.7000000002</v>
      </c>
      <c r="D1020" t="s">
        <v>10</v>
      </c>
      <c r="E1020" t="s">
        <v>11</v>
      </c>
      <c r="F1020" t="s">
        <v>12</v>
      </c>
      <c r="G1020" t="s">
        <v>13</v>
      </c>
      <c r="H1020" t="s">
        <v>13</v>
      </c>
      <c r="I1020">
        <v>42</v>
      </c>
      <c r="J1020">
        <f>(moras__2[[#This Row],[EDAD]]-AVERAGE(I:I))/ _xlfn.STDEV.P(I:I)</f>
        <v>6.6104782630796582E-3</v>
      </c>
      <c r="K1020" t="str">
        <f>IF(ABS(moras__2[[#This Row],[Z-Score de edad]])&gt;1.96, "Atípico","Normal")</f>
        <v>Normal</v>
      </c>
      <c r="L1020">
        <f>(moras__2[[#This Row],[SALARIO]]-AVERAGE(C:C)) / _xlfn.STDEV.P(C:C)</f>
        <v>1.8430339317054976</v>
      </c>
      <c r="M1020" t="str">
        <f>IF(ABS(moras__2[[#This Row],[Z-Score de salario]])&gt;1.96, "Atípico", "Normal")</f>
        <v>Normal</v>
      </c>
      <c r="N1020" s="5">
        <f t="shared" si="45"/>
        <v>2152089.7000000002</v>
      </c>
      <c r="O1020" s="5">
        <f t="shared" si="46"/>
        <v>42</v>
      </c>
      <c r="P1020" s="5" t="str">
        <f t="shared" si="47"/>
        <v>ASALARIADO</v>
      </c>
      <c r="Q1020" s="5" t="e">
        <f ca="1">IF($H1020="SI", $O1020, _xludf.NA())</f>
        <v>#NAME?</v>
      </c>
      <c r="R1020" s="5">
        <f>IF($H1020="NO",$O1020, _xludf.NA())</f>
        <v>42</v>
      </c>
      <c r="S1020" s="5" t="e">
        <f ca="1">IF($H1020="SI",$N1020, _xludf.NA())</f>
        <v>#NAME?</v>
      </c>
      <c r="T1020" s="5">
        <f>IF($H1020="NO",$N1020, _xludf.NA())</f>
        <v>2152089.7000000002</v>
      </c>
    </row>
    <row r="1021" spans="1:20" x14ac:dyDescent="0.3">
      <c r="A1021">
        <v>1020</v>
      </c>
      <c r="B1021" t="s">
        <v>15</v>
      </c>
      <c r="C1021">
        <v>1444541</v>
      </c>
      <c r="D1021" t="s">
        <v>14</v>
      </c>
      <c r="E1021" t="s">
        <v>11</v>
      </c>
      <c r="F1021" t="s">
        <v>12</v>
      </c>
      <c r="G1021" t="s">
        <v>13</v>
      </c>
      <c r="H1021" t="s">
        <v>13</v>
      </c>
      <c r="I1021">
        <v>69</v>
      </c>
      <c r="J1021">
        <f>(moras__2[[#This Row],[EDAD]]-AVERAGE(I:I))/ _xlfn.STDEV.P(I:I)</f>
        <v>1.9123350867597886</v>
      </c>
      <c r="K1021" t="str">
        <f>IF(ABS(moras__2[[#This Row],[Z-Score de edad]])&gt;1.96, "Atípico","Normal")</f>
        <v>Normal</v>
      </c>
      <c r="L1021">
        <f>(moras__2[[#This Row],[SALARIO]]-AVERAGE(C:C)) / _xlfn.STDEV.P(C:C)</f>
        <v>0.97050939646378465</v>
      </c>
      <c r="M1021" t="str">
        <f>IF(ABS(moras__2[[#This Row],[Z-Score de salario]])&gt;1.96, "Atípico", "Normal")</f>
        <v>Normal</v>
      </c>
      <c r="N1021" s="5">
        <f t="shared" si="45"/>
        <v>1444541</v>
      </c>
      <c r="O1021" s="5">
        <f t="shared" si="46"/>
        <v>69</v>
      </c>
      <c r="P1021" s="5" t="str">
        <f t="shared" si="47"/>
        <v>PENSIONADOS EN SU PROPIO SISTEMA</v>
      </c>
      <c r="Q1021" s="5" t="e">
        <f ca="1">IF($H1021="SI", $O1021, _xludf.NA())</f>
        <v>#NAME?</v>
      </c>
      <c r="R1021" s="5">
        <f>IF($H1021="NO",$O1021, _xludf.NA())</f>
        <v>69</v>
      </c>
      <c r="S1021" s="5" t="e">
        <f ca="1">IF($H1021="SI",$N1021, _xludf.NA())</f>
        <v>#NAME?</v>
      </c>
      <c r="T1021" s="5">
        <f>IF($H1021="NO",$N1021, _xludf.NA())</f>
        <v>1444541</v>
      </c>
    </row>
    <row r="1022" spans="1:20" x14ac:dyDescent="0.3">
      <c r="A1022">
        <v>1021</v>
      </c>
      <c r="B1022" t="s">
        <v>9</v>
      </c>
      <c r="C1022">
        <v>326749</v>
      </c>
      <c r="D1022" t="s">
        <v>18</v>
      </c>
      <c r="E1022" t="s">
        <v>16</v>
      </c>
      <c r="F1022" t="s">
        <v>12</v>
      </c>
      <c r="G1022" t="s">
        <v>13</v>
      </c>
      <c r="H1022" t="s">
        <v>12</v>
      </c>
      <c r="I1022">
        <v>58</v>
      </c>
      <c r="J1022">
        <f>(moras__2[[#This Row],[EDAD]]-AVERAGE(I:I))/ _xlfn.STDEV.P(I:I)</f>
        <v>1.1359287647796479</v>
      </c>
      <c r="K1022" t="str">
        <f>IF(ABS(moras__2[[#This Row],[Z-Score de edad]])&gt;1.96, "Atípico","Normal")</f>
        <v>Normal</v>
      </c>
      <c r="L1022">
        <f>(moras__2[[#This Row],[SALARIO]]-AVERAGE(C:C)) / _xlfn.STDEV.P(C:C)</f>
        <v>-0.40791295848776077</v>
      </c>
      <c r="M1022" t="str">
        <f>IF(ABS(moras__2[[#This Row],[Z-Score de salario]])&gt;1.96, "Atípico", "Normal")</f>
        <v>Normal</v>
      </c>
      <c r="N1022" s="5">
        <f t="shared" si="45"/>
        <v>326749</v>
      </c>
      <c r="O1022" s="5">
        <f t="shared" si="46"/>
        <v>58</v>
      </c>
      <c r="P1022" s="5" t="str">
        <f t="shared" si="47"/>
        <v>TRABAJADOR INDEPENDIENTE</v>
      </c>
      <c r="Q1022" s="5">
        <f>IF($H1022="SI", $O1022, _xludf.NA())</f>
        <v>58</v>
      </c>
      <c r="R1022" s="5" t="e">
        <f ca="1">IF($H1022="NO",$O1022, _xludf.NA())</f>
        <v>#NAME?</v>
      </c>
      <c r="S1022" s="5">
        <f>IF($H1022="SI",$N1022, _xludf.NA())</f>
        <v>326749</v>
      </c>
      <c r="T1022" s="5" t="e">
        <f ca="1">IF($H1022="NO",$N1022, _xludf.NA())</f>
        <v>#NAME?</v>
      </c>
    </row>
    <row r="1023" spans="1:20" x14ac:dyDescent="0.3">
      <c r="A1023">
        <v>1022</v>
      </c>
      <c r="B1023" t="s">
        <v>9</v>
      </c>
      <c r="C1023">
        <v>4644820.8</v>
      </c>
      <c r="D1023" t="s">
        <v>10</v>
      </c>
      <c r="E1023" t="s">
        <v>11</v>
      </c>
      <c r="F1023" t="s">
        <v>12</v>
      </c>
      <c r="G1023" t="s">
        <v>13</v>
      </c>
      <c r="H1023" t="s">
        <v>13</v>
      </c>
      <c r="I1023">
        <v>37</v>
      </c>
      <c r="J1023">
        <f>(moras__2[[#This Row],[EDAD]]-AVERAGE(I:I))/ _xlfn.STDEV.P(I:I)</f>
        <v>-0.34630148627334789</v>
      </c>
      <c r="K1023" t="str">
        <f>IF(ABS(moras__2[[#This Row],[Z-Score de edad]])&gt;1.96, "Atípico","Normal")</f>
        <v>Normal</v>
      </c>
      <c r="L1023">
        <f>(moras__2[[#This Row],[SALARIO]]-AVERAGE(C:C)) / _xlfn.STDEV.P(C:C)</f>
        <v>4.9169835333513818</v>
      </c>
      <c r="M1023" t="str">
        <f>IF(ABS(moras__2[[#This Row],[Z-Score de salario]])&gt;1.96, "Atípico", "Normal")</f>
        <v>Atípico</v>
      </c>
      <c r="N1023" s="5">
        <f t="shared" si="45"/>
        <v>4644820.8</v>
      </c>
      <c r="O1023" s="5">
        <f t="shared" si="46"/>
        <v>37</v>
      </c>
      <c r="P1023" s="5" t="str">
        <f t="shared" si="47"/>
        <v>ASALARIADO</v>
      </c>
      <c r="Q1023" s="5" t="e">
        <f ca="1">IF($H1023="SI", $O1023, _xludf.NA())</f>
        <v>#NAME?</v>
      </c>
      <c r="R1023" s="5">
        <f>IF($H1023="NO",$O1023, _xludf.NA())</f>
        <v>37</v>
      </c>
      <c r="S1023" s="5" t="e">
        <f ca="1">IF($H1023="SI",$N1023, _xludf.NA())</f>
        <v>#NAME?</v>
      </c>
      <c r="T1023" s="5">
        <f>IF($H1023="NO",$N1023, _xludf.NA())</f>
        <v>4644820.8</v>
      </c>
    </row>
    <row r="1024" spans="1:20" x14ac:dyDescent="0.3">
      <c r="A1024">
        <v>1023</v>
      </c>
      <c r="B1024" t="s">
        <v>15</v>
      </c>
      <c r="C1024">
        <v>517053.85</v>
      </c>
      <c r="D1024" t="s">
        <v>10</v>
      </c>
      <c r="E1024" t="s">
        <v>16</v>
      </c>
      <c r="F1024" t="s">
        <v>12</v>
      </c>
      <c r="G1024" t="s">
        <v>13</v>
      </c>
      <c r="H1024" t="s">
        <v>12</v>
      </c>
      <c r="I1024">
        <v>28</v>
      </c>
      <c r="J1024">
        <f>(moras__2[[#This Row],[EDAD]]-AVERAGE(I:I))/ _xlfn.STDEV.P(I:I)</f>
        <v>-0.98154302243891756</v>
      </c>
      <c r="K1024" t="str">
        <f>IF(ABS(moras__2[[#This Row],[Z-Score de edad]])&gt;1.96, "Atípico","Normal")</f>
        <v>Normal</v>
      </c>
      <c r="L1024">
        <f>(moras__2[[#This Row],[SALARIO]]-AVERAGE(C:C)) / _xlfn.STDEV.P(C:C)</f>
        <v>-0.1732356128852689</v>
      </c>
      <c r="M1024" t="str">
        <f>IF(ABS(moras__2[[#This Row],[Z-Score de salario]])&gt;1.96, "Atípico", "Normal")</f>
        <v>Normal</v>
      </c>
      <c r="N1024" s="5">
        <f t="shared" si="45"/>
        <v>517053.85</v>
      </c>
      <c r="O1024" s="5">
        <f t="shared" si="46"/>
        <v>28</v>
      </c>
      <c r="P1024" s="5" t="str">
        <f t="shared" si="47"/>
        <v>ASALARIADO</v>
      </c>
      <c r="Q1024" s="5">
        <f>IF($H1024="SI", $O1024, _xludf.NA())</f>
        <v>28</v>
      </c>
      <c r="R1024" s="5" t="e">
        <f ca="1">IF($H1024="NO",$O1024, _xludf.NA())</f>
        <v>#NAME?</v>
      </c>
      <c r="S1024" s="5">
        <f>IF($H1024="SI",$N1024, _xludf.NA())</f>
        <v>517053.85</v>
      </c>
      <c r="T1024" s="5" t="e">
        <f ca="1">IF($H1024="NO",$N1024, _xludf.NA())</f>
        <v>#NAME?</v>
      </c>
    </row>
    <row r="1025" spans="1:20" x14ac:dyDescent="0.3">
      <c r="A1025">
        <v>1024</v>
      </c>
      <c r="B1025" t="s">
        <v>9</v>
      </c>
      <c r="C1025">
        <v>3692520</v>
      </c>
      <c r="D1025" t="s">
        <v>10</v>
      </c>
      <c r="E1025" t="s">
        <v>16</v>
      </c>
      <c r="F1025" t="s">
        <v>12</v>
      </c>
      <c r="G1025" t="s">
        <v>13</v>
      </c>
      <c r="H1025" t="s">
        <v>13</v>
      </c>
      <c r="I1025">
        <v>47</v>
      </c>
      <c r="J1025">
        <f>(moras__2[[#This Row],[EDAD]]-AVERAGE(I:I))/ _xlfn.STDEV.P(I:I)</f>
        <v>0.35952244279950724</v>
      </c>
      <c r="K1025" t="str">
        <f>IF(ABS(moras__2[[#This Row],[Z-Score de edad]])&gt;1.96, "Atípico","Normal")</f>
        <v>Normal</v>
      </c>
      <c r="L1025">
        <f>(moras__2[[#This Row],[SALARIO]]-AVERAGE(C:C)) / _xlfn.STDEV.P(C:C)</f>
        <v>3.7426391907919068</v>
      </c>
      <c r="M1025" t="str">
        <f>IF(ABS(moras__2[[#This Row],[Z-Score de salario]])&gt;1.96, "Atípico", "Normal")</f>
        <v>Atípico</v>
      </c>
      <c r="N1025" s="5">
        <f t="shared" si="45"/>
        <v>3692520</v>
      </c>
      <c r="O1025" s="5">
        <f t="shared" si="46"/>
        <v>47</v>
      </c>
      <c r="P1025" s="5" t="str">
        <f t="shared" si="47"/>
        <v>ASALARIADO</v>
      </c>
      <c r="Q1025" s="5" t="e">
        <f ca="1">IF($H1025="SI", $O1025, _xludf.NA())</f>
        <v>#NAME?</v>
      </c>
      <c r="R1025" s="5">
        <f>IF($H1025="NO",$O1025, _xludf.NA())</f>
        <v>47</v>
      </c>
      <c r="S1025" s="5" t="e">
        <f ca="1">IF($H1025="SI",$N1025, _xludf.NA())</f>
        <v>#NAME?</v>
      </c>
      <c r="T1025" s="5">
        <f>IF($H1025="NO",$N1025, _xludf.NA())</f>
        <v>3692520</v>
      </c>
    </row>
    <row r="1026" spans="1:20" x14ac:dyDescent="0.3">
      <c r="A1026">
        <v>1025</v>
      </c>
      <c r="B1026" t="s">
        <v>9</v>
      </c>
      <c r="C1026">
        <v>333671</v>
      </c>
      <c r="D1026" t="s">
        <v>10</v>
      </c>
      <c r="E1026" t="s">
        <v>16</v>
      </c>
      <c r="F1026" t="s">
        <v>12</v>
      </c>
      <c r="G1026" t="s">
        <v>12</v>
      </c>
      <c r="H1026" t="s">
        <v>13</v>
      </c>
      <c r="I1026">
        <v>23</v>
      </c>
      <c r="J1026">
        <f>(moras__2[[#This Row],[EDAD]]-AVERAGE(I:I))/ _xlfn.STDEV.P(I:I)</f>
        <v>-1.334454986975345</v>
      </c>
      <c r="K1026" t="str">
        <f>IF(ABS(moras__2[[#This Row],[Z-Score de edad]])&gt;1.96, "Atípico","Normal")</f>
        <v>Normal</v>
      </c>
      <c r="L1026">
        <f>(moras__2[[#This Row],[SALARIO]]-AVERAGE(C:C)) / _xlfn.STDEV.P(C:C)</f>
        <v>-0.39937698798432664</v>
      </c>
      <c r="M1026" t="str">
        <f>IF(ABS(moras__2[[#This Row],[Z-Score de salario]])&gt;1.96, "Atípico", "Normal")</f>
        <v>Normal</v>
      </c>
      <c r="N1026" s="5">
        <f t="shared" si="45"/>
        <v>333671</v>
      </c>
      <c r="O1026" s="5">
        <f t="shared" si="46"/>
        <v>23</v>
      </c>
      <c r="P1026" s="5" t="str">
        <f t="shared" si="47"/>
        <v>ASALARIADO</v>
      </c>
      <c r="Q1026" s="5" t="e">
        <f ca="1">IF($H1026="SI", $O1026, _xludf.NA())</f>
        <v>#NAME?</v>
      </c>
      <c r="R1026" s="5">
        <f>IF($H1026="NO",$O1026, _xludf.NA())</f>
        <v>23</v>
      </c>
      <c r="S1026" s="5" t="e">
        <f ca="1">IF($H1026="SI",$N1026, _xludf.NA())</f>
        <v>#NAME?</v>
      </c>
      <c r="T1026" s="5">
        <f>IF($H1026="NO",$N1026, _xludf.NA())</f>
        <v>333671</v>
      </c>
    </row>
    <row r="1027" spans="1:20" x14ac:dyDescent="0.3">
      <c r="A1027">
        <v>1026</v>
      </c>
      <c r="B1027" t="s">
        <v>15</v>
      </c>
      <c r="C1027">
        <v>504571.88</v>
      </c>
      <c r="D1027" t="s">
        <v>10</v>
      </c>
      <c r="E1027" t="s">
        <v>16</v>
      </c>
      <c r="F1027" t="s">
        <v>12</v>
      </c>
      <c r="G1027" t="s">
        <v>13</v>
      </c>
      <c r="H1027" t="s">
        <v>13</v>
      </c>
      <c r="I1027">
        <v>31</v>
      </c>
      <c r="J1027">
        <f>(moras__2[[#This Row],[EDAD]]-AVERAGE(I:I))/ _xlfn.STDEV.P(I:I)</f>
        <v>-0.769795843717061</v>
      </c>
      <c r="K1027" t="str">
        <f>IF(ABS(moras__2[[#This Row],[Z-Score de edad]])&gt;1.96, "Atípico","Normal")</f>
        <v>Normal</v>
      </c>
      <c r="L1027">
        <f>(moras__2[[#This Row],[SALARIO]]-AVERAGE(C:C)) / _xlfn.STDEV.P(C:C)</f>
        <v>-0.1886279457001705</v>
      </c>
      <c r="M1027" t="str">
        <f>IF(ABS(moras__2[[#This Row],[Z-Score de salario]])&gt;1.96, "Atípico", "Normal")</f>
        <v>Normal</v>
      </c>
      <c r="N1027" s="5">
        <f t="shared" ref="N1027:N1090" si="48">IF(ISBLANK(C1027),  MEDIAN($C$2:$C$5001), C1027)</f>
        <v>504571.88</v>
      </c>
      <c r="O1027" s="5">
        <f t="shared" ref="O1027:O1090" si="49">IF(ISBLANK(I1027), MEDIAN($I$2:$I$5001), I1027)</f>
        <v>31</v>
      </c>
      <c r="P1027" s="5" t="str">
        <f t="shared" ref="P1027:P1090" si="50">IF(ISBLANK(D1027), "ASALARIADO", D1027)</f>
        <v>ASALARIADO</v>
      </c>
      <c r="Q1027" s="5" t="e">
        <f ca="1">IF($H1027="SI", $O1027, _xludf.NA())</f>
        <v>#NAME?</v>
      </c>
      <c r="R1027" s="5">
        <f>IF($H1027="NO",$O1027, _xludf.NA())</f>
        <v>31</v>
      </c>
      <c r="S1027" s="5" t="e">
        <f ca="1">IF($H1027="SI",$N1027, _xludf.NA())</f>
        <v>#NAME?</v>
      </c>
      <c r="T1027" s="5">
        <f>IF($H1027="NO",$N1027, _xludf.NA())</f>
        <v>504571.88</v>
      </c>
    </row>
    <row r="1028" spans="1:20" x14ac:dyDescent="0.3">
      <c r="A1028">
        <v>1027</v>
      </c>
      <c r="B1028" t="s">
        <v>15</v>
      </c>
      <c r="C1028">
        <v>264120</v>
      </c>
      <c r="D1028" t="s">
        <v>10</v>
      </c>
      <c r="E1028" t="s">
        <v>16</v>
      </c>
      <c r="F1028" t="s">
        <v>12</v>
      </c>
      <c r="G1028" t="s">
        <v>13</v>
      </c>
      <c r="H1028" t="s">
        <v>12</v>
      </c>
      <c r="I1028">
        <v>32</v>
      </c>
      <c r="J1028">
        <f>(moras__2[[#This Row],[EDAD]]-AVERAGE(I:I))/ _xlfn.STDEV.P(I:I)</f>
        <v>-0.69921345080977548</v>
      </c>
      <c r="K1028" t="str">
        <f>IF(ABS(moras__2[[#This Row],[Z-Score de edad]])&gt;1.96, "Atípico","Normal")</f>
        <v>Normal</v>
      </c>
      <c r="L1028">
        <f>(moras__2[[#This Row],[SALARIO]]-AVERAGE(C:C)) / _xlfn.STDEV.P(C:C)</f>
        <v>-0.48514487074716173</v>
      </c>
      <c r="M1028" t="str">
        <f>IF(ABS(moras__2[[#This Row],[Z-Score de salario]])&gt;1.96, "Atípico", "Normal")</f>
        <v>Normal</v>
      </c>
      <c r="N1028" s="5">
        <f t="shared" si="48"/>
        <v>264120</v>
      </c>
      <c r="O1028" s="5">
        <f t="shared" si="49"/>
        <v>32</v>
      </c>
      <c r="P1028" s="5" t="str">
        <f t="shared" si="50"/>
        <v>ASALARIADO</v>
      </c>
      <c r="Q1028" s="5">
        <f>IF($H1028="SI", $O1028, _xludf.NA())</f>
        <v>32</v>
      </c>
      <c r="R1028" s="5" t="e">
        <f ca="1">IF($H1028="NO",$O1028, _xludf.NA())</f>
        <v>#NAME?</v>
      </c>
      <c r="S1028" s="5">
        <f>IF($H1028="SI",$N1028, _xludf.NA())</f>
        <v>264120</v>
      </c>
      <c r="T1028" s="5" t="e">
        <f ca="1">IF($H1028="NO",$N1028, _xludf.NA())</f>
        <v>#NAME?</v>
      </c>
    </row>
    <row r="1029" spans="1:20" x14ac:dyDescent="0.3">
      <c r="A1029">
        <v>1028</v>
      </c>
      <c r="B1029" t="s">
        <v>15</v>
      </c>
      <c r="C1029">
        <v>766575.22</v>
      </c>
      <c r="D1029" t="s">
        <v>14</v>
      </c>
      <c r="E1029" t="s">
        <v>11</v>
      </c>
      <c r="F1029" t="s">
        <v>12</v>
      </c>
      <c r="G1029" t="s">
        <v>13</v>
      </c>
      <c r="H1029" t="s">
        <v>13</v>
      </c>
      <c r="I1029">
        <v>71</v>
      </c>
      <c r="J1029">
        <f>(moras__2[[#This Row],[EDAD]]-AVERAGE(I:I))/ _xlfn.STDEV.P(I:I)</f>
        <v>2.0534998725743594</v>
      </c>
      <c r="K1029" t="str">
        <f>IF(ABS(moras__2[[#This Row],[Z-Score de edad]])&gt;1.96, "Atípico","Normal")</f>
        <v>Atípico</v>
      </c>
      <c r="L1029">
        <f>(moras__2[[#This Row],[SALARIO]]-AVERAGE(C:C)) / _xlfn.STDEV.P(C:C)</f>
        <v>0.13446549290734361</v>
      </c>
      <c r="M1029" t="str">
        <f>IF(ABS(moras__2[[#This Row],[Z-Score de salario]])&gt;1.96, "Atípico", "Normal")</f>
        <v>Normal</v>
      </c>
      <c r="N1029" s="5">
        <f t="shared" si="48"/>
        <v>766575.22</v>
      </c>
      <c r="O1029" s="5">
        <f t="shared" si="49"/>
        <v>71</v>
      </c>
      <c r="P1029" s="5" t="str">
        <f t="shared" si="50"/>
        <v>PENSIONADOS EN SU PROPIO SISTEMA</v>
      </c>
      <c r="Q1029" s="5" t="e">
        <f ca="1">IF($H1029="SI", $O1029, _xludf.NA())</f>
        <v>#NAME?</v>
      </c>
      <c r="R1029" s="5">
        <f>IF($H1029="NO",$O1029, _xludf.NA())</f>
        <v>71</v>
      </c>
      <c r="S1029" s="5" t="e">
        <f ca="1">IF($H1029="SI",$N1029, _xludf.NA())</f>
        <v>#NAME?</v>
      </c>
      <c r="T1029" s="5">
        <f>IF($H1029="NO",$N1029, _xludf.NA())</f>
        <v>766575.22</v>
      </c>
    </row>
    <row r="1030" spans="1:20" x14ac:dyDescent="0.3">
      <c r="A1030">
        <v>1029</v>
      </c>
      <c r="B1030" t="s">
        <v>9</v>
      </c>
      <c r="C1030">
        <v>1020006.8</v>
      </c>
      <c r="D1030" t="s">
        <v>10</v>
      </c>
      <c r="E1030" t="s">
        <v>16</v>
      </c>
      <c r="F1030" t="s">
        <v>12</v>
      </c>
      <c r="G1030" t="s">
        <v>13</v>
      </c>
      <c r="H1030" t="s">
        <v>13</v>
      </c>
      <c r="I1030">
        <v>30</v>
      </c>
      <c r="J1030">
        <f>(moras__2[[#This Row],[EDAD]]-AVERAGE(I:I))/ _xlfn.STDEV.P(I:I)</f>
        <v>-0.84037823662434652</v>
      </c>
      <c r="K1030" t="str">
        <f>IF(ABS(moras__2[[#This Row],[Z-Score de edad]])&gt;1.96, "Atípico","Normal")</f>
        <v>Normal</v>
      </c>
      <c r="L1030">
        <f>(moras__2[[#This Row],[SALARIO]]-AVERAGE(C:C)) / _xlfn.STDEV.P(C:C)</f>
        <v>0.44698853415534956</v>
      </c>
      <c r="M1030" t="str">
        <f>IF(ABS(moras__2[[#This Row],[Z-Score de salario]])&gt;1.96, "Atípico", "Normal")</f>
        <v>Normal</v>
      </c>
      <c r="N1030" s="5">
        <f t="shared" si="48"/>
        <v>1020006.8</v>
      </c>
      <c r="O1030" s="5">
        <f t="shared" si="49"/>
        <v>30</v>
      </c>
      <c r="P1030" s="5" t="str">
        <f t="shared" si="50"/>
        <v>ASALARIADO</v>
      </c>
      <c r="Q1030" s="5" t="e">
        <f ca="1">IF($H1030="SI", $O1030, _xludf.NA())</f>
        <v>#NAME?</v>
      </c>
      <c r="R1030" s="5">
        <f>IF($H1030="NO",$O1030, _xludf.NA())</f>
        <v>30</v>
      </c>
      <c r="S1030" s="5" t="e">
        <f ca="1">IF($H1030="SI",$N1030, _xludf.NA())</f>
        <v>#NAME?</v>
      </c>
      <c r="T1030" s="5">
        <f>IF($H1030="NO",$N1030, _xludf.NA())</f>
        <v>1020006.8</v>
      </c>
    </row>
    <row r="1031" spans="1:20" x14ac:dyDescent="0.3">
      <c r="A1031">
        <v>1030</v>
      </c>
      <c r="B1031" t="s">
        <v>9</v>
      </c>
      <c r="C1031">
        <v>701742</v>
      </c>
      <c r="D1031" t="s">
        <v>10</v>
      </c>
      <c r="E1031" t="s">
        <v>11</v>
      </c>
      <c r="F1031" t="s">
        <v>12</v>
      </c>
      <c r="G1031" t="s">
        <v>13</v>
      </c>
      <c r="H1031" t="s">
        <v>13</v>
      </c>
      <c r="I1031">
        <v>30</v>
      </c>
      <c r="J1031">
        <f>(moras__2[[#This Row],[EDAD]]-AVERAGE(I:I))/ _xlfn.STDEV.P(I:I)</f>
        <v>-0.84037823662434652</v>
      </c>
      <c r="K1031" t="str">
        <f>IF(ABS(moras__2[[#This Row],[Z-Score de edad]])&gt;1.96, "Atípico","Normal")</f>
        <v>Normal</v>
      </c>
      <c r="L1031">
        <f>(moras__2[[#This Row],[SALARIO]]-AVERAGE(C:C)) / _xlfn.STDEV.P(C:C)</f>
        <v>5.4515412935853734E-2</v>
      </c>
      <c r="M1031" t="str">
        <f>IF(ABS(moras__2[[#This Row],[Z-Score de salario]])&gt;1.96, "Atípico", "Normal")</f>
        <v>Normal</v>
      </c>
      <c r="N1031" s="5">
        <f t="shared" si="48"/>
        <v>701742</v>
      </c>
      <c r="O1031" s="5">
        <f t="shared" si="49"/>
        <v>30</v>
      </c>
      <c r="P1031" s="5" t="str">
        <f t="shared" si="50"/>
        <v>ASALARIADO</v>
      </c>
      <c r="Q1031" s="5" t="e">
        <f ca="1">IF($H1031="SI", $O1031, _xludf.NA())</f>
        <v>#NAME?</v>
      </c>
      <c r="R1031" s="5">
        <f>IF($H1031="NO",$O1031, _xludf.NA())</f>
        <v>30</v>
      </c>
      <c r="S1031" s="5" t="e">
        <f ca="1">IF($H1031="SI",$N1031, _xludf.NA())</f>
        <v>#NAME?</v>
      </c>
      <c r="T1031" s="5">
        <f>IF($H1031="NO",$N1031, _xludf.NA())</f>
        <v>701742</v>
      </c>
    </row>
    <row r="1032" spans="1:20" x14ac:dyDescent="0.3">
      <c r="A1032">
        <v>1031</v>
      </c>
      <c r="B1032" t="s">
        <v>9</v>
      </c>
      <c r="C1032">
        <v>320000</v>
      </c>
      <c r="D1032" t="s">
        <v>10</v>
      </c>
      <c r="E1032" t="s">
        <v>16</v>
      </c>
      <c r="F1032" t="s">
        <v>12</v>
      </c>
      <c r="G1032" t="s">
        <v>12</v>
      </c>
      <c r="H1032" t="s">
        <v>13</v>
      </c>
      <c r="I1032">
        <v>41</v>
      </c>
      <c r="J1032">
        <f>(moras__2[[#This Row],[EDAD]]-AVERAGE(I:I))/ _xlfn.STDEV.P(I:I)</f>
        <v>-6.397191464420586E-2</v>
      </c>
      <c r="K1032" t="str">
        <f>IF(ABS(moras__2[[#This Row],[Z-Score de edad]])&gt;1.96, "Atípico","Normal")</f>
        <v>Normal</v>
      </c>
      <c r="L1032">
        <f>(moras__2[[#This Row],[SALARIO]]-AVERAGE(C:C)) / _xlfn.STDEV.P(C:C)</f>
        <v>-0.41623559138687616</v>
      </c>
      <c r="M1032" t="str">
        <f>IF(ABS(moras__2[[#This Row],[Z-Score de salario]])&gt;1.96, "Atípico", "Normal")</f>
        <v>Normal</v>
      </c>
      <c r="N1032" s="5">
        <f t="shared" si="48"/>
        <v>320000</v>
      </c>
      <c r="O1032" s="5">
        <f t="shared" si="49"/>
        <v>41</v>
      </c>
      <c r="P1032" s="5" t="str">
        <f t="shared" si="50"/>
        <v>ASALARIADO</v>
      </c>
      <c r="Q1032" s="5" t="e">
        <f ca="1">IF($H1032="SI", $O1032, _xludf.NA())</f>
        <v>#NAME?</v>
      </c>
      <c r="R1032" s="5">
        <f>IF($H1032="NO",$O1032, _xludf.NA())</f>
        <v>41</v>
      </c>
      <c r="S1032" s="5" t="e">
        <f ca="1">IF($H1032="SI",$N1032, _xludf.NA())</f>
        <v>#NAME?</v>
      </c>
      <c r="T1032" s="5">
        <f>IF($H1032="NO",$N1032, _xludf.NA())</f>
        <v>320000</v>
      </c>
    </row>
    <row r="1033" spans="1:20" x14ac:dyDescent="0.3">
      <c r="A1033">
        <v>1032</v>
      </c>
      <c r="B1033" t="s">
        <v>9</v>
      </c>
      <c r="C1033">
        <v>1340270.3400000001</v>
      </c>
      <c r="D1033" t="s">
        <v>10</v>
      </c>
      <c r="E1033" t="s">
        <v>16</v>
      </c>
      <c r="F1033" t="s">
        <v>12</v>
      </c>
      <c r="G1033" t="s">
        <v>13</v>
      </c>
      <c r="H1033" t="s">
        <v>13</v>
      </c>
      <c r="I1033">
        <v>32</v>
      </c>
      <c r="J1033">
        <f>(moras__2[[#This Row],[EDAD]]-AVERAGE(I:I))/ _xlfn.STDEV.P(I:I)</f>
        <v>-0.69921345080977548</v>
      </c>
      <c r="K1033" t="str">
        <f>IF(ABS(moras__2[[#This Row],[Z-Score de edad]])&gt;1.96, "Atípico","Normal")</f>
        <v>Normal</v>
      </c>
      <c r="L1033">
        <f>(moras__2[[#This Row],[SALARIO]]-AVERAGE(C:C)) / _xlfn.STDEV.P(C:C)</f>
        <v>0.84192643227227881</v>
      </c>
      <c r="M1033" t="str">
        <f>IF(ABS(moras__2[[#This Row],[Z-Score de salario]])&gt;1.96, "Atípico", "Normal")</f>
        <v>Normal</v>
      </c>
      <c r="N1033" s="5">
        <f t="shared" si="48"/>
        <v>1340270.3400000001</v>
      </c>
      <c r="O1033" s="5">
        <f t="shared" si="49"/>
        <v>32</v>
      </c>
      <c r="P1033" s="5" t="str">
        <f t="shared" si="50"/>
        <v>ASALARIADO</v>
      </c>
      <c r="Q1033" s="5" t="e">
        <f ca="1">IF($H1033="SI", $O1033, _xludf.NA())</f>
        <v>#NAME?</v>
      </c>
      <c r="R1033" s="5">
        <f>IF($H1033="NO",$O1033, _xludf.NA())</f>
        <v>32</v>
      </c>
      <c r="S1033" s="5" t="e">
        <f ca="1">IF($H1033="SI",$N1033, _xludf.NA())</f>
        <v>#NAME?</v>
      </c>
      <c r="T1033" s="5">
        <f>IF($H1033="NO",$N1033, _xludf.NA())</f>
        <v>1340270.3400000001</v>
      </c>
    </row>
    <row r="1034" spans="1:20" x14ac:dyDescent="0.3">
      <c r="A1034">
        <v>1033</v>
      </c>
      <c r="B1034" t="s">
        <v>9</v>
      </c>
      <c r="C1034">
        <v>639148</v>
      </c>
      <c r="D1034" t="s">
        <v>18</v>
      </c>
      <c r="E1034" t="s">
        <v>16</v>
      </c>
      <c r="F1034" t="s">
        <v>12</v>
      </c>
      <c r="G1034" t="s">
        <v>13</v>
      </c>
      <c r="H1034" t="s">
        <v>12</v>
      </c>
      <c r="I1034">
        <v>73</v>
      </c>
      <c r="J1034">
        <f>(moras__2[[#This Row],[EDAD]]-AVERAGE(I:I))/ _xlfn.STDEV.P(I:I)</f>
        <v>2.1946646583889304</v>
      </c>
      <c r="K1034" t="str">
        <f>IF(ABS(moras__2[[#This Row],[Z-Score de edad]])&gt;1.96, "Atípico","Normal")</f>
        <v>Atípico</v>
      </c>
      <c r="L1034">
        <f>(moras__2[[#This Row],[SALARIO]]-AVERAGE(C:C)) / _xlfn.STDEV.P(C:C)</f>
        <v>-2.2673338536546354E-2</v>
      </c>
      <c r="M1034" t="str">
        <f>IF(ABS(moras__2[[#This Row],[Z-Score de salario]])&gt;1.96, "Atípico", "Normal")</f>
        <v>Normal</v>
      </c>
      <c r="N1034" s="5">
        <f t="shared" si="48"/>
        <v>639148</v>
      </c>
      <c r="O1034" s="5">
        <f t="shared" si="49"/>
        <v>73</v>
      </c>
      <c r="P1034" s="5" t="str">
        <f t="shared" si="50"/>
        <v>TRABAJADOR INDEPENDIENTE</v>
      </c>
      <c r="Q1034" s="5">
        <f>IF($H1034="SI", $O1034, _xludf.NA())</f>
        <v>73</v>
      </c>
      <c r="R1034" s="5" t="e">
        <f ca="1">IF($H1034="NO",$O1034, _xludf.NA())</f>
        <v>#NAME?</v>
      </c>
      <c r="S1034" s="5">
        <f>IF($H1034="SI",$N1034, _xludf.NA())</f>
        <v>639148</v>
      </c>
      <c r="T1034" s="5" t="e">
        <f ca="1">IF($H1034="NO",$N1034, _xludf.NA())</f>
        <v>#NAME?</v>
      </c>
    </row>
    <row r="1035" spans="1:20" x14ac:dyDescent="0.3">
      <c r="A1035">
        <v>1034</v>
      </c>
      <c r="B1035" t="s">
        <v>15</v>
      </c>
      <c r="C1035">
        <v>1790761</v>
      </c>
      <c r="D1035" t="s">
        <v>10</v>
      </c>
      <c r="E1035" t="s">
        <v>11</v>
      </c>
      <c r="F1035" t="s">
        <v>12</v>
      </c>
      <c r="G1035" t="s">
        <v>13</v>
      </c>
      <c r="H1035" t="s">
        <v>12</v>
      </c>
      <c r="I1035">
        <v>54</v>
      </c>
      <c r="J1035">
        <f>(moras__2[[#This Row],[EDAD]]-AVERAGE(I:I))/ _xlfn.STDEV.P(I:I)</f>
        <v>0.85359919315050581</v>
      </c>
      <c r="K1035" t="str">
        <f>IF(ABS(moras__2[[#This Row],[Z-Score de edad]])&gt;1.96, "Atípico","Normal")</f>
        <v>Normal</v>
      </c>
      <c r="L1035">
        <f>(moras__2[[#This Row],[SALARIO]]-AVERAGE(C:C)) / _xlfn.STDEV.P(C:C)</f>
        <v>1.397455901476635</v>
      </c>
      <c r="M1035" t="str">
        <f>IF(ABS(moras__2[[#This Row],[Z-Score de salario]])&gt;1.96, "Atípico", "Normal")</f>
        <v>Normal</v>
      </c>
      <c r="N1035" s="5">
        <f t="shared" si="48"/>
        <v>1790761</v>
      </c>
      <c r="O1035" s="5">
        <f t="shared" si="49"/>
        <v>54</v>
      </c>
      <c r="P1035" s="5" t="str">
        <f t="shared" si="50"/>
        <v>ASALARIADO</v>
      </c>
      <c r="Q1035" s="5">
        <f>IF($H1035="SI", $O1035, _xludf.NA())</f>
        <v>54</v>
      </c>
      <c r="R1035" s="5" t="e">
        <f ca="1">IF($H1035="NO",$O1035, _xludf.NA())</f>
        <v>#NAME?</v>
      </c>
      <c r="S1035" s="5">
        <f>IF($H1035="SI",$N1035, _xludf.NA())</f>
        <v>1790761</v>
      </c>
      <c r="T1035" s="5" t="e">
        <f ca="1">IF($H1035="NO",$N1035, _xludf.NA())</f>
        <v>#NAME?</v>
      </c>
    </row>
    <row r="1036" spans="1:20" x14ac:dyDescent="0.3">
      <c r="A1036">
        <v>1035</v>
      </c>
      <c r="B1036" t="s">
        <v>9</v>
      </c>
      <c r="C1036">
        <v>1170360</v>
      </c>
      <c r="D1036" t="s">
        <v>19</v>
      </c>
      <c r="E1036" t="s">
        <v>16</v>
      </c>
      <c r="F1036" t="s">
        <v>12</v>
      </c>
      <c r="G1036" t="s">
        <v>13</v>
      </c>
      <c r="H1036" t="s">
        <v>13</v>
      </c>
      <c r="I1036">
        <v>61</v>
      </c>
      <c r="J1036">
        <f>(moras__2[[#This Row],[EDAD]]-AVERAGE(I:I))/ _xlfn.STDEV.P(I:I)</f>
        <v>1.3476759435015044</v>
      </c>
      <c r="K1036" t="str">
        <f>IF(ABS(moras__2[[#This Row],[Z-Score de edad]])&gt;1.96, "Atípico","Normal")</f>
        <v>Normal</v>
      </c>
      <c r="L1036">
        <f>(moras__2[[#This Row],[SALARIO]]-AVERAGE(C:C)) / _xlfn.STDEV.P(C:C)</f>
        <v>0.63239888958686152</v>
      </c>
      <c r="M1036" t="str">
        <f>IF(ABS(moras__2[[#This Row],[Z-Score de salario]])&gt;1.96, "Atípico", "Normal")</f>
        <v>Normal</v>
      </c>
      <c r="N1036" s="5">
        <f t="shared" si="48"/>
        <v>1170360</v>
      </c>
      <c r="O1036" s="5">
        <f t="shared" si="49"/>
        <v>61</v>
      </c>
      <c r="P1036" s="5" t="str">
        <f t="shared" si="50"/>
        <v>CONVENIOS ESPECIALES DE TRABAJADORES INDEPENDIENTES</v>
      </c>
      <c r="Q1036" s="5" t="e">
        <f ca="1">IF($H1036="SI", $O1036, _xludf.NA())</f>
        <v>#NAME?</v>
      </c>
      <c r="R1036" s="5">
        <f>IF($H1036="NO",$O1036, _xludf.NA())</f>
        <v>61</v>
      </c>
      <c r="S1036" s="5" t="e">
        <f ca="1">IF($H1036="SI",$N1036, _xludf.NA())</f>
        <v>#NAME?</v>
      </c>
      <c r="T1036" s="5">
        <f>IF($H1036="NO",$N1036, _xludf.NA())</f>
        <v>1170360</v>
      </c>
    </row>
    <row r="1037" spans="1:20" x14ac:dyDescent="0.3">
      <c r="A1037">
        <v>1036</v>
      </c>
      <c r="B1037" t="s">
        <v>15</v>
      </c>
      <c r="C1037">
        <v>196106.25</v>
      </c>
      <c r="D1037" t="s">
        <v>10</v>
      </c>
      <c r="E1037" t="s">
        <v>11</v>
      </c>
      <c r="F1037" t="s">
        <v>12</v>
      </c>
      <c r="G1037" t="s">
        <v>13</v>
      </c>
      <c r="H1037" t="s">
        <v>13</v>
      </c>
      <c r="I1037">
        <v>38</v>
      </c>
      <c r="J1037">
        <f>(moras__2[[#This Row],[EDAD]]-AVERAGE(I:I))/ _xlfn.STDEV.P(I:I)</f>
        <v>-0.27571909336606237</v>
      </c>
      <c r="K1037" t="str">
        <f>IF(ABS(moras__2[[#This Row],[Z-Score de edad]])&gt;1.96, "Atípico","Normal")</f>
        <v>Normal</v>
      </c>
      <c r="L1037">
        <f>(moras__2[[#This Row],[SALARIO]]-AVERAGE(C:C)) / _xlfn.STDEV.P(C:C)</f>
        <v>-0.56901707008665037</v>
      </c>
      <c r="M1037" t="str">
        <f>IF(ABS(moras__2[[#This Row],[Z-Score de salario]])&gt;1.96, "Atípico", "Normal")</f>
        <v>Normal</v>
      </c>
      <c r="N1037" s="5">
        <f t="shared" si="48"/>
        <v>196106.25</v>
      </c>
      <c r="O1037" s="5">
        <f t="shared" si="49"/>
        <v>38</v>
      </c>
      <c r="P1037" s="5" t="str">
        <f t="shared" si="50"/>
        <v>ASALARIADO</v>
      </c>
      <c r="Q1037" s="5" t="e">
        <f ca="1">IF($H1037="SI", $O1037, _xludf.NA())</f>
        <v>#NAME?</v>
      </c>
      <c r="R1037" s="5">
        <f>IF($H1037="NO",$O1037, _xludf.NA())</f>
        <v>38</v>
      </c>
      <c r="S1037" s="5" t="e">
        <f ca="1">IF($H1037="SI",$N1037, _xludf.NA())</f>
        <v>#NAME?</v>
      </c>
      <c r="T1037" s="5">
        <f>IF($H1037="NO",$N1037, _xludf.NA())</f>
        <v>196106.25</v>
      </c>
    </row>
    <row r="1038" spans="1:20" x14ac:dyDescent="0.3">
      <c r="A1038">
        <v>1037</v>
      </c>
      <c r="B1038" t="s">
        <v>15</v>
      </c>
      <c r="C1038">
        <v>1510021</v>
      </c>
      <c r="D1038" t="s">
        <v>10</v>
      </c>
      <c r="E1038" t="s">
        <v>11</v>
      </c>
      <c r="F1038" t="s">
        <v>12</v>
      </c>
      <c r="G1038" t="s">
        <v>13</v>
      </c>
      <c r="H1038" t="s">
        <v>12</v>
      </c>
      <c r="I1038">
        <v>46</v>
      </c>
      <c r="J1038">
        <f>(moras__2[[#This Row],[EDAD]]-AVERAGE(I:I))/ _xlfn.STDEV.P(I:I)</f>
        <v>0.28894004989222172</v>
      </c>
      <c r="K1038" t="str">
        <f>IF(ABS(moras__2[[#This Row],[Z-Score de edad]])&gt;1.96, "Atípico","Normal")</f>
        <v>Normal</v>
      </c>
      <c r="L1038">
        <f>(moras__2[[#This Row],[SALARIO]]-AVERAGE(C:C)) / _xlfn.STDEV.P(C:C)</f>
        <v>1.0512570631157443</v>
      </c>
      <c r="M1038" t="str">
        <f>IF(ABS(moras__2[[#This Row],[Z-Score de salario]])&gt;1.96, "Atípico", "Normal")</f>
        <v>Normal</v>
      </c>
      <c r="N1038" s="5">
        <f t="shared" si="48"/>
        <v>1510021</v>
      </c>
      <c r="O1038" s="5">
        <f t="shared" si="49"/>
        <v>46</v>
      </c>
      <c r="P1038" s="5" t="str">
        <f t="shared" si="50"/>
        <v>ASALARIADO</v>
      </c>
      <c r="Q1038" s="5">
        <f>IF($H1038="SI", $O1038, _xludf.NA())</f>
        <v>46</v>
      </c>
      <c r="R1038" s="5" t="e">
        <f ca="1">IF($H1038="NO",$O1038, _xludf.NA())</f>
        <v>#NAME?</v>
      </c>
      <c r="S1038" s="5">
        <f>IF($H1038="SI",$N1038, _xludf.NA())</f>
        <v>1510021</v>
      </c>
      <c r="T1038" s="5" t="e">
        <f ca="1">IF($H1038="NO",$N1038, _xludf.NA())</f>
        <v>#NAME?</v>
      </c>
    </row>
    <row r="1039" spans="1:20" x14ac:dyDescent="0.3">
      <c r="A1039">
        <v>1038</v>
      </c>
      <c r="B1039" t="s">
        <v>9</v>
      </c>
      <c r="C1039">
        <v>297058</v>
      </c>
      <c r="D1039" t="s">
        <v>17</v>
      </c>
      <c r="E1039" t="s">
        <v>16</v>
      </c>
      <c r="F1039" t="s">
        <v>13</v>
      </c>
      <c r="G1039" t="s">
        <v>13</v>
      </c>
      <c r="H1039" t="s">
        <v>12</v>
      </c>
      <c r="I1039">
        <v>43</v>
      </c>
      <c r="J1039">
        <f>(moras__2[[#This Row],[EDAD]]-AVERAGE(I:I))/ _xlfn.STDEV.P(I:I)</f>
        <v>7.7192871170365177E-2</v>
      </c>
      <c r="K1039" t="str">
        <f>IF(ABS(moras__2[[#This Row],[Z-Score de edad]])&gt;1.96, "Atípico","Normal")</f>
        <v>Normal</v>
      </c>
      <c r="L1039">
        <f>(moras__2[[#This Row],[SALARIO]]-AVERAGE(C:C)) / _xlfn.STDEV.P(C:C)</f>
        <v>-0.44452687068329116</v>
      </c>
      <c r="M1039" t="str">
        <f>IF(ABS(moras__2[[#This Row],[Z-Score de salario]])&gt;1.96, "Atípico", "Normal")</f>
        <v>Normal</v>
      </c>
      <c r="N1039" s="5">
        <f t="shared" si="48"/>
        <v>297058</v>
      </c>
      <c r="O1039" s="5">
        <f t="shared" si="49"/>
        <v>43</v>
      </c>
      <c r="P1039" s="5" t="str">
        <f t="shared" si="50"/>
        <v>ASEGURADO VOLUNTARIO</v>
      </c>
      <c r="Q1039" s="5">
        <f>IF($H1039="SI", $O1039, _xludf.NA())</f>
        <v>43</v>
      </c>
      <c r="R1039" s="5" t="e">
        <f ca="1">IF($H1039="NO",$O1039, _xludf.NA())</f>
        <v>#NAME?</v>
      </c>
      <c r="S1039" s="5">
        <f>IF($H1039="SI",$N1039, _xludf.NA())</f>
        <v>297058</v>
      </c>
      <c r="T1039" s="5" t="e">
        <f ca="1">IF($H1039="NO",$N1039, _xludf.NA())</f>
        <v>#NAME?</v>
      </c>
    </row>
    <row r="1040" spans="1:20" x14ac:dyDescent="0.3">
      <c r="A1040">
        <v>1039</v>
      </c>
      <c r="B1040" t="s">
        <v>15</v>
      </c>
      <c r="C1040">
        <v>465916</v>
      </c>
      <c r="D1040" t="s">
        <v>10</v>
      </c>
      <c r="E1040" t="s">
        <v>11</v>
      </c>
      <c r="F1040" t="s">
        <v>12</v>
      </c>
      <c r="G1040" t="s">
        <v>13</v>
      </c>
      <c r="H1040" t="s">
        <v>13</v>
      </c>
      <c r="I1040">
        <v>36</v>
      </c>
      <c r="J1040">
        <f>(moras__2[[#This Row],[EDAD]]-AVERAGE(I:I))/ _xlfn.STDEV.P(I:I)</f>
        <v>-0.41688387918063341</v>
      </c>
      <c r="K1040" t="str">
        <f>IF(ABS(moras__2[[#This Row],[Z-Score de edad]])&gt;1.96, "Atípico","Normal")</f>
        <v>Normal</v>
      </c>
      <c r="L1040">
        <f>(moras__2[[#This Row],[SALARIO]]-AVERAGE(C:C)) / _xlfn.STDEV.P(C:C)</f>
        <v>-0.23629703721480325</v>
      </c>
      <c r="M1040" t="str">
        <f>IF(ABS(moras__2[[#This Row],[Z-Score de salario]])&gt;1.96, "Atípico", "Normal")</f>
        <v>Normal</v>
      </c>
      <c r="N1040" s="5">
        <f t="shared" si="48"/>
        <v>465916</v>
      </c>
      <c r="O1040" s="5">
        <f t="shared" si="49"/>
        <v>36</v>
      </c>
      <c r="P1040" s="5" t="str">
        <f t="shared" si="50"/>
        <v>ASALARIADO</v>
      </c>
      <c r="Q1040" s="5" t="e">
        <f ca="1">IF($H1040="SI", $O1040, _xludf.NA())</f>
        <v>#NAME?</v>
      </c>
      <c r="R1040" s="5">
        <f>IF($H1040="NO",$O1040, _xludf.NA())</f>
        <v>36</v>
      </c>
      <c r="S1040" s="5" t="e">
        <f ca="1">IF($H1040="SI",$N1040, _xludf.NA())</f>
        <v>#NAME?</v>
      </c>
      <c r="T1040" s="5">
        <f>IF($H1040="NO",$N1040, _xludf.NA())</f>
        <v>465916</v>
      </c>
    </row>
    <row r="1041" spans="1:20" x14ac:dyDescent="0.3">
      <c r="A1041">
        <v>1040</v>
      </c>
      <c r="B1041" t="s">
        <v>15</v>
      </c>
      <c r="C1041">
        <v>632704.4</v>
      </c>
      <c r="D1041" t="s">
        <v>10</v>
      </c>
      <c r="E1041" t="s">
        <v>11</v>
      </c>
      <c r="F1041" t="s">
        <v>12</v>
      </c>
      <c r="G1041" t="s">
        <v>13</v>
      </c>
      <c r="H1041" t="s">
        <v>13</v>
      </c>
      <c r="I1041">
        <v>35</v>
      </c>
      <c r="J1041">
        <f>(moras__2[[#This Row],[EDAD]]-AVERAGE(I:I))/ _xlfn.STDEV.P(I:I)</f>
        <v>-0.48746627208791893</v>
      </c>
      <c r="K1041" t="str">
        <f>IF(ABS(moras__2[[#This Row],[Z-Score de edad]])&gt;1.96, "Atípico","Normal")</f>
        <v>Normal</v>
      </c>
      <c r="L1041">
        <f>(moras__2[[#This Row],[SALARIO]]-AVERAGE(C:C)) / _xlfn.STDEV.P(C:C)</f>
        <v>-3.0619362739945328E-2</v>
      </c>
      <c r="M1041" t="str">
        <f>IF(ABS(moras__2[[#This Row],[Z-Score de salario]])&gt;1.96, "Atípico", "Normal")</f>
        <v>Normal</v>
      </c>
      <c r="N1041" s="5">
        <f t="shared" si="48"/>
        <v>632704.4</v>
      </c>
      <c r="O1041" s="5">
        <f t="shared" si="49"/>
        <v>35</v>
      </c>
      <c r="P1041" s="5" t="str">
        <f t="shared" si="50"/>
        <v>ASALARIADO</v>
      </c>
      <c r="Q1041" s="5" t="e">
        <f ca="1">IF($H1041="SI", $O1041, _xludf.NA())</f>
        <v>#NAME?</v>
      </c>
      <c r="R1041" s="5">
        <f>IF($H1041="NO",$O1041, _xludf.NA())</f>
        <v>35</v>
      </c>
      <c r="S1041" s="5" t="e">
        <f ca="1">IF($H1041="SI",$N1041, _xludf.NA())</f>
        <v>#NAME?</v>
      </c>
      <c r="T1041" s="5">
        <f>IF($H1041="NO",$N1041, _xludf.NA())</f>
        <v>632704.4</v>
      </c>
    </row>
    <row r="1042" spans="1:20" x14ac:dyDescent="0.3">
      <c r="A1042">
        <v>1041</v>
      </c>
      <c r="B1042" t="s">
        <v>15</v>
      </c>
      <c r="C1042">
        <v>952206</v>
      </c>
      <c r="D1042" t="s">
        <v>10</v>
      </c>
      <c r="E1042" t="s">
        <v>11</v>
      </c>
      <c r="F1042" t="s">
        <v>12</v>
      </c>
      <c r="G1042" t="s">
        <v>13</v>
      </c>
      <c r="H1042" t="s">
        <v>12</v>
      </c>
      <c r="I1042">
        <v>57</v>
      </c>
      <c r="J1042">
        <f>(moras__2[[#This Row],[EDAD]]-AVERAGE(I:I))/ _xlfn.STDEV.P(I:I)</f>
        <v>1.0653463718723624</v>
      </c>
      <c r="K1042" t="str">
        <f>IF(ABS(moras__2[[#This Row],[Z-Score de edad]])&gt;1.96, "Atípico","Normal")</f>
        <v>Normal</v>
      </c>
      <c r="L1042">
        <f>(moras__2[[#This Row],[SALARIO]]-AVERAGE(C:C)) / _xlfn.STDEV.P(C:C)</f>
        <v>0.36337893737562776</v>
      </c>
      <c r="M1042" t="str">
        <f>IF(ABS(moras__2[[#This Row],[Z-Score de salario]])&gt;1.96, "Atípico", "Normal")</f>
        <v>Normal</v>
      </c>
      <c r="N1042" s="5">
        <f t="shared" si="48"/>
        <v>952206</v>
      </c>
      <c r="O1042" s="5">
        <f t="shared" si="49"/>
        <v>57</v>
      </c>
      <c r="P1042" s="5" t="str">
        <f t="shared" si="50"/>
        <v>ASALARIADO</v>
      </c>
      <c r="Q1042" s="5">
        <f>IF($H1042="SI", $O1042, _xludf.NA())</f>
        <v>57</v>
      </c>
      <c r="R1042" s="5" t="e">
        <f ca="1">IF($H1042="NO",$O1042, _xludf.NA())</f>
        <v>#NAME?</v>
      </c>
      <c r="S1042" s="5">
        <f>IF($H1042="SI",$N1042, _xludf.NA())</f>
        <v>952206</v>
      </c>
      <c r="T1042" s="5" t="e">
        <f ca="1">IF($H1042="NO",$N1042, _xludf.NA())</f>
        <v>#NAME?</v>
      </c>
    </row>
    <row r="1043" spans="1:20" x14ac:dyDescent="0.3">
      <c r="A1043">
        <v>1042</v>
      </c>
      <c r="B1043" t="s">
        <v>9</v>
      </c>
      <c r="C1043">
        <v>1902994.84</v>
      </c>
      <c r="D1043" t="s">
        <v>10</v>
      </c>
      <c r="E1043" t="s">
        <v>11</v>
      </c>
      <c r="F1043" t="s">
        <v>12</v>
      </c>
      <c r="G1043" t="s">
        <v>13</v>
      </c>
      <c r="H1043" t="s">
        <v>13</v>
      </c>
      <c r="I1043">
        <v>40</v>
      </c>
      <c r="J1043">
        <f>(moras__2[[#This Row],[EDAD]]-AVERAGE(I:I))/ _xlfn.STDEV.P(I:I)</f>
        <v>-0.13455430755149136</v>
      </c>
      <c r="K1043" t="str">
        <f>IF(ABS(moras__2[[#This Row],[Z-Score de edad]])&gt;1.96, "Atípico","Normal")</f>
        <v>Normal</v>
      </c>
      <c r="L1043">
        <f>(moras__2[[#This Row],[SALARIO]]-AVERAGE(C:C)) / _xlfn.STDEV.P(C:C)</f>
        <v>1.535858783263278</v>
      </c>
      <c r="M1043" t="str">
        <f>IF(ABS(moras__2[[#This Row],[Z-Score de salario]])&gt;1.96, "Atípico", "Normal")</f>
        <v>Normal</v>
      </c>
      <c r="N1043" s="5">
        <f t="shared" si="48"/>
        <v>1902994.84</v>
      </c>
      <c r="O1043" s="5">
        <f t="shared" si="49"/>
        <v>40</v>
      </c>
      <c r="P1043" s="5" t="str">
        <f t="shared" si="50"/>
        <v>ASALARIADO</v>
      </c>
      <c r="Q1043" s="5" t="e">
        <f ca="1">IF($H1043="SI", $O1043, _xludf.NA())</f>
        <v>#NAME?</v>
      </c>
      <c r="R1043" s="5">
        <f>IF($H1043="NO",$O1043, _xludf.NA())</f>
        <v>40</v>
      </c>
      <c r="S1043" s="5" t="e">
        <f ca="1">IF($H1043="SI",$N1043, _xludf.NA())</f>
        <v>#NAME?</v>
      </c>
      <c r="T1043" s="5">
        <f>IF($H1043="NO",$N1043, _xludf.NA())</f>
        <v>1902994.84</v>
      </c>
    </row>
    <row r="1044" spans="1:20" x14ac:dyDescent="0.3">
      <c r="A1044">
        <v>1043</v>
      </c>
      <c r="B1044" t="s">
        <v>15</v>
      </c>
      <c r="C1044">
        <v>1215206.99</v>
      </c>
      <c r="D1044" t="s">
        <v>10</v>
      </c>
      <c r="E1044" t="s">
        <v>16</v>
      </c>
      <c r="F1044" t="s">
        <v>12</v>
      </c>
      <c r="G1044" t="s">
        <v>13</v>
      </c>
      <c r="H1044" t="s">
        <v>13</v>
      </c>
      <c r="I1044">
        <v>36</v>
      </c>
      <c r="J1044">
        <f>(moras__2[[#This Row],[EDAD]]-AVERAGE(I:I))/ _xlfn.STDEV.P(I:I)</f>
        <v>-0.41688387918063341</v>
      </c>
      <c r="K1044" t="str">
        <f>IF(ABS(moras__2[[#This Row],[Z-Score de edad]])&gt;1.96, "Atípico","Normal")</f>
        <v>Normal</v>
      </c>
      <c r="L1044">
        <f>(moras__2[[#This Row],[SALARIO]]-AVERAGE(C:C)) / _xlfn.STDEV.P(C:C)</f>
        <v>0.68770264338746878</v>
      </c>
      <c r="M1044" t="str">
        <f>IF(ABS(moras__2[[#This Row],[Z-Score de salario]])&gt;1.96, "Atípico", "Normal")</f>
        <v>Normal</v>
      </c>
      <c r="N1044" s="5">
        <f t="shared" si="48"/>
        <v>1215206.99</v>
      </c>
      <c r="O1044" s="5">
        <f t="shared" si="49"/>
        <v>36</v>
      </c>
      <c r="P1044" s="5" t="str">
        <f t="shared" si="50"/>
        <v>ASALARIADO</v>
      </c>
      <c r="Q1044" s="5" t="e">
        <f ca="1">IF($H1044="SI", $O1044, _xludf.NA())</f>
        <v>#NAME?</v>
      </c>
      <c r="R1044" s="5">
        <f>IF($H1044="NO",$O1044, _xludf.NA())</f>
        <v>36</v>
      </c>
      <c r="S1044" s="5" t="e">
        <f ca="1">IF($H1044="SI",$N1044, _xludf.NA())</f>
        <v>#NAME?</v>
      </c>
      <c r="T1044" s="5">
        <f>IF($H1044="NO",$N1044, _xludf.NA())</f>
        <v>1215206.99</v>
      </c>
    </row>
    <row r="1045" spans="1:20" x14ac:dyDescent="0.3">
      <c r="A1045">
        <v>1044</v>
      </c>
      <c r="B1045" t="s">
        <v>15</v>
      </c>
      <c r="C1045">
        <v>518584.68</v>
      </c>
      <c r="D1045" t="s">
        <v>10</v>
      </c>
      <c r="E1045" t="s">
        <v>16</v>
      </c>
      <c r="F1045" t="s">
        <v>12</v>
      </c>
      <c r="G1045" t="s">
        <v>13</v>
      </c>
      <c r="H1045" t="s">
        <v>13</v>
      </c>
      <c r="I1045">
        <v>19</v>
      </c>
      <c r="J1045">
        <f>(moras__2[[#This Row],[EDAD]]-AVERAGE(I:I))/ _xlfn.STDEV.P(I:I)</f>
        <v>-1.6167845586044871</v>
      </c>
      <c r="K1045" t="str">
        <f>IF(ABS(moras__2[[#This Row],[Z-Score de edad]])&gt;1.96, "Atípico","Normal")</f>
        <v>Normal</v>
      </c>
      <c r="L1045">
        <f>(moras__2[[#This Row],[SALARIO]]-AVERAGE(C:C)) / _xlfn.STDEV.P(C:C)</f>
        <v>-0.17134784638342374</v>
      </c>
      <c r="M1045" t="str">
        <f>IF(ABS(moras__2[[#This Row],[Z-Score de salario]])&gt;1.96, "Atípico", "Normal")</f>
        <v>Normal</v>
      </c>
      <c r="N1045" s="5">
        <f t="shared" si="48"/>
        <v>518584.68</v>
      </c>
      <c r="O1045" s="5">
        <f t="shared" si="49"/>
        <v>19</v>
      </c>
      <c r="P1045" s="5" t="str">
        <f t="shared" si="50"/>
        <v>ASALARIADO</v>
      </c>
      <c r="Q1045" s="5" t="e">
        <f ca="1">IF($H1045="SI", $O1045, _xludf.NA())</f>
        <v>#NAME?</v>
      </c>
      <c r="R1045" s="5">
        <f>IF($H1045="NO",$O1045, _xludf.NA())</f>
        <v>19</v>
      </c>
      <c r="S1045" s="5" t="e">
        <f ca="1">IF($H1045="SI",$N1045, _xludf.NA())</f>
        <v>#NAME?</v>
      </c>
      <c r="T1045" s="5">
        <f>IF($H1045="NO",$N1045, _xludf.NA())</f>
        <v>518584.68</v>
      </c>
    </row>
    <row r="1046" spans="1:20" x14ac:dyDescent="0.3">
      <c r="A1046">
        <v>1045</v>
      </c>
      <c r="B1046" t="s">
        <v>15</v>
      </c>
      <c r="C1046">
        <v>426767.25</v>
      </c>
      <c r="D1046" t="s">
        <v>10</v>
      </c>
      <c r="E1046" t="s">
        <v>16</v>
      </c>
      <c r="F1046" t="s">
        <v>12</v>
      </c>
      <c r="G1046" t="s">
        <v>13</v>
      </c>
      <c r="H1046" t="s">
        <v>13</v>
      </c>
      <c r="I1046">
        <v>27</v>
      </c>
      <c r="J1046">
        <f>(moras__2[[#This Row],[EDAD]]-AVERAGE(I:I))/ _xlfn.STDEV.P(I:I)</f>
        <v>-1.052125415346203</v>
      </c>
      <c r="K1046" t="str">
        <f>IF(ABS(moras__2[[#This Row],[Z-Score de edad]])&gt;1.96, "Atípico","Normal")</f>
        <v>Normal</v>
      </c>
      <c r="L1046">
        <f>(moras__2[[#This Row],[SALARIO]]-AVERAGE(C:C)) / _xlfn.STDEV.P(C:C)</f>
        <v>-0.28457391893198258</v>
      </c>
      <c r="M1046" t="str">
        <f>IF(ABS(moras__2[[#This Row],[Z-Score de salario]])&gt;1.96, "Atípico", "Normal")</f>
        <v>Normal</v>
      </c>
      <c r="N1046" s="5">
        <f t="shared" si="48"/>
        <v>426767.25</v>
      </c>
      <c r="O1046" s="5">
        <f t="shared" si="49"/>
        <v>27</v>
      </c>
      <c r="P1046" s="5" t="str">
        <f t="shared" si="50"/>
        <v>ASALARIADO</v>
      </c>
      <c r="Q1046" s="5" t="e">
        <f ca="1">IF($H1046="SI", $O1046, _xludf.NA())</f>
        <v>#NAME?</v>
      </c>
      <c r="R1046" s="5">
        <f>IF($H1046="NO",$O1046, _xludf.NA())</f>
        <v>27</v>
      </c>
      <c r="S1046" s="5" t="e">
        <f ca="1">IF($H1046="SI",$N1046, _xludf.NA())</f>
        <v>#NAME?</v>
      </c>
      <c r="T1046" s="5">
        <f>IF($H1046="NO",$N1046, _xludf.NA())</f>
        <v>426767.25</v>
      </c>
    </row>
    <row r="1047" spans="1:20" x14ac:dyDescent="0.3">
      <c r="A1047">
        <v>1046</v>
      </c>
      <c r="B1047" t="s">
        <v>9</v>
      </c>
      <c r="C1047">
        <v>325779.37</v>
      </c>
      <c r="D1047" t="s">
        <v>10</v>
      </c>
      <c r="E1047" t="s">
        <v>16</v>
      </c>
      <c r="F1047" t="s">
        <v>12</v>
      </c>
      <c r="G1047" t="s">
        <v>13</v>
      </c>
      <c r="H1047" t="s">
        <v>13</v>
      </c>
      <c r="I1047">
        <v>20</v>
      </c>
      <c r="J1047">
        <f>(moras__2[[#This Row],[EDAD]]-AVERAGE(I:I))/ _xlfn.STDEV.P(I:I)</f>
        <v>-1.5462021656972016</v>
      </c>
      <c r="K1047" t="str">
        <f>IF(ABS(moras__2[[#This Row],[Z-Score de edad]])&gt;1.96, "Atípico","Normal")</f>
        <v>Normal</v>
      </c>
      <c r="L1047">
        <f>(moras__2[[#This Row],[SALARIO]]-AVERAGE(C:C)) / _xlfn.STDEV.P(C:C)</f>
        <v>-0.4091086725991801</v>
      </c>
      <c r="M1047" t="str">
        <f>IF(ABS(moras__2[[#This Row],[Z-Score de salario]])&gt;1.96, "Atípico", "Normal")</f>
        <v>Normal</v>
      </c>
      <c r="N1047" s="5">
        <f t="shared" si="48"/>
        <v>325779.37</v>
      </c>
      <c r="O1047" s="5">
        <f t="shared" si="49"/>
        <v>20</v>
      </c>
      <c r="P1047" s="5" t="str">
        <f t="shared" si="50"/>
        <v>ASALARIADO</v>
      </c>
      <c r="Q1047" s="5" t="e">
        <f ca="1">IF($H1047="SI", $O1047, _xludf.NA())</f>
        <v>#NAME?</v>
      </c>
      <c r="R1047" s="5">
        <f>IF($H1047="NO",$O1047, _xludf.NA())</f>
        <v>20</v>
      </c>
      <c r="S1047" s="5" t="e">
        <f ca="1">IF($H1047="SI",$N1047, _xludf.NA())</f>
        <v>#NAME?</v>
      </c>
      <c r="T1047" s="5">
        <f>IF($H1047="NO",$N1047, _xludf.NA())</f>
        <v>325779.37</v>
      </c>
    </row>
    <row r="1048" spans="1:20" x14ac:dyDescent="0.3">
      <c r="A1048">
        <v>1047</v>
      </c>
      <c r="B1048" t="s">
        <v>9</v>
      </c>
      <c r="C1048">
        <v>355776</v>
      </c>
      <c r="D1048" t="s">
        <v>10</v>
      </c>
      <c r="E1048" t="s">
        <v>16</v>
      </c>
      <c r="F1048" t="s">
        <v>12</v>
      </c>
      <c r="G1048" t="s">
        <v>13</v>
      </c>
      <c r="H1048" t="s">
        <v>13</v>
      </c>
      <c r="I1048">
        <v>22</v>
      </c>
      <c r="J1048">
        <f>(moras__2[[#This Row],[EDAD]]-AVERAGE(I:I))/ _xlfn.STDEV.P(I:I)</f>
        <v>-1.4050373798826306</v>
      </c>
      <c r="K1048" t="str">
        <f>IF(ABS(moras__2[[#This Row],[Z-Score de edad]])&gt;1.96, "Atípico","Normal")</f>
        <v>Normal</v>
      </c>
      <c r="L1048">
        <f>(moras__2[[#This Row],[SALARIO]]-AVERAGE(C:C)) / _xlfn.STDEV.P(C:C)</f>
        <v>-0.37211786807990443</v>
      </c>
      <c r="M1048" t="str">
        <f>IF(ABS(moras__2[[#This Row],[Z-Score de salario]])&gt;1.96, "Atípico", "Normal")</f>
        <v>Normal</v>
      </c>
      <c r="N1048" s="5">
        <f t="shared" si="48"/>
        <v>355776</v>
      </c>
      <c r="O1048" s="5">
        <f t="shared" si="49"/>
        <v>22</v>
      </c>
      <c r="P1048" s="5" t="str">
        <f t="shared" si="50"/>
        <v>ASALARIADO</v>
      </c>
      <c r="Q1048" s="5" t="e">
        <f ca="1">IF($H1048="SI", $O1048, _xludf.NA())</f>
        <v>#NAME?</v>
      </c>
      <c r="R1048" s="5">
        <f>IF($H1048="NO",$O1048, _xludf.NA())</f>
        <v>22</v>
      </c>
      <c r="S1048" s="5" t="e">
        <f ca="1">IF($H1048="SI",$N1048, _xludf.NA())</f>
        <v>#NAME?</v>
      </c>
      <c r="T1048" s="5">
        <f>IF($H1048="NO",$N1048, _xludf.NA())</f>
        <v>355776</v>
      </c>
    </row>
    <row r="1049" spans="1:20" x14ac:dyDescent="0.3">
      <c r="A1049">
        <v>1048</v>
      </c>
      <c r="B1049" t="s">
        <v>9</v>
      </c>
      <c r="C1049">
        <v>150000</v>
      </c>
      <c r="D1049" t="s">
        <v>10</v>
      </c>
      <c r="E1049" t="s">
        <v>16</v>
      </c>
      <c r="F1049" t="s">
        <v>12</v>
      </c>
      <c r="G1049" t="s">
        <v>12</v>
      </c>
      <c r="H1049" t="s">
        <v>13</v>
      </c>
      <c r="I1049">
        <v>31</v>
      </c>
      <c r="J1049">
        <f>(moras__2[[#This Row],[EDAD]]-AVERAGE(I:I))/ _xlfn.STDEV.P(I:I)</f>
        <v>-0.769795843717061</v>
      </c>
      <c r="K1049" t="str">
        <f>IF(ABS(moras__2[[#This Row],[Z-Score de edad]])&gt;1.96, "Atípico","Normal")</f>
        <v>Normal</v>
      </c>
      <c r="L1049">
        <f>(moras__2[[#This Row],[SALARIO]]-AVERAGE(C:C)) / _xlfn.STDEV.P(C:C)</f>
        <v>-0.62587369967693607</v>
      </c>
      <c r="M1049" t="str">
        <f>IF(ABS(moras__2[[#This Row],[Z-Score de salario]])&gt;1.96, "Atípico", "Normal")</f>
        <v>Normal</v>
      </c>
      <c r="N1049" s="5">
        <f t="shared" si="48"/>
        <v>150000</v>
      </c>
      <c r="O1049" s="5">
        <f t="shared" si="49"/>
        <v>31</v>
      </c>
      <c r="P1049" s="5" t="str">
        <f t="shared" si="50"/>
        <v>ASALARIADO</v>
      </c>
      <c r="Q1049" s="5" t="e">
        <f ca="1">IF($H1049="SI", $O1049, _xludf.NA())</f>
        <v>#NAME?</v>
      </c>
      <c r="R1049" s="5">
        <f>IF($H1049="NO",$O1049, _xludf.NA())</f>
        <v>31</v>
      </c>
      <c r="S1049" s="5" t="e">
        <f ca="1">IF($H1049="SI",$N1049, _xludf.NA())</f>
        <v>#NAME?</v>
      </c>
      <c r="T1049" s="5">
        <f>IF($H1049="NO",$N1049, _xludf.NA())</f>
        <v>150000</v>
      </c>
    </row>
    <row r="1050" spans="1:20" x14ac:dyDescent="0.3">
      <c r="A1050">
        <v>1049</v>
      </c>
      <c r="B1050" t="s">
        <v>9</v>
      </c>
      <c r="C1050">
        <v>297429</v>
      </c>
      <c r="D1050" t="s">
        <v>18</v>
      </c>
      <c r="E1050" t="s">
        <v>16</v>
      </c>
      <c r="F1050" t="s">
        <v>12</v>
      </c>
      <c r="G1050" t="s">
        <v>13</v>
      </c>
      <c r="H1050" t="s">
        <v>12</v>
      </c>
      <c r="I1050">
        <v>28</v>
      </c>
      <c r="J1050">
        <f>(moras__2[[#This Row],[EDAD]]-AVERAGE(I:I))/ _xlfn.STDEV.P(I:I)</f>
        <v>-0.98154302243891756</v>
      </c>
      <c r="K1050" t="str">
        <f>IF(ABS(moras__2[[#This Row],[Z-Score de edad]])&gt;1.96, "Atípico","Normal")</f>
        <v>Normal</v>
      </c>
      <c r="L1050">
        <f>(moras__2[[#This Row],[SALARIO]]-AVERAGE(C:C)) / _xlfn.STDEV.P(C:C)</f>
        <v>-0.44406936634108168</v>
      </c>
      <c r="M1050" t="str">
        <f>IF(ABS(moras__2[[#This Row],[Z-Score de salario]])&gt;1.96, "Atípico", "Normal")</f>
        <v>Normal</v>
      </c>
      <c r="N1050" s="5">
        <f t="shared" si="48"/>
        <v>297429</v>
      </c>
      <c r="O1050" s="5">
        <f t="shared" si="49"/>
        <v>28</v>
      </c>
      <c r="P1050" s="5" t="str">
        <f t="shared" si="50"/>
        <v>TRABAJADOR INDEPENDIENTE</v>
      </c>
      <c r="Q1050" s="5">
        <f>IF($H1050="SI", $O1050, _xludf.NA())</f>
        <v>28</v>
      </c>
      <c r="R1050" s="5" t="e">
        <f ca="1">IF($H1050="NO",$O1050, _xludf.NA())</f>
        <v>#NAME?</v>
      </c>
      <c r="S1050" s="5">
        <f>IF($H1050="SI",$N1050, _xludf.NA())</f>
        <v>297429</v>
      </c>
      <c r="T1050" s="5" t="e">
        <f ca="1">IF($H1050="NO",$N1050, _xludf.NA())</f>
        <v>#NAME?</v>
      </c>
    </row>
    <row r="1051" spans="1:20" x14ac:dyDescent="0.3">
      <c r="A1051">
        <v>1050</v>
      </c>
      <c r="B1051" t="s">
        <v>9</v>
      </c>
      <c r="C1051">
        <v>327400</v>
      </c>
      <c r="D1051" t="s">
        <v>10</v>
      </c>
      <c r="E1051" t="s">
        <v>16</v>
      </c>
      <c r="F1051" t="s">
        <v>12</v>
      </c>
      <c r="G1051" t="s">
        <v>13</v>
      </c>
      <c r="H1051" t="s">
        <v>13</v>
      </c>
      <c r="I1051">
        <v>27</v>
      </c>
      <c r="J1051">
        <f>(moras__2[[#This Row],[EDAD]]-AVERAGE(I:I))/ _xlfn.STDEV.P(I:I)</f>
        <v>-1.052125415346203</v>
      </c>
      <c r="K1051" t="str">
        <f>IF(ABS(moras__2[[#This Row],[Z-Score de edad]])&gt;1.96, "Atípico","Normal")</f>
        <v>Normal</v>
      </c>
      <c r="L1051">
        <f>(moras__2[[#This Row],[SALARIO]]-AVERAGE(C:C)) / _xlfn.STDEV.P(C:C)</f>
        <v>-0.40711016784954412</v>
      </c>
      <c r="M1051" t="str">
        <f>IF(ABS(moras__2[[#This Row],[Z-Score de salario]])&gt;1.96, "Atípico", "Normal")</f>
        <v>Normal</v>
      </c>
      <c r="N1051" s="5">
        <f t="shared" si="48"/>
        <v>327400</v>
      </c>
      <c r="O1051" s="5">
        <f t="shared" si="49"/>
        <v>27</v>
      </c>
      <c r="P1051" s="5" t="str">
        <f t="shared" si="50"/>
        <v>ASALARIADO</v>
      </c>
      <c r="Q1051" s="5" t="e">
        <f ca="1">IF($H1051="SI", $O1051, _xludf.NA())</f>
        <v>#NAME?</v>
      </c>
      <c r="R1051" s="5">
        <f>IF($H1051="NO",$O1051, _xludf.NA())</f>
        <v>27</v>
      </c>
      <c r="S1051" s="5" t="e">
        <f ca="1">IF($H1051="SI",$N1051, _xludf.NA())</f>
        <v>#NAME?</v>
      </c>
      <c r="T1051" s="5">
        <f>IF($H1051="NO",$N1051, _xludf.NA())</f>
        <v>327400</v>
      </c>
    </row>
    <row r="1052" spans="1:20" x14ac:dyDescent="0.3">
      <c r="A1052">
        <v>1051</v>
      </c>
      <c r="B1052" t="s">
        <v>9</v>
      </c>
      <c r="C1052">
        <v>4742229.6399999997</v>
      </c>
      <c r="D1052" t="s">
        <v>10</v>
      </c>
      <c r="E1052" t="s">
        <v>16</v>
      </c>
      <c r="F1052" t="s">
        <v>12</v>
      </c>
      <c r="G1052" t="s">
        <v>13</v>
      </c>
      <c r="H1052" t="s">
        <v>13</v>
      </c>
      <c r="I1052">
        <v>49</v>
      </c>
      <c r="J1052">
        <f>(moras__2[[#This Row],[EDAD]]-AVERAGE(I:I))/ _xlfn.STDEV.P(I:I)</f>
        <v>0.50068722861407822</v>
      </c>
      <c r="K1052" t="str">
        <f>IF(ABS(moras__2[[#This Row],[Z-Score de edad]])&gt;1.96, "Atípico","Normal")</f>
        <v>Normal</v>
      </c>
      <c r="L1052">
        <f>(moras__2[[#This Row],[SALARIO]]-AVERAGE(C:C)) / _xlfn.STDEV.P(C:C)</f>
        <v>5.0371047389297878</v>
      </c>
      <c r="M1052" t="str">
        <f>IF(ABS(moras__2[[#This Row],[Z-Score de salario]])&gt;1.96, "Atípico", "Normal")</f>
        <v>Atípico</v>
      </c>
      <c r="N1052" s="5">
        <f t="shared" si="48"/>
        <v>4742229.6399999997</v>
      </c>
      <c r="O1052" s="5">
        <f t="shared" si="49"/>
        <v>49</v>
      </c>
      <c r="P1052" s="5" t="str">
        <f t="shared" si="50"/>
        <v>ASALARIADO</v>
      </c>
      <c r="Q1052" s="5" t="e">
        <f ca="1">IF($H1052="SI", $O1052, _xludf.NA())</f>
        <v>#NAME?</v>
      </c>
      <c r="R1052" s="5">
        <f>IF($H1052="NO",$O1052, _xludf.NA())</f>
        <v>49</v>
      </c>
      <c r="S1052" s="5" t="e">
        <f ca="1">IF($H1052="SI",$N1052, _xludf.NA())</f>
        <v>#NAME?</v>
      </c>
      <c r="T1052" s="5">
        <f>IF($H1052="NO",$N1052, _xludf.NA())</f>
        <v>4742229.6399999997</v>
      </c>
    </row>
    <row r="1053" spans="1:20" x14ac:dyDescent="0.3">
      <c r="A1053">
        <v>1052</v>
      </c>
      <c r="B1053" t="s">
        <v>15</v>
      </c>
      <c r="C1053">
        <v>396057</v>
      </c>
      <c r="D1053" t="s">
        <v>18</v>
      </c>
      <c r="E1053" t="s">
        <v>16</v>
      </c>
      <c r="F1053" t="s">
        <v>12</v>
      </c>
      <c r="G1053" t="s">
        <v>13</v>
      </c>
      <c r="H1053" t="s">
        <v>13</v>
      </c>
      <c r="I1053">
        <v>19</v>
      </c>
      <c r="J1053">
        <f>(moras__2[[#This Row],[EDAD]]-AVERAGE(I:I))/ _xlfn.STDEV.P(I:I)</f>
        <v>-1.6167845586044871</v>
      </c>
      <c r="K1053" t="str">
        <f>IF(ABS(moras__2[[#This Row],[Z-Score de edad]])&gt;1.96, "Atípico","Normal")</f>
        <v>Normal</v>
      </c>
      <c r="L1053">
        <f>(moras__2[[#This Row],[SALARIO]]-AVERAGE(C:C)) / _xlfn.STDEV.P(C:C)</f>
        <v>-0.32244473490324616</v>
      </c>
      <c r="M1053" t="str">
        <f>IF(ABS(moras__2[[#This Row],[Z-Score de salario]])&gt;1.96, "Atípico", "Normal")</f>
        <v>Normal</v>
      </c>
      <c r="N1053" s="5">
        <f t="shared" si="48"/>
        <v>396057</v>
      </c>
      <c r="O1053" s="5">
        <f t="shared" si="49"/>
        <v>19</v>
      </c>
      <c r="P1053" s="5" t="str">
        <f t="shared" si="50"/>
        <v>TRABAJADOR INDEPENDIENTE</v>
      </c>
      <c r="Q1053" s="5" t="e">
        <f ca="1">IF($H1053="SI", $O1053, _xludf.NA())</f>
        <v>#NAME?</v>
      </c>
      <c r="R1053" s="5">
        <f>IF($H1053="NO",$O1053, _xludf.NA())</f>
        <v>19</v>
      </c>
      <c r="S1053" s="5" t="e">
        <f ca="1">IF($H1053="SI",$N1053, _xludf.NA())</f>
        <v>#NAME?</v>
      </c>
      <c r="T1053" s="5">
        <f>IF($H1053="NO",$N1053, _xludf.NA())</f>
        <v>396057</v>
      </c>
    </row>
    <row r="1054" spans="1:20" x14ac:dyDescent="0.3">
      <c r="A1054">
        <v>1053</v>
      </c>
      <c r="B1054" t="s">
        <v>9</v>
      </c>
      <c r="C1054">
        <v>1492126.5</v>
      </c>
      <c r="D1054" t="s">
        <v>10</v>
      </c>
      <c r="E1054" t="s">
        <v>11</v>
      </c>
      <c r="F1054" t="s">
        <v>12</v>
      </c>
      <c r="G1054" t="s">
        <v>13</v>
      </c>
      <c r="H1054" t="s">
        <v>13</v>
      </c>
      <c r="I1054">
        <v>41</v>
      </c>
      <c r="J1054">
        <f>(moras__2[[#This Row],[EDAD]]-AVERAGE(I:I))/ _xlfn.STDEV.P(I:I)</f>
        <v>-6.397191464420586E-2</v>
      </c>
      <c r="K1054" t="str">
        <f>IF(ABS(moras__2[[#This Row],[Z-Score de edad]])&gt;1.96, "Atípico","Normal")</f>
        <v>Normal</v>
      </c>
      <c r="L1054">
        <f>(moras__2[[#This Row],[SALARIO]]-AVERAGE(C:C)) / _xlfn.STDEV.P(C:C)</f>
        <v>1.0291901858875296</v>
      </c>
      <c r="M1054" t="str">
        <f>IF(ABS(moras__2[[#This Row],[Z-Score de salario]])&gt;1.96, "Atípico", "Normal")</f>
        <v>Normal</v>
      </c>
      <c r="N1054" s="5">
        <f t="shared" si="48"/>
        <v>1492126.5</v>
      </c>
      <c r="O1054" s="5">
        <f t="shared" si="49"/>
        <v>41</v>
      </c>
      <c r="P1054" s="5" t="str">
        <f t="shared" si="50"/>
        <v>ASALARIADO</v>
      </c>
      <c r="Q1054" s="5" t="e">
        <f ca="1">IF($H1054="SI", $O1054, _xludf.NA())</f>
        <v>#NAME?</v>
      </c>
      <c r="R1054" s="5">
        <f>IF($H1054="NO",$O1054, _xludf.NA())</f>
        <v>41</v>
      </c>
      <c r="S1054" s="5" t="e">
        <f ca="1">IF($H1054="SI",$N1054, _xludf.NA())</f>
        <v>#NAME?</v>
      </c>
      <c r="T1054" s="5">
        <f>IF($H1054="NO",$N1054, _xludf.NA())</f>
        <v>1492126.5</v>
      </c>
    </row>
    <row r="1055" spans="1:20" x14ac:dyDescent="0.3">
      <c r="A1055">
        <v>1054</v>
      </c>
      <c r="B1055" t="s">
        <v>9</v>
      </c>
      <c r="C1055">
        <v>1301239</v>
      </c>
      <c r="D1055" t="s">
        <v>14</v>
      </c>
      <c r="E1055" t="s">
        <v>11</v>
      </c>
      <c r="F1055" t="s">
        <v>12</v>
      </c>
      <c r="G1055" t="s">
        <v>13</v>
      </c>
      <c r="H1055" t="s">
        <v>13</v>
      </c>
      <c r="I1055">
        <v>76</v>
      </c>
      <c r="J1055">
        <f>(moras__2[[#This Row],[EDAD]]-AVERAGE(I:I))/ _xlfn.STDEV.P(I:I)</f>
        <v>2.4064118371107872</v>
      </c>
      <c r="K1055" t="str">
        <f>IF(ABS(moras__2[[#This Row],[Z-Score de edad]])&gt;1.96, "Atípico","Normal")</f>
        <v>Atípico</v>
      </c>
      <c r="L1055">
        <f>(moras__2[[#This Row],[SALARIO]]-AVERAGE(C:C)) / _xlfn.STDEV.P(C:C)</f>
        <v>0.79379433649800724</v>
      </c>
      <c r="M1055" t="str">
        <f>IF(ABS(moras__2[[#This Row],[Z-Score de salario]])&gt;1.96, "Atípico", "Normal")</f>
        <v>Normal</v>
      </c>
      <c r="N1055" s="5">
        <f t="shared" si="48"/>
        <v>1301239</v>
      </c>
      <c r="O1055" s="5">
        <f t="shared" si="49"/>
        <v>76</v>
      </c>
      <c r="P1055" s="5" t="str">
        <f t="shared" si="50"/>
        <v>PENSIONADOS EN SU PROPIO SISTEMA</v>
      </c>
      <c r="Q1055" s="5" t="e">
        <f ca="1">IF($H1055="SI", $O1055, _xludf.NA())</f>
        <v>#NAME?</v>
      </c>
      <c r="R1055" s="5">
        <f>IF($H1055="NO",$O1055, _xludf.NA())</f>
        <v>76</v>
      </c>
      <c r="S1055" s="5" t="e">
        <f ca="1">IF($H1055="SI",$N1055, _xludf.NA())</f>
        <v>#NAME?</v>
      </c>
      <c r="T1055" s="5">
        <f>IF($H1055="NO",$N1055, _xludf.NA())</f>
        <v>1301239</v>
      </c>
    </row>
    <row r="1056" spans="1:20" x14ac:dyDescent="0.3">
      <c r="A1056">
        <v>1055</v>
      </c>
      <c r="B1056" t="s">
        <v>15</v>
      </c>
      <c r="C1056">
        <v>359544.27</v>
      </c>
      <c r="D1056" t="s">
        <v>21</v>
      </c>
      <c r="E1056" t="s">
        <v>16</v>
      </c>
      <c r="F1056" t="s">
        <v>12</v>
      </c>
      <c r="G1056" t="s">
        <v>12</v>
      </c>
      <c r="H1056" t="s">
        <v>13</v>
      </c>
      <c r="I1056">
        <v>26</v>
      </c>
      <c r="J1056">
        <f>(moras__2[[#This Row],[EDAD]]-AVERAGE(I:I))/ _xlfn.STDEV.P(I:I)</f>
        <v>-1.1227078082534885</v>
      </c>
      <c r="K1056" t="str">
        <f>IF(ABS(moras__2[[#This Row],[Z-Score de edad]])&gt;1.96, "Atípico","Normal")</f>
        <v>Normal</v>
      </c>
      <c r="L1056">
        <f>(moras__2[[#This Row],[SALARIO]]-AVERAGE(C:C)) / _xlfn.STDEV.P(C:C)</f>
        <v>-0.36747096811327984</v>
      </c>
      <c r="M1056" t="str">
        <f>IF(ABS(moras__2[[#This Row],[Z-Score de salario]])&gt;1.96, "Atípico", "Normal")</f>
        <v>Normal</v>
      </c>
      <c r="N1056" s="5">
        <f t="shared" si="48"/>
        <v>359544.27</v>
      </c>
      <c r="O1056" s="5">
        <f t="shared" si="49"/>
        <v>26</v>
      </c>
      <c r="P1056" s="5" t="str">
        <f t="shared" si="50"/>
        <v>CONVENIOS ESPECIALES DE ASEGURADOS VOLUNTARIOS</v>
      </c>
      <c r="Q1056" s="5" t="e">
        <f ca="1">IF($H1056="SI", $O1056, _xludf.NA())</f>
        <v>#NAME?</v>
      </c>
      <c r="R1056" s="5">
        <f>IF($H1056="NO",$O1056, _xludf.NA())</f>
        <v>26</v>
      </c>
      <c r="S1056" s="5" t="e">
        <f ca="1">IF($H1056="SI",$N1056, _xludf.NA())</f>
        <v>#NAME?</v>
      </c>
      <c r="T1056" s="5">
        <f>IF($H1056="NO",$N1056, _xludf.NA())</f>
        <v>359544.27</v>
      </c>
    </row>
    <row r="1057" spans="1:20" x14ac:dyDescent="0.3">
      <c r="A1057">
        <v>1056</v>
      </c>
      <c r="B1057" t="s">
        <v>15</v>
      </c>
      <c r="C1057">
        <v>297110</v>
      </c>
      <c r="D1057" t="s">
        <v>18</v>
      </c>
      <c r="E1057" t="s">
        <v>16</v>
      </c>
      <c r="F1057" t="s">
        <v>12</v>
      </c>
      <c r="G1057" t="s">
        <v>13</v>
      </c>
      <c r="H1057" t="s">
        <v>12</v>
      </c>
      <c r="I1057">
        <v>35</v>
      </c>
      <c r="J1057">
        <f>(moras__2[[#This Row],[EDAD]]-AVERAGE(I:I))/ _xlfn.STDEV.P(I:I)</f>
        <v>-0.48746627208791893</v>
      </c>
      <c r="K1057" t="str">
        <f>IF(ABS(moras__2[[#This Row],[Z-Score de edad]])&gt;1.96, "Atípico","Normal")</f>
        <v>Normal</v>
      </c>
      <c r="L1057">
        <f>(moras__2[[#This Row],[SALARIO]]-AVERAGE(C:C)) / _xlfn.STDEV.P(C:C)</f>
        <v>-0.44446274608546127</v>
      </c>
      <c r="M1057" t="str">
        <f>IF(ABS(moras__2[[#This Row],[Z-Score de salario]])&gt;1.96, "Atípico", "Normal")</f>
        <v>Normal</v>
      </c>
      <c r="N1057" s="5">
        <f t="shared" si="48"/>
        <v>297110</v>
      </c>
      <c r="O1057" s="5">
        <f t="shared" si="49"/>
        <v>35</v>
      </c>
      <c r="P1057" s="5" t="str">
        <f t="shared" si="50"/>
        <v>TRABAJADOR INDEPENDIENTE</v>
      </c>
      <c r="Q1057" s="5">
        <f>IF($H1057="SI", $O1057, _xludf.NA())</f>
        <v>35</v>
      </c>
      <c r="R1057" s="5" t="e">
        <f ca="1">IF($H1057="NO",$O1057, _xludf.NA())</f>
        <v>#NAME?</v>
      </c>
      <c r="S1057" s="5">
        <f>IF($H1057="SI",$N1057, _xludf.NA())</f>
        <v>297110</v>
      </c>
      <c r="T1057" s="5" t="e">
        <f ca="1">IF($H1057="NO",$N1057, _xludf.NA())</f>
        <v>#NAME?</v>
      </c>
    </row>
    <row r="1058" spans="1:20" x14ac:dyDescent="0.3">
      <c r="A1058">
        <v>1057</v>
      </c>
      <c r="B1058" t="s">
        <v>15</v>
      </c>
      <c r="C1058">
        <v>467500.65</v>
      </c>
      <c r="D1058" t="s">
        <v>10</v>
      </c>
      <c r="E1058" t="s">
        <v>16</v>
      </c>
      <c r="F1058" t="s">
        <v>12</v>
      </c>
      <c r="G1058" t="s">
        <v>13</v>
      </c>
      <c r="H1058" t="s">
        <v>13</v>
      </c>
      <c r="I1058">
        <v>43</v>
      </c>
      <c r="J1058">
        <f>(moras__2[[#This Row],[EDAD]]-AVERAGE(I:I))/ _xlfn.STDEV.P(I:I)</f>
        <v>7.7192871170365177E-2</v>
      </c>
      <c r="K1058" t="str">
        <f>IF(ABS(moras__2[[#This Row],[Z-Score de edad]])&gt;1.96, "Atípico","Normal")</f>
        <v>Normal</v>
      </c>
      <c r="L1058">
        <f>(moras__2[[#This Row],[SALARIO]]-AVERAGE(C:C)) / _xlfn.STDEV.P(C:C)</f>
        <v>-0.23434290175420414</v>
      </c>
      <c r="M1058" t="str">
        <f>IF(ABS(moras__2[[#This Row],[Z-Score de salario]])&gt;1.96, "Atípico", "Normal")</f>
        <v>Normal</v>
      </c>
      <c r="N1058" s="5">
        <f t="shared" si="48"/>
        <v>467500.65</v>
      </c>
      <c r="O1058" s="5">
        <f t="shared" si="49"/>
        <v>43</v>
      </c>
      <c r="P1058" s="5" t="str">
        <f t="shared" si="50"/>
        <v>ASALARIADO</v>
      </c>
      <c r="Q1058" s="5" t="e">
        <f ca="1">IF($H1058="SI", $O1058, _xludf.NA())</f>
        <v>#NAME?</v>
      </c>
      <c r="R1058" s="5">
        <f>IF($H1058="NO",$O1058, _xludf.NA())</f>
        <v>43</v>
      </c>
      <c r="S1058" s="5" t="e">
        <f ca="1">IF($H1058="SI",$N1058, _xludf.NA())</f>
        <v>#NAME?</v>
      </c>
      <c r="T1058" s="5">
        <f>IF($H1058="NO",$N1058, _xludf.NA())</f>
        <v>467500.65</v>
      </c>
    </row>
    <row r="1059" spans="1:20" x14ac:dyDescent="0.3">
      <c r="A1059">
        <v>1058</v>
      </c>
      <c r="B1059" t="s">
        <v>15</v>
      </c>
      <c r="C1059">
        <v>297046</v>
      </c>
      <c r="D1059" t="s">
        <v>17</v>
      </c>
      <c r="E1059" t="s">
        <v>16</v>
      </c>
      <c r="F1059" t="s">
        <v>12</v>
      </c>
      <c r="G1059" t="s">
        <v>12</v>
      </c>
      <c r="H1059" t="s">
        <v>13</v>
      </c>
      <c r="I1059">
        <v>22</v>
      </c>
      <c r="J1059">
        <f>(moras__2[[#This Row],[EDAD]]-AVERAGE(I:I))/ _xlfn.STDEV.P(I:I)</f>
        <v>-1.4050373798826306</v>
      </c>
      <c r="K1059" t="str">
        <f>IF(ABS(moras__2[[#This Row],[Z-Score de edad]])&gt;1.96, "Atípico","Normal")</f>
        <v>Normal</v>
      </c>
      <c r="L1059">
        <f>(moras__2[[#This Row],[SALARIO]]-AVERAGE(C:C)) / _xlfn.STDEV.P(C:C)</f>
        <v>-0.44454166866740574</v>
      </c>
      <c r="M1059" t="str">
        <f>IF(ABS(moras__2[[#This Row],[Z-Score de salario]])&gt;1.96, "Atípico", "Normal")</f>
        <v>Normal</v>
      </c>
      <c r="N1059" s="5">
        <f t="shared" si="48"/>
        <v>297046</v>
      </c>
      <c r="O1059" s="5">
        <f t="shared" si="49"/>
        <v>22</v>
      </c>
      <c r="P1059" s="5" t="str">
        <f t="shared" si="50"/>
        <v>ASEGURADO VOLUNTARIO</v>
      </c>
      <c r="Q1059" s="5" t="e">
        <f ca="1">IF($H1059="SI", $O1059, _xludf.NA())</f>
        <v>#NAME?</v>
      </c>
      <c r="R1059" s="5">
        <f>IF($H1059="NO",$O1059, _xludf.NA())</f>
        <v>22</v>
      </c>
      <c r="S1059" s="5" t="e">
        <f ca="1">IF($H1059="SI",$N1059, _xludf.NA())</f>
        <v>#NAME?</v>
      </c>
      <c r="T1059" s="5">
        <f>IF($H1059="NO",$N1059, _xludf.NA())</f>
        <v>297046</v>
      </c>
    </row>
    <row r="1060" spans="1:20" x14ac:dyDescent="0.3">
      <c r="A1060">
        <v>1059</v>
      </c>
      <c r="B1060" t="s">
        <v>9</v>
      </c>
      <c r="C1060">
        <v>276964.83</v>
      </c>
      <c r="D1060" t="s">
        <v>10</v>
      </c>
      <c r="E1060" t="s">
        <v>16</v>
      </c>
      <c r="F1060" t="s">
        <v>12</v>
      </c>
      <c r="G1060" t="s">
        <v>13</v>
      </c>
      <c r="H1060" t="s">
        <v>13</v>
      </c>
      <c r="I1060">
        <v>58</v>
      </c>
      <c r="J1060">
        <f>(moras__2[[#This Row],[EDAD]]-AVERAGE(I:I))/ _xlfn.STDEV.P(I:I)</f>
        <v>1.1359287647796479</v>
      </c>
      <c r="K1060" t="str">
        <f>IF(ABS(moras__2[[#This Row],[Z-Score de edad]])&gt;1.96, "Atípico","Normal")</f>
        <v>Normal</v>
      </c>
      <c r="L1060">
        <f>(moras__2[[#This Row],[SALARIO]]-AVERAGE(C:C)) / _xlfn.STDEV.P(C:C)</f>
        <v>-0.46930507155594164</v>
      </c>
      <c r="M1060" t="str">
        <f>IF(ABS(moras__2[[#This Row],[Z-Score de salario]])&gt;1.96, "Atípico", "Normal")</f>
        <v>Normal</v>
      </c>
      <c r="N1060" s="5">
        <f t="shared" si="48"/>
        <v>276964.83</v>
      </c>
      <c r="O1060" s="5">
        <f t="shared" si="49"/>
        <v>58</v>
      </c>
      <c r="P1060" s="5" t="str">
        <f t="shared" si="50"/>
        <v>ASALARIADO</v>
      </c>
      <c r="Q1060" s="5" t="e">
        <f ca="1">IF($H1060="SI", $O1060, _xludf.NA())</f>
        <v>#NAME?</v>
      </c>
      <c r="R1060" s="5">
        <f>IF($H1060="NO",$O1060, _xludf.NA())</f>
        <v>58</v>
      </c>
      <c r="S1060" s="5" t="e">
        <f ca="1">IF($H1060="SI",$N1060, _xludf.NA())</f>
        <v>#NAME?</v>
      </c>
      <c r="T1060" s="5">
        <f>IF($H1060="NO",$N1060, _xludf.NA())</f>
        <v>276964.83</v>
      </c>
    </row>
    <row r="1061" spans="1:20" x14ac:dyDescent="0.3">
      <c r="A1061">
        <v>1060</v>
      </c>
      <c r="B1061" t="s">
        <v>9</v>
      </c>
      <c r="C1061">
        <v>360000</v>
      </c>
      <c r="D1061" t="s">
        <v>10</v>
      </c>
      <c r="E1061" t="s">
        <v>16</v>
      </c>
      <c r="F1061" t="s">
        <v>12</v>
      </c>
      <c r="G1061" t="s">
        <v>13</v>
      </c>
      <c r="H1061" t="s">
        <v>13</v>
      </c>
      <c r="I1061">
        <v>40</v>
      </c>
      <c r="J1061">
        <f>(moras__2[[#This Row],[EDAD]]-AVERAGE(I:I))/ _xlfn.STDEV.P(I:I)</f>
        <v>-0.13455430755149136</v>
      </c>
      <c r="K1061" t="str">
        <f>IF(ABS(moras__2[[#This Row],[Z-Score de edad]])&gt;1.96, "Atípico","Normal")</f>
        <v>Normal</v>
      </c>
      <c r="L1061">
        <f>(moras__2[[#This Row],[SALARIO]]-AVERAGE(C:C)) / _xlfn.STDEV.P(C:C)</f>
        <v>-0.36690897767156788</v>
      </c>
      <c r="M1061" t="str">
        <f>IF(ABS(moras__2[[#This Row],[Z-Score de salario]])&gt;1.96, "Atípico", "Normal")</f>
        <v>Normal</v>
      </c>
      <c r="N1061" s="5">
        <f t="shared" si="48"/>
        <v>360000</v>
      </c>
      <c r="O1061" s="5">
        <f t="shared" si="49"/>
        <v>40</v>
      </c>
      <c r="P1061" s="5" t="str">
        <f t="shared" si="50"/>
        <v>ASALARIADO</v>
      </c>
      <c r="Q1061" s="5" t="e">
        <f ca="1">IF($H1061="SI", $O1061, _xludf.NA())</f>
        <v>#NAME?</v>
      </c>
      <c r="R1061" s="5">
        <f>IF($H1061="NO",$O1061, _xludf.NA())</f>
        <v>40</v>
      </c>
      <c r="S1061" s="5" t="e">
        <f ca="1">IF($H1061="SI",$N1061, _xludf.NA())</f>
        <v>#NAME?</v>
      </c>
      <c r="T1061" s="5">
        <f>IF($H1061="NO",$N1061, _xludf.NA())</f>
        <v>360000</v>
      </c>
    </row>
    <row r="1062" spans="1:20" x14ac:dyDescent="0.3">
      <c r="A1062">
        <v>1061</v>
      </c>
      <c r="B1062" t="s">
        <v>9</v>
      </c>
      <c r="C1062">
        <v>491540.23</v>
      </c>
      <c r="D1062" t="s">
        <v>10</v>
      </c>
      <c r="E1062" t="s">
        <v>16</v>
      </c>
      <c r="F1062" t="s">
        <v>12</v>
      </c>
      <c r="G1062" t="s">
        <v>13</v>
      </c>
      <c r="H1062" t="s">
        <v>13</v>
      </c>
      <c r="I1062">
        <v>50</v>
      </c>
      <c r="J1062">
        <f>(moras__2[[#This Row],[EDAD]]-AVERAGE(I:I))/ _xlfn.STDEV.P(I:I)</f>
        <v>0.57126962152136374</v>
      </c>
      <c r="K1062" t="str">
        <f>IF(ABS(moras__2[[#This Row],[Z-Score de edad]])&gt;1.96, "Atípico","Normal")</f>
        <v>Normal</v>
      </c>
      <c r="L1062">
        <f>(moras__2[[#This Row],[SALARIO]]-AVERAGE(C:C)) / _xlfn.STDEV.P(C:C)</f>
        <v>-0.20469812484074795</v>
      </c>
      <c r="M1062" t="str">
        <f>IF(ABS(moras__2[[#This Row],[Z-Score de salario]])&gt;1.96, "Atípico", "Normal")</f>
        <v>Normal</v>
      </c>
      <c r="N1062" s="5">
        <f t="shared" si="48"/>
        <v>491540.23</v>
      </c>
      <c r="O1062" s="5">
        <f t="shared" si="49"/>
        <v>50</v>
      </c>
      <c r="P1062" s="5" t="str">
        <f t="shared" si="50"/>
        <v>ASALARIADO</v>
      </c>
      <c r="Q1062" s="5" t="e">
        <f ca="1">IF($H1062="SI", $O1062, _xludf.NA())</f>
        <v>#NAME?</v>
      </c>
      <c r="R1062" s="5">
        <f>IF($H1062="NO",$O1062, _xludf.NA())</f>
        <v>50</v>
      </c>
      <c r="S1062" s="5" t="e">
        <f ca="1">IF($H1062="SI",$N1062, _xludf.NA())</f>
        <v>#NAME?</v>
      </c>
      <c r="T1062" s="5">
        <f>IF($H1062="NO",$N1062, _xludf.NA())</f>
        <v>491540.23</v>
      </c>
    </row>
    <row r="1063" spans="1:20" x14ac:dyDescent="0.3">
      <c r="A1063">
        <v>1062</v>
      </c>
      <c r="B1063" t="s">
        <v>15</v>
      </c>
      <c r="C1063">
        <v>307401</v>
      </c>
      <c r="D1063" t="s">
        <v>10</v>
      </c>
      <c r="E1063" t="s">
        <v>11</v>
      </c>
      <c r="F1063" t="s">
        <v>12</v>
      </c>
      <c r="G1063" t="s">
        <v>13</v>
      </c>
      <c r="H1063" t="s">
        <v>12</v>
      </c>
      <c r="I1063">
        <v>28</v>
      </c>
      <c r="J1063">
        <f>(moras__2[[#This Row],[EDAD]]-AVERAGE(I:I))/ _xlfn.STDEV.P(I:I)</f>
        <v>-0.98154302243891756</v>
      </c>
      <c r="K1063" t="str">
        <f>IF(ABS(moras__2[[#This Row],[Z-Score de edad]])&gt;1.96, "Atípico","Normal")</f>
        <v>Normal</v>
      </c>
      <c r="L1063">
        <f>(moras__2[[#This Row],[SALARIO]]-AVERAGE(C:C)) / _xlfn.STDEV.P(C:C)</f>
        <v>-0.43177224154185534</v>
      </c>
      <c r="M1063" t="str">
        <f>IF(ABS(moras__2[[#This Row],[Z-Score de salario]])&gt;1.96, "Atípico", "Normal")</f>
        <v>Normal</v>
      </c>
      <c r="N1063" s="5">
        <f t="shared" si="48"/>
        <v>307401</v>
      </c>
      <c r="O1063" s="5">
        <f t="shared" si="49"/>
        <v>28</v>
      </c>
      <c r="P1063" s="5" t="str">
        <f t="shared" si="50"/>
        <v>ASALARIADO</v>
      </c>
      <c r="Q1063" s="5">
        <f>IF($H1063="SI", $O1063, _xludf.NA())</f>
        <v>28</v>
      </c>
      <c r="R1063" s="5" t="e">
        <f ca="1">IF($H1063="NO",$O1063, _xludf.NA())</f>
        <v>#NAME?</v>
      </c>
      <c r="S1063" s="5">
        <f>IF($H1063="SI",$N1063, _xludf.NA())</f>
        <v>307401</v>
      </c>
      <c r="T1063" s="5" t="e">
        <f ca="1">IF($H1063="NO",$N1063, _xludf.NA())</f>
        <v>#NAME?</v>
      </c>
    </row>
    <row r="1064" spans="1:20" x14ac:dyDescent="0.3">
      <c r="A1064">
        <v>1063</v>
      </c>
      <c r="B1064" t="s">
        <v>9</v>
      </c>
      <c r="C1064">
        <v>141510.22</v>
      </c>
      <c r="D1064" t="s">
        <v>14</v>
      </c>
      <c r="E1064" t="s">
        <v>11</v>
      </c>
      <c r="F1064" t="s">
        <v>12</v>
      </c>
      <c r="G1064" t="s">
        <v>13</v>
      </c>
      <c r="H1064" t="s">
        <v>13</v>
      </c>
      <c r="I1064">
        <v>90</v>
      </c>
      <c r="J1064">
        <f>(moras__2[[#This Row],[EDAD]]-AVERAGE(I:I))/ _xlfn.STDEV.P(I:I)</f>
        <v>3.3945653378127845</v>
      </c>
      <c r="K1064" t="str">
        <f>IF(ABS(moras__2[[#This Row],[Z-Score de edad]])&gt;1.96, "Atípico","Normal")</f>
        <v>Atípico</v>
      </c>
      <c r="L1064">
        <f>(moras__2[[#This Row],[SALARIO]]-AVERAGE(C:C)) / _xlfn.STDEV.P(C:C)</f>
        <v>-0.63634300214163486</v>
      </c>
      <c r="M1064" t="str">
        <f>IF(ABS(moras__2[[#This Row],[Z-Score de salario]])&gt;1.96, "Atípico", "Normal")</f>
        <v>Normal</v>
      </c>
      <c r="N1064" s="5">
        <f t="shared" si="48"/>
        <v>141510.22</v>
      </c>
      <c r="O1064" s="5">
        <f t="shared" si="49"/>
        <v>90</v>
      </c>
      <c r="P1064" s="5" t="str">
        <f t="shared" si="50"/>
        <v>PENSIONADOS EN SU PROPIO SISTEMA</v>
      </c>
      <c r="Q1064" s="5" t="e">
        <f ca="1">IF($H1064="SI", $O1064, _xludf.NA())</f>
        <v>#NAME?</v>
      </c>
      <c r="R1064" s="5">
        <f>IF($H1064="NO",$O1064, _xludf.NA())</f>
        <v>90</v>
      </c>
      <c r="S1064" s="5" t="e">
        <f ca="1">IF($H1064="SI",$N1064, _xludf.NA())</f>
        <v>#NAME?</v>
      </c>
      <c r="T1064" s="5">
        <f>IF($H1064="NO",$N1064, _xludf.NA())</f>
        <v>141510.22</v>
      </c>
    </row>
    <row r="1065" spans="1:20" x14ac:dyDescent="0.3">
      <c r="A1065">
        <v>1064</v>
      </c>
      <c r="B1065" t="s">
        <v>15</v>
      </c>
      <c r="C1065">
        <v>721809</v>
      </c>
      <c r="D1065" t="s">
        <v>10</v>
      </c>
      <c r="E1065" t="s">
        <v>11</v>
      </c>
      <c r="F1065" t="s">
        <v>12</v>
      </c>
      <c r="G1065" t="s">
        <v>13</v>
      </c>
      <c r="H1065" t="s">
        <v>12</v>
      </c>
      <c r="I1065">
        <v>46</v>
      </c>
      <c r="J1065">
        <f>(moras__2[[#This Row],[EDAD]]-AVERAGE(I:I))/ _xlfn.STDEV.P(I:I)</f>
        <v>0.28894004989222172</v>
      </c>
      <c r="K1065" t="str">
        <f>IF(ABS(moras__2[[#This Row],[Z-Score de edad]])&gt;1.96, "Atípico","Normal")</f>
        <v>Normal</v>
      </c>
      <c r="L1065">
        <f>(moras__2[[#This Row],[SALARIO]]-AVERAGE(C:C)) / _xlfn.STDEV.P(C:C)</f>
        <v>7.9261341871480984E-2</v>
      </c>
      <c r="M1065" t="str">
        <f>IF(ABS(moras__2[[#This Row],[Z-Score de salario]])&gt;1.96, "Atípico", "Normal")</f>
        <v>Normal</v>
      </c>
      <c r="N1065" s="5">
        <f t="shared" si="48"/>
        <v>721809</v>
      </c>
      <c r="O1065" s="5">
        <f t="shared" si="49"/>
        <v>46</v>
      </c>
      <c r="P1065" s="5" t="str">
        <f t="shared" si="50"/>
        <v>ASALARIADO</v>
      </c>
      <c r="Q1065" s="5">
        <f>IF($H1065="SI", $O1065, _xludf.NA())</f>
        <v>46</v>
      </c>
      <c r="R1065" s="5" t="e">
        <f ca="1">IF($H1065="NO",$O1065, _xludf.NA())</f>
        <v>#NAME?</v>
      </c>
      <c r="S1065" s="5">
        <f>IF($H1065="SI",$N1065, _xludf.NA())</f>
        <v>721809</v>
      </c>
      <c r="T1065" s="5" t="e">
        <f ca="1">IF($H1065="NO",$N1065, _xludf.NA())</f>
        <v>#NAME?</v>
      </c>
    </row>
    <row r="1066" spans="1:20" x14ac:dyDescent="0.3">
      <c r="A1066">
        <v>1065</v>
      </c>
      <c r="B1066" t="s">
        <v>9</v>
      </c>
      <c r="C1066">
        <v>363793</v>
      </c>
      <c r="D1066" t="s">
        <v>10</v>
      </c>
      <c r="E1066" t="s">
        <v>16</v>
      </c>
      <c r="F1066" t="s">
        <v>12</v>
      </c>
      <c r="G1066" t="s">
        <v>12</v>
      </c>
      <c r="H1066" t="s">
        <v>13</v>
      </c>
      <c r="I1066">
        <v>51</v>
      </c>
      <c r="J1066">
        <f>(moras__2[[#This Row],[EDAD]]-AVERAGE(I:I))/ _xlfn.STDEV.P(I:I)</f>
        <v>0.64185201442864925</v>
      </c>
      <c r="K1066" t="str">
        <f>IF(ABS(moras__2[[#This Row],[Z-Score de edad]])&gt;1.96, "Atípico","Normal")</f>
        <v>Normal</v>
      </c>
      <c r="L1066">
        <f>(moras__2[[#This Row],[SALARIO]]-AVERAGE(C:C)) / _xlfn.STDEV.P(C:C)</f>
        <v>-0.36223158152601381</v>
      </c>
      <c r="M1066" t="str">
        <f>IF(ABS(moras__2[[#This Row],[Z-Score de salario]])&gt;1.96, "Atípico", "Normal")</f>
        <v>Normal</v>
      </c>
      <c r="N1066" s="5">
        <f t="shared" si="48"/>
        <v>363793</v>
      </c>
      <c r="O1066" s="5">
        <f t="shared" si="49"/>
        <v>51</v>
      </c>
      <c r="P1066" s="5" t="str">
        <f t="shared" si="50"/>
        <v>ASALARIADO</v>
      </c>
      <c r="Q1066" s="5" t="e">
        <f ca="1">IF($H1066="SI", $O1066, _xludf.NA())</f>
        <v>#NAME?</v>
      </c>
      <c r="R1066" s="5">
        <f>IF($H1066="NO",$O1066, _xludf.NA())</f>
        <v>51</v>
      </c>
      <c r="S1066" s="5" t="e">
        <f ca="1">IF($H1066="SI",$N1066, _xludf.NA())</f>
        <v>#NAME?</v>
      </c>
      <c r="T1066" s="5">
        <f>IF($H1066="NO",$N1066, _xludf.NA())</f>
        <v>363793</v>
      </c>
    </row>
    <row r="1067" spans="1:20" x14ac:dyDescent="0.3">
      <c r="A1067">
        <v>1066</v>
      </c>
      <c r="B1067" t="s">
        <v>9</v>
      </c>
      <c r="C1067">
        <v>592200</v>
      </c>
      <c r="D1067" t="s">
        <v>10</v>
      </c>
      <c r="E1067" t="s">
        <v>16</v>
      </c>
      <c r="F1067" t="s">
        <v>12</v>
      </c>
      <c r="G1067" t="s">
        <v>12</v>
      </c>
      <c r="H1067" t="s">
        <v>13</v>
      </c>
      <c r="I1067">
        <v>53</v>
      </c>
      <c r="J1067">
        <f>(moras__2[[#This Row],[EDAD]]-AVERAGE(I:I))/ _xlfn.STDEV.P(I:I)</f>
        <v>0.78301680024322029</v>
      </c>
      <c r="K1067" t="str">
        <f>IF(ABS(moras__2[[#This Row],[Z-Score de edad]])&gt;1.96, "Atípico","Normal")</f>
        <v>Normal</v>
      </c>
      <c r="L1067">
        <f>(moras__2[[#This Row],[SALARIO]]-AVERAGE(C:C)) / _xlfn.STDEV.P(C:C)</f>
        <v>-8.0567985054203622E-2</v>
      </c>
      <c r="M1067" t="str">
        <f>IF(ABS(moras__2[[#This Row],[Z-Score de salario]])&gt;1.96, "Atípico", "Normal")</f>
        <v>Normal</v>
      </c>
      <c r="N1067" s="5">
        <f t="shared" si="48"/>
        <v>592200</v>
      </c>
      <c r="O1067" s="5">
        <f t="shared" si="49"/>
        <v>53</v>
      </c>
      <c r="P1067" s="5" t="str">
        <f t="shared" si="50"/>
        <v>ASALARIADO</v>
      </c>
      <c r="Q1067" s="5" t="e">
        <f ca="1">IF($H1067="SI", $O1067, _xludf.NA())</f>
        <v>#NAME?</v>
      </c>
      <c r="R1067" s="5">
        <f>IF($H1067="NO",$O1067, _xludf.NA())</f>
        <v>53</v>
      </c>
      <c r="S1067" s="5" t="e">
        <f ca="1">IF($H1067="SI",$N1067, _xludf.NA())</f>
        <v>#NAME?</v>
      </c>
      <c r="T1067" s="5">
        <f>IF($H1067="NO",$N1067, _xludf.NA())</f>
        <v>592200</v>
      </c>
    </row>
    <row r="1068" spans="1:20" x14ac:dyDescent="0.3">
      <c r="A1068">
        <v>1067</v>
      </c>
      <c r="B1068" t="s">
        <v>15</v>
      </c>
      <c r="C1068">
        <v>2196851</v>
      </c>
      <c r="D1068" t="s">
        <v>10</v>
      </c>
      <c r="E1068" t="s">
        <v>16</v>
      </c>
      <c r="F1068" t="s">
        <v>12</v>
      </c>
      <c r="G1068" t="s">
        <v>13</v>
      </c>
      <c r="H1068" t="s">
        <v>13</v>
      </c>
      <c r="I1068">
        <v>41</v>
      </c>
      <c r="J1068">
        <f>(moras__2[[#This Row],[EDAD]]-AVERAGE(I:I))/ _xlfn.STDEV.P(I:I)</f>
        <v>-6.397191464420586E-2</v>
      </c>
      <c r="K1068" t="str">
        <f>IF(ABS(moras__2[[#This Row],[Z-Score de edad]])&gt;1.96, "Atípico","Normal")</f>
        <v>Normal</v>
      </c>
      <c r="L1068">
        <f>(moras__2[[#This Row],[SALARIO]]-AVERAGE(C:C)) / _xlfn.STDEV.P(C:C)</f>
        <v>1.8982320155678731</v>
      </c>
      <c r="M1068" t="str">
        <f>IF(ABS(moras__2[[#This Row],[Z-Score de salario]])&gt;1.96, "Atípico", "Normal")</f>
        <v>Normal</v>
      </c>
      <c r="N1068" s="5">
        <f t="shared" si="48"/>
        <v>2196851</v>
      </c>
      <c r="O1068" s="5">
        <f t="shared" si="49"/>
        <v>41</v>
      </c>
      <c r="P1068" s="5" t="str">
        <f t="shared" si="50"/>
        <v>ASALARIADO</v>
      </c>
      <c r="Q1068" s="5" t="e">
        <f ca="1">IF($H1068="SI", $O1068, _xludf.NA())</f>
        <v>#NAME?</v>
      </c>
      <c r="R1068" s="5">
        <f>IF($H1068="NO",$O1068, _xludf.NA())</f>
        <v>41</v>
      </c>
      <c r="S1068" s="5" t="e">
        <f ca="1">IF($H1068="SI",$N1068, _xludf.NA())</f>
        <v>#NAME?</v>
      </c>
      <c r="T1068" s="5">
        <f>IF($H1068="NO",$N1068, _xludf.NA())</f>
        <v>2196851</v>
      </c>
    </row>
    <row r="1069" spans="1:20" x14ac:dyDescent="0.3">
      <c r="A1069">
        <v>1068</v>
      </c>
      <c r="B1069" t="s">
        <v>9</v>
      </c>
      <c r="C1069">
        <v>495108.62</v>
      </c>
      <c r="D1069" t="s">
        <v>10</v>
      </c>
      <c r="E1069" t="s">
        <v>11</v>
      </c>
      <c r="F1069" t="s">
        <v>12</v>
      </c>
      <c r="G1069" t="s">
        <v>13</v>
      </c>
      <c r="H1069" t="s">
        <v>13</v>
      </c>
      <c r="I1069">
        <v>25</v>
      </c>
      <c r="J1069">
        <f>(moras__2[[#This Row],[EDAD]]-AVERAGE(I:I))/ _xlfn.STDEV.P(I:I)</f>
        <v>-1.193290201160774</v>
      </c>
      <c r="K1069" t="str">
        <f>IF(ABS(moras__2[[#This Row],[Z-Score de edad]])&gt;1.96, "Atípico","Normal")</f>
        <v>Normal</v>
      </c>
      <c r="L1069">
        <f>(moras__2[[#This Row],[SALARIO]]-AVERAGE(C:C)) / _xlfn.STDEV.P(C:C)</f>
        <v>-0.2002977099628587</v>
      </c>
      <c r="M1069" t="str">
        <f>IF(ABS(moras__2[[#This Row],[Z-Score de salario]])&gt;1.96, "Atípico", "Normal")</f>
        <v>Normal</v>
      </c>
      <c r="N1069" s="5">
        <f t="shared" si="48"/>
        <v>495108.62</v>
      </c>
      <c r="O1069" s="5">
        <f t="shared" si="49"/>
        <v>25</v>
      </c>
      <c r="P1069" s="5" t="str">
        <f t="shared" si="50"/>
        <v>ASALARIADO</v>
      </c>
      <c r="Q1069" s="5" t="e">
        <f ca="1">IF($H1069="SI", $O1069, _xludf.NA())</f>
        <v>#NAME?</v>
      </c>
      <c r="R1069" s="5">
        <f>IF($H1069="NO",$O1069, _xludf.NA())</f>
        <v>25</v>
      </c>
      <c r="S1069" s="5" t="e">
        <f ca="1">IF($H1069="SI",$N1069, _xludf.NA())</f>
        <v>#NAME?</v>
      </c>
      <c r="T1069" s="5">
        <f>IF($H1069="NO",$N1069, _xludf.NA())</f>
        <v>495108.62</v>
      </c>
    </row>
    <row r="1070" spans="1:20" x14ac:dyDescent="0.3">
      <c r="A1070">
        <v>1069</v>
      </c>
      <c r="B1070" t="s">
        <v>15</v>
      </c>
      <c r="C1070">
        <v>380000</v>
      </c>
      <c r="D1070" t="s">
        <v>10</v>
      </c>
      <c r="E1070" t="s">
        <v>16</v>
      </c>
      <c r="F1070" t="s">
        <v>12</v>
      </c>
      <c r="G1070" t="s">
        <v>13</v>
      </c>
      <c r="H1070" t="s">
        <v>13</v>
      </c>
      <c r="I1070">
        <v>57</v>
      </c>
      <c r="J1070">
        <f>(moras__2[[#This Row],[EDAD]]-AVERAGE(I:I))/ _xlfn.STDEV.P(I:I)</f>
        <v>1.0653463718723624</v>
      </c>
      <c r="K1070" t="str">
        <f>IF(ABS(moras__2[[#This Row],[Z-Score de edad]])&gt;1.96, "Atípico","Normal")</f>
        <v>Normal</v>
      </c>
      <c r="L1070">
        <f>(moras__2[[#This Row],[SALARIO]]-AVERAGE(C:C)) / _xlfn.STDEV.P(C:C)</f>
        <v>-0.34224567081391377</v>
      </c>
      <c r="M1070" t="str">
        <f>IF(ABS(moras__2[[#This Row],[Z-Score de salario]])&gt;1.96, "Atípico", "Normal")</f>
        <v>Normal</v>
      </c>
      <c r="N1070" s="5">
        <f t="shared" si="48"/>
        <v>380000</v>
      </c>
      <c r="O1070" s="5">
        <f t="shared" si="49"/>
        <v>57</v>
      </c>
      <c r="P1070" s="5" t="str">
        <f t="shared" si="50"/>
        <v>ASALARIADO</v>
      </c>
      <c r="Q1070" s="5" t="e">
        <f ca="1">IF($H1070="SI", $O1070, _xludf.NA())</f>
        <v>#NAME?</v>
      </c>
      <c r="R1070" s="5">
        <f>IF($H1070="NO",$O1070, _xludf.NA())</f>
        <v>57</v>
      </c>
      <c r="S1070" s="5" t="e">
        <f ca="1">IF($H1070="SI",$N1070, _xludf.NA())</f>
        <v>#NAME?</v>
      </c>
      <c r="T1070" s="5">
        <f>IF($H1070="NO",$N1070, _xludf.NA())</f>
        <v>380000</v>
      </c>
    </row>
    <row r="1071" spans="1:20" x14ac:dyDescent="0.3">
      <c r="A1071">
        <v>1070</v>
      </c>
      <c r="B1071" t="s">
        <v>15</v>
      </c>
      <c r="C1071">
        <v>2183054.04</v>
      </c>
      <c r="D1071" t="s">
        <v>10</v>
      </c>
      <c r="E1071" t="s">
        <v>16</v>
      </c>
      <c r="F1071" t="s">
        <v>12</v>
      </c>
      <c r="G1071" t="s">
        <v>13</v>
      </c>
      <c r="H1071" t="s">
        <v>13</v>
      </c>
      <c r="I1071">
        <v>32</v>
      </c>
      <c r="J1071">
        <f>(moras__2[[#This Row],[EDAD]]-AVERAGE(I:I))/ _xlfn.STDEV.P(I:I)</f>
        <v>-0.69921345080977548</v>
      </c>
      <c r="K1071" t="str">
        <f>IF(ABS(moras__2[[#This Row],[Z-Score de edad]])&gt;1.96, "Atípico","Normal")</f>
        <v>Normal</v>
      </c>
      <c r="L1071">
        <f>(moras__2[[#This Row],[SALARIO]]-AVERAGE(C:C)) / _xlfn.STDEV.P(C:C)</f>
        <v>1.8812180826587341</v>
      </c>
      <c r="M1071" t="str">
        <f>IF(ABS(moras__2[[#This Row],[Z-Score de salario]])&gt;1.96, "Atípico", "Normal")</f>
        <v>Normal</v>
      </c>
      <c r="N1071" s="5">
        <f t="shared" si="48"/>
        <v>2183054.04</v>
      </c>
      <c r="O1071" s="5">
        <f t="shared" si="49"/>
        <v>32</v>
      </c>
      <c r="P1071" s="5" t="str">
        <f t="shared" si="50"/>
        <v>ASALARIADO</v>
      </c>
      <c r="Q1071" s="5" t="e">
        <f ca="1">IF($H1071="SI", $O1071, _xludf.NA())</f>
        <v>#NAME?</v>
      </c>
      <c r="R1071" s="5">
        <f>IF($H1071="NO",$O1071, _xludf.NA())</f>
        <v>32</v>
      </c>
      <c r="S1071" s="5" t="e">
        <f ca="1">IF($H1071="SI",$N1071, _xludf.NA())</f>
        <v>#NAME?</v>
      </c>
      <c r="T1071" s="5">
        <f>IF($H1071="NO",$N1071, _xludf.NA())</f>
        <v>2183054.04</v>
      </c>
    </row>
    <row r="1072" spans="1:20" x14ac:dyDescent="0.3">
      <c r="A1072">
        <v>1071</v>
      </c>
      <c r="B1072" t="s">
        <v>9</v>
      </c>
      <c r="C1072">
        <v>651535</v>
      </c>
      <c r="D1072" t="s">
        <v>10</v>
      </c>
      <c r="E1072" t="s">
        <v>16</v>
      </c>
      <c r="F1072" t="s">
        <v>12</v>
      </c>
      <c r="G1072" t="s">
        <v>13</v>
      </c>
      <c r="H1072" t="s">
        <v>13</v>
      </c>
      <c r="I1072">
        <v>34</v>
      </c>
      <c r="J1072">
        <f>(moras__2[[#This Row],[EDAD]]-AVERAGE(I:I))/ _xlfn.STDEV.P(I:I)</f>
        <v>-0.55804866499520445</v>
      </c>
      <c r="K1072" t="str">
        <f>IF(ABS(moras__2[[#This Row],[Z-Score de edad]])&gt;1.96, "Atípico","Normal")</f>
        <v>Normal</v>
      </c>
      <c r="L1072">
        <f>(moras__2[[#This Row],[SALARIO]]-AVERAGE(C:C)) / _xlfn.STDEV.P(C:C)</f>
        <v>-7.3981194342582759E-3</v>
      </c>
      <c r="M1072" t="str">
        <f>IF(ABS(moras__2[[#This Row],[Z-Score de salario]])&gt;1.96, "Atípico", "Normal")</f>
        <v>Normal</v>
      </c>
      <c r="N1072" s="5">
        <f t="shared" si="48"/>
        <v>651535</v>
      </c>
      <c r="O1072" s="5">
        <f t="shared" si="49"/>
        <v>34</v>
      </c>
      <c r="P1072" s="5" t="str">
        <f t="shared" si="50"/>
        <v>ASALARIADO</v>
      </c>
      <c r="Q1072" s="5" t="e">
        <f ca="1">IF($H1072="SI", $O1072, _xludf.NA())</f>
        <v>#NAME?</v>
      </c>
      <c r="R1072" s="5">
        <f>IF($H1072="NO",$O1072, _xludf.NA())</f>
        <v>34</v>
      </c>
      <c r="S1072" s="5" t="e">
        <f ca="1">IF($H1072="SI",$N1072, _xludf.NA())</f>
        <v>#NAME?</v>
      </c>
      <c r="T1072" s="5">
        <f>IF($H1072="NO",$N1072, _xludf.NA())</f>
        <v>651535</v>
      </c>
    </row>
    <row r="1073" spans="1:20" x14ac:dyDescent="0.3">
      <c r="A1073">
        <v>1072</v>
      </c>
      <c r="B1073" t="s">
        <v>15</v>
      </c>
      <c r="C1073">
        <v>278030</v>
      </c>
      <c r="D1073" t="s">
        <v>19</v>
      </c>
      <c r="E1073" t="s">
        <v>16</v>
      </c>
      <c r="F1073" t="s">
        <v>12</v>
      </c>
      <c r="G1073" t="s">
        <v>13</v>
      </c>
      <c r="H1073" t="s">
        <v>13</v>
      </c>
      <c r="I1073">
        <v>29</v>
      </c>
      <c r="J1073">
        <f>(moras__2[[#This Row],[EDAD]]-AVERAGE(I:I))/ _xlfn.STDEV.P(I:I)</f>
        <v>-0.91096062953163204</v>
      </c>
      <c r="K1073" t="str">
        <f>IF(ABS(moras__2[[#This Row],[Z-Score de edad]])&gt;1.96, "Atípico","Normal")</f>
        <v>Normal</v>
      </c>
      <c r="L1073">
        <f>(moras__2[[#This Row],[SALARIO]]-AVERAGE(C:C)) / _xlfn.STDEV.P(C:C)</f>
        <v>-0.46799154082766331</v>
      </c>
      <c r="M1073" t="str">
        <f>IF(ABS(moras__2[[#This Row],[Z-Score de salario]])&gt;1.96, "Atípico", "Normal")</f>
        <v>Normal</v>
      </c>
      <c r="N1073" s="5">
        <f t="shared" si="48"/>
        <v>278030</v>
      </c>
      <c r="O1073" s="5">
        <f t="shared" si="49"/>
        <v>29</v>
      </c>
      <c r="P1073" s="5" t="str">
        <f t="shared" si="50"/>
        <v>CONVENIOS ESPECIALES DE TRABAJADORES INDEPENDIENTES</v>
      </c>
      <c r="Q1073" s="5" t="e">
        <f ca="1">IF($H1073="SI", $O1073, _xludf.NA())</f>
        <v>#NAME?</v>
      </c>
      <c r="R1073" s="5">
        <f>IF($H1073="NO",$O1073, _xludf.NA())</f>
        <v>29</v>
      </c>
      <c r="S1073" s="5" t="e">
        <f ca="1">IF($H1073="SI",$N1073, _xludf.NA())</f>
        <v>#NAME?</v>
      </c>
      <c r="T1073" s="5">
        <f>IF($H1073="NO",$N1073, _xludf.NA())</f>
        <v>278030</v>
      </c>
    </row>
    <row r="1074" spans="1:20" x14ac:dyDescent="0.3">
      <c r="A1074">
        <v>1073</v>
      </c>
      <c r="B1074" t="s">
        <v>9</v>
      </c>
      <c r="C1074">
        <v>299647</v>
      </c>
      <c r="D1074" t="s">
        <v>17</v>
      </c>
      <c r="E1074" t="s">
        <v>16</v>
      </c>
      <c r="F1074" t="s">
        <v>12</v>
      </c>
      <c r="G1074" t="s">
        <v>13</v>
      </c>
      <c r="H1074" t="s">
        <v>13</v>
      </c>
      <c r="I1074">
        <v>64</v>
      </c>
      <c r="J1074">
        <f>(moras__2[[#This Row],[EDAD]]-AVERAGE(I:I))/ _xlfn.STDEV.P(I:I)</f>
        <v>1.559423122223361</v>
      </c>
      <c r="K1074" t="str">
        <f>IF(ABS(moras__2[[#This Row],[Z-Score de edad]])&gt;1.96, "Atípico","Normal")</f>
        <v>Normal</v>
      </c>
      <c r="L1074">
        <f>(moras__2[[#This Row],[SALARIO]]-AVERAGE(C:C)) / _xlfn.STDEV.P(C:C)</f>
        <v>-0.44133420561056785</v>
      </c>
      <c r="M1074" t="str">
        <f>IF(ABS(moras__2[[#This Row],[Z-Score de salario]])&gt;1.96, "Atípico", "Normal")</f>
        <v>Normal</v>
      </c>
      <c r="N1074" s="5">
        <f t="shared" si="48"/>
        <v>299647</v>
      </c>
      <c r="O1074" s="5">
        <f t="shared" si="49"/>
        <v>64</v>
      </c>
      <c r="P1074" s="5" t="str">
        <f t="shared" si="50"/>
        <v>ASEGURADO VOLUNTARIO</v>
      </c>
      <c r="Q1074" s="5" t="e">
        <f ca="1">IF($H1074="SI", $O1074, _xludf.NA())</f>
        <v>#NAME?</v>
      </c>
      <c r="R1074" s="5">
        <f>IF($H1074="NO",$O1074, _xludf.NA())</f>
        <v>64</v>
      </c>
      <c r="S1074" s="5" t="e">
        <f ca="1">IF($H1074="SI",$N1074, _xludf.NA())</f>
        <v>#NAME?</v>
      </c>
      <c r="T1074" s="5">
        <f>IF($H1074="NO",$N1074, _xludf.NA())</f>
        <v>299647</v>
      </c>
    </row>
    <row r="1075" spans="1:20" x14ac:dyDescent="0.3">
      <c r="A1075">
        <v>1074</v>
      </c>
      <c r="B1075" t="s">
        <v>15</v>
      </c>
      <c r="C1075">
        <v>347520</v>
      </c>
      <c r="D1075" t="s">
        <v>10</v>
      </c>
      <c r="E1075" t="s">
        <v>16</v>
      </c>
      <c r="F1075" t="s">
        <v>12</v>
      </c>
      <c r="G1075" t="s">
        <v>13</v>
      </c>
      <c r="H1075" t="s">
        <v>13</v>
      </c>
      <c r="I1075">
        <v>35</v>
      </c>
      <c r="J1075">
        <f>(moras__2[[#This Row],[EDAD]]-AVERAGE(I:I))/ _xlfn.STDEV.P(I:I)</f>
        <v>-0.48746627208791893</v>
      </c>
      <c r="K1075" t="str">
        <f>IF(ABS(moras__2[[#This Row],[Z-Score de edad]])&gt;1.96, "Atípico","Normal")</f>
        <v>Normal</v>
      </c>
      <c r="L1075">
        <f>(moras__2[[#This Row],[SALARIO]]-AVERAGE(C:C)) / _xlfn.STDEV.P(C:C)</f>
        <v>-0.38229888115074406</v>
      </c>
      <c r="M1075" t="str">
        <f>IF(ABS(moras__2[[#This Row],[Z-Score de salario]])&gt;1.96, "Atípico", "Normal")</f>
        <v>Normal</v>
      </c>
      <c r="N1075" s="5">
        <f t="shared" si="48"/>
        <v>347520</v>
      </c>
      <c r="O1075" s="5">
        <f t="shared" si="49"/>
        <v>35</v>
      </c>
      <c r="P1075" s="5" t="str">
        <f t="shared" si="50"/>
        <v>ASALARIADO</v>
      </c>
      <c r="Q1075" s="5" t="e">
        <f ca="1">IF($H1075="SI", $O1075, _xludf.NA())</f>
        <v>#NAME?</v>
      </c>
      <c r="R1075" s="5">
        <f>IF($H1075="NO",$O1075, _xludf.NA())</f>
        <v>35</v>
      </c>
      <c r="S1075" s="5" t="e">
        <f ca="1">IF($H1075="SI",$N1075, _xludf.NA())</f>
        <v>#NAME?</v>
      </c>
      <c r="T1075" s="5">
        <f>IF($H1075="NO",$N1075, _xludf.NA())</f>
        <v>347520</v>
      </c>
    </row>
    <row r="1076" spans="1:20" x14ac:dyDescent="0.3">
      <c r="A1076">
        <v>1075</v>
      </c>
      <c r="B1076" t="s">
        <v>9</v>
      </c>
      <c r="C1076">
        <v>594640</v>
      </c>
      <c r="D1076" t="s">
        <v>10</v>
      </c>
      <c r="E1076" t="s">
        <v>16</v>
      </c>
      <c r="F1076" t="s">
        <v>12</v>
      </c>
      <c r="G1076" t="s">
        <v>13</v>
      </c>
      <c r="H1076" t="s">
        <v>13</v>
      </c>
      <c r="I1076">
        <v>36</v>
      </c>
      <c r="J1076">
        <f>(moras__2[[#This Row],[EDAD]]-AVERAGE(I:I))/ _xlfn.STDEV.P(I:I)</f>
        <v>-0.41688387918063341</v>
      </c>
      <c r="K1076" t="str">
        <f>IF(ABS(moras__2[[#This Row],[Z-Score de edad]])&gt;1.96, "Atípico","Normal")</f>
        <v>Normal</v>
      </c>
      <c r="L1076">
        <f>(moras__2[[#This Row],[SALARIO]]-AVERAGE(C:C)) / _xlfn.STDEV.P(C:C)</f>
        <v>-7.7559061617569827E-2</v>
      </c>
      <c r="M1076" t="str">
        <f>IF(ABS(moras__2[[#This Row],[Z-Score de salario]])&gt;1.96, "Atípico", "Normal")</f>
        <v>Normal</v>
      </c>
      <c r="N1076" s="5">
        <f t="shared" si="48"/>
        <v>594640</v>
      </c>
      <c r="O1076" s="5">
        <f t="shared" si="49"/>
        <v>36</v>
      </c>
      <c r="P1076" s="5" t="str">
        <f t="shared" si="50"/>
        <v>ASALARIADO</v>
      </c>
      <c r="Q1076" s="5" t="e">
        <f ca="1">IF($H1076="SI", $O1076, _xludf.NA())</f>
        <v>#NAME?</v>
      </c>
      <c r="R1076" s="5">
        <f>IF($H1076="NO",$O1076, _xludf.NA())</f>
        <v>36</v>
      </c>
      <c r="S1076" s="5" t="e">
        <f ca="1">IF($H1076="SI",$N1076, _xludf.NA())</f>
        <v>#NAME?</v>
      </c>
      <c r="T1076" s="5">
        <f>IF($H1076="NO",$N1076, _xludf.NA())</f>
        <v>594640</v>
      </c>
    </row>
    <row r="1077" spans="1:20" x14ac:dyDescent="0.3">
      <c r="A1077">
        <v>1076</v>
      </c>
      <c r="B1077" t="s">
        <v>9</v>
      </c>
      <c r="C1077">
        <v>207858</v>
      </c>
      <c r="D1077" t="s">
        <v>10</v>
      </c>
      <c r="E1077" t="s">
        <v>16</v>
      </c>
      <c r="F1077" t="s">
        <v>12</v>
      </c>
      <c r="G1077" t="s">
        <v>13</v>
      </c>
      <c r="H1077" t="s">
        <v>13</v>
      </c>
      <c r="I1077">
        <v>55</v>
      </c>
      <c r="J1077">
        <f>(moras__2[[#This Row],[EDAD]]-AVERAGE(I:I))/ _xlfn.STDEV.P(I:I)</f>
        <v>0.92418158605779133</v>
      </c>
      <c r="K1077" t="str">
        <f>IF(ABS(moras__2[[#This Row],[Z-Score de edad]])&gt;1.96, "Atípico","Normal")</f>
        <v>Normal</v>
      </c>
      <c r="L1077">
        <f>(moras__2[[#This Row],[SALARIO]]-AVERAGE(C:C)) / _xlfn.STDEV.P(C:C)</f>
        <v>-0.55452521926842857</v>
      </c>
      <c r="M1077" t="str">
        <f>IF(ABS(moras__2[[#This Row],[Z-Score de salario]])&gt;1.96, "Atípico", "Normal")</f>
        <v>Normal</v>
      </c>
      <c r="N1077" s="5">
        <f t="shared" si="48"/>
        <v>207858</v>
      </c>
      <c r="O1077" s="5">
        <f t="shared" si="49"/>
        <v>55</v>
      </c>
      <c r="P1077" s="5" t="str">
        <f t="shared" si="50"/>
        <v>ASALARIADO</v>
      </c>
      <c r="Q1077" s="5" t="e">
        <f ca="1">IF($H1077="SI", $O1077, _xludf.NA())</f>
        <v>#NAME?</v>
      </c>
      <c r="R1077" s="5">
        <f>IF($H1077="NO",$O1077, _xludf.NA())</f>
        <v>55</v>
      </c>
      <c r="S1077" s="5" t="e">
        <f ca="1">IF($H1077="SI",$N1077, _xludf.NA())</f>
        <v>#NAME?</v>
      </c>
      <c r="T1077" s="5">
        <f>IF($H1077="NO",$N1077, _xludf.NA())</f>
        <v>207858</v>
      </c>
    </row>
    <row r="1078" spans="1:20" x14ac:dyDescent="0.3">
      <c r="A1078">
        <v>1077</v>
      </c>
      <c r="B1078" t="s">
        <v>9</v>
      </c>
      <c r="C1078">
        <v>3211392</v>
      </c>
      <c r="D1078" t="s">
        <v>10</v>
      </c>
      <c r="E1078" t="s">
        <v>11</v>
      </c>
      <c r="F1078" t="s">
        <v>12</v>
      </c>
      <c r="G1078" t="s">
        <v>13</v>
      </c>
      <c r="H1078" t="s">
        <v>13</v>
      </c>
      <c r="I1078">
        <v>60</v>
      </c>
      <c r="J1078">
        <f>(moras__2[[#This Row],[EDAD]]-AVERAGE(I:I))/ _xlfn.STDEV.P(I:I)</f>
        <v>1.2770935505942189</v>
      </c>
      <c r="K1078" t="str">
        <f>IF(ABS(moras__2[[#This Row],[Z-Score de edad]])&gt;1.96, "Atípico","Normal")</f>
        <v>Normal</v>
      </c>
      <c r="L1078">
        <f>(moras__2[[#This Row],[SALARIO]]-AVERAGE(C:C)) / _xlfn.STDEV.P(C:C)</f>
        <v>3.1493288157014363</v>
      </c>
      <c r="M1078" t="str">
        <f>IF(ABS(moras__2[[#This Row],[Z-Score de salario]])&gt;1.96, "Atípico", "Normal")</f>
        <v>Atípico</v>
      </c>
      <c r="N1078" s="5">
        <f t="shared" si="48"/>
        <v>3211392</v>
      </c>
      <c r="O1078" s="5">
        <f t="shared" si="49"/>
        <v>60</v>
      </c>
      <c r="P1078" s="5" t="str">
        <f t="shared" si="50"/>
        <v>ASALARIADO</v>
      </c>
      <c r="Q1078" s="5" t="e">
        <f ca="1">IF($H1078="SI", $O1078, _xludf.NA())</f>
        <v>#NAME?</v>
      </c>
      <c r="R1078" s="5">
        <f>IF($H1078="NO",$O1078, _xludf.NA())</f>
        <v>60</v>
      </c>
      <c r="S1078" s="5" t="e">
        <f ca="1">IF($H1078="SI",$N1078, _xludf.NA())</f>
        <v>#NAME?</v>
      </c>
      <c r="T1078" s="5">
        <f>IF($H1078="NO",$N1078, _xludf.NA())</f>
        <v>3211392</v>
      </c>
    </row>
    <row r="1079" spans="1:20" x14ac:dyDescent="0.3">
      <c r="A1079">
        <v>1078</v>
      </c>
      <c r="B1079" t="s">
        <v>9</v>
      </c>
      <c r="C1079">
        <v>631550.63</v>
      </c>
      <c r="D1079" t="s">
        <v>10</v>
      </c>
      <c r="E1079" t="s">
        <v>16</v>
      </c>
      <c r="F1079" t="s">
        <v>12</v>
      </c>
      <c r="G1079" t="s">
        <v>13</v>
      </c>
      <c r="H1079" t="s">
        <v>13</v>
      </c>
      <c r="I1079">
        <v>38</v>
      </c>
      <c r="J1079">
        <f>(moras__2[[#This Row],[EDAD]]-AVERAGE(I:I))/ _xlfn.STDEV.P(I:I)</f>
        <v>-0.27571909336606237</v>
      </c>
      <c r="K1079" t="str">
        <f>IF(ABS(moras__2[[#This Row],[Z-Score de edad]])&gt;1.96, "Atípico","Normal")</f>
        <v>Normal</v>
      </c>
      <c r="L1079">
        <f>(moras__2[[#This Row],[SALARIO]]-AVERAGE(C:C)) / _xlfn.STDEV.P(C:C)</f>
        <v>-3.204215191760313E-2</v>
      </c>
      <c r="M1079" t="str">
        <f>IF(ABS(moras__2[[#This Row],[Z-Score de salario]])&gt;1.96, "Atípico", "Normal")</f>
        <v>Normal</v>
      </c>
      <c r="N1079" s="5">
        <f t="shared" si="48"/>
        <v>631550.63</v>
      </c>
      <c r="O1079" s="5">
        <f t="shared" si="49"/>
        <v>38</v>
      </c>
      <c r="P1079" s="5" t="str">
        <f t="shared" si="50"/>
        <v>ASALARIADO</v>
      </c>
      <c r="Q1079" s="5" t="e">
        <f ca="1">IF($H1079="SI", $O1079, _xludf.NA())</f>
        <v>#NAME?</v>
      </c>
      <c r="R1079" s="5">
        <f>IF($H1079="NO",$O1079, _xludf.NA())</f>
        <v>38</v>
      </c>
      <c r="S1079" s="5" t="e">
        <f ca="1">IF($H1079="SI",$N1079, _xludf.NA())</f>
        <v>#NAME?</v>
      </c>
      <c r="T1079" s="5">
        <f>IF($H1079="NO",$N1079, _xludf.NA())</f>
        <v>631550.63</v>
      </c>
    </row>
    <row r="1080" spans="1:20" x14ac:dyDescent="0.3">
      <c r="A1080">
        <v>1079</v>
      </c>
      <c r="B1080" t="s">
        <v>9</v>
      </c>
      <c r="C1080">
        <v>374222.12</v>
      </c>
      <c r="D1080" t="s">
        <v>10</v>
      </c>
      <c r="E1080" t="s">
        <v>16</v>
      </c>
      <c r="F1080" t="s">
        <v>12</v>
      </c>
      <c r="G1080" t="s">
        <v>13</v>
      </c>
      <c r="H1080" t="s">
        <v>13</v>
      </c>
      <c r="I1080">
        <v>31</v>
      </c>
      <c r="J1080">
        <f>(moras__2[[#This Row],[EDAD]]-AVERAGE(I:I))/ _xlfn.STDEV.P(I:I)</f>
        <v>-0.769795843717061</v>
      </c>
      <c r="K1080" t="str">
        <f>IF(ABS(moras__2[[#This Row],[Z-Score de edad]])&gt;1.96, "Atípico","Normal")</f>
        <v>Normal</v>
      </c>
      <c r="L1080">
        <f>(moras__2[[#This Row],[SALARIO]]-AVERAGE(C:C)) / _xlfn.STDEV.P(C:C)</f>
        <v>-0.34937075218524893</v>
      </c>
      <c r="M1080" t="str">
        <f>IF(ABS(moras__2[[#This Row],[Z-Score de salario]])&gt;1.96, "Atípico", "Normal")</f>
        <v>Normal</v>
      </c>
      <c r="N1080" s="5">
        <f t="shared" si="48"/>
        <v>374222.12</v>
      </c>
      <c r="O1080" s="5">
        <f t="shared" si="49"/>
        <v>31</v>
      </c>
      <c r="P1080" s="5" t="str">
        <f t="shared" si="50"/>
        <v>ASALARIADO</v>
      </c>
      <c r="Q1080" s="5" t="e">
        <f ca="1">IF($H1080="SI", $O1080, _xludf.NA())</f>
        <v>#NAME?</v>
      </c>
      <c r="R1080" s="5">
        <f>IF($H1080="NO",$O1080, _xludf.NA())</f>
        <v>31</v>
      </c>
      <c r="S1080" s="5" t="e">
        <f ca="1">IF($H1080="SI",$N1080, _xludf.NA())</f>
        <v>#NAME?</v>
      </c>
      <c r="T1080" s="5">
        <f>IF($H1080="NO",$N1080, _xludf.NA())</f>
        <v>374222.12</v>
      </c>
    </row>
    <row r="1081" spans="1:20" x14ac:dyDescent="0.3">
      <c r="A1081">
        <v>1080</v>
      </c>
      <c r="B1081" t="s">
        <v>15</v>
      </c>
      <c r="C1081">
        <v>338166</v>
      </c>
      <c r="D1081" t="s">
        <v>17</v>
      </c>
      <c r="E1081" t="s">
        <v>16</v>
      </c>
      <c r="F1081" t="s">
        <v>12</v>
      </c>
      <c r="G1081" t="s">
        <v>13</v>
      </c>
      <c r="H1081" t="s">
        <v>13</v>
      </c>
      <c r="I1081">
        <v>63</v>
      </c>
      <c r="J1081">
        <f>(moras__2[[#This Row],[EDAD]]-AVERAGE(I:I))/ _xlfn.STDEV.P(I:I)</f>
        <v>1.4888407293160755</v>
      </c>
      <c r="K1081" t="str">
        <f>IF(ABS(moras__2[[#This Row],[Z-Score de edad]])&gt;1.96, "Atípico","Normal")</f>
        <v>Normal</v>
      </c>
      <c r="L1081">
        <f>(moras__2[[#This Row],[SALARIO]]-AVERAGE(C:C)) / _xlfn.STDEV.P(C:C)</f>
        <v>-0.39383390976806892</v>
      </c>
      <c r="M1081" t="str">
        <f>IF(ABS(moras__2[[#This Row],[Z-Score de salario]])&gt;1.96, "Atípico", "Normal")</f>
        <v>Normal</v>
      </c>
      <c r="N1081" s="5">
        <f t="shared" si="48"/>
        <v>338166</v>
      </c>
      <c r="O1081" s="5">
        <f t="shared" si="49"/>
        <v>63</v>
      </c>
      <c r="P1081" s="5" t="str">
        <f t="shared" si="50"/>
        <v>ASEGURADO VOLUNTARIO</v>
      </c>
      <c r="Q1081" s="5" t="e">
        <f ca="1">IF($H1081="SI", $O1081, _xludf.NA())</f>
        <v>#NAME?</v>
      </c>
      <c r="R1081" s="5">
        <f>IF($H1081="NO",$O1081, _xludf.NA())</f>
        <v>63</v>
      </c>
      <c r="S1081" s="5" t="e">
        <f ca="1">IF($H1081="SI",$N1081, _xludf.NA())</f>
        <v>#NAME?</v>
      </c>
      <c r="T1081" s="5">
        <f>IF($H1081="NO",$N1081, _xludf.NA())</f>
        <v>338166</v>
      </c>
    </row>
    <row r="1082" spans="1:20" x14ac:dyDescent="0.3">
      <c r="A1082">
        <v>1081</v>
      </c>
      <c r="B1082" t="s">
        <v>15</v>
      </c>
      <c r="C1082">
        <v>180000</v>
      </c>
      <c r="D1082" t="s">
        <v>10</v>
      </c>
      <c r="E1082" t="s">
        <v>16</v>
      </c>
      <c r="F1082" t="s">
        <v>12</v>
      </c>
      <c r="G1082" t="s">
        <v>12</v>
      </c>
      <c r="H1082" t="s">
        <v>13</v>
      </c>
      <c r="I1082">
        <v>78</v>
      </c>
      <c r="J1082">
        <f>(moras__2[[#This Row],[EDAD]]-AVERAGE(I:I))/ _xlfn.STDEV.P(I:I)</f>
        <v>2.5475766229253582</v>
      </c>
      <c r="K1082" t="str">
        <f>IF(ABS(moras__2[[#This Row],[Z-Score de edad]])&gt;1.96, "Atípico","Normal")</f>
        <v>Atípico</v>
      </c>
      <c r="L1082">
        <f>(moras__2[[#This Row],[SALARIO]]-AVERAGE(C:C)) / _xlfn.STDEV.P(C:C)</f>
        <v>-0.58887873939045499</v>
      </c>
      <c r="M1082" t="str">
        <f>IF(ABS(moras__2[[#This Row],[Z-Score de salario]])&gt;1.96, "Atípico", "Normal")</f>
        <v>Normal</v>
      </c>
      <c r="N1082" s="5">
        <f t="shared" si="48"/>
        <v>180000</v>
      </c>
      <c r="O1082" s="5">
        <f t="shared" si="49"/>
        <v>78</v>
      </c>
      <c r="P1082" s="5" t="str">
        <f t="shared" si="50"/>
        <v>ASALARIADO</v>
      </c>
      <c r="Q1082" s="5" t="e">
        <f ca="1">IF($H1082="SI", $O1082, _xludf.NA())</f>
        <v>#NAME?</v>
      </c>
      <c r="R1082" s="5">
        <f>IF($H1082="NO",$O1082, _xludf.NA())</f>
        <v>78</v>
      </c>
      <c r="S1082" s="5" t="e">
        <f ca="1">IF($H1082="SI",$N1082, _xludf.NA())</f>
        <v>#NAME?</v>
      </c>
      <c r="T1082" s="5">
        <f>IF($H1082="NO",$N1082, _xludf.NA())</f>
        <v>180000</v>
      </c>
    </row>
    <row r="1083" spans="1:20" x14ac:dyDescent="0.3">
      <c r="A1083">
        <v>1082</v>
      </c>
      <c r="B1083" t="s">
        <v>15</v>
      </c>
      <c r="C1083">
        <v>582638</v>
      </c>
      <c r="D1083" t="s">
        <v>18</v>
      </c>
      <c r="E1083" t="s">
        <v>16</v>
      </c>
      <c r="F1083" t="s">
        <v>12</v>
      </c>
      <c r="G1083" t="s">
        <v>12</v>
      </c>
      <c r="H1083" t="s">
        <v>12</v>
      </c>
      <c r="I1083">
        <v>60</v>
      </c>
      <c r="J1083">
        <f>(moras__2[[#This Row],[EDAD]]-AVERAGE(I:I))/ _xlfn.STDEV.P(I:I)</f>
        <v>1.2770935505942189</v>
      </c>
      <c r="K1083" t="str">
        <f>IF(ABS(moras__2[[#This Row],[Z-Score de edad]])&gt;1.96, "Atípico","Normal")</f>
        <v>Normal</v>
      </c>
      <c r="L1083">
        <f>(moras__2[[#This Row],[SALARIO]]-AVERAGE(C:C)) / _xlfn.STDEV.P(C:C)</f>
        <v>-9.2359512062848051E-2</v>
      </c>
      <c r="M1083" t="str">
        <f>IF(ABS(moras__2[[#This Row],[Z-Score de salario]])&gt;1.96, "Atípico", "Normal")</f>
        <v>Normal</v>
      </c>
      <c r="N1083" s="5">
        <f t="shared" si="48"/>
        <v>582638</v>
      </c>
      <c r="O1083" s="5">
        <f t="shared" si="49"/>
        <v>60</v>
      </c>
      <c r="P1083" s="5" t="str">
        <f t="shared" si="50"/>
        <v>TRABAJADOR INDEPENDIENTE</v>
      </c>
      <c r="Q1083" s="5">
        <f>IF($H1083="SI", $O1083, _xludf.NA())</f>
        <v>60</v>
      </c>
      <c r="R1083" s="5" t="e">
        <f ca="1">IF($H1083="NO",$O1083, _xludf.NA())</f>
        <v>#NAME?</v>
      </c>
      <c r="S1083" s="5">
        <f>IF($H1083="SI",$N1083, _xludf.NA())</f>
        <v>582638</v>
      </c>
      <c r="T1083" s="5" t="e">
        <f ca="1">IF($H1083="NO",$N1083, _xludf.NA())</f>
        <v>#NAME?</v>
      </c>
    </row>
    <row r="1084" spans="1:20" x14ac:dyDescent="0.3">
      <c r="A1084">
        <v>1083</v>
      </c>
      <c r="B1084" t="s">
        <v>15</v>
      </c>
      <c r="C1084">
        <v>818240.4</v>
      </c>
      <c r="D1084" t="s">
        <v>10</v>
      </c>
      <c r="E1084" t="s">
        <v>16</v>
      </c>
      <c r="F1084" t="s">
        <v>12</v>
      </c>
      <c r="G1084" t="s">
        <v>13</v>
      </c>
      <c r="H1084" t="s">
        <v>13</v>
      </c>
      <c r="I1084">
        <v>26</v>
      </c>
      <c r="J1084">
        <f>(moras__2[[#This Row],[EDAD]]-AVERAGE(I:I))/ _xlfn.STDEV.P(I:I)</f>
        <v>-1.1227078082534885</v>
      </c>
      <c r="K1084" t="str">
        <f>IF(ABS(moras__2[[#This Row],[Z-Score de edad]])&gt;1.96, "Atípico","Normal")</f>
        <v>Normal</v>
      </c>
      <c r="L1084">
        <f>(moras__2[[#This Row],[SALARIO]]-AVERAGE(C:C)) / _xlfn.STDEV.P(C:C)</f>
        <v>0.19817720231714037</v>
      </c>
      <c r="M1084" t="str">
        <f>IF(ABS(moras__2[[#This Row],[Z-Score de salario]])&gt;1.96, "Atípico", "Normal")</f>
        <v>Normal</v>
      </c>
      <c r="N1084" s="5">
        <f t="shared" si="48"/>
        <v>818240.4</v>
      </c>
      <c r="O1084" s="5">
        <f t="shared" si="49"/>
        <v>26</v>
      </c>
      <c r="P1084" s="5" t="str">
        <f t="shared" si="50"/>
        <v>ASALARIADO</v>
      </c>
      <c r="Q1084" s="5" t="e">
        <f ca="1">IF($H1084="SI", $O1084, _xludf.NA())</f>
        <v>#NAME?</v>
      </c>
      <c r="R1084" s="5">
        <f>IF($H1084="NO",$O1084, _xludf.NA())</f>
        <v>26</v>
      </c>
      <c r="S1084" s="5" t="e">
        <f ca="1">IF($H1084="SI",$N1084, _xludf.NA())</f>
        <v>#NAME?</v>
      </c>
      <c r="T1084" s="5">
        <f>IF($H1084="NO",$N1084, _xludf.NA())</f>
        <v>818240.4</v>
      </c>
    </row>
    <row r="1085" spans="1:20" x14ac:dyDescent="0.3">
      <c r="A1085">
        <v>1084</v>
      </c>
      <c r="B1085" t="s">
        <v>15</v>
      </c>
      <c r="C1085">
        <v>317915</v>
      </c>
      <c r="D1085" t="s">
        <v>10</v>
      </c>
      <c r="E1085" t="s">
        <v>16</v>
      </c>
      <c r="F1085" t="s">
        <v>12</v>
      </c>
      <c r="G1085" t="s">
        <v>13</v>
      </c>
      <c r="H1085" t="s">
        <v>13</v>
      </c>
      <c r="I1085">
        <v>41</v>
      </c>
      <c r="J1085">
        <f>(moras__2[[#This Row],[EDAD]]-AVERAGE(I:I))/ _xlfn.STDEV.P(I:I)</f>
        <v>-6.397191464420586E-2</v>
      </c>
      <c r="K1085" t="str">
        <f>IF(ABS(moras__2[[#This Row],[Z-Score de edad]])&gt;1.96, "Atípico","Normal")</f>
        <v>Normal</v>
      </c>
      <c r="L1085">
        <f>(moras__2[[#This Row],[SALARIO]]-AVERAGE(C:C)) / _xlfn.STDEV.P(C:C)</f>
        <v>-0.41880674112678656</v>
      </c>
      <c r="M1085" t="str">
        <f>IF(ABS(moras__2[[#This Row],[Z-Score de salario]])&gt;1.96, "Atípico", "Normal")</f>
        <v>Normal</v>
      </c>
      <c r="N1085" s="5">
        <f t="shared" si="48"/>
        <v>317915</v>
      </c>
      <c r="O1085" s="5">
        <f t="shared" si="49"/>
        <v>41</v>
      </c>
      <c r="P1085" s="5" t="str">
        <f t="shared" si="50"/>
        <v>ASALARIADO</v>
      </c>
      <c r="Q1085" s="5" t="e">
        <f ca="1">IF($H1085="SI", $O1085, _xludf.NA())</f>
        <v>#NAME?</v>
      </c>
      <c r="R1085" s="5">
        <f>IF($H1085="NO",$O1085, _xludf.NA())</f>
        <v>41</v>
      </c>
      <c r="S1085" s="5" t="e">
        <f ca="1">IF($H1085="SI",$N1085, _xludf.NA())</f>
        <v>#NAME?</v>
      </c>
      <c r="T1085" s="5">
        <f>IF($H1085="NO",$N1085, _xludf.NA())</f>
        <v>317915</v>
      </c>
    </row>
    <row r="1086" spans="1:20" x14ac:dyDescent="0.3">
      <c r="A1086">
        <v>1085</v>
      </c>
      <c r="B1086" t="s">
        <v>9</v>
      </c>
      <c r="C1086">
        <v>449694.75</v>
      </c>
      <c r="D1086" t="s">
        <v>10</v>
      </c>
      <c r="E1086" t="s">
        <v>16</v>
      </c>
      <c r="F1086" t="s">
        <v>12</v>
      </c>
      <c r="G1086" t="s">
        <v>13</v>
      </c>
      <c r="H1086" t="s">
        <v>13</v>
      </c>
      <c r="I1086">
        <v>21</v>
      </c>
      <c r="J1086">
        <f>(moras__2[[#This Row],[EDAD]]-AVERAGE(I:I))/ _xlfn.STDEV.P(I:I)</f>
        <v>-1.4756197727899161</v>
      </c>
      <c r="K1086" t="str">
        <f>IF(ABS(moras__2[[#This Row],[Z-Score de edad]])&gt;1.96, "Atípico","Normal")</f>
        <v>Normal</v>
      </c>
      <c r="L1086">
        <f>(moras__2[[#This Row],[SALARIO]]-AVERAGE(C:C)) / _xlfn.STDEV.P(C:C)</f>
        <v>-0.25630052053303931</v>
      </c>
      <c r="M1086" t="str">
        <f>IF(ABS(moras__2[[#This Row],[Z-Score de salario]])&gt;1.96, "Atípico", "Normal")</f>
        <v>Normal</v>
      </c>
      <c r="N1086" s="5">
        <f t="shared" si="48"/>
        <v>449694.75</v>
      </c>
      <c r="O1086" s="5">
        <f t="shared" si="49"/>
        <v>21</v>
      </c>
      <c r="P1086" s="5" t="str">
        <f t="shared" si="50"/>
        <v>ASALARIADO</v>
      </c>
      <c r="Q1086" s="5" t="e">
        <f ca="1">IF($H1086="SI", $O1086, _xludf.NA())</f>
        <v>#NAME?</v>
      </c>
      <c r="R1086" s="5">
        <f>IF($H1086="NO",$O1086, _xludf.NA())</f>
        <v>21</v>
      </c>
      <c r="S1086" s="5" t="e">
        <f ca="1">IF($H1086="SI",$N1086, _xludf.NA())</f>
        <v>#NAME?</v>
      </c>
      <c r="T1086" s="5">
        <f>IF($H1086="NO",$N1086, _xludf.NA())</f>
        <v>449694.75</v>
      </c>
    </row>
    <row r="1087" spans="1:20" x14ac:dyDescent="0.3">
      <c r="A1087">
        <v>1086</v>
      </c>
      <c r="B1087" t="s">
        <v>15</v>
      </c>
      <c r="C1087">
        <v>607000</v>
      </c>
      <c r="D1087" t="s">
        <v>10</v>
      </c>
      <c r="E1087" t="s">
        <v>16</v>
      </c>
      <c r="F1087" t="s">
        <v>12</v>
      </c>
      <c r="G1087" t="s">
        <v>13</v>
      </c>
      <c r="H1087" t="s">
        <v>13</v>
      </c>
      <c r="I1087">
        <v>41</v>
      </c>
      <c r="J1087">
        <f>(moras__2[[#This Row],[EDAD]]-AVERAGE(I:I))/ _xlfn.STDEV.P(I:I)</f>
        <v>-6.397191464420586E-2</v>
      </c>
      <c r="K1087" t="str">
        <f>IF(ABS(moras__2[[#This Row],[Z-Score de edad]])&gt;1.96, "Atípico","Normal")</f>
        <v>Normal</v>
      </c>
      <c r="L1087">
        <f>(moras__2[[#This Row],[SALARIO]]-AVERAGE(C:C)) / _xlfn.STDEV.P(C:C)</f>
        <v>-6.2317137979539576E-2</v>
      </c>
      <c r="M1087" t="str">
        <f>IF(ABS(moras__2[[#This Row],[Z-Score de salario]])&gt;1.96, "Atípico", "Normal")</f>
        <v>Normal</v>
      </c>
      <c r="N1087" s="5">
        <f t="shared" si="48"/>
        <v>607000</v>
      </c>
      <c r="O1087" s="5">
        <f t="shared" si="49"/>
        <v>41</v>
      </c>
      <c r="P1087" s="5" t="str">
        <f t="shared" si="50"/>
        <v>ASALARIADO</v>
      </c>
      <c r="Q1087" s="5" t="e">
        <f ca="1">IF($H1087="SI", $O1087, _xludf.NA())</f>
        <v>#NAME?</v>
      </c>
      <c r="R1087" s="5">
        <f>IF($H1087="NO",$O1087, _xludf.NA())</f>
        <v>41</v>
      </c>
      <c r="S1087" s="5" t="e">
        <f ca="1">IF($H1087="SI",$N1087, _xludf.NA())</f>
        <v>#NAME?</v>
      </c>
      <c r="T1087" s="5">
        <f>IF($H1087="NO",$N1087, _xludf.NA())</f>
        <v>607000</v>
      </c>
    </row>
    <row r="1088" spans="1:20" x14ac:dyDescent="0.3">
      <c r="A1088">
        <v>1087</v>
      </c>
      <c r="B1088" t="s">
        <v>9</v>
      </c>
      <c r="C1088">
        <v>302470</v>
      </c>
      <c r="D1088" t="s">
        <v>18</v>
      </c>
      <c r="E1088" t="s">
        <v>16</v>
      </c>
      <c r="F1088" t="s">
        <v>12</v>
      </c>
      <c r="G1088" t="s">
        <v>13</v>
      </c>
      <c r="H1088" t="s">
        <v>12</v>
      </c>
      <c r="I1088">
        <v>31</v>
      </c>
      <c r="J1088">
        <f>(moras__2[[#This Row],[EDAD]]-AVERAGE(I:I))/ _xlfn.STDEV.P(I:I)</f>
        <v>-0.769795843717061</v>
      </c>
      <c r="K1088" t="str">
        <f>IF(ABS(moras__2[[#This Row],[Z-Score de edad]])&gt;1.96, "Atípico","Normal")</f>
        <v>Normal</v>
      </c>
      <c r="L1088">
        <f>(moras__2[[#This Row],[SALARIO]]-AVERAGE(C:C)) / _xlfn.STDEV.P(C:C)</f>
        <v>-0.43785297984760996</v>
      </c>
      <c r="M1088" t="str">
        <f>IF(ABS(moras__2[[#This Row],[Z-Score de salario]])&gt;1.96, "Atípico", "Normal")</f>
        <v>Normal</v>
      </c>
      <c r="N1088" s="5">
        <f t="shared" si="48"/>
        <v>302470</v>
      </c>
      <c r="O1088" s="5">
        <f t="shared" si="49"/>
        <v>31</v>
      </c>
      <c r="P1088" s="5" t="str">
        <f t="shared" si="50"/>
        <v>TRABAJADOR INDEPENDIENTE</v>
      </c>
      <c r="Q1088" s="5">
        <f>IF($H1088="SI", $O1088, _xludf.NA())</f>
        <v>31</v>
      </c>
      <c r="R1088" s="5" t="e">
        <f ca="1">IF($H1088="NO",$O1088, _xludf.NA())</f>
        <v>#NAME?</v>
      </c>
      <c r="S1088" s="5">
        <f>IF($H1088="SI",$N1088, _xludf.NA())</f>
        <v>302470</v>
      </c>
      <c r="T1088" s="5" t="e">
        <f ca="1">IF($H1088="NO",$N1088, _xludf.NA())</f>
        <v>#NAME?</v>
      </c>
    </row>
    <row r="1089" spans="1:20" x14ac:dyDescent="0.3">
      <c r="A1089">
        <v>1088</v>
      </c>
      <c r="B1089" t="s">
        <v>9</v>
      </c>
      <c r="C1089">
        <v>300000</v>
      </c>
      <c r="D1089" t="s">
        <v>10</v>
      </c>
      <c r="E1089" t="s">
        <v>16</v>
      </c>
      <c r="F1089" t="s">
        <v>12</v>
      </c>
      <c r="G1089" t="s">
        <v>13</v>
      </c>
      <c r="H1089" t="s">
        <v>13</v>
      </c>
      <c r="I1089">
        <v>58</v>
      </c>
      <c r="J1089">
        <f>(moras__2[[#This Row],[EDAD]]-AVERAGE(I:I))/ _xlfn.STDEV.P(I:I)</f>
        <v>1.1359287647796479</v>
      </c>
      <c r="K1089" t="str">
        <f>IF(ABS(moras__2[[#This Row],[Z-Score de edad]])&gt;1.96, "Atípico","Normal")</f>
        <v>Normal</v>
      </c>
      <c r="L1089">
        <f>(moras__2[[#This Row],[SALARIO]]-AVERAGE(C:C)) / _xlfn.STDEV.P(C:C)</f>
        <v>-0.44089889824453027</v>
      </c>
      <c r="M1089" t="str">
        <f>IF(ABS(moras__2[[#This Row],[Z-Score de salario]])&gt;1.96, "Atípico", "Normal")</f>
        <v>Normal</v>
      </c>
      <c r="N1089" s="5">
        <f t="shared" si="48"/>
        <v>300000</v>
      </c>
      <c r="O1089" s="5">
        <f t="shared" si="49"/>
        <v>58</v>
      </c>
      <c r="P1089" s="5" t="str">
        <f t="shared" si="50"/>
        <v>ASALARIADO</v>
      </c>
      <c r="Q1089" s="5" t="e">
        <f ca="1">IF($H1089="SI", $O1089, _xludf.NA())</f>
        <v>#NAME?</v>
      </c>
      <c r="R1089" s="5">
        <f>IF($H1089="NO",$O1089, _xludf.NA())</f>
        <v>58</v>
      </c>
      <c r="S1089" s="5" t="e">
        <f ca="1">IF($H1089="SI",$N1089, _xludf.NA())</f>
        <v>#NAME?</v>
      </c>
      <c r="T1089" s="5">
        <f>IF($H1089="NO",$N1089, _xludf.NA())</f>
        <v>300000</v>
      </c>
    </row>
    <row r="1090" spans="1:20" x14ac:dyDescent="0.3">
      <c r="A1090">
        <v>1089</v>
      </c>
      <c r="B1090" t="s">
        <v>9</v>
      </c>
      <c r="C1090">
        <v>359543</v>
      </c>
      <c r="D1090" t="s">
        <v>10</v>
      </c>
      <c r="E1090" t="s">
        <v>16</v>
      </c>
      <c r="F1090" t="s">
        <v>12</v>
      </c>
      <c r="G1090" t="s">
        <v>13</v>
      </c>
      <c r="H1090" t="s">
        <v>13</v>
      </c>
      <c r="I1090">
        <v>20</v>
      </c>
      <c r="J1090">
        <f>(moras__2[[#This Row],[EDAD]]-AVERAGE(I:I))/ _xlfn.STDEV.P(I:I)</f>
        <v>-1.5462021656972016</v>
      </c>
      <c r="K1090" t="str">
        <f>IF(ABS(moras__2[[#This Row],[Z-Score de edad]])&gt;1.96, "Atípico","Normal")</f>
        <v>Normal</v>
      </c>
      <c r="L1090">
        <f>(moras__2[[#This Row],[SALARIO]]-AVERAGE(C:C)) / _xlfn.STDEV.P(C:C)</f>
        <v>-0.36747253423326531</v>
      </c>
      <c r="M1090" t="str">
        <f>IF(ABS(moras__2[[#This Row],[Z-Score de salario]])&gt;1.96, "Atípico", "Normal")</f>
        <v>Normal</v>
      </c>
      <c r="N1090" s="5">
        <f t="shared" si="48"/>
        <v>359543</v>
      </c>
      <c r="O1090" s="5">
        <f t="shared" si="49"/>
        <v>20</v>
      </c>
      <c r="P1090" s="5" t="str">
        <f t="shared" si="50"/>
        <v>ASALARIADO</v>
      </c>
      <c r="Q1090" s="5" t="e">
        <f ca="1">IF($H1090="SI", $O1090, _xludf.NA())</f>
        <v>#NAME?</v>
      </c>
      <c r="R1090" s="5">
        <f>IF($H1090="NO",$O1090, _xludf.NA())</f>
        <v>20</v>
      </c>
      <c r="S1090" s="5" t="e">
        <f ca="1">IF($H1090="SI",$N1090, _xludf.NA())</f>
        <v>#NAME?</v>
      </c>
      <c r="T1090" s="5">
        <f>IF($H1090="NO",$N1090, _xludf.NA())</f>
        <v>359543</v>
      </c>
    </row>
    <row r="1091" spans="1:20" x14ac:dyDescent="0.3">
      <c r="A1091">
        <v>1090</v>
      </c>
      <c r="B1091" t="s">
        <v>15</v>
      </c>
      <c r="C1091">
        <v>717302</v>
      </c>
      <c r="D1091" t="s">
        <v>10</v>
      </c>
      <c r="E1091" t="s">
        <v>16</v>
      </c>
      <c r="F1091" t="s">
        <v>12</v>
      </c>
      <c r="G1091" t="s">
        <v>13</v>
      </c>
      <c r="H1091" t="s">
        <v>13</v>
      </c>
      <c r="I1091">
        <v>42</v>
      </c>
      <c r="J1091">
        <f>(moras__2[[#This Row],[EDAD]]-AVERAGE(I:I))/ _xlfn.STDEV.P(I:I)</f>
        <v>6.6104782630796582E-3</v>
      </c>
      <c r="K1091" t="str">
        <f>IF(ABS(moras__2[[#This Row],[Z-Score de edad]])&gt;1.96, "Atípico","Normal")</f>
        <v>Normal</v>
      </c>
      <c r="L1091">
        <f>(moras__2[[#This Row],[SALARIO]]-AVERAGE(C:C)) / _xlfn.STDEV.P(C:C)</f>
        <v>7.3703465671108637E-2</v>
      </c>
      <c r="M1091" t="str">
        <f>IF(ABS(moras__2[[#This Row],[Z-Score de salario]])&gt;1.96, "Atípico", "Normal")</f>
        <v>Normal</v>
      </c>
      <c r="N1091" s="5">
        <f t="shared" ref="N1091:N1154" si="51">IF(ISBLANK(C1091),  MEDIAN($C$2:$C$5001), C1091)</f>
        <v>717302</v>
      </c>
      <c r="O1091" s="5">
        <f t="shared" ref="O1091:O1154" si="52">IF(ISBLANK(I1091), MEDIAN($I$2:$I$5001), I1091)</f>
        <v>42</v>
      </c>
      <c r="P1091" s="5" t="str">
        <f t="shared" ref="P1091:P1154" si="53">IF(ISBLANK(D1091), "ASALARIADO", D1091)</f>
        <v>ASALARIADO</v>
      </c>
      <c r="Q1091" s="5" t="e">
        <f ca="1">IF($H1091="SI", $O1091, _xludf.NA())</f>
        <v>#NAME?</v>
      </c>
      <c r="R1091" s="5">
        <f>IF($H1091="NO",$O1091, _xludf.NA())</f>
        <v>42</v>
      </c>
      <c r="S1091" s="5" t="e">
        <f ca="1">IF($H1091="SI",$N1091, _xludf.NA())</f>
        <v>#NAME?</v>
      </c>
      <c r="T1091" s="5">
        <f>IF($H1091="NO",$N1091, _xludf.NA())</f>
        <v>717302</v>
      </c>
    </row>
    <row r="1092" spans="1:20" x14ac:dyDescent="0.3">
      <c r="A1092">
        <v>1091</v>
      </c>
      <c r="B1092" t="s">
        <v>9</v>
      </c>
      <c r="C1092">
        <v>301597.40000000002</v>
      </c>
      <c r="D1092" t="s">
        <v>10</v>
      </c>
      <c r="E1092" t="s">
        <v>16</v>
      </c>
      <c r="F1092" t="s">
        <v>12</v>
      </c>
      <c r="G1092" t="s">
        <v>12</v>
      </c>
      <c r="H1092" t="s">
        <v>13</v>
      </c>
      <c r="I1092">
        <v>46</v>
      </c>
      <c r="J1092">
        <f>(moras__2[[#This Row],[EDAD]]-AVERAGE(I:I))/ _xlfn.STDEV.P(I:I)</f>
        <v>0.28894004989222172</v>
      </c>
      <c r="K1092" t="str">
        <f>IF(ABS(moras__2[[#This Row],[Z-Score de edad]])&gt;1.96, "Atípico","Normal")</f>
        <v>Normal</v>
      </c>
      <c r="L1092">
        <f>(moras__2[[#This Row],[SALARIO]]-AVERAGE(C:C)) / _xlfn.STDEV.P(C:C)</f>
        <v>-0.43892903992580939</v>
      </c>
      <c r="M1092" t="str">
        <f>IF(ABS(moras__2[[#This Row],[Z-Score de salario]])&gt;1.96, "Atípico", "Normal")</f>
        <v>Normal</v>
      </c>
      <c r="N1092" s="5">
        <f t="shared" si="51"/>
        <v>301597.40000000002</v>
      </c>
      <c r="O1092" s="5">
        <f t="shared" si="52"/>
        <v>46</v>
      </c>
      <c r="P1092" s="5" t="str">
        <f t="shared" si="53"/>
        <v>ASALARIADO</v>
      </c>
      <c r="Q1092" s="5" t="e">
        <f ca="1">IF($H1092="SI", $O1092, _xludf.NA())</f>
        <v>#NAME?</v>
      </c>
      <c r="R1092" s="5">
        <f>IF($H1092="NO",$O1092, _xludf.NA())</f>
        <v>46</v>
      </c>
      <c r="S1092" s="5" t="e">
        <f ca="1">IF($H1092="SI",$N1092, _xludf.NA())</f>
        <v>#NAME?</v>
      </c>
      <c r="T1092" s="5">
        <f>IF($H1092="NO",$N1092, _xludf.NA())</f>
        <v>301597.40000000002</v>
      </c>
    </row>
    <row r="1093" spans="1:20" x14ac:dyDescent="0.3">
      <c r="A1093">
        <v>1092</v>
      </c>
      <c r="B1093" t="s">
        <v>15</v>
      </c>
      <c r="C1093">
        <v>297046</v>
      </c>
      <c r="D1093" t="s">
        <v>17</v>
      </c>
      <c r="E1093" t="s">
        <v>16</v>
      </c>
      <c r="F1093" t="s">
        <v>12</v>
      </c>
      <c r="G1093" t="s">
        <v>13</v>
      </c>
      <c r="H1093" t="s">
        <v>13</v>
      </c>
      <c r="I1093">
        <v>34</v>
      </c>
      <c r="J1093">
        <f>(moras__2[[#This Row],[EDAD]]-AVERAGE(I:I))/ _xlfn.STDEV.P(I:I)</f>
        <v>-0.55804866499520445</v>
      </c>
      <c r="K1093" t="str">
        <f>IF(ABS(moras__2[[#This Row],[Z-Score de edad]])&gt;1.96, "Atípico","Normal")</f>
        <v>Normal</v>
      </c>
      <c r="L1093">
        <f>(moras__2[[#This Row],[SALARIO]]-AVERAGE(C:C)) / _xlfn.STDEV.P(C:C)</f>
        <v>-0.44454166866740574</v>
      </c>
      <c r="M1093" t="str">
        <f>IF(ABS(moras__2[[#This Row],[Z-Score de salario]])&gt;1.96, "Atípico", "Normal")</f>
        <v>Normal</v>
      </c>
      <c r="N1093" s="5">
        <f t="shared" si="51"/>
        <v>297046</v>
      </c>
      <c r="O1093" s="5">
        <f t="shared" si="52"/>
        <v>34</v>
      </c>
      <c r="P1093" s="5" t="str">
        <f t="shared" si="53"/>
        <v>ASEGURADO VOLUNTARIO</v>
      </c>
      <c r="Q1093" s="5" t="e">
        <f ca="1">IF($H1093="SI", $O1093, _xludf.NA())</f>
        <v>#NAME?</v>
      </c>
      <c r="R1093" s="5">
        <f>IF($H1093="NO",$O1093, _xludf.NA())</f>
        <v>34</v>
      </c>
      <c r="S1093" s="5" t="e">
        <f ca="1">IF($H1093="SI",$N1093, _xludf.NA())</f>
        <v>#NAME?</v>
      </c>
      <c r="T1093" s="5">
        <f>IF($H1093="NO",$N1093, _xludf.NA())</f>
        <v>297046</v>
      </c>
    </row>
    <row r="1094" spans="1:20" x14ac:dyDescent="0.3">
      <c r="A1094">
        <v>1093</v>
      </c>
      <c r="B1094" t="s">
        <v>9</v>
      </c>
      <c r="C1094">
        <v>700000</v>
      </c>
      <c r="D1094" t="s">
        <v>10</v>
      </c>
      <c r="E1094" t="s">
        <v>16</v>
      </c>
      <c r="F1094" t="s">
        <v>12</v>
      </c>
      <c r="G1094" t="s">
        <v>13</v>
      </c>
      <c r="H1094" t="s">
        <v>13</v>
      </c>
      <c r="I1094">
        <v>22</v>
      </c>
      <c r="J1094">
        <f>(moras__2[[#This Row],[EDAD]]-AVERAGE(I:I))/ _xlfn.STDEV.P(I:I)</f>
        <v>-1.4050373798826306</v>
      </c>
      <c r="K1094" t="str">
        <f>IF(ABS(moras__2[[#This Row],[Z-Score de edad]])&gt;1.96, "Atípico","Normal")</f>
        <v>Normal</v>
      </c>
      <c r="L1094">
        <f>(moras__2[[#This Row],[SALARIO]]-AVERAGE(C:C)) / _xlfn.STDEV.P(C:C)</f>
        <v>5.2367238908552056E-2</v>
      </c>
      <c r="M1094" t="str">
        <f>IF(ABS(moras__2[[#This Row],[Z-Score de salario]])&gt;1.96, "Atípico", "Normal")</f>
        <v>Normal</v>
      </c>
      <c r="N1094" s="5">
        <f t="shared" si="51"/>
        <v>700000</v>
      </c>
      <c r="O1094" s="5">
        <f t="shared" si="52"/>
        <v>22</v>
      </c>
      <c r="P1094" s="5" t="str">
        <f t="shared" si="53"/>
        <v>ASALARIADO</v>
      </c>
      <c r="Q1094" s="5" t="e">
        <f ca="1">IF($H1094="SI", $O1094, _xludf.NA())</f>
        <v>#NAME?</v>
      </c>
      <c r="R1094" s="5">
        <f>IF($H1094="NO",$O1094, _xludf.NA())</f>
        <v>22</v>
      </c>
      <c r="S1094" s="5" t="e">
        <f ca="1">IF($H1094="SI",$N1094, _xludf.NA())</f>
        <v>#NAME?</v>
      </c>
      <c r="T1094" s="5">
        <f>IF($H1094="NO",$N1094, _xludf.NA())</f>
        <v>700000</v>
      </c>
    </row>
    <row r="1095" spans="1:20" x14ac:dyDescent="0.3">
      <c r="A1095">
        <v>1094</v>
      </c>
      <c r="B1095" t="s">
        <v>15</v>
      </c>
      <c r="C1095">
        <v>384000</v>
      </c>
      <c r="D1095" t="s">
        <v>10</v>
      </c>
      <c r="E1095" t="s">
        <v>16</v>
      </c>
      <c r="F1095" t="s">
        <v>12</v>
      </c>
      <c r="G1095" t="s">
        <v>13</v>
      </c>
      <c r="H1095" t="s">
        <v>13</v>
      </c>
      <c r="I1095">
        <v>48</v>
      </c>
      <c r="J1095">
        <f>(moras__2[[#This Row],[EDAD]]-AVERAGE(I:I))/ _xlfn.STDEV.P(I:I)</f>
        <v>0.43010483570679275</v>
      </c>
      <c r="K1095" t="str">
        <f>IF(ABS(moras__2[[#This Row],[Z-Score de edad]])&gt;1.96, "Atípico","Normal")</f>
        <v>Normal</v>
      </c>
      <c r="L1095">
        <f>(moras__2[[#This Row],[SALARIO]]-AVERAGE(C:C)) / _xlfn.STDEV.P(C:C)</f>
        <v>-0.33731300944238296</v>
      </c>
      <c r="M1095" t="str">
        <f>IF(ABS(moras__2[[#This Row],[Z-Score de salario]])&gt;1.96, "Atípico", "Normal")</f>
        <v>Normal</v>
      </c>
      <c r="N1095" s="5">
        <f t="shared" si="51"/>
        <v>384000</v>
      </c>
      <c r="O1095" s="5">
        <f t="shared" si="52"/>
        <v>48</v>
      </c>
      <c r="P1095" s="5" t="str">
        <f t="shared" si="53"/>
        <v>ASALARIADO</v>
      </c>
      <c r="Q1095" s="5" t="e">
        <f ca="1">IF($H1095="SI", $O1095, _xludf.NA())</f>
        <v>#NAME?</v>
      </c>
      <c r="R1095" s="5">
        <f>IF($H1095="NO",$O1095, _xludf.NA())</f>
        <v>48</v>
      </c>
      <c r="S1095" s="5" t="e">
        <f ca="1">IF($H1095="SI",$N1095, _xludf.NA())</f>
        <v>#NAME?</v>
      </c>
      <c r="T1095" s="5">
        <f>IF($H1095="NO",$N1095, _xludf.NA())</f>
        <v>384000</v>
      </c>
    </row>
    <row r="1096" spans="1:20" x14ac:dyDescent="0.3">
      <c r="A1096">
        <v>1095</v>
      </c>
      <c r="B1096" t="s">
        <v>9</v>
      </c>
      <c r="C1096">
        <v>783349.9</v>
      </c>
      <c r="D1096" t="s">
        <v>10</v>
      </c>
      <c r="E1096" t="s">
        <v>11</v>
      </c>
      <c r="F1096" t="s">
        <v>12</v>
      </c>
      <c r="G1096" t="s">
        <v>13</v>
      </c>
      <c r="H1096" t="s">
        <v>13</v>
      </c>
      <c r="I1096">
        <v>45</v>
      </c>
      <c r="J1096">
        <f>(moras__2[[#This Row],[EDAD]]-AVERAGE(I:I))/ _xlfn.STDEV.P(I:I)</f>
        <v>0.2183576569849362</v>
      </c>
      <c r="K1096" t="str">
        <f>IF(ABS(moras__2[[#This Row],[Z-Score de edad]])&gt;1.96, "Atípico","Normal")</f>
        <v>Normal</v>
      </c>
      <c r="L1096">
        <f>(moras__2[[#This Row],[SALARIO]]-AVERAGE(C:C)) / _xlfn.STDEV.P(C:C)</f>
        <v>0.15515144692129132</v>
      </c>
      <c r="M1096" t="str">
        <f>IF(ABS(moras__2[[#This Row],[Z-Score de salario]])&gt;1.96, "Atípico", "Normal")</f>
        <v>Normal</v>
      </c>
      <c r="N1096" s="5">
        <f t="shared" si="51"/>
        <v>783349.9</v>
      </c>
      <c r="O1096" s="5">
        <f t="shared" si="52"/>
        <v>45</v>
      </c>
      <c r="P1096" s="5" t="str">
        <f t="shared" si="53"/>
        <v>ASALARIADO</v>
      </c>
      <c r="Q1096" s="5" t="e">
        <f ca="1">IF($H1096="SI", $O1096, _xludf.NA())</f>
        <v>#NAME?</v>
      </c>
      <c r="R1096" s="5">
        <f>IF($H1096="NO",$O1096, _xludf.NA())</f>
        <v>45</v>
      </c>
      <c r="S1096" s="5" t="e">
        <f ca="1">IF($H1096="SI",$N1096, _xludf.NA())</f>
        <v>#NAME?</v>
      </c>
      <c r="T1096" s="5">
        <f>IF($H1096="NO",$N1096, _xludf.NA())</f>
        <v>783349.9</v>
      </c>
    </row>
    <row r="1097" spans="1:20" x14ac:dyDescent="0.3">
      <c r="A1097">
        <v>1096</v>
      </c>
      <c r="B1097" t="s">
        <v>9</v>
      </c>
      <c r="C1097">
        <v>1615550.07</v>
      </c>
      <c r="D1097" t="s">
        <v>10</v>
      </c>
      <c r="E1097" t="s">
        <v>16</v>
      </c>
      <c r="F1097" t="s">
        <v>12</v>
      </c>
      <c r="G1097" t="s">
        <v>13</v>
      </c>
      <c r="H1097" t="s">
        <v>12</v>
      </c>
      <c r="I1097">
        <v>37</v>
      </c>
      <c r="J1097">
        <f>(moras__2[[#This Row],[EDAD]]-AVERAGE(I:I))/ _xlfn.STDEV.P(I:I)</f>
        <v>-0.34630148627334789</v>
      </c>
      <c r="K1097" t="str">
        <f>IF(ABS(moras__2[[#This Row],[Z-Score de edad]])&gt;1.96, "Atípico","Normal")</f>
        <v>Normal</v>
      </c>
      <c r="L1097">
        <f>(moras__2[[#This Row],[SALARIO]]-AVERAGE(C:C)) / _xlfn.STDEV.P(C:C)</f>
        <v>1.1813918549063873</v>
      </c>
      <c r="M1097" t="str">
        <f>IF(ABS(moras__2[[#This Row],[Z-Score de salario]])&gt;1.96, "Atípico", "Normal")</f>
        <v>Normal</v>
      </c>
      <c r="N1097" s="5">
        <f t="shared" si="51"/>
        <v>1615550.07</v>
      </c>
      <c r="O1097" s="5">
        <f t="shared" si="52"/>
        <v>37</v>
      </c>
      <c r="P1097" s="5" t="str">
        <f t="shared" si="53"/>
        <v>ASALARIADO</v>
      </c>
      <c r="Q1097" s="5">
        <f>IF($H1097="SI", $O1097, _xludf.NA())</f>
        <v>37</v>
      </c>
      <c r="R1097" s="5" t="e">
        <f ca="1">IF($H1097="NO",$O1097, _xludf.NA())</f>
        <v>#NAME?</v>
      </c>
      <c r="S1097" s="5">
        <f>IF($H1097="SI",$N1097, _xludf.NA())</f>
        <v>1615550.07</v>
      </c>
      <c r="T1097" s="5" t="e">
        <f ca="1">IF($H1097="NO",$N1097, _xludf.NA())</f>
        <v>#NAME?</v>
      </c>
    </row>
    <row r="1098" spans="1:20" x14ac:dyDescent="0.3">
      <c r="A1098">
        <v>1097</v>
      </c>
      <c r="B1098" t="s">
        <v>15</v>
      </c>
      <c r="C1098">
        <v>247663</v>
      </c>
      <c r="D1098" t="s">
        <v>10</v>
      </c>
      <c r="E1098" t="s">
        <v>16</v>
      </c>
      <c r="F1098" t="s">
        <v>12</v>
      </c>
      <c r="G1098" t="s">
        <v>13</v>
      </c>
      <c r="H1098" t="s">
        <v>13</v>
      </c>
      <c r="I1098">
        <v>19</v>
      </c>
      <c r="J1098">
        <f>(moras__2[[#This Row],[EDAD]]-AVERAGE(I:I))/ _xlfn.STDEV.P(I:I)</f>
        <v>-1.6167845586044871</v>
      </c>
      <c r="K1098" t="str">
        <f>IF(ABS(moras__2[[#This Row],[Z-Score de edad]])&gt;1.96, "Atípico","Normal")</f>
        <v>Normal</v>
      </c>
      <c r="L1098">
        <f>(moras__2[[#This Row],[SALARIO]]-AVERAGE(C:C)) / _xlfn.STDEV.P(C:C)</f>
        <v>-0.50543907279498246</v>
      </c>
      <c r="M1098" t="str">
        <f>IF(ABS(moras__2[[#This Row],[Z-Score de salario]])&gt;1.96, "Atípico", "Normal")</f>
        <v>Normal</v>
      </c>
      <c r="N1098" s="5">
        <f t="shared" si="51"/>
        <v>247663</v>
      </c>
      <c r="O1098" s="5">
        <f t="shared" si="52"/>
        <v>19</v>
      </c>
      <c r="P1098" s="5" t="str">
        <f t="shared" si="53"/>
        <v>ASALARIADO</v>
      </c>
      <c r="Q1098" s="5" t="e">
        <f ca="1">IF($H1098="SI", $O1098, _xludf.NA())</f>
        <v>#NAME?</v>
      </c>
      <c r="R1098" s="5">
        <f>IF($H1098="NO",$O1098, _xludf.NA())</f>
        <v>19</v>
      </c>
      <c r="S1098" s="5" t="e">
        <f ca="1">IF($H1098="SI",$N1098, _xludf.NA())</f>
        <v>#NAME?</v>
      </c>
      <c r="T1098" s="5">
        <f>IF($H1098="NO",$N1098, _xludf.NA())</f>
        <v>247663</v>
      </c>
    </row>
    <row r="1099" spans="1:20" x14ac:dyDescent="0.3">
      <c r="A1099">
        <v>1098</v>
      </c>
      <c r="B1099" t="s">
        <v>15</v>
      </c>
      <c r="C1099">
        <v>1267616.3899999999</v>
      </c>
      <c r="D1099" t="s">
        <v>10</v>
      </c>
      <c r="E1099" t="s">
        <v>16</v>
      </c>
      <c r="F1099" t="s">
        <v>12</v>
      </c>
      <c r="G1099" t="s">
        <v>13</v>
      </c>
      <c r="H1099" t="s">
        <v>13</v>
      </c>
      <c r="I1099">
        <v>35</v>
      </c>
      <c r="J1099">
        <f>(moras__2[[#This Row],[EDAD]]-AVERAGE(I:I))/ _xlfn.STDEV.P(I:I)</f>
        <v>-0.48746627208791893</v>
      </c>
      <c r="K1099" t="str">
        <f>IF(ABS(moras__2[[#This Row],[Z-Score de edad]])&gt;1.96, "Atípico","Normal")</f>
        <v>Normal</v>
      </c>
      <c r="L1099">
        <f>(moras__2[[#This Row],[SALARIO]]-AVERAGE(C:C)) / _xlfn.STDEV.P(C:C)</f>
        <v>0.75233209910874554</v>
      </c>
      <c r="M1099" t="str">
        <f>IF(ABS(moras__2[[#This Row],[Z-Score de salario]])&gt;1.96, "Atípico", "Normal")</f>
        <v>Normal</v>
      </c>
      <c r="N1099" s="5">
        <f t="shared" si="51"/>
        <v>1267616.3899999999</v>
      </c>
      <c r="O1099" s="5">
        <f t="shared" si="52"/>
        <v>35</v>
      </c>
      <c r="P1099" s="5" t="str">
        <f t="shared" si="53"/>
        <v>ASALARIADO</v>
      </c>
      <c r="Q1099" s="5" t="e">
        <f ca="1">IF($H1099="SI", $O1099, _xludf.NA())</f>
        <v>#NAME?</v>
      </c>
      <c r="R1099" s="5">
        <f>IF($H1099="NO",$O1099, _xludf.NA())</f>
        <v>35</v>
      </c>
      <c r="S1099" s="5" t="e">
        <f ca="1">IF($H1099="SI",$N1099, _xludf.NA())</f>
        <v>#NAME?</v>
      </c>
      <c r="T1099" s="5">
        <f>IF($H1099="NO",$N1099, _xludf.NA())</f>
        <v>1267616.3899999999</v>
      </c>
    </row>
    <row r="1100" spans="1:20" x14ac:dyDescent="0.3">
      <c r="A1100">
        <v>1099</v>
      </c>
      <c r="B1100" t="s">
        <v>9</v>
      </c>
      <c r="C1100">
        <v>377999</v>
      </c>
      <c r="D1100" t="s">
        <v>18</v>
      </c>
      <c r="E1100" t="s">
        <v>16</v>
      </c>
      <c r="F1100" t="s">
        <v>12</v>
      </c>
      <c r="G1100" t="s">
        <v>13</v>
      </c>
      <c r="H1100" t="s">
        <v>12</v>
      </c>
      <c r="I1100">
        <v>37</v>
      </c>
      <c r="J1100">
        <f>(moras__2[[#This Row],[EDAD]]-AVERAGE(I:I))/ _xlfn.STDEV.P(I:I)</f>
        <v>-0.34630148627334789</v>
      </c>
      <c r="K1100" t="str">
        <f>IF(ABS(moras__2[[#This Row],[Z-Score de edad]])&gt;1.96, "Atípico","Normal")</f>
        <v>Normal</v>
      </c>
      <c r="L1100">
        <f>(moras__2[[#This Row],[SALARIO]]-AVERAGE(C:C)) / _xlfn.STDEV.P(C:C)</f>
        <v>-0.34471323466502207</v>
      </c>
      <c r="M1100" t="str">
        <f>IF(ABS(moras__2[[#This Row],[Z-Score de salario]])&gt;1.96, "Atípico", "Normal")</f>
        <v>Normal</v>
      </c>
      <c r="N1100" s="5">
        <f t="shared" si="51"/>
        <v>377999</v>
      </c>
      <c r="O1100" s="5">
        <f t="shared" si="52"/>
        <v>37</v>
      </c>
      <c r="P1100" s="5" t="str">
        <f t="shared" si="53"/>
        <v>TRABAJADOR INDEPENDIENTE</v>
      </c>
      <c r="Q1100" s="5">
        <f>IF($H1100="SI", $O1100, _xludf.NA())</f>
        <v>37</v>
      </c>
      <c r="R1100" s="5" t="e">
        <f ca="1">IF($H1100="NO",$O1100, _xludf.NA())</f>
        <v>#NAME?</v>
      </c>
      <c r="S1100" s="5">
        <f>IF($H1100="SI",$N1100, _xludf.NA())</f>
        <v>377999</v>
      </c>
      <c r="T1100" s="5" t="e">
        <f ca="1">IF($H1100="NO",$N1100, _xludf.NA())</f>
        <v>#NAME?</v>
      </c>
    </row>
    <row r="1101" spans="1:20" x14ac:dyDescent="0.3">
      <c r="A1101">
        <v>1100</v>
      </c>
      <c r="B1101" t="s">
        <v>15</v>
      </c>
      <c r="C1101">
        <v>297044</v>
      </c>
      <c r="D1101" t="s">
        <v>17</v>
      </c>
      <c r="E1101" t="s">
        <v>16</v>
      </c>
      <c r="F1101" t="s">
        <v>12</v>
      </c>
      <c r="G1101" t="s">
        <v>13</v>
      </c>
      <c r="H1101" t="s">
        <v>13</v>
      </c>
      <c r="I1101">
        <v>53</v>
      </c>
      <c r="J1101">
        <f>(moras__2[[#This Row],[EDAD]]-AVERAGE(I:I))/ _xlfn.STDEV.P(I:I)</f>
        <v>0.78301680024322029</v>
      </c>
      <c r="K1101" t="str">
        <f>IF(ABS(moras__2[[#This Row],[Z-Score de edad]])&gt;1.96, "Atípico","Normal")</f>
        <v>Normal</v>
      </c>
      <c r="L1101">
        <f>(moras__2[[#This Row],[SALARIO]]-AVERAGE(C:C)) / _xlfn.STDEV.P(C:C)</f>
        <v>-0.44454413499809153</v>
      </c>
      <c r="M1101" t="str">
        <f>IF(ABS(moras__2[[#This Row],[Z-Score de salario]])&gt;1.96, "Atípico", "Normal")</f>
        <v>Normal</v>
      </c>
      <c r="N1101" s="5">
        <f t="shared" si="51"/>
        <v>297044</v>
      </c>
      <c r="O1101" s="5">
        <f t="shared" si="52"/>
        <v>53</v>
      </c>
      <c r="P1101" s="5" t="str">
        <f t="shared" si="53"/>
        <v>ASEGURADO VOLUNTARIO</v>
      </c>
      <c r="Q1101" s="5" t="e">
        <f ca="1">IF($H1101="SI", $O1101, _xludf.NA())</f>
        <v>#NAME?</v>
      </c>
      <c r="R1101" s="5">
        <f>IF($H1101="NO",$O1101, _xludf.NA())</f>
        <v>53</v>
      </c>
      <c r="S1101" s="5" t="e">
        <f ca="1">IF($H1101="SI",$N1101, _xludf.NA())</f>
        <v>#NAME?</v>
      </c>
      <c r="T1101" s="5">
        <f>IF($H1101="NO",$N1101, _xludf.NA())</f>
        <v>297044</v>
      </c>
    </row>
    <row r="1102" spans="1:20" x14ac:dyDescent="0.3">
      <c r="A1102">
        <v>1101</v>
      </c>
      <c r="B1102" t="s">
        <v>9</v>
      </c>
      <c r="C1102">
        <v>278030</v>
      </c>
      <c r="D1102" t="s">
        <v>19</v>
      </c>
      <c r="E1102" t="s">
        <v>16</v>
      </c>
      <c r="F1102" t="s">
        <v>12</v>
      </c>
      <c r="G1102" t="s">
        <v>13</v>
      </c>
      <c r="H1102" t="s">
        <v>13</v>
      </c>
      <c r="I1102">
        <v>24</v>
      </c>
      <c r="J1102">
        <f>(moras__2[[#This Row],[EDAD]]-AVERAGE(I:I))/ _xlfn.STDEV.P(I:I)</f>
        <v>-1.2638725940680595</v>
      </c>
      <c r="K1102" t="str">
        <f>IF(ABS(moras__2[[#This Row],[Z-Score de edad]])&gt;1.96, "Atípico","Normal")</f>
        <v>Normal</v>
      </c>
      <c r="L1102">
        <f>(moras__2[[#This Row],[SALARIO]]-AVERAGE(C:C)) / _xlfn.STDEV.P(C:C)</f>
        <v>-0.46799154082766331</v>
      </c>
      <c r="M1102" t="str">
        <f>IF(ABS(moras__2[[#This Row],[Z-Score de salario]])&gt;1.96, "Atípico", "Normal")</f>
        <v>Normal</v>
      </c>
      <c r="N1102" s="5">
        <f t="shared" si="51"/>
        <v>278030</v>
      </c>
      <c r="O1102" s="5">
        <f t="shared" si="52"/>
        <v>24</v>
      </c>
      <c r="P1102" s="5" t="str">
        <f t="shared" si="53"/>
        <v>CONVENIOS ESPECIALES DE TRABAJADORES INDEPENDIENTES</v>
      </c>
      <c r="Q1102" s="5" t="e">
        <f ca="1">IF($H1102="SI", $O1102, _xludf.NA())</f>
        <v>#NAME?</v>
      </c>
      <c r="R1102" s="5">
        <f>IF($H1102="NO",$O1102, _xludf.NA())</f>
        <v>24</v>
      </c>
      <c r="S1102" s="5" t="e">
        <f ca="1">IF($H1102="SI",$N1102, _xludf.NA())</f>
        <v>#NAME?</v>
      </c>
      <c r="T1102" s="5">
        <f>IF($H1102="NO",$N1102, _xludf.NA())</f>
        <v>278030</v>
      </c>
    </row>
    <row r="1103" spans="1:20" x14ac:dyDescent="0.3">
      <c r="A1103">
        <v>1102</v>
      </c>
      <c r="B1103" t="s">
        <v>9</v>
      </c>
      <c r="C1103">
        <v>297045</v>
      </c>
      <c r="D1103" t="s">
        <v>18</v>
      </c>
      <c r="E1103" t="s">
        <v>16</v>
      </c>
      <c r="F1103" t="s">
        <v>12</v>
      </c>
      <c r="G1103" t="s">
        <v>13</v>
      </c>
      <c r="H1103" t="s">
        <v>12</v>
      </c>
      <c r="I1103">
        <v>33</v>
      </c>
      <c r="J1103">
        <f>(moras__2[[#This Row],[EDAD]]-AVERAGE(I:I))/ _xlfn.STDEV.P(I:I)</f>
        <v>-0.62863105790248996</v>
      </c>
      <c r="K1103" t="str">
        <f>IF(ABS(moras__2[[#This Row],[Z-Score de edad]])&gt;1.96, "Atípico","Normal")</f>
        <v>Normal</v>
      </c>
      <c r="L1103">
        <f>(moras__2[[#This Row],[SALARIO]]-AVERAGE(C:C)) / _xlfn.STDEV.P(C:C)</f>
        <v>-0.44454290183274864</v>
      </c>
      <c r="M1103" t="str">
        <f>IF(ABS(moras__2[[#This Row],[Z-Score de salario]])&gt;1.96, "Atípico", "Normal")</f>
        <v>Normal</v>
      </c>
      <c r="N1103" s="5">
        <f t="shared" si="51"/>
        <v>297045</v>
      </c>
      <c r="O1103" s="5">
        <f t="shared" si="52"/>
        <v>33</v>
      </c>
      <c r="P1103" s="5" t="str">
        <f t="shared" si="53"/>
        <v>TRABAJADOR INDEPENDIENTE</v>
      </c>
      <c r="Q1103" s="5">
        <f>IF($H1103="SI", $O1103, _xludf.NA())</f>
        <v>33</v>
      </c>
      <c r="R1103" s="5" t="e">
        <f ca="1">IF($H1103="NO",$O1103, _xludf.NA())</f>
        <v>#NAME?</v>
      </c>
      <c r="S1103" s="5">
        <f>IF($H1103="SI",$N1103, _xludf.NA())</f>
        <v>297045</v>
      </c>
      <c r="T1103" s="5" t="e">
        <f ca="1">IF($H1103="NO",$N1103, _xludf.NA())</f>
        <v>#NAME?</v>
      </c>
    </row>
    <row r="1104" spans="1:20" x14ac:dyDescent="0.3">
      <c r="A1104">
        <v>1103</v>
      </c>
      <c r="B1104" t="s">
        <v>9</v>
      </c>
      <c r="C1104">
        <v>239460</v>
      </c>
      <c r="D1104" t="s">
        <v>10</v>
      </c>
      <c r="E1104" t="s">
        <v>16</v>
      </c>
      <c r="F1104" t="s">
        <v>12</v>
      </c>
      <c r="G1104" t="s">
        <v>13</v>
      </c>
      <c r="H1104" t="s">
        <v>13</v>
      </c>
      <c r="I1104">
        <v>26</v>
      </c>
      <c r="J1104">
        <f>(moras__2[[#This Row],[EDAD]]-AVERAGE(I:I))/ _xlfn.STDEV.P(I:I)</f>
        <v>-1.1227078082534885</v>
      </c>
      <c r="K1104" t="str">
        <f>IF(ABS(moras__2[[#This Row],[Z-Score de edad]])&gt;1.96, "Atípico","Normal")</f>
        <v>Normal</v>
      </c>
      <c r="L1104">
        <f>(moras__2[[#This Row],[SALARIO]]-AVERAGE(C:C)) / _xlfn.STDEV.P(C:C)</f>
        <v>-0.51555472810264924</v>
      </c>
      <c r="M1104" t="str">
        <f>IF(ABS(moras__2[[#This Row],[Z-Score de salario]])&gt;1.96, "Atípico", "Normal")</f>
        <v>Normal</v>
      </c>
      <c r="N1104" s="5">
        <f t="shared" si="51"/>
        <v>239460</v>
      </c>
      <c r="O1104" s="5">
        <f t="shared" si="52"/>
        <v>26</v>
      </c>
      <c r="P1104" s="5" t="str">
        <f t="shared" si="53"/>
        <v>ASALARIADO</v>
      </c>
      <c r="Q1104" s="5" t="e">
        <f ca="1">IF($H1104="SI", $O1104, _xludf.NA())</f>
        <v>#NAME?</v>
      </c>
      <c r="R1104" s="5">
        <f>IF($H1104="NO",$O1104, _xludf.NA())</f>
        <v>26</v>
      </c>
      <c r="S1104" s="5" t="e">
        <f ca="1">IF($H1104="SI",$N1104, _xludf.NA())</f>
        <v>#NAME?</v>
      </c>
      <c r="T1104" s="5">
        <f>IF($H1104="NO",$N1104, _xludf.NA())</f>
        <v>239460</v>
      </c>
    </row>
    <row r="1105" spans="1:20" x14ac:dyDescent="0.3">
      <c r="A1105">
        <v>1104</v>
      </c>
      <c r="B1105" t="s">
        <v>9</v>
      </c>
      <c r="C1105">
        <v>331181</v>
      </c>
      <c r="D1105" t="s">
        <v>18</v>
      </c>
      <c r="E1105" t="s">
        <v>16</v>
      </c>
      <c r="F1105" t="s">
        <v>12</v>
      </c>
      <c r="G1105" t="s">
        <v>12</v>
      </c>
      <c r="H1105" t="s">
        <v>12</v>
      </c>
      <c r="I1105">
        <v>30</v>
      </c>
      <c r="J1105">
        <f>(moras__2[[#This Row],[EDAD]]-AVERAGE(I:I))/ _xlfn.STDEV.P(I:I)</f>
        <v>-0.84037823662434652</v>
      </c>
      <c r="K1105" t="str">
        <f>IF(ABS(moras__2[[#This Row],[Z-Score de edad]])&gt;1.96, "Atípico","Normal")</f>
        <v>Normal</v>
      </c>
      <c r="L1105">
        <f>(moras__2[[#This Row],[SALARIO]]-AVERAGE(C:C)) / _xlfn.STDEV.P(C:C)</f>
        <v>-0.40244756968810458</v>
      </c>
      <c r="M1105" t="str">
        <f>IF(ABS(moras__2[[#This Row],[Z-Score de salario]])&gt;1.96, "Atípico", "Normal")</f>
        <v>Normal</v>
      </c>
      <c r="N1105" s="5">
        <f t="shared" si="51"/>
        <v>331181</v>
      </c>
      <c r="O1105" s="5">
        <f t="shared" si="52"/>
        <v>30</v>
      </c>
      <c r="P1105" s="5" t="str">
        <f t="shared" si="53"/>
        <v>TRABAJADOR INDEPENDIENTE</v>
      </c>
      <c r="Q1105" s="5">
        <f>IF($H1105="SI", $O1105, _xludf.NA())</f>
        <v>30</v>
      </c>
      <c r="R1105" s="5" t="e">
        <f ca="1">IF($H1105="NO",$O1105, _xludf.NA())</f>
        <v>#NAME?</v>
      </c>
      <c r="S1105" s="5">
        <f>IF($H1105="SI",$N1105, _xludf.NA())</f>
        <v>331181</v>
      </c>
      <c r="T1105" s="5" t="e">
        <f ca="1">IF($H1105="NO",$N1105, _xludf.NA())</f>
        <v>#NAME?</v>
      </c>
    </row>
    <row r="1106" spans="1:20" x14ac:dyDescent="0.3">
      <c r="A1106">
        <v>1105</v>
      </c>
      <c r="B1106" t="s">
        <v>9</v>
      </c>
      <c r="C1106">
        <v>580840.93999999994</v>
      </c>
      <c r="D1106" t="s">
        <v>10</v>
      </c>
      <c r="E1106" t="s">
        <v>16</v>
      </c>
      <c r="F1106" t="s">
        <v>12</v>
      </c>
      <c r="G1106" t="s">
        <v>13</v>
      </c>
      <c r="H1106" t="s">
        <v>13</v>
      </c>
      <c r="I1106">
        <v>37</v>
      </c>
      <c r="J1106">
        <f>(moras__2[[#This Row],[EDAD]]-AVERAGE(I:I))/ _xlfn.STDEV.P(I:I)</f>
        <v>-0.34630148627334789</v>
      </c>
      <c r="K1106" t="str">
        <f>IF(ABS(moras__2[[#This Row],[Z-Score de edad]])&gt;1.96, "Atípico","Normal")</f>
        <v>Normal</v>
      </c>
      <c r="L1106">
        <f>(moras__2[[#This Row],[SALARIO]]-AVERAGE(C:C)) / _xlfn.STDEV.P(C:C)</f>
        <v>-9.4575584173928917E-2</v>
      </c>
      <c r="M1106" t="str">
        <f>IF(ABS(moras__2[[#This Row],[Z-Score de salario]])&gt;1.96, "Atípico", "Normal")</f>
        <v>Normal</v>
      </c>
      <c r="N1106" s="5">
        <f t="shared" si="51"/>
        <v>580840.93999999994</v>
      </c>
      <c r="O1106" s="5">
        <f t="shared" si="52"/>
        <v>37</v>
      </c>
      <c r="P1106" s="5" t="str">
        <f t="shared" si="53"/>
        <v>ASALARIADO</v>
      </c>
      <c r="Q1106" s="5" t="e">
        <f ca="1">IF($H1106="SI", $O1106, _xludf.NA())</f>
        <v>#NAME?</v>
      </c>
      <c r="R1106" s="5">
        <f>IF($H1106="NO",$O1106, _xludf.NA())</f>
        <v>37</v>
      </c>
      <c r="S1106" s="5" t="e">
        <f ca="1">IF($H1106="SI",$N1106, _xludf.NA())</f>
        <v>#NAME?</v>
      </c>
      <c r="T1106" s="5">
        <f>IF($H1106="NO",$N1106, _xludf.NA())</f>
        <v>580840.93999999994</v>
      </c>
    </row>
    <row r="1107" spans="1:20" x14ac:dyDescent="0.3">
      <c r="A1107">
        <v>1106</v>
      </c>
      <c r="B1107" t="s">
        <v>15</v>
      </c>
      <c r="C1107">
        <v>850000</v>
      </c>
      <c r="D1107" t="s">
        <v>10</v>
      </c>
      <c r="E1107" t="s">
        <v>16</v>
      </c>
      <c r="F1107" t="s">
        <v>12</v>
      </c>
      <c r="G1107" t="s">
        <v>13</v>
      </c>
      <c r="H1107" t="s">
        <v>13</v>
      </c>
      <c r="I1107">
        <v>38</v>
      </c>
      <c r="J1107">
        <f>(moras__2[[#This Row],[EDAD]]-AVERAGE(I:I))/ _xlfn.STDEV.P(I:I)</f>
        <v>-0.27571909336606237</v>
      </c>
      <c r="K1107" t="str">
        <f>IF(ABS(moras__2[[#This Row],[Z-Score de edad]])&gt;1.96, "Atípico","Normal")</f>
        <v>Normal</v>
      </c>
      <c r="L1107">
        <f>(moras__2[[#This Row],[SALARIO]]-AVERAGE(C:C)) / _xlfn.STDEV.P(C:C)</f>
        <v>0.23734204034095793</v>
      </c>
      <c r="M1107" t="str">
        <f>IF(ABS(moras__2[[#This Row],[Z-Score de salario]])&gt;1.96, "Atípico", "Normal")</f>
        <v>Normal</v>
      </c>
      <c r="N1107" s="5">
        <f t="shared" si="51"/>
        <v>850000</v>
      </c>
      <c r="O1107" s="5">
        <f t="shared" si="52"/>
        <v>38</v>
      </c>
      <c r="P1107" s="5" t="str">
        <f t="shared" si="53"/>
        <v>ASALARIADO</v>
      </c>
      <c r="Q1107" s="5" t="e">
        <f ca="1">IF($H1107="SI", $O1107, _xludf.NA())</f>
        <v>#NAME?</v>
      </c>
      <c r="R1107" s="5">
        <f>IF($H1107="NO",$O1107, _xludf.NA())</f>
        <v>38</v>
      </c>
      <c r="S1107" s="5" t="e">
        <f ca="1">IF($H1107="SI",$N1107, _xludf.NA())</f>
        <v>#NAME?</v>
      </c>
      <c r="T1107" s="5">
        <f>IF($H1107="NO",$N1107, _xludf.NA())</f>
        <v>850000</v>
      </c>
    </row>
    <row r="1108" spans="1:20" x14ac:dyDescent="0.3">
      <c r="A1108">
        <v>1107</v>
      </c>
      <c r="B1108" t="s">
        <v>9</v>
      </c>
      <c r="C1108">
        <v>367500</v>
      </c>
      <c r="D1108" t="s">
        <v>10</v>
      </c>
      <c r="E1108" t="s">
        <v>16</v>
      </c>
      <c r="F1108" t="s">
        <v>12</v>
      </c>
      <c r="G1108" t="s">
        <v>13</v>
      </c>
      <c r="H1108" t="s">
        <v>13</v>
      </c>
      <c r="I1108">
        <v>32</v>
      </c>
      <c r="J1108">
        <f>(moras__2[[#This Row],[EDAD]]-AVERAGE(I:I))/ _xlfn.STDEV.P(I:I)</f>
        <v>-0.69921345080977548</v>
      </c>
      <c r="K1108" t="str">
        <f>IF(ABS(moras__2[[#This Row],[Z-Score de edad]])&gt;1.96, "Atípico","Normal")</f>
        <v>Normal</v>
      </c>
      <c r="L1108">
        <f>(moras__2[[#This Row],[SALARIO]]-AVERAGE(C:C)) / _xlfn.STDEV.P(C:C)</f>
        <v>-0.35766023759994758</v>
      </c>
      <c r="M1108" t="str">
        <f>IF(ABS(moras__2[[#This Row],[Z-Score de salario]])&gt;1.96, "Atípico", "Normal")</f>
        <v>Normal</v>
      </c>
      <c r="N1108" s="5">
        <f t="shared" si="51"/>
        <v>367500</v>
      </c>
      <c r="O1108" s="5">
        <f t="shared" si="52"/>
        <v>32</v>
      </c>
      <c r="P1108" s="5" t="str">
        <f t="shared" si="53"/>
        <v>ASALARIADO</v>
      </c>
      <c r="Q1108" s="5" t="e">
        <f ca="1">IF($H1108="SI", $O1108, _xludf.NA())</f>
        <v>#NAME?</v>
      </c>
      <c r="R1108" s="5">
        <f>IF($H1108="NO",$O1108, _xludf.NA())</f>
        <v>32</v>
      </c>
      <c r="S1108" s="5" t="e">
        <f ca="1">IF($H1108="SI",$N1108, _xludf.NA())</f>
        <v>#NAME?</v>
      </c>
      <c r="T1108" s="5">
        <f>IF($H1108="NO",$N1108, _xludf.NA())</f>
        <v>367500</v>
      </c>
    </row>
    <row r="1109" spans="1:20" x14ac:dyDescent="0.3">
      <c r="A1109">
        <v>1108</v>
      </c>
      <c r="B1109" t="s">
        <v>9</v>
      </c>
      <c r="C1109">
        <v>594092</v>
      </c>
      <c r="D1109" t="s">
        <v>18</v>
      </c>
      <c r="E1109" t="s">
        <v>16</v>
      </c>
      <c r="F1109" t="s">
        <v>12</v>
      </c>
      <c r="G1109" t="s">
        <v>13</v>
      </c>
      <c r="H1109" t="s">
        <v>13</v>
      </c>
      <c r="I1109">
        <v>62</v>
      </c>
      <c r="J1109">
        <f>(moras__2[[#This Row],[EDAD]]-AVERAGE(I:I))/ _xlfn.STDEV.P(I:I)</f>
        <v>1.41825833640879</v>
      </c>
      <c r="K1109" t="str">
        <f>IF(ABS(moras__2[[#This Row],[Z-Score de edad]])&gt;1.96, "Atípico","Normal")</f>
        <v>Normal</v>
      </c>
      <c r="L1109">
        <f>(moras__2[[#This Row],[SALARIO]]-AVERAGE(C:C)) / _xlfn.STDEV.P(C:C)</f>
        <v>-7.8234836225469548E-2</v>
      </c>
      <c r="M1109" t="str">
        <f>IF(ABS(moras__2[[#This Row],[Z-Score de salario]])&gt;1.96, "Atípico", "Normal")</f>
        <v>Normal</v>
      </c>
      <c r="N1109" s="5">
        <f t="shared" si="51"/>
        <v>594092</v>
      </c>
      <c r="O1109" s="5">
        <f t="shared" si="52"/>
        <v>62</v>
      </c>
      <c r="P1109" s="5" t="str">
        <f t="shared" si="53"/>
        <v>TRABAJADOR INDEPENDIENTE</v>
      </c>
      <c r="Q1109" s="5" t="e">
        <f ca="1">IF($H1109="SI", $O1109, _xludf.NA())</f>
        <v>#NAME?</v>
      </c>
      <c r="R1109" s="5">
        <f>IF($H1109="NO",$O1109, _xludf.NA())</f>
        <v>62</v>
      </c>
      <c r="S1109" s="5" t="e">
        <f ca="1">IF($H1109="SI",$N1109, _xludf.NA())</f>
        <v>#NAME?</v>
      </c>
      <c r="T1109" s="5">
        <f>IF($H1109="NO",$N1109, _xludf.NA())</f>
        <v>594092</v>
      </c>
    </row>
    <row r="1110" spans="1:20" x14ac:dyDescent="0.3">
      <c r="A1110">
        <v>1109</v>
      </c>
      <c r="B1110" t="s">
        <v>15</v>
      </c>
      <c r="C1110">
        <v>297046</v>
      </c>
      <c r="D1110" t="s">
        <v>18</v>
      </c>
      <c r="E1110" t="s">
        <v>16</v>
      </c>
      <c r="F1110" t="s">
        <v>12</v>
      </c>
      <c r="G1110" t="s">
        <v>13</v>
      </c>
      <c r="H1110" t="s">
        <v>13</v>
      </c>
      <c r="I1110">
        <v>33</v>
      </c>
      <c r="J1110">
        <f>(moras__2[[#This Row],[EDAD]]-AVERAGE(I:I))/ _xlfn.STDEV.P(I:I)</f>
        <v>-0.62863105790248996</v>
      </c>
      <c r="K1110" t="str">
        <f>IF(ABS(moras__2[[#This Row],[Z-Score de edad]])&gt;1.96, "Atípico","Normal")</f>
        <v>Normal</v>
      </c>
      <c r="L1110">
        <f>(moras__2[[#This Row],[SALARIO]]-AVERAGE(C:C)) / _xlfn.STDEV.P(C:C)</f>
        <v>-0.44454166866740574</v>
      </c>
      <c r="M1110" t="str">
        <f>IF(ABS(moras__2[[#This Row],[Z-Score de salario]])&gt;1.96, "Atípico", "Normal")</f>
        <v>Normal</v>
      </c>
      <c r="N1110" s="5">
        <f t="shared" si="51"/>
        <v>297046</v>
      </c>
      <c r="O1110" s="5">
        <f t="shared" si="52"/>
        <v>33</v>
      </c>
      <c r="P1110" s="5" t="str">
        <f t="shared" si="53"/>
        <v>TRABAJADOR INDEPENDIENTE</v>
      </c>
      <c r="Q1110" s="5" t="e">
        <f ca="1">IF($H1110="SI", $O1110, _xludf.NA())</f>
        <v>#NAME?</v>
      </c>
      <c r="R1110" s="5">
        <f>IF($H1110="NO",$O1110, _xludf.NA())</f>
        <v>33</v>
      </c>
      <c r="S1110" s="5" t="e">
        <f ca="1">IF($H1110="SI",$N1110, _xludf.NA())</f>
        <v>#NAME?</v>
      </c>
      <c r="T1110" s="5">
        <f>IF($H1110="NO",$N1110, _xludf.NA())</f>
        <v>297046</v>
      </c>
    </row>
    <row r="1111" spans="1:20" x14ac:dyDescent="0.3">
      <c r="A1111">
        <v>1110</v>
      </c>
      <c r="B1111" t="s">
        <v>9</v>
      </c>
      <c r="C1111">
        <v>429000</v>
      </c>
      <c r="D1111" t="s">
        <v>10</v>
      </c>
      <c r="E1111" t="s">
        <v>16</v>
      </c>
      <c r="F1111" t="s">
        <v>12</v>
      </c>
      <c r="G1111" t="s">
        <v>12</v>
      </c>
      <c r="H1111" t="s">
        <v>13</v>
      </c>
      <c r="I1111">
        <v>53</v>
      </c>
      <c r="J1111">
        <f>(moras__2[[#This Row],[EDAD]]-AVERAGE(I:I))/ _xlfn.STDEV.P(I:I)</f>
        <v>0.78301680024322029</v>
      </c>
      <c r="K1111" t="str">
        <f>IF(ABS(moras__2[[#This Row],[Z-Score de edad]])&gt;1.96, "Atípico","Normal")</f>
        <v>Normal</v>
      </c>
      <c r="L1111">
        <f>(moras__2[[#This Row],[SALARIO]]-AVERAGE(C:C)) / _xlfn.STDEV.P(C:C)</f>
        <v>-0.28182056901266123</v>
      </c>
      <c r="M1111" t="str">
        <f>IF(ABS(moras__2[[#This Row],[Z-Score de salario]])&gt;1.96, "Atípico", "Normal")</f>
        <v>Normal</v>
      </c>
      <c r="N1111" s="5">
        <f t="shared" si="51"/>
        <v>429000</v>
      </c>
      <c r="O1111" s="5">
        <f t="shared" si="52"/>
        <v>53</v>
      </c>
      <c r="P1111" s="5" t="str">
        <f t="shared" si="53"/>
        <v>ASALARIADO</v>
      </c>
      <c r="Q1111" s="5" t="e">
        <f ca="1">IF($H1111="SI", $O1111, _xludf.NA())</f>
        <v>#NAME?</v>
      </c>
      <c r="R1111" s="5">
        <f>IF($H1111="NO",$O1111, _xludf.NA())</f>
        <v>53</v>
      </c>
      <c r="S1111" s="5" t="e">
        <f ca="1">IF($H1111="SI",$N1111, _xludf.NA())</f>
        <v>#NAME?</v>
      </c>
      <c r="T1111" s="5">
        <f>IF($H1111="NO",$N1111, _xludf.NA())</f>
        <v>429000</v>
      </c>
    </row>
    <row r="1112" spans="1:20" x14ac:dyDescent="0.3">
      <c r="A1112">
        <v>1111</v>
      </c>
      <c r="B1112" t="s">
        <v>9</v>
      </c>
      <c r="C1112">
        <v>460742.68</v>
      </c>
      <c r="D1112" t="s">
        <v>10</v>
      </c>
      <c r="E1112" t="s">
        <v>16</v>
      </c>
      <c r="F1112" t="s">
        <v>12</v>
      </c>
      <c r="G1112" t="s">
        <v>13</v>
      </c>
      <c r="H1112" t="s">
        <v>13</v>
      </c>
      <c r="I1112">
        <v>34</v>
      </c>
      <c r="J1112">
        <f>(moras__2[[#This Row],[EDAD]]-AVERAGE(I:I))/ _xlfn.STDEV.P(I:I)</f>
        <v>-0.55804866499520445</v>
      </c>
      <c r="K1112" t="str">
        <f>IF(ABS(moras__2[[#This Row],[Z-Score de edad]])&gt;1.96, "Atípico","Normal")</f>
        <v>Normal</v>
      </c>
      <c r="L1112">
        <f>(moras__2[[#This Row],[SALARIO]]-AVERAGE(C:C)) / _xlfn.STDEV.P(C:C)</f>
        <v>-0.24267659614644521</v>
      </c>
      <c r="M1112" t="str">
        <f>IF(ABS(moras__2[[#This Row],[Z-Score de salario]])&gt;1.96, "Atípico", "Normal")</f>
        <v>Normal</v>
      </c>
      <c r="N1112" s="5">
        <f t="shared" si="51"/>
        <v>460742.68</v>
      </c>
      <c r="O1112" s="5">
        <f t="shared" si="52"/>
        <v>34</v>
      </c>
      <c r="P1112" s="5" t="str">
        <f t="shared" si="53"/>
        <v>ASALARIADO</v>
      </c>
      <c r="Q1112" s="5" t="e">
        <f ca="1">IF($H1112="SI", $O1112, _xludf.NA())</f>
        <v>#NAME?</v>
      </c>
      <c r="R1112" s="5">
        <f>IF($H1112="NO",$O1112, _xludf.NA())</f>
        <v>34</v>
      </c>
      <c r="S1112" s="5" t="e">
        <f ca="1">IF($H1112="SI",$N1112, _xludf.NA())</f>
        <v>#NAME?</v>
      </c>
      <c r="T1112" s="5">
        <f>IF($H1112="NO",$N1112, _xludf.NA())</f>
        <v>460742.68</v>
      </c>
    </row>
    <row r="1113" spans="1:20" x14ac:dyDescent="0.3">
      <c r="A1113">
        <v>1112</v>
      </c>
      <c r="B1113" t="s">
        <v>15</v>
      </c>
      <c r="C1113">
        <v>469397.06</v>
      </c>
      <c r="D1113" t="s">
        <v>10</v>
      </c>
      <c r="E1113" t="s">
        <v>16</v>
      </c>
      <c r="F1113" t="s">
        <v>12</v>
      </c>
      <c r="G1113" t="s">
        <v>13</v>
      </c>
      <c r="H1113" t="s">
        <v>13</v>
      </c>
      <c r="I1113">
        <v>21</v>
      </c>
      <c r="J1113">
        <f>(moras__2[[#This Row],[EDAD]]-AVERAGE(I:I))/ _xlfn.STDEV.P(I:I)</f>
        <v>-1.4756197727899161</v>
      </c>
      <c r="K1113" t="str">
        <f>IF(ABS(moras__2[[#This Row],[Z-Score de edad]])&gt;1.96, "Atípico","Normal")</f>
        <v>Normal</v>
      </c>
      <c r="L1113">
        <f>(moras__2[[#This Row],[SALARIO]]-AVERAGE(C:C)) / _xlfn.STDEV.P(C:C)</f>
        <v>-0.23200431466630797</v>
      </c>
      <c r="M1113" t="str">
        <f>IF(ABS(moras__2[[#This Row],[Z-Score de salario]])&gt;1.96, "Atípico", "Normal")</f>
        <v>Normal</v>
      </c>
      <c r="N1113" s="5">
        <f t="shared" si="51"/>
        <v>469397.06</v>
      </c>
      <c r="O1113" s="5">
        <f t="shared" si="52"/>
        <v>21</v>
      </c>
      <c r="P1113" s="5" t="str">
        <f t="shared" si="53"/>
        <v>ASALARIADO</v>
      </c>
      <c r="Q1113" s="5" t="e">
        <f ca="1">IF($H1113="SI", $O1113, _xludf.NA())</f>
        <v>#NAME?</v>
      </c>
      <c r="R1113" s="5">
        <f>IF($H1113="NO",$O1113, _xludf.NA())</f>
        <v>21</v>
      </c>
      <c r="S1113" s="5" t="e">
        <f ca="1">IF($H1113="SI",$N1113, _xludf.NA())</f>
        <v>#NAME?</v>
      </c>
      <c r="T1113" s="5">
        <f>IF($H1113="NO",$N1113, _xludf.NA())</f>
        <v>469397.06</v>
      </c>
    </row>
    <row r="1114" spans="1:20" x14ac:dyDescent="0.3">
      <c r="A1114">
        <v>1113</v>
      </c>
      <c r="B1114" t="s">
        <v>9</v>
      </c>
      <c r="C1114">
        <v>509509</v>
      </c>
      <c r="D1114" t="s">
        <v>18</v>
      </c>
      <c r="E1114" t="s">
        <v>16</v>
      </c>
      <c r="F1114" t="s">
        <v>12</v>
      </c>
      <c r="G1114" t="s">
        <v>13</v>
      </c>
      <c r="H1114" t="s">
        <v>12</v>
      </c>
      <c r="I1114">
        <v>48</v>
      </c>
      <c r="J1114">
        <f>(moras__2[[#This Row],[EDAD]]-AVERAGE(I:I))/ _xlfn.STDEV.P(I:I)</f>
        <v>0.43010483570679275</v>
      </c>
      <c r="K1114" t="str">
        <f>IF(ABS(moras__2[[#This Row],[Z-Score de edad]])&gt;1.96, "Atípico","Normal")</f>
        <v>Normal</v>
      </c>
      <c r="L1114">
        <f>(moras__2[[#This Row],[SALARIO]]-AVERAGE(C:C)) / _xlfn.STDEV.P(C:C)</f>
        <v>-0.18253966042251746</v>
      </c>
      <c r="M1114" t="str">
        <f>IF(ABS(moras__2[[#This Row],[Z-Score de salario]])&gt;1.96, "Atípico", "Normal")</f>
        <v>Normal</v>
      </c>
      <c r="N1114" s="5">
        <f t="shared" si="51"/>
        <v>509509</v>
      </c>
      <c r="O1114" s="5">
        <f t="shared" si="52"/>
        <v>48</v>
      </c>
      <c r="P1114" s="5" t="str">
        <f t="shared" si="53"/>
        <v>TRABAJADOR INDEPENDIENTE</v>
      </c>
      <c r="Q1114" s="5">
        <f>IF($H1114="SI", $O1114, _xludf.NA())</f>
        <v>48</v>
      </c>
      <c r="R1114" s="5" t="e">
        <f ca="1">IF($H1114="NO",$O1114, _xludf.NA())</f>
        <v>#NAME?</v>
      </c>
      <c r="S1114" s="5">
        <f>IF($H1114="SI",$N1114, _xludf.NA())</f>
        <v>509509</v>
      </c>
      <c r="T1114" s="5" t="e">
        <f ca="1">IF($H1114="NO",$N1114, _xludf.NA())</f>
        <v>#NAME?</v>
      </c>
    </row>
    <row r="1115" spans="1:20" x14ac:dyDescent="0.3">
      <c r="A1115">
        <v>1114</v>
      </c>
      <c r="B1115" t="s">
        <v>15</v>
      </c>
      <c r="C1115">
        <v>297046</v>
      </c>
      <c r="D1115" t="s">
        <v>17</v>
      </c>
      <c r="E1115" t="s">
        <v>16</v>
      </c>
      <c r="F1115" t="s">
        <v>12</v>
      </c>
      <c r="G1115" t="s">
        <v>13</v>
      </c>
      <c r="H1115" t="s">
        <v>13</v>
      </c>
      <c r="I1115">
        <v>43</v>
      </c>
      <c r="J1115">
        <f>(moras__2[[#This Row],[EDAD]]-AVERAGE(I:I))/ _xlfn.STDEV.P(I:I)</f>
        <v>7.7192871170365177E-2</v>
      </c>
      <c r="K1115" t="str">
        <f>IF(ABS(moras__2[[#This Row],[Z-Score de edad]])&gt;1.96, "Atípico","Normal")</f>
        <v>Normal</v>
      </c>
      <c r="L1115">
        <f>(moras__2[[#This Row],[SALARIO]]-AVERAGE(C:C)) / _xlfn.STDEV.P(C:C)</f>
        <v>-0.44454166866740574</v>
      </c>
      <c r="M1115" t="str">
        <f>IF(ABS(moras__2[[#This Row],[Z-Score de salario]])&gt;1.96, "Atípico", "Normal")</f>
        <v>Normal</v>
      </c>
      <c r="N1115" s="5">
        <f t="shared" si="51"/>
        <v>297046</v>
      </c>
      <c r="O1115" s="5">
        <f t="shared" si="52"/>
        <v>43</v>
      </c>
      <c r="P1115" s="5" t="str">
        <f t="shared" si="53"/>
        <v>ASEGURADO VOLUNTARIO</v>
      </c>
      <c r="Q1115" s="5" t="e">
        <f ca="1">IF($H1115="SI", $O1115, _xludf.NA())</f>
        <v>#NAME?</v>
      </c>
      <c r="R1115" s="5">
        <f>IF($H1115="NO",$O1115, _xludf.NA())</f>
        <v>43</v>
      </c>
      <c r="S1115" s="5" t="e">
        <f ca="1">IF($H1115="SI",$N1115, _xludf.NA())</f>
        <v>#NAME?</v>
      </c>
      <c r="T1115" s="5">
        <f>IF($H1115="NO",$N1115, _xludf.NA())</f>
        <v>297046</v>
      </c>
    </row>
    <row r="1116" spans="1:20" x14ac:dyDescent="0.3">
      <c r="A1116">
        <v>1115</v>
      </c>
      <c r="B1116" t="s">
        <v>15</v>
      </c>
      <c r="C1116">
        <v>326036</v>
      </c>
      <c r="D1116" t="s">
        <v>10</v>
      </c>
      <c r="E1116" t="s">
        <v>16</v>
      </c>
      <c r="F1116" t="s">
        <v>12</v>
      </c>
      <c r="G1116" t="s">
        <v>13</v>
      </c>
      <c r="H1116" t="s">
        <v>12</v>
      </c>
      <c r="I1116">
        <v>54</v>
      </c>
      <c r="J1116">
        <f>(moras__2[[#This Row],[EDAD]]-AVERAGE(I:I))/ _xlfn.STDEV.P(I:I)</f>
        <v>0.85359919315050581</v>
      </c>
      <c r="K1116" t="str">
        <f>IF(ABS(moras__2[[#This Row],[Z-Score de edad]])&gt;1.96, "Atípico","Normal")</f>
        <v>Normal</v>
      </c>
      <c r="L1116">
        <f>(moras__2[[#This Row],[SALARIO]]-AVERAGE(C:C)) / _xlfn.STDEV.P(C:C)</f>
        <v>-0.40879220537723615</v>
      </c>
      <c r="M1116" t="str">
        <f>IF(ABS(moras__2[[#This Row],[Z-Score de salario]])&gt;1.96, "Atípico", "Normal")</f>
        <v>Normal</v>
      </c>
      <c r="N1116" s="5">
        <f t="shared" si="51"/>
        <v>326036</v>
      </c>
      <c r="O1116" s="5">
        <f t="shared" si="52"/>
        <v>54</v>
      </c>
      <c r="P1116" s="5" t="str">
        <f t="shared" si="53"/>
        <v>ASALARIADO</v>
      </c>
      <c r="Q1116" s="5">
        <f>IF($H1116="SI", $O1116, _xludf.NA())</f>
        <v>54</v>
      </c>
      <c r="R1116" s="5" t="e">
        <f ca="1">IF($H1116="NO",$O1116, _xludf.NA())</f>
        <v>#NAME?</v>
      </c>
      <c r="S1116" s="5">
        <f>IF($H1116="SI",$N1116, _xludf.NA())</f>
        <v>326036</v>
      </c>
      <c r="T1116" s="5" t="e">
        <f ca="1">IF($H1116="NO",$N1116, _xludf.NA())</f>
        <v>#NAME?</v>
      </c>
    </row>
    <row r="1117" spans="1:20" x14ac:dyDescent="0.3">
      <c r="A1117">
        <v>1116</v>
      </c>
      <c r="B1117" t="s">
        <v>9</v>
      </c>
      <c r="C1117">
        <v>297046</v>
      </c>
      <c r="D1117" t="s">
        <v>18</v>
      </c>
      <c r="E1117" t="s">
        <v>16</v>
      </c>
      <c r="F1117" t="s">
        <v>12</v>
      </c>
      <c r="G1117" t="s">
        <v>13</v>
      </c>
      <c r="H1117" t="s">
        <v>13</v>
      </c>
      <c r="I1117">
        <v>53</v>
      </c>
      <c r="J1117">
        <f>(moras__2[[#This Row],[EDAD]]-AVERAGE(I:I))/ _xlfn.STDEV.P(I:I)</f>
        <v>0.78301680024322029</v>
      </c>
      <c r="K1117" t="str">
        <f>IF(ABS(moras__2[[#This Row],[Z-Score de edad]])&gt;1.96, "Atípico","Normal")</f>
        <v>Normal</v>
      </c>
      <c r="L1117">
        <f>(moras__2[[#This Row],[SALARIO]]-AVERAGE(C:C)) / _xlfn.STDEV.P(C:C)</f>
        <v>-0.44454166866740574</v>
      </c>
      <c r="M1117" t="str">
        <f>IF(ABS(moras__2[[#This Row],[Z-Score de salario]])&gt;1.96, "Atípico", "Normal")</f>
        <v>Normal</v>
      </c>
      <c r="N1117" s="5">
        <f t="shared" si="51"/>
        <v>297046</v>
      </c>
      <c r="O1117" s="5">
        <f t="shared" si="52"/>
        <v>53</v>
      </c>
      <c r="P1117" s="5" t="str">
        <f t="shared" si="53"/>
        <v>TRABAJADOR INDEPENDIENTE</v>
      </c>
      <c r="Q1117" s="5" t="e">
        <f ca="1">IF($H1117="SI", $O1117, _xludf.NA())</f>
        <v>#NAME?</v>
      </c>
      <c r="R1117" s="5">
        <f>IF($H1117="NO",$O1117, _xludf.NA())</f>
        <v>53</v>
      </c>
      <c r="S1117" s="5" t="e">
        <f ca="1">IF($H1117="SI",$N1117, _xludf.NA())</f>
        <v>#NAME?</v>
      </c>
      <c r="T1117" s="5">
        <f>IF($H1117="NO",$N1117, _xludf.NA())</f>
        <v>297046</v>
      </c>
    </row>
    <row r="1118" spans="1:20" x14ac:dyDescent="0.3">
      <c r="A1118">
        <v>1117</v>
      </c>
      <c r="B1118" t="s">
        <v>9</v>
      </c>
      <c r="C1118">
        <v>425000</v>
      </c>
      <c r="D1118" t="s">
        <v>10</v>
      </c>
      <c r="E1118" t="s">
        <v>16</v>
      </c>
      <c r="F1118" t="s">
        <v>12</v>
      </c>
      <c r="G1118" t="s">
        <v>13</v>
      </c>
      <c r="H1118" t="s">
        <v>13</v>
      </c>
      <c r="I1118">
        <v>20</v>
      </c>
      <c r="J1118">
        <f>(moras__2[[#This Row],[EDAD]]-AVERAGE(I:I))/ _xlfn.STDEV.P(I:I)</f>
        <v>-1.5462021656972016</v>
      </c>
      <c r="K1118" t="str">
        <f>IF(ABS(moras__2[[#This Row],[Z-Score de edad]])&gt;1.96, "Atípico","Normal")</f>
        <v>Normal</v>
      </c>
      <c r="L1118">
        <f>(moras__2[[#This Row],[SALARIO]]-AVERAGE(C:C)) / _xlfn.STDEV.P(C:C)</f>
        <v>-0.28675323038419204</v>
      </c>
      <c r="M1118" t="str">
        <f>IF(ABS(moras__2[[#This Row],[Z-Score de salario]])&gt;1.96, "Atípico", "Normal")</f>
        <v>Normal</v>
      </c>
      <c r="N1118" s="5">
        <f t="shared" si="51"/>
        <v>425000</v>
      </c>
      <c r="O1118" s="5">
        <f t="shared" si="52"/>
        <v>20</v>
      </c>
      <c r="P1118" s="5" t="str">
        <f t="shared" si="53"/>
        <v>ASALARIADO</v>
      </c>
      <c r="Q1118" s="5" t="e">
        <f ca="1">IF($H1118="SI", $O1118, _xludf.NA())</f>
        <v>#NAME?</v>
      </c>
      <c r="R1118" s="5">
        <f>IF($H1118="NO",$O1118, _xludf.NA())</f>
        <v>20</v>
      </c>
      <c r="S1118" s="5" t="e">
        <f ca="1">IF($H1118="SI",$N1118, _xludf.NA())</f>
        <v>#NAME?</v>
      </c>
      <c r="T1118" s="5">
        <f>IF($H1118="NO",$N1118, _xludf.NA())</f>
        <v>425000</v>
      </c>
    </row>
    <row r="1119" spans="1:20" x14ac:dyDescent="0.3">
      <c r="A1119">
        <v>1118</v>
      </c>
      <c r="B1119" t="s">
        <v>9</v>
      </c>
      <c r="C1119">
        <v>1427100.52</v>
      </c>
      <c r="D1119" t="s">
        <v>10</v>
      </c>
      <c r="E1119" t="s">
        <v>11</v>
      </c>
      <c r="F1119" t="s">
        <v>12</v>
      </c>
      <c r="G1119" t="s">
        <v>13</v>
      </c>
      <c r="H1119" t="s">
        <v>13</v>
      </c>
      <c r="I1119">
        <v>44</v>
      </c>
      <c r="J1119">
        <f>(moras__2[[#This Row],[EDAD]]-AVERAGE(I:I))/ _xlfn.STDEV.P(I:I)</f>
        <v>0.14777526407765068</v>
      </c>
      <c r="K1119" t="str">
        <f>IF(ABS(moras__2[[#This Row],[Z-Score de edad]])&gt;1.96, "Atípico","Normal")</f>
        <v>Normal</v>
      </c>
      <c r="L1119">
        <f>(moras__2[[#This Row],[SALARIO]]-AVERAGE(C:C)) / _xlfn.STDEV.P(C:C)</f>
        <v>0.9490024009645458</v>
      </c>
      <c r="M1119" t="str">
        <f>IF(ABS(moras__2[[#This Row],[Z-Score de salario]])&gt;1.96, "Atípico", "Normal")</f>
        <v>Normal</v>
      </c>
      <c r="N1119" s="5">
        <f t="shared" si="51"/>
        <v>1427100.52</v>
      </c>
      <c r="O1119" s="5">
        <f t="shared" si="52"/>
        <v>44</v>
      </c>
      <c r="P1119" s="5" t="str">
        <f t="shared" si="53"/>
        <v>ASALARIADO</v>
      </c>
      <c r="Q1119" s="5" t="e">
        <f ca="1">IF($H1119="SI", $O1119, _xludf.NA())</f>
        <v>#NAME?</v>
      </c>
      <c r="R1119" s="5">
        <f>IF($H1119="NO",$O1119, _xludf.NA())</f>
        <v>44</v>
      </c>
      <c r="S1119" s="5" t="e">
        <f ca="1">IF($H1119="SI",$N1119, _xludf.NA())</f>
        <v>#NAME?</v>
      </c>
      <c r="T1119" s="5">
        <f>IF($H1119="NO",$N1119, _xludf.NA())</f>
        <v>1427100.52</v>
      </c>
    </row>
    <row r="1120" spans="1:20" x14ac:dyDescent="0.3">
      <c r="A1120">
        <v>1119</v>
      </c>
      <c r="B1120" t="s">
        <v>9</v>
      </c>
      <c r="C1120">
        <v>321287</v>
      </c>
      <c r="D1120" t="s">
        <v>17</v>
      </c>
      <c r="E1120" t="s">
        <v>16</v>
      </c>
      <c r="F1120" t="s">
        <v>12</v>
      </c>
      <c r="G1120" t="s">
        <v>13</v>
      </c>
      <c r="H1120" t="s">
        <v>13</v>
      </c>
      <c r="I1120">
        <v>54</v>
      </c>
      <c r="J1120">
        <f>(moras__2[[#This Row],[EDAD]]-AVERAGE(I:I))/ _xlfn.STDEV.P(I:I)</f>
        <v>0.85359919315050581</v>
      </c>
      <c r="K1120" t="str">
        <f>IF(ABS(moras__2[[#This Row],[Z-Score de edad]])&gt;1.96, "Atípico","Normal")</f>
        <v>Normal</v>
      </c>
      <c r="L1120">
        <f>(moras__2[[#This Row],[SALARIO]]-AVERAGE(C:C)) / _xlfn.STDEV.P(C:C)</f>
        <v>-0.41464850759058608</v>
      </c>
      <c r="M1120" t="str">
        <f>IF(ABS(moras__2[[#This Row],[Z-Score de salario]])&gt;1.96, "Atípico", "Normal")</f>
        <v>Normal</v>
      </c>
      <c r="N1120" s="5">
        <f t="shared" si="51"/>
        <v>321287</v>
      </c>
      <c r="O1120" s="5">
        <f t="shared" si="52"/>
        <v>54</v>
      </c>
      <c r="P1120" s="5" t="str">
        <f t="shared" si="53"/>
        <v>ASEGURADO VOLUNTARIO</v>
      </c>
      <c r="Q1120" s="5" t="e">
        <f ca="1">IF($H1120="SI", $O1120, _xludf.NA())</f>
        <v>#NAME?</v>
      </c>
      <c r="R1120" s="5">
        <f>IF($H1120="NO",$O1120, _xludf.NA())</f>
        <v>54</v>
      </c>
      <c r="S1120" s="5" t="e">
        <f ca="1">IF($H1120="SI",$N1120, _xludf.NA())</f>
        <v>#NAME?</v>
      </c>
      <c r="T1120" s="5">
        <f>IF($H1120="NO",$N1120, _xludf.NA())</f>
        <v>321287</v>
      </c>
    </row>
    <row r="1121" spans="1:20" x14ac:dyDescent="0.3">
      <c r="A1121">
        <v>1120</v>
      </c>
      <c r="B1121" t="s">
        <v>9</v>
      </c>
      <c r="C1121">
        <v>610142</v>
      </c>
      <c r="D1121" t="s">
        <v>18</v>
      </c>
      <c r="E1121" t="s">
        <v>16</v>
      </c>
      <c r="F1121" t="s">
        <v>12</v>
      </c>
      <c r="G1121" t="s">
        <v>13</v>
      </c>
      <c r="H1121" t="s">
        <v>13</v>
      </c>
      <c r="I1121">
        <v>61</v>
      </c>
      <c r="J1121">
        <f>(moras__2[[#This Row],[EDAD]]-AVERAGE(I:I))/ _xlfn.STDEV.P(I:I)</f>
        <v>1.3476759435015044</v>
      </c>
      <c r="K1121" t="str">
        <f>IF(ABS(moras__2[[#This Row],[Z-Score de edad]])&gt;1.96, "Atípico","Normal")</f>
        <v>Normal</v>
      </c>
      <c r="L1121">
        <f>(moras__2[[#This Row],[SALARIO]]-AVERAGE(C:C)) / _xlfn.STDEV.P(C:C)</f>
        <v>-5.8442532472202116E-2</v>
      </c>
      <c r="M1121" t="str">
        <f>IF(ABS(moras__2[[#This Row],[Z-Score de salario]])&gt;1.96, "Atípico", "Normal")</f>
        <v>Normal</v>
      </c>
      <c r="N1121" s="5">
        <f t="shared" si="51"/>
        <v>610142</v>
      </c>
      <c r="O1121" s="5">
        <f t="shared" si="52"/>
        <v>61</v>
      </c>
      <c r="P1121" s="5" t="str">
        <f t="shared" si="53"/>
        <v>TRABAJADOR INDEPENDIENTE</v>
      </c>
      <c r="Q1121" s="5" t="e">
        <f ca="1">IF($H1121="SI", $O1121, _xludf.NA())</f>
        <v>#NAME?</v>
      </c>
      <c r="R1121" s="5">
        <f>IF($H1121="NO",$O1121, _xludf.NA())</f>
        <v>61</v>
      </c>
      <c r="S1121" s="5" t="e">
        <f ca="1">IF($H1121="SI",$N1121, _xludf.NA())</f>
        <v>#NAME?</v>
      </c>
      <c r="T1121" s="5">
        <f>IF($H1121="NO",$N1121, _xludf.NA())</f>
        <v>610142</v>
      </c>
    </row>
    <row r="1122" spans="1:20" x14ac:dyDescent="0.3">
      <c r="A1122">
        <v>1121</v>
      </c>
      <c r="B1122" t="s">
        <v>9</v>
      </c>
      <c r="C1122">
        <v>1602501</v>
      </c>
      <c r="D1122" t="s">
        <v>14</v>
      </c>
      <c r="E1122" t="s">
        <v>11</v>
      </c>
      <c r="F1122" t="s">
        <v>12</v>
      </c>
      <c r="G1122" t="s">
        <v>13</v>
      </c>
      <c r="H1122" t="s">
        <v>13</v>
      </c>
      <c r="I1122">
        <v>60</v>
      </c>
      <c r="J1122">
        <f>(moras__2[[#This Row],[EDAD]]-AVERAGE(I:I))/ _xlfn.STDEV.P(I:I)</f>
        <v>1.2770935505942189</v>
      </c>
      <c r="K1122" t="str">
        <f>IF(ABS(moras__2[[#This Row],[Z-Score de edad]])&gt;1.96, "Atípico","Normal")</f>
        <v>Normal</v>
      </c>
      <c r="L1122">
        <f>(moras__2[[#This Row],[SALARIO]]-AVERAGE(C:C)) / _xlfn.STDEV.P(C:C)</f>
        <v>1.165300194025537</v>
      </c>
      <c r="M1122" t="str">
        <f>IF(ABS(moras__2[[#This Row],[Z-Score de salario]])&gt;1.96, "Atípico", "Normal")</f>
        <v>Normal</v>
      </c>
      <c r="N1122" s="5">
        <f t="shared" si="51"/>
        <v>1602501</v>
      </c>
      <c r="O1122" s="5">
        <f t="shared" si="52"/>
        <v>60</v>
      </c>
      <c r="P1122" s="5" t="str">
        <f t="shared" si="53"/>
        <v>PENSIONADOS EN SU PROPIO SISTEMA</v>
      </c>
      <c r="Q1122" s="5" t="e">
        <f ca="1">IF($H1122="SI", $O1122, _xludf.NA())</f>
        <v>#NAME?</v>
      </c>
      <c r="R1122" s="5">
        <f>IF($H1122="NO",$O1122, _xludf.NA())</f>
        <v>60</v>
      </c>
      <c r="S1122" s="5" t="e">
        <f ca="1">IF($H1122="SI",$N1122, _xludf.NA())</f>
        <v>#NAME?</v>
      </c>
      <c r="T1122" s="5">
        <f>IF($H1122="NO",$N1122, _xludf.NA())</f>
        <v>1602501</v>
      </c>
    </row>
    <row r="1123" spans="1:20" x14ac:dyDescent="0.3">
      <c r="A1123">
        <v>1122</v>
      </c>
      <c r="B1123" t="s">
        <v>9</v>
      </c>
      <c r="C1123">
        <v>440086.31</v>
      </c>
      <c r="D1123" t="s">
        <v>10</v>
      </c>
      <c r="E1123" t="s">
        <v>16</v>
      </c>
      <c r="F1123" t="s">
        <v>12</v>
      </c>
      <c r="G1123" t="s">
        <v>13</v>
      </c>
      <c r="H1123" t="s">
        <v>13</v>
      </c>
      <c r="I1123">
        <v>53</v>
      </c>
      <c r="J1123">
        <f>(moras__2[[#This Row],[EDAD]]-AVERAGE(I:I))/ _xlfn.STDEV.P(I:I)</f>
        <v>0.78301680024322029</v>
      </c>
      <c r="K1123" t="str">
        <f>IF(ABS(moras__2[[#This Row],[Z-Score de edad]])&gt;1.96, "Atípico","Normal")</f>
        <v>Normal</v>
      </c>
      <c r="L1123">
        <f>(moras__2[[#This Row],[SALARIO]]-AVERAGE(C:C)) / _xlfn.STDEV.P(C:C)</f>
        <v>-0.26814931574020723</v>
      </c>
      <c r="M1123" t="str">
        <f>IF(ABS(moras__2[[#This Row],[Z-Score de salario]])&gt;1.96, "Atípico", "Normal")</f>
        <v>Normal</v>
      </c>
      <c r="N1123" s="5">
        <f t="shared" si="51"/>
        <v>440086.31</v>
      </c>
      <c r="O1123" s="5">
        <f t="shared" si="52"/>
        <v>53</v>
      </c>
      <c r="P1123" s="5" t="str">
        <f t="shared" si="53"/>
        <v>ASALARIADO</v>
      </c>
      <c r="Q1123" s="5" t="e">
        <f ca="1">IF($H1123="SI", $O1123, _xludf.NA())</f>
        <v>#NAME?</v>
      </c>
      <c r="R1123" s="5">
        <f>IF($H1123="NO",$O1123, _xludf.NA())</f>
        <v>53</v>
      </c>
      <c r="S1123" s="5" t="e">
        <f ca="1">IF($H1123="SI",$N1123, _xludf.NA())</f>
        <v>#NAME?</v>
      </c>
      <c r="T1123" s="5">
        <f>IF($H1123="NO",$N1123, _xludf.NA())</f>
        <v>440086.31</v>
      </c>
    </row>
    <row r="1124" spans="1:20" x14ac:dyDescent="0.3">
      <c r="A1124">
        <v>1123</v>
      </c>
      <c r="B1124" t="s">
        <v>9</v>
      </c>
      <c r="C1124">
        <v>812849</v>
      </c>
      <c r="D1124" t="s">
        <v>17</v>
      </c>
      <c r="E1124" t="s">
        <v>16</v>
      </c>
      <c r="F1124" t="s">
        <v>12</v>
      </c>
      <c r="G1124" t="s">
        <v>12</v>
      </c>
      <c r="H1124" t="s">
        <v>13</v>
      </c>
      <c r="I1124">
        <v>74</v>
      </c>
      <c r="J1124">
        <f>(moras__2[[#This Row],[EDAD]]-AVERAGE(I:I))/ _xlfn.STDEV.P(I:I)</f>
        <v>2.2652470512962162</v>
      </c>
      <c r="K1124" t="str">
        <f>IF(ABS(moras__2[[#This Row],[Z-Score de edad]])&gt;1.96, "Atípico","Normal")</f>
        <v>Atípico</v>
      </c>
      <c r="L1124">
        <f>(moras__2[[#This Row],[SALARIO]]-AVERAGE(C:C)) / _xlfn.STDEV.P(C:C)</f>
        <v>0.19152871468752253</v>
      </c>
      <c r="M1124" t="str">
        <f>IF(ABS(moras__2[[#This Row],[Z-Score de salario]])&gt;1.96, "Atípico", "Normal")</f>
        <v>Normal</v>
      </c>
      <c r="N1124" s="5">
        <f t="shared" si="51"/>
        <v>812849</v>
      </c>
      <c r="O1124" s="5">
        <f t="shared" si="52"/>
        <v>74</v>
      </c>
      <c r="P1124" s="5" t="str">
        <f t="shared" si="53"/>
        <v>ASEGURADO VOLUNTARIO</v>
      </c>
      <c r="Q1124" s="5" t="e">
        <f ca="1">IF($H1124="SI", $O1124, _xludf.NA())</f>
        <v>#NAME?</v>
      </c>
      <c r="R1124" s="5">
        <f>IF($H1124="NO",$O1124, _xludf.NA())</f>
        <v>74</v>
      </c>
      <c r="S1124" s="5" t="e">
        <f ca="1">IF($H1124="SI",$N1124, _xludf.NA())</f>
        <v>#NAME?</v>
      </c>
      <c r="T1124" s="5">
        <f>IF($H1124="NO",$N1124, _xludf.NA())</f>
        <v>812849</v>
      </c>
    </row>
    <row r="1125" spans="1:20" x14ac:dyDescent="0.3">
      <c r="A1125">
        <v>1124</v>
      </c>
      <c r="B1125" t="s">
        <v>9</v>
      </c>
      <c r="C1125">
        <v>449060</v>
      </c>
      <c r="D1125" t="s">
        <v>10</v>
      </c>
      <c r="E1125" t="s">
        <v>11</v>
      </c>
      <c r="F1125" t="s">
        <v>12</v>
      </c>
      <c r="G1125" t="s">
        <v>13</v>
      </c>
      <c r="H1125" t="s">
        <v>12</v>
      </c>
      <c r="I1125">
        <v>58</v>
      </c>
      <c r="J1125">
        <f>(moras__2[[#This Row],[EDAD]]-AVERAGE(I:I))/ _xlfn.STDEV.P(I:I)</f>
        <v>1.1359287647796479</v>
      </c>
      <c r="K1125" t="str">
        <f>IF(ABS(moras__2[[#This Row],[Z-Score de edad]])&gt;1.96, "Atípico","Normal")</f>
        <v>Normal</v>
      </c>
      <c r="L1125">
        <f>(moras__2[[#This Row],[SALARIO]]-AVERAGE(C:C)) / _xlfn.STDEV.P(C:C)</f>
        <v>-0.25708327223443411</v>
      </c>
      <c r="M1125" t="str">
        <f>IF(ABS(moras__2[[#This Row],[Z-Score de salario]])&gt;1.96, "Atípico", "Normal")</f>
        <v>Normal</v>
      </c>
      <c r="N1125" s="5">
        <f t="shared" si="51"/>
        <v>449060</v>
      </c>
      <c r="O1125" s="5">
        <f t="shared" si="52"/>
        <v>58</v>
      </c>
      <c r="P1125" s="5" t="str">
        <f t="shared" si="53"/>
        <v>ASALARIADO</v>
      </c>
      <c r="Q1125" s="5">
        <f>IF($H1125="SI", $O1125, _xludf.NA())</f>
        <v>58</v>
      </c>
      <c r="R1125" s="5" t="e">
        <f ca="1">IF($H1125="NO",$O1125, _xludf.NA())</f>
        <v>#NAME?</v>
      </c>
      <c r="S1125" s="5">
        <f>IF($H1125="SI",$N1125, _xludf.NA())</f>
        <v>449060</v>
      </c>
      <c r="T1125" s="5" t="e">
        <f ca="1">IF($H1125="NO",$N1125, _xludf.NA())</f>
        <v>#NAME?</v>
      </c>
    </row>
    <row r="1126" spans="1:20" x14ac:dyDescent="0.3">
      <c r="A1126">
        <v>1125</v>
      </c>
      <c r="B1126" t="s">
        <v>9</v>
      </c>
      <c r="C1126">
        <v>326753</v>
      </c>
      <c r="D1126" t="s">
        <v>17</v>
      </c>
      <c r="E1126" t="s">
        <v>16</v>
      </c>
      <c r="F1126" t="s">
        <v>12</v>
      </c>
      <c r="G1126" t="s">
        <v>13</v>
      </c>
      <c r="H1126" t="s">
        <v>13</v>
      </c>
      <c r="I1126">
        <v>42</v>
      </c>
      <c r="J1126">
        <f>(moras__2[[#This Row],[EDAD]]-AVERAGE(I:I))/ _xlfn.STDEV.P(I:I)</f>
        <v>6.6104782630796582E-3</v>
      </c>
      <c r="K1126" t="str">
        <f>IF(ABS(moras__2[[#This Row],[Z-Score de edad]])&gt;1.96, "Atípico","Normal")</f>
        <v>Normal</v>
      </c>
      <c r="L1126">
        <f>(moras__2[[#This Row],[SALARIO]]-AVERAGE(C:C)) / _xlfn.STDEV.P(C:C)</f>
        <v>-0.40790802582638924</v>
      </c>
      <c r="M1126" t="str">
        <f>IF(ABS(moras__2[[#This Row],[Z-Score de salario]])&gt;1.96, "Atípico", "Normal")</f>
        <v>Normal</v>
      </c>
      <c r="N1126" s="5">
        <f t="shared" si="51"/>
        <v>326753</v>
      </c>
      <c r="O1126" s="5">
        <f t="shared" si="52"/>
        <v>42</v>
      </c>
      <c r="P1126" s="5" t="str">
        <f t="shared" si="53"/>
        <v>ASEGURADO VOLUNTARIO</v>
      </c>
      <c r="Q1126" s="5" t="e">
        <f ca="1">IF($H1126="SI", $O1126, _xludf.NA())</f>
        <v>#NAME?</v>
      </c>
      <c r="R1126" s="5">
        <f>IF($H1126="NO",$O1126, _xludf.NA())</f>
        <v>42</v>
      </c>
      <c r="S1126" s="5" t="e">
        <f ca="1">IF($H1126="SI",$N1126, _xludf.NA())</f>
        <v>#NAME?</v>
      </c>
      <c r="T1126" s="5">
        <f>IF($H1126="NO",$N1126, _xludf.NA())</f>
        <v>326753</v>
      </c>
    </row>
    <row r="1127" spans="1:20" x14ac:dyDescent="0.3">
      <c r="A1127">
        <v>1126</v>
      </c>
      <c r="B1127" t="s">
        <v>9</v>
      </c>
      <c r="C1127">
        <v>364062.51</v>
      </c>
      <c r="D1127" t="s">
        <v>10</v>
      </c>
      <c r="E1127" t="s">
        <v>16</v>
      </c>
      <c r="F1127" t="s">
        <v>12</v>
      </c>
      <c r="G1127" t="s">
        <v>13</v>
      </c>
      <c r="H1127" t="s">
        <v>13</v>
      </c>
      <c r="I1127">
        <v>27</v>
      </c>
      <c r="J1127">
        <f>(moras__2[[#This Row],[EDAD]]-AVERAGE(I:I))/ _xlfn.STDEV.P(I:I)</f>
        <v>-1.052125415346203</v>
      </c>
      <c r="K1127" t="str">
        <f>IF(ABS(moras__2[[#This Row],[Z-Score de edad]])&gt;1.96, "Atípico","Normal")</f>
        <v>Normal</v>
      </c>
      <c r="L1127">
        <f>(moras__2[[#This Row],[SALARIO]]-AVERAGE(C:C)) / _xlfn.STDEV.P(C:C)</f>
        <v>-0.36189923113445349</v>
      </c>
      <c r="M1127" t="str">
        <f>IF(ABS(moras__2[[#This Row],[Z-Score de salario]])&gt;1.96, "Atípico", "Normal")</f>
        <v>Normal</v>
      </c>
      <c r="N1127" s="5">
        <f t="shared" si="51"/>
        <v>364062.51</v>
      </c>
      <c r="O1127" s="5">
        <f t="shared" si="52"/>
        <v>27</v>
      </c>
      <c r="P1127" s="5" t="str">
        <f t="shared" si="53"/>
        <v>ASALARIADO</v>
      </c>
      <c r="Q1127" s="5" t="e">
        <f ca="1">IF($H1127="SI", $O1127, _xludf.NA())</f>
        <v>#NAME?</v>
      </c>
      <c r="R1127" s="5">
        <f>IF($H1127="NO",$O1127, _xludf.NA())</f>
        <v>27</v>
      </c>
      <c r="S1127" s="5" t="e">
        <f ca="1">IF($H1127="SI",$N1127, _xludf.NA())</f>
        <v>#NAME?</v>
      </c>
      <c r="T1127" s="5">
        <f>IF($H1127="NO",$N1127, _xludf.NA())</f>
        <v>364062.51</v>
      </c>
    </row>
    <row r="1128" spans="1:20" x14ac:dyDescent="0.3">
      <c r="A1128">
        <v>1127</v>
      </c>
      <c r="B1128" t="s">
        <v>9</v>
      </c>
      <c r="C1128">
        <v>278030.99</v>
      </c>
      <c r="D1128" t="s">
        <v>19</v>
      </c>
      <c r="E1128" t="s">
        <v>16</v>
      </c>
      <c r="F1128" t="s">
        <v>12</v>
      </c>
      <c r="G1128" t="s">
        <v>13</v>
      </c>
      <c r="H1128" t="s">
        <v>13</v>
      </c>
      <c r="I1128">
        <v>31</v>
      </c>
      <c r="J1128">
        <f>(moras__2[[#This Row],[EDAD]]-AVERAGE(I:I))/ _xlfn.STDEV.P(I:I)</f>
        <v>-0.769795843717061</v>
      </c>
      <c r="K1128" t="str">
        <f>IF(ABS(moras__2[[#This Row],[Z-Score de edad]])&gt;1.96, "Atípico","Normal")</f>
        <v>Normal</v>
      </c>
      <c r="L1128">
        <f>(moras__2[[#This Row],[SALARIO]]-AVERAGE(C:C)) / _xlfn.STDEV.P(C:C)</f>
        <v>-0.46799031999397384</v>
      </c>
      <c r="M1128" t="str">
        <f>IF(ABS(moras__2[[#This Row],[Z-Score de salario]])&gt;1.96, "Atípico", "Normal")</f>
        <v>Normal</v>
      </c>
      <c r="N1128" s="5">
        <f t="shared" si="51"/>
        <v>278030.99</v>
      </c>
      <c r="O1128" s="5">
        <f t="shared" si="52"/>
        <v>31</v>
      </c>
      <c r="P1128" s="5" t="str">
        <f t="shared" si="53"/>
        <v>CONVENIOS ESPECIALES DE TRABAJADORES INDEPENDIENTES</v>
      </c>
      <c r="Q1128" s="5" t="e">
        <f ca="1">IF($H1128="SI", $O1128, _xludf.NA())</f>
        <v>#NAME?</v>
      </c>
      <c r="R1128" s="5">
        <f>IF($H1128="NO",$O1128, _xludf.NA())</f>
        <v>31</v>
      </c>
      <c r="S1128" s="5" t="e">
        <f ca="1">IF($H1128="SI",$N1128, _xludf.NA())</f>
        <v>#NAME?</v>
      </c>
      <c r="T1128" s="5">
        <f>IF($H1128="NO",$N1128, _xludf.NA())</f>
        <v>278030.99</v>
      </c>
    </row>
    <row r="1129" spans="1:20" x14ac:dyDescent="0.3">
      <c r="A1129">
        <v>1128</v>
      </c>
      <c r="B1129" t="s">
        <v>9</v>
      </c>
      <c r="C1129">
        <v>876640.38</v>
      </c>
      <c r="D1129" t="s">
        <v>10</v>
      </c>
      <c r="E1129" t="s">
        <v>16</v>
      </c>
      <c r="F1129" t="s">
        <v>12</v>
      </c>
      <c r="G1129" t="s">
        <v>13</v>
      </c>
      <c r="H1129" t="s">
        <v>13</v>
      </c>
      <c r="I1129">
        <v>49</v>
      </c>
      <c r="J1129">
        <f>(moras__2[[#This Row],[EDAD]]-AVERAGE(I:I))/ _xlfn.STDEV.P(I:I)</f>
        <v>0.50068722861407822</v>
      </c>
      <c r="K1129" t="str">
        <f>IF(ABS(moras__2[[#This Row],[Z-Score de edad]])&gt;1.96, "Atípico","Normal")</f>
        <v>Normal</v>
      </c>
      <c r="L1129">
        <f>(moras__2[[#This Row],[SALARIO]]-AVERAGE(C:C)) / _xlfn.STDEV.P(C:C)</f>
        <v>0.27019403367818351</v>
      </c>
      <c r="M1129" t="str">
        <f>IF(ABS(moras__2[[#This Row],[Z-Score de salario]])&gt;1.96, "Atípico", "Normal")</f>
        <v>Normal</v>
      </c>
      <c r="N1129" s="5">
        <f t="shared" si="51"/>
        <v>876640.38</v>
      </c>
      <c r="O1129" s="5">
        <f t="shared" si="52"/>
        <v>49</v>
      </c>
      <c r="P1129" s="5" t="str">
        <f t="shared" si="53"/>
        <v>ASALARIADO</v>
      </c>
      <c r="Q1129" s="5" t="e">
        <f ca="1">IF($H1129="SI", $O1129, _xludf.NA())</f>
        <v>#NAME?</v>
      </c>
      <c r="R1129" s="5">
        <f>IF($H1129="NO",$O1129, _xludf.NA())</f>
        <v>49</v>
      </c>
      <c r="S1129" s="5" t="e">
        <f ca="1">IF($H1129="SI",$N1129, _xludf.NA())</f>
        <v>#NAME?</v>
      </c>
      <c r="T1129" s="5">
        <f>IF($H1129="NO",$N1129, _xludf.NA())</f>
        <v>876640.38</v>
      </c>
    </row>
    <row r="1130" spans="1:20" x14ac:dyDescent="0.3">
      <c r="A1130">
        <v>1129</v>
      </c>
      <c r="B1130" t="s">
        <v>9</v>
      </c>
      <c r="C1130">
        <v>288203</v>
      </c>
      <c r="D1130" t="s">
        <v>10</v>
      </c>
      <c r="E1130" t="s">
        <v>11</v>
      </c>
      <c r="F1130" t="s">
        <v>12</v>
      </c>
      <c r="G1130" t="s">
        <v>13</v>
      </c>
      <c r="H1130" t="s">
        <v>12</v>
      </c>
      <c r="I1130">
        <v>26</v>
      </c>
      <c r="J1130">
        <f>(moras__2[[#This Row],[EDAD]]-AVERAGE(I:I))/ _xlfn.STDEV.P(I:I)</f>
        <v>-1.1227078082534885</v>
      </c>
      <c r="K1130" t="str">
        <f>IF(ABS(moras__2[[#This Row],[Z-Score de edad]])&gt;1.96, "Atípico","Normal")</f>
        <v>Normal</v>
      </c>
      <c r="L1130">
        <f>(moras__2[[#This Row],[SALARIO]]-AVERAGE(C:C)) / _xlfn.STDEV.P(C:C)</f>
        <v>-0.45544654979451754</v>
      </c>
      <c r="M1130" t="str">
        <f>IF(ABS(moras__2[[#This Row],[Z-Score de salario]])&gt;1.96, "Atípico", "Normal")</f>
        <v>Normal</v>
      </c>
      <c r="N1130" s="5">
        <f t="shared" si="51"/>
        <v>288203</v>
      </c>
      <c r="O1130" s="5">
        <f t="shared" si="52"/>
        <v>26</v>
      </c>
      <c r="P1130" s="5" t="str">
        <f t="shared" si="53"/>
        <v>ASALARIADO</v>
      </c>
      <c r="Q1130" s="5">
        <f>IF($H1130="SI", $O1130, _xludf.NA())</f>
        <v>26</v>
      </c>
      <c r="R1130" s="5" t="e">
        <f ca="1">IF($H1130="NO",$O1130, _xludf.NA())</f>
        <v>#NAME?</v>
      </c>
      <c r="S1130" s="5">
        <f>IF($H1130="SI",$N1130, _xludf.NA())</f>
        <v>288203</v>
      </c>
      <c r="T1130" s="5" t="e">
        <f ca="1">IF($H1130="NO",$N1130, _xludf.NA())</f>
        <v>#NAME?</v>
      </c>
    </row>
    <row r="1131" spans="1:20" x14ac:dyDescent="0.3">
      <c r="A1131">
        <v>1130</v>
      </c>
      <c r="B1131" t="s">
        <v>9</v>
      </c>
      <c r="C1131">
        <v>51450.83</v>
      </c>
      <c r="D1131" t="s">
        <v>10</v>
      </c>
      <c r="E1131" t="s">
        <v>16</v>
      </c>
      <c r="F1131" t="s">
        <v>12</v>
      </c>
      <c r="G1131" t="s">
        <v>12</v>
      </c>
      <c r="H1131" t="s">
        <v>13</v>
      </c>
      <c r="I1131">
        <v>50</v>
      </c>
      <c r="J1131">
        <f>(moras__2[[#This Row],[EDAD]]-AVERAGE(I:I))/ _xlfn.STDEV.P(I:I)</f>
        <v>0.57126962152136374</v>
      </c>
      <c r="K1131" t="str">
        <f>IF(ABS(moras__2[[#This Row],[Z-Score de edad]])&gt;1.96, "Atípico","Normal")</f>
        <v>Normal</v>
      </c>
      <c r="L1131">
        <f>(moras__2[[#This Row],[SALARIO]]-AVERAGE(C:C)) / _xlfn.STDEV.P(C:C)</f>
        <v>-0.74740112069079223</v>
      </c>
      <c r="M1131" t="str">
        <f>IF(ABS(moras__2[[#This Row],[Z-Score de salario]])&gt;1.96, "Atípico", "Normal")</f>
        <v>Normal</v>
      </c>
      <c r="N1131" s="5">
        <f t="shared" si="51"/>
        <v>51450.83</v>
      </c>
      <c r="O1131" s="5">
        <f t="shared" si="52"/>
        <v>50</v>
      </c>
      <c r="P1131" s="5" t="str">
        <f t="shared" si="53"/>
        <v>ASALARIADO</v>
      </c>
      <c r="Q1131" s="5" t="e">
        <f ca="1">IF($H1131="SI", $O1131, _xludf.NA())</f>
        <v>#NAME?</v>
      </c>
      <c r="R1131" s="5">
        <f>IF($H1131="NO",$O1131, _xludf.NA())</f>
        <v>50</v>
      </c>
      <c r="S1131" s="5" t="e">
        <f ca="1">IF($H1131="SI",$N1131, _xludf.NA())</f>
        <v>#NAME?</v>
      </c>
      <c r="T1131" s="5">
        <f>IF($H1131="NO",$N1131, _xludf.NA())</f>
        <v>51450.83</v>
      </c>
    </row>
    <row r="1132" spans="1:20" x14ac:dyDescent="0.3">
      <c r="A1132">
        <v>1131</v>
      </c>
      <c r="B1132" t="s">
        <v>9</v>
      </c>
      <c r="C1132">
        <v>538446.65</v>
      </c>
      <c r="D1132" t="s">
        <v>10</v>
      </c>
      <c r="E1132" t="s">
        <v>16</v>
      </c>
      <c r="F1132" t="s">
        <v>12</v>
      </c>
      <c r="G1132" t="s">
        <v>13</v>
      </c>
      <c r="H1132" t="s">
        <v>13</v>
      </c>
      <c r="I1132">
        <v>28</v>
      </c>
      <c r="J1132">
        <f>(moras__2[[#This Row],[EDAD]]-AVERAGE(I:I))/ _xlfn.STDEV.P(I:I)</f>
        <v>-0.98154302243891756</v>
      </c>
      <c r="K1132" t="str">
        <f>IF(ABS(moras__2[[#This Row],[Z-Score de edad]])&gt;1.96, "Atípico","Normal")</f>
        <v>Normal</v>
      </c>
      <c r="L1132">
        <f>(moras__2[[#This Row],[SALARIO]]-AVERAGE(C:C)) / _xlfn.STDEV.P(C:C)</f>
        <v>-0.14685475333804768</v>
      </c>
      <c r="M1132" t="str">
        <f>IF(ABS(moras__2[[#This Row],[Z-Score de salario]])&gt;1.96, "Atípico", "Normal")</f>
        <v>Normal</v>
      </c>
      <c r="N1132" s="5">
        <f t="shared" si="51"/>
        <v>538446.65</v>
      </c>
      <c r="O1132" s="5">
        <f t="shared" si="52"/>
        <v>28</v>
      </c>
      <c r="P1132" s="5" t="str">
        <f t="shared" si="53"/>
        <v>ASALARIADO</v>
      </c>
      <c r="Q1132" s="5" t="e">
        <f ca="1">IF($H1132="SI", $O1132, _xludf.NA())</f>
        <v>#NAME?</v>
      </c>
      <c r="R1132" s="5">
        <f>IF($H1132="NO",$O1132, _xludf.NA())</f>
        <v>28</v>
      </c>
      <c r="S1132" s="5" t="e">
        <f ca="1">IF($H1132="SI",$N1132, _xludf.NA())</f>
        <v>#NAME?</v>
      </c>
      <c r="T1132" s="5">
        <f>IF($H1132="NO",$N1132, _xludf.NA())</f>
        <v>538446.65</v>
      </c>
    </row>
    <row r="1133" spans="1:20" x14ac:dyDescent="0.3">
      <c r="A1133">
        <v>1132</v>
      </c>
      <c r="B1133" t="s">
        <v>15</v>
      </c>
      <c r="C1133">
        <v>198257.15</v>
      </c>
      <c r="D1133" t="s">
        <v>14</v>
      </c>
      <c r="E1133" t="s">
        <v>11</v>
      </c>
      <c r="F1133" t="s">
        <v>12</v>
      </c>
      <c r="G1133" t="s">
        <v>13</v>
      </c>
      <c r="H1133" t="s">
        <v>13</v>
      </c>
      <c r="I1133">
        <v>97</v>
      </c>
      <c r="J1133">
        <f>(moras__2[[#This Row],[EDAD]]-AVERAGE(I:I))/ _xlfn.STDEV.P(I:I)</f>
        <v>3.8886420881637829</v>
      </c>
      <c r="K1133" t="str">
        <f>IF(ABS(moras__2[[#This Row],[Z-Score de edad]])&gt;1.96, "Atípico","Normal")</f>
        <v>Atípico</v>
      </c>
      <c r="L1133">
        <f>(moras__2[[#This Row],[SALARIO]]-AVERAGE(C:C)) / _xlfn.STDEV.P(C:C)</f>
        <v>-0.5663646547506439</v>
      </c>
      <c r="M1133" t="str">
        <f>IF(ABS(moras__2[[#This Row],[Z-Score de salario]])&gt;1.96, "Atípico", "Normal")</f>
        <v>Normal</v>
      </c>
      <c r="N1133" s="5">
        <f t="shared" si="51"/>
        <v>198257.15</v>
      </c>
      <c r="O1133" s="5">
        <f t="shared" si="52"/>
        <v>97</v>
      </c>
      <c r="P1133" s="5" t="str">
        <f t="shared" si="53"/>
        <v>PENSIONADOS EN SU PROPIO SISTEMA</v>
      </c>
      <c r="Q1133" s="5" t="e">
        <f ca="1">IF($H1133="SI", $O1133, _xludf.NA())</f>
        <v>#NAME?</v>
      </c>
      <c r="R1133" s="5">
        <f>IF($H1133="NO",$O1133, _xludf.NA())</f>
        <v>97</v>
      </c>
      <c r="S1133" s="5" t="e">
        <f ca="1">IF($H1133="SI",$N1133, _xludf.NA())</f>
        <v>#NAME?</v>
      </c>
      <c r="T1133" s="5">
        <f>IF($H1133="NO",$N1133, _xludf.NA())</f>
        <v>198257.15</v>
      </c>
    </row>
    <row r="1134" spans="1:20" x14ac:dyDescent="0.3">
      <c r="A1134">
        <v>1133</v>
      </c>
      <c r="B1134" t="s">
        <v>9</v>
      </c>
      <c r="C1134">
        <v>278030</v>
      </c>
      <c r="D1134" t="s">
        <v>19</v>
      </c>
      <c r="E1134" t="s">
        <v>16</v>
      </c>
      <c r="F1134" t="s">
        <v>12</v>
      </c>
      <c r="G1134" t="s">
        <v>12</v>
      </c>
      <c r="H1134" t="s">
        <v>13</v>
      </c>
      <c r="I1134">
        <v>39</v>
      </c>
      <c r="J1134">
        <f>(moras__2[[#This Row],[EDAD]]-AVERAGE(I:I))/ _xlfn.STDEV.P(I:I)</f>
        <v>-0.20513670045877688</v>
      </c>
      <c r="K1134" t="str">
        <f>IF(ABS(moras__2[[#This Row],[Z-Score de edad]])&gt;1.96, "Atípico","Normal")</f>
        <v>Normal</v>
      </c>
      <c r="L1134">
        <f>(moras__2[[#This Row],[SALARIO]]-AVERAGE(C:C)) / _xlfn.STDEV.P(C:C)</f>
        <v>-0.46799154082766331</v>
      </c>
      <c r="M1134" t="str">
        <f>IF(ABS(moras__2[[#This Row],[Z-Score de salario]])&gt;1.96, "Atípico", "Normal")</f>
        <v>Normal</v>
      </c>
      <c r="N1134" s="5">
        <f t="shared" si="51"/>
        <v>278030</v>
      </c>
      <c r="O1134" s="5">
        <f t="shared" si="52"/>
        <v>39</v>
      </c>
      <c r="P1134" s="5" t="str">
        <f t="shared" si="53"/>
        <v>CONVENIOS ESPECIALES DE TRABAJADORES INDEPENDIENTES</v>
      </c>
      <c r="Q1134" s="5" t="e">
        <f ca="1">IF($H1134="SI", $O1134, _xludf.NA())</f>
        <v>#NAME?</v>
      </c>
      <c r="R1134" s="5">
        <f>IF($H1134="NO",$O1134, _xludf.NA())</f>
        <v>39</v>
      </c>
      <c r="S1134" s="5" t="e">
        <f ca="1">IF($H1134="SI",$N1134, _xludf.NA())</f>
        <v>#NAME?</v>
      </c>
      <c r="T1134" s="5">
        <f>IF($H1134="NO",$N1134, _xludf.NA())</f>
        <v>278030</v>
      </c>
    </row>
    <row r="1135" spans="1:20" x14ac:dyDescent="0.3">
      <c r="A1135">
        <v>1134</v>
      </c>
      <c r="B1135" t="s">
        <v>9</v>
      </c>
      <c r="C1135">
        <v>636889</v>
      </c>
      <c r="D1135" t="s">
        <v>18</v>
      </c>
      <c r="E1135" t="s">
        <v>16</v>
      </c>
      <c r="F1135" t="s">
        <v>12</v>
      </c>
      <c r="G1135" t="s">
        <v>13</v>
      </c>
      <c r="H1135" t="s">
        <v>12</v>
      </c>
      <c r="I1135">
        <v>49</v>
      </c>
      <c r="J1135">
        <f>(moras__2[[#This Row],[EDAD]]-AVERAGE(I:I))/ _xlfn.STDEV.P(I:I)</f>
        <v>0.50068722861407822</v>
      </c>
      <c r="K1135" t="str">
        <f>IF(ABS(moras__2[[#This Row],[Z-Score de edad]])&gt;1.96, "Atípico","Normal")</f>
        <v>Normal</v>
      </c>
      <c r="L1135">
        <f>(moras__2[[#This Row],[SALARIO]]-AVERAGE(C:C)) / _xlfn.STDEV.P(C:C)</f>
        <v>-2.5459059046118386E-2</v>
      </c>
      <c r="M1135" t="str">
        <f>IF(ABS(moras__2[[#This Row],[Z-Score de salario]])&gt;1.96, "Atípico", "Normal")</f>
        <v>Normal</v>
      </c>
      <c r="N1135" s="5">
        <f t="shared" si="51"/>
        <v>636889</v>
      </c>
      <c r="O1135" s="5">
        <f t="shared" si="52"/>
        <v>49</v>
      </c>
      <c r="P1135" s="5" t="str">
        <f t="shared" si="53"/>
        <v>TRABAJADOR INDEPENDIENTE</v>
      </c>
      <c r="Q1135" s="5">
        <f>IF($H1135="SI", $O1135, _xludf.NA())</f>
        <v>49</v>
      </c>
      <c r="R1135" s="5" t="e">
        <f ca="1">IF($H1135="NO",$O1135, _xludf.NA())</f>
        <v>#NAME?</v>
      </c>
      <c r="S1135" s="5">
        <f>IF($H1135="SI",$N1135, _xludf.NA())</f>
        <v>636889</v>
      </c>
      <c r="T1135" s="5" t="e">
        <f ca="1">IF($H1135="NO",$N1135, _xludf.NA())</f>
        <v>#NAME?</v>
      </c>
    </row>
    <row r="1136" spans="1:20" x14ac:dyDescent="0.3">
      <c r="A1136">
        <v>1135</v>
      </c>
      <c r="B1136" t="s">
        <v>9</v>
      </c>
      <c r="C1136">
        <v>600000</v>
      </c>
      <c r="D1136" t="s">
        <v>10</v>
      </c>
      <c r="E1136" t="s">
        <v>16</v>
      </c>
      <c r="F1136" t="s">
        <v>12</v>
      </c>
      <c r="G1136" t="s">
        <v>12</v>
      </c>
      <c r="H1136" t="s">
        <v>12</v>
      </c>
      <c r="I1136">
        <v>58</v>
      </c>
      <c r="J1136">
        <f>(moras__2[[#This Row],[EDAD]]-AVERAGE(I:I))/ _xlfn.STDEV.P(I:I)</f>
        <v>1.1359287647796479</v>
      </c>
      <c r="K1136" t="str">
        <f>IF(ABS(moras__2[[#This Row],[Z-Score de edad]])&gt;1.96, "Atípico","Normal")</f>
        <v>Normal</v>
      </c>
      <c r="L1136">
        <f>(moras__2[[#This Row],[SALARIO]]-AVERAGE(C:C)) / _xlfn.STDEV.P(C:C)</f>
        <v>-7.0949295379718516E-2</v>
      </c>
      <c r="M1136" t="str">
        <f>IF(ABS(moras__2[[#This Row],[Z-Score de salario]])&gt;1.96, "Atípico", "Normal")</f>
        <v>Normal</v>
      </c>
      <c r="N1136" s="5">
        <f t="shared" si="51"/>
        <v>600000</v>
      </c>
      <c r="O1136" s="5">
        <f t="shared" si="52"/>
        <v>58</v>
      </c>
      <c r="P1136" s="5" t="str">
        <f t="shared" si="53"/>
        <v>ASALARIADO</v>
      </c>
      <c r="Q1136" s="5">
        <f>IF($H1136="SI", $O1136, _xludf.NA())</f>
        <v>58</v>
      </c>
      <c r="R1136" s="5" t="e">
        <f ca="1">IF($H1136="NO",$O1136, _xludf.NA())</f>
        <v>#NAME?</v>
      </c>
      <c r="S1136" s="5">
        <f>IF($H1136="SI",$N1136, _xludf.NA())</f>
        <v>600000</v>
      </c>
      <c r="T1136" s="5" t="e">
        <f ca="1">IF($H1136="NO",$N1136, _xludf.NA())</f>
        <v>#NAME?</v>
      </c>
    </row>
    <row r="1137" spans="1:20" x14ac:dyDescent="0.3">
      <c r="A1137">
        <v>1136</v>
      </c>
      <c r="B1137" t="s">
        <v>15</v>
      </c>
      <c r="C1137">
        <v>297139</v>
      </c>
      <c r="D1137" t="s">
        <v>17</v>
      </c>
      <c r="E1137" t="s">
        <v>16</v>
      </c>
      <c r="F1137" t="s">
        <v>13</v>
      </c>
      <c r="G1137" t="s">
        <v>13</v>
      </c>
      <c r="H1137" t="s">
        <v>12</v>
      </c>
      <c r="I1137">
        <v>41</v>
      </c>
      <c r="J1137">
        <f>(moras__2[[#This Row],[EDAD]]-AVERAGE(I:I))/ _xlfn.STDEV.P(I:I)</f>
        <v>-6.397191464420586E-2</v>
      </c>
      <c r="K1137" t="str">
        <f>IF(ABS(moras__2[[#This Row],[Z-Score de edad]])&gt;1.96, "Atípico","Normal")</f>
        <v>Normal</v>
      </c>
      <c r="L1137">
        <f>(moras__2[[#This Row],[SALARIO]]-AVERAGE(C:C)) / _xlfn.STDEV.P(C:C)</f>
        <v>-0.44442698429051769</v>
      </c>
      <c r="M1137" t="str">
        <f>IF(ABS(moras__2[[#This Row],[Z-Score de salario]])&gt;1.96, "Atípico", "Normal")</f>
        <v>Normal</v>
      </c>
      <c r="N1137" s="5">
        <f t="shared" si="51"/>
        <v>297139</v>
      </c>
      <c r="O1137" s="5">
        <f t="shared" si="52"/>
        <v>41</v>
      </c>
      <c r="P1137" s="5" t="str">
        <f t="shared" si="53"/>
        <v>ASEGURADO VOLUNTARIO</v>
      </c>
      <c r="Q1137" s="5">
        <f>IF($H1137="SI", $O1137, _xludf.NA())</f>
        <v>41</v>
      </c>
      <c r="R1137" s="5" t="e">
        <f ca="1">IF($H1137="NO",$O1137, _xludf.NA())</f>
        <v>#NAME?</v>
      </c>
      <c r="S1137" s="5">
        <f>IF($H1137="SI",$N1137, _xludf.NA())</f>
        <v>297139</v>
      </c>
      <c r="T1137" s="5" t="e">
        <f ca="1">IF($H1137="NO",$N1137, _xludf.NA())</f>
        <v>#NAME?</v>
      </c>
    </row>
    <row r="1138" spans="1:20" x14ac:dyDescent="0.3">
      <c r="A1138">
        <v>1137</v>
      </c>
      <c r="B1138" t="s">
        <v>15</v>
      </c>
      <c r="C1138">
        <v>277000</v>
      </c>
      <c r="D1138" t="s">
        <v>10</v>
      </c>
      <c r="E1138" t="s">
        <v>16</v>
      </c>
      <c r="F1138" t="s">
        <v>12</v>
      </c>
      <c r="G1138" t="s">
        <v>13</v>
      </c>
      <c r="H1138" t="s">
        <v>13</v>
      </c>
      <c r="I1138">
        <v>46</v>
      </c>
      <c r="J1138">
        <f>(moras__2[[#This Row],[EDAD]]-AVERAGE(I:I))/ _xlfn.STDEV.P(I:I)</f>
        <v>0.28894004989222172</v>
      </c>
      <c r="K1138" t="str">
        <f>IF(ABS(moras__2[[#This Row],[Z-Score de edad]])&gt;1.96, "Atípico","Normal")</f>
        <v>Normal</v>
      </c>
      <c r="L1138">
        <f>(moras__2[[#This Row],[SALARIO]]-AVERAGE(C:C)) / _xlfn.STDEV.P(C:C)</f>
        <v>-0.46926170113083249</v>
      </c>
      <c r="M1138" t="str">
        <f>IF(ABS(moras__2[[#This Row],[Z-Score de salario]])&gt;1.96, "Atípico", "Normal")</f>
        <v>Normal</v>
      </c>
      <c r="N1138" s="5">
        <f t="shared" si="51"/>
        <v>277000</v>
      </c>
      <c r="O1138" s="5">
        <f t="shared" si="52"/>
        <v>46</v>
      </c>
      <c r="P1138" s="5" t="str">
        <f t="shared" si="53"/>
        <v>ASALARIADO</v>
      </c>
      <c r="Q1138" s="5" t="e">
        <f ca="1">IF($H1138="SI", $O1138, _xludf.NA())</f>
        <v>#NAME?</v>
      </c>
      <c r="R1138" s="5">
        <f>IF($H1138="NO",$O1138, _xludf.NA())</f>
        <v>46</v>
      </c>
      <c r="S1138" s="5" t="e">
        <f ca="1">IF($H1138="SI",$N1138, _xludf.NA())</f>
        <v>#NAME?</v>
      </c>
      <c r="T1138" s="5">
        <f>IF($H1138="NO",$N1138, _xludf.NA())</f>
        <v>277000</v>
      </c>
    </row>
    <row r="1139" spans="1:20" x14ac:dyDescent="0.3">
      <c r="A1139">
        <v>1138</v>
      </c>
      <c r="B1139" t="s">
        <v>9</v>
      </c>
      <c r="C1139">
        <v>635014</v>
      </c>
      <c r="D1139" t="s">
        <v>18</v>
      </c>
      <c r="E1139" t="s">
        <v>16</v>
      </c>
      <c r="F1139" t="s">
        <v>12</v>
      </c>
      <c r="G1139" t="s">
        <v>13</v>
      </c>
      <c r="H1139" t="s">
        <v>13</v>
      </c>
      <c r="I1139">
        <v>51</v>
      </c>
      <c r="J1139">
        <f>(moras__2[[#This Row],[EDAD]]-AVERAGE(I:I))/ _xlfn.STDEV.P(I:I)</f>
        <v>0.64185201442864925</v>
      </c>
      <c r="K1139" t="str">
        <f>IF(ABS(moras__2[[#This Row],[Z-Score de edad]])&gt;1.96, "Atípico","Normal")</f>
        <v>Normal</v>
      </c>
      <c r="L1139">
        <f>(moras__2[[#This Row],[SALARIO]]-AVERAGE(C:C)) / _xlfn.STDEV.P(C:C)</f>
        <v>-2.7771244064023457E-2</v>
      </c>
      <c r="M1139" t="str">
        <f>IF(ABS(moras__2[[#This Row],[Z-Score de salario]])&gt;1.96, "Atípico", "Normal")</f>
        <v>Normal</v>
      </c>
      <c r="N1139" s="5">
        <f t="shared" si="51"/>
        <v>635014</v>
      </c>
      <c r="O1139" s="5">
        <f t="shared" si="52"/>
        <v>51</v>
      </c>
      <c r="P1139" s="5" t="str">
        <f t="shared" si="53"/>
        <v>TRABAJADOR INDEPENDIENTE</v>
      </c>
      <c r="Q1139" s="5" t="e">
        <f ca="1">IF($H1139="SI", $O1139, _xludf.NA())</f>
        <v>#NAME?</v>
      </c>
      <c r="R1139" s="5">
        <f>IF($H1139="NO",$O1139, _xludf.NA())</f>
        <v>51</v>
      </c>
      <c r="S1139" s="5" t="e">
        <f ca="1">IF($H1139="SI",$N1139, _xludf.NA())</f>
        <v>#NAME?</v>
      </c>
      <c r="T1139" s="5">
        <f>IF($H1139="NO",$N1139, _xludf.NA())</f>
        <v>635014</v>
      </c>
    </row>
    <row r="1140" spans="1:20" x14ac:dyDescent="0.3">
      <c r="A1140">
        <v>1139</v>
      </c>
      <c r="B1140" t="s">
        <v>9</v>
      </c>
      <c r="C1140">
        <v>79912</v>
      </c>
      <c r="D1140" t="s">
        <v>10</v>
      </c>
      <c r="E1140" t="s">
        <v>16</v>
      </c>
      <c r="F1140" t="s">
        <v>12</v>
      </c>
      <c r="G1140" t="s">
        <v>13</v>
      </c>
      <c r="H1140" t="s">
        <v>13</v>
      </c>
      <c r="I1140">
        <v>19</v>
      </c>
      <c r="J1140">
        <f>(moras__2[[#This Row],[EDAD]]-AVERAGE(I:I))/ _xlfn.STDEV.P(I:I)</f>
        <v>-1.6167845586044871</v>
      </c>
      <c r="K1140" t="str">
        <f>IF(ABS(moras__2[[#This Row],[Z-Score de edad]])&gt;1.96, "Atípico","Normal")</f>
        <v>Normal</v>
      </c>
      <c r="L1140">
        <f>(moras__2[[#This Row],[SALARIO]]-AVERAGE(C:C)) / _xlfn.STDEV.P(C:C)</f>
        <v>-0.71230379222889917</v>
      </c>
      <c r="M1140" t="str">
        <f>IF(ABS(moras__2[[#This Row],[Z-Score de salario]])&gt;1.96, "Atípico", "Normal")</f>
        <v>Normal</v>
      </c>
      <c r="N1140" s="5">
        <f t="shared" si="51"/>
        <v>79912</v>
      </c>
      <c r="O1140" s="5">
        <f t="shared" si="52"/>
        <v>19</v>
      </c>
      <c r="P1140" s="5" t="str">
        <f t="shared" si="53"/>
        <v>ASALARIADO</v>
      </c>
      <c r="Q1140" s="5" t="e">
        <f ca="1">IF($H1140="SI", $O1140, _xludf.NA())</f>
        <v>#NAME?</v>
      </c>
      <c r="R1140" s="5">
        <f>IF($H1140="NO",$O1140, _xludf.NA())</f>
        <v>19</v>
      </c>
      <c r="S1140" s="5" t="e">
        <f ca="1">IF($H1140="SI",$N1140, _xludf.NA())</f>
        <v>#NAME?</v>
      </c>
      <c r="T1140" s="5">
        <f>IF($H1140="NO",$N1140, _xludf.NA())</f>
        <v>79912</v>
      </c>
    </row>
    <row r="1141" spans="1:20" x14ac:dyDescent="0.3">
      <c r="A1141">
        <v>1140</v>
      </c>
      <c r="B1141" t="s">
        <v>9</v>
      </c>
      <c r="C1141">
        <v>393512.27</v>
      </c>
      <c r="D1141" t="s">
        <v>10</v>
      </c>
      <c r="E1141" t="s">
        <v>16</v>
      </c>
      <c r="F1141" t="s">
        <v>12</v>
      </c>
      <c r="G1141" t="s">
        <v>13</v>
      </c>
      <c r="H1141" t="s">
        <v>13</v>
      </c>
      <c r="I1141">
        <v>44</v>
      </c>
      <c r="J1141">
        <f>(moras__2[[#This Row],[EDAD]]-AVERAGE(I:I))/ _xlfn.STDEV.P(I:I)</f>
        <v>0.14777526407765068</v>
      </c>
      <c r="K1141" t="str">
        <f>IF(ABS(moras__2[[#This Row],[Z-Score de edad]])&gt;1.96, "Atípico","Normal")</f>
        <v>Normal</v>
      </c>
      <c r="L1141">
        <f>(moras__2[[#This Row],[SALARIO]]-AVERAGE(C:C)) / _xlfn.STDEV.P(C:C)</f>
        <v>-0.32558280774624004</v>
      </c>
      <c r="M1141" t="str">
        <f>IF(ABS(moras__2[[#This Row],[Z-Score de salario]])&gt;1.96, "Atípico", "Normal")</f>
        <v>Normal</v>
      </c>
      <c r="N1141" s="5">
        <f t="shared" si="51"/>
        <v>393512.27</v>
      </c>
      <c r="O1141" s="5">
        <f t="shared" si="52"/>
        <v>44</v>
      </c>
      <c r="P1141" s="5" t="str">
        <f t="shared" si="53"/>
        <v>ASALARIADO</v>
      </c>
      <c r="Q1141" s="5" t="e">
        <f ca="1">IF($H1141="SI", $O1141, _xludf.NA())</f>
        <v>#NAME?</v>
      </c>
      <c r="R1141" s="5">
        <f>IF($H1141="NO",$O1141, _xludf.NA())</f>
        <v>44</v>
      </c>
      <c r="S1141" s="5" t="e">
        <f ca="1">IF($H1141="SI",$N1141, _xludf.NA())</f>
        <v>#NAME?</v>
      </c>
      <c r="T1141" s="5">
        <f>IF($H1141="NO",$N1141, _xludf.NA())</f>
        <v>393512.27</v>
      </c>
    </row>
    <row r="1142" spans="1:20" x14ac:dyDescent="0.3">
      <c r="A1142">
        <v>1141</v>
      </c>
      <c r="B1142" t="s">
        <v>15</v>
      </c>
      <c r="C1142">
        <v>297046</v>
      </c>
      <c r="D1142" t="s">
        <v>17</v>
      </c>
      <c r="E1142" t="s">
        <v>16</v>
      </c>
      <c r="F1142" t="s">
        <v>12</v>
      </c>
      <c r="G1142" t="s">
        <v>13</v>
      </c>
      <c r="H1142" t="s">
        <v>12</v>
      </c>
      <c r="I1142">
        <v>21</v>
      </c>
      <c r="J1142">
        <f>(moras__2[[#This Row],[EDAD]]-AVERAGE(I:I))/ _xlfn.STDEV.P(I:I)</f>
        <v>-1.4756197727899161</v>
      </c>
      <c r="K1142" t="str">
        <f>IF(ABS(moras__2[[#This Row],[Z-Score de edad]])&gt;1.96, "Atípico","Normal")</f>
        <v>Normal</v>
      </c>
      <c r="L1142">
        <f>(moras__2[[#This Row],[SALARIO]]-AVERAGE(C:C)) / _xlfn.STDEV.P(C:C)</f>
        <v>-0.44454166866740574</v>
      </c>
      <c r="M1142" t="str">
        <f>IF(ABS(moras__2[[#This Row],[Z-Score de salario]])&gt;1.96, "Atípico", "Normal")</f>
        <v>Normal</v>
      </c>
      <c r="N1142" s="5">
        <f t="shared" si="51"/>
        <v>297046</v>
      </c>
      <c r="O1142" s="5">
        <f t="shared" si="52"/>
        <v>21</v>
      </c>
      <c r="P1142" s="5" t="str">
        <f t="shared" si="53"/>
        <v>ASEGURADO VOLUNTARIO</v>
      </c>
      <c r="Q1142" s="5">
        <f>IF($H1142="SI", $O1142, _xludf.NA())</f>
        <v>21</v>
      </c>
      <c r="R1142" s="5" t="e">
        <f ca="1">IF($H1142="NO",$O1142, _xludf.NA())</f>
        <v>#NAME?</v>
      </c>
      <c r="S1142" s="5">
        <f>IF($H1142="SI",$N1142, _xludf.NA())</f>
        <v>297046</v>
      </c>
      <c r="T1142" s="5" t="e">
        <f ca="1">IF($H1142="NO",$N1142, _xludf.NA())</f>
        <v>#NAME?</v>
      </c>
    </row>
    <row r="1143" spans="1:20" x14ac:dyDescent="0.3">
      <c r="A1143">
        <v>1142</v>
      </c>
      <c r="B1143" t="s">
        <v>15</v>
      </c>
      <c r="C1143">
        <v>125736.88</v>
      </c>
      <c r="D1143" t="s">
        <v>10</v>
      </c>
      <c r="E1143" t="s">
        <v>11</v>
      </c>
      <c r="F1143" t="s">
        <v>12</v>
      </c>
      <c r="G1143" t="s">
        <v>13</v>
      </c>
      <c r="H1143" t="s">
        <v>13</v>
      </c>
      <c r="I1143">
        <v>34</v>
      </c>
      <c r="J1143">
        <f>(moras__2[[#This Row],[EDAD]]-AVERAGE(I:I))/ _xlfn.STDEV.P(I:I)</f>
        <v>-0.55804866499520445</v>
      </c>
      <c r="K1143" t="str">
        <f>IF(ABS(moras__2[[#This Row],[Z-Score de edad]])&gt;1.96, "Atípico","Normal")</f>
        <v>Normal</v>
      </c>
      <c r="L1143">
        <f>(moras__2[[#This Row],[SALARIO]]-AVERAGE(C:C)) / _xlfn.STDEV.P(C:C)</f>
        <v>-0.65579413837114031</v>
      </c>
      <c r="M1143" t="str">
        <f>IF(ABS(moras__2[[#This Row],[Z-Score de salario]])&gt;1.96, "Atípico", "Normal")</f>
        <v>Normal</v>
      </c>
      <c r="N1143" s="5">
        <f t="shared" si="51"/>
        <v>125736.88</v>
      </c>
      <c r="O1143" s="5">
        <f t="shared" si="52"/>
        <v>34</v>
      </c>
      <c r="P1143" s="5" t="str">
        <f t="shared" si="53"/>
        <v>ASALARIADO</v>
      </c>
      <c r="Q1143" s="5" t="e">
        <f ca="1">IF($H1143="SI", $O1143, _xludf.NA())</f>
        <v>#NAME?</v>
      </c>
      <c r="R1143" s="5">
        <f>IF($H1143="NO",$O1143, _xludf.NA())</f>
        <v>34</v>
      </c>
      <c r="S1143" s="5" t="e">
        <f ca="1">IF($H1143="SI",$N1143, _xludf.NA())</f>
        <v>#NAME?</v>
      </c>
      <c r="T1143" s="5">
        <f>IF($H1143="NO",$N1143, _xludf.NA())</f>
        <v>125736.88</v>
      </c>
    </row>
    <row r="1144" spans="1:20" x14ac:dyDescent="0.3">
      <c r="A1144">
        <v>1143</v>
      </c>
      <c r="B1144" t="s">
        <v>9</v>
      </c>
      <c r="C1144">
        <v>1279854.5</v>
      </c>
      <c r="D1144" t="s">
        <v>10</v>
      </c>
      <c r="E1144" t="s">
        <v>11</v>
      </c>
      <c r="F1144" t="s">
        <v>12</v>
      </c>
      <c r="G1144" t="s">
        <v>13</v>
      </c>
      <c r="H1144" t="s">
        <v>13</v>
      </c>
      <c r="I1144">
        <v>39</v>
      </c>
      <c r="J1144">
        <f>(moras__2[[#This Row],[EDAD]]-AVERAGE(I:I))/ _xlfn.STDEV.P(I:I)</f>
        <v>-0.20513670045877688</v>
      </c>
      <c r="K1144" t="str">
        <f>IF(ABS(moras__2[[#This Row],[Z-Score de edad]])&gt;1.96, "Atípico","Normal")</f>
        <v>Normal</v>
      </c>
      <c r="L1144">
        <f>(moras__2[[#This Row],[SALARIO]]-AVERAGE(C:C)) / _xlfn.STDEV.P(C:C)</f>
        <v>0.76742371222313199</v>
      </c>
      <c r="M1144" t="str">
        <f>IF(ABS(moras__2[[#This Row],[Z-Score de salario]])&gt;1.96, "Atípico", "Normal")</f>
        <v>Normal</v>
      </c>
      <c r="N1144" s="5">
        <f t="shared" si="51"/>
        <v>1279854.5</v>
      </c>
      <c r="O1144" s="5">
        <f t="shared" si="52"/>
        <v>39</v>
      </c>
      <c r="P1144" s="5" t="str">
        <f t="shared" si="53"/>
        <v>ASALARIADO</v>
      </c>
      <c r="Q1144" s="5" t="e">
        <f ca="1">IF($H1144="SI", $O1144, _xludf.NA())</f>
        <v>#NAME?</v>
      </c>
      <c r="R1144" s="5">
        <f>IF($H1144="NO",$O1144, _xludf.NA())</f>
        <v>39</v>
      </c>
      <c r="S1144" s="5" t="e">
        <f ca="1">IF($H1144="SI",$N1144, _xludf.NA())</f>
        <v>#NAME?</v>
      </c>
      <c r="T1144" s="5">
        <f>IF($H1144="NO",$N1144, _xludf.NA())</f>
        <v>1279854.5</v>
      </c>
    </row>
    <row r="1145" spans="1:20" x14ac:dyDescent="0.3">
      <c r="A1145">
        <v>1144</v>
      </c>
      <c r="B1145" t="s">
        <v>15</v>
      </c>
      <c r="C1145">
        <v>385000</v>
      </c>
      <c r="D1145" t="s">
        <v>10</v>
      </c>
      <c r="E1145" t="s">
        <v>16</v>
      </c>
      <c r="F1145" t="s">
        <v>12</v>
      </c>
      <c r="G1145" t="s">
        <v>13</v>
      </c>
      <c r="H1145" t="s">
        <v>13</v>
      </c>
      <c r="I1145">
        <v>25</v>
      </c>
      <c r="J1145">
        <f>(moras__2[[#This Row],[EDAD]]-AVERAGE(I:I))/ _xlfn.STDEV.P(I:I)</f>
        <v>-1.193290201160774</v>
      </c>
      <c r="K1145" t="str">
        <f>IF(ABS(moras__2[[#This Row],[Z-Score de edad]])&gt;1.96, "Atípico","Normal")</f>
        <v>Normal</v>
      </c>
      <c r="L1145">
        <f>(moras__2[[#This Row],[SALARIO]]-AVERAGE(C:C)) / _xlfn.STDEV.P(C:C)</f>
        <v>-0.33607984409950026</v>
      </c>
      <c r="M1145" t="str">
        <f>IF(ABS(moras__2[[#This Row],[Z-Score de salario]])&gt;1.96, "Atípico", "Normal")</f>
        <v>Normal</v>
      </c>
      <c r="N1145" s="5">
        <f t="shared" si="51"/>
        <v>385000</v>
      </c>
      <c r="O1145" s="5">
        <f t="shared" si="52"/>
        <v>25</v>
      </c>
      <c r="P1145" s="5" t="str">
        <f t="shared" si="53"/>
        <v>ASALARIADO</v>
      </c>
      <c r="Q1145" s="5" t="e">
        <f ca="1">IF($H1145="SI", $O1145, _xludf.NA())</f>
        <v>#NAME?</v>
      </c>
      <c r="R1145" s="5">
        <f>IF($H1145="NO",$O1145, _xludf.NA())</f>
        <v>25</v>
      </c>
      <c r="S1145" s="5" t="e">
        <f ca="1">IF($H1145="SI",$N1145, _xludf.NA())</f>
        <v>#NAME?</v>
      </c>
      <c r="T1145" s="5">
        <f>IF($H1145="NO",$N1145, _xludf.NA())</f>
        <v>385000</v>
      </c>
    </row>
    <row r="1146" spans="1:20" x14ac:dyDescent="0.3">
      <c r="A1146">
        <v>1145</v>
      </c>
      <c r="B1146" t="s">
        <v>9</v>
      </c>
      <c r="C1146">
        <v>555522</v>
      </c>
      <c r="D1146" t="s">
        <v>10</v>
      </c>
      <c r="E1146" t="s">
        <v>16</v>
      </c>
      <c r="F1146" t="s">
        <v>12</v>
      </c>
      <c r="G1146" t="s">
        <v>13</v>
      </c>
      <c r="H1146" t="s">
        <v>13</v>
      </c>
      <c r="I1146">
        <v>53</v>
      </c>
      <c r="J1146">
        <f>(moras__2[[#This Row],[EDAD]]-AVERAGE(I:I))/ _xlfn.STDEV.P(I:I)</f>
        <v>0.78301680024322029</v>
      </c>
      <c r="K1146" t="str">
        <f>IF(ABS(moras__2[[#This Row],[Z-Score de edad]])&gt;1.96, "Atípico","Normal")</f>
        <v>Normal</v>
      </c>
      <c r="L1146">
        <f>(moras__2[[#This Row],[SALARIO]]-AVERAGE(C:C)) / _xlfn.STDEV.P(C:C)</f>
        <v>-0.12579802350045552</v>
      </c>
      <c r="M1146" t="str">
        <f>IF(ABS(moras__2[[#This Row],[Z-Score de salario]])&gt;1.96, "Atípico", "Normal")</f>
        <v>Normal</v>
      </c>
      <c r="N1146" s="5">
        <f t="shared" si="51"/>
        <v>555522</v>
      </c>
      <c r="O1146" s="5">
        <f t="shared" si="52"/>
        <v>53</v>
      </c>
      <c r="P1146" s="5" t="str">
        <f t="shared" si="53"/>
        <v>ASALARIADO</v>
      </c>
      <c r="Q1146" s="5" t="e">
        <f ca="1">IF($H1146="SI", $O1146, _xludf.NA())</f>
        <v>#NAME?</v>
      </c>
      <c r="R1146" s="5">
        <f>IF($H1146="NO",$O1146, _xludf.NA())</f>
        <v>53</v>
      </c>
      <c r="S1146" s="5" t="e">
        <f ca="1">IF($H1146="SI",$N1146, _xludf.NA())</f>
        <v>#NAME?</v>
      </c>
      <c r="T1146" s="5">
        <f>IF($H1146="NO",$N1146, _xludf.NA())</f>
        <v>555522</v>
      </c>
    </row>
    <row r="1147" spans="1:20" x14ac:dyDescent="0.3">
      <c r="A1147">
        <v>1146</v>
      </c>
      <c r="B1147" t="s">
        <v>9</v>
      </c>
      <c r="C1147">
        <v>1190185.8999999999</v>
      </c>
      <c r="D1147" t="s">
        <v>10</v>
      </c>
      <c r="E1147" t="s">
        <v>11</v>
      </c>
      <c r="F1147" t="s">
        <v>12</v>
      </c>
      <c r="G1147" t="s">
        <v>13</v>
      </c>
      <c r="H1147" t="s">
        <v>13</v>
      </c>
      <c r="I1147">
        <v>44</v>
      </c>
      <c r="J1147">
        <f>(moras__2[[#This Row],[EDAD]]-AVERAGE(I:I))/ _xlfn.STDEV.P(I:I)</f>
        <v>0.14777526407765068</v>
      </c>
      <c r="K1147" t="str">
        <f>IF(ABS(moras__2[[#This Row],[Z-Score de edad]])&gt;1.96, "Atípico","Normal")</f>
        <v>Normal</v>
      </c>
      <c r="L1147">
        <f>(moras__2[[#This Row],[SALARIO]]-AVERAGE(C:C)) / _xlfn.STDEV.P(C:C)</f>
        <v>0.65684750235831968</v>
      </c>
      <c r="M1147" t="str">
        <f>IF(ABS(moras__2[[#This Row],[Z-Score de salario]])&gt;1.96, "Atípico", "Normal")</f>
        <v>Normal</v>
      </c>
      <c r="N1147" s="5">
        <f t="shared" si="51"/>
        <v>1190185.8999999999</v>
      </c>
      <c r="O1147" s="5">
        <f t="shared" si="52"/>
        <v>44</v>
      </c>
      <c r="P1147" s="5" t="str">
        <f t="shared" si="53"/>
        <v>ASALARIADO</v>
      </c>
      <c r="Q1147" s="5" t="e">
        <f ca="1">IF($H1147="SI", $O1147, _xludf.NA())</f>
        <v>#NAME?</v>
      </c>
      <c r="R1147" s="5">
        <f>IF($H1147="NO",$O1147, _xludf.NA())</f>
        <v>44</v>
      </c>
      <c r="S1147" s="5" t="e">
        <f ca="1">IF($H1147="SI",$N1147, _xludf.NA())</f>
        <v>#NAME?</v>
      </c>
      <c r="T1147" s="5">
        <f>IF($H1147="NO",$N1147, _xludf.NA())</f>
        <v>1190185.8999999999</v>
      </c>
    </row>
    <row r="1148" spans="1:20" x14ac:dyDescent="0.3">
      <c r="A1148">
        <v>1147</v>
      </c>
      <c r="B1148" t="s">
        <v>15</v>
      </c>
      <c r="C1148">
        <v>550590.5</v>
      </c>
      <c r="D1148" t="s">
        <v>10</v>
      </c>
      <c r="E1148" t="s">
        <v>11</v>
      </c>
      <c r="F1148" t="s">
        <v>12</v>
      </c>
      <c r="G1148" t="s">
        <v>13</v>
      </c>
      <c r="H1148" t="s">
        <v>13</v>
      </c>
      <c r="I1148">
        <v>26</v>
      </c>
      <c r="J1148">
        <f>(moras__2[[#This Row],[EDAD]]-AVERAGE(I:I))/ _xlfn.STDEV.P(I:I)</f>
        <v>-1.1227078082534885</v>
      </c>
      <c r="K1148" t="str">
        <f>IF(ABS(moras__2[[#This Row],[Z-Score de edad]])&gt;1.96, "Atípico","Normal")</f>
        <v>Normal</v>
      </c>
      <c r="L1148">
        <f>(moras__2[[#This Row],[SALARIO]]-AVERAGE(C:C)) / _xlfn.STDEV.P(C:C)</f>
        <v>-0.13187937838888156</v>
      </c>
      <c r="M1148" t="str">
        <f>IF(ABS(moras__2[[#This Row],[Z-Score de salario]])&gt;1.96, "Atípico", "Normal")</f>
        <v>Normal</v>
      </c>
      <c r="N1148" s="5">
        <f t="shared" si="51"/>
        <v>550590.5</v>
      </c>
      <c r="O1148" s="5">
        <f t="shared" si="52"/>
        <v>26</v>
      </c>
      <c r="P1148" s="5" t="str">
        <f t="shared" si="53"/>
        <v>ASALARIADO</v>
      </c>
      <c r="Q1148" s="5" t="e">
        <f ca="1">IF($H1148="SI", $O1148, _xludf.NA())</f>
        <v>#NAME?</v>
      </c>
      <c r="R1148" s="5">
        <f>IF($H1148="NO",$O1148, _xludf.NA())</f>
        <v>26</v>
      </c>
      <c r="S1148" s="5" t="e">
        <f ca="1">IF($H1148="SI",$N1148, _xludf.NA())</f>
        <v>#NAME?</v>
      </c>
      <c r="T1148" s="5">
        <f>IF($H1148="NO",$N1148, _xludf.NA())</f>
        <v>550590.5</v>
      </c>
    </row>
    <row r="1149" spans="1:20" x14ac:dyDescent="0.3">
      <c r="A1149">
        <v>1148</v>
      </c>
      <c r="B1149" t="s">
        <v>9</v>
      </c>
      <c r="C1149">
        <v>297046</v>
      </c>
      <c r="D1149" t="s">
        <v>18</v>
      </c>
      <c r="E1149" t="s">
        <v>16</v>
      </c>
      <c r="F1149" t="s">
        <v>12</v>
      </c>
      <c r="G1149" t="s">
        <v>13</v>
      </c>
      <c r="H1149" t="s">
        <v>13</v>
      </c>
      <c r="I1149">
        <v>50</v>
      </c>
      <c r="J1149">
        <f>(moras__2[[#This Row],[EDAD]]-AVERAGE(I:I))/ _xlfn.STDEV.P(I:I)</f>
        <v>0.57126962152136374</v>
      </c>
      <c r="K1149" t="str">
        <f>IF(ABS(moras__2[[#This Row],[Z-Score de edad]])&gt;1.96, "Atípico","Normal")</f>
        <v>Normal</v>
      </c>
      <c r="L1149">
        <f>(moras__2[[#This Row],[SALARIO]]-AVERAGE(C:C)) / _xlfn.STDEV.P(C:C)</f>
        <v>-0.44454166866740574</v>
      </c>
      <c r="M1149" t="str">
        <f>IF(ABS(moras__2[[#This Row],[Z-Score de salario]])&gt;1.96, "Atípico", "Normal")</f>
        <v>Normal</v>
      </c>
      <c r="N1149" s="5">
        <f t="shared" si="51"/>
        <v>297046</v>
      </c>
      <c r="O1149" s="5">
        <f t="shared" si="52"/>
        <v>50</v>
      </c>
      <c r="P1149" s="5" t="str">
        <f t="shared" si="53"/>
        <v>TRABAJADOR INDEPENDIENTE</v>
      </c>
      <c r="Q1149" s="5" t="e">
        <f ca="1">IF($H1149="SI", $O1149, _xludf.NA())</f>
        <v>#NAME?</v>
      </c>
      <c r="R1149" s="5">
        <f>IF($H1149="NO",$O1149, _xludf.NA())</f>
        <v>50</v>
      </c>
      <c r="S1149" s="5" t="e">
        <f ca="1">IF($H1149="SI",$N1149, _xludf.NA())</f>
        <v>#NAME?</v>
      </c>
      <c r="T1149" s="5">
        <f>IF($H1149="NO",$N1149, _xludf.NA())</f>
        <v>297046</v>
      </c>
    </row>
    <row r="1150" spans="1:20" x14ac:dyDescent="0.3">
      <c r="A1150">
        <v>1149</v>
      </c>
      <c r="B1150" t="s">
        <v>15</v>
      </c>
      <c r="C1150">
        <v>475006</v>
      </c>
      <c r="D1150" t="s">
        <v>10</v>
      </c>
      <c r="E1150" t="s">
        <v>16</v>
      </c>
      <c r="F1150" t="s">
        <v>12</v>
      </c>
      <c r="G1150" t="s">
        <v>13</v>
      </c>
      <c r="H1150" t="s">
        <v>13</v>
      </c>
      <c r="I1150">
        <v>24</v>
      </c>
      <c r="J1150">
        <f>(moras__2[[#This Row],[EDAD]]-AVERAGE(I:I))/ _xlfn.STDEV.P(I:I)</f>
        <v>-1.2638725940680595</v>
      </c>
      <c r="K1150" t="str">
        <f>IF(ABS(moras__2[[#This Row],[Z-Score de edad]])&gt;1.96, "Atípico","Normal")</f>
        <v>Normal</v>
      </c>
      <c r="L1150">
        <f>(moras__2[[#This Row],[SALARIO]]-AVERAGE(C:C)) / _xlfn.STDEV.P(C:C)</f>
        <v>-0.22508756424799944</v>
      </c>
      <c r="M1150" t="str">
        <f>IF(ABS(moras__2[[#This Row],[Z-Score de salario]])&gt;1.96, "Atípico", "Normal")</f>
        <v>Normal</v>
      </c>
      <c r="N1150" s="5">
        <f t="shared" si="51"/>
        <v>475006</v>
      </c>
      <c r="O1150" s="5">
        <f t="shared" si="52"/>
        <v>24</v>
      </c>
      <c r="P1150" s="5" t="str">
        <f t="shared" si="53"/>
        <v>ASALARIADO</v>
      </c>
      <c r="Q1150" s="5" t="e">
        <f ca="1">IF($H1150="SI", $O1150, _xludf.NA())</f>
        <v>#NAME?</v>
      </c>
      <c r="R1150" s="5">
        <f>IF($H1150="NO",$O1150, _xludf.NA())</f>
        <v>24</v>
      </c>
      <c r="S1150" s="5" t="e">
        <f ca="1">IF($H1150="SI",$N1150, _xludf.NA())</f>
        <v>#NAME?</v>
      </c>
      <c r="T1150" s="5">
        <f>IF($H1150="NO",$N1150, _xludf.NA())</f>
        <v>475006</v>
      </c>
    </row>
    <row r="1151" spans="1:20" x14ac:dyDescent="0.3">
      <c r="A1151">
        <v>1150</v>
      </c>
      <c r="B1151" t="s">
        <v>15</v>
      </c>
      <c r="C1151">
        <v>356649</v>
      </c>
      <c r="D1151" t="s">
        <v>18</v>
      </c>
      <c r="E1151" t="s">
        <v>16</v>
      </c>
      <c r="F1151" t="s">
        <v>12</v>
      </c>
      <c r="G1151" t="s">
        <v>13</v>
      </c>
      <c r="H1151" t="s">
        <v>12</v>
      </c>
      <c r="I1151">
        <v>48</v>
      </c>
      <c r="J1151">
        <f>(moras__2[[#This Row],[EDAD]]-AVERAGE(I:I))/ _xlfn.STDEV.P(I:I)</f>
        <v>0.43010483570679275</v>
      </c>
      <c r="K1151" t="str">
        <f>IF(ABS(moras__2[[#This Row],[Z-Score de edad]])&gt;1.96, "Atípico","Normal")</f>
        <v>Normal</v>
      </c>
      <c r="L1151">
        <f>(moras__2[[#This Row],[SALARIO]]-AVERAGE(C:C)) / _xlfn.STDEV.P(C:C)</f>
        <v>-0.37104131473556784</v>
      </c>
      <c r="M1151" t="str">
        <f>IF(ABS(moras__2[[#This Row],[Z-Score de salario]])&gt;1.96, "Atípico", "Normal")</f>
        <v>Normal</v>
      </c>
      <c r="N1151" s="5">
        <f t="shared" si="51"/>
        <v>356649</v>
      </c>
      <c r="O1151" s="5">
        <f t="shared" si="52"/>
        <v>48</v>
      </c>
      <c r="P1151" s="5" t="str">
        <f t="shared" si="53"/>
        <v>TRABAJADOR INDEPENDIENTE</v>
      </c>
      <c r="Q1151" s="5">
        <f>IF($H1151="SI", $O1151, _xludf.NA())</f>
        <v>48</v>
      </c>
      <c r="R1151" s="5" t="e">
        <f ca="1">IF($H1151="NO",$O1151, _xludf.NA())</f>
        <v>#NAME?</v>
      </c>
      <c r="S1151" s="5">
        <f>IF($H1151="SI",$N1151, _xludf.NA())</f>
        <v>356649</v>
      </c>
      <c r="T1151" s="5" t="e">
        <f ca="1">IF($H1151="NO",$N1151, _xludf.NA())</f>
        <v>#NAME?</v>
      </c>
    </row>
    <row r="1152" spans="1:20" x14ac:dyDescent="0.3">
      <c r="A1152">
        <v>1151</v>
      </c>
      <c r="B1152" t="s">
        <v>9</v>
      </c>
      <c r="C1152">
        <v>278030</v>
      </c>
      <c r="D1152" t="s">
        <v>19</v>
      </c>
      <c r="E1152" t="s">
        <v>16</v>
      </c>
      <c r="F1152" t="s">
        <v>12</v>
      </c>
      <c r="G1152" t="s">
        <v>13</v>
      </c>
      <c r="H1152" t="s">
        <v>13</v>
      </c>
      <c r="I1152">
        <v>38</v>
      </c>
      <c r="J1152">
        <f>(moras__2[[#This Row],[EDAD]]-AVERAGE(I:I))/ _xlfn.STDEV.P(I:I)</f>
        <v>-0.27571909336606237</v>
      </c>
      <c r="K1152" t="str">
        <f>IF(ABS(moras__2[[#This Row],[Z-Score de edad]])&gt;1.96, "Atípico","Normal")</f>
        <v>Normal</v>
      </c>
      <c r="L1152">
        <f>(moras__2[[#This Row],[SALARIO]]-AVERAGE(C:C)) / _xlfn.STDEV.P(C:C)</f>
        <v>-0.46799154082766331</v>
      </c>
      <c r="M1152" t="str">
        <f>IF(ABS(moras__2[[#This Row],[Z-Score de salario]])&gt;1.96, "Atípico", "Normal")</f>
        <v>Normal</v>
      </c>
      <c r="N1152" s="5">
        <f t="shared" si="51"/>
        <v>278030</v>
      </c>
      <c r="O1152" s="5">
        <f t="shared" si="52"/>
        <v>38</v>
      </c>
      <c r="P1152" s="5" t="str">
        <f t="shared" si="53"/>
        <v>CONVENIOS ESPECIALES DE TRABAJADORES INDEPENDIENTES</v>
      </c>
      <c r="Q1152" s="5" t="e">
        <f ca="1">IF($H1152="SI", $O1152, _xludf.NA())</f>
        <v>#NAME?</v>
      </c>
      <c r="R1152" s="5">
        <f>IF($H1152="NO",$O1152, _xludf.NA())</f>
        <v>38</v>
      </c>
      <c r="S1152" s="5" t="e">
        <f ca="1">IF($H1152="SI",$N1152, _xludf.NA())</f>
        <v>#NAME?</v>
      </c>
      <c r="T1152" s="5">
        <f>IF($H1152="NO",$N1152, _xludf.NA())</f>
        <v>278030</v>
      </c>
    </row>
    <row r="1153" spans="1:20" x14ac:dyDescent="0.3">
      <c r="A1153">
        <v>1152</v>
      </c>
      <c r="B1153" t="s">
        <v>15</v>
      </c>
      <c r="C1153">
        <v>290000</v>
      </c>
      <c r="D1153" t="s">
        <v>10</v>
      </c>
      <c r="E1153" t="s">
        <v>16</v>
      </c>
      <c r="F1153" t="s">
        <v>12</v>
      </c>
      <c r="G1153" t="s">
        <v>13</v>
      </c>
      <c r="H1153" t="s">
        <v>13</v>
      </c>
      <c r="I1153">
        <v>57</v>
      </c>
      <c r="J1153">
        <f>(moras__2[[#This Row],[EDAD]]-AVERAGE(I:I))/ _xlfn.STDEV.P(I:I)</f>
        <v>1.0653463718723624</v>
      </c>
      <c r="K1153" t="str">
        <f>IF(ABS(moras__2[[#This Row],[Z-Score de edad]])&gt;1.96, "Atípico","Normal")</f>
        <v>Normal</v>
      </c>
      <c r="L1153">
        <f>(moras__2[[#This Row],[SALARIO]]-AVERAGE(C:C)) / _xlfn.STDEV.P(C:C)</f>
        <v>-0.4532305516733573</v>
      </c>
      <c r="M1153" t="str">
        <f>IF(ABS(moras__2[[#This Row],[Z-Score de salario]])&gt;1.96, "Atípico", "Normal")</f>
        <v>Normal</v>
      </c>
      <c r="N1153" s="5">
        <f t="shared" si="51"/>
        <v>290000</v>
      </c>
      <c r="O1153" s="5">
        <f t="shared" si="52"/>
        <v>57</v>
      </c>
      <c r="P1153" s="5" t="str">
        <f t="shared" si="53"/>
        <v>ASALARIADO</v>
      </c>
      <c r="Q1153" s="5" t="e">
        <f ca="1">IF($H1153="SI", $O1153, _xludf.NA())</f>
        <v>#NAME?</v>
      </c>
      <c r="R1153" s="5">
        <f>IF($H1153="NO",$O1153, _xludf.NA())</f>
        <v>57</v>
      </c>
      <c r="S1153" s="5" t="e">
        <f ca="1">IF($H1153="SI",$N1153, _xludf.NA())</f>
        <v>#NAME?</v>
      </c>
      <c r="T1153" s="5">
        <f>IF($H1153="NO",$N1153, _xludf.NA())</f>
        <v>290000</v>
      </c>
    </row>
    <row r="1154" spans="1:20" x14ac:dyDescent="0.3">
      <c r="A1154">
        <v>1153</v>
      </c>
      <c r="B1154" t="s">
        <v>15</v>
      </c>
      <c r="C1154">
        <v>1122731</v>
      </c>
      <c r="D1154" t="s">
        <v>14</v>
      </c>
      <c r="E1154" t="s">
        <v>11</v>
      </c>
      <c r="F1154" t="s">
        <v>12</v>
      </c>
      <c r="G1154" t="s">
        <v>13</v>
      </c>
      <c r="H1154" t="s">
        <v>13</v>
      </c>
      <c r="I1154">
        <v>63</v>
      </c>
      <c r="J1154">
        <f>(moras__2[[#This Row],[EDAD]]-AVERAGE(I:I))/ _xlfn.STDEV.P(I:I)</f>
        <v>1.4888407293160755</v>
      </c>
      <c r="K1154" t="str">
        <f>IF(ABS(moras__2[[#This Row],[Z-Score de edad]])&gt;1.96, "Atípico","Normal")</f>
        <v>Normal</v>
      </c>
      <c r="L1154">
        <f>(moras__2[[#This Row],[SALARIO]]-AVERAGE(C:C)) / _xlfn.STDEV.P(C:C)</f>
        <v>0.57366445747070116</v>
      </c>
      <c r="M1154" t="str">
        <f>IF(ABS(moras__2[[#This Row],[Z-Score de salario]])&gt;1.96, "Atípico", "Normal")</f>
        <v>Normal</v>
      </c>
      <c r="N1154" s="5">
        <f t="shared" si="51"/>
        <v>1122731</v>
      </c>
      <c r="O1154" s="5">
        <f t="shared" si="52"/>
        <v>63</v>
      </c>
      <c r="P1154" s="5" t="str">
        <f t="shared" si="53"/>
        <v>PENSIONADOS EN SU PROPIO SISTEMA</v>
      </c>
      <c r="Q1154" s="5" t="e">
        <f ca="1">IF($H1154="SI", $O1154, _xludf.NA())</f>
        <v>#NAME?</v>
      </c>
      <c r="R1154" s="5">
        <f>IF($H1154="NO",$O1154, _xludf.NA())</f>
        <v>63</v>
      </c>
      <c r="S1154" s="5" t="e">
        <f ca="1">IF($H1154="SI",$N1154, _xludf.NA())</f>
        <v>#NAME?</v>
      </c>
      <c r="T1154" s="5">
        <f>IF($H1154="NO",$N1154, _xludf.NA())</f>
        <v>1122731</v>
      </c>
    </row>
    <row r="1155" spans="1:20" x14ac:dyDescent="0.3">
      <c r="A1155">
        <v>1154</v>
      </c>
      <c r="B1155" t="s">
        <v>15</v>
      </c>
      <c r="C1155">
        <v>1551166.5</v>
      </c>
      <c r="D1155" t="s">
        <v>10</v>
      </c>
      <c r="E1155" t="s">
        <v>11</v>
      </c>
      <c r="F1155" t="s">
        <v>12</v>
      </c>
      <c r="G1155" t="s">
        <v>13</v>
      </c>
      <c r="H1155" t="s">
        <v>13</v>
      </c>
      <c r="I1155">
        <v>31</v>
      </c>
      <c r="J1155">
        <f>(moras__2[[#This Row],[EDAD]]-AVERAGE(I:I))/ _xlfn.STDEV.P(I:I)</f>
        <v>-0.769795843717061</v>
      </c>
      <c r="K1155" t="str">
        <f>IF(ABS(moras__2[[#This Row],[Z-Score de edad]])&gt;1.96, "Atípico","Normal")</f>
        <v>Normal</v>
      </c>
      <c r="L1155">
        <f>(moras__2[[#This Row],[SALARIO]]-AVERAGE(C:C)) / _xlfn.STDEV.P(C:C)</f>
        <v>1.1019962677313246</v>
      </c>
      <c r="M1155" t="str">
        <f>IF(ABS(moras__2[[#This Row],[Z-Score de salario]])&gt;1.96, "Atípico", "Normal")</f>
        <v>Normal</v>
      </c>
      <c r="N1155" s="5">
        <f t="shared" ref="N1155:N1218" si="54">IF(ISBLANK(C1155),  MEDIAN($C$2:$C$5001), C1155)</f>
        <v>1551166.5</v>
      </c>
      <c r="O1155" s="5">
        <f t="shared" ref="O1155:O1218" si="55">IF(ISBLANK(I1155), MEDIAN($I$2:$I$5001), I1155)</f>
        <v>31</v>
      </c>
      <c r="P1155" s="5" t="str">
        <f t="shared" ref="P1155:P1218" si="56">IF(ISBLANK(D1155), "ASALARIADO", D1155)</f>
        <v>ASALARIADO</v>
      </c>
      <c r="Q1155" s="5" t="e">
        <f ca="1">IF($H1155="SI", $O1155, _xludf.NA())</f>
        <v>#NAME?</v>
      </c>
      <c r="R1155" s="5">
        <f>IF($H1155="NO",$O1155, _xludf.NA())</f>
        <v>31</v>
      </c>
      <c r="S1155" s="5" t="e">
        <f ca="1">IF($H1155="SI",$N1155, _xludf.NA())</f>
        <v>#NAME?</v>
      </c>
      <c r="T1155" s="5">
        <f>IF($H1155="NO",$N1155, _xludf.NA())</f>
        <v>1551166.5</v>
      </c>
    </row>
    <row r="1156" spans="1:20" x14ac:dyDescent="0.3">
      <c r="A1156">
        <v>1155</v>
      </c>
      <c r="B1156" t="s">
        <v>15</v>
      </c>
      <c r="C1156">
        <v>479260</v>
      </c>
      <c r="D1156" t="s">
        <v>10</v>
      </c>
      <c r="E1156" t="s">
        <v>16</v>
      </c>
      <c r="F1156" t="s">
        <v>12</v>
      </c>
      <c r="G1156" t="s">
        <v>13</v>
      </c>
      <c r="H1156" t="s">
        <v>13</v>
      </c>
      <c r="I1156">
        <v>28</v>
      </c>
      <c r="J1156">
        <f>(moras__2[[#This Row],[EDAD]]-AVERAGE(I:I))/ _xlfn.STDEV.P(I:I)</f>
        <v>-0.98154302243891756</v>
      </c>
      <c r="K1156" t="str">
        <f>IF(ABS(moras__2[[#This Row],[Z-Score de edad]])&gt;1.96, "Atípico","Normal")</f>
        <v>Normal</v>
      </c>
      <c r="L1156">
        <f>(moras__2[[#This Row],[SALARIO]]-AVERAGE(C:C)) / _xlfn.STDEV.P(C:C)</f>
        <v>-0.21984167887937642</v>
      </c>
      <c r="M1156" t="str">
        <f>IF(ABS(moras__2[[#This Row],[Z-Score de salario]])&gt;1.96, "Atípico", "Normal")</f>
        <v>Normal</v>
      </c>
      <c r="N1156" s="5">
        <f t="shared" si="54"/>
        <v>479260</v>
      </c>
      <c r="O1156" s="5">
        <f t="shared" si="55"/>
        <v>28</v>
      </c>
      <c r="P1156" s="5" t="str">
        <f t="shared" si="56"/>
        <v>ASALARIADO</v>
      </c>
      <c r="Q1156" s="5" t="e">
        <f ca="1">IF($H1156="SI", $O1156, _xludf.NA())</f>
        <v>#NAME?</v>
      </c>
      <c r="R1156" s="5">
        <f>IF($H1156="NO",$O1156, _xludf.NA())</f>
        <v>28</v>
      </c>
      <c r="S1156" s="5" t="e">
        <f ca="1">IF($H1156="SI",$N1156, _xludf.NA())</f>
        <v>#NAME?</v>
      </c>
      <c r="T1156" s="5">
        <f>IF($H1156="NO",$N1156, _xludf.NA())</f>
        <v>479260</v>
      </c>
    </row>
    <row r="1157" spans="1:20" x14ac:dyDescent="0.3">
      <c r="A1157">
        <v>1156</v>
      </c>
      <c r="B1157" t="s">
        <v>15</v>
      </c>
      <c r="C1157">
        <v>1235915</v>
      </c>
      <c r="D1157" t="s">
        <v>14</v>
      </c>
      <c r="E1157" t="s">
        <v>11</v>
      </c>
      <c r="F1157" t="s">
        <v>12</v>
      </c>
      <c r="G1157" t="s">
        <v>13</v>
      </c>
      <c r="H1157" t="s">
        <v>13</v>
      </c>
      <c r="I1157">
        <v>64</v>
      </c>
      <c r="J1157">
        <f>(moras__2[[#This Row],[EDAD]]-AVERAGE(I:I))/ _xlfn.STDEV.P(I:I)</f>
        <v>1.559423122223361</v>
      </c>
      <c r="K1157" t="str">
        <f>IF(ABS(moras__2[[#This Row],[Z-Score de edad]])&gt;1.96, "Atípico","Normal")</f>
        <v>Normal</v>
      </c>
      <c r="L1157">
        <f>(moras__2[[#This Row],[SALARIO]]-AVERAGE(C:C)) / _xlfn.STDEV.P(C:C)</f>
        <v>0.71323904363953727</v>
      </c>
      <c r="M1157" t="str">
        <f>IF(ABS(moras__2[[#This Row],[Z-Score de salario]])&gt;1.96, "Atípico", "Normal")</f>
        <v>Normal</v>
      </c>
      <c r="N1157" s="5">
        <f t="shared" si="54"/>
        <v>1235915</v>
      </c>
      <c r="O1157" s="5">
        <f t="shared" si="55"/>
        <v>64</v>
      </c>
      <c r="P1157" s="5" t="str">
        <f t="shared" si="56"/>
        <v>PENSIONADOS EN SU PROPIO SISTEMA</v>
      </c>
      <c r="Q1157" s="5" t="e">
        <f ca="1">IF($H1157="SI", $O1157, _xludf.NA())</f>
        <v>#NAME?</v>
      </c>
      <c r="R1157" s="5">
        <f>IF($H1157="NO",$O1157, _xludf.NA())</f>
        <v>64</v>
      </c>
      <c r="S1157" s="5" t="e">
        <f ca="1">IF($H1157="SI",$N1157, _xludf.NA())</f>
        <v>#NAME?</v>
      </c>
      <c r="T1157" s="5">
        <f>IF($H1157="NO",$N1157, _xludf.NA())</f>
        <v>1235915</v>
      </c>
    </row>
    <row r="1158" spans="1:20" x14ac:dyDescent="0.3">
      <c r="A1158">
        <v>1157</v>
      </c>
      <c r="B1158" t="s">
        <v>9</v>
      </c>
      <c r="C1158">
        <v>454230.29</v>
      </c>
      <c r="D1158" t="s">
        <v>10</v>
      </c>
      <c r="E1158" t="s">
        <v>11</v>
      </c>
      <c r="F1158" t="s">
        <v>12</v>
      </c>
      <c r="G1158" t="s">
        <v>13</v>
      </c>
      <c r="H1158" t="s">
        <v>13</v>
      </c>
      <c r="I1158">
        <v>42</v>
      </c>
      <c r="J1158">
        <f>(moras__2[[#This Row],[EDAD]]-AVERAGE(I:I))/ _xlfn.STDEV.P(I:I)</f>
        <v>6.6104782630796582E-3</v>
      </c>
      <c r="K1158" t="str">
        <f>IF(ABS(moras__2[[#This Row],[Z-Score de edad]])&gt;1.96, "Atípico","Normal")</f>
        <v>Normal</v>
      </c>
      <c r="L1158">
        <f>(moras__2[[#This Row],[SALARIO]]-AVERAGE(C:C)) / _xlfn.STDEV.P(C:C)</f>
        <v>-0.25070744979378112</v>
      </c>
      <c r="M1158" t="str">
        <f>IF(ABS(moras__2[[#This Row],[Z-Score de salario]])&gt;1.96, "Atípico", "Normal")</f>
        <v>Normal</v>
      </c>
      <c r="N1158" s="5">
        <f t="shared" si="54"/>
        <v>454230.29</v>
      </c>
      <c r="O1158" s="5">
        <f t="shared" si="55"/>
        <v>42</v>
      </c>
      <c r="P1158" s="5" t="str">
        <f t="shared" si="56"/>
        <v>ASALARIADO</v>
      </c>
      <c r="Q1158" s="5" t="e">
        <f ca="1">IF($H1158="SI", $O1158, _xludf.NA())</f>
        <v>#NAME?</v>
      </c>
      <c r="R1158" s="5">
        <f>IF($H1158="NO",$O1158, _xludf.NA())</f>
        <v>42</v>
      </c>
      <c r="S1158" s="5" t="e">
        <f ca="1">IF($H1158="SI",$N1158, _xludf.NA())</f>
        <v>#NAME?</v>
      </c>
      <c r="T1158" s="5">
        <f>IF($H1158="NO",$N1158, _xludf.NA())</f>
        <v>454230.29</v>
      </c>
    </row>
    <row r="1159" spans="1:20" x14ac:dyDescent="0.3">
      <c r="A1159">
        <v>1158</v>
      </c>
      <c r="B1159" t="s">
        <v>9</v>
      </c>
      <c r="C1159">
        <v>767326.7</v>
      </c>
      <c r="D1159" t="s">
        <v>10</v>
      </c>
      <c r="E1159" t="s">
        <v>11</v>
      </c>
      <c r="F1159" t="s">
        <v>12</v>
      </c>
      <c r="G1159" t="s">
        <v>13</v>
      </c>
      <c r="H1159" t="s">
        <v>13</v>
      </c>
      <c r="I1159">
        <v>37</v>
      </c>
      <c r="J1159">
        <f>(moras__2[[#This Row],[EDAD]]-AVERAGE(I:I))/ _xlfn.STDEV.P(I:I)</f>
        <v>-0.34630148627334789</v>
      </c>
      <c r="K1159" t="str">
        <f>IF(ABS(moras__2[[#This Row],[Z-Score de edad]])&gt;1.96, "Atípico","Normal")</f>
        <v>Normal</v>
      </c>
      <c r="L1159">
        <f>(moras__2[[#This Row],[SALARIO]]-AVERAGE(C:C)) / _xlfn.STDEV.P(C:C)</f>
        <v>0.13539219199921307</v>
      </c>
      <c r="M1159" t="str">
        <f>IF(ABS(moras__2[[#This Row],[Z-Score de salario]])&gt;1.96, "Atípico", "Normal")</f>
        <v>Normal</v>
      </c>
      <c r="N1159" s="5">
        <f t="shared" si="54"/>
        <v>767326.7</v>
      </c>
      <c r="O1159" s="5">
        <f t="shared" si="55"/>
        <v>37</v>
      </c>
      <c r="P1159" s="5" t="str">
        <f t="shared" si="56"/>
        <v>ASALARIADO</v>
      </c>
      <c r="Q1159" s="5" t="e">
        <f ca="1">IF($H1159="SI", $O1159, _xludf.NA())</f>
        <v>#NAME?</v>
      </c>
      <c r="R1159" s="5">
        <f>IF($H1159="NO",$O1159, _xludf.NA())</f>
        <v>37</v>
      </c>
      <c r="S1159" s="5" t="e">
        <f ca="1">IF($H1159="SI",$N1159, _xludf.NA())</f>
        <v>#NAME?</v>
      </c>
      <c r="T1159" s="5">
        <f>IF($H1159="NO",$N1159, _xludf.NA())</f>
        <v>767326.7</v>
      </c>
    </row>
    <row r="1160" spans="1:20" x14ac:dyDescent="0.3">
      <c r="A1160">
        <v>1159</v>
      </c>
      <c r="B1160" t="s">
        <v>9</v>
      </c>
      <c r="C1160">
        <v>322474</v>
      </c>
      <c r="D1160" t="s">
        <v>18</v>
      </c>
      <c r="E1160" t="s">
        <v>16</v>
      </c>
      <c r="F1160" t="s">
        <v>12</v>
      </c>
      <c r="G1160" t="s">
        <v>13</v>
      </c>
      <c r="H1160" t="s">
        <v>12</v>
      </c>
      <c r="I1160">
        <v>28</v>
      </c>
      <c r="J1160">
        <f>(moras__2[[#This Row],[EDAD]]-AVERAGE(I:I))/ _xlfn.STDEV.P(I:I)</f>
        <v>-0.98154302243891756</v>
      </c>
      <c r="K1160" t="str">
        <f>IF(ABS(moras__2[[#This Row],[Z-Score de edad]])&gt;1.96, "Atípico","Normal")</f>
        <v>Normal</v>
      </c>
      <c r="L1160">
        <f>(moras__2[[#This Row],[SALARIO]]-AVERAGE(C:C)) / _xlfn.STDEV.P(C:C)</f>
        <v>-0.41318474032858432</v>
      </c>
      <c r="M1160" t="str">
        <f>IF(ABS(moras__2[[#This Row],[Z-Score de salario]])&gt;1.96, "Atípico", "Normal")</f>
        <v>Normal</v>
      </c>
      <c r="N1160" s="5">
        <f t="shared" si="54"/>
        <v>322474</v>
      </c>
      <c r="O1160" s="5">
        <f t="shared" si="55"/>
        <v>28</v>
      </c>
      <c r="P1160" s="5" t="str">
        <f t="shared" si="56"/>
        <v>TRABAJADOR INDEPENDIENTE</v>
      </c>
      <c r="Q1160" s="5">
        <f>IF($H1160="SI", $O1160, _xludf.NA())</f>
        <v>28</v>
      </c>
      <c r="R1160" s="5" t="e">
        <f ca="1">IF($H1160="NO",$O1160, _xludf.NA())</f>
        <v>#NAME?</v>
      </c>
      <c r="S1160" s="5">
        <f>IF($H1160="SI",$N1160, _xludf.NA())</f>
        <v>322474</v>
      </c>
      <c r="T1160" s="5" t="e">
        <f ca="1">IF($H1160="NO",$N1160, _xludf.NA())</f>
        <v>#NAME?</v>
      </c>
    </row>
    <row r="1161" spans="1:20" x14ac:dyDescent="0.3">
      <c r="A1161">
        <v>1160</v>
      </c>
      <c r="B1161" t="s">
        <v>15</v>
      </c>
      <c r="C1161">
        <v>400000</v>
      </c>
      <c r="D1161" t="s">
        <v>10</v>
      </c>
      <c r="E1161" t="s">
        <v>16</v>
      </c>
      <c r="F1161" t="s">
        <v>12</v>
      </c>
      <c r="G1161" t="s">
        <v>13</v>
      </c>
      <c r="H1161" t="s">
        <v>12</v>
      </c>
      <c r="I1161">
        <v>37</v>
      </c>
      <c r="J1161">
        <f>(moras__2[[#This Row],[EDAD]]-AVERAGE(I:I))/ _xlfn.STDEV.P(I:I)</f>
        <v>-0.34630148627334789</v>
      </c>
      <c r="K1161" t="str">
        <f>IF(ABS(moras__2[[#This Row],[Z-Score de edad]])&gt;1.96, "Atípico","Normal")</f>
        <v>Normal</v>
      </c>
      <c r="L1161">
        <f>(moras__2[[#This Row],[SALARIO]]-AVERAGE(C:C)) / _xlfn.STDEV.P(C:C)</f>
        <v>-0.31758236395625966</v>
      </c>
      <c r="M1161" t="str">
        <f>IF(ABS(moras__2[[#This Row],[Z-Score de salario]])&gt;1.96, "Atípico", "Normal")</f>
        <v>Normal</v>
      </c>
      <c r="N1161" s="5">
        <f t="shared" si="54"/>
        <v>400000</v>
      </c>
      <c r="O1161" s="5">
        <f t="shared" si="55"/>
        <v>37</v>
      </c>
      <c r="P1161" s="5" t="str">
        <f t="shared" si="56"/>
        <v>ASALARIADO</v>
      </c>
      <c r="Q1161" s="5">
        <f>IF($H1161="SI", $O1161, _xludf.NA())</f>
        <v>37</v>
      </c>
      <c r="R1161" s="5" t="e">
        <f ca="1">IF($H1161="NO",$O1161, _xludf.NA())</f>
        <v>#NAME?</v>
      </c>
      <c r="S1161" s="5">
        <f>IF($H1161="SI",$N1161, _xludf.NA())</f>
        <v>400000</v>
      </c>
      <c r="T1161" s="5" t="e">
        <f ca="1">IF($H1161="NO",$N1161, _xludf.NA())</f>
        <v>#NAME?</v>
      </c>
    </row>
    <row r="1162" spans="1:20" x14ac:dyDescent="0.3">
      <c r="A1162">
        <v>1161</v>
      </c>
      <c r="B1162" t="s">
        <v>9</v>
      </c>
      <c r="C1162">
        <v>445799.84</v>
      </c>
      <c r="D1162" t="s">
        <v>10</v>
      </c>
      <c r="E1162" t="s">
        <v>16</v>
      </c>
      <c r="F1162" t="s">
        <v>12</v>
      </c>
      <c r="G1162" t="s">
        <v>12</v>
      </c>
      <c r="H1162" t="s">
        <v>13</v>
      </c>
      <c r="I1162">
        <v>34</v>
      </c>
      <c r="J1162">
        <f>(moras__2[[#This Row],[EDAD]]-AVERAGE(I:I))/ _xlfn.STDEV.P(I:I)</f>
        <v>-0.55804866499520445</v>
      </c>
      <c r="K1162" t="str">
        <f>IF(ABS(moras__2[[#This Row],[Z-Score de edad]])&gt;1.96, "Atípico","Normal")</f>
        <v>Normal</v>
      </c>
      <c r="L1162">
        <f>(moras__2[[#This Row],[SALARIO]]-AVERAGE(C:C)) / _xlfn.STDEV.P(C:C)</f>
        <v>-0.26110358855868659</v>
      </c>
      <c r="M1162" t="str">
        <f>IF(ABS(moras__2[[#This Row],[Z-Score de salario]])&gt;1.96, "Atípico", "Normal")</f>
        <v>Normal</v>
      </c>
      <c r="N1162" s="5">
        <f t="shared" si="54"/>
        <v>445799.84</v>
      </c>
      <c r="O1162" s="5">
        <f t="shared" si="55"/>
        <v>34</v>
      </c>
      <c r="P1162" s="5" t="str">
        <f t="shared" si="56"/>
        <v>ASALARIADO</v>
      </c>
      <c r="Q1162" s="5" t="e">
        <f ca="1">IF($H1162="SI", $O1162, _xludf.NA())</f>
        <v>#NAME?</v>
      </c>
      <c r="R1162" s="5">
        <f>IF($H1162="NO",$O1162, _xludf.NA())</f>
        <v>34</v>
      </c>
      <c r="S1162" s="5" t="e">
        <f ca="1">IF($H1162="SI",$N1162, _xludf.NA())</f>
        <v>#NAME?</v>
      </c>
      <c r="T1162" s="5">
        <f>IF($H1162="NO",$N1162, _xludf.NA())</f>
        <v>445799.84</v>
      </c>
    </row>
    <row r="1163" spans="1:20" x14ac:dyDescent="0.3">
      <c r="A1163">
        <v>1162</v>
      </c>
      <c r="B1163" t="s">
        <v>9</v>
      </c>
      <c r="C1163">
        <v>297046</v>
      </c>
      <c r="D1163" t="s">
        <v>17</v>
      </c>
      <c r="E1163" t="s">
        <v>16</v>
      </c>
      <c r="F1163" t="s">
        <v>12</v>
      </c>
      <c r="G1163" t="s">
        <v>13</v>
      </c>
      <c r="H1163" t="s">
        <v>13</v>
      </c>
      <c r="I1163">
        <v>48</v>
      </c>
      <c r="J1163">
        <f>(moras__2[[#This Row],[EDAD]]-AVERAGE(I:I))/ _xlfn.STDEV.P(I:I)</f>
        <v>0.43010483570679275</v>
      </c>
      <c r="K1163" t="str">
        <f>IF(ABS(moras__2[[#This Row],[Z-Score de edad]])&gt;1.96, "Atípico","Normal")</f>
        <v>Normal</v>
      </c>
      <c r="L1163">
        <f>(moras__2[[#This Row],[SALARIO]]-AVERAGE(C:C)) / _xlfn.STDEV.P(C:C)</f>
        <v>-0.44454166866740574</v>
      </c>
      <c r="M1163" t="str">
        <f>IF(ABS(moras__2[[#This Row],[Z-Score de salario]])&gt;1.96, "Atípico", "Normal")</f>
        <v>Normal</v>
      </c>
      <c r="N1163" s="5">
        <f t="shared" si="54"/>
        <v>297046</v>
      </c>
      <c r="O1163" s="5">
        <f t="shared" si="55"/>
        <v>48</v>
      </c>
      <c r="P1163" s="5" t="str">
        <f t="shared" si="56"/>
        <v>ASEGURADO VOLUNTARIO</v>
      </c>
      <c r="Q1163" s="5" t="e">
        <f ca="1">IF($H1163="SI", $O1163, _xludf.NA())</f>
        <v>#NAME?</v>
      </c>
      <c r="R1163" s="5">
        <f>IF($H1163="NO",$O1163, _xludf.NA())</f>
        <v>48</v>
      </c>
      <c r="S1163" s="5" t="e">
        <f ca="1">IF($H1163="SI",$N1163, _xludf.NA())</f>
        <v>#NAME?</v>
      </c>
      <c r="T1163" s="5">
        <f>IF($H1163="NO",$N1163, _xludf.NA())</f>
        <v>297046</v>
      </c>
    </row>
    <row r="1164" spans="1:20" x14ac:dyDescent="0.3">
      <c r="A1164">
        <v>1163</v>
      </c>
      <c r="B1164" t="s">
        <v>15</v>
      </c>
      <c r="C1164">
        <v>627720.31000000006</v>
      </c>
      <c r="D1164" t="s">
        <v>10</v>
      </c>
      <c r="E1164" t="s">
        <v>16</v>
      </c>
      <c r="F1164" t="s">
        <v>12</v>
      </c>
      <c r="G1164" t="s">
        <v>13</v>
      </c>
      <c r="H1164" t="s">
        <v>13</v>
      </c>
      <c r="I1164">
        <v>20</v>
      </c>
      <c r="J1164">
        <f>(moras__2[[#This Row],[EDAD]]-AVERAGE(I:I))/ _xlfn.STDEV.P(I:I)</f>
        <v>-1.5462021656972016</v>
      </c>
      <c r="K1164" t="str">
        <f>IF(ABS(moras__2[[#This Row],[Z-Score de edad]])&gt;1.96, "Atípico","Normal")</f>
        <v>Normal</v>
      </c>
      <c r="L1164">
        <f>(moras__2[[#This Row],[SALARIO]]-AVERAGE(C:C)) / _xlfn.STDEV.P(C:C)</f>
        <v>-3.6765569793753554E-2</v>
      </c>
      <c r="M1164" t="str">
        <f>IF(ABS(moras__2[[#This Row],[Z-Score de salario]])&gt;1.96, "Atípico", "Normal")</f>
        <v>Normal</v>
      </c>
      <c r="N1164" s="5">
        <f t="shared" si="54"/>
        <v>627720.31000000006</v>
      </c>
      <c r="O1164" s="5">
        <f t="shared" si="55"/>
        <v>20</v>
      </c>
      <c r="P1164" s="5" t="str">
        <f t="shared" si="56"/>
        <v>ASALARIADO</v>
      </c>
      <c r="Q1164" s="5" t="e">
        <f ca="1">IF($H1164="SI", $O1164, _xludf.NA())</f>
        <v>#NAME?</v>
      </c>
      <c r="R1164" s="5">
        <f>IF($H1164="NO",$O1164, _xludf.NA())</f>
        <v>20</v>
      </c>
      <c r="S1164" s="5" t="e">
        <f ca="1">IF($H1164="SI",$N1164, _xludf.NA())</f>
        <v>#NAME?</v>
      </c>
      <c r="T1164" s="5">
        <f>IF($H1164="NO",$N1164, _xludf.NA())</f>
        <v>627720.31000000006</v>
      </c>
    </row>
    <row r="1165" spans="1:20" x14ac:dyDescent="0.3">
      <c r="A1165">
        <v>1164</v>
      </c>
      <c r="B1165" t="s">
        <v>9</v>
      </c>
      <c r="C1165">
        <v>540000</v>
      </c>
      <c r="D1165" t="s">
        <v>10</v>
      </c>
      <c r="E1165" t="s">
        <v>16</v>
      </c>
      <c r="F1165" t="s">
        <v>12</v>
      </c>
      <c r="G1165" t="s">
        <v>13</v>
      </c>
      <c r="H1165" t="s">
        <v>13</v>
      </c>
      <c r="I1165">
        <v>28</v>
      </c>
      <c r="J1165">
        <f>(moras__2[[#This Row],[EDAD]]-AVERAGE(I:I))/ _xlfn.STDEV.P(I:I)</f>
        <v>-0.98154302243891756</v>
      </c>
      <c r="K1165" t="str">
        <f>IF(ABS(moras__2[[#This Row],[Z-Score de edad]])&gt;1.96, "Atípico","Normal")</f>
        <v>Normal</v>
      </c>
      <c r="L1165">
        <f>(moras__2[[#This Row],[SALARIO]]-AVERAGE(C:C)) / _xlfn.STDEV.P(C:C)</f>
        <v>-0.14493921595268086</v>
      </c>
      <c r="M1165" t="str">
        <f>IF(ABS(moras__2[[#This Row],[Z-Score de salario]])&gt;1.96, "Atípico", "Normal")</f>
        <v>Normal</v>
      </c>
      <c r="N1165" s="5">
        <f t="shared" si="54"/>
        <v>540000</v>
      </c>
      <c r="O1165" s="5">
        <f t="shared" si="55"/>
        <v>28</v>
      </c>
      <c r="P1165" s="5" t="str">
        <f t="shared" si="56"/>
        <v>ASALARIADO</v>
      </c>
      <c r="Q1165" s="5" t="e">
        <f ca="1">IF($H1165="SI", $O1165, _xludf.NA())</f>
        <v>#NAME?</v>
      </c>
      <c r="R1165" s="5">
        <f>IF($H1165="NO",$O1165, _xludf.NA())</f>
        <v>28</v>
      </c>
      <c r="S1165" s="5" t="e">
        <f ca="1">IF($H1165="SI",$N1165, _xludf.NA())</f>
        <v>#NAME?</v>
      </c>
      <c r="T1165" s="5">
        <f>IF($H1165="NO",$N1165, _xludf.NA())</f>
        <v>540000</v>
      </c>
    </row>
    <row r="1166" spans="1:20" x14ac:dyDescent="0.3">
      <c r="A1166">
        <v>1165</v>
      </c>
      <c r="B1166" t="s">
        <v>15</v>
      </c>
      <c r="C1166">
        <v>475832.5</v>
      </c>
      <c r="D1166" t="s">
        <v>10</v>
      </c>
      <c r="E1166" t="s">
        <v>16</v>
      </c>
      <c r="F1166" t="s">
        <v>12</v>
      </c>
      <c r="G1166" t="s">
        <v>13</v>
      </c>
      <c r="H1166" t="s">
        <v>13</v>
      </c>
      <c r="I1166">
        <v>26</v>
      </c>
      <c r="J1166">
        <f>(moras__2[[#This Row],[EDAD]]-AVERAGE(I:I))/ _xlfn.STDEV.P(I:I)</f>
        <v>-1.1227078082534885</v>
      </c>
      <c r="K1166" t="str">
        <f>IF(ABS(moras__2[[#This Row],[Z-Score de edad]])&gt;1.96, "Atípico","Normal")</f>
        <v>Normal</v>
      </c>
      <c r="L1166">
        <f>(moras__2[[#This Row],[SALARIO]]-AVERAGE(C:C)) / _xlfn.STDEV.P(C:C)</f>
        <v>-0.22406835309210688</v>
      </c>
      <c r="M1166" t="str">
        <f>IF(ABS(moras__2[[#This Row],[Z-Score de salario]])&gt;1.96, "Atípico", "Normal")</f>
        <v>Normal</v>
      </c>
      <c r="N1166" s="5">
        <f t="shared" si="54"/>
        <v>475832.5</v>
      </c>
      <c r="O1166" s="5">
        <f t="shared" si="55"/>
        <v>26</v>
      </c>
      <c r="P1166" s="5" t="str">
        <f t="shared" si="56"/>
        <v>ASALARIADO</v>
      </c>
      <c r="Q1166" s="5" t="e">
        <f ca="1">IF($H1166="SI", $O1166, _xludf.NA())</f>
        <v>#NAME?</v>
      </c>
      <c r="R1166" s="5">
        <f>IF($H1166="NO",$O1166, _xludf.NA())</f>
        <v>26</v>
      </c>
      <c r="S1166" s="5" t="e">
        <f ca="1">IF($H1166="SI",$N1166, _xludf.NA())</f>
        <v>#NAME?</v>
      </c>
      <c r="T1166" s="5">
        <f>IF($H1166="NO",$N1166, _xludf.NA())</f>
        <v>475832.5</v>
      </c>
    </row>
    <row r="1167" spans="1:20" x14ac:dyDescent="0.3">
      <c r="A1167">
        <v>1166</v>
      </c>
      <c r="B1167" t="s">
        <v>9</v>
      </c>
      <c r="C1167">
        <v>324516.38</v>
      </c>
      <c r="D1167" t="s">
        <v>10</v>
      </c>
      <c r="E1167" t="s">
        <v>11</v>
      </c>
      <c r="F1167" t="s">
        <v>12</v>
      </c>
      <c r="G1167" t="s">
        <v>13</v>
      </c>
      <c r="H1167" t="s">
        <v>13</v>
      </c>
      <c r="I1167">
        <v>54</v>
      </c>
      <c r="J1167">
        <f>(moras__2[[#This Row],[EDAD]]-AVERAGE(I:I))/ _xlfn.STDEV.P(I:I)</f>
        <v>0.85359919315050581</v>
      </c>
      <c r="K1167" t="str">
        <f>IF(ABS(moras__2[[#This Row],[Z-Score de edad]])&gt;1.96, "Atípico","Normal")</f>
        <v>Normal</v>
      </c>
      <c r="L1167">
        <f>(moras__2[[#This Row],[SALARIO]]-AVERAGE(C:C)) / _xlfn.STDEV.P(C:C)</f>
        <v>-0.41066614809558755</v>
      </c>
      <c r="M1167" t="str">
        <f>IF(ABS(moras__2[[#This Row],[Z-Score de salario]])&gt;1.96, "Atípico", "Normal")</f>
        <v>Normal</v>
      </c>
      <c r="N1167" s="5">
        <f t="shared" si="54"/>
        <v>324516.38</v>
      </c>
      <c r="O1167" s="5">
        <f t="shared" si="55"/>
        <v>54</v>
      </c>
      <c r="P1167" s="5" t="str">
        <f t="shared" si="56"/>
        <v>ASALARIADO</v>
      </c>
      <c r="Q1167" s="5" t="e">
        <f ca="1">IF($H1167="SI", $O1167, _xludf.NA())</f>
        <v>#NAME?</v>
      </c>
      <c r="R1167" s="5">
        <f>IF($H1167="NO",$O1167, _xludf.NA())</f>
        <v>54</v>
      </c>
      <c r="S1167" s="5" t="e">
        <f ca="1">IF($H1167="SI",$N1167, _xludf.NA())</f>
        <v>#NAME?</v>
      </c>
      <c r="T1167" s="5">
        <f>IF($H1167="NO",$N1167, _xludf.NA())</f>
        <v>324516.38</v>
      </c>
    </row>
    <row r="1168" spans="1:20" x14ac:dyDescent="0.3">
      <c r="A1168">
        <v>1167</v>
      </c>
      <c r="B1168" t="s">
        <v>15</v>
      </c>
      <c r="C1168">
        <v>3300500</v>
      </c>
      <c r="D1168" t="s">
        <v>10</v>
      </c>
      <c r="E1168" t="s">
        <v>16</v>
      </c>
      <c r="F1168" t="s">
        <v>12</v>
      </c>
      <c r="G1168" t="s">
        <v>13</v>
      </c>
      <c r="H1168" t="s">
        <v>13</v>
      </c>
      <c r="I1168">
        <v>48</v>
      </c>
      <c r="J1168">
        <f>(moras__2[[#This Row],[EDAD]]-AVERAGE(I:I))/ _xlfn.STDEV.P(I:I)</f>
        <v>0.43010483570679275</v>
      </c>
      <c r="K1168" t="str">
        <f>IF(ABS(moras__2[[#This Row],[Z-Score de edad]])&gt;1.96, "Atípico","Normal")</f>
        <v>Normal</v>
      </c>
      <c r="L1168">
        <f>(moras__2[[#This Row],[SALARIO]]-AVERAGE(C:C)) / _xlfn.STDEV.P(C:C)</f>
        <v>3.2592137130750283</v>
      </c>
      <c r="M1168" t="str">
        <f>IF(ABS(moras__2[[#This Row],[Z-Score de salario]])&gt;1.96, "Atípico", "Normal")</f>
        <v>Atípico</v>
      </c>
      <c r="N1168" s="5">
        <f t="shared" si="54"/>
        <v>3300500</v>
      </c>
      <c r="O1168" s="5">
        <f t="shared" si="55"/>
        <v>48</v>
      </c>
      <c r="P1168" s="5" t="str">
        <f t="shared" si="56"/>
        <v>ASALARIADO</v>
      </c>
      <c r="Q1168" s="5" t="e">
        <f ca="1">IF($H1168="SI", $O1168, _xludf.NA())</f>
        <v>#NAME?</v>
      </c>
      <c r="R1168" s="5">
        <f>IF($H1168="NO",$O1168, _xludf.NA())</f>
        <v>48</v>
      </c>
      <c r="S1168" s="5" t="e">
        <f ca="1">IF($H1168="SI",$N1168, _xludf.NA())</f>
        <v>#NAME?</v>
      </c>
      <c r="T1168" s="5">
        <f>IF($H1168="NO",$N1168, _xludf.NA())</f>
        <v>3300500</v>
      </c>
    </row>
    <row r="1169" spans="1:20" x14ac:dyDescent="0.3">
      <c r="A1169">
        <v>1168</v>
      </c>
      <c r="B1169" t="s">
        <v>9</v>
      </c>
      <c r="C1169">
        <v>387626</v>
      </c>
      <c r="D1169" t="s">
        <v>18</v>
      </c>
      <c r="E1169" t="s">
        <v>16</v>
      </c>
      <c r="F1169" t="s">
        <v>12</v>
      </c>
      <c r="G1169" t="s">
        <v>13</v>
      </c>
      <c r="H1169" t="s">
        <v>12</v>
      </c>
      <c r="I1169">
        <v>32</v>
      </c>
      <c r="J1169">
        <f>(moras__2[[#This Row],[EDAD]]-AVERAGE(I:I))/ _xlfn.STDEV.P(I:I)</f>
        <v>-0.69921345080977548</v>
      </c>
      <c r="K1169" t="str">
        <f>IF(ABS(moras__2[[#This Row],[Z-Score de edad]])&gt;1.96, "Atípico","Normal")</f>
        <v>Normal</v>
      </c>
      <c r="L1169">
        <f>(moras__2[[#This Row],[SALARIO]]-AVERAGE(C:C)) / _xlfn.STDEV.P(C:C)</f>
        <v>-0.33284155190909026</v>
      </c>
      <c r="M1169" t="str">
        <f>IF(ABS(moras__2[[#This Row],[Z-Score de salario]])&gt;1.96, "Atípico", "Normal")</f>
        <v>Normal</v>
      </c>
      <c r="N1169" s="5">
        <f t="shared" si="54"/>
        <v>387626</v>
      </c>
      <c r="O1169" s="5">
        <f t="shared" si="55"/>
        <v>32</v>
      </c>
      <c r="P1169" s="5" t="str">
        <f t="shared" si="56"/>
        <v>TRABAJADOR INDEPENDIENTE</v>
      </c>
      <c r="Q1169" s="5">
        <f>IF($H1169="SI", $O1169, _xludf.NA())</f>
        <v>32</v>
      </c>
      <c r="R1169" s="5" t="e">
        <f ca="1">IF($H1169="NO",$O1169, _xludf.NA())</f>
        <v>#NAME?</v>
      </c>
      <c r="S1169" s="5">
        <f>IF($H1169="SI",$N1169, _xludf.NA())</f>
        <v>387626</v>
      </c>
      <c r="T1169" s="5" t="e">
        <f ca="1">IF($H1169="NO",$N1169, _xludf.NA())</f>
        <v>#NAME?</v>
      </c>
    </row>
    <row r="1170" spans="1:20" x14ac:dyDescent="0.3">
      <c r="A1170">
        <v>1169</v>
      </c>
      <c r="B1170" t="s">
        <v>9</v>
      </c>
      <c r="C1170">
        <v>802029</v>
      </c>
      <c r="D1170" t="s">
        <v>18</v>
      </c>
      <c r="E1170" t="s">
        <v>16</v>
      </c>
      <c r="F1170" t="s">
        <v>12</v>
      </c>
      <c r="G1170" t="s">
        <v>13</v>
      </c>
      <c r="H1170" t="s">
        <v>13</v>
      </c>
      <c r="I1170">
        <v>60</v>
      </c>
      <c r="J1170">
        <f>(moras__2[[#This Row],[EDAD]]-AVERAGE(I:I))/ _xlfn.STDEV.P(I:I)</f>
        <v>1.2770935505942189</v>
      </c>
      <c r="K1170" t="str">
        <f>IF(ABS(moras__2[[#This Row],[Z-Score de edad]])&gt;1.96, "Atípico","Normal")</f>
        <v>Normal</v>
      </c>
      <c r="L1170">
        <f>(moras__2[[#This Row],[SALARIO]]-AVERAGE(C:C)) / _xlfn.STDEV.P(C:C)</f>
        <v>0.17818586567753164</v>
      </c>
      <c r="M1170" t="str">
        <f>IF(ABS(moras__2[[#This Row],[Z-Score de salario]])&gt;1.96, "Atípico", "Normal")</f>
        <v>Normal</v>
      </c>
      <c r="N1170" s="5">
        <f t="shared" si="54"/>
        <v>802029</v>
      </c>
      <c r="O1170" s="5">
        <f t="shared" si="55"/>
        <v>60</v>
      </c>
      <c r="P1170" s="5" t="str">
        <f t="shared" si="56"/>
        <v>TRABAJADOR INDEPENDIENTE</v>
      </c>
      <c r="Q1170" s="5" t="e">
        <f ca="1">IF($H1170="SI", $O1170, _xludf.NA())</f>
        <v>#NAME?</v>
      </c>
      <c r="R1170" s="5">
        <f>IF($H1170="NO",$O1170, _xludf.NA())</f>
        <v>60</v>
      </c>
      <c r="S1170" s="5" t="e">
        <f ca="1">IF($H1170="SI",$N1170, _xludf.NA())</f>
        <v>#NAME?</v>
      </c>
      <c r="T1170" s="5">
        <f>IF($H1170="NO",$N1170, _xludf.NA())</f>
        <v>802029</v>
      </c>
    </row>
    <row r="1171" spans="1:20" x14ac:dyDescent="0.3">
      <c r="A1171">
        <v>1170</v>
      </c>
      <c r="B1171" t="s">
        <v>9</v>
      </c>
      <c r="C1171">
        <v>331171</v>
      </c>
      <c r="D1171" t="s">
        <v>10</v>
      </c>
      <c r="E1171" t="s">
        <v>16</v>
      </c>
      <c r="F1171" t="s">
        <v>12</v>
      </c>
      <c r="G1171" t="s">
        <v>13</v>
      </c>
      <c r="H1171" t="s">
        <v>13</v>
      </c>
      <c r="I1171">
        <v>47</v>
      </c>
      <c r="J1171">
        <f>(moras__2[[#This Row],[EDAD]]-AVERAGE(I:I))/ _xlfn.STDEV.P(I:I)</f>
        <v>0.35952244279950724</v>
      </c>
      <c r="K1171" t="str">
        <f>IF(ABS(moras__2[[#This Row],[Z-Score de edad]])&gt;1.96, "Atípico","Normal")</f>
        <v>Normal</v>
      </c>
      <c r="L1171">
        <f>(moras__2[[#This Row],[SALARIO]]-AVERAGE(C:C)) / _xlfn.STDEV.P(C:C)</f>
        <v>-0.40245990134153342</v>
      </c>
      <c r="M1171" t="str">
        <f>IF(ABS(moras__2[[#This Row],[Z-Score de salario]])&gt;1.96, "Atípico", "Normal")</f>
        <v>Normal</v>
      </c>
      <c r="N1171" s="5">
        <f t="shared" si="54"/>
        <v>331171</v>
      </c>
      <c r="O1171" s="5">
        <f t="shared" si="55"/>
        <v>47</v>
      </c>
      <c r="P1171" s="5" t="str">
        <f t="shared" si="56"/>
        <v>ASALARIADO</v>
      </c>
      <c r="Q1171" s="5" t="e">
        <f ca="1">IF($H1171="SI", $O1171, _xludf.NA())</f>
        <v>#NAME?</v>
      </c>
      <c r="R1171" s="5">
        <f>IF($H1171="NO",$O1171, _xludf.NA())</f>
        <v>47</v>
      </c>
      <c r="S1171" s="5" t="e">
        <f ca="1">IF($H1171="SI",$N1171, _xludf.NA())</f>
        <v>#NAME?</v>
      </c>
      <c r="T1171" s="5">
        <f>IF($H1171="NO",$N1171, _xludf.NA())</f>
        <v>331171</v>
      </c>
    </row>
    <row r="1172" spans="1:20" x14ac:dyDescent="0.3">
      <c r="A1172">
        <v>1171</v>
      </c>
      <c r="B1172" t="s">
        <v>9</v>
      </c>
      <c r="C1172">
        <v>3652052.72</v>
      </c>
      <c r="D1172" t="s">
        <v>14</v>
      </c>
      <c r="E1172" t="s">
        <v>11</v>
      </c>
      <c r="F1172" t="s">
        <v>12</v>
      </c>
      <c r="G1172" t="s">
        <v>13</v>
      </c>
      <c r="H1172" t="s">
        <v>13</v>
      </c>
      <c r="I1172">
        <v>67</v>
      </c>
      <c r="J1172">
        <f>(moras__2[[#This Row],[EDAD]]-AVERAGE(I:I))/ _xlfn.STDEV.P(I:I)</f>
        <v>1.7711703009452175</v>
      </c>
      <c r="K1172" t="str">
        <f>IF(ABS(moras__2[[#This Row],[Z-Score de edad]])&gt;1.96, "Atípico","Normal")</f>
        <v>Normal</v>
      </c>
      <c r="L1172">
        <f>(moras__2[[#This Row],[SALARIO]]-AVERAGE(C:C)) / _xlfn.STDEV.P(C:C)</f>
        <v>3.6927363435751763</v>
      </c>
      <c r="M1172" t="str">
        <f>IF(ABS(moras__2[[#This Row],[Z-Score de salario]])&gt;1.96, "Atípico", "Normal")</f>
        <v>Atípico</v>
      </c>
      <c r="N1172" s="5">
        <f t="shared" si="54"/>
        <v>3652052.72</v>
      </c>
      <c r="O1172" s="5">
        <f t="shared" si="55"/>
        <v>67</v>
      </c>
      <c r="P1172" s="5" t="str">
        <f t="shared" si="56"/>
        <v>PENSIONADOS EN SU PROPIO SISTEMA</v>
      </c>
      <c r="Q1172" s="5" t="e">
        <f ca="1">IF($H1172="SI", $O1172, _xludf.NA())</f>
        <v>#NAME?</v>
      </c>
      <c r="R1172" s="5">
        <f>IF($H1172="NO",$O1172, _xludf.NA())</f>
        <v>67</v>
      </c>
      <c r="S1172" s="5" t="e">
        <f ca="1">IF($H1172="SI",$N1172, _xludf.NA())</f>
        <v>#NAME?</v>
      </c>
      <c r="T1172" s="5">
        <f>IF($H1172="NO",$N1172, _xludf.NA())</f>
        <v>3652052.72</v>
      </c>
    </row>
    <row r="1173" spans="1:20" x14ac:dyDescent="0.3">
      <c r="A1173">
        <v>1172</v>
      </c>
      <c r="B1173" t="s">
        <v>9</v>
      </c>
      <c r="C1173">
        <v>2036980.28</v>
      </c>
      <c r="D1173" t="s">
        <v>10</v>
      </c>
      <c r="E1173" t="s">
        <v>16</v>
      </c>
      <c r="F1173" t="s">
        <v>12</v>
      </c>
      <c r="G1173" t="s">
        <v>13</v>
      </c>
      <c r="H1173" t="s">
        <v>13</v>
      </c>
      <c r="I1173">
        <v>36</v>
      </c>
      <c r="J1173">
        <f>(moras__2[[#This Row],[EDAD]]-AVERAGE(I:I))/ _xlfn.STDEV.P(I:I)</f>
        <v>-0.41688387918063341</v>
      </c>
      <c r="K1173" t="str">
        <f>IF(ABS(moras__2[[#This Row],[Z-Score de edad]])&gt;1.96, "Atípico","Normal")</f>
        <v>Normal</v>
      </c>
      <c r="L1173">
        <f>(moras__2[[#This Row],[SALARIO]]-AVERAGE(C:C)) / _xlfn.STDEV.P(C:C)</f>
        <v>1.701084984322168</v>
      </c>
      <c r="M1173" t="str">
        <f>IF(ABS(moras__2[[#This Row],[Z-Score de salario]])&gt;1.96, "Atípico", "Normal")</f>
        <v>Normal</v>
      </c>
      <c r="N1173" s="5">
        <f t="shared" si="54"/>
        <v>2036980.28</v>
      </c>
      <c r="O1173" s="5">
        <f t="shared" si="55"/>
        <v>36</v>
      </c>
      <c r="P1173" s="5" t="str">
        <f t="shared" si="56"/>
        <v>ASALARIADO</v>
      </c>
      <c r="Q1173" s="5" t="e">
        <f ca="1">IF($H1173="SI", $O1173, _xludf.NA())</f>
        <v>#NAME?</v>
      </c>
      <c r="R1173" s="5">
        <f>IF($H1173="NO",$O1173, _xludf.NA())</f>
        <v>36</v>
      </c>
      <c r="S1173" s="5" t="e">
        <f ca="1">IF($H1173="SI",$N1173, _xludf.NA())</f>
        <v>#NAME?</v>
      </c>
      <c r="T1173" s="5">
        <f>IF($H1173="NO",$N1173, _xludf.NA())</f>
        <v>2036980.28</v>
      </c>
    </row>
    <row r="1174" spans="1:20" x14ac:dyDescent="0.3">
      <c r="A1174">
        <v>1173</v>
      </c>
      <c r="B1174" t="s">
        <v>9</v>
      </c>
      <c r="C1174">
        <v>279463.71999999997</v>
      </c>
      <c r="D1174" t="s">
        <v>14</v>
      </c>
      <c r="E1174" t="s">
        <v>11</v>
      </c>
      <c r="F1174" t="s">
        <v>12</v>
      </c>
      <c r="G1174" t="s">
        <v>13</v>
      </c>
      <c r="H1174" t="s">
        <v>13</v>
      </c>
      <c r="I1174">
        <v>72</v>
      </c>
      <c r="J1174">
        <f>(moras__2[[#This Row],[EDAD]]-AVERAGE(I:I))/ _xlfn.STDEV.P(I:I)</f>
        <v>2.1240822654816451</v>
      </c>
      <c r="K1174" t="str">
        <f>IF(ABS(moras__2[[#This Row],[Z-Score de edad]])&gt;1.96, "Atípico","Normal")</f>
        <v>Atípico</v>
      </c>
      <c r="L1174">
        <f>(moras__2[[#This Row],[SALARIO]]-AVERAGE(C:C)) / _xlfn.STDEV.P(C:C)</f>
        <v>-0.46622352701226555</v>
      </c>
      <c r="M1174" t="str">
        <f>IF(ABS(moras__2[[#This Row],[Z-Score de salario]])&gt;1.96, "Atípico", "Normal")</f>
        <v>Normal</v>
      </c>
      <c r="N1174" s="5">
        <f t="shared" si="54"/>
        <v>279463.71999999997</v>
      </c>
      <c r="O1174" s="5">
        <f t="shared" si="55"/>
        <v>72</v>
      </c>
      <c r="P1174" s="5" t="str">
        <f t="shared" si="56"/>
        <v>PENSIONADOS EN SU PROPIO SISTEMA</v>
      </c>
      <c r="Q1174" s="5" t="e">
        <f ca="1">IF($H1174="SI", $O1174, _xludf.NA())</f>
        <v>#NAME?</v>
      </c>
      <c r="R1174" s="5">
        <f>IF($H1174="NO",$O1174, _xludf.NA())</f>
        <v>72</v>
      </c>
      <c r="S1174" s="5" t="e">
        <f ca="1">IF($H1174="SI",$N1174, _xludf.NA())</f>
        <v>#NAME?</v>
      </c>
      <c r="T1174" s="5">
        <f>IF($H1174="NO",$N1174, _xludf.NA())</f>
        <v>279463.71999999997</v>
      </c>
    </row>
    <row r="1175" spans="1:20" x14ac:dyDescent="0.3">
      <c r="A1175">
        <v>1174</v>
      </c>
      <c r="B1175" t="s">
        <v>9</v>
      </c>
      <c r="C1175">
        <v>170013.99</v>
      </c>
      <c r="D1175" t="s">
        <v>10</v>
      </c>
      <c r="E1175" t="s">
        <v>16</v>
      </c>
      <c r="F1175" t="s">
        <v>12</v>
      </c>
      <c r="G1175" t="s">
        <v>13</v>
      </c>
      <c r="H1175" t="s">
        <v>13</v>
      </c>
      <c r="I1175">
        <v>40</v>
      </c>
      <c r="J1175">
        <f>(moras__2[[#This Row],[EDAD]]-AVERAGE(I:I))/ _xlfn.STDEV.P(I:I)</f>
        <v>-0.13455430755149136</v>
      </c>
      <c r="K1175" t="str">
        <f>IF(ABS(moras__2[[#This Row],[Z-Score de edad]])&gt;1.96, "Atípico","Normal")</f>
        <v>Normal</v>
      </c>
      <c r="L1175">
        <f>(moras__2[[#This Row],[SALARIO]]-AVERAGE(C:C)) / _xlfn.STDEV.P(C:C)</f>
        <v>-0.60119314083613506</v>
      </c>
      <c r="M1175" t="str">
        <f>IF(ABS(moras__2[[#This Row],[Z-Score de salario]])&gt;1.96, "Atípico", "Normal")</f>
        <v>Normal</v>
      </c>
      <c r="N1175" s="5">
        <f t="shared" si="54"/>
        <v>170013.99</v>
      </c>
      <c r="O1175" s="5">
        <f t="shared" si="55"/>
        <v>40</v>
      </c>
      <c r="P1175" s="5" t="str">
        <f t="shared" si="56"/>
        <v>ASALARIADO</v>
      </c>
      <c r="Q1175" s="5" t="e">
        <f ca="1">IF($H1175="SI", $O1175, _xludf.NA())</f>
        <v>#NAME?</v>
      </c>
      <c r="R1175" s="5">
        <f>IF($H1175="NO",$O1175, _xludf.NA())</f>
        <v>40</v>
      </c>
      <c r="S1175" s="5" t="e">
        <f ca="1">IF($H1175="SI",$N1175, _xludf.NA())</f>
        <v>#NAME?</v>
      </c>
      <c r="T1175" s="5">
        <f>IF($H1175="NO",$N1175, _xludf.NA())</f>
        <v>170013.99</v>
      </c>
    </row>
    <row r="1176" spans="1:20" x14ac:dyDescent="0.3">
      <c r="A1176">
        <v>1175</v>
      </c>
      <c r="B1176" t="s">
        <v>15</v>
      </c>
      <c r="C1176">
        <v>307580</v>
      </c>
      <c r="D1176" t="s">
        <v>10</v>
      </c>
      <c r="E1176" t="s">
        <v>16</v>
      </c>
      <c r="F1176" t="s">
        <v>12</v>
      </c>
      <c r="G1176" t="s">
        <v>13</v>
      </c>
      <c r="H1176" t="s">
        <v>13</v>
      </c>
      <c r="I1176">
        <v>19</v>
      </c>
      <c r="J1176">
        <f>(moras__2[[#This Row],[EDAD]]-AVERAGE(I:I))/ _xlfn.STDEV.P(I:I)</f>
        <v>-1.6167845586044871</v>
      </c>
      <c r="K1176" t="str">
        <f>IF(ABS(moras__2[[#This Row],[Z-Score de edad]])&gt;1.96, "Atípico","Normal")</f>
        <v>Normal</v>
      </c>
      <c r="L1176">
        <f>(moras__2[[#This Row],[SALARIO]]-AVERAGE(C:C)) / _xlfn.STDEV.P(C:C)</f>
        <v>-0.43155150494547934</v>
      </c>
      <c r="M1176" t="str">
        <f>IF(ABS(moras__2[[#This Row],[Z-Score de salario]])&gt;1.96, "Atípico", "Normal")</f>
        <v>Normal</v>
      </c>
      <c r="N1176" s="5">
        <f t="shared" si="54"/>
        <v>307580</v>
      </c>
      <c r="O1176" s="5">
        <f t="shared" si="55"/>
        <v>19</v>
      </c>
      <c r="P1176" s="5" t="str">
        <f t="shared" si="56"/>
        <v>ASALARIADO</v>
      </c>
      <c r="Q1176" s="5" t="e">
        <f ca="1">IF($H1176="SI", $O1176, _xludf.NA())</f>
        <v>#NAME?</v>
      </c>
      <c r="R1176" s="5">
        <f>IF($H1176="NO",$O1176, _xludf.NA())</f>
        <v>19</v>
      </c>
      <c r="S1176" s="5" t="e">
        <f ca="1">IF($H1176="SI",$N1176, _xludf.NA())</f>
        <v>#NAME?</v>
      </c>
      <c r="T1176" s="5">
        <f>IF($H1176="NO",$N1176, _xludf.NA())</f>
        <v>307580</v>
      </c>
    </row>
    <row r="1177" spans="1:20" x14ac:dyDescent="0.3">
      <c r="A1177">
        <v>1176</v>
      </c>
      <c r="B1177" t="s">
        <v>9</v>
      </c>
      <c r="C1177">
        <v>729689.4</v>
      </c>
      <c r="D1177" t="s">
        <v>10</v>
      </c>
      <c r="E1177" t="s">
        <v>16</v>
      </c>
      <c r="F1177" t="s">
        <v>12</v>
      </c>
      <c r="G1177" t="s">
        <v>12</v>
      </c>
      <c r="H1177" t="s">
        <v>13</v>
      </c>
      <c r="I1177">
        <v>38</v>
      </c>
      <c r="J1177">
        <f>(moras__2[[#This Row],[EDAD]]-AVERAGE(I:I))/ _xlfn.STDEV.P(I:I)</f>
        <v>-0.27571909336606237</v>
      </c>
      <c r="K1177" t="str">
        <f>IF(ABS(moras__2[[#This Row],[Z-Score de edad]])&gt;1.96, "Atípico","Normal")</f>
        <v>Normal</v>
      </c>
      <c r="L1177">
        <f>(moras__2[[#This Row],[SALARIO]]-AVERAGE(C:C)) / _xlfn.STDEV.P(C:C)</f>
        <v>8.8979178039533896E-2</v>
      </c>
      <c r="M1177" t="str">
        <f>IF(ABS(moras__2[[#This Row],[Z-Score de salario]])&gt;1.96, "Atípico", "Normal")</f>
        <v>Normal</v>
      </c>
      <c r="N1177" s="5">
        <f t="shared" si="54"/>
        <v>729689.4</v>
      </c>
      <c r="O1177" s="5">
        <f t="shared" si="55"/>
        <v>38</v>
      </c>
      <c r="P1177" s="5" t="str">
        <f t="shared" si="56"/>
        <v>ASALARIADO</v>
      </c>
      <c r="Q1177" s="5" t="e">
        <f ca="1">IF($H1177="SI", $O1177, _xludf.NA())</f>
        <v>#NAME?</v>
      </c>
      <c r="R1177" s="5">
        <f>IF($H1177="NO",$O1177, _xludf.NA())</f>
        <v>38</v>
      </c>
      <c r="S1177" s="5" t="e">
        <f ca="1">IF($H1177="SI",$N1177, _xludf.NA())</f>
        <v>#NAME?</v>
      </c>
      <c r="T1177" s="5">
        <f>IF($H1177="NO",$N1177, _xludf.NA())</f>
        <v>729689.4</v>
      </c>
    </row>
    <row r="1178" spans="1:20" x14ac:dyDescent="0.3">
      <c r="A1178">
        <v>1177</v>
      </c>
      <c r="B1178" t="s">
        <v>15</v>
      </c>
      <c r="C1178">
        <v>287862.75</v>
      </c>
      <c r="D1178" t="s">
        <v>10</v>
      </c>
      <c r="E1178" t="s">
        <v>11</v>
      </c>
      <c r="F1178" t="s">
        <v>12</v>
      </c>
      <c r="G1178" t="s">
        <v>13</v>
      </c>
      <c r="H1178" t="s">
        <v>13</v>
      </c>
      <c r="I1178">
        <v>56</v>
      </c>
      <c r="J1178">
        <f>(moras__2[[#This Row],[EDAD]]-AVERAGE(I:I))/ _xlfn.STDEV.P(I:I)</f>
        <v>0.99476397896507684</v>
      </c>
      <c r="K1178" t="str">
        <f>IF(ABS(moras__2[[#This Row],[Z-Score de edad]])&gt;1.96, "Atípico","Normal")</f>
        <v>Normal</v>
      </c>
      <c r="L1178">
        <f>(moras__2[[#This Row],[SALARIO]]-AVERAGE(C:C)) / _xlfn.STDEV.P(C:C)</f>
        <v>-0.45586613430243339</v>
      </c>
      <c r="M1178" t="str">
        <f>IF(ABS(moras__2[[#This Row],[Z-Score de salario]])&gt;1.96, "Atípico", "Normal")</f>
        <v>Normal</v>
      </c>
      <c r="N1178" s="5">
        <f t="shared" si="54"/>
        <v>287862.75</v>
      </c>
      <c r="O1178" s="5">
        <f t="shared" si="55"/>
        <v>56</v>
      </c>
      <c r="P1178" s="5" t="str">
        <f t="shared" si="56"/>
        <v>ASALARIADO</v>
      </c>
      <c r="Q1178" s="5" t="e">
        <f ca="1">IF($H1178="SI", $O1178, _xludf.NA())</f>
        <v>#NAME?</v>
      </c>
      <c r="R1178" s="5">
        <f>IF($H1178="NO",$O1178, _xludf.NA())</f>
        <v>56</v>
      </c>
      <c r="S1178" s="5" t="e">
        <f ca="1">IF($H1178="SI",$N1178, _xludf.NA())</f>
        <v>#NAME?</v>
      </c>
      <c r="T1178" s="5">
        <f>IF($H1178="NO",$N1178, _xludf.NA())</f>
        <v>287862.75</v>
      </c>
    </row>
    <row r="1179" spans="1:20" x14ac:dyDescent="0.3">
      <c r="A1179">
        <v>1178</v>
      </c>
      <c r="B1179" t="s">
        <v>9</v>
      </c>
      <c r="C1179">
        <v>420583.35</v>
      </c>
      <c r="D1179" t="s">
        <v>10</v>
      </c>
      <c r="E1179" t="s">
        <v>16</v>
      </c>
      <c r="F1179" t="s">
        <v>12</v>
      </c>
      <c r="G1179" t="s">
        <v>13</v>
      </c>
      <c r="H1179" t="s">
        <v>13</v>
      </c>
      <c r="I1179">
        <v>42</v>
      </c>
      <c r="J1179">
        <f>(moras__2[[#This Row],[EDAD]]-AVERAGE(I:I))/ _xlfn.STDEV.P(I:I)</f>
        <v>6.6104782630796582E-3</v>
      </c>
      <c r="K1179" t="str">
        <f>IF(ABS(moras__2[[#This Row],[Z-Score de edad]])&gt;1.96, "Atípico","Normal")</f>
        <v>Normal</v>
      </c>
      <c r="L1179">
        <f>(moras__2[[#This Row],[SALARIO]]-AVERAGE(C:C)) / _xlfn.STDEV.P(C:C)</f>
        <v>-0.29219969009583496</v>
      </c>
      <c r="M1179" t="str">
        <f>IF(ABS(moras__2[[#This Row],[Z-Score de salario]])&gt;1.96, "Atípico", "Normal")</f>
        <v>Normal</v>
      </c>
      <c r="N1179" s="5">
        <f t="shared" si="54"/>
        <v>420583.35</v>
      </c>
      <c r="O1179" s="5">
        <f t="shared" si="55"/>
        <v>42</v>
      </c>
      <c r="P1179" s="5" t="str">
        <f t="shared" si="56"/>
        <v>ASALARIADO</v>
      </c>
      <c r="Q1179" s="5" t="e">
        <f ca="1">IF($H1179="SI", $O1179, _xludf.NA())</f>
        <v>#NAME?</v>
      </c>
      <c r="R1179" s="5">
        <f>IF($H1179="NO",$O1179, _xludf.NA())</f>
        <v>42</v>
      </c>
      <c r="S1179" s="5" t="e">
        <f ca="1">IF($H1179="SI",$N1179, _xludf.NA())</f>
        <v>#NAME?</v>
      </c>
      <c r="T1179" s="5">
        <f>IF($H1179="NO",$N1179, _xludf.NA())</f>
        <v>420583.35</v>
      </c>
    </row>
    <row r="1180" spans="1:20" x14ac:dyDescent="0.3">
      <c r="A1180">
        <v>1179</v>
      </c>
      <c r="B1180" t="s">
        <v>15</v>
      </c>
      <c r="C1180">
        <v>716640</v>
      </c>
      <c r="D1180" t="s">
        <v>10</v>
      </c>
      <c r="E1180" t="s">
        <v>16</v>
      </c>
      <c r="F1180" t="s">
        <v>12</v>
      </c>
      <c r="G1180" t="s">
        <v>13</v>
      </c>
      <c r="H1180" t="s">
        <v>13</v>
      </c>
      <c r="I1180">
        <v>31</v>
      </c>
      <c r="J1180">
        <f>(moras__2[[#This Row],[EDAD]]-AVERAGE(I:I))/ _xlfn.STDEV.P(I:I)</f>
        <v>-0.769795843717061</v>
      </c>
      <c r="K1180" t="str">
        <f>IF(ABS(moras__2[[#This Row],[Z-Score de edad]])&gt;1.96, "Atípico","Normal")</f>
        <v>Normal</v>
      </c>
      <c r="L1180">
        <f>(moras__2[[#This Row],[SALARIO]]-AVERAGE(C:C)) / _xlfn.STDEV.P(C:C)</f>
        <v>7.2887110214120282E-2</v>
      </c>
      <c r="M1180" t="str">
        <f>IF(ABS(moras__2[[#This Row],[Z-Score de salario]])&gt;1.96, "Atípico", "Normal")</f>
        <v>Normal</v>
      </c>
      <c r="N1180" s="5">
        <f t="shared" si="54"/>
        <v>716640</v>
      </c>
      <c r="O1180" s="5">
        <f t="shared" si="55"/>
        <v>31</v>
      </c>
      <c r="P1180" s="5" t="str">
        <f t="shared" si="56"/>
        <v>ASALARIADO</v>
      </c>
      <c r="Q1180" s="5" t="e">
        <f ca="1">IF($H1180="SI", $O1180, _xludf.NA())</f>
        <v>#NAME?</v>
      </c>
      <c r="R1180" s="5">
        <f>IF($H1180="NO",$O1180, _xludf.NA())</f>
        <v>31</v>
      </c>
      <c r="S1180" s="5" t="e">
        <f ca="1">IF($H1180="SI",$N1180, _xludf.NA())</f>
        <v>#NAME?</v>
      </c>
      <c r="T1180" s="5">
        <f>IF($H1180="NO",$N1180, _xludf.NA())</f>
        <v>716640</v>
      </c>
    </row>
    <row r="1181" spans="1:20" x14ac:dyDescent="0.3">
      <c r="A1181">
        <v>1180</v>
      </c>
      <c r="B1181" t="s">
        <v>9</v>
      </c>
      <c r="C1181">
        <v>330000</v>
      </c>
      <c r="D1181" t="s">
        <v>10</v>
      </c>
      <c r="E1181" t="s">
        <v>16</v>
      </c>
      <c r="F1181" t="s">
        <v>12</v>
      </c>
      <c r="G1181" t="s">
        <v>12</v>
      </c>
      <c r="H1181" t="s">
        <v>12</v>
      </c>
      <c r="I1181">
        <v>56</v>
      </c>
      <c r="J1181">
        <f>(moras__2[[#This Row],[EDAD]]-AVERAGE(I:I))/ _xlfn.STDEV.P(I:I)</f>
        <v>0.99476397896507684</v>
      </c>
      <c r="K1181" t="str">
        <f>IF(ABS(moras__2[[#This Row],[Z-Score de edad]])&gt;1.96, "Atípico","Normal")</f>
        <v>Normal</v>
      </c>
      <c r="L1181">
        <f>(moras__2[[#This Row],[SALARIO]]-AVERAGE(C:C)) / _xlfn.STDEV.P(C:C)</f>
        <v>-0.40390393795804908</v>
      </c>
      <c r="M1181" t="str">
        <f>IF(ABS(moras__2[[#This Row],[Z-Score de salario]])&gt;1.96, "Atípico", "Normal")</f>
        <v>Normal</v>
      </c>
      <c r="N1181" s="5">
        <f t="shared" si="54"/>
        <v>330000</v>
      </c>
      <c r="O1181" s="5">
        <f t="shared" si="55"/>
        <v>56</v>
      </c>
      <c r="P1181" s="5" t="str">
        <f t="shared" si="56"/>
        <v>ASALARIADO</v>
      </c>
      <c r="Q1181" s="5">
        <f>IF($H1181="SI", $O1181, _xludf.NA())</f>
        <v>56</v>
      </c>
      <c r="R1181" s="5" t="e">
        <f ca="1">IF($H1181="NO",$O1181, _xludf.NA())</f>
        <v>#NAME?</v>
      </c>
      <c r="S1181" s="5">
        <f>IF($H1181="SI",$N1181, _xludf.NA())</f>
        <v>330000</v>
      </c>
      <c r="T1181" s="5" t="e">
        <f ca="1">IF($H1181="NO",$N1181, _xludf.NA())</f>
        <v>#NAME?</v>
      </c>
    </row>
    <row r="1182" spans="1:20" x14ac:dyDescent="0.3">
      <c r="A1182">
        <v>1181</v>
      </c>
      <c r="B1182" t="s">
        <v>9</v>
      </c>
      <c r="C1182">
        <v>389716.32</v>
      </c>
      <c r="D1182" t="s">
        <v>10</v>
      </c>
      <c r="E1182" t="s">
        <v>16</v>
      </c>
      <c r="F1182" t="s">
        <v>12</v>
      </c>
      <c r="G1182" t="s">
        <v>13</v>
      </c>
      <c r="H1182" t="s">
        <v>13</v>
      </c>
      <c r="I1182">
        <v>50</v>
      </c>
      <c r="J1182">
        <f>(moras__2[[#This Row],[EDAD]]-AVERAGE(I:I))/ _xlfn.STDEV.P(I:I)</f>
        <v>0.57126962152136374</v>
      </c>
      <c r="K1182" t="str">
        <f>IF(ABS(moras__2[[#This Row],[Z-Score de edad]])&gt;1.96, "Atípico","Normal")</f>
        <v>Normal</v>
      </c>
      <c r="L1182">
        <f>(moras__2[[#This Row],[SALARIO]]-AVERAGE(C:C)) / _xlfn.STDEV.P(C:C)</f>
        <v>-0.3302638417295557</v>
      </c>
      <c r="M1182" t="str">
        <f>IF(ABS(moras__2[[#This Row],[Z-Score de salario]])&gt;1.96, "Atípico", "Normal")</f>
        <v>Normal</v>
      </c>
      <c r="N1182" s="5">
        <f t="shared" si="54"/>
        <v>389716.32</v>
      </c>
      <c r="O1182" s="5">
        <f t="shared" si="55"/>
        <v>50</v>
      </c>
      <c r="P1182" s="5" t="str">
        <f t="shared" si="56"/>
        <v>ASALARIADO</v>
      </c>
      <c r="Q1182" s="5" t="e">
        <f ca="1">IF($H1182="SI", $O1182, _xludf.NA())</f>
        <v>#NAME?</v>
      </c>
      <c r="R1182" s="5">
        <f>IF($H1182="NO",$O1182, _xludf.NA())</f>
        <v>50</v>
      </c>
      <c r="S1182" s="5" t="e">
        <f ca="1">IF($H1182="SI",$N1182, _xludf.NA())</f>
        <v>#NAME?</v>
      </c>
      <c r="T1182" s="5">
        <f>IF($H1182="NO",$N1182, _xludf.NA())</f>
        <v>389716.32</v>
      </c>
    </row>
    <row r="1183" spans="1:20" x14ac:dyDescent="0.3">
      <c r="A1183">
        <v>1182</v>
      </c>
      <c r="B1183" t="s">
        <v>15</v>
      </c>
      <c r="C1183">
        <v>297046</v>
      </c>
      <c r="D1183" t="s">
        <v>17</v>
      </c>
      <c r="E1183" t="s">
        <v>16</v>
      </c>
      <c r="F1183" t="s">
        <v>12</v>
      </c>
      <c r="G1183" t="s">
        <v>13</v>
      </c>
      <c r="H1183" t="s">
        <v>13</v>
      </c>
      <c r="I1183">
        <v>42</v>
      </c>
      <c r="J1183">
        <f>(moras__2[[#This Row],[EDAD]]-AVERAGE(I:I))/ _xlfn.STDEV.P(I:I)</f>
        <v>6.6104782630796582E-3</v>
      </c>
      <c r="K1183" t="str">
        <f>IF(ABS(moras__2[[#This Row],[Z-Score de edad]])&gt;1.96, "Atípico","Normal")</f>
        <v>Normal</v>
      </c>
      <c r="L1183">
        <f>(moras__2[[#This Row],[SALARIO]]-AVERAGE(C:C)) / _xlfn.STDEV.P(C:C)</f>
        <v>-0.44454166866740574</v>
      </c>
      <c r="M1183" t="str">
        <f>IF(ABS(moras__2[[#This Row],[Z-Score de salario]])&gt;1.96, "Atípico", "Normal")</f>
        <v>Normal</v>
      </c>
      <c r="N1183" s="5">
        <f t="shared" si="54"/>
        <v>297046</v>
      </c>
      <c r="O1183" s="5">
        <f t="shared" si="55"/>
        <v>42</v>
      </c>
      <c r="P1183" s="5" t="str">
        <f t="shared" si="56"/>
        <v>ASEGURADO VOLUNTARIO</v>
      </c>
      <c r="Q1183" s="5" t="e">
        <f ca="1">IF($H1183="SI", $O1183, _xludf.NA())</f>
        <v>#NAME?</v>
      </c>
      <c r="R1183" s="5">
        <f>IF($H1183="NO",$O1183, _xludf.NA())</f>
        <v>42</v>
      </c>
      <c r="S1183" s="5" t="e">
        <f ca="1">IF($H1183="SI",$N1183, _xludf.NA())</f>
        <v>#NAME?</v>
      </c>
      <c r="T1183" s="5">
        <f>IF($H1183="NO",$N1183, _xludf.NA())</f>
        <v>297046</v>
      </c>
    </row>
    <row r="1184" spans="1:20" x14ac:dyDescent="0.3">
      <c r="A1184">
        <v>1183</v>
      </c>
      <c r="B1184" t="s">
        <v>15</v>
      </c>
      <c r="C1184">
        <v>299647</v>
      </c>
      <c r="D1184" t="s">
        <v>17</v>
      </c>
      <c r="E1184" t="s">
        <v>16</v>
      </c>
      <c r="F1184" t="s">
        <v>12</v>
      </c>
      <c r="G1184" t="s">
        <v>13</v>
      </c>
      <c r="H1184" t="s">
        <v>13</v>
      </c>
      <c r="I1184">
        <v>83</v>
      </c>
      <c r="J1184">
        <f>(moras__2[[#This Row],[EDAD]]-AVERAGE(I:I))/ _xlfn.STDEV.P(I:I)</f>
        <v>2.9004885874617856</v>
      </c>
      <c r="K1184" t="str">
        <f>IF(ABS(moras__2[[#This Row],[Z-Score de edad]])&gt;1.96, "Atípico","Normal")</f>
        <v>Atípico</v>
      </c>
      <c r="L1184">
        <f>(moras__2[[#This Row],[SALARIO]]-AVERAGE(C:C)) / _xlfn.STDEV.P(C:C)</f>
        <v>-0.44133420561056785</v>
      </c>
      <c r="M1184" t="str">
        <f>IF(ABS(moras__2[[#This Row],[Z-Score de salario]])&gt;1.96, "Atípico", "Normal")</f>
        <v>Normal</v>
      </c>
      <c r="N1184" s="5">
        <f t="shared" si="54"/>
        <v>299647</v>
      </c>
      <c r="O1184" s="5">
        <f t="shared" si="55"/>
        <v>83</v>
      </c>
      <c r="P1184" s="5" t="str">
        <f t="shared" si="56"/>
        <v>ASEGURADO VOLUNTARIO</v>
      </c>
      <c r="Q1184" s="5" t="e">
        <f ca="1">IF($H1184="SI", $O1184, _xludf.NA())</f>
        <v>#NAME?</v>
      </c>
      <c r="R1184" s="5">
        <f>IF($H1184="NO",$O1184, _xludf.NA())</f>
        <v>83</v>
      </c>
      <c r="S1184" s="5" t="e">
        <f ca="1">IF($H1184="SI",$N1184, _xludf.NA())</f>
        <v>#NAME?</v>
      </c>
      <c r="T1184" s="5">
        <f>IF($H1184="NO",$N1184, _xludf.NA())</f>
        <v>299647</v>
      </c>
    </row>
    <row r="1185" spans="1:20" x14ac:dyDescent="0.3">
      <c r="A1185">
        <v>1184</v>
      </c>
      <c r="B1185" t="s">
        <v>15</v>
      </c>
      <c r="C1185">
        <v>530654.96</v>
      </c>
      <c r="D1185" t="s">
        <v>10</v>
      </c>
      <c r="E1185" t="s">
        <v>16</v>
      </c>
      <c r="F1185" t="s">
        <v>12</v>
      </c>
      <c r="G1185" t="s">
        <v>13</v>
      </c>
      <c r="H1185" t="s">
        <v>13</v>
      </c>
      <c r="I1185">
        <v>26</v>
      </c>
      <c r="J1185">
        <f>(moras__2[[#This Row],[EDAD]]-AVERAGE(I:I))/ _xlfn.STDEV.P(I:I)</f>
        <v>-1.1227078082534885</v>
      </c>
      <c r="K1185" t="str">
        <f>IF(ABS(moras__2[[#This Row],[Z-Score de edad]])&gt;1.96, "Atípico","Normal")</f>
        <v>Normal</v>
      </c>
      <c r="L1185">
        <f>(moras__2[[#This Row],[SALARIO]]-AVERAGE(C:C)) / _xlfn.STDEV.P(C:C)</f>
        <v>-0.15646319540853351</v>
      </c>
      <c r="M1185" t="str">
        <f>IF(ABS(moras__2[[#This Row],[Z-Score de salario]])&gt;1.96, "Atípico", "Normal")</f>
        <v>Normal</v>
      </c>
      <c r="N1185" s="5">
        <f t="shared" si="54"/>
        <v>530654.96</v>
      </c>
      <c r="O1185" s="5">
        <f t="shared" si="55"/>
        <v>26</v>
      </c>
      <c r="P1185" s="5" t="str">
        <f t="shared" si="56"/>
        <v>ASALARIADO</v>
      </c>
      <c r="Q1185" s="5" t="e">
        <f ca="1">IF($H1185="SI", $O1185, _xludf.NA())</f>
        <v>#NAME?</v>
      </c>
      <c r="R1185" s="5">
        <f>IF($H1185="NO",$O1185, _xludf.NA())</f>
        <v>26</v>
      </c>
      <c r="S1185" s="5" t="e">
        <f ca="1">IF($H1185="SI",$N1185, _xludf.NA())</f>
        <v>#NAME?</v>
      </c>
      <c r="T1185" s="5">
        <f>IF($H1185="NO",$N1185, _xludf.NA())</f>
        <v>530654.96</v>
      </c>
    </row>
    <row r="1186" spans="1:20" x14ac:dyDescent="0.3">
      <c r="A1186">
        <v>1185</v>
      </c>
      <c r="B1186" t="s">
        <v>15</v>
      </c>
      <c r="C1186">
        <v>580000</v>
      </c>
      <c r="D1186" t="s">
        <v>10</v>
      </c>
      <c r="E1186" t="s">
        <v>16</v>
      </c>
      <c r="F1186" t="s">
        <v>12</v>
      </c>
      <c r="G1186" t="s">
        <v>13</v>
      </c>
      <c r="H1186" t="s">
        <v>13</v>
      </c>
      <c r="I1186">
        <v>29</v>
      </c>
      <c r="J1186">
        <f>(moras__2[[#This Row],[EDAD]]-AVERAGE(I:I))/ _xlfn.STDEV.P(I:I)</f>
        <v>-0.91096062953163204</v>
      </c>
      <c r="K1186" t="str">
        <f>IF(ABS(moras__2[[#This Row],[Z-Score de edad]])&gt;1.96, "Atípico","Normal")</f>
        <v>Normal</v>
      </c>
      <c r="L1186">
        <f>(moras__2[[#This Row],[SALARIO]]-AVERAGE(C:C)) / _xlfn.STDEV.P(C:C)</f>
        <v>-9.561260223737264E-2</v>
      </c>
      <c r="M1186" t="str">
        <f>IF(ABS(moras__2[[#This Row],[Z-Score de salario]])&gt;1.96, "Atípico", "Normal")</f>
        <v>Normal</v>
      </c>
      <c r="N1186" s="5">
        <f t="shared" si="54"/>
        <v>580000</v>
      </c>
      <c r="O1186" s="5">
        <f t="shared" si="55"/>
        <v>29</v>
      </c>
      <c r="P1186" s="5" t="str">
        <f t="shared" si="56"/>
        <v>ASALARIADO</v>
      </c>
      <c r="Q1186" s="5" t="e">
        <f ca="1">IF($H1186="SI", $O1186, _xludf.NA())</f>
        <v>#NAME?</v>
      </c>
      <c r="R1186" s="5">
        <f>IF($H1186="NO",$O1186, _xludf.NA())</f>
        <v>29</v>
      </c>
      <c r="S1186" s="5" t="e">
        <f ca="1">IF($H1186="SI",$N1186, _xludf.NA())</f>
        <v>#NAME?</v>
      </c>
      <c r="T1186" s="5">
        <f>IF($H1186="NO",$N1186, _xludf.NA())</f>
        <v>580000</v>
      </c>
    </row>
    <row r="1187" spans="1:20" x14ac:dyDescent="0.3">
      <c r="A1187">
        <v>1186</v>
      </c>
      <c r="B1187" t="s">
        <v>15</v>
      </c>
      <c r="C1187">
        <v>590156.81999999995</v>
      </c>
      <c r="D1187" t="s">
        <v>10</v>
      </c>
      <c r="E1187" t="s">
        <v>16</v>
      </c>
      <c r="F1187" t="s">
        <v>12</v>
      </c>
      <c r="G1187" t="s">
        <v>13</v>
      </c>
      <c r="H1187" t="s">
        <v>13</v>
      </c>
      <c r="I1187">
        <v>27</v>
      </c>
      <c r="J1187">
        <f>(moras__2[[#This Row],[EDAD]]-AVERAGE(I:I))/ _xlfn.STDEV.P(I:I)</f>
        <v>-1.052125415346203</v>
      </c>
      <c r="K1187" t="str">
        <f>IF(ABS(moras__2[[#This Row],[Z-Score de edad]])&gt;1.96, "Atípico","Normal")</f>
        <v>Normal</v>
      </c>
      <c r="L1187">
        <f>(moras__2[[#This Row],[SALARIO]]-AVERAGE(C:C)) / _xlfn.STDEV.P(C:C)</f>
        <v>-8.3087563819474769E-2</v>
      </c>
      <c r="M1187" t="str">
        <f>IF(ABS(moras__2[[#This Row],[Z-Score de salario]])&gt;1.96, "Atípico", "Normal")</f>
        <v>Normal</v>
      </c>
      <c r="N1187" s="5">
        <f t="shared" si="54"/>
        <v>590156.81999999995</v>
      </c>
      <c r="O1187" s="5">
        <f t="shared" si="55"/>
        <v>27</v>
      </c>
      <c r="P1187" s="5" t="str">
        <f t="shared" si="56"/>
        <v>ASALARIADO</v>
      </c>
      <c r="Q1187" s="5" t="e">
        <f ca="1">IF($H1187="SI", $O1187, _xludf.NA())</f>
        <v>#NAME?</v>
      </c>
      <c r="R1187" s="5">
        <f>IF($H1187="NO",$O1187, _xludf.NA())</f>
        <v>27</v>
      </c>
      <c r="S1187" s="5" t="e">
        <f ca="1">IF($H1187="SI",$N1187, _xludf.NA())</f>
        <v>#NAME?</v>
      </c>
      <c r="T1187" s="5">
        <f>IF($H1187="NO",$N1187, _xludf.NA())</f>
        <v>590156.81999999995</v>
      </c>
    </row>
    <row r="1188" spans="1:20" x14ac:dyDescent="0.3">
      <c r="A1188">
        <v>1187</v>
      </c>
      <c r="B1188" t="s">
        <v>15</v>
      </c>
      <c r="C1188">
        <v>1136716.6599999999</v>
      </c>
      <c r="D1188" t="s">
        <v>10</v>
      </c>
      <c r="E1188" t="s">
        <v>16</v>
      </c>
      <c r="F1188" t="s">
        <v>12</v>
      </c>
      <c r="G1188" t="s">
        <v>13</v>
      </c>
      <c r="H1188" t="s">
        <v>13</v>
      </c>
      <c r="I1188">
        <v>27</v>
      </c>
      <c r="J1188">
        <f>(moras__2[[#This Row],[EDAD]]-AVERAGE(I:I))/ _xlfn.STDEV.P(I:I)</f>
        <v>-1.052125415346203</v>
      </c>
      <c r="K1188" t="str">
        <f>IF(ABS(moras__2[[#This Row],[Z-Score de edad]])&gt;1.96, "Atípico","Normal")</f>
        <v>Normal</v>
      </c>
      <c r="L1188">
        <f>(moras__2[[#This Row],[SALARIO]]-AVERAGE(C:C)) / _xlfn.STDEV.P(C:C)</f>
        <v>0.59091108868004194</v>
      </c>
      <c r="M1188" t="str">
        <f>IF(ABS(moras__2[[#This Row],[Z-Score de salario]])&gt;1.96, "Atípico", "Normal")</f>
        <v>Normal</v>
      </c>
      <c r="N1188" s="5">
        <f t="shared" si="54"/>
        <v>1136716.6599999999</v>
      </c>
      <c r="O1188" s="5">
        <f t="shared" si="55"/>
        <v>27</v>
      </c>
      <c r="P1188" s="5" t="str">
        <f t="shared" si="56"/>
        <v>ASALARIADO</v>
      </c>
      <c r="Q1188" s="5" t="e">
        <f ca="1">IF($H1188="SI", $O1188, _xludf.NA())</f>
        <v>#NAME?</v>
      </c>
      <c r="R1188" s="5">
        <f>IF($H1188="NO",$O1188, _xludf.NA())</f>
        <v>27</v>
      </c>
      <c r="S1188" s="5" t="e">
        <f ca="1">IF($H1188="SI",$N1188, _xludf.NA())</f>
        <v>#NAME?</v>
      </c>
      <c r="T1188" s="5">
        <f>IF($H1188="NO",$N1188, _xludf.NA())</f>
        <v>1136716.6599999999</v>
      </c>
    </row>
    <row r="1189" spans="1:20" x14ac:dyDescent="0.3">
      <c r="A1189">
        <v>1188</v>
      </c>
      <c r="B1189" t="s">
        <v>9</v>
      </c>
      <c r="C1189">
        <v>458557</v>
      </c>
      <c r="D1189" t="s">
        <v>18</v>
      </c>
      <c r="E1189" t="s">
        <v>16</v>
      </c>
      <c r="F1189" t="s">
        <v>12</v>
      </c>
      <c r="G1189" t="s">
        <v>13</v>
      </c>
      <c r="H1189" t="s">
        <v>13</v>
      </c>
      <c r="I1189">
        <v>42</v>
      </c>
      <c r="J1189">
        <f>(moras__2[[#This Row],[EDAD]]-AVERAGE(I:I))/ _xlfn.STDEV.P(I:I)</f>
        <v>6.6104782630796582E-3</v>
      </c>
      <c r="K1189" t="str">
        <f>IF(ABS(moras__2[[#This Row],[Z-Score de edad]])&gt;1.96, "Atípico","Normal")</f>
        <v>Normal</v>
      </c>
      <c r="L1189">
        <f>(moras__2[[#This Row],[SALARIO]]-AVERAGE(C:C)) / _xlfn.STDEV.P(C:C)</f>
        <v>-0.24537190097307707</v>
      </c>
      <c r="M1189" t="str">
        <f>IF(ABS(moras__2[[#This Row],[Z-Score de salario]])&gt;1.96, "Atípico", "Normal")</f>
        <v>Normal</v>
      </c>
      <c r="N1189" s="5">
        <f t="shared" si="54"/>
        <v>458557</v>
      </c>
      <c r="O1189" s="5">
        <f t="shared" si="55"/>
        <v>42</v>
      </c>
      <c r="P1189" s="5" t="str">
        <f t="shared" si="56"/>
        <v>TRABAJADOR INDEPENDIENTE</v>
      </c>
      <c r="Q1189" s="5" t="e">
        <f ca="1">IF($H1189="SI", $O1189, _xludf.NA())</f>
        <v>#NAME?</v>
      </c>
      <c r="R1189" s="5">
        <f>IF($H1189="NO",$O1189, _xludf.NA())</f>
        <v>42</v>
      </c>
      <c r="S1189" s="5" t="e">
        <f ca="1">IF($H1189="SI",$N1189, _xludf.NA())</f>
        <v>#NAME?</v>
      </c>
      <c r="T1189" s="5">
        <f>IF($H1189="NO",$N1189, _xludf.NA())</f>
        <v>458557</v>
      </c>
    </row>
    <row r="1190" spans="1:20" x14ac:dyDescent="0.3">
      <c r="A1190">
        <v>1189</v>
      </c>
      <c r="B1190" t="s">
        <v>9</v>
      </c>
      <c r="C1190">
        <v>1273490.6299999999</v>
      </c>
      <c r="D1190" t="s">
        <v>10</v>
      </c>
      <c r="E1190" t="s">
        <v>16</v>
      </c>
      <c r="F1190" t="s">
        <v>12</v>
      </c>
      <c r="G1190" t="s">
        <v>13</v>
      </c>
      <c r="H1190" t="s">
        <v>13</v>
      </c>
      <c r="I1190">
        <v>27</v>
      </c>
      <c r="J1190">
        <f>(moras__2[[#This Row],[EDAD]]-AVERAGE(I:I))/ _xlfn.STDEV.P(I:I)</f>
        <v>-1.052125415346203</v>
      </c>
      <c r="K1190" t="str">
        <f>IF(ABS(moras__2[[#This Row],[Z-Score de edad]])&gt;1.96, "Atípico","Normal")</f>
        <v>Normal</v>
      </c>
      <c r="L1190">
        <f>(moras__2[[#This Row],[SALARIO]]-AVERAGE(C:C)) / _xlfn.STDEV.P(C:C)</f>
        <v>0.75957600829252092</v>
      </c>
      <c r="M1190" t="str">
        <f>IF(ABS(moras__2[[#This Row],[Z-Score de salario]])&gt;1.96, "Atípico", "Normal")</f>
        <v>Normal</v>
      </c>
      <c r="N1190" s="5">
        <f t="shared" si="54"/>
        <v>1273490.6299999999</v>
      </c>
      <c r="O1190" s="5">
        <f t="shared" si="55"/>
        <v>27</v>
      </c>
      <c r="P1190" s="5" t="str">
        <f t="shared" si="56"/>
        <v>ASALARIADO</v>
      </c>
      <c r="Q1190" s="5" t="e">
        <f ca="1">IF($H1190="SI", $O1190, _xludf.NA())</f>
        <v>#NAME?</v>
      </c>
      <c r="R1190" s="5">
        <f>IF($H1190="NO",$O1190, _xludf.NA())</f>
        <v>27</v>
      </c>
      <c r="S1190" s="5" t="e">
        <f ca="1">IF($H1190="SI",$N1190, _xludf.NA())</f>
        <v>#NAME?</v>
      </c>
      <c r="T1190" s="5">
        <f>IF($H1190="NO",$N1190, _xludf.NA())</f>
        <v>1273490.6299999999</v>
      </c>
    </row>
    <row r="1191" spans="1:20" x14ac:dyDescent="0.3">
      <c r="A1191">
        <v>1190</v>
      </c>
      <c r="B1191" t="s">
        <v>9</v>
      </c>
      <c r="C1191">
        <v>403983</v>
      </c>
      <c r="D1191" t="s">
        <v>18</v>
      </c>
      <c r="E1191" t="s">
        <v>16</v>
      </c>
      <c r="F1191" t="s">
        <v>12</v>
      </c>
      <c r="G1191" t="s">
        <v>13</v>
      </c>
      <c r="H1191" t="s">
        <v>12</v>
      </c>
      <c r="I1191">
        <v>43</v>
      </c>
      <c r="J1191">
        <f>(moras__2[[#This Row],[EDAD]]-AVERAGE(I:I))/ _xlfn.STDEV.P(I:I)</f>
        <v>7.7192871170365177E-2</v>
      </c>
      <c r="K1191" t="str">
        <f>IF(ABS(moras__2[[#This Row],[Z-Score de edad]])&gt;1.96, "Atípico","Normal")</f>
        <v>Normal</v>
      </c>
      <c r="L1191">
        <f>(moras__2[[#This Row],[SALARIO]]-AVERAGE(C:C)) / _xlfn.STDEV.P(C:C)</f>
        <v>-0.31267066639555785</v>
      </c>
      <c r="M1191" t="str">
        <f>IF(ABS(moras__2[[#This Row],[Z-Score de salario]])&gt;1.96, "Atípico", "Normal")</f>
        <v>Normal</v>
      </c>
      <c r="N1191" s="5">
        <f t="shared" si="54"/>
        <v>403983</v>
      </c>
      <c r="O1191" s="5">
        <f t="shared" si="55"/>
        <v>43</v>
      </c>
      <c r="P1191" s="5" t="str">
        <f t="shared" si="56"/>
        <v>TRABAJADOR INDEPENDIENTE</v>
      </c>
      <c r="Q1191" s="5">
        <f>IF($H1191="SI", $O1191, _xludf.NA())</f>
        <v>43</v>
      </c>
      <c r="R1191" s="5" t="e">
        <f ca="1">IF($H1191="NO",$O1191, _xludf.NA())</f>
        <v>#NAME?</v>
      </c>
      <c r="S1191" s="5">
        <f>IF($H1191="SI",$N1191, _xludf.NA())</f>
        <v>403983</v>
      </c>
      <c r="T1191" s="5" t="e">
        <f ca="1">IF($H1191="NO",$N1191, _xludf.NA())</f>
        <v>#NAME?</v>
      </c>
    </row>
    <row r="1192" spans="1:20" x14ac:dyDescent="0.3">
      <c r="A1192">
        <v>1191</v>
      </c>
      <c r="B1192" t="s">
        <v>9</v>
      </c>
      <c r="C1192">
        <v>1646695</v>
      </c>
      <c r="D1192" t="s">
        <v>10</v>
      </c>
      <c r="E1192" t="s">
        <v>11</v>
      </c>
      <c r="F1192" t="s">
        <v>12</v>
      </c>
      <c r="G1192" t="s">
        <v>13</v>
      </c>
      <c r="H1192" t="s">
        <v>12</v>
      </c>
      <c r="I1192">
        <v>54</v>
      </c>
      <c r="J1192">
        <f>(moras__2[[#This Row],[EDAD]]-AVERAGE(I:I))/ _xlfn.STDEV.P(I:I)</f>
        <v>0.85359919315050581</v>
      </c>
      <c r="K1192" t="str">
        <f>IF(ABS(moras__2[[#This Row],[Z-Score de edad]])&gt;1.96, "Atípico","Normal")</f>
        <v>Normal</v>
      </c>
      <c r="L1192">
        <f>(moras__2[[#This Row],[SALARIO]]-AVERAGE(C:C)) / _xlfn.STDEV.P(C:C)</f>
        <v>1.2197987031888953</v>
      </c>
      <c r="M1192" t="str">
        <f>IF(ABS(moras__2[[#This Row],[Z-Score de salario]])&gt;1.96, "Atípico", "Normal")</f>
        <v>Normal</v>
      </c>
      <c r="N1192" s="5">
        <f t="shared" si="54"/>
        <v>1646695</v>
      </c>
      <c r="O1192" s="5">
        <f t="shared" si="55"/>
        <v>54</v>
      </c>
      <c r="P1192" s="5" t="str">
        <f t="shared" si="56"/>
        <v>ASALARIADO</v>
      </c>
      <c r="Q1192" s="5">
        <f>IF($H1192="SI", $O1192, _xludf.NA())</f>
        <v>54</v>
      </c>
      <c r="R1192" s="5" t="e">
        <f ca="1">IF($H1192="NO",$O1192, _xludf.NA())</f>
        <v>#NAME?</v>
      </c>
      <c r="S1192" s="5">
        <f>IF($H1192="SI",$N1192, _xludf.NA())</f>
        <v>1646695</v>
      </c>
      <c r="T1192" s="5" t="e">
        <f ca="1">IF($H1192="NO",$N1192, _xludf.NA())</f>
        <v>#NAME?</v>
      </c>
    </row>
    <row r="1193" spans="1:20" x14ac:dyDescent="0.3">
      <c r="A1193">
        <v>1192</v>
      </c>
      <c r="B1193" t="s">
        <v>15</v>
      </c>
      <c r="C1193">
        <v>634764</v>
      </c>
      <c r="D1193" t="s">
        <v>14</v>
      </c>
      <c r="E1193" t="s">
        <v>11</v>
      </c>
      <c r="F1193" t="s">
        <v>12</v>
      </c>
      <c r="G1193" t="s">
        <v>13</v>
      </c>
      <c r="H1193" t="s">
        <v>13</v>
      </c>
      <c r="I1193">
        <v>69</v>
      </c>
      <c r="J1193">
        <f>(moras__2[[#This Row],[EDAD]]-AVERAGE(I:I))/ _xlfn.STDEV.P(I:I)</f>
        <v>1.9123350867597886</v>
      </c>
      <c r="K1193" t="str">
        <f>IF(ABS(moras__2[[#This Row],[Z-Score de edad]])&gt;1.96, "Atípico","Normal")</f>
        <v>Normal</v>
      </c>
      <c r="L1193">
        <f>(moras__2[[#This Row],[SALARIO]]-AVERAGE(C:C)) / _xlfn.STDEV.P(C:C)</f>
        <v>-2.8079535399744136E-2</v>
      </c>
      <c r="M1193" t="str">
        <f>IF(ABS(moras__2[[#This Row],[Z-Score de salario]])&gt;1.96, "Atípico", "Normal")</f>
        <v>Normal</v>
      </c>
      <c r="N1193" s="5">
        <f t="shared" si="54"/>
        <v>634764</v>
      </c>
      <c r="O1193" s="5">
        <f t="shared" si="55"/>
        <v>69</v>
      </c>
      <c r="P1193" s="5" t="str">
        <f t="shared" si="56"/>
        <v>PENSIONADOS EN SU PROPIO SISTEMA</v>
      </c>
      <c r="Q1193" s="5" t="e">
        <f ca="1">IF($H1193="SI", $O1193, _xludf.NA())</f>
        <v>#NAME?</v>
      </c>
      <c r="R1193" s="5">
        <f>IF($H1193="NO",$O1193, _xludf.NA())</f>
        <v>69</v>
      </c>
      <c r="S1193" s="5" t="e">
        <f ca="1">IF($H1193="SI",$N1193, _xludf.NA())</f>
        <v>#NAME?</v>
      </c>
      <c r="T1193" s="5">
        <f>IF($H1193="NO",$N1193, _xludf.NA())</f>
        <v>634764</v>
      </c>
    </row>
    <row r="1194" spans="1:20" x14ac:dyDescent="0.3">
      <c r="A1194">
        <v>1193</v>
      </c>
      <c r="B1194" t="s">
        <v>9</v>
      </c>
      <c r="C1194">
        <v>303131</v>
      </c>
      <c r="D1194" t="s">
        <v>14</v>
      </c>
      <c r="E1194" t="s">
        <v>11</v>
      </c>
      <c r="F1194" t="s">
        <v>12</v>
      </c>
      <c r="G1194" t="s">
        <v>13</v>
      </c>
      <c r="H1194" t="s">
        <v>13</v>
      </c>
      <c r="I1194">
        <v>88</v>
      </c>
      <c r="J1194">
        <f>(moras__2[[#This Row],[EDAD]]-AVERAGE(I:I))/ _xlfn.STDEV.P(I:I)</f>
        <v>3.2534005519982134</v>
      </c>
      <c r="K1194" t="str">
        <f>IF(ABS(moras__2[[#This Row],[Z-Score de edad]])&gt;1.96, "Atípico","Normal")</f>
        <v>Atípico</v>
      </c>
      <c r="L1194">
        <f>(moras__2[[#This Row],[SALARIO]]-AVERAGE(C:C)) / _xlfn.STDEV.P(C:C)</f>
        <v>-0.43703785755596453</v>
      </c>
      <c r="M1194" t="str">
        <f>IF(ABS(moras__2[[#This Row],[Z-Score de salario]])&gt;1.96, "Atípico", "Normal")</f>
        <v>Normal</v>
      </c>
      <c r="N1194" s="5">
        <f t="shared" si="54"/>
        <v>303131</v>
      </c>
      <c r="O1194" s="5">
        <f t="shared" si="55"/>
        <v>88</v>
      </c>
      <c r="P1194" s="5" t="str">
        <f t="shared" si="56"/>
        <v>PENSIONADOS EN SU PROPIO SISTEMA</v>
      </c>
      <c r="Q1194" s="5" t="e">
        <f ca="1">IF($H1194="SI", $O1194, _xludf.NA())</f>
        <v>#NAME?</v>
      </c>
      <c r="R1194" s="5">
        <f>IF($H1194="NO",$O1194, _xludf.NA())</f>
        <v>88</v>
      </c>
      <c r="S1194" s="5" t="e">
        <f ca="1">IF($H1194="SI",$N1194, _xludf.NA())</f>
        <v>#NAME?</v>
      </c>
      <c r="T1194" s="5">
        <f>IF($H1194="NO",$N1194, _xludf.NA())</f>
        <v>303131</v>
      </c>
    </row>
    <row r="1195" spans="1:20" x14ac:dyDescent="0.3">
      <c r="A1195">
        <v>1194</v>
      </c>
      <c r="B1195" t="s">
        <v>15</v>
      </c>
      <c r="C1195">
        <v>298751</v>
      </c>
      <c r="D1195" t="s">
        <v>18</v>
      </c>
      <c r="E1195" t="s">
        <v>16</v>
      </c>
      <c r="F1195" t="s">
        <v>12</v>
      </c>
      <c r="G1195" t="s">
        <v>13</v>
      </c>
      <c r="H1195" t="s">
        <v>12</v>
      </c>
      <c r="I1195">
        <v>36</v>
      </c>
      <c r="J1195">
        <f>(moras__2[[#This Row],[EDAD]]-AVERAGE(I:I))/ _xlfn.STDEV.P(I:I)</f>
        <v>-0.41688387918063341</v>
      </c>
      <c r="K1195" t="str">
        <f>IF(ABS(moras__2[[#This Row],[Z-Score de edad]])&gt;1.96, "Atípico","Normal")</f>
        <v>Normal</v>
      </c>
      <c r="L1195">
        <f>(moras__2[[#This Row],[SALARIO]]-AVERAGE(C:C)) / _xlfn.STDEV.P(C:C)</f>
        <v>-0.44243912175779077</v>
      </c>
      <c r="M1195" t="str">
        <f>IF(ABS(moras__2[[#This Row],[Z-Score de salario]])&gt;1.96, "Atípico", "Normal")</f>
        <v>Normal</v>
      </c>
      <c r="N1195" s="5">
        <f t="shared" si="54"/>
        <v>298751</v>
      </c>
      <c r="O1195" s="5">
        <f t="shared" si="55"/>
        <v>36</v>
      </c>
      <c r="P1195" s="5" t="str">
        <f t="shared" si="56"/>
        <v>TRABAJADOR INDEPENDIENTE</v>
      </c>
      <c r="Q1195" s="5">
        <f>IF($H1195="SI", $O1195, _xludf.NA())</f>
        <v>36</v>
      </c>
      <c r="R1195" s="5" t="e">
        <f ca="1">IF($H1195="NO",$O1195, _xludf.NA())</f>
        <v>#NAME?</v>
      </c>
      <c r="S1195" s="5">
        <f>IF($H1195="SI",$N1195, _xludf.NA())</f>
        <v>298751</v>
      </c>
      <c r="T1195" s="5" t="e">
        <f ca="1">IF($H1195="NO",$N1195, _xludf.NA())</f>
        <v>#NAME?</v>
      </c>
    </row>
    <row r="1196" spans="1:20" x14ac:dyDescent="0.3">
      <c r="A1196">
        <v>1195</v>
      </c>
      <c r="B1196" t="s">
        <v>15</v>
      </c>
      <c r="C1196">
        <v>220000</v>
      </c>
      <c r="D1196" t="s">
        <v>10</v>
      </c>
      <c r="E1196" t="s">
        <v>16</v>
      </c>
      <c r="F1196" t="s">
        <v>12</v>
      </c>
      <c r="G1196" t="s">
        <v>13</v>
      </c>
      <c r="H1196" t="s">
        <v>13</v>
      </c>
      <c r="I1196">
        <v>25</v>
      </c>
      <c r="J1196">
        <f>(moras__2[[#This Row],[EDAD]]-AVERAGE(I:I))/ _xlfn.STDEV.P(I:I)</f>
        <v>-1.193290201160774</v>
      </c>
      <c r="K1196" t="str">
        <f>IF(ABS(moras__2[[#This Row],[Z-Score de edad]])&gt;1.96, "Atípico","Normal")</f>
        <v>Normal</v>
      </c>
      <c r="L1196">
        <f>(moras__2[[#This Row],[SALARIO]]-AVERAGE(C:C)) / _xlfn.STDEV.P(C:C)</f>
        <v>-0.53955212567514677</v>
      </c>
      <c r="M1196" t="str">
        <f>IF(ABS(moras__2[[#This Row],[Z-Score de salario]])&gt;1.96, "Atípico", "Normal")</f>
        <v>Normal</v>
      </c>
      <c r="N1196" s="5">
        <f t="shared" si="54"/>
        <v>220000</v>
      </c>
      <c r="O1196" s="5">
        <f t="shared" si="55"/>
        <v>25</v>
      </c>
      <c r="P1196" s="5" t="str">
        <f t="shared" si="56"/>
        <v>ASALARIADO</v>
      </c>
      <c r="Q1196" s="5" t="e">
        <f ca="1">IF($H1196="SI", $O1196, _xludf.NA())</f>
        <v>#NAME?</v>
      </c>
      <c r="R1196" s="5">
        <f>IF($H1196="NO",$O1196, _xludf.NA())</f>
        <v>25</v>
      </c>
      <c r="S1196" s="5" t="e">
        <f ca="1">IF($H1196="SI",$N1196, _xludf.NA())</f>
        <v>#NAME?</v>
      </c>
      <c r="T1196" s="5">
        <f>IF($H1196="NO",$N1196, _xludf.NA())</f>
        <v>220000</v>
      </c>
    </row>
    <row r="1197" spans="1:20" x14ac:dyDescent="0.3">
      <c r="A1197">
        <v>1196</v>
      </c>
      <c r="B1197" t="s">
        <v>9</v>
      </c>
      <c r="C1197">
        <v>446228</v>
      </c>
      <c r="D1197" t="s">
        <v>10</v>
      </c>
      <c r="E1197" t="s">
        <v>16</v>
      </c>
      <c r="F1197" t="s">
        <v>12</v>
      </c>
      <c r="G1197" t="s">
        <v>13</v>
      </c>
      <c r="H1197" t="s">
        <v>13</v>
      </c>
      <c r="I1197">
        <v>30</v>
      </c>
      <c r="J1197">
        <f>(moras__2[[#This Row],[EDAD]]-AVERAGE(I:I))/ _xlfn.STDEV.P(I:I)</f>
        <v>-0.84037823662434652</v>
      </c>
      <c r="K1197" t="str">
        <f>IF(ABS(moras__2[[#This Row],[Z-Score de edad]])&gt;1.96, "Atípico","Normal")</f>
        <v>Normal</v>
      </c>
      <c r="L1197">
        <f>(moras__2[[#This Row],[SALARIO]]-AVERAGE(C:C)) / _xlfn.STDEV.P(C:C)</f>
        <v>-0.26057559648547796</v>
      </c>
      <c r="M1197" t="str">
        <f>IF(ABS(moras__2[[#This Row],[Z-Score de salario]])&gt;1.96, "Atípico", "Normal")</f>
        <v>Normal</v>
      </c>
      <c r="N1197" s="5">
        <f t="shared" si="54"/>
        <v>446228</v>
      </c>
      <c r="O1197" s="5">
        <f t="shared" si="55"/>
        <v>30</v>
      </c>
      <c r="P1197" s="5" t="str">
        <f t="shared" si="56"/>
        <v>ASALARIADO</v>
      </c>
      <c r="Q1197" s="5" t="e">
        <f ca="1">IF($H1197="SI", $O1197, _xludf.NA())</f>
        <v>#NAME?</v>
      </c>
      <c r="R1197" s="5">
        <f>IF($H1197="NO",$O1197, _xludf.NA())</f>
        <v>30</v>
      </c>
      <c r="S1197" s="5" t="e">
        <f ca="1">IF($H1197="SI",$N1197, _xludf.NA())</f>
        <v>#NAME?</v>
      </c>
      <c r="T1197" s="5">
        <f>IF($H1197="NO",$N1197, _xludf.NA())</f>
        <v>446228</v>
      </c>
    </row>
    <row r="1198" spans="1:20" x14ac:dyDescent="0.3">
      <c r="A1198">
        <v>1197</v>
      </c>
      <c r="B1198" t="s">
        <v>9</v>
      </c>
      <c r="C1198">
        <v>24000</v>
      </c>
      <c r="D1198" t="s">
        <v>10</v>
      </c>
      <c r="E1198" t="s">
        <v>16</v>
      </c>
      <c r="F1198" t="s">
        <v>12</v>
      </c>
      <c r="G1198" t="s">
        <v>12</v>
      </c>
      <c r="H1198" t="s">
        <v>13</v>
      </c>
      <c r="I1198">
        <v>35</v>
      </c>
      <c r="J1198">
        <f>(moras__2[[#This Row],[EDAD]]-AVERAGE(I:I))/ _xlfn.STDEV.P(I:I)</f>
        <v>-0.48746627208791893</v>
      </c>
      <c r="K1198" t="str">
        <f>IF(ABS(moras__2[[#This Row],[Z-Score de edad]])&gt;1.96, "Atípico","Normal")</f>
        <v>Normal</v>
      </c>
      <c r="L1198">
        <f>(moras__2[[#This Row],[SALARIO]]-AVERAGE(C:C)) / _xlfn.STDEV.P(C:C)</f>
        <v>-0.78125253288015706</v>
      </c>
      <c r="M1198" t="str">
        <f>IF(ABS(moras__2[[#This Row],[Z-Score de salario]])&gt;1.96, "Atípico", "Normal")</f>
        <v>Normal</v>
      </c>
      <c r="N1198" s="5">
        <f t="shared" si="54"/>
        <v>24000</v>
      </c>
      <c r="O1198" s="5">
        <f t="shared" si="55"/>
        <v>35</v>
      </c>
      <c r="P1198" s="5" t="str">
        <f t="shared" si="56"/>
        <v>ASALARIADO</v>
      </c>
      <c r="Q1198" s="5" t="e">
        <f ca="1">IF($H1198="SI", $O1198, _xludf.NA())</f>
        <v>#NAME?</v>
      </c>
      <c r="R1198" s="5">
        <f>IF($H1198="NO",$O1198, _xludf.NA())</f>
        <v>35</v>
      </c>
      <c r="S1198" s="5" t="e">
        <f ca="1">IF($H1198="SI",$N1198, _xludf.NA())</f>
        <v>#NAME?</v>
      </c>
      <c r="T1198" s="5">
        <f>IF($H1198="NO",$N1198, _xludf.NA())</f>
        <v>24000</v>
      </c>
    </row>
    <row r="1199" spans="1:20" x14ac:dyDescent="0.3">
      <c r="A1199">
        <v>1198</v>
      </c>
      <c r="B1199" t="s">
        <v>9</v>
      </c>
      <c r="C1199">
        <v>120159.3</v>
      </c>
      <c r="D1199" t="s">
        <v>10</v>
      </c>
      <c r="E1199" t="s">
        <v>16</v>
      </c>
      <c r="F1199" t="s">
        <v>12</v>
      </c>
      <c r="G1199" t="s">
        <v>13</v>
      </c>
      <c r="H1199" t="s">
        <v>13</v>
      </c>
      <c r="I1199">
        <v>66</v>
      </c>
      <c r="J1199">
        <f>(moras__2[[#This Row],[EDAD]]-AVERAGE(I:I))/ _xlfn.STDEV.P(I:I)</f>
        <v>1.700587908037932</v>
      </c>
      <c r="K1199" t="str">
        <f>IF(ABS(moras__2[[#This Row],[Z-Score de edad]])&gt;1.96, "Atípico","Normal")</f>
        <v>Normal</v>
      </c>
      <c r="L1199">
        <f>(moras__2[[#This Row],[SALARIO]]-AVERAGE(C:C)) / _xlfn.STDEV.P(C:C)</f>
        <v>-0.66267221672429599</v>
      </c>
      <c r="M1199" t="str">
        <f>IF(ABS(moras__2[[#This Row],[Z-Score de salario]])&gt;1.96, "Atípico", "Normal")</f>
        <v>Normal</v>
      </c>
      <c r="N1199" s="5">
        <f t="shared" si="54"/>
        <v>120159.3</v>
      </c>
      <c r="O1199" s="5">
        <f t="shared" si="55"/>
        <v>66</v>
      </c>
      <c r="P1199" s="5" t="str">
        <f t="shared" si="56"/>
        <v>ASALARIADO</v>
      </c>
      <c r="Q1199" s="5" t="e">
        <f ca="1">IF($H1199="SI", $O1199, _xludf.NA())</f>
        <v>#NAME?</v>
      </c>
      <c r="R1199" s="5">
        <f>IF($H1199="NO",$O1199, _xludf.NA())</f>
        <v>66</v>
      </c>
      <c r="S1199" s="5" t="e">
        <f ca="1">IF($H1199="SI",$N1199, _xludf.NA())</f>
        <v>#NAME?</v>
      </c>
      <c r="T1199" s="5">
        <f>IF($H1199="NO",$N1199, _xludf.NA())</f>
        <v>120159.3</v>
      </c>
    </row>
    <row r="1200" spans="1:20" x14ac:dyDescent="0.3">
      <c r="A1200">
        <v>1199</v>
      </c>
      <c r="B1200" t="s">
        <v>9</v>
      </c>
      <c r="C1200">
        <v>296822.51</v>
      </c>
      <c r="D1200" t="s">
        <v>10</v>
      </c>
      <c r="E1200" t="s">
        <v>16</v>
      </c>
      <c r="F1200" t="s">
        <v>12</v>
      </c>
      <c r="G1200" t="s">
        <v>12</v>
      </c>
      <c r="H1200" t="s">
        <v>13</v>
      </c>
      <c r="I1200">
        <v>27</v>
      </c>
      <c r="J1200">
        <f>(moras__2[[#This Row],[EDAD]]-AVERAGE(I:I))/ _xlfn.STDEV.P(I:I)</f>
        <v>-1.052125415346203</v>
      </c>
      <c r="K1200" t="str">
        <f>IF(ABS(moras__2[[#This Row],[Z-Score de edad]])&gt;1.96, "Atípico","Normal")</f>
        <v>Normal</v>
      </c>
      <c r="L1200">
        <f>(moras__2[[#This Row],[SALARIO]]-AVERAGE(C:C)) / _xlfn.STDEV.P(C:C)</f>
        <v>-0.44481726878988659</v>
      </c>
      <c r="M1200" t="str">
        <f>IF(ABS(moras__2[[#This Row],[Z-Score de salario]])&gt;1.96, "Atípico", "Normal")</f>
        <v>Normal</v>
      </c>
      <c r="N1200" s="5">
        <f t="shared" si="54"/>
        <v>296822.51</v>
      </c>
      <c r="O1200" s="5">
        <f t="shared" si="55"/>
        <v>27</v>
      </c>
      <c r="P1200" s="5" t="str">
        <f t="shared" si="56"/>
        <v>ASALARIADO</v>
      </c>
      <c r="Q1200" s="5" t="e">
        <f ca="1">IF($H1200="SI", $O1200, _xludf.NA())</f>
        <v>#NAME?</v>
      </c>
      <c r="R1200" s="5">
        <f>IF($H1200="NO",$O1200, _xludf.NA())</f>
        <v>27</v>
      </c>
      <c r="S1200" s="5" t="e">
        <f ca="1">IF($H1200="SI",$N1200, _xludf.NA())</f>
        <v>#NAME?</v>
      </c>
      <c r="T1200" s="5">
        <f>IF($H1200="NO",$N1200, _xludf.NA())</f>
        <v>296822.51</v>
      </c>
    </row>
    <row r="1201" spans="1:20" x14ac:dyDescent="0.3">
      <c r="A1201">
        <v>1200</v>
      </c>
      <c r="B1201" t="s">
        <v>15</v>
      </c>
      <c r="C1201">
        <v>278031</v>
      </c>
      <c r="D1201" t="s">
        <v>17</v>
      </c>
      <c r="E1201" t="s">
        <v>16</v>
      </c>
      <c r="F1201" t="s">
        <v>12</v>
      </c>
      <c r="G1201" t="s">
        <v>13</v>
      </c>
      <c r="H1201" t="s">
        <v>12</v>
      </c>
      <c r="I1201">
        <v>46</v>
      </c>
      <c r="J1201">
        <f>(moras__2[[#This Row],[EDAD]]-AVERAGE(I:I))/ _xlfn.STDEV.P(I:I)</f>
        <v>0.28894004989222172</v>
      </c>
      <c r="K1201" t="str">
        <f>IF(ABS(moras__2[[#This Row],[Z-Score de edad]])&gt;1.96, "Atípico","Normal")</f>
        <v>Normal</v>
      </c>
      <c r="L1201">
        <f>(moras__2[[#This Row],[SALARIO]]-AVERAGE(C:C)) / _xlfn.STDEV.P(C:C)</f>
        <v>-0.46799030766232042</v>
      </c>
      <c r="M1201" t="str">
        <f>IF(ABS(moras__2[[#This Row],[Z-Score de salario]])&gt;1.96, "Atípico", "Normal")</f>
        <v>Normal</v>
      </c>
      <c r="N1201" s="5">
        <f t="shared" si="54"/>
        <v>278031</v>
      </c>
      <c r="O1201" s="5">
        <f t="shared" si="55"/>
        <v>46</v>
      </c>
      <c r="P1201" s="5" t="str">
        <f t="shared" si="56"/>
        <v>ASEGURADO VOLUNTARIO</v>
      </c>
      <c r="Q1201" s="5">
        <f>IF($H1201="SI", $O1201, _xludf.NA())</f>
        <v>46</v>
      </c>
      <c r="R1201" s="5" t="e">
        <f ca="1">IF($H1201="NO",$O1201, _xludf.NA())</f>
        <v>#NAME?</v>
      </c>
      <c r="S1201" s="5">
        <f>IF($H1201="SI",$N1201, _xludf.NA())</f>
        <v>278031</v>
      </c>
      <c r="T1201" s="5" t="e">
        <f ca="1">IF($H1201="NO",$N1201, _xludf.NA())</f>
        <v>#NAME?</v>
      </c>
    </row>
    <row r="1202" spans="1:20" x14ac:dyDescent="0.3">
      <c r="A1202">
        <v>1201</v>
      </c>
      <c r="B1202" t="s">
        <v>9</v>
      </c>
      <c r="C1202">
        <v>305704</v>
      </c>
      <c r="D1202" t="s">
        <v>18</v>
      </c>
      <c r="E1202" t="s">
        <v>16</v>
      </c>
      <c r="F1202" t="s">
        <v>12</v>
      </c>
      <c r="G1202" t="s">
        <v>13</v>
      </c>
      <c r="H1202" t="s">
        <v>12</v>
      </c>
      <c r="I1202">
        <v>62</v>
      </c>
      <c r="J1202">
        <f>(moras__2[[#This Row],[EDAD]]-AVERAGE(I:I))/ _xlfn.STDEV.P(I:I)</f>
        <v>1.41825833640879</v>
      </c>
      <c r="K1202" t="str">
        <f>IF(ABS(moras__2[[#This Row],[Z-Score de edad]])&gt;1.96, "Atípico","Normal")</f>
        <v>Normal</v>
      </c>
      <c r="L1202">
        <f>(moras__2[[#This Row],[SALARIO]]-AVERAGE(C:C)) / _xlfn.STDEV.P(C:C)</f>
        <v>-0.43386492312872732</v>
      </c>
      <c r="M1202" t="str">
        <f>IF(ABS(moras__2[[#This Row],[Z-Score de salario]])&gt;1.96, "Atípico", "Normal")</f>
        <v>Normal</v>
      </c>
      <c r="N1202" s="5">
        <f t="shared" si="54"/>
        <v>305704</v>
      </c>
      <c r="O1202" s="5">
        <f t="shared" si="55"/>
        <v>62</v>
      </c>
      <c r="P1202" s="5" t="str">
        <f t="shared" si="56"/>
        <v>TRABAJADOR INDEPENDIENTE</v>
      </c>
      <c r="Q1202" s="5">
        <f>IF($H1202="SI", $O1202, _xludf.NA())</f>
        <v>62</v>
      </c>
      <c r="R1202" s="5" t="e">
        <f ca="1">IF($H1202="NO",$O1202, _xludf.NA())</f>
        <v>#NAME?</v>
      </c>
      <c r="S1202" s="5">
        <f>IF($H1202="SI",$N1202, _xludf.NA())</f>
        <v>305704</v>
      </c>
      <c r="T1202" s="5" t="e">
        <f ca="1">IF($H1202="NO",$N1202, _xludf.NA())</f>
        <v>#NAME?</v>
      </c>
    </row>
    <row r="1203" spans="1:20" x14ac:dyDescent="0.3">
      <c r="A1203">
        <v>1202</v>
      </c>
      <c r="B1203" t="s">
        <v>15</v>
      </c>
      <c r="C1203">
        <v>164917</v>
      </c>
      <c r="D1203" t="s">
        <v>10</v>
      </c>
      <c r="E1203" t="s">
        <v>11</v>
      </c>
      <c r="F1203" t="s">
        <v>12</v>
      </c>
      <c r="G1203" t="s">
        <v>13</v>
      </c>
      <c r="H1203" t="s">
        <v>13</v>
      </c>
      <c r="I1203">
        <v>42</v>
      </c>
      <c r="J1203">
        <f>(moras__2[[#This Row],[EDAD]]-AVERAGE(I:I))/ _xlfn.STDEV.P(I:I)</f>
        <v>6.6104782630796582E-3</v>
      </c>
      <c r="K1203" t="str">
        <f>IF(ABS(moras__2[[#This Row],[Z-Score de edad]])&gt;1.96, "Atípico","Normal")</f>
        <v>Normal</v>
      </c>
      <c r="L1203">
        <f>(moras__2[[#This Row],[SALARIO]]-AVERAGE(C:C)) / _xlfn.STDEV.P(C:C)</f>
        <v>-0.60747857225715485</v>
      </c>
      <c r="M1203" t="str">
        <f>IF(ABS(moras__2[[#This Row],[Z-Score de salario]])&gt;1.96, "Atípico", "Normal")</f>
        <v>Normal</v>
      </c>
      <c r="N1203" s="5">
        <f t="shared" si="54"/>
        <v>164917</v>
      </c>
      <c r="O1203" s="5">
        <f t="shared" si="55"/>
        <v>42</v>
      </c>
      <c r="P1203" s="5" t="str">
        <f t="shared" si="56"/>
        <v>ASALARIADO</v>
      </c>
      <c r="Q1203" s="5" t="e">
        <f ca="1">IF($H1203="SI", $O1203, _xludf.NA())</f>
        <v>#NAME?</v>
      </c>
      <c r="R1203" s="5">
        <f>IF($H1203="NO",$O1203, _xludf.NA())</f>
        <v>42</v>
      </c>
      <c r="S1203" s="5" t="e">
        <f ca="1">IF($H1203="SI",$N1203, _xludf.NA())</f>
        <v>#NAME?</v>
      </c>
      <c r="T1203" s="5">
        <f>IF($H1203="NO",$N1203, _xludf.NA())</f>
        <v>164917</v>
      </c>
    </row>
    <row r="1204" spans="1:20" x14ac:dyDescent="0.3">
      <c r="A1204">
        <v>1203</v>
      </c>
      <c r="B1204" t="s">
        <v>9</v>
      </c>
      <c r="C1204">
        <v>278030</v>
      </c>
      <c r="D1204" t="s">
        <v>19</v>
      </c>
      <c r="E1204" t="s">
        <v>16</v>
      </c>
      <c r="F1204" t="s">
        <v>12</v>
      </c>
      <c r="G1204" t="s">
        <v>13</v>
      </c>
      <c r="H1204" t="s">
        <v>12</v>
      </c>
      <c r="I1204">
        <v>68</v>
      </c>
      <c r="J1204">
        <f>(moras__2[[#This Row],[EDAD]]-AVERAGE(I:I))/ _xlfn.STDEV.P(I:I)</f>
        <v>1.8417526938525031</v>
      </c>
      <c r="K1204" t="str">
        <f>IF(ABS(moras__2[[#This Row],[Z-Score de edad]])&gt;1.96, "Atípico","Normal")</f>
        <v>Normal</v>
      </c>
      <c r="L1204">
        <f>(moras__2[[#This Row],[SALARIO]]-AVERAGE(C:C)) / _xlfn.STDEV.P(C:C)</f>
        <v>-0.46799154082766331</v>
      </c>
      <c r="M1204" t="str">
        <f>IF(ABS(moras__2[[#This Row],[Z-Score de salario]])&gt;1.96, "Atípico", "Normal")</f>
        <v>Normal</v>
      </c>
      <c r="N1204" s="5">
        <f t="shared" si="54"/>
        <v>278030</v>
      </c>
      <c r="O1204" s="5">
        <f t="shared" si="55"/>
        <v>68</v>
      </c>
      <c r="P1204" s="5" t="str">
        <f t="shared" si="56"/>
        <v>CONVENIOS ESPECIALES DE TRABAJADORES INDEPENDIENTES</v>
      </c>
      <c r="Q1204" s="5">
        <f>IF($H1204="SI", $O1204, _xludf.NA())</f>
        <v>68</v>
      </c>
      <c r="R1204" s="5" t="e">
        <f ca="1">IF($H1204="NO",$O1204, _xludf.NA())</f>
        <v>#NAME?</v>
      </c>
      <c r="S1204" s="5">
        <f>IF($H1204="SI",$N1204, _xludf.NA())</f>
        <v>278030</v>
      </c>
      <c r="T1204" s="5" t="e">
        <f ca="1">IF($H1204="NO",$N1204, _xludf.NA())</f>
        <v>#NAME?</v>
      </c>
    </row>
    <row r="1205" spans="1:20" x14ac:dyDescent="0.3">
      <c r="A1205">
        <v>1204</v>
      </c>
      <c r="B1205" t="s">
        <v>9</v>
      </c>
      <c r="C1205">
        <v>297046</v>
      </c>
      <c r="D1205" t="s">
        <v>18</v>
      </c>
      <c r="E1205" t="s">
        <v>16</v>
      </c>
      <c r="F1205" t="s">
        <v>12</v>
      </c>
      <c r="G1205" t="s">
        <v>12</v>
      </c>
      <c r="H1205" t="s">
        <v>12</v>
      </c>
      <c r="I1205">
        <v>51</v>
      </c>
      <c r="J1205">
        <f>(moras__2[[#This Row],[EDAD]]-AVERAGE(I:I))/ _xlfn.STDEV.P(I:I)</f>
        <v>0.64185201442864925</v>
      </c>
      <c r="K1205" t="str">
        <f>IF(ABS(moras__2[[#This Row],[Z-Score de edad]])&gt;1.96, "Atípico","Normal")</f>
        <v>Normal</v>
      </c>
      <c r="L1205">
        <f>(moras__2[[#This Row],[SALARIO]]-AVERAGE(C:C)) / _xlfn.STDEV.P(C:C)</f>
        <v>-0.44454166866740574</v>
      </c>
      <c r="M1205" t="str">
        <f>IF(ABS(moras__2[[#This Row],[Z-Score de salario]])&gt;1.96, "Atípico", "Normal")</f>
        <v>Normal</v>
      </c>
      <c r="N1205" s="5">
        <f t="shared" si="54"/>
        <v>297046</v>
      </c>
      <c r="O1205" s="5">
        <f t="shared" si="55"/>
        <v>51</v>
      </c>
      <c r="P1205" s="5" t="str">
        <f t="shared" si="56"/>
        <v>TRABAJADOR INDEPENDIENTE</v>
      </c>
      <c r="Q1205" s="5">
        <f>IF($H1205="SI", $O1205, _xludf.NA())</f>
        <v>51</v>
      </c>
      <c r="R1205" s="5" t="e">
        <f ca="1">IF($H1205="NO",$O1205, _xludf.NA())</f>
        <v>#NAME?</v>
      </c>
      <c r="S1205" s="5">
        <f>IF($H1205="SI",$N1205, _xludf.NA())</f>
        <v>297046</v>
      </c>
      <c r="T1205" s="5" t="e">
        <f ca="1">IF($H1205="NO",$N1205, _xludf.NA())</f>
        <v>#NAME?</v>
      </c>
    </row>
    <row r="1206" spans="1:20" x14ac:dyDescent="0.3">
      <c r="A1206">
        <v>1205</v>
      </c>
      <c r="B1206" t="s">
        <v>9</v>
      </c>
      <c r="C1206">
        <v>1489400.5</v>
      </c>
      <c r="D1206" t="s">
        <v>10</v>
      </c>
      <c r="E1206" t="s">
        <v>11</v>
      </c>
      <c r="F1206" t="s">
        <v>12</v>
      </c>
      <c r="G1206" t="s">
        <v>13</v>
      </c>
      <c r="H1206" t="s">
        <v>13</v>
      </c>
      <c r="I1206">
        <v>33</v>
      </c>
      <c r="J1206">
        <f>(moras__2[[#This Row],[EDAD]]-AVERAGE(I:I))/ _xlfn.STDEV.P(I:I)</f>
        <v>-0.62863105790248996</v>
      </c>
      <c r="K1206" t="str">
        <f>IF(ABS(moras__2[[#This Row],[Z-Score de edad]])&gt;1.96, "Atípico","Normal")</f>
        <v>Normal</v>
      </c>
      <c r="L1206">
        <f>(moras__2[[#This Row],[SALARIO]]-AVERAGE(C:C)) / _xlfn.STDEV.P(C:C)</f>
        <v>1.0258285771628315</v>
      </c>
      <c r="M1206" t="str">
        <f>IF(ABS(moras__2[[#This Row],[Z-Score de salario]])&gt;1.96, "Atípico", "Normal")</f>
        <v>Normal</v>
      </c>
      <c r="N1206" s="5">
        <f t="shared" si="54"/>
        <v>1489400.5</v>
      </c>
      <c r="O1206" s="5">
        <f t="shared" si="55"/>
        <v>33</v>
      </c>
      <c r="P1206" s="5" t="str">
        <f t="shared" si="56"/>
        <v>ASALARIADO</v>
      </c>
      <c r="Q1206" s="5" t="e">
        <f ca="1">IF($H1206="SI", $O1206, _xludf.NA())</f>
        <v>#NAME?</v>
      </c>
      <c r="R1206" s="5">
        <f>IF($H1206="NO",$O1206, _xludf.NA())</f>
        <v>33</v>
      </c>
      <c r="S1206" s="5" t="e">
        <f ca="1">IF($H1206="SI",$N1206, _xludf.NA())</f>
        <v>#NAME?</v>
      </c>
      <c r="T1206" s="5">
        <f>IF($H1206="NO",$N1206, _xludf.NA())</f>
        <v>1489400.5</v>
      </c>
    </row>
    <row r="1207" spans="1:20" x14ac:dyDescent="0.3">
      <c r="A1207">
        <v>1206</v>
      </c>
      <c r="B1207" t="s">
        <v>9</v>
      </c>
      <c r="C1207">
        <v>355741</v>
      </c>
      <c r="D1207" t="s">
        <v>18</v>
      </c>
      <c r="E1207" t="s">
        <v>16</v>
      </c>
      <c r="F1207" t="s">
        <v>12</v>
      </c>
      <c r="G1207" t="s">
        <v>13</v>
      </c>
      <c r="H1207" t="s">
        <v>12</v>
      </c>
      <c r="I1207">
        <v>66</v>
      </c>
      <c r="J1207">
        <f>(moras__2[[#This Row],[EDAD]]-AVERAGE(I:I))/ _xlfn.STDEV.P(I:I)</f>
        <v>1.700587908037932</v>
      </c>
      <c r="K1207" t="str">
        <f>IF(ABS(moras__2[[#This Row],[Z-Score de edad]])&gt;1.96, "Atípico","Normal")</f>
        <v>Normal</v>
      </c>
      <c r="L1207">
        <f>(moras__2[[#This Row],[SALARIO]]-AVERAGE(C:C)) / _xlfn.STDEV.P(C:C)</f>
        <v>-0.37216102886690533</v>
      </c>
      <c r="M1207" t="str">
        <f>IF(ABS(moras__2[[#This Row],[Z-Score de salario]])&gt;1.96, "Atípico", "Normal")</f>
        <v>Normal</v>
      </c>
      <c r="N1207" s="5">
        <f t="shared" si="54"/>
        <v>355741</v>
      </c>
      <c r="O1207" s="5">
        <f t="shared" si="55"/>
        <v>66</v>
      </c>
      <c r="P1207" s="5" t="str">
        <f t="shared" si="56"/>
        <v>TRABAJADOR INDEPENDIENTE</v>
      </c>
      <c r="Q1207" s="5">
        <f>IF($H1207="SI", $O1207, _xludf.NA())</f>
        <v>66</v>
      </c>
      <c r="R1207" s="5" t="e">
        <f ca="1">IF($H1207="NO",$O1207, _xludf.NA())</f>
        <v>#NAME?</v>
      </c>
      <c r="S1207" s="5">
        <f>IF($H1207="SI",$N1207, _xludf.NA())</f>
        <v>355741</v>
      </c>
      <c r="T1207" s="5" t="e">
        <f ca="1">IF($H1207="NO",$N1207, _xludf.NA())</f>
        <v>#NAME?</v>
      </c>
    </row>
    <row r="1208" spans="1:20" x14ac:dyDescent="0.3">
      <c r="A1208">
        <v>1207</v>
      </c>
      <c r="B1208" t="s">
        <v>15</v>
      </c>
      <c r="C1208">
        <v>314828.5</v>
      </c>
      <c r="D1208" t="s">
        <v>10</v>
      </c>
      <c r="E1208" t="s">
        <v>16</v>
      </c>
      <c r="F1208" t="s">
        <v>12</v>
      </c>
      <c r="G1208" t="s">
        <v>12</v>
      </c>
      <c r="H1208" t="s">
        <v>13</v>
      </c>
      <c r="I1208">
        <v>22</v>
      </c>
      <c r="J1208">
        <f>(moras__2[[#This Row],[EDAD]]-AVERAGE(I:I))/ _xlfn.STDEV.P(I:I)</f>
        <v>-1.4050373798826306</v>
      </c>
      <c r="K1208" t="str">
        <f>IF(ABS(moras__2[[#This Row],[Z-Score de edad]])&gt;1.96, "Atípico","Normal")</f>
        <v>Normal</v>
      </c>
      <c r="L1208">
        <f>(moras__2[[#This Row],[SALARIO]]-AVERAGE(C:C)) / _xlfn.STDEV.P(C:C)</f>
        <v>-0.42261290595759404</v>
      </c>
      <c r="M1208" t="str">
        <f>IF(ABS(moras__2[[#This Row],[Z-Score de salario]])&gt;1.96, "Atípico", "Normal")</f>
        <v>Normal</v>
      </c>
      <c r="N1208" s="5">
        <f t="shared" si="54"/>
        <v>314828.5</v>
      </c>
      <c r="O1208" s="5">
        <f t="shared" si="55"/>
        <v>22</v>
      </c>
      <c r="P1208" s="5" t="str">
        <f t="shared" si="56"/>
        <v>ASALARIADO</v>
      </c>
      <c r="Q1208" s="5" t="e">
        <f ca="1">IF($H1208="SI", $O1208, _xludf.NA())</f>
        <v>#NAME?</v>
      </c>
      <c r="R1208" s="5">
        <f>IF($H1208="NO",$O1208, _xludf.NA())</f>
        <v>22</v>
      </c>
      <c r="S1208" s="5" t="e">
        <f ca="1">IF($H1208="SI",$N1208, _xludf.NA())</f>
        <v>#NAME?</v>
      </c>
      <c r="T1208" s="5">
        <f>IF($H1208="NO",$N1208, _xludf.NA())</f>
        <v>314828.5</v>
      </c>
    </row>
    <row r="1209" spans="1:20" x14ac:dyDescent="0.3">
      <c r="A1209">
        <v>1208</v>
      </c>
      <c r="B1209" t="s">
        <v>15</v>
      </c>
      <c r="C1209">
        <v>297045</v>
      </c>
      <c r="D1209" t="s">
        <v>17</v>
      </c>
      <c r="E1209" t="s">
        <v>16</v>
      </c>
      <c r="F1209" t="s">
        <v>12</v>
      </c>
      <c r="G1209" t="s">
        <v>13</v>
      </c>
      <c r="H1209" t="s">
        <v>13</v>
      </c>
      <c r="I1209">
        <v>49</v>
      </c>
      <c r="J1209">
        <f>(moras__2[[#This Row],[EDAD]]-AVERAGE(I:I))/ _xlfn.STDEV.P(I:I)</f>
        <v>0.50068722861407822</v>
      </c>
      <c r="K1209" t="str">
        <f>IF(ABS(moras__2[[#This Row],[Z-Score de edad]])&gt;1.96, "Atípico","Normal")</f>
        <v>Normal</v>
      </c>
      <c r="L1209">
        <f>(moras__2[[#This Row],[SALARIO]]-AVERAGE(C:C)) / _xlfn.STDEV.P(C:C)</f>
        <v>-0.44454290183274864</v>
      </c>
      <c r="M1209" t="str">
        <f>IF(ABS(moras__2[[#This Row],[Z-Score de salario]])&gt;1.96, "Atípico", "Normal")</f>
        <v>Normal</v>
      </c>
      <c r="N1209" s="5">
        <f t="shared" si="54"/>
        <v>297045</v>
      </c>
      <c r="O1209" s="5">
        <f t="shared" si="55"/>
        <v>49</v>
      </c>
      <c r="P1209" s="5" t="str">
        <f t="shared" si="56"/>
        <v>ASEGURADO VOLUNTARIO</v>
      </c>
      <c r="Q1209" s="5" t="e">
        <f ca="1">IF($H1209="SI", $O1209, _xludf.NA())</f>
        <v>#NAME?</v>
      </c>
      <c r="R1209" s="5">
        <f>IF($H1209="NO",$O1209, _xludf.NA())</f>
        <v>49</v>
      </c>
      <c r="S1209" s="5" t="e">
        <f ca="1">IF($H1209="SI",$N1209, _xludf.NA())</f>
        <v>#NAME?</v>
      </c>
      <c r="T1209" s="5">
        <f>IF($H1209="NO",$N1209, _xludf.NA())</f>
        <v>297045</v>
      </c>
    </row>
    <row r="1210" spans="1:20" x14ac:dyDescent="0.3">
      <c r="A1210">
        <v>1209</v>
      </c>
      <c r="B1210" t="s">
        <v>9</v>
      </c>
      <c r="C1210">
        <v>3355438.16</v>
      </c>
      <c r="D1210" t="s">
        <v>10</v>
      </c>
      <c r="E1210" t="s">
        <v>11</v>
      </c>
      <c r="F1210" t="s">
        <v>12</v>
      </c>
      <c r="G1210" t="s">
        <v>13</v>
      </c>
      <c r="H1210" t="s">
        <v>13</v>
      </c>
      <c r="I1210">
        <v>34</v>
      </c>
      <c r="J1210">
        <f>(moras__2[[#This Row],[EDAD]]-AVERAGE(I:I))/ _xlfn.STDEV.P(I:I)</f>
        <v>-0.55804866499520445</v>
      </c>
      <c r="K1210" t="str">
        <f>IF(ABS(moras__2[[#This Row],[Z-Score de edad]])&gt;1.96, "Atípico","Normal")</f>
        <v>Normal</v>
      </c>
      <c r="L1210">
        <f>(moras__2[[#This Row],[SALARIO]]-AVERAGE(C:C)) / _xlfn.STDEV.P(C:C)</f>
        <v>3.3269615479887737</v>
      </c>
      <c r="M1210" t="str">
        <f>IF(ABS(moras__2[[#This Row],[Z-Score de salario]])&gt;1.96, "Atípico", "Normal")</f>
        <v>Atípico</v>
      </c>
      <c r="N1210" s="5">
        <f t="shared" si="54"/>
        <v>3355438.16</v>
      </c>
      <c r="O1210" s="5">
        <f t="shared" si="55"/>
        <v>34</v>
      </c>
      <c r="P1210" s="5" t="str">
        <f t="shared" si="56"/>
        <v>ASALARIADO</v>
      </c>
      <c r="Q1210" s="5" t="e">
        <f ca="1">IF($H1210="SI", $O1210, _xludf.NA())</f>
        <v>#NAME?</v>
      </c>
      <c r="R1210" s="5">
        <f>IF($H1210="NO",$O1210, _xludf.NA())</f>
        <v>34</v>
      </c>
      <c r="S1210" s="5" t="e">
        <f ca="1">IF($H1210="SI",$N1210, _xludf.NA())</f>
        <v>#NAME?</v>
      </c>
      <c r="T1210" s="5">
        <f>IF($H1210="NO",$N1210, _xludf.NA())</f>
        <v>3355438.16</v>
      </c>
    </row>
    <row r="1211" spans="1:20" x14ac:dyDescent="0.3">
      <c r="A1211">
        <v>1210</v>
      </c>
      <c r="B1211" t="s">
        <v>9</v>
      </c>
      <c r="C1211">
        <v>278030</v>
      </c>
      <c r="D1211" t="s">
        <v>19</v>
      </c>
      <c r="E1211" t="s">
        <v>16</v>
      </c>
      <c r="F1211" t="s">
        <v>12</v>
      </c>
      <c r="G1211" t="s">
        <v>13</v>
      </c>
      <c r="H1211" t="s">
        <v>13</v>
      </c>
      <c r="I1211">
        <v>42</v>
      </c>
      <c r="J1211">
        <f>(moras__2[[#This Row],[EDAD]]-AVERAGE(I:I))/ _xlfn.STDEV.P(I:I)</f>
        <v>6.6104782630796582E-3</v>
      </c>
      <c r="K1211" t="str">
        <f>IF(ABS(moras__2[[#This Row],[Z-Score de edad]])&gt;1.96, "Atípico","Normal")</f>
        <v>Normal</v>
      </c>
      <c r="L1211">
        <f>(moras__2[[#This Row],[SALARIO]]-AVERAGE(C:C)) / _xlfn.STDEV.P(C:C)</f>
        <v>-0.46799154082766331</v>
      </c>
      <c r="M1211" t="str">
        <f>IF(ABS(moras__2[[#This Row],[Z-Score de salario]])&gt;1.96, "Atípico", "Normal")</f>
        <v>Normal</v>
      </c>
      <c r="N1211" s="5">
        <f t="shared" si="54"/>
        <v>278030</v>
      </c>
      <c r="O1211" s="5">
        <f t="shared" si="55"/>
        <v>42</v>
      </c>
      <c r="P1211" s="5" t="str">
        <f t="shared" si="56"/>
        <v>CONVENIOS ESPECIALES DE TRABAJADORES INDEPENDIENTES</v>
      </c>
      <c r="Q1211" s="5" t="e">
        <f ca="1">IF($H1211="SI", $O1211, _xludf.NA())</f>
        <v>#NAME?</v>
      </c>
      <c r="R1211" s="5">
        <f>IF($H1211="NO",$O1211, _xludf.NA())</f>
        <v>42</v>
      </c>
      <c r="S1211" s="5" t="e">
        <f ca="1">IF($H1211="SI",$N1211, _xludf.NA())</f>
        <v>#NAME?</v>
      </c>
      <c r="T1211" s="5">
        <f>IF($H1211="NO",$N1211, _xludf.NA())</f>
        <v>278030</v>
      </c>
    </row>
    <row r="1212" spans="1:20" x14ac:dyDescent="0.3">
      <c r="A1212">
        <v>1211</v>
      </c>
      <c r="B1212" t="s">
        <v>9</v>
      </c>
      <c r="C1212">
        <v>1177801</v>
      </c>
      <c r="D1212" t="s">
        <v>14</v>
      </c>
      <c r="E1212" t="s">
        <v>11</v>
      </c>
      <c r="F1212" t="s">
        <v>12</v>
      </c>
      <c r="G1212" t="s">
        <v>13</v>
      </c>
      <c r="H1212" t="s">
        <v>13</v>
      </c>
      <c r="I1212">
        <v>82</v>
      </c>
      <c r="J1212">
        <f>(moras__2[[#This Row],[EDAD]]-AVERAGE(I:I))/ _xlfn.STDEV.P(I:I)</f>
        <v>2.8299061945545003</v>
      </c>
      <c r="K1212" t="str">
        <f>IF(ABS(moras__2[[#This Row],[Z-Score de edad]])&gt;1.96, "Atípico","Normal")</f>
        <v>Atípico</v>
      </c>
      <c r="L1212">
        <f>(moras__2[[#This Row],[SALARIO]]-AVERAGE(C:C)) / _xlfn.STDEV.P(C:C)</f>
        <v>0.64157487290325177</v>
      </c>
      <c r="M1212" t="str">
        <f>IF(ABS(moras__2[[#This Row],[Z-Score de salario]])&gt;1.96, "Atípico", "Normal")</f>
        <v>Normal</v>
      </c>
      <c r="N1212" s="5">
        <f t="shared" si="54"/>
        <v>1177801</v>
      </c>
      <c r="O1212" s="5">
        <f t="shared" si="55"/>
        <v>82</v>
      </c>
      <c r="P1212" s="5" t="str">
        <f t="shared" si="56"/>
        <v>PENSIONADOS EN SU PROPIO SISTEMA</v>
      </c>
      <c r="Q1212" s="5" t="e">
        <f ca="1">IF($H1212="SI", $O1212, _xludf.NA())</f>
        <v>#NAME?</v>
      </c>
      <c r="R1212" s="5">
        <f>IF($H1212="NO",$O1212, _xludf.NA())</f>
        <v>82</v>
      </c>
      <c r="S1212" s="5" t="e">
        <f ca="1">IF($H1212="SI",$N1212, _xludf.NA())</f>
        <v>#NAME?</v>
      </c>
      <c r="T1212" s="5">
        <f>IF($H1212="NO",$N1212, _xludf.NA())</f>
        <v>1177801</v>
      </c>
    </row>
    <row r="1213" spans="1:20" x14ac:dyDescent="0.3">
      <c r="A1213">
        <v>1212</v>
      </c>
      <c r="B1213" t="s">
        <v>9</v>
      </c>
      <c r="C1213">
        <v>297046</v>
      </c>
      <c r="D1213" t="s">
        <v>18</v>
      </c>
      <c r="E1213" t="s">
        <v>16</v>
      </c>
      <c r="F1213" t="s">
        <v>12</v>
      </c>
      <c r="G1213" t="s">
        <v>13</v>
      </c>
      <c r="H1213" t="s">
        <v>13</v>
      </c>
      <c r="I1213">
        <v>38</v>
      </c>
      <c r="J1213">
        <f>(moras__2[[#This Row],[EDAD]]-AVERAGE(I:I))/ _xlfn.STDEV.P(I:I)</f>
        <v>-0.27571909336606237</v>
      </c>
      <c r="K1213" t="str">
        <f>IF(ABS(moras__2[[#This Row],[Z-Score de edad]])&gt;1.96, "Atípico","Normal")</f>
        <v>Normal</v>
      </c>
      <c r="L1213">
        <f>(moras__2[[#This Row],[SALARIO]]-AVERAGE(C:C)) / _xlfn.STDEV.P(C:C)</f>
        <v>-0.44454166866740574</v>
      </c>
      <c r="M1213" t="str">
        <f>IF(ABS(moras__2[[#This Row],[Z-Score de salario]])&gt;1.96, "Atípico", "Normal")</f>
        <v>Normal</v>
      </c>
      <c r="N1213" s="5">
        <f t="shared" si="54"/>
        <v>297046</v>
      </c>
      <c r="O1213" s="5">
        <f t="shared" si="55"/>
        <v>38</v>
      </c>
      <c r="P1213" s="5" t="str">
        <f t="shared" si="56"/>
        <v>TRABAJADOR INDEPENDIENTE</v>
      </c>
      <c r="Q1213" s="5" t="e">
        <f ca="1">IF($H1213="SI", $O1213, _xludf.NA())</f>
        <v>#NAME?</v>
      </c>
      <c r="R1213" s="5">
        <f>IF($H1213="NO",$O1213, _xludf.NA())</f>
        <v>38</v>
      </c>
      <c r="S1213" s="5" t="e">
        <f ca="1">IF($H1213="SI",$N1213, _xludf.NA())</f>
        <v>#NAME?</v>
      </c>
      <c r="T1213" s="5">
        <f>IF($H1213="NO",$N1213, _xludf.NA())</f>
        <v>297046</v>
      </c>
    </row>
    <row r="1214" spans="1:20" x14ac:dyDescent="0.3">
      <c r="A1214">
        <v>1213</v>
      </c>
      <c r="B1214" t="s">
        <v>9</v>
      </c>
      <c r="C1214">
        <v>278030</v>
      </c>
      <c r="D1214" t="s">
        <v>19</v>
      </c>
      <c r="E1214" t="s">
        <v>16</v>
      </c>
      <c r="F1214" t="s">
        <v>12</v>
      </c>
      <c r="G1214" t="s">
        <v>13</v>
      </c>
      <c r="H1214" t="s">
        <v>13</v>
      </c>
      <c r="I1214">
        <v>64</v>
      </c>
      <c r="J1214">
        <f>(moras__2[[#This Row],[EDAD]]-AVERAGE(I:I))/ _xlfn.STDEV.P(I:I)</f>
        <v>1.559423122223361</v>
      </c>
      <c r="K1214" t="str">
        <f>IF(ABS(moras__2[[#This Row],[Z-Score de edad]])&gt;1.96, "Atípico","Normal")</f>
        <v>Normal</v>
      </c>
      <c r="L1214">
        <f>(moras__2[[#This Row],[SALARIO]]-AVERAGE(C:C)) / _xlfn.STDEV.P(C:C)</f>
        <v>-0.46799154082766331</v>
      </c>
      <c r="M1214" t="str">
        <f>IF(ABS(moras__2[[#This Row],[Z-Score de salario]])&gt;1.96, "Atípico", "Normal")</f>
        <v>Normal</v>
      </c>
      <c r="N1214" s="5">
        <f t="shared" si="54"/>
        <v>278030</v>
      </c>
      <c r="O1214" s="5">
        <f t="shared" si="55"/>
        <v>64</v>
      </c>
      <c r="P1214" s="5" t="str">
        <f t="shared" si="56"/>
        <v>CONVENIOS ESPECIALES DE TRABAJADORES INDEPENDIENTES</v>
      </c>
      <c r="Q1214" s="5" t="e">
        <f ca="1">IF($H1214="SI", $O1214, _xludf.NA())</f>
        <v>#NAME?</v>
      </c>
      <c r="R1214" s="5">
        <f>IF($H1214="NO",$O1214, _xludf.NA())</f>
        <v>64</v>
      </c>
      <c r="S1214" s="5" t="e">
        <f ca="1">IF($H1214="SI",$N1214, _xludf.NA())</f>
        <v>#NAME?</v>
      </c>
      <c r="T1214" s="5">
        <f>IF($H1214="NO",$N1214, _xludf.NA())</f>
        <v>278030</v>
      </c>
    </row>
    <row r="1215" spans="1:20" x14ac:dyDescent="0.3">
      <c r="A1215">
        <v>1214</v>
      </c>
      <c r="B1215" t="s">
        <v>9</v>
      </c>
      <c r="C1215">
        <v>3580557</v>
      </c>
      <c r="D1215" t="s">
        <v>14</v>
      </c>
      <c r="E1215" t="s">
        <v>11</v>
      </c>
      <c r="F1215" t="s">
        <v>12</v>
      </c>
      <c r="G1215" t="s">
        <v>13</v>
      </c>
      <c r="H1215" t="s">
        <v>13</v>
      </c>
      <c r="I1215">
        <v>82</v>
      </c>
      <c r="J1215">
        <f>(moras__2[[#This Row],[EDAD]]-AVERAGE(I:I))/ _xlfn.STDEV.P(I:I)</f>
        <v>2.8299061945545003</v>
      </c>
      <c r="K1215" t="str">
        <f>IF(ABS(moras__2[[#This Row],[Z-Score de edad]])&gt;1.96, "Atípico","Normal")</f>
        <v>Atípico</v>
      </c>
      <c r="L1215">
        <f>(moras__2[[#This Row],[SALARIO]]-AVERAGE(C:C)) / _xlfn.STDEV.P(C:C)</f>
        <v>3.6045702995067304</v>
      </c>
      <c r="M1215" t="str">
        <f>IF(ABS(moras__2[[#This Row],[Z-Score de salario]])&gt;1.96, "Atípico", "Normal")</f>
        <v>Atípico</v>
      </c>
      <c r="N1215" s="5">
        <f t="shared" si="54"/>
        <v>3580557</v>
      </c>
      <c r="O1215" s="5">
        <f t="shared" si="55"/>
        <v>82</v>
      </c>
      <c r="P1215" s="5" t="str">
        <f t="shared" si="56"/>
        <v>PENSIONADOS EN SU PROPIO SISTEMA</v>
      </c>
      <c r="Q1215" s="5" t="e">
        <f ca="1">IF($H1215="SI", $O1215, _xludf.NA())</f>
        <v>#NAME?</v>
      </c>
      <c r="R1215" s="5">
        <f>IF($H1215="NO",$O1215, _xludf.NA())</f>
        <v>82</v>
      </c>
      <c r="S1215" s="5" t="e">
        <f ca="1">IF($H1215="SI",$N1215, _xludf.NA())</f>
        <v>#NAME?</v>
      </c>
      <c r="T1215" s="5">
        <f>IF($H1215="NO",$N1215, _xludf.NA())</f>
        <v>3580557</v>
      </c>
    </row>
    <row r="1216" spans="1:20" x14ac:dyDescent="0.3">
      <c r="A1216">
        <v>1215</v>
      </c>
      <c r="B1216" t="s">
        <v>9</v>
      </c>
      <c r="C1216">
        <v>159780</v>
      </c>
      <c r="D1216" t="s">
        <v>10</v>
      </c>
      <c r="E1216" t="s">
        <v>16</v>
      </c>
      <c r="F1216" t="s">
        <v>12</v>
      </c>
      <c r="G1216" t="s">
        <v>12</v>
      </c>
      <c r="H1216" t="s">
        <v>12</v>
      </c>
      <c r="I1216">
        <v>37</v>
      </c>
      <c r="J1216">
        <f>(moras__2[[#This Row],[EDAD]]-AVERAGE(I:I))/ _xlfn.STDEV.P(I:I)</f>
        <v>-0.34630148627334789</v>
      </c>
      <c r="K1216" t="str">
        <f>IF(ABS(moras__2[[#This Row],[Z-Score de edad]])&gt;1.96, "Atípico","Normal")</f>
        <v>Normal</v>
      </c>
      <c r="L1216">
        <f>(moras__2[[#This Row],[SALARIO]]-AVERAGE(C:C)) / _xlfn.STDEV.P(C:C)</f>
        <v>-0.61381334262354326</v>
      </c>
      <c r="M1216" t="str">
        <f>IF(ABS(moras__2[[#This Row],[Z-Score de salario]])&gt;1.96, "Atípico", "Normal")</f>
        <v>Normal</v>
      </c>
      <c r="N1216" s="5">
        <f t="shared" si="54"/>
        <v>159780</v>
      </c>
      <c r="O1216" s="5">
        <f t="shared" si="55"/>
        <v>37</v>
      </c>
      <c r="P1216" s="5" t="str">
        <f t="shared" si="56"/>
        <v>ASALARIADO</v>
      </c>
      <c r="Q1216" s="5">
        <f>IF($H1216="SI", $O1216, _xludf.NA())</f>
        <v>37</v>
      </c>
      <c r="R1216" s="5" t="e">
        <f ca="1">IF($H1216="NO",$O1216, _xludf.NA())</f>
        <v>#NAME?</v>
      </c>
      <c r="S1216" s="5">
        <f>IF($H1216="SI",$N1216, _xludf.NA())</f>
        <v>159780</v>
      </c>
      <c r="T1216" s="5" t="e">
        <f ca="1">IF($H1216="NO",$N1216, _xludf.NA())</f>
        <v>#NAME?</v>
      </c>
    </row>
    <row r="1217" spans="1:20" x14ac:dyDescent="0.3">
      <c r="A1217">
        <v>1216</v>
      </c>
      <c r="B1217" t="s">
        <v>9</v>
      </c>
      <c r="C1217">
        <v>592110</v>
      </c>
      <c r="D1217" t="s">
        <v>10</v>
      </c>
      <c r="E1217" t="s">
        <v>16</v>
      </c>
      <c r="F1217" t="s">
        <v>12</v>
      </c>
      <c r="G1217" t="s">
        <v>13</v>
      </c>
      <c r="H1217" t="s">
        <v>13</v>
      </c>
      <c r="I1217">
        <v>21</v>
      </c>
      <c r="J1217">
        <f>(moras__2[[#This Row],[EDAD]]-AVERAGE(I:I))/ _xlfn.STDEV.P(I:I)</f>
        <v>-1.4756197727899161</v>
      </c>
      <c r="K1217" t="str">
        <f>IF(ABS(moras__2[[#This Row],[Z-Score de edad]])&gt;1.96, "Atípico","Normal")</f>
        <v>Normal</v>
      </c>
      <c r="L1217">
        <f>(moras__2[[#This Row],[SALARIO]]-AVERAGE(C:C)) / _xlfn.STDEV.P(C:C)</f>
        <v>-8.0678969935063072E-2</v>
      </c>
      <c r="M1217" t="str">
        <f>IF(ABS(moras__2[[#This Row],[Z-Score de salario]])&gt;1.96, "Atípico", "Normal")</f>
        <v>Normal</v>
      </c>
      <c r="N1217" s="5">
        <f t="shared" si="54"/>
        <v>592110</v>
      </c>
      <c r="O1217" s="5">
        <f t="shared" si="55"/>
        <v>21</v>
      </c>
      <c r="P1217" s="5" t="str">
        <f t="shared" si="56"/>
        <v>ASALARIADO</v>
      </c>
      <c r="Q1217" s="5" t="e">
        <f ca="1">IF($H1217="SI", $O1217, _xludf.NA())</f>
        <v>#NAME?</v>
      </c>
      <c r="R1217" s="5">
        <f>IF($H1217="NO",$O1217, _xludf.NA())</f>
        <v>21</v>
      </c>
      <c r="S1217" s="5" t="e">
        <f ca="1">IF($H1217="SI",$N1217, _xludf.NA())</f>
        <v>#NAME?</v>
      </c>
      <c r="T1217" s="5">
        <f>IF($H1217="NO",$N1217, _xludf.NA())</f>
        <v>592110</v>
      </c>
    </row>
    <row r="1218" spans="1:20" x14ac:dyDescent="0.3">
      <c r="A1218">
        <v>1217</v>
      </c>
      <c r="B1218" t="s">
        <v>9</v>
      </c>
      <c r="C1218">
        <v>640705.61</v>
      </c>
      <c r="D1218" t="s">
        <v>10</v>
      </c>
      <c r="E1218" t="s">
        <v>16</v>
      </c>
      <c r="F1218" t="s">
        <v>12</v>
      </c>
      <c r="G1218" t="s">
        <v>12</v>
      </c>
      <c r="H1218" t="s">
        <v>13</v>
      </c>
      <c r="I1218">
        <v>25</v>
      </c>
      <c r="J1218">
        <f>(moras__2[[#This Row],[EDAD]]-AVERAGE(I:I))/ _xlfn.STDEV.P(I:I)</f>
        <v>-1.193290201160774</v>
      </c>
      <c r="K1218" t="str">
        <f>IF(ABS(moras__2[[#This Row],[Z-Score de edad]])&gt;1.96, "Atípico","Normal")</f>
        <v>Normal</v>
      </c>
      <c r="L1218">
        <f>(moras__2[[#This Row],[SALARIO]]-AVERAGE(C:C)) / _xlfn.STDEV.P(C:C)</f>
        <v>-2.0752547866818839E-2</v>
      </c>
      <c r="M1218" t="str">
        <f>IF(ABS(moras__2[[#This Row],[Z-Score de salario]])&gt;1.96, "Atípico", "Normal")</f>
        <v>Normal</v>
      </c>
      <c r="N1218" s="5">
        <f t="shared" si="54"/>
        <v>640705.61</v>
      </c>
      <c r="O1218" s="5">
        <f t="shared" si="55"/>
        <v>25</v>
      </c>
      <c r="P1218" s="5" t="str">
        <f t="shared" si="56"/>
        <v>ASALARIADO</v>
      </c>
      <c r="Q1218" s="5" t="e">
        <f ca="1">IF($H1218="SI", $O1218, _xludf.NA())</f>
        <v>#NAME?</v>
      </c>
      <c r="R1218" s="5">
        <f>IF($H1218="NO",$O1218, _xludf.NA())</f>
        <v>25</v>
      </c>
      <c r="S1218" s="5" t="e">
        <f ca="1">IF($H1218="SI",$N1218, _xludf.NA())</f>
        <v>#NAME?</v>
      </c>
      <c r="T1218" s="5">
        <f>IF($H1218="NO",$N1218, _xludf.NA())</f>
        <v>640705.61</v>
      </c>
    </row>
    <row r="1219" spans="1:20" x14ac:dyDescent="0.3">
      <c r="A1219">
        <v>1218</v>
      </c>
      <c r="B1219" t="s">
        <v>9</v>
      </c>
      <c r="C1219">
        <v>3000000</v>
      </c>
      <c r="D1219" t="s">
        <v>10</v>
      </c>
      <c r="E1219" t="s">
        <v>16</v>
      </c>
      <c r="F1219" t="s">
        <v>12</v>
      </c>
      <c r="G1219" t="s">
        <v>13</v>
      </c>
      <c r="H1219" t="s">
        <v>13</v>
      </c>
      <c r="I1219">
        <v>53</v>
      </c>
      <c r="J1219">
        <f>(moras__2[[#This Row],[EDAD]]-AVERAGE(I:I))/ _xlfn.STDEV.P(I:I)</f>
        <v>0.78301680024322029</v>
      </c>
      <c r="K1219" t="str">
        <f>IF(ABS(moras__2[[#This Row],[Z-Score de edad]])&gt;1.96, "Atípico","Normal")</f>
        <v>Normal</v>
      </c>
      <c r="L1219">
        <f>(moras__2[[#This Row],[SALARIO]]-AVERAGE(C:C)) / _xlfn.STDEV.P(C:C)</f>
        <v>2.8886475275387755</v>
      </c>
      <c r="M1219" t="str">
        <f>IF(ABS(moras__2[[#This Row],[Z-Score de salario]])&gt;1.96, "Atípico", "Normal")</f>
        <v>Atípico</v>
      </c>
      <c r="N1219" s="5">
        <f t="shared" ref="N1219:N1282" si="57">IF(ISBLANK(C1219),  MEDIAN($C$2:$C$5001), C1219)</f>
        <v>3000000</v>
      </c>
      <c r="O1219" s="5">
        <f t="shared" ref="O1219:O1282" si="58">IF(ISBLANK(I1219), MEDIAN($I$2:$I$5001), I1219)</f>
        <v>53</v>
      </c>
      <c r="P1219" s="5" t="str">
        <f t="shared" ref="P1219:P1282" si="59">IF(ISBLANK(D1219), "ASALARIADO", D1219)</f>
        <v>ASALARIADO</v>
      </c>
      <c r="Q1219" s="5" t="e">
        <f ca="1">IF($H1219="SI", $O1219, _xludf.NA())</f>
        <v>#NAME?</v>
      </c>
      <c r="R1219" s="5">
        <f>IF($H1219="NO",$O1219, _xludf.NA())</f>
        <v>53</v>
      </c>
      <c r="S1219" s="5" t="e">
        <f ca="1">IF($H1219="SI",$N1219, _xludf.NA())</f>
        <v>#NAME?</v>
      </c>
      <c r="T1219" s="5">
        <f>IF($H1219="NO",$N1219, _xludf.NA())</f>
        <v>3000000</v>
      </c>
    </row>
    <row r="1220" spans="1:20" x14ac:dyDescent="0.3">
      <c r="A1220">
        <v>1219</v>
      </c>
      <c r="B1220" t="s">
        <v>9</v>
      </c>
      <c r="C1220">
        <v>286990.48</v>
      </c>
      <c r="D1220" t="s">
        <v>10</v>
      </c>
      <c r="E1220" t="s">
        <v>16</v>
      </c>
      <c r="F1220" t="s">
        <v>12</v>
      </c>
      <c r="G1220" t="s">
        <v>13</v>
      </c>
      <c r="H1220" t="s">
        <v>13</v>
      </c>
      <c r="I1220">
        <v>20</v>
      </c>
      <c r="J1220">
        <f>(moras__2[[#This Row],[EDAD]]-AVERAGE(I:I))/ _xlfn.STDEV.P(I:I)</f>
        <v>-1.5462021656972016</v>
      </c>
      <c r="K1220" t="str">
        <f>IF(ABS(moras__2[[#This Row],[Z-Score de edad]])&gt;1.96, "Atípico","Normal")</f>
        <v>Normal</v>
      </c>
      <c r="L1220">
        <f>(moras__2[[#This Row],[SALARIO]]-AVERAGE(C:C)) / _xlfn.STDEV.P(C:C)</f>
        <v>-0.45694178743606967</v>
      </c>
      <c r="M1220" t="str">
        <f>IF(ABS(moras__2[[#This Row],[Z-Score de salario]])&gt;1.96, "Atípico", "Normal")</f>
        <v>Normal</v>
      </c>
      <c r="N1220" s="5">
        <f t="shared" si="57"/>
        <v>286990.48</v>
      </c>
      <c r="O1220" s="5">
        <f t="shared" si="58"/>
        <v>20</v>
      </c>
      <c r="P1220" s="5" t="str">
        <f t="shared" si="59"/>
        <v>ASALARIADO</v>
      </c>
      <c r="Q1220" s="5" t="e">
        <f ca="1">IF($H1220="SI", $O1220, _xludf.NA())</f>
        <v>#NAME?</v>
      </c>
      <c r="R1220" s="5">
        <f>IF($H1220="NO",$O1220, _xludf.NA())</f>
        <v>20</v>
      </c>
      <c r="S1220" s="5" t="e">
        <f ca="1">IF($H1220="SI",$N1220, _xludf.NA())</f>
        <v>#NAME?</v>
      </c>
      <c r="T1220" s="5">
        <f>IF($H1220="NO",$N1220, _xludf.NA())</f>
        <v>286990.48</v>
      </c>
    </row>
    <row r="1221" spans="1:20" x14ac:dyDescent="0.3">
      <c r="A1221">
        <v>1220</v>
      </c>
      <c r="B1221" t="s">
        <v>15</v>
      </c>
      <c r="C1221">
        <v>297046</v>
      </c>
      <c r="D1221" t="s">
        <v>17</v>
      </c>
      <c r="E1221" t="s">
        <v>16</v>
      </c>
      <c r="F1221" t="s">
        <v>12</v>
      </c>
      <c r="G1221" t="s">
        <v>12</v>
      </c>
      <c r="H1221" t="s">
        <v>13</v>
      </c>
      <c r="I1221">
        <v>19</v>
      </c>
      <c r="J1221">
        <f>(moras__2[[#This Row],[EDAD]]-AVERAGE(I:I))/ _xlfn.STDEV.P(I:I)</f>
        <v>-1.6167845586044871</v>
      </c>
      <c r="K1221" t="str">
        <f>IF(ABS(moras__2[[#This Row],[Z-Score de edad]])&gt;1.96, "Atípico","Normal")</f>
        <v>Normal</v>
      </c>
      <c r="L1221">
        <f>(moras__2[[#This Row],[SALARIO]]-AVERAGE(C:C)) / _xlfn.STDEV.P(C:C)</f>
        <v>-0.44454166866740574</v>
      </c>
      <c r="M1221" t="str">
        <f>IF(ABS(moras__2[[#This Row],[Z-Score de salario]])&gt;1.96, "Atípico", "Normal")</f>
        <v>Normal</v>
      </c>
      <c r="N1221" s="5">
        <f t="shared" si="57"/>
        <v>297046</v>
      </c>
      <c r="O1221" s="5">
        <f t="shared" si="58"/>
        <v>19</v>
      </c>
      <c r="P1221" s="5" t="str">
        <f t="shared" si="59"/>
        <v>ASEGURADO VOLUNTARIO</v>
      </c>
      <c r="Q1221" s="5" t="e">
        <f ca="1">IF($H1221="SI", $O1221, _xludf.NA())</f>
        <v>#NAME?</v>
      </c>
      <c r="R1221" s="5">
        <f>IF($H1221="NO",$O1221, _xludf.NA())</f>
        <v>19</v>
      </c>
      <c r="S1221" s="5" t="e">
        <f ca="1">IF($H1221="SI",$N1221, _xludf.NA())</f>
        <v>#NAME?</v>
      </c>
      <c r="T1221" s="5">
        <f>IF($H1221="NO",$N1221, _xludf.NA())</f>
        <v>297046</v>
      </c>
    </row>
    <row r="1222" spans="1:20" x14ac:dyDescent="0.3">
      <c r="A1222">
        <v>1221</v>
      </c>
      <c r="B1222" t="s">
        <v>15</v>
      </c>
      <c r="C1222">
        <v>486139.05</v>
      </c>
      <c r="D1222" t="s">
        <v>10</v>
      </c>
      <c r="E1222" t="s">
        <v>16</v>
      </c>
      <c r="F1222" t="s">
        <v>12</v>
      </c>
      <c r="G1222" t="s">
        <v>13</v>
      </c>
      <c r="H1222" t="s">
        <v>13</v>
      </c>
      <c r="I1222">
        <v>48</v>
      </c>
      <c r="J1222">
        <f>(moras__2[[#This Row],[EDAD]]-AVERAGE(I:I))/ _xlfn.STDEV.P(I:I)</f>
        <v>0.43010483570679275</v>
      </c>
      <c r="K1222" t="str">
        <f>IF(ABS(moras__2[[#This Row],[Z-Score de edad]])&gt;1.96, "Atípico","Normal")</f>
        <v>Normal</v>
      </c>
      <c r="L1222">
        <f>(moras__2[[#This Row],[SALARIO]]-AVERAGE(C:C)) / _xlfn.STDEV.P(C:C)</f>
        <v>-0.21135867282741916</v>
      </c>
      <c r="M1222" t="str">
        <f>IF(ABS(moras__2[[#This Row],[Z-Score de salario]])&gt;1.96, "Atípico", "Normal")</f>
        <v>Normal</v>
      </c>
      <c r="N1222" s="5">
        <f t="shared" si="57"/>
        <v>486139.05</v>
      </c>
      <c r="O1222" s="5">
        <f t="shared" si="58"/>
        <v>48</v>
      </c>
      <c r="P1222" s="5" t="str">
        <f t="shared" si="59"/>
        <v>ASALARIADO</v>
      </c>
      <c r="Q1222" s="5" t="e">
        <f ca="1">IF($H1222="SI", $O1222, _xludf.NA())</f>
        <v>#NAME?</v>
      </c>
      <c r="R1222" s="5">
        <f>IF($H1222="NO",$O1222, _xludf.NA())</f>
        <v>48</v>
      </c>
      <c r="S1222" s="5" t="e">
        <f ca="1">IF($H1222="SI",$N1222, _xludf.NA())</f>
        <v>#NAME?</v>
      </c>
      <c r="T1222" s="5">
        <f>IF($H1222="NO",$N1222, _xludf.NA())</f>
        <v>486139.05</v>
      </c>
    </row>
    <row r="1223" spans="1:20" x14ac:dyDescent="0.3">
      <c r="A1223">
        <v>1222</v>
      </c>
      <c r="B1223" t="s">
        <v>9</v>
      </c>
      <c r="C1223">
        <v>404181.98</v>
      </c>
      <c r="D1223" t="s">
        <v>10</v>
      </c>
      <c r="E1223" t="s">
        <v>16</v>
      </c>
      <c r="F1223" t="s">
        <v>12</v>
      </c>
      <c r="G1223" t="s">
        <v>12</v>
      </c>
      <c r="H1223" t="s">
        <v>13</v>
      </c>
      <c r="I1223">
        <v>57</v>
      </c>
      <c r="J1223">
        <f>(moras__2[[#This Row],[EDAD]]-AVERAGE(I:I))/ _xlfn.STDEV.P(I:I)</f>
        <v>1.0653463718723624</v>
      </c>
      <c r="K1223" t="str">
        <f>IF(ABS(moras__2[[#This Row],[Z-Score de edad]])&gt;1.96, "Atípico","Normal")</f>
        <v>Normal</v>
      </c>
      <c r="L1223">
        <f>(moras__2[[#This Row],[SALARIO]]-AVERAGE(C:C)) / _xlfn.STDEV.P(C:C)</f>
        <v>-0.31242529115563106</v>
      </c>
      <c r="M1223" t="str">
        <f>IF(ABS(moras__2[[#This Row],[Z-Score de salario]])&gt;1.96, "Atípico", "Normal")</f>
        <v>Normal</v>
      </c>
      <c r="N1223" s="5">
        <f t="shared" si="57"/>
        <v>404181.98</v>
      </c>
      <c r="O1223" s="5">
        <f t="shared" si="58"/>
        <v>57</v>
      </c>
      <c r="P1223" s="5" t="str">
        <f t="shared" si="59"/>
        <v>ASALARIADO</v>
      </c>
      <c r="Q1223" s="5" t="e">
        <f ca="1">IF($H1223="SI", $O1223, _xludf.NA())</f>
        <v>#NAME?</v>
      </c>
      <c r="R1223" s="5">
        <f>IF($H1223="NO",$O1223, _xludf.NA())</f>
        <v>57</v>
      </c>
      <c r="S1223" s="5" t="e">
        <f ca="1">IF($H1223="SI",$N1223, _xludf.NA())</f>
        <v>#NAME?</v>
      </c>
      <c r="T1223" s="5">
        <f>IF($H1223="NO",$N1223, _xludf.NA())</f>
        <v>404181.98</v>
      </c>
    </row>
    <row r="1224" spans="1:20" x14ac:dyDescent="0.3">
      <c r="A1224">
        <v>1223</v>
      </c>
      <c r="B1224" t="s">
        <v>9</v>
      </c>
      <c r="C1224">
        <v>297046</v>
      </c>
      <c r="D1224" t="s">
        <v>17</v>
      </c>
      <c r="E1224" t="s">
        <v>16</v>
      </c>
      <c r="F1224" t="s">
        <v>12</v>
      </c>
      <c r="G1224" t="s">
        <v>13</v>
      </c>
      <c r="H1224" t="s">
        <v>13</v>
      </c>
      <c r="I1224">
        <v>31</v>
      </c>
      <c r="J1224">
        <f>(moras__2[[#This Row],[EDAD]]-AVERAGE(I:I))/ _xlfn.STDEV.P(I:I)</f>
        <v>-0.769795843717061</v>
      </c>
      <c r="K1224" t="str">
        <f>IF(ABS(moras__2[[#This Row],[Z-Score de edad]])&gt;1.96, "Atípico","Normal")</f>
        <v>Normal</v>
      </c>
      <c r="L1224">
        <f>(moras__2[[#This Row],[SALARIO]]-AVERAGE(C:C)) / _xlfn.STDEV.P(C:C)</f>
        <v>-0.44454166866740574</v>
      </c>
      <c r="M1224" t="str">
        <f>IF(ABS(moras__2[[#This Row],[Z-Score de salario]])&gt;1.96, "Atípico", "Normal")</f>
        <v>Normal</v>
      </c>
      <c r="N1224" s="5">
        <f t="shared" si="57"/>
        <v>297046</v>
      </c>
      <c r="O1224" s="5">
        <f t="shared" si="58"/>
        <v>31</v>
      </c>
      <c r="P1224" s="5" t="str">
        <f t="shared" si="59"/>
        <v>ASEGURADO VOLUNTARIO</v>
      </c>
      <c r="Q1224" s="5" t="e">
        <f ca="1">IF($H1224="SI", $O1224, _xludf.NA())</f>
        <v>#NAME?</v>
      </c>
      <c r="R1224" s="5">
        <f>IF($H1224="NO",$O1224, _xludf.NA())</f>
        <v>31</v>
      </c>
      <c r="S1224" s="5" t="e">
        <f ca="1">IF($H1224="SI",$N1224, _xludf.NA())</f>
        <v>#NAME?</v>
      </c>
      <c r="T1224" s="5">
        <f>IF($H1224="NO",$N1224, _xludf.NA())</f>
        <v>297046</v>
      </c>
    </row>
    <row r="1225" spans="1:20" x14ac:dyDescent="0.3">
      <c r="A1225">
        <v>1224</v>
      </c>
      <c r="B1225" t="s">
        <v>15</v>
      </c>
      <c r="C1225">
        <v>227097.48</v>
      </c>
      <c r="D1225" t="s">
        <v>10</v>
      </c>
      <c r="E1225" t="s">
        <v>16</v>
      </c>
      <c r="F1225" t="s">
        <v>12</v>
      </c>
      <c r="G1225" t="s">
        <v>13</v>
      </c>
      <c r="H1225" t="s">
        <v>13</v>
      </c>
      <c r="I1225">
        <v>36</v>
      </c>
      <c r="J1225">
        <f>(moras__2[[#This Row],[EDAD]]-AVERAGE(I:I))/ _xlfn.STDEV.P(I:I)</f>
        <v>-0.41688387918063341</v>
      </c>
      <c r="K1225" t="str">
        <f>IF(ABS(moras__2[[#This Row],[Z-Score de edad]])&gt;1.96, "Atípico","Normal")</f>
        <v>Normal</v>
      </c>
      <c r="L1225">
        <f>(moras__2[[#This Row],[SALARIO]]-AVERAGE(C:C)) / _xlfn.STDEV.P(C:C)</f>
        <v>-0.53079975931734358</v>
      </c>
      <c r="M1225" t="str">
        <f>IF(ABS(moras__2[[#This Row],[Z-Score de salario]])&gt;1.96, "Atípico", "Normal")</f>
        <v>Normal</v>
      </c>
      <c r="N1225" s="5">
        <f t="shared" si="57"/>
        <v>227097.48</v>
      </c>
      <c r="O1225" s="5">
        <f t="shared" si="58"/>
        <v>36</v>
      </c>
      <c r="P1225" s="5" t="str">
        <f t="shared" si="59"/>
        <v>ASALARIADO</v>
      </c>
      <c r="Q1225" s="5" t="e">
        <f ca="1">IF($H1225="SI", $O1225, _xludf.NA())</f>
        <v>#NAME?</v>
      </c>
      <c r="R1225" s="5">
        <f>IF($H1225="NO",$O1225, _xludf.NA())</f>
        <v>36</v>
      </c>
      <c r="S1225" s="5" t="e">
        <f ca="1">IF($H1225="SI",$N1225, _xludf.NA())</f>
        <v>#NAME?</v>
      </c>
      <c r="T1225" s="5">
        <f>IF($H1225="NO",$N1225, _xludf.NA())</f>
        <v>227097.48</v>
      </c>
    </row>
    <row r="1226" spans="1:20" x14ac:dyDescent="0.3">
      <c r="A1226">
        <v>1225</v>
      </c>
      <c r="B1226" t="s">
        <v>9</v>
      </c>
      <c r="C1226">
        <v>415869</v>
      </c>
      <c r="D1226" t="s">
        <v>18</v>
      </c>
      <c r="E1226" t="s">
        <v>16</v>
      </c>
      <c r="F1226" t="s">
        <v>12</v>
      </c>
      <c r="G1226" t="s">
        <v>12</v>
      </c>
      <c r="H1226" t="s">
        <v>12</v>
      </c>
      <c r="I1226">
        <v>61</v>
      </c>
      <c r="J1226">
        <f>(moras__2[[#This Row],[EDAD]]-AVERAGE(I:I))/ _xlfn.STDEV.P(I:I)</f>
        <v>1.3476759435015044</v>
      </c>
      <c r="K1226" t="str">
        <f>IF(ABS(moras__2[[#This Row],[Z-Score de edad]])&gt;1.96, "Atípico","Normal")</f>
        <v>Normal</v>
      </c>
      <c r="L1226">
        <f>(moras__2[[#This Row],[SALARIO]]-AVERAGE(C:C)) / _xlfn.STDEV.P(C:C)</f>
        <v>-0.298013263130054</v>
      </c>
      <c r="M1226" t="str">
        <f>IF(ABS(moras__2[[#This Row],[Z-Score de salario]])&gt;1.96, "Atípico", "Normal")</f>
        <v>Normal</v>
      </c>
      <c r="N1226" s="5">
        <f t="shared" si="57"/>
        <v>415869</v>
      </c>
      <c r="O1226" s="5">
        <f t="shared" si="58"/>
        <v>61</v>
      </c>
      <c r="P1226" s="5" t="str">
        <f t="shared" si="59"/>
        <v>TRABAJADOR INDEPENDIENTE</v>
      </c>
      <c r="Q1226" s="5">
        <f>IF($H1226="SI", $O1226, _xludf.NA())</f>
        <v>61</v>
      </c>
      <c r="R1226" s="5" t="e">
        <f ca="1">IF($H1226="NO",$O1226, _xludf.NA())</f>
        <v>#NAME?</v>
      </c>
      <c r="S1226" s="5">
        <f>IF($H1226="SI",$N1226, _xludf.NA())</f>
        <v>415869</v>
      </c>
      <c r="T1226" s="5" t="e">
        <f ca="1">IF($H1226="NO",$N1226, _xludf.NA())</f>
        <v>#NAME?</v>
      </c>
    </row>
    <row r="1227" spans="1:20" x14ac:dyDescent="0.3">
      <c r="A1227">
        <v>1226</v>
      </c>
      <c r="B1227" t="s">
        <v>15</v>
      </c>
      <c r="C1227">
        <v>418017</v>
      </c>
      <c r="D1227" t="s">
        <v>10</v>
      </c>
      <c r="E1227" t="s">
        <v>16</v>
      </c>
      <c r="F1227" t="s">
        <v>12</v>
      </c>
      <c r="G1227" t="s">
        <v>13</v>
      </c>
      <c r="H1227" t="s">
        <v>13</v>
      </c>
      <c r="I1227">
        <v>33</v>
      </c>
      <c r="J1227">
        <f>(moras__2[[#This Row],[EDAD]]-AVERAGE(I:I))/ _xlfn.STDEV.P(I:I)</f>
        <v>-0.62863105790248996</v>
      </c>
      <c r="K1227" t="str">
        <f>IF(ABS(moras__2[[#This Row],[Z-Score de edad]])&gt;1.96, "Atípico","Normal")</f>
        <v>Normal</v>
      </c>
      <c r="L1227">
        <f>(moras__2[[#This Row],[SALARIO]]-AVERAGE(C:C)) / _xlfn.STDEV.P(C:C)</f>
        <v>-0.29536442397354196</v>
      </c>
      <c r="M1227" t="str">
        <f>IF(ABS(moras__2[[#This Row],[Z-Score de salario]])&gt;1.96, "Atípico", "Normal")</f>
        <v>Normal</v>
      </c>
      <c r="N1227" s="5">
        <f t="shared" si="57"/>
        <v>418017</v>
      </c>
      <c r="O1227" s="5">
        <f t="shared" si="58"/>
        <v>33</v>
      </c>
      <c r="P1227" s="5" t="str">
        <f t="shared" si="59"/>
        <v>ASALARIADO</v>
      </c>
      <c r="Q1227" s="5" t="e">
        <f ca="1">IF($H1227="SI", $O1227, _xludf.NA())</f>
        <v>#NAME?</v>
      </c>
      <c r="R1227" s="5">
        <f>IF($H1227="NO",$O1227, _xludf.NA())</f>
        <v>33</v>
      </c>
      <c r="S1227" s="5" t="e">
        <f ca="1">IF($H1227="SI",$N1227, _xludf.NA())</f>
        <v>#NAME?</v>
      </c>
      <c r="T1227" s="5">
        <f>IF($H1227="NO",$N1227, _xludf.NA())</f>
        <v>418017</v>
      </c>
    </row>
    <row r="1228" spans="1:20" x14ac:dyDescent="0.3">
      <c r="A1228">
        <v>1227</v>
      </c>
      <c r="B1228" t="s">
        <v>9</v>
      </c>
      <c r="C1228">
        <v>403320.12</v>
      </c>
      <c r="D1228" t="s">
        <v>10</v>
      </c>
      <c r="E1228" t="s">
        <v>16</v>
      </c>
      <c r="F1228" t="s">
        <v>12</v>
      </c>
      <c r="G1228" t="s">
        <v>13</v>
      </c>
      <c r="H1228" t="s">
        <v>13</v>
      </c>
      <c r="I1228">
        <v>40</v>
      </c>
      <c r="J1228">
        <f>(moras__2[[#This Row],[EDAD]]-AVERAGE(I:I))/ _xlfn.STDEV.P(I:I)</f>
        <v>-0.13455430755149136</v>
      </c>
      <c r="K1228" t="str">
        <f>IF(ABS(moras__2[[#This Row],[Z-Score de edad]])&gt;1.96, "Atípico","Normal")</f>
        <v>Normal</v>
      </c>
      <c r="L1228">
        <f>(moras__2[[#This Row],[SALARIO]]-AVERAGE(C:C)) / _xlfn.STDEV.P(C:C)</f>
        <v>-0.31348810703804797</v>
      </c>
      <c r="M1228" t="str">
        <f>IF(ABS(moras__2[[#This Row],[Z-Score de salario]])&gt;1.96, "Atípico", "Normal")</f>
        <v>Normal</v>
      </c>
      <c r="N1228" s="5">
        <f t="shared" si="57"/>
        <v>403320.12</v>
      </c>
      <c r="O1228" s="5">
        <f t="shared" si="58"/>
        <v>40</v>
      </c>
      <c r="P1228" s="5" t="str">
        <f t="shared" si="59"/>
        <v>ASALARIADO</v>
      </c>
      <c r="Q1228" s="5" t="e">
        <f ca="1">IF($H1228="SI", $O1228, _xludf.NA())</f>
        <v>#NAME?</v>
      </c>
      <c r="R1228" s="5">
        <f>IF($H1228="NO",$O1228, _xludf.NA())</f>
        <v>40</v>
      </c>
      <c r="S1228" s="5" t="e">
        <f ca="1">IF($H1228="SI",$N1228, _xludf.NA())</f>
        <v>#NAME?</v>
      </c>
      <c r="T1228" s="5">
        <f>IF($H1228="NO",$N1228, _xludf.NA())</f>
        <v>403320.12</v>
      </c>
    </row>
    <row r="1229" spans="1:20" x14ac:dyDescent="0.3">
      <c r="A1229">
        <v>1228</v>
      </c>
      <c r="B1229" t="s">
        <v>15</v>
      </c>
      <c r="C1229">
        <v>293611</v>
      </c>
      <c r="D1229" t="s">
        <v>18</v>
      </c>
      <c r="E1229" t="s">
        <v>16</v>
      </c>
      <c r="F1229" t="s">
        <v>12</v>
      </c>
      <c r="G1229" t="s">
        <v>13</v>
      </c>
      <c r="H1229" t="s">
        <v>13</v>
      </c>
      <c r="I1229">
        <v>29</v>
      </c>
      <c r="J1229">
        <f>(moras__2[[#This Row],[EDAD]]-AVERAGE(I:I))/ _xlfn.STDEV.P(I:I)</f>
        <v>-0.91096062953163204</v>
      </c>
      <c r="K1229" t="str">
        <f>IF(ABS(moras__2[[#This Row],[Z-Score de edad]])&gt;1.96, "Atípico","Normal")</f>
        <v>Normal</v>
      </c>
      <c r="L1229">
        <f>(moras__2[[#This Row],[SALARIO]]-AVERAGE(C:C)) / _xlfn.STDEV.P(C:C)</f>
        <v>-0.44877759162020786</v>
      </c>
      <c r="M1229" t="str">
        <f>IF(ABS(moras__2[[#This Row],[Z-Score de salario]])&gt;1.96, "Atípico", "Normal")</f>
        <v>Normal</v>
      </c>
      <c r="N1229" s="5">
        <f t="shared" si="57"/>
        <v>293611</v>
      </c>
      <c r="O1229" s="5">
        <f t="shared" si="58"/>
        <v>29</v>
      </c>
      <c r="P1229" s="5" t="str">
        <f t="shared" si="59"/>
        <v>TRABAJADOR INDEPENDIENTE</v>
      </c>
      <c r="Q1229" s="5" t="e">
        <f ca="1">IF($H1229="SI", $O1229, _xludf.NA())</f>
        <v>#NAME?</v>
      </c>
      <c r="R1229" s="5">
        <f>IF($H1229="NO",$O1229, _xludf.NA())</f>
        <v>29</v>
      </c>
      <c r="S1229" s="5" t="e">
        <f ca="1">IF($H1229="SI",$N1229, _xludf.NA())</f>
        <v>#NAME?</v>
      </c>
      <c r="T1229" s="5">
        <f>IF($H1229="NO",$N1229, _xludf.NA())</f>
        <v>293611</v>
      </c>
    </row>
    <row r="1230" spans="1:20" x14ac:dyDescent="0.3">
      <c r="A1230">
        <v>1229</v>
      </c>
      <c r="B1230" t="s">
        <v>9</v>
      </c>
      <c r="C1230">
        <v>404463</v>
      </c>
      <c r="D1230" t="s">
        <v>18</v>
      </c>
      <c r="E1230" t="s">
        <v>16</v>
      </c>
      <c r="F1230" t="s">
        <v>12</v>
      </c>
      <c r="G1230" t="s">
        <v>13</v>
      </c>
      <c r="H1230" t="s">
        <v>12</v>
      </c>
      <c r="I1230">
        <v>57</v>
      </c>
      <c r="J1230">
        <f>(moras__2[[#This Row],[EDAD]]-AVERAGE(I:I))/ _xlfn.STDEV.P(I:I)</f>
        <v>1.0653463718723624</v>
      </c>
      <c r="K1230" t="str">
        <f>IF(ABS(moras__2[[#This Row],[Z-Score de edad]])&gt;1.96, "Atípico","Normal")</f>
        <v>Normal</v>
      </c>
      <c r="L1230">
        <f>(moras__2[[#This Row],[SALARIO]]-AVERAGE(C:C)) / _xlfn.STDEV.P(C:C)</f>
        <v>-0.31207874703097416</v>
      </c>
      <c r="M1230" t="str">
        <f>IF(ABS(moras__2[[#This Row],[Z-Score de salario]])&gt;1.96, "Atípico", "Normal")</f>
        <v>Normal</v>
      </c>
      <c r="N1230" s="5">
        <f t="shared" si="57"/>
        <v>404463</v>
      </c>
      <c r="O1230" s="5">
        <f t="shared" si="58"/>
        <v>57</v>
      </c>
      <c r="P1230" s="5" t="str">
        <f t="shared" si="59"/>
        <v>TRABAJADOR INDEPENDIENTE</v>
      </c>
      <c r="Q1230" s="5">
        <f>IF($H1230="SI", $O1230, _xludf.NA())</f>
        <v>57</v>
      </c>
      <c r="R1230" s="5" t="e">
        <f ca="1">IF($H1230="NO",$O1230, _xludf.NA())</f>
        <v>#NAME?</v>
      </c>
      <c r="S1230" s="5">
        <f>IF($H1230="SI",$N1230, _xludf.NA())</f>
        <v>404463</v>
      </c>
      <c r="T1230" s="5" t="e">
        <f ca="1">IF($H1230="NO",$N1230, _xludf.NA())</f>
        <v>#NAME?</v>
      </c>
    </row>
    <row r="1231" spans="1:20" x14ac:dyDescent="0.3">
      <c r="A1231">
        <v>1230</v>
      </c>
      <c r="B1231" t="s">
        <v>9</v>
      </c>
      <c r="C1231">
        <v>790612.8</v>
      </c>
      <c r="D1231" t="s">
        <v>10</v>
      </c>
      <c r="E1231" t="s">
        <v>16</v>
      </c>
      <c r="F1231" t="s">
        <v>12</v>
      </c>
      <c r="G1231" t="s">
        <v>13</v>
      </c>
      <c r="H1231" t="s">
        <v>13</v>
      </c>
      <c r="I1231">
        <v>45</v>
      </c>
      <c r="J1231">
        <f>(moras__2[[#This Row],[EDAD]]-AVERAGE(I:I))/ _xlfn.STDEV.P(I:I)</f>
        <v>0.2183576569849362</v>
      </c>
      <c r="K1231" t="str">
        <f>IF(ABS(moras__2[[#This Row],[Z-Score de edad]])&gt;1.96, "Atípico","Normal")</f>
        <v>Normal</v>
      </c>
      <c r="L1231">
        <f>(moras__2[[#This Row],[SALARIO]]-AVERAGE(C:C)) / _xlfn.STDEV.P(C:C)</f>
        <v>0.16410780349011417</v>
      </c>
      <c r="M1231" t="str">
        <f>IF(ABS(moras__2[[#This Row],[Z-Score de salario]])&gt;1.96, "Atípico", "Normal")</f>
        <v>Normal</v>
      </c>
      <c r="N1231" s="5">
        <f t="shared" si="57"/>
        <v>790612.8</v>
      </c>
      <c r="O1231" s="5">
        <f t="shared" si="58"/>
        <v>45</v>
      </c>
      <c r="P1231" s="5" t="str">
        <f t="shared" si="59"/>
        <v>ASALARIADO</v>
      </c>
      <c r="Q1231" s="5" t="e">
        <f ca="1">IF($H1231="SI", $O1231, _xludf.NA())</f>
        <v>#NAME?</v>
      </c>
      <c r="R1231" s="5">
        <f>IF($H1231="NO",$O1231, _xludf.NA())</f>
        <v>45</v>
      </c>
      <c r="S1231" s="5" t="e">
        <f ca="1">IF($H1231="SI",$N1231, _xludf.NA())</f>
        <v>#NAME?</v>
      </c>
      <c r="T1231" s="5">
        <f>IF($H1231="NO",$N1231, _xludf.NA())</f>
        <v>790612.8</v>
      </c>
    </row>
    <row r="1232" spans="1:20" x14ac:dyDescent="0.3">
      <c r="A1232">
        <v>1231</v>
      </c>
      <c r="B1232" t="s">
        <v>15</v>
      </c>
      <c r="C1232">
        <v>351475.79</v>
      </c>
      <c r="D1232" t="s">
        <v>10</v>
      </c>
      <c r="E1232" t="s">
        <v>16</v>
      </c>
      <c r="F1232" t="s">
        <v>12</v>
      </c>
      <c r="G1232" t="s">
        <v>13</v>
      </c>
      <c r="H1232" t="s">
        <v>13</v>
      </c>
      <c r="I1232">
        <v>33</v>
      </c>
      <c r="J1232">
        <f>(moras__2[[#This Row],[EDAD]]-AVERAGE(I:I))/ _xlfn.STDEV.P(I:I)</f>
        <v>-0.62863105790248996</v>
      </c>
      <c r="K1232" t="str">
        <f>IF(ABS(moras__2[[#This Row],[Z-Score de edad]])&gt;1.96, "Atípico","Normal")</f>
        <v>Normal</v>
      </c>
      <c r="L1232">
        <f>(moras__2[[#This Row],[SALARIO]]-AVERAGE(C:C)) / _xlfn.STDEV.P(C:C)</f>
        <v>-0.3774207380190221</v>
      </c>
      <c r="M1232" t="str">
        <f>IF(ABS(moras__2[[#This Row],[Z-Score de salario]])&gt;1.96, "Atípico", "Normal")</f>
        <v>Normal</v>
      </c>
      <c r="N1232" s="5">
        <f t="shared" si="57"/>
        <v>351475.79</v>
      </c>
      <c r="O1232" s="5">
        <f t="shared" si="58"/>
        <v>33</v>
      </c>
      <c r="P1232" s="5" t="str">
        <f t="shared" si="59"/>
        <v>ASALARIADO</v>
      </c>
      <c r="Q1232" s="5" t="e">
        <f ca="1">IF($H1232="SI", $O1232, _xludf.NA())</f>
        <v>#NAME?</v>
      </c>
      <c r="R1232" s="5">
        <f>IF($H1232="NO",$O1232, _xludf.NA())</f>
        <v>33</v>
      </c>
      <c r="S1232" s="5" t="e">
        <f ca="1">IF($H1232="SI",$N1232, _xludf.NA())</f>
        <v>#NAME?</v>
      </c>
      <c r="T1232" s="5">
        <f>IF($H1232="NO",$N1232, _xludf.NA())</f>
        <v>351475.79</v>
      </c>
    </row>
    <row r="1233" spans="1:20" x14ac:dyDescent="0.3">
      <c r="A1233">
        <v>1232</v>
      </c>
      <c r="B1233" t="s">
        <v>9</v>
      </c>
      <c r="C1233">
        <v>140000</v>
      </c>
      <c r="D1233" t="s">
        <v>10</v>
      </c>
      <c r="E1233" t="s">
        <v>16</v>
      </c>
      <c r="F1233" t="s">
        <v>12</v>
      </c>
      <c r="G1233" t="s">
        <v>13</v>
      </c>
      <c r="H1233" t="s">
        <v>13</v>
      </c>
      <c r="I1233">
        <v>24</v>
      </c>
      <c r="J1233">
        <f>(moras__2[[#This Row],[EDAD]]-AVERAGE(I:I))/ _xlfn.STDEV.P(I:I)</f>
        <v>-1.2638725940680595</v>
      </c>
      <c r="K1233" t="str">
        <f>IF(ABS(moras__2[[#This Row],[Z-Score de edad]])&gt;1.96, "Atípico","Normal")</f>
        <v>Normal</v>
      </c>
      <c r="L1233">
        <f>(moras__2[[#This Row],[SALARIO]]-AVERAGE(C:C)) / _xlfn.STDEV.P(C:C)</f>
        <v>-0.63820535310576321</v>
      </c>
      <c r="M1233" t="str">
        <f>IF(ABS(moras__2[[#This Row],[Z-Score de salario]])&gt;1.96, "Atípico", "Normal")</f>
        <v>Normal</v>
      </c>
      <c r="N1233" s="5">
        <f t="shared" si="57"/>
        <v>140000</v>
      </c>
      <c r="O1233" s="5">
        <f t="shared" si="58"/>
        <v>24</v>
      </c>
      <c r="P1233" s="5" t="str">
        <f t="shared" si="59"/>
        <v>ASALARIADO</v>
      </c>
      <c r="Q1233" s="5" t="e">
        <f ca="1">IF($H1233="SI", $O1233, _xludf.NA())</f>
        <v>#NAME?</v>
      </c>
      <c r="R1233" s="5">
        <f>IF($H1233="NO",$O1233, _xludf.NA())</f>
        <v>24</v>
      </c>
      <c r="S1233" s="5" t="e">
        <f ca="1">IF($H1233="SI",$N1233, _xludf.NA())</f>
        <v>#NAME?</v>
      </c>
      <c r="T1233" s="5">
        <f>IF($H1233="NO",$N1233, _xludf.NA())</f>
        <v>140000</v>
      </c>
    </row>
    <row r="1234" spans="1:20" x14ac:dyDescent="0.3">
      <c r="A1234">
        <v>1233</v>
      </c>
      <c r="B1234" t="s">
        <v>9</v>
      </c>
      <c r="C1234">
        <v>367656</v>
      </c>
      <c r="D1234" t="s">
        <v>10</v>
      </c>
      <c r="E1234" t="s">
        <v>16</v>
      </c>
      <c r="F1234" t="s">
        <v>12</v>
      </c>
      <c r="G1234" t="s">
        <v>13</v>
      </c>
      <c r="H1234" t="s">
        <v>13</v>
      </c>
      <c r="I1234">
        <v>46</v>
      </c>
      <c r="J1234">
        <f>(moras__2[[#This Row],[EDAD]]-AVERAGE(I:I))/ _xlfn.STDEV.P(I:I)</f>
        <v>0.28894004989222172</v>
      </c>
      <c r="K1234" t="str">
        <f>IF(ABS(moras__2[[#This Row],[Z-Score de edad]])&gt;1.96, "Atípico","Normal")</f>
        <v>Normal</v>
      </c>
      <c r="L1234">
        <f>(moras__2[[#This Row],[SALARIO]]-AVERAGE(C:C)) / _xlfn.STDEV.P(C:C)</f>
        <v>-0.3574678638064579</v>
      </c>
      <c r="M1234" t="str">
        <f>IF(ABS(moras__2[[#This Row],[Z-Score de salario]])&gt;1.96, "Atípico", "Normal")</f>
        <v>Normal</v>
      </c>
      <c r="N1234" s="5">
        <f t="shared" si="57"/>
        <v>367656</v>
      </c>
      <c r="O1234" s="5">
        <f t="shared" si="58"/>
        <v>46</v>
      </c>
      <c r="P1234" s="5" t="str">
        <f t="shared" si="59"/>
        <v>ASALARIADO</v>
      </c>
      <c r="Q1234" s="5" t="e">
        <f ca="1">IF($H1234="SI", $O1234, _xludf.NA())</f>
        <v>#NAME?</v>
      </c>
      <c r="R1234" s="5">
        <f>IF($H1234="NO",$O1234, _xludf.NA())</f>
        <v>46</v>
      </c>
      <c r="S1234" s="5" t="e">
        <f ca="1">IF($H1234="SI",$N1234, _xludf.NA())</f>
        <v>#NAME?</v>
      </c>
      <c r="T1234" s="5">
        <f>IF($H1234="NO",$N1234, _xludf.NA())</f>
        <v>367656</v>
      </c>
    </row>
    <row r="1235" spans="1:20" x14ac:dyDescent="0.3">
      <c r="A1235">
        <v>1234</v>
      </c>
      <c r="B1235" t="s">
        <v>9</v>
      </c>
      <c r="C1235">
        <v>437356.05</v>
      </c>
      <c r="D1235" t="s">
        <v>10</v>
      </c>
      <c r="E1235" t="s">
        <v>16</v>
      </c>
      <c r="F1235" t="s">
        <v>12</v>
      </c>
      <c r="G1235" t="s">
        <v>12</v>
      </c>
      <c r="H1235" t="s">
        <v>13</v>
      </c>
      <c r="I1235">
        <v>29</v>
      </c>
      <c r="J1235">
        <f>(moras__2[[#This Row],[EDAD]]-AVERAGE(I:I))/ _xlfn.STDEV.P(I:I)</f>
        <v>-0.91096062953163204</v>
      </c>
      <c r="K1235" t="str">
        <f>IF(ABS(moras__2[[#This Row],[Z-Score de edad]])&gt;1.96, "Atípico","Normal")</f>
        <v>Normal</v>
      </c>
      <c r="L1235">
        <f>(moras__2[[#This Row],[SALARIO]]-AVERAGE(C:C)) / _xlfn.STDEV.P(C:C)</f>
        <v>-0.27151617774926617</v>
      </c>
      <c r="M1235" t="str">
        <f>IF(ABS(moras__2[[#This Row],[Z-Score de salario]])&gt;1.96, "Atípico", "Normal")</f>
        <v>Normal</v>
      </c>
      <c r="N1235" s="5">
        <f t="shared" si="57"/>
        <v>437356.05</v>
      </c>
      <c r="O1235" s="5">
        <f t="shared" si="58"/>
        <v>29</v>
      </c>
      <c r="P1235" s="5" t="str">
        <f t="shared" si="59"/>
        <v>ASALARIADO</v>
      </c>
      <c r="Q1235" s="5" t="e">
        <f ca="1">IF($H1235="SI", $O1235, _xludf.NA())</f>
        <v>#NAME?</v>
      </c>
      <c r="R1235" s="5">
        <f>IF($H1235="NO",$O1235, _xludf.NA())</f>
        <v>29</v>
      </c>
      <c r="S1235" s="5" t="e">
        <f ca="1">IF($H1235="SI",$N1235, _xludf.NA())</f>
        <v>#NAME?</v>
      </c>
      <c r="T1235" s="5">
        <f>IF($H1235="NO",$N1235, _xludf.NA())</f>
        <v>437356.05</v>
      </c>
    </row>
    <row r="1236" spans="1:20" x14ac:dyDescent="0.3">
      <c r="A1236">
        <v>1235</v>
      </c>
      <c r="B1236" t="s">
        <v>15</v>
      </c>
      <c r="C1236">
        <v>650000</v>
      </c>
      <c r="D1236" t="s">
        <v>10</v>
      </c>
      <c r="E1236" t="s">
        <v>16</v>
      </c>
      <c r="F1236" t="s">
        <v>12</v>
      </c>
      <c r="G1236" t="s">
        <v>13</v>
      </c>
      <c r="H1236" t="s">
        <v>13</v>
      </c>
      <c r="I1236">
        <v>39</v>
      </c>
      <c r="J1236">
        <f>(moras__2[[#This Row],[EDAD]]-AVERAGE(I:I))/ _xlfn.STDEV.P(I:I)</f>
        <v>-0.20513670045877688</v>
      </c>
      <c r="K1236" t="str">
        <f>IF(ABS(moras__2[[#This Row],[Z-Score de edad]])&gt;1.96, "Atípico","Normal")</f>
        <v>Normal</v>
      </c>
      <c r="L1236">
        <f>(moras__2[[#This Row],[SALARIO]]-AVERAGE(C:C)) / _xlfn.STDEV.P(C:C)</f>
        <v>-9.2910282355832298E-3</v>
      </c>
      <c r="M1236" t="str">
        <f>IF(ABS(moras__2[[#This Row],[Z-Score de salario]])&gt;1.96, "Atípico", "Normal")</f>
        <v>Normal</v>
      </c>
      <c r="N1236" s="5">
        <f t="shared" si="57"/>
        <v>650000</v>
      </c>
      <c r="O1236" s="5">
        <f t="shared" si="58"/>
        <v>39</v>
      </c>
      <c r="P1236" s="5" t="str">
        <f t="shared" si="59"/>
        <v>ASALARIADO</v>
      </c>
      <c r="Q1236" s="5" t="e">
        <f ca="1">IF($H1236="SI", $O1236, _xludf.NA())</f>
        <v>#NAME?</v>
      </c>
      <c r="R1236" s="5">
        <f>IF($H1236="NO",$O1236, _xludf.NA())</f>
        <v>39</v>
      </c>
      <c r="S1236" s="5" t="e">
        <f ca="1">IF($H1236="SI",$N1236, _xludf.NA())</f>
        <v>#NAME?</v>
      </c>
      <c r="T1236" s="5">
        <f>IF($H1236="NO",$N1236, _xludf.NA())</f>
        <v>650000</v>
      </c>
    </row>
    <row r="1237" spans="1:20" x14ac:dyDescent="0.3">
      <c r="A1237">
        <v>1236</v>
      </c>
      <c r="B1237" t="s">
        <v>9</v>
      </c>
      <c r="C1237">
        <v>297046</v>
      </c>
      <c r="D1237" t="s">
        <v>18</v>
      </c>
      <c r="E1237" t="s">
        <v>16</v>
      </c>
      <c r="F1237" t="s">
        <v>12</v>
      </c>
      <c r="G1237" t="s">
        <v>13</v>
      </c>
      <c r="H1237" t="s">
        <v>12</v>
      </c>
      <c r="I1237">
        <v>30</v>
      </c>
      <c r="J1237">
        <f>(moras__2[[#This Row],[EDAD]]-AVERAGE(I:I))/ _xlfn.STDEV.P(I:I)</f>
        <v>-0.84037823662434652</v>
      </c>
      <c r="K1237" t="str">
        <f>IF(ABS(moras__2[[#This Row],[Z-Score de edad]])&gt;1.96, "Atípico","Normal")</f>
        <v>Normal</v>
      </c>
      <c r="L1237">
        <f>(moras__2[[#This Row],[SALARIO]]-AVERAGE(C:C)) / _xlfn.STDEV.P(C:C)</f>
        <v>-0.44454166866740574</v>
      </c>
      <c r="M1237" t="str">
        <f>IF(ABS(moras__2[[#This Row],[Z-Score de salario]])&gt;1.96, "Atípico", "Normal")</f>
        <v>Normal</v>
      </c>
      <c r="N1237" s="5">
        <f t="shared" si="57"/>
        <v>297046</v>
      </c>
      <c r="O1237" s="5">
        <f t="shared" si="58"/>
        <v>30</v>
      </c>
      <c r="P1237" s="5" t="str">
        <f t="shared" si="59"/>
        <v>TRABAJADOR INDEPENDIENTE</v>
      </c>
      <c r="Q1237" s="5">
        <f>IF($H1237="SI", $O1237, _xludf.NA())</f>
        <v>30</v>
      </c>
      <c r="R1237" s="5" t="e">
        <f ca="1">IF($H1237="NO",$O1237, _xludf.NA())</f>
        <v>#NAME?</v>
      </c>
      <c r="S1237" s="5">
        <f>IF($H1237="SI",$N1237, _xludf.NA())</f>
        <v>297046</v>
      </c>
      <c r="T1237" s="5" t="e">
        <f ca="1">IF($H1237="NO",$N1237, _xludf.NA())</f>
        <v>#NAME?</v>
      </c>
    </row>
    <row r="1238" spans="1:20" x14ac:dyDescent="0.3">
      <c r="A1238">
        <v>1237</v>
      </c>
      <c r="B1238" t="s">
        <v>15</v>
      </c>
      <c r="C1238">
        <v>694194</v>
      </c>
      <c r="D1238" t="s">
        <v>10</v>
      </c>
      <c r="E1238" t="s">
        <v>11</v>
      </c>
      <c r="F1238" t="s">
        <v>12</v>
      </c>
      <c r="G1238" t="s">
        <v>13</v>
      </c>
      <c r="H1238" t="s">
        <v>13</v>
      </c>
      <c r="I1238">
        <v>33</v>
      </c>
      <c r="J1238">
        <f>(moras__2[[#This Row],[EDAD]]-AVERAGE(I:I))/ _xlfn.STDEV.P(I:I)</f>
        <v>-0.62863105790248996</v>
      </c>
      <c r="K1238" t="str">
        <f>IF(ABS(moras__2[[#This Row],[Z-Score de edad]])&gt;1.96, "Atípico","Normal")</f>
        <v>Normal</v>
      </c>
      <c r="L1238">
        <f>(moras__2[[#This Row],[SALARIO]]-AVERAGE(C:C)) / _xlfn.STDEV.P(C:C)</f>
        <v>4.5207480927775066E-2</v>
      </c>
      <c r="M1238" t="str">
        <f>IF(ABS(moras__2[[#This Row],[Z-Score de salario]])&gt;1.96, "Atípico", "Normal")</f>
        <v>Normal</v>
      </c>
      <c r="N1238" s="5">
        <f t="shared" si="57"/>
        <v>694194</v>
      </c>
      <c r="O1238" s="5">
        <f t="shared" si="58"/>
        <v>33</v>
      </c>
      <c r="P1238" s="5" t="str">
        <f t="shared" si="59"/>
        <v>ASALARIADO</v>
      </c>
      <c r="Q1238" s="5" t="e">
        <f ca="1">IF($H1238="SI", $O1238, _xludf.NA())</f>
        <v>#NAME?</v>
      </c>
      <c r="R1238" s="5">
        <f>IF($H1238="NO",$O1238, _xludf.NA())</f>
        <v>33</v>
      </c>
      <c r="S1238" s="5" t="e">
        <f ca="1">IF($H1238="SI",$N1238, _xludf.NA())</f>
        <v>#NAME?</v>
      </c>
      <c r="T1238" s="5">
        <f>IF($H1238="NO",$N1238, _xludf.NA())</f>
        <v>694194</v>
      </c>
    </row>
    <row r="1239" spans="1:20" x14ac:dyDescent="0.3">
      <c r="A1239">
        <v>1238</v>
      </c>
      <c r="B1239" t="s">
        <v>9</v>
      </c>
      <c r="C1239">
        <v>297046</v>
      </c>
      <c r="D1239" t="s">
        <v>17</v>
      </c>
      <c r="E1239" t="s">
        <v>16</v>
      </c>
      <c r="F1239" t="s">
        <v>12</v>
      </c>
      <c r="G1239" t="s">
        <v>12</v>
      </c>
      <c r="H1239" t="s">
        <v>13</v>
      </c>
      <c r="I1239">
        <v>26</v>
      </c>
      <c r="J1239">
        <f>(moras__2[[#This Row],[EDAD]]-AVERAGE(I:I))/ _xlfn.STDEV.P(I:I)</f>
        <v>-1.1227078082534885</v>
      </c>
      <c r="K1239" t="str">
        <f>IF(ABS(moras__2[[#This Row],[Z-Score de edad]])&gt;1.96, "Atípico","Normal")</f>
        <v>Normal</v>
      </c>
      <c r="L1239">
        <f>(moras__2[[#This Row],[SALARIO]]-AVERAGE(C:C)) / _xlfn.STDEV.P(C:C)</f>
        <v>-0.44454166866740574</v>
      </c>
      <c r="M1239" t="str">
        <f>IF(ABS(moras__2[[#This Row],[Z-Score de salario]])&gt;1.96, "Atípico", "Normal")</f>
        <v>Normal</v>
      </c>
      <c r="N1239" s="5">
        <f t="shared" si="57"/>
        <v>297046</v>
      </c>
      <c r="O1239" s="5">
        <f t="shared" si="58"/>
        <v>26</v>
      </c>
      <c r="P1239" s="5" t="str">
        <f t="shared" si="59"/>
        <v>ASEGURADO VOLUNTARIO</v>
      </c>
      <c r="Q1239" s="5" t="e">
        <f ca="1">IF($H1239="SI", $O1239, _xludf.NA())</f>
        <v>#NAME?</v>
      </c>
      <c r="R1239" s="5">
        <f>IF($H1239="NO",$O1239, _xludf.NA())</f>
        <v>26</v>
      </c>
      <c r="S1239" s="5" t="e">
        <f ca="1">IF($H1239="SI",$N1239, _xludf.NA())</f>
        <v>#NAME?</v>
      </c>
      <c r="T1239" s="5">
        <f>IF($H1239="NO",$N1239, _xludf.NA())</f>
        <v>297046</v>
      </c>
    </row>
    <row r="1240" spans="1:20" x14ac:dyDescent="0.3">
      <c r="A1240">
        <v>1239</v>
      </c>
      <c r="B1240" t="s">
        <v>15</v>
      </c>
      <c r="C1240">
        <v>1990669.08</v>
      </c>
      <c r="D1240" t="s">
        <v>10</v>
      </c>
      <c r="E1240" t="s">
        <v>11</v>
      </c>
      <c r="F1240" t="s">
        <v>12</v>
      </c>
      <c r="G1240" t="s">
        <v>13</v>
      </c>
      <c r="H1240" t="s">
        <v>13</v>
      </c>
      <c r="I1240">
        <v>38</v>
      </c>
      <c r="J1240">
        <f>(moras__2[[#This Row],[EDAD]]-AVERAGE(I:I))/ _xlfn.STDEV.P(I:I)</f>
        <v>-0.27571909336606237</v>
      </c>
      <c r="K1240" t="str">
        <f>IF(ABS(moras__2[[#This Row],[Z-Score de edad]])&gt;1.96, "Atípico","Normal")</f>
        <v>Normal</v>
      </c>
      <c r="L1240">
        <f>(moras__2[[#This Row],[SALARIO]]-AVERAGE(C:C)) / _xlfn.STDEV.P(C:C)</f>
        <v>1.6439756174948585</v>
      </c>
      <c r="M1240" t="str">
        <f>IF(ABS(moras__2[[#This Row],[Z-Score de salario]])&gt;1.96, "Atípico", "Normal")</f>
        <v>Normal</v>
      </c>
      <c r="N1240" s="5">
        <f t="shared" si="57"/>
        <v>1990669.08</v>
      </c>
      <c r="O1240" s="5">
        <f t="shared" si="58"/>
        <v>38</v>
      </c>
      <c r="P1240" s="5" t="str">
        <f t="shared" si="59"/>
        <v>ASALARIADO</v>
      </c>
      <c r="Q1240" s="5" t="e">
        <f ca="1">IF($H1240="SI", $O1240, _xludf.NA())</f>
        <v>#NAME?</v>
      </c>
      <c r="R1240" s="5">
        <f>IF($H1240="NO",$O1240, _xludf.NA())</f>
        <v>38</v>
      </c>
      <c r="S1240" s="5" t="e">
        <f ca="1">IF($H1240="SI",$N1240, _xludf.NA())</f>
        <v>#NAME?</v>
      </c>
      <c r="T1240" s="5">
        <f>IF($H1240="NO",$N1240, _xludf.NA())</f>
        <v>1990669.08</v>
      </c>
    </row>
    <row r="1241" spans="1:20" x14ac:dyDescent="0.3">
      <c r="A1241">
        <v>1240</v>
      </c>
      <c r="B1241" t="s">
        <v>9</v>
      </c>
      <c r="C1241">
        <v>716480.5</v>
      </c>
      <c r="D1241" t="s">
        <v>10</v>
      </c>
      <c r="E1241" t="s">
        <v>11</v>
      </c>
      <c r="F1241" t="s">
        <v>12</v>
      </c>
      <c r="G1241" t="s">
        <v>13</v>
      </c>
      <c r="H1241" t="s">
        <v>13</v>
      </c>
      <c r="I1241">
        <v>59</v>
      </c>
      <c r="J1241">
        <f>(moras__2[[#This Row],[EDAD]]-AVERAGE(I:I))/ _xlfn.STDEV.P(I:I)</f>
        <v>1.2065111576869334</v>
      </c>
      <c r="K1241" t="str">
        <f>IF(ABS(moras__2[[#This Row],[Z-Score de edad]])&gt;1.96, "Atípico","Normal")</f>
        <v>Normal</v>
      </c>
      <c r="L1241">
        <f>(moras__2[[#This Row],[SALARIO]]-AVERAGE(C:C)) / _xlfn.STDEV.P(C:C)</f>
        <v>7.269042034193049E-2</v>
      </c>
      <c r="M1241" t="str">
        <f>IF(ABS(moras__2[[#This Row],[Z-Score de salario]])&gt;1.96, "Atípico", "Normal")</f>
        <v>Normal</v>
      </c>
      <c r="N1241" s="5">
        <f t="shared" si="57"/>
        <v>716480.5</v>
      </c>
      <c r="O1241" s="5">
        <f t="shared" si="58"/>
        <v>59</v>
      </c>
      <c r="P1241" s="5" t="str">
        <f t="shared" si="59"/>
        <v>ASALARIADO</v>
      </c>
      <c r="Q1241" s="5" t="e">
        <f ca="1">IF($H1241="SI", $O1241, _xludf.NA())</f>
        <v>#NAME?</v>
      </c>
      <c r="R1241" s="5">
        <f>IF($H1241="NO",$O1241, _xludf.NA())</f>
        <v>59</v>
      </c>
      <c r="S1241" s="5" t="e">
        <f ca="1">IF($H1241="SI",$N1241, _xludf.NA())</f>
        <v>#NAME?</v>
      </c>
      <c r="T1241" s="5">
        <f>IF($H1241="NO",$N1241, _xludf.NA())</f>
        <v>716480.5</v>
      </c>
    </row>
    <row r="1242" spans="1:20" x14ac:dyDescent="0.3">
      <c r="A1242">
        <v>1241</v>
      </c>
      <c r="B1242" t="s">
        <v>9</v>
      </c>
      <c r="C1242">
        <v>629602.69999999995</v>
      </c>
      <c r="D1242" t="s">
        <v>10</v>
      </c>
      <c r="E1242" t="s">
        <v>16</v>
      </c>
      <c r="F1242" t="s">
        <v>12</v>
      </c>
      <c r="G1242" t="s">
        <v>13</v>
      </c>
      <c r="H1242" t="s">
        <v>13</v>
      </c>
      <c r="I1242">
        <v>36</v>
      </c>
      <c r="J1242">
        <f>(moras__2[[#This Row],[EDAD]]-AVERAGE(I:I))/ _xlfn.STDEV.P(I:I)</f>
        <v>-0.41688387918063341</v>
      </c>
      <c r="K1242" t="str">
        <f>IF(ABS(moras__2[[#This Row],[Z-Score de edad]])&gt;1.96, "Atípico","Normal")</f>
        <v>Normal</v>
      </c>
      <c r="L1242">
        <f>(moras__2[[#This Row],[SALARIO]]-AVERAGE(C:C)) / _xlfn.STDEV.P(C:C)</f>
        <v>-3.4444271683964703E-2</v>
      </c>
      <c r="M1242" t="str">
        <f>IF(ABS(moras__2[[#This Row],[Z-Score de salario]])&gt;1.96, "Atípico", "Normal")</f>
        <v>Normal</v>
      </c>
      <c r="N1242" s="5">
        <f t="shared" si="57"/>
        <v>629602.69999999995</v>
      </c>
      <c r="O1242" s="5">
        <f t="shared" si="58"/>
        <v>36</v>
      </c>
      <c r="P1242" s="5" t="str">
        <f t="shared" si="59"/>
        <v>ASALARIADO</v>
      </c>
      <c r="Q1242" s="5" t="e">
        <f ca="1">IF($H1242="SI", $O1242, _xludf.NA())</f>
        <v>#NAME?</v>
      </c>
      <c r="R1242" s="5">
        <f>IF($H1242="NO",$O1242, _xludf.NA())</f>
        <v>36</v>
      </c>
      <c r="S1242" s="5" t="e">
        <f ca="1">IF($H1242="SI",$N1242, _xludf.NA())</f>
        <v>#NAME?</v>
      </c>
      <c r="T1242" s="5">
        <f>IF($H1242="NO",$N1242, _xludf.NA())</f>
        <v>629602.69999999995</v>
      </c>
    </row>
    <row r="1243" spans="1:20" x14ac:dyDescent="0.3">
      <c r="A1243">
        <v>1242</v>
      </c>
      <c r="B1243" t="s">
        <v>15</v>
      </c>
      <c r="C1243">
        <v>139857.5</v>
      </c>
      <c r="D1243" t="s">
        <v>10</v>
      </c>
      <c r="E1243" t="s">
        <v>16</v>
      </c>
      <c r="F1243" t="s">
        <v>12</v>
      </c>
      <c r="G1243" t="s">
        <v>13</v>
      </c>
      <c r="H1243" t="s">
        <v>13</v>
      </c>
      <c r="I1243">
        <v>33</v>
      </c>
      <c r="J1243">
        <f>(moras__2[[#This Row],[EDAD]]-AVERAGE(I:I))/ _xlfn.STDEV.P(I:I)</f>
        <v>-0.62863105790248996</v>
      </c>
      <c r="K1243" t="str">
        <f>IF(ABS(moras__2[[#This Row],[Z-Score de edad]])&gt;1.96, "Atípico","Normal")</f>
        <v>Normal</v>
      </c>
      <c r="L1243">
        <f>(moras__2[[#This Row],[SALARIO]]-AVERAGE(C:C)) / _xlfn.STDEV.P(C:C)</f>
        <v>-0.63838107916712394</v>
      </c>
      <c r="M1243" t="str">
        <f>IF(ABS(moras__2[[#This Row],[Z-Score de salario]])&gt;1.96, "Atípico", "Normal")</f>
        <v>Normal</v>
      </c>
      <c r="N1243" s="5">
        <f t="shared" si="57"/>
        <v>139857.5</v>
      </c>
      <c r="O1243" s="5">
        <f t="shared" si="58"/>
        <v>33</v>
      </c>
      <c r="P1243" s="5" t="str">
        <f t="shared" si="59"/>
        <v>ASALARIADO</v>
      </c>
      <c r="Q1243" s="5" t="e">
        <f ca="1">IF($H1243="SI", $O1243, _xludf.NA())</f>
        <v>#NAME?</v>
      </c>
      <c r="R1243" s="5">
        <f>IF($H1243="NO",$O1243, _xludf.NA())</f>
        <v>33</v>
      </c>
      <c r="S1243" s="5" t="e">
        <f ca="1">IF($H1243="SI",$N1243, _xludf.NA())</f>
        <v>#NAME?</v>
      </c>
      <c r="T1243" s="5">
        <f>IF($H1243="NO",$N1243, _xludf.NA())</f>
        <v>139857.5</v>
      </c>
    </row>
    <row r="1244" spans="1:20" x14ac:dyDescent="0.3">
      <c r="A1244">
        <v>1243</v>
      </c>
      <c r="B1244" t="s">
        <v>15</v>
      </c>
      <c r="C1244">
        <v>627456</v>
      </c>
      <c r="D1244" t="s">
        <v>10</v>
      </c>
      <c r="E1244" t="s">
        <v>16</v>
      </c>
      <c r="F1244" t="s">
        <v>12</v>
      </c>
      <c r="G1244" t="s">
        <v>13</v>
      </c>
      <c r="H1244" t="s">
        <v>13</v>
      </c>
      <c r="I1244">
        <v>50</v>
      </c>
      <c r="J1244">
        <f>(moras__2[[#This Row],[EDAD]]-AVERAGE(I:I))/ _xlfn.STDEV.P(I:I)</f>
        <v>0.57126962152136374</v>
      </c>
      <c r="K1244" t="str">
        <f>IF(ABS(moras__2[[#This Row],[Z-Score de edad]])&gt;1.96, "Atípico","Normal")</f>
        <v>Normal</v>
      </c>
      <c r="L1244">
        <f>(moras__2[[#This Row],[SALARIO]]-AVERAGE(C:C)) / _xlfn.STDEV.P(C:C)</f>
        <v>-3.7091507725530951E-2</v>
      </c>
      <c r="M1244" t="str">
        <f>IF(ABS(moras__2[[#This Row],[Z-Score de salario]])&gt;1.96, "Atípico", "Normal")</f>
        <v>Normal</v>
      </c>
      <c r="N1244" s="5">
        <f t="shared" si="57"/>
        <v>627456</v>
      </c>
      <c r="O1244" s="5">
        <f t="shared" si="58"/>
        <v>50</v>
      </c>
      <c r="P1244" s="5" t="str">
        <f t="shared" si="59"/>
        <v>ASALARIADO</v>
      </c>
      <c r="Q1244" s="5" t="e">
        <f ca="1">IF($H1244="SI", $O1244, _xludf.NA())</f>
        <v>#NAME?</v>
      </c>
      <c r="R1244" s="5">
        <f>IF($H1244="NO",$O1244, _xludf.NA())</f>
        <v>50</v>
      </c>
      <c r="S1244" s="5" t="e">
        <f ca="1">IF($H1244="SI",$N1244, _xludf.NA())</f>
        <v>#NAME?</v>
      </c>
      <c r="T1244" s="5">
        <f>IF($H1244="NO",$N1244, _xludf.NA())</f>
        <v>627456</v>
      </c>
    </row>
    <row r="1245" spans="1:20" x14ac:dyDescent="0.3">
      <c r="A1245">
        <v>1244</v>
      </c>
      <c r="B1245" t="s">
        <v>9</v>
      </c>
      <c r="C1245">
        <v>387148.05</v>
      </c>
      <c r="D1245" t="s">
        <v>10</v>
      </c>
      <c r="E1245" t="s">
        <v>16</v>
      </c>
      <c r="F1245" t="s">
        <v>12</v>
      </c>
      <c r="G1245" t="s">
        <v>13</v>
      </c>
      <c r="H1245" t="s">
        <v>13</v>
      </c>
      <c r="I1245">
        <v>61</v>
      </c>
      <c r="J1245">
        <f>(moras__2[[#This Row],[EDAD]]-AVERAGE(I:I))/ _xlfn.STDEV.P(I:I)</f>
        <v>1.3476759435015044</v>
      </c>
      <c r="K1245" t="str">
        <f>IF(ABS(moras__2[[#This Row],[Z-Score de edad]])&gt;1.96, "Atípico","Normal")</f>
        <v>Normal</v>
      </c>
      <c r="L1245">
        <f>(moras__2[[#This Row],[SALARIO]]-AVERAGE(C:C)) / _xlfn.STDEV.P(C:C)</f>
        <v>-0.33343094328472106</v>
      </c>
      <c r="M1245" t="str">
        <f>IF(ABS(moras__2[[#This Row],[Z-Score de salario]])&gt;1.96, "Atípico", "Normal")</f>
        <v>Normal</v>
      </c>
      <c r="N1245" s="5">
        <f t="shared" si="57"/>
        <v>387148.05</v>
      </c>
      <c r="O1245" s="5">
        <f t="shared" si="58"/>
        <v>61</v>
      </c>
      <c r="P1245" s="5" t="str">
        <f t="shared" si="59"/>
        <v>ASALARIADO</v>
      </c>
      <c r="Q1245" s="5" t="e">
        <f ca="1">IF($H1245="SI", $O1245, _xludf.NA())</f>
        <v>#NAME?</v>
      </c>
      <c r="R1245" s="5">
        <f>IF($H1245="NO",$O1245, _xludf.NA())</f>
        <v>61</v>
      </c>
      <c r="S1245" s="5" t="e">
        <f ca="1">IF($H1245="SI",$N1245, _xludf.NA())</f>
        <v>#NAME?</v>
      </c>
      <c r="T1245" s="5">
        <f>IF($H1245="NO",$N1245, _xludf.NA())</f>
        <v>387148.05</v>
      </c>
    </row>
    <row r="1246" spans="1:20" x14ac:dyDescent="0.3">
      <c r="A1246">
        <v>1245</v>
      </c>
      <c r="B1246" t="s">
        <v>9</v>
      </c>
      <c r="C1246">
        <v>1021093.09</v>
      </c>
      <c r="D1246" t="s">
        <v>10</v>
      </c>
      <c r="E1246" t="s">
        <v>16</v>
      </c>
      <c r="F1246" t="s">
        <v>12</v>
      </c>
      <c r="G1246" t="s">
        <v>13</v>
      </c>
      <c r="H1246" t="s">
        <v>13</v>
      </c>
      <c r="I1246">
        <v>61</v>
      </c>
      <c r="J1246">
        <f>(moras__2[[#This Row],[EDAD]]-AVERAGE(I:I))/ _xlfn.STDEV.P(I:I)</f>
        <v>1.3476759435015044</v>
      </c>
      <c r="K1246" t="str">
        <f>IF(ABS(moras__2[[#This Row],[Z-Score de edad]])&gt;1.96, "Atípico","Normal")</f>
        <v>Normal</v>
      </c>
      <c r="L1246">
        <f>(moras__2[[#This Row],[SALARIO]]-AVERAGE(C:C)) / _xlfn.STDEV.P(C:C)</f>
        <v>0.44832810933566952</v>
      </c>
      <c r="M1246" t="str">
        <f>IF(ABS(moras__2[[#This Row],[Z-Score de salario]])&gt;1.96, "Atípico", "Normal")</f>
        <v>Normal</v>
      </c>
      <c r="N1246" s="5">
        <f t="shared" si="57"/>
        <v>1021093.09</v>
      </c>
      <c r="O1246" s="5">
        <f t="shared" si="58"/>
        <v>61</v>
      </c>
      <c r="P1246" s="5" t="str">
        <f t="shared" si="59"/>
        <v>ASALARIADO</v>
      </c>
      <c r="Q1246" s="5" t="e">
        <f ca="1">IF($H1246="SI", $O1246, _xludf.NA())</f>
        <v>#NAME?</v>
      </c>
      <c r="R1246" s="5">
        <f>IF($H1246="NO",$O1246, _xludf.NA())</f>
        <v>61</v>
      </c>
      <c r="S1246" s="5" t="e">
        <f ca="1">IF($H1246="SI",$N1246, _xludf.NA())</f>
        <v>#NAME?</v>
      </c>
      <c r="T1246" s="5">
        <f>IF($H1246="NO",$N1246, _xludf.NA())</f>
        <v>1021093.09</v>
      </c>
    </row>
    <row r="1247" spans="1:20" x14ac:dyDescent="0.3">
      <c r="A1247">
        <v>1246</v>
      </c>
      <c r="B1247" t="s">
        <v>9</v>
      </c>
      <c r="C1247">
        <v>350000</v>
      </c>
      <c r="D1247" t="s">
        <v>10</v>
      </c>
      <c r="E1247" t="s">
        <v>16</v>
      </c>
      <c r="F1247" t="s">
        <v>12</v>
      </c>
      <c r="G1247" t="s">
        <v>13</v>
      </c>
      <c r="H1247" t="s">
        <v>13</v>
      </c>
      <c r="I1247">
        <v>38</v>
      </c>
      <c r="J1247">
        <f>(moras__2[[#This Row],[EDAD]]-AVERAGE(I:I))/ _xlfn.STDEV.P(I:I)</f>
        <v>-0.27571909336606237</v>
      </c>
      <c r="K1247" t="str">
        <f>IF(ABS(moras__2[[#This Row],[Z-Score de edad]])&gt;1.96, "Atípico","Normal")</f>
        <v>Normal</v>
      </c>
      <c r="L1247">
        <f>(moras__2[[#This Row],[SALARIO]]-AVERAGE(C:C)) / _xlfn.STDEV.P(C:C)</f>
        <v>-0.37924063110039496</v>
      </c>
      <c r="M1247" t="str">
        <f>IF(ABS(moras__2[[#This Row],[Z-Score de salario]])&gt;1.96, "Atípico", "Normal")</f>
        <v>Normal</v>
      </c>
      <c r="N1247" s="5">
        <f t="shared" si="57"/>
        <v>350000</v>
      </c>
      <c r="O1247" s="5">
        <f t="shared" si="58"/>
        <v>38</v>
      </c>
      <c r="P1247" s="5" t="str">
        <f t="shared" si="59"/>
        <v>ASALARIADO</v>
      </c>
      <c r="Q1247" s="5" t="e">
        <f ca="1">IF($H1247="SI", $O1247, _xludf.NA())</f>
        <v>#NAME?</v>
      </c>
      <c r="R1247" s="5">
        <f>IF($H1247="NO",$O1247, _xludf.NA())</f>
        <v>38</v>
      </c>
      <c r="S1247" s="5" t="e">
        <f ca="1">IF($H1247="SI",$N1247, _xludf.NA())</f>
        <v>#NAME?</v>
      </c>
      <c r="T1247" s="5">
        <f>IF($H1247="NO",$N1247, _xludf.NA())</f>
        <v>350000</v>
      </c>
    </row>
    <row r="1248" spans="1:20" x14ac:dyDescent="0.3">
      <c r="A1248">
        <v>1247</v>
      </c>
      <c r="B1248" t="s">
        <v>9</v>
      </c>
      <c r="C1248">
        <v>260000</v>
      </c>
      <c r="D1248" t="s">
        <v>10</v>
      </c>
      <c r="E1248" t="s">
        <v>16</v>
      </c>
      <c r="F1248" t="s">
        <v>12</v>
      </c>
      <c r="G1248" t="s">
        <v>13</v>
      </c>
      <c r="H1248" t="s">
        <v>12</v>
      </c>
      <c r="I1248">
        <v>40</v>
      </c>
      <c r="J1248">
        <f>(moras__2[[#This Row],[EDAD]]-AVERAGE(I:I))/ _xlfn.STDEV.P(I:I)</f>
        <v>-0.13455430755149136</v>
      </c>
      <c r="K1248" t="str">
        <f>IF(ABS(moras__2[[#This Row],[Z-Score de edad]])&gt;1.96, "Atípico","Normal")</f>
        <v>Normal</v>
      </c>
      <c r="L1248">
        <f>(moras__2[[#This Row],[SALARIO]]-AVERAGE(C:C)) / _xlfn.STDEV.P(C:C)</f>
        <v>-0.49022551195983849</v>
      </c>
      <c r="M1248" t="str">
        <f>IF(ABS(moras__2[[#This Row],[Z-Score de salario]])&gt;1.96, "Atípico", "Normal")</f>
        <v>Normal</v>
      </c>
      <c r="N1248" s="5">
        <f t="shared" si="57"/>
        <v>260000</v>
      </c>
      <c r="O1248" s="5">
        <f t="shared" si="58"/>
        <v>40</v>
      </c>
      <c r="P1248" s="5" t="str">
        <f t="shared" si="59"/>
        <v>ASALARIADO</v>
      </c>
      <c r="Q1248" s="5">
        <f>IF($H1248="SI", $O1248, _xludf.NA())</f>
        <v>40</v>
      </c>
      <c r="R1248" s="5" t="e">
        <f ca="1">IF($H1248="NO",$O1248, _xludf.NA())</f>
        <v>#NAME?</v>
      </c>
      <c r="S1248" s="5">
        <f>IF($H1248="SI",$N1248, _xludf.NA())</f>
        <v>260000</v>
      </c>
      <c r="T1248" s="5" t="e">
        <f ca="1">IF($H1248="NO",$N1248, _xludf.NA())</f>
        <v>#NAME?</v>
      </c>
    </row>
    <row r="1249" spans="1:20" x14ac:dyDescent="0.3">
      <c r="A1249">
        <v>1248</v>
      </c>
      <c r="B1249" t="s">
        <v>9</v>
      </c>
      <c r="C1249">
        <v>2276454.04</v>
      </c>
      <c r="D1249" t="s">
        <v>10</v>
      </c>
      <c r="E1249" t="s">
        <v>16</v>
      </c>
      <c r="F1249" t="s">
        <v>12</v>
      </c>
      <c r="G1249" t="s">
        <v>13</v>
      </c>
      <c r="H1249" t="s">
        <v>13</v>
      </c>
      <c r="I1249">
        <v>49</v>
      </c>
      <c r="J1249">
        <f>(moras__2[[#This Row],[EDAD]]-AVERAGE(I:I))/ _xlfn.STDEV.P(I:I)</f>
        <v>0.50068722861407822</v>
      </c>
      <c r="K1249" t="str">
        <f>IF(ABS(moras__2[[#This Row],[Z-Score de edad]])&gt;1.96, "Atípico","Normal")</f>
        <v>Normal</v>
      </c>
      <c r="L1249">
        <f>(moras__2[[#This Row],[SALARIO]]-AVERAGE(C:C)) / _xlfn.STDEV.P(C:C)</f>
        <v>1.9963957256839788</v>
      </c>
      <c r="M1249" t="str">
        <f>IF(ABS(moras__2[[#This Row],[Z-Score de salario]])&gt;1.96, "Atípico", "Normal")</f>
        <v>Atípico</v>
      </c>
      <c r="N1249" s="5">
        <f t="shared" si="57"/>
        <v>2276454.04</v>
      </c>
      <c r="O1249" s="5">
        <f t="shared" si="58"/>
        <v>49</v>
      </c>
      <c r="P1249" s="5" t="str">
        <f t="shared" si="59"/>
        <v>ASALARIADO</v>
      </c>
      <c r="Q1249" s="5" t="e">
        <f ca="1">IF($H1249="SI", $O1249, _xludf.NA())</f>
        <v>#NAME?</v>
      </c>
      <c r="R1249" s="5">
        <f>IF($H1249="NO",$O1249, _xludf.NA())</f>
        <v>49</v>
      </c>
      <c r="S1249" s="5" t="e">
        <f ca="1">IF($H1249="SI",$N1249, _xludf.NA())</f>
        <v>#NAME?</v>
      </c>
      <c r="T1249" s="5">
        <f>IF($H1249="NO",$N1249, _xludf.NA())</f>
        <v>2276454.04</v>
      </c>
    </row>
    <row r="1250" spans="1:20" x14ac:dyDescent="0.3">
      <c r="A1250">
        <v>1249</v>
      </c>
      <c r="B1250" t="s">
        <v>15</v>
      </c>
      <c r="C1250">
        <v>278030</v>
      </c>
      <c r="D1250" t="s">
        <v>17</v>
      </c>
      <c r="E1250" t="s">
        <v>16</v>
      </c>
      <c r="F1250" t="s">
        <v>12</v>
      </c>
      <c r="G1250" t="s">
        <v>12</v>
      </c>
      <c r="H1250" t="s">
        <v>13</v>
      </c>
      <c r="I1250">
        <v>67</v>
      </c>
      <c r="J1250">
        <f>(moras__2[[#This Row],[EDAD]]-AVERAGE(I:I))/ _xlfn.STDEV.P(I:I)</f>
        <v>1.7711703009452175</v>
      </c>
      <c r="K1250" t="str">
        <f>IF(ABS(moras__2[[#This Row],[Z-Score de edad]])&gt;1.96, "Atípico","Normal")</f>
        <v>Normal</v>
      </c>
      <c r="L1250">
        <f>(moras__2[[#This Row],[SALARIO]]-AVERAGE(C:C)) / _xlfn.STDEV.P(C:C)</f>
        <v>-0.46799154082766331</v>
      </c>
      <c r="M1250" t="str">
        <f>IF(ABS(moras__2[[#This Row],[Z-Score de salario]])&gt;1.96, "Atípico", "Normal")</f>
        <v>Normal</v>
      </c>
      <c r="N1250" s="5">
        <f t="shared" si="57"/>
        <v>278030</v>
      </c>
      <c r="O1250" s="5">
        <f t="shared" si="58"/>
        <v>67</v>
      </c>
      <c r="P1250" s="5" t="str">
        <f t="shared" si="59"/>
        <v>ASEGURADO VOLUNTARIO</v>
      </c>
      <c r="Q1250" s="5" t="e">
        <f ca="1">IF($H1250="SI", $O1250, _xludf.NA())</f>
        <v>#NAME?</v>
      </c>
      <c r="R1250" s="5">
        <f>IF($H1250="NO",$O1250, _xludf.NA())</f>
        <v>67</v>
      </c>
      <c r="S1250" s="5" t="e">
        <f ca="1">IF($H1250="SI",$N1250, _xludf.NA())</f>
        <v>#NAME?</v>
      </c>
      <c r="T1250" s="5">
        <f>IF($H1250="NO",$N1250, _xludf.NA())</f>
        <v>278030</v>
      </c>
    </row>
    <row r="1251" spans="1:20" x14ac:dyDescent="0.3">
      <c r="A1251">
        <v>1250</v>
      </c>
      <c r="B1251" t="s">
        <v>15</v>
      </c>
      <c r="C1251">
        <v>346913</v>
      </c>
      <c r="D1251" t="s">
        <v>10</v>
      </c>
      <c r="E1251" t="s">
        <v>16</v>
      </c>
      <c r="F1251" t="s">
        <v>12</v>
      </c>
      <c r="G1251" t="s">
        <v>13</v>
      </c>
      <c r="H1251" t="s">
        <v>13</v>
      </c>
      <c r="I1251">
        <v>52</v>
      </c>
      <c r="J1251">
        <f>(moras__2[[#This Row],[EDAD]]-AVERAGE(I:I))/ _xlfn.STDEV.P(I:I)</f>
        <v>0.71243440733593477</v>
      </c>
      <c r="K1251" t="str">
        <f>IF(ABS(moras__2[[#This Row],[Z-Score de edad]])&gt;1.96, "Atípico","Normal")</f>
        <v>Normal</v>
      </c>
      <c r="L1251">
        <f>(moras__2[[#This Row],[SALARIO]]-AVERAGE(C:C)) / _xlfn.STDEV.P(C:C)</f>
        <v>-0.38304741251387386</v>
      </c>
      <c r="M1251" t="str">
        <f>IF(ABS(moras__2[[#This Row],[Z-Score de salario]])&gt;1.96, "Atípico", "Normal")</f>
        <v>Normal</v>
      </c>
      <c r="N1251" s="5">
        <f t="shared" si="57"/>
        <v>346913</v>
      </c>
      <c r="O1251" s="5">
        <f t="shared" si="58"/>
        <v>52</v>
      </c>
      <c r="P1251" s="5" t="str">
        <f t="shared" si="59"/>
        <v>ASALARIADO</v>
      </c>
      <c r="Q1251" s="5" t="e">
        <f ca="1">IF($H1251="SI", $O1251, _xludf.NA())</f>
        <v>#NAME?</v>
      </c>
      <c r="R1251" s="5">
        <f>IF($H1251="NO",$O1251, _xludf.NA())</f>
        <v>52</v>
      </c>
      <c r="S1251" s="5" t="e">
        <f ca="1">IF($H1251="SI",$N1251, _xludf.NA())</f>
        <v>#NAME?</v>
      </c>
      <c r="T1251" s="5">
        <f>IF($H1251="NO",$N1251, _xludf.NA())</f>
        <v>346913</v>
      </c>
    </row>
    <row r="1252" spans="1:20" x14ac:dyDescent="0.3">
      <c r="A1252">
        <v>1251</v>
      </c>
      <c r="B1252" t="s">
        <v>9</v>
      </c>
      <c r="C1252">
        <v>426096.65</v>
      </c>
      <c r="D1252" t="s">
        <v>10</v>
      </c>
      <c r="E1252" t="s">
        <v>16</v>
      </c>
      <c r="F1252" t="s">
        <v>12</v>
      </c>
      <c r="G1252" t="s">
        <v>13</v>
      </c>
      <c r="H1252" t="s">
        <v>13</v>
      </c>
      <c r="I1252">
        <v>63</v>
      </c>
      <c r="J1252">
        <f>(moras__2[[#This Row],[EDAD]]-AVERAGE(I:I))/ _xlfn.STDEV.P(I:I)</f>
        <v>1.4888407293160755</v>
      </c>
      <c r="K1252" t="str">
        <f>IF(ABS(moras__2[[#This Row],[Z-Score de edad]])&gt;1.96, "Atípico","Normal")</f>
        <v>Normal</v>
      </c>
      <c r="L1252">
        <f>(moras__2[[#This Row],[SALARIO]]-AVERAGE(C:C)) / _xlfn.STDEV.P(C:C)</f>
        <v>-0.2854008796109197</v>
      </c>
      <c r="M1252" t="str">
        <f>IF(ABS(moras__2[[#This Row],[Z-Score de salario]])&gt;1.96, "Atípico", "Normal")</f>
        <v>Normal</v>
      </c>
      <c r="N1252" s="5">
        <f t="shared" si="57"/>
        <v>426096.65</v>
      </c>
      <c r="O1252" s="5">
        <f t="shared" si="58"/>
        <v>63</v>
      </c>
      <c r="P1252" s="5" t="str">
        <f t="shared" si="59"/>
        <v>ASALARIADO</v>
      </c>
      <c r="Q1252" s="5" t="e">
        <f ca="1">IF($H1252="SI", $O1252, _xludf.NA())</f>
        <v>#NAME?</v>
      </c>
      <c r="R1252" s="5">
        <f>IF($H1252="NO",$O1252, _xludf.NA())</f>
        <v>63</v>
      </c>
      <c r="S1252" s="5" t="e">
        <f ca="1">IF($H1252="SI",$N1252, _xludf.NA())</f>
        <v>#NAME?</v>
      </c>
      <c r="T1252" s="5">
        <f>IF($H1252="NO",$N1252, _xludf.NA())</f>
        <v>426096.65</v>
      </c>
    </row>
    <row r="1253" spans="1:20" x14ac:dyDescent="0.3">
      <c r="A1253">
        <v>1252</v>
      </c>
      <c r="B1253" t="s">
        <v>15</v>
      </c>
      <c r="C1253">
        <v>251072.18</v>
      </c>
      <c r="D1253" t="s">
        <v>14</v>
      </c>
      <c r="E1253" t="s">
        <v>11</v>
      </c>
      <c r="F1253" t="s">
        <v>12</v>
      </c>
      <c r="G1253" t="s">
        <v>13</v>
      </c>
      <c r="H1253" t="s">
        <v>13</v>
      </c>
      <c r="I1253">
        <v>14</v>
      </c>
      <c r="J1253">
        <f>(moras__2[[#This Row],[EDAD]]-AVERAGE(I:I))/ _xlfn.STDEV.P(I:I)</f>
        <v>-1.9696965231409147</v>
      </c>
      <c r="K1253" t="str">
        <f>IF(ABS(moras__2[[#This Row],[Z-Score de edad]])&gt;1.96, "Atípico","Normal")</f>
        <v>Atípico</v>
      </c>
      <c r="L1253">
        <f>(moras__2[[#This Row],[SALARIO]]-AVERAGE(C:C)) / _xlfn.STDEV.P(C:C)</f>
        <v>-0.50123499017133355</v>
      </c>
      <c r="M1253" t="str">
        <f>IF(ABS(moras__2[[#This Row],[Z-Score de salario]])&gt;1.96, "Atípico", "Normal")</f>
        <v>Normal</v>
      </c>
      <c r="N1253" s="5">
        <f t="shared" si="57"/>
        <v>251072.18</v>
      </c>
      <c r="O1253" s="5">
        <f t="shared" si="58"/>
        <v>14</v>
      </c>
      <c r="P1253" s="5" t="str">
        <f t="shared" si="59"/>
        <v>PENSIONADOS EN SU PROPIO SISTEMA</v>
      </c>
      <c r="Q1253" s="5" t="e">
        <f ca="1">IF($H1253="SI", $O1253, _xludf.NA())</f>
        <v>#NAME?</v>
      </c>
      <c r="R1253" s="5">
        <f>IF($H1253="NO",$O1253, _xludf.NA())</f>
        <v>14</v>
      </c>
      <c r="S1253" s="5" t="e">
        <f ca="1">IF($H1253="SI",$N1253, _xludf.NA())</f>
        <v>#NAME?</v>
      </c>
      <c r="T1253" s="5">
        <f>IF($H1253="NO",$N1253, _xludf.NA())</f>
        <v>251072.18</v>
      </c>
    </row>
    <row r="1254" spans="1:20" x14ac:dyDescent="0.3">
      <c r="A1254">
        <v>1253</v>
      </c>
      <c r="B1254" t="s">
        <v>15</v>
      </c>
      <c r="C1254">
        <v>747594</v>
      </c>
      <c r="D1254" t="s">
        <v>10</v>
      </c>
      <c r="E1254" t="s">
        <v>11</v>
      </c>
      <c r="F1254" t="s">
        <v>12</v>
      </c>
      <c r="G1254" t="s">
        <v>13</v>
      </c>
      <c r="H1254" t="s">
        <v>13</v>
      </c>
      <c r="I1254">
        <v>31</v>
      </c>
      <c r="J1254">
        <f>(moras__2[[#This Row],[EDAD]]-AVERAGE(I:I))/ _xlfn.STDEV.P(I:I)</f>
        <v>-0.769795843717061</v>
      </c>
      <c r="K1254" t="str">
        <f>IF(ABS(moras__2[[#This Row],[Z-Score de edad]])&gt;1.96, "Atípico","Normal")</f>
        <v>Normal</v>
      </c>
      <c r="L1254">
        <f>(moras__2[[#This Row],[SALARIO]]-AVERAGE(C:C)) / _xlfn.STDEV.P(C:C)</f>
        <v>0.11105851023771156</v>
      </c>
      <c r="M1254" t="str">
        <f>IF(ABS(moras__2[[#This Row],[Z-Score de salario]])&gt;1.96, "Atípico", "Normal")</f>
        <v>Normal</v>
      </c>
      <c r="N1254" s="5">
        <f t="shared" si="57"/>
        <v>747594</v>
      </c>
      <c r="O1254" s="5">
        <f t="shared" si="58"/>
        <v>31</v>
      </c>
      <c r="P1254" s="5" t="str">
        <f t="shared" si="59"/>
        <v>ASALARIADO</v>
      </c>
      <c r="Q1254" s="5" t="e">
        <f ca="1">IF($H1254="SI", $O1254, _xludf.NA())</f>
        <v>#NAME?</v>
      </c>
      <c r="R1254" s="5">
        <f>IF($H1254="NO",$O1254, _xludf.NA())</f>
        <v>31</v>
      </c>
      <c r="S1254" s="5" t="e">
        <f ca="1">IF($H1254="SI",$N1254, _xludf.NA())</f>
        <v>#NAME?</v>
      </c>
      <c r="T1254" s="5">
        <f>IF($H1254="NO",$N1254, _xludf.NA())</f>
        <v>747594</v>
      </c>
    </row>
    <row r="1255" spans="1:20" x14ac:dyDescent="0.3">
      <c r="A1255">
        <v>1254</v>
      </c>
      <c r="B1255" t="s">
        <v>9</v>
      </c>
      <c r="C1255">
        <v>593740.05000000005</v>
      </c>
      <c r="D1255" t="s">
        <v>10</v>
      </c>
      <c r="E1255" t="s">
        <v>16</v>
      </c>
      <c r="F1255" t="s">
        <v>12</v>
      </c>
      <c r="G1255" t="s">
        <v>13</v>
      </c>
      <c r="H1255" t="s">
        <v>13</v>
      </c>
      <c r="I1255">
        <v>26</v>
      </c>
      <c r="J1255">
        <f>(moras__2[[#This Row],[EDAD]]-AVERAGE(I:I))/ _xlfn.STDEV.P(I:I)</f>
        <v>-1.1227078082534885</v>
      </c>
      <c r="K1255" t="str">
        <f>IF(ABS(moras__2[[#This Row],[Z-Score de edad]])&gt;1.96, "Atípico","Normal")</f>
        <v>Normal</v>
      </c>
      <c r="L1255">
        <f>(moras__2[[#This Row],[SALARIO]]-AVERAGE(C:C)) / _xlfn.STDEV.P(C:C)</f>
        <v>-7.8668848767897051E-2</v>
      </c>
      <c r="M1255" t="str">
        <f>IF(ABS(moras__2[[#This Row],[Z-Score de salario]])&gt;1.96, "Atípico", "Normal")</f>
        <v>Normal</v>
      </c>
      <c r="N1255" s="5">
        <f t="shared" si="57"/>
        <v>593740.05000000005</v>
      </c>
      <c r="O1255" s="5">
        <f t="shared" si="58"/>
        <v>26</v>
      </c>
      <c r="P1255" s="5" t="str">
        <f t="shared" si="59"/>
        <v>ASALARIADO</v>
      </c>
      <c r="Q1255" s="5" t="e">
        <f ca="1">IF($H1255="SI", $O1255, _xludf.NA())</f>
        <v>#NAME?</v>
      </c>
      <c r="R1255" s="5">
        <f>IF($H1255="NO",$O1255, _xludf.NA())</f>
        <v>26</v>
      </c>
      <c r="S1255" s="5" t="e">
        <f ca="1">IF($H1255="SI",$N1255, _xludf.NA())</f>
        <v>#NAME?</v>
      </c>
      <c r="T1255" s="5">
        <f>IF($H1255="NO",$N1255, _xludf.NA())</f>
        <v>593740.05000000005</v>
      </c>
    </row>
    <row r="1256" spans="1:20" x14ac:dyDescent="0.3">
      <c r="A1256">
        <v>1255</v>
      </c>
      <c r="B1256" t="s">
        <v>9</v>
      </c>
      <c r="C1256">
        <v>714425</v>
      </c>
      <c r="D1256" t="s">
        <v>10</v>
      </c>
      <c r="E1256" t="s">
        <v>16</v>
      </c>
      <c r="F1256" t="s">
        <v>12</v>
      </c>
      <c r="G1256" t="s">
        <v>13</v>
      </c>
      <c r="H1256" t="s">
        <v>13</v>
      </c>
      <c r="I1256">
        <v>33</v>
      </c>
      <c r="J1256">
        <f>(moras__2[[#This Row],[EDAD]]-AVERAGE(I:I))/ _xlfn.STDEV.P(I:I)</f>
        <v>-0.62863105790248996</v>
      </c>
      <c r="K1256" t="str">
        <f>IF(ABS(moras__2[[#This Row],[Z-Score de edad]])&gt;1.96, "Atípico","Normal")</f>
        <v>Normal</v>
      </c>
      <c r="L1256">
        <f>(moras__2[[#This Row],[SALARIO]]-AVERAGE(C:C)) / _xlfn.STDEV.P(C:C)</f>
        <v>7.0155648979635096E-2</v>
      </c>
      <c r="M1256" t="str">
        <f>IF(ABS(moras__2[[#This Row],[Z-Score de salario]])&gt;1.96, "Atípico", "Normal")</f>
        <v>Normal</v>
      </c>
      <c r="N1256" s="5">
        <f t="shared" si="57"/>
        <v>714425</v>
      </c>
      <c r="O1256" s="5">
        <f t="shared" si="58"/>
        <v>33</v>
      </c>
      <c r="P1256" s="5" t="str">
        <f t="shared" si="59"/>
        <v>ASALARIADO</v>
      </c>
      <c r="Q1256" s="5" t="e">
        <f ca="1">IF($H1256="SI", $O1256, _xludf.NA())</f>
        <v>#NAME?</v>
      </c>
      <c r="R1256" s="5">
        <f>IF($H1256="NO",$O1256, _xludf.NA())</f>
        <v>33</v>
      </c>
      <c r="S1256" s="5" t="e">
        <f ca="1">IF($H1256="SI",$N1256, _xludf.NA())</f>
        <v>#NAME?</v>
      </c>
      <c r="T1256" s="5">
        <f>IF($H1256="NO",$N1256, _xludf.NA())</f>
        <v>714425</v>
      </c>
    </row>
    <row r="1257" spans="1:20" x14ac:dyDescent="0.3">
      <c r="A1257">
        <v>1256</v>
      </c>
      <c r="B1257" t="s">
        <v>9</v>
      </c>
      <c r="C1257">
        <v>1176482.04</v>
      </c>
      <c r="D1257" t="s">
        <v>10</v>
      </c>
      <c r="E1257" t="s">
        <v>16</v>
      </c>
      <c r="F1257" t="s">
        <v>12</v>
      </c>
      <c r="G1257" t="s">
        <v>13</v>
      </c>
      <c r="H1257" t="s">
        <v>13</v>
      </c>
      <c r="I1257">
        <v>52</v>
      </c>
      <c r="J1257">
        <f>(moras__2[[#This Row],[EDAD]]-AVERAGE(I:I))/ _xlfn.STDEV.P(I:I)</f>
        <v>0.71243440733593477</v>
      </c>
      <c r="K1257" t="str">
        <f>IF(ABS(moras__2[[#This Row],[Z-Score de edad]])&gt;1.96, "Atípico","Normal")</f>
        <v>Normal</v>
      </c>
      <c r="L1257">
        <f>(moras__2[[#This Row],[SALARIO]]-AVERAGE(C:C)) / _xlfn.STDEV.P(C:C)</f>
        <v>0.63994837714260322</v>
      </c>
      <c r="M1257" t="str">
        <f>IF(ABS(moras__2[[#This Row],[Z-Score de salario]])&gt;1.96, "Atípico", "Normal")</f>
        <v>Normal</v>
      </c>
      <c r="N1257" s="5">
        <f t="shared" si="57"/>
        <v>1176482.04</v>
      </c>
      <c r="O1257" s="5">
        <f t="shared" si="58"/>
        <v>52</v>
      </c>
      <c r="P1257" s="5" t="str">
        <f t="shared" si="59"/>
        <v>ASALARIADO</v>
      </c>
      <c r="Q1257" s="5" t="e">
        <f ca="1">IF($H1257="SI", $O1257, _xludf.NA())</f>
        <v>#NAME?</v>
      </c>
      <c r="R1257" s="5">
        <f>IF($H1257="NO",$O1257, _xludf.NA())</f>
        <v>52</v>
      </c>
      <c r="S1257" s="5" t="e">
        <f ca="1">IF($H1257="SI",$N1257, _xludf.NA())</f>
        <v>#NAME?</v>
      </c>
      <c r="T1257" s="5">
        <f>IF($H1257="NO",$N1257, _xludf.NA())</f>
        <v>1176482.04</v>
      </c>
    </row>
    <row r="1258" spans="1:20" x14ac:dyDescent="0.3">
      <c r="A1258">
        <v>1257</v>
      </c>
      <c r="B1258" t="s">
        <v>9</v>
      </c>
      <c r="C1258">
        <v>1006388.25</v>
      </c>
      <c r="D1258" t="s">
        <v>10</v>
      </c>
      <c r="E1258" t="s">
        <v>16</v>
      </c>
      <c r="F1258" t="s">
        <v>12</v>
      </c>
      <c r="G1258" t="s">
        <v>13</v>
      </c>
      <c r="H1258" t="s">
        <v>13</v>
      </c>
      <c r="I1258">
        <v>52</v>
      </c>
      <c r="J1258">
        <f>(moras__2[[#This Row],[EDAD]]-AVERAGE(I:I))/ _xlfn.STDEV.P(I:I)</f>
        <v>0.71243440733593477</v>
      </c>
      <c r="K1258" t="str">
        <f>IF(ABS(moras__2[[#This Row],[Z-Score de edad]])&gt;1.96, "Atípico","Normal")</f>
        <v>Normal</v>
      </c>
      <c r="L1258">
        <f>(moras__2[[#This Row],[SALARIO]]-AVERAGE(C:C)) / _xlfn.STDEV.P(C:C)</f>
        <v>0.43019461027503425</v>
      </c>
      <c r="M1258" t="str">
        <f>IF(ABS(moras__2[[#This Row],[Z-Score de salario]])&gt;1.96, "Atípico", "Normal")</f>
        <v>Normal</v>
      </c>
      <c r="N1258" s="5">
        <f t="shared" si="57"/>
        <v>1006388.25</v>
      </c>
      <c r="O1258" s="5">
        <f t="shared" si="58"/>
        <v>52</v>
      </c>
      <c r="P1258" s="5" t="str">
        <f t="shared" si="59"/>
        <v>ASALARIADO</v>
      </c>
      <c r="Q1258" s="5" t="e">
        <f ca="1">IF($H1258="SI", $O1258, _xludf.NA())</f>
        <v>#NAME?</v>
      </c>
      <c r="R1258" s="5">
        <f>IF($H1258="NO",$O1258, _xludf.NA())</f>
        <v>52</v>
      </c>
      <c r="S1258" s="5" t="e">
        <f ca="1">IF($H1258="SI",$N1258, _xludf.NA())</f>
        <v>#NAME?</v>
      </c>
      <c r="T1258" s="5">
        <f>IF($H1258="NO",$N1258, _xludf.NA())</f>
        <v>1006388.25</v>
      </c>
    </row>
    <row r="1259" spans="1:20" x14ac:dyDescent="0.3">
      <c r="A1259">
        <v>1258</v>
      </c>
      <c r="B1259" t="s">
        <v>9</v>
      </c>
      <c r="C1259">
        <v>278035</v>
      </c>
      <c r="D1259" t="s">
        <v>18</v>
      </c>
      <c r="E1259" t="s">
        <v>16</v>
      </c>
      <c r="F1259" t="s">
        <v>12</v>
      </c>
      <c r="G1259" t="s">
        <v>13</v>
      </c>
      <c r="H1259" t="s">
        <v>13</v>
      </c>
      <c r="I1259">
        <v>32</v>
      </c>
      <c r="J1259">
        <f>(moras__2[[#This Row],[EDAD]]-AVERAGE(I:I))/ _xlfn.STDEV.P(I:I)</f>
        <v>-0.69921345080977548</v>
      </c>
      <c r="K1259" t="str">
        <f>IF(ABS(moras__2[[#This Row],[Z-Score de edad]])&gt;1.96, "Atípico","Normal")</f>
        <v>Normal</v>
      </c>
      <c r="L1259">
        <f>(moras__2[[#This Row],[SALARIO]]-AVERAGE(C:C)) / _xlfn.STDEV.P(C:C)</f>
        <v>-0.46798537500094889</v>
      </c>
      <c r="M1259" t="str">
        <f>IF(ABS(moras__2[[#This Row],[Z-Score de salario]])&gt;1.96, "Atípico", "Normal")</f>
        <v>Normal</v>
      </c>
      <c r="N1259" s="5">
        <f t="shared" si="57"/>
        <v>278035</v>
      </c>
      <c r="O1259" s="5">
        <f t="shared" si="58"/>
        <v>32</v>
      </c>
      <c r="P1259" s="5" t="str">
        <f t="shared" si="59"/>
        <v>TRABAJADOR INDEPENDIENTE</v>
      </c>
      <c r="Q1259" s="5" t="e">
        <f ca="1">IF($H1259="SI", $O1259, _xludf.NA())</f>
        <v>#NAME?</v>
      </c>
      <c r="R1259" s="5">
        <f>IF($H1259="NO",$O1259, _xludf.NA())</f>
        <v>32</v>
      </c>
      <c r="S1259" s="5" t="e">
        <f ca="1">IF($H1259="SI",$N1259, _xludf.NA())</f>
        <v>#NAME?</v>
      </c>
      <c r="T1259" s="5">
        <f>IF($H1259="NO",$N1259, _xludf.NA())</f>
        <v>278035</v>
      </c>
    </row>
    <row r="1260" spans="1:20" x14ac:dyDescent="0.3">
      <c r="A1260">
        <v>1259</v>
      </c>
      <c r="B1260" t="s">
        <v>15</v>
      </c>
      <c r="C1260">
        <v>353398.58</v>
      </c>
      <c r="D1260" t="s">
        <v>10</v>
      </c>
      <c r="E1260" t="s">
        <v>16</v>
      </c>
      <c r="F1260" t="s">
        <v>12</v>
      </c>
      <c r="G1260" t="s">
        <v>13</v>
      </c>
      <c r="H1260" t="s">
        <v>13</v>
      </c>
      <c r="I1260">
        <v>27</v>
      </c>
      <c r="J1260">
        <f>(moras__2[[#This Row],[EDAD]]-AVERAGE(I:I))/ _xlfn.STDEV.P(I:I)</f>
        <v>-1.052125415346203</v>
      </c>
      <c r="K1260" t="str">
        <f>IF(ABS(moras__2[[#This Row],[Z-Score de edad]])&gt;1.96, "Atípico","Normal")</f>
        <v>Normal</v>
      </c>
      <c r="L1260">
        <f>(moras__2[[#This Row],[SALARIO]]-AVERAGE(C:C)) / _xlfn.STDEV.P(C:C)</f>
        <v>-0.37504962002938064</v>
      </c>
      <c r="M1260" t="str">
        <f>IF(ABS(moras__2[[#This Row],[Z-Score de salario]])&gt;1.96, "Atípico", "Normal")</f>
        <v>Normal</v>
      </c>
      <c r="N1260" s="5">
        <f t="shared" si="57"/>
        <v>353398.58</v>
      </c>
      <c r="O1260" s="5">
        <f t="shared" si="58"/>
        <v>27</v>
      </c>
      <c r="P1260" s="5" t="str">
        <f t="shared" si="59"/>
        <v>ASALARIADO</v>
      </c>
      <c r="Q1260" s="5" t="e">
        <f ca="1">IF($H1260="SI", $O1260, _xludf.NA())</f>
        <v>#NAME?</v>
      </c>
      <c r="R1260" s="5">
        <f>IF($H1260="NO",$O1260, _xludf.NA())</f>
        <v>27</v>
      </c>
      <c r="S1260" s="5" t="e">
        <f ca="1">IF($H1260="SI",$N1260, _xludf.NA())</f>
        <v>#NAME?</v>
      </c>
      <c r="T1260" s="5">
        <f>IF($H1260="NO",$N1260, _xludf.NA())</f>
        <v>353398.58</v>
      </c>
    </row>
    <row r="1261" spans="1:20" x14ac:dyDescent="0.3">
      <c r="A1261">
        <v>1260</v>
      </c>
      <c r="B1261" t="s">
        <v>9</v>
      </c>
      <c r="C1261">
        <v>278030</v>
      </c>
      <c r="D1261" t="s">
        <v>19</v>
      </c>
      <c r="E1261" t="s">
        <v>16</v>
      </c>
      <c r="F1261" t="s">
        <v>12</v>
      </c>
      <c r="G1261" t="s">
        <v>13</v>
      </c>
      <c r="H1261" t="s">
        <v>13</v>
      </c>
      <c r="I1261">
        <v>68</v>
      </c>
      <c r="J1261">
        <f>(moras__2[[#This Row],[EDAD]]-AVERAGE(I:I))/ _xlfn.STDEV.P(I:I)</f>
        <v>1.8417526938525031</v>
      </c>
      <c r="K1261" t="str">
        <f>IF(ABS(moras__2[[#This Row],[Z-Score de edad]])&gt;1.96, "Atípico","Normal")</f>
        <v>Normal</v>
      </c>
      <c r="L1261">
        <f>(moras__2[[#This Row],[SALARIO]]-AVERAGE(C:C)) / _xlfn.STDEV.P(C:C)</f>
        <v>-0.46799154082766331</v>
      </c>
      <c r="M1261" t="str">
        <f>IF(ABS(moras__2[[#This Row],[Z-Score de salario]])&gt;1.96, "Atípico", "Normal")</f>
        <v>Normal</v>
      </c>
      <c r="N1261" s="5">
        <f t="shared" si="57"/>
        <v>278030</v>
      </c>
      <c r="O1261" s="5">
        <f t="shared" si="58"/>
        <v>68</v>
      </c>
      <c r="P1261" s="5" t="str">
        <f t="shared" si="59"/>
        <v>CONVENIOS ESPECIALES DE TRABAJADORES INDEPENDIENTES</v>
      </c>
      <c r="Q1261" s="5" t="e">
        <f ca="1">IF($H1261="SI", $O1261, _xludf.NA())</f>
        <v>#NAME?</v>
      </c>
      <c r="R1261" s="5">
        <f>IF($H1261="NO",$O1261, _xludf.NA())</f>
        <v>68</v>
      </c>
      <c r="S1261" s="5" t="e">
        <f ca="1">IF($H1261="SI",$N1261, _xludf.NA())</f>
        <v>#NAME?</v>
      </c>
      <c r="T1261" s="5">
        <f>IF($H1261="NO",$N1261, _xludf.NA())</f>
        <v>278030</v>
      </c>
    </row>
    <row r="1262" spans="1:20" x14ac:dyDescent="0.3">
      <c r="A1262">
        <v>1261</v>
      </c>
      <c r="B1262" t="s">
        <v>9</v>
      </c>
      <c r="C1262">
        <v>531911.06000000006</v>
      </c>
      <c r="D1262" t="s">
        <v>10</v>
      </c>
      <c r="E1262" t="s">
        <v>16</v>
      </c>
      <c r="F1262" t="s">
        <v>12</v>
      </c>
      <c r="G1262" t="s">
        <v>13</v>
      </c>
      <c r="H1262" t="s">
        <v>13</v>
      </c>
      <c r="I1262">
        <v>27</v>
      </c>
      <c r="J1262">
        <f>(moras__2[[#This Row],[EDAD]]-AVERAGE(I:I))/ _xlfn.STDEV.P(I:I)</f>
        <v>-1.052125415346203</v>
      </c>
      <c r="K1262" t="str">
        <f>IF(ABS(moras__2[[#This Row],[Z-Score de edad]])&gt;1.96, "Atípico","Normal")</f>
        <v>Normal</v>
      </c>
      <c r="L1262">
        <f>(moras__2[[#This Row],[SALARIO]]-AVERAGE(C:C)) / _xlfn.STDEV.P(C:C)</f>
        <v>-0.15491421642133843</v>
      </c>
      <c r="M1262" t="str">
        <f>IF(ABS(moras__2[[#This Row],[Z-Score de salario]])&gt;1.96, "Atípico", "Normal")</f>
        <v>Normal</v>
      </c>
      <c r="N1262" s="5">
        <f t="shared" si="57"/>
        <v>531911.06000000006</v>
      </c>
      <c r="O1262" s="5">
        <f t="shared" si="58"/>
        <v>27</v>
      </c>
      <c r="P1262" s="5" t="str">
        <f t="shared" si="59"/>
        <v>ASALARIADO</v>
      </c>
      <c r="Q1262" s="5" t="e">
        <f ca="1">IF($H1262="SI", $O1262, _xludf.NA())</f>
        <v>#NAME?</v>
      </c>
      <c r="R1262" s="5">
        <f>IF($H1262="NO",$O1262, _xludf.NA())</f>
        <v>27</v>
      </c>
      <c r="S1262" s="5" t="e">
        <f ca="1">IF($H1262="SI",$N1262, _xludf.NA())</f>
        <v>#NAME?</v>
      </c>
      <c r="T1262" s="5">
        <f>IF($H1262="NO",$N1262, _xludf.NA())</f>
        <v>531911.06000000006</v>
      </c>
    </row>
    <row r="1263" spans="1:20" x14ac:dyDescent="0.3">
      <c r="A1263">
        <v>1262</v>
      </c>
      <c r="B1263" t="s">
        <v>15</v>
      </c>
      <c r="C1263">
        <v>273622</v>
      </c>
      <c r="D1263" t="s">
        <v>10</v>
      </c>
      <c r="E1263" t="s">
        <v>16</v>
      </c>
      <c r="F1263" t="s">
        <v>12</v>
      </c>
      <c r="G1263" t="s">
        <v>13</v>
      </c>
      <c r="H1263" t="s">
        <v>13</v>
      </c>
      <c r="I1263">
        <v>47</v>
      </c>
      <c r="J1263">
        <f>(moras__2[[#This Row],[EDAD]]-AVERAGE(I:I))/ _xlfn.STDEV.P(I:I)</f>
        <v>0.35952244279950724</v>
      </c>
      <c r="K1263" t="str">
        <f>IF(ABS(moras__2[[#This Row],[Z-Score de edad]])&gt;1.96, "Atípico","Normal")</f>
        <v>Normal</v>
      </c>
      <c r="L1263">
        <f>(moras__2[[#This Row],[SALARIO]]-AVERAGE(C:C)) / _xlfn.STDEV.P(C:C)</f>
        <v>-0.47342733365909029</v>
      </c>
      <c r="M1263" t="str">
        <f>IF(ABS(moras__2[[#This Row],[Z-Score de salario]])&gt;1.96, "Atípico", "Normal")</f>
        <v>Normal</v>
      </c>
      <c r="N1263" s="5">
        <f t="shared" si="57"/>
        <v>273622</v>
      </c>
      <c r="O1263" s="5">
        <f t="shared" si="58"/>
        <v>47</v>
      </c>
      <c r="P1263" s="5" t="str">
        <f t="shared" si="59"/>
        <v>ASALARIADO</v>
      </c>
      <c r="Q1263" s="5" t="e">
        <f ca="1">IF($H1263="SI", $O1263, _xludf.NA())</f>
        <v>#NAME?</v>
      </c>
      <c r="R1263" s="5">
        <f>IF($H1263="NO",$O1263, _xludf.NA())</f>
        <v>47</v>
      </c>
      <c r="S1263" s="5" t="e">
        <f ca="1">IF($H1263="SI",$N1263, _xludf.NA())</f>
        <v>#NAME?</v>
      </c>
      <c r="T1263" s="5">
        <f>IF($H1263="NO",$N1263, _xludf.NA())</f>
        <v>273622</v>
      </c>
    </row>
    <row r="1264" spans="1:20" x14ac:dyDescent="0.3">
      <c r="A1264">
        <v>1263</v>
      </c>
      <c r="B1264" t="s">
        <v>9</v>
      </c>
      <c r="C1264">
        <v>347320</v>
      </c>
      <c r="D1264" t="s">
        <v>10</v>
      </c>
      <c r="E1264" t="s">
        <v>16</v>
      </c>
      <c r="F1264" t="s">
        <v>12</v>
      </c>
      <c r="G1264" t="s">
        <v>12</v>
      </c>
      <c r="H1264" t="s">
        <v>13</v>
      </c>
      <c r="I1264">
        <v>42</v>
      </c>
      <c r="J1264">
        <f>(moras__2[[#This Row],[EDAD]]-AVERAGE(I:I))/ _xlfn.STDEV.P(I:I)</f>
        <v>6.6104782630796582E-3</v>
      </c>
      <c r="K1264" t="str">
        <f>IF(ABS(moras__2[[#This Row],[Z-Score de edad]])&gt;1.96, "Atípico","Normal")</f>
        <v>Normal</v>
      </c>
      <c r="L1264">
        <f>(moras__2[[#This Row],[SALARIO]]-AVERAGE(C:C)) / _xlfn.STDEV.P(C:C)</f>
        <v>-0.38254551421932059</v>
      </c>
      <c r="M1264" t="str">
        <f>IF(ABS(moras__2[[#This Row],[Z-Score de salario]])&gt;1.96, "Atípico", "Normal")</f>
        <v>Normal</v>
      </c>
      <c r="N1264" s="5">
        <f t="shared" si="57"/>
        <v>347320</v>
      </c>
      <c r="O1264" s="5">
        <f t="shared" si="58"/>
        <v>42</v>
      </c>
      <c r="P1264" s="5" t="str">
        <f t="shared" si="59"/>
        <v>ASALARIADO</v>
      </c>
      <c r="Q1264" s="5" t="e">
        <f ca="1">IF($H1264="SI", $O1264, _xludf.NA())</f>
        <v>#NAME?</v>
      </c>
      <c r="R1264" s="5">
        <f>IF($H1264="NO",$O1264, _xludf.NA())</f>
        <v>42</v>
      </c>
      <c r="S1264" s="5" t="e">
        <f ca="1">IF($H1264="SI",$N1264, _xludf.NA())</f>
        <v>#NAME?</v>
      </c>
      <c r="T1264" s="5">
        <f>IF($H1264="NO",$N1264, _xludf.NA())</f>
        <v>347320</v>
      </c>
    </row>
    <row r="1265" spans="1:20" x14ac:dyDescent="0.3">
      <c r="A1265">
        <v>1264</v>
      </c>
      <c r="B1265" t="s">
        <v>15</v>
      </c>
      <c r="C1265">
        <v>1124791.5</v>
      </c>
      <c r="D1265" t="s">
        <v>10</v>
      </c>
      <c r="E1265" t="s">
        <v>16</v>
      </c>
      <c r="F1265" t="s">
        <v>12</v>
      </c>
      <c r="G1265" t="s">
        <v>13</v>
      </c>
      <c r="H1265" t="s">
        <v>13</v>
      </c>
      <c r="I1265">
        <v>28</v>
      </c>
      <c r="J1265">
        <f>(moras__2[[#This Row],[EDAD]]-AVERAGE(I:I))/ _xlfn.STDEV.P(I:I)</f>
        <v>-0.98154302243891756</v>
      </c>
      <c r="K1265" t="str">
        <f>IF(ABS(moras__2[[#This Row],[Z-Score de edad]])&gt;1.96, "Atípico","Normal")</f>
        <v>Normal</v>
      </c>
      <c r="L1265">
        <f>(moras__2[[#This Row],[SALARIO]]-AVERAGE(C:C)) / _xlfn.STDEV.P(C:C)</f>
        <v>0.57620539465971099</v>
      </c>
      <c r="M1265" t="str">
        <f>IF(ABS(moras__2[[#This Row],[Z-Score de salario]])&gt;1.96, "Atípico", "Normal")</f>
        <v>Normal</v>
      </c>
      <c r="N1265" s="5">
        <f t="shared" si="57"/>
        <v>1124791.5</v>
      </c>
      <c r="O1265" s="5">
        <f t="shared" si="58"/>
        <v>28</v>
      </c>
      <c r="P1265" s="5" t="str">
        <f t="shared" si="59"/>
        <v>ASALARIADO</v>
      </c>
      <c r="Q1265" s="5" t="e">
        <f ca="1">IF($H1265="SI", $O1265, _xludf.NA())</f>
        <v>#NAME?</v>
      </c>
      <c r="R1265" s="5">
        <f>IF($H1265="NO",$O1265, _xludf.NA())</f>
        <v>28</v>
      </c>
      <c r="S1265" s="5" t="e">
        <f ca="1">IF($H1265="SI",$N1265, _xludf.NA())</f>
        <v>#NAME?</v>
      </c>
      <c r="T1265" s="5">
        <f>IF($H1265="NO",$N1265, _xludf.NA())</f>
        <v>1124791.5</v>
      </c>
    </row>
    <row r="1266" spans="1:20" x14ac:dyDescent="0.3">
      <c r="A1266">
        <v>1265</v>
      </c>
      <c r="B1266" t="s">
        <v>15</v>
      </c>
      <c r="C1266">
        <v>205000</v>
      </c>
      <c r="D1266" t="s">
        <v>10</v>
      </c>
      <c r="E1266" t="s">
        <v>16</v>
      </c>
      <c r="F1266" t="s">
        <v>12</v>
      </c>
      <c r="G1266" t="s">
        <v>13</v>
      </c>
      <c r="H1266" t="s">
        <v>13</v>
      </c>
      <c r="I1266">
        <v>45</v>
      </c>
      <c r="J1266">
        <f>(moras__2[[#This Row],[EDAD]]-AVERAGE(I:I))/ _xlfn.STDEV.P(I:I)</f>
        <v>0.2183576569849362</v>
      </c>
      <c r="K1266" t="str">
        <f>IF(ABS(moras__2[[#This Row],[Z-Score de edad]])&gt;1.96, "Atípico","Normal")</f>
        <v>Normal</v>
      </c>
      <c r="L1266">
        <f>(moras__2[[#This Row],[SALARIO]]-AVERAGE(C:C)) / _xlfn.STDEV.P(C:C)</f>
        <v>-0.55804960581838725</v>
      </c>
      <c r="M1266" t="str">
        <f>IF(ABS(moras__2[[#This Row],[Z-Score de salario]])&gt;1.96, "Atípico", "Normal")</f>
        <v>Normal</v>
      </c>
      <c r="N1266" s="5">
        <f t="shared" si="57"/>
        <v>205000</v>
      </c>
      <c r="O1266" s="5">
        <f t="shared" si="58"/>
        <v>45</v>
      </c>
      <c r="P1266" s="5" t="str">
        <f t="shared" si="59"/>
        <v>ASALARIADO</v>
      </c>
      <c r="Q1266" s="5" t="e">
        <f ca="1">IF($H1266="SI", $O1266, _xludf.NA())</f>
        <v>#NAME?</v>
      </c>
      <c r="R1266" s="5">
        <f>IF($H1266="NO",$O1266, _xludf.NA())</f>
        <v>45</v>
      </c>
      <c r="S1266" s="5" t="e">
        <f ca="1">IF($H1266="SI",$N1266, _xludf.NA())</f>
        <v>#NAME?</v>
      </c>
      <c r="T1266" s="5">
        <f>IF($H1266="NO",$N1266, _xludf.NA())</f>
        <v>205000</v>
      </c>
    </row>
    <row r="1267" spans="1:20" x14ac:dyDescent="0.3">
      <c r="A1267">
        <v>1266</v>
      </c>
      <c r="B1267" t="s">
        <v>15</v>
      </c>
      <c r="C1267">
        <v>630000</v>
      </c>
      <c r="D1267" t="s">
        <v>10</v>
      </c>
      <c r="E1267" t="s">
        <v>16</v>
      </c>
      <c r="F1267" t="s">
        <v>12</v>
      </c>
      <c r="G1267" t="s">
        <v>13</v>
      </c>
      <c r="H1267" t="s">
        <v>13</v>
      </c>
      <c r="I1267">
        <v>64</v>
      </c>
      <c r="J1267">
        <f>(moras__2[[#This Row],[EDAD]]-AVERAGE(I:I))/ _xlfn.STDEV.P(I:I)</f>
        <v>1.559423122223361</v>
      </c>
      <c r="K1267" t="str">
        <f>IF(ABS(moras__2[[#This Row],[Z-Score de edad]])&gt;1.96, "Atípico","Normal")</f>
        <v>Normal</v>
      </c>
      <c r="L1267">
        <f>(moras__2[[#This Row],[SALARIO]]-AVERAGE(C:C)) / _xlfn.STDEV.P(C:C)</f>
        <v>-3.3954335093237344E-2</v>
      </c>
      <c r="M1267" t="str">
        <f>IF(ABS(moras__2[[#This Row],[Z-Score de salario]])&gt;1.96, "Atípico", "Normal")</f>
        <v>Normal</v>
      </c>
      <c r="N1267" s="5">
        <f t="shared" si="57"/>
        <v>630000</v>
      </c>
      <c r="O1267" s="5">
        <f t="shared" si="58"/>
        <v>64</v>
      </c>
      <c r="P1267" s="5" t="str">
        <f t="shared" si="59"/>
        <v>ASALARIADO</v>
      </c>
      <c r="Q1267" s="5" t="e">
        <f ca="1">IF($H1267="SI", $O1267, _xludf.NA())</f>
        <v>#NAME?</v>
      </c>
      <c r="R1267" s="5">
        <f>IF($H1267="NO",$O1267, _xludf.NA())</f>
        <v>64</v>
      </c>
      <c r="S1267" s="5" t="e">
        <f ca="1">IF($H1267="SI",$N1267, _xludf.NA())</f>
        <v>#NAME?</v>
      </c>
      <c r="T1267" s="5">
        <f>IF($H1267="NO",$N1267, _xludf.NA())</f>
        <v>630000</v>
      </c>
    </row>
    <row r="1268" spans="1:20" x14ac:dyDescent="0.3">
      <c r="A1268">
        <v>1267</v>
      </c>
      <c r="B1268" t="s">
        <v>9</v>
      </c>
      <c r="C1268">
        <v>920750</v>
      </c>
      <c r="D1268" t="s">
        <v>10</v>
      </c>
      <c r="E1268" t="s">
        <v>16</v>
      </c>
      <c r="F1268" t="s">
        <v>12</v>
      </c>
      <c r="G1268" t="s">
        <v>13</v>
      </c>
      <c r="H1268" t="s">
        <v>12</v>
      </c>
      <c r="I1268">
        <v>46</v>
      </c>
      <c r="J1268">
        <f>(moras__2[[#This Row],[EDAD]]-AVERAGE(I:I))/ _xlfn.STDEV.P(I:I)</f>
        <v>0.28894004989222172</v>
      </c>
      <c r="K1268" t="str">
        <f>IF(ABS(moras__2[[#This Row],[Z-Score de edad]])&gt;1.96, "Atípico","Normal")</f>
        <v>Normal</v>
      </c>
      <c r="L1268">
        <f>(moras__2[[#This Row],[SALARIO]]-AVERAGE(C:C)) / _xlfn.STDEV.P(C:C)</f>
        <v>0.32458848834990933</v>
      </c>
      <c r="M1268" t="str">
        <f>IF(ABS(moras__2[[#This Row],[Z-Score de salario]])&gt;1.96, "Atípico", "Normal")</f>
        <v>Normal</v>
      </c>
      <c r="N1268" s="5">
        <f t="shared" si="57"/>
        <v>920750</v>
      </c>
      <c r="O1268" s="5">
        <f t="shared" si="58"/>
        <v>46</v>
      </c>
      <c r="P1268" s="5" t="str">
        <f t="shared" si="59"/>
        <v>ASALARIADO</v>
      </c>
      <c r="Q1268" s="5">
        <f>IF($H1268="SI", $O1268, _xludf.NA())</f>
        <v>46</v>
      </c>
      <c r="R1268" s="5" t="e">
        <f ca="1">IF($H1268="NO",$O1268, _xludf.NA())</f>
        <v>#NAME?</v>
      </c>
      <c r="S1268" s="5">
        <f>IF($H1268="SI",$N1268, _xludf.NA())</f>
        <v>920750</v>
      </c>
      <c r="T1268" s="5" t="e">
        <f ca="1">IF($H1268="NO",$N1268, _xludf.NA())</f>
        <v>#NAME?</v>
      </c>
    </row>
    <row r="1269" spans="1:20" x14ac:dyDescent="0.3">
      <c r="A1269">
        <v>1268</v>
      </c>
      <c r="B1269" t="s">
        <v>9</v>
      </c>
      <c r="C1269">
        <v>703681</v>
      </c>
      <c r="D1269" t="s">
        <v>10</v>
      </c>
      <c r="E1269" t="s">
        <v>16</v>
      </c>
      <c r="F1269" t="s">
        <v>12</v>
      </c>
      <c r="G1269" t="s">
        <v>13</v>
      </c>
      <c r="H1269" t="s">
        <v>13</v>
      </c>
      <c r="I1269">
        <v>32</v>
      </c>
      <c r="J1269">
        <f>(moras__2[[#This Row],[EDAD]]-AVERAGE(I:I))/ _xlfn.STDEV.P(I:I)</f>
        <v>-0.69921345080977548</v>
      </c>
      <c r="K1269" t="str">
        <f>IF(ABS(moras__2[[#This Row],[Z-Score de edad]])&gt;1.96, "Atípico","Normal")</f>
        <v>Normal</v>
      </c>
      <c r="L1269">
        <f>(moras__2[[#This Row],[SALARIO]]-AVERAGE(C:C)) / _xlfn.STDEV.P(C:C)</f>
        <v>5.6906520535703296E-2</v>
      </c>
      <c r="M1269" t="str">
        <f>IF(ABS(moras__2[[#This Row],[Z-Score de salario]])&gt;1.96, "Atípico", "Normal")</f>
        <v>Normal</v>
      </c>
      <c r="N1269" s="5">
        <f t="shared" si="57"/>
        <v>703681</v>
      </c>
      <c r="O1269" s="5">
        <f t="shared" si="58"/>
        <v>32</v>
      </c>
      <c r="P1269" s="5" t="str">
        <f t="shared" si="59"/>
        <v>ASALARIADO</v>
      </c>
      <c r="Q1269" s="5" t="e">
        <f ca="1">IF($H1269="SI", $O1269, _xludf.NA())</f>
        <v>#NAME?</v>
      </c>
      <c r="R1269" s="5">
        <f>IF($H1269="NO",$O1269, _xludf.NA())</f>
        <v>32</v>
      </c>
      <c r="S1269" s="5" t="e">
        <f ca="1">IF($H1269="SI",$N1269, _xludf.NA())</f>
        <v>#NAME?</v>
      </c>
      <c r="T1269" s="5">
        <f>IF($H1269="NO",$N1269, _xludf.NA())</f>
        <v>703681</v>
      </c>
    </row>
    <row r="1270" spans="1:20" x14ac:dyDescent="0.3">
      <c r="A1270">
        <v>1269</v>
      </c>
      <c r="B1270" t="s">
        <v>15</v>
      </c>
      <c r="C1270">
        <v>365528</v>
      </c>
      <c r="D1270" t="s">
        <v>10</v>
      </c>
      <c r="E1270" t="s">
        <v>11</v>
      </c>
      <c r="F1270" t="s">
        <v>12</v>
      </c>
      <c r="G1270" t="s">
        <v>13</v>
      </c>
      <c r="H1270" t="s">
        <v>13</v>
      </c>
      <c r="I1270">
        <v>34</v>
      </c>
      <c r="J1270">
        <f>(moras__2[[#This Row],[EDAD]]-AVERAGE(I:I))/ _xlfn.STDEV.P(I:I)</f>
        <v>-0.55804866499520445</v>
      </c>
      <c r="K1270" t="str">
        <f>IF(ABS(moras__2[[#This Row],[Z-Score de edad]])&gt;1.96, "Atípico","Normal")</f>
        <v>Normal</v>
      </c>
      <c r="L1270">
        <f>(moras__2[[#This Row],[SALARIO]]-AVERAGE(C:C)) / _xlfn.STDEV.P(C:C)</f>
        <v>-0.36009203965611231</v>
      </c>
      <c r="M1270" t="str">
        <f>IF(ABS(moras__2[[#This Row],[Z-Score de salario]])&gt;1.96, "Atípico", "Normal")</f>
        <v>Normal</v>
      </c>
      <c r="N1270" s="5">
        <f t="shared" si="57"/>
        <v>365528</v>
      </c>
      <c r="O1270" s="5">
        <f t="shared" si="58"/>
        <v>34</v>
      </c>
      <c r="P1270" s="5" t="str">
        <f t="shared" si="59"/>
        <v>ASALARIADO</v>
      </c>
      <c r="Q1270" s="5" t="e">
        <f ca="1">IF($H1270="SI", $O1270, _xludf.NA())</f>
        <v>#NAME?</v>
      </c>
      <c r="R1270" s="5">
        <f>IF($H1270="NO",$O1270, _xludf.NA())</f>
        <v>34</v>
      </c>
      <c r="S1270" s="5" t="e">
        <f ca="1">IF($H1270="SI",$N1270, _xludf.NA())</f>
        <v>#NAME?</v>
      </c>
      <c r="T1270" s="5">
        <f>IF($H1270="NO",$N1270, _xludf.NA())</f>
        <v>365528</v>
      </c>
    </row>
    <row r="1271" spans="1:20" x14ac:dyDescent="0.3">
      <c r="A1271">
        <v>1270</v>
      </c>
      <c r="B1271" t="s">
        <v>9</v>
      </c>
      <c r="C1271">
        <v>305704</v>
      </c>
      <c r="D1271" t="s">
        <v>18</v>
      </c>
      <c r="E1271" t="s">
        <v>16</v>
      </c>
      <c r="F1271" t="s">
        <v>12</v>
      </c>
      <c r="G1271" t="s">
        <v>13</v>
      </c>
      <c r="H1271" t="s">
        <v>13</v>
      </c>
      <c r="I1271">
        <v>57</v>
      </c>
      <c r="J1271">
        <f>(moras__2[[#This Row],[EDAD]]-AVERAGE(I:I))/ _xlfn.STDEV.P(I:I)</f>
        <v>1.0653463718723624</v>
      </c>
      <c r="K1271" t="str">
        <f>IF(ABS(moras__2[[#This Row],[Z-Score de edad]])&gt;1.96, "Atípico","Normal")</f>
        <v>Normal</v>
      </c>
      <c r="L1271">
        <f>(moras__2[[#This Row],[SALARIO]]-AVERAGE(C:C)) / _xlfn.STDEV.P(C:C)</f>
        <v>-0.43386492312872732</v>
      </c>
      <c r="M1271" t="str">
        <f>IF(ABS(moras__2[[#This Row],[Z-Score de salario]])&gt;1.96, "Atípico", "Normal")</f>
        <v>Normal</v>
      </c>
      <c r="N1271" s="5">
        <f t="shared" si="57"/>
        <v>305704</v>
      </c>
      <c r="O1271" s="5">
        <f t="shared" si="58"/>
        <v>57</v>
      </c>
      <c r="P1271" s="5" t="str">
        <f t="shared" si="59"/>
        <v>TRABAJADOR INDEPENDIENTE</v>
      </c>
      <c r="Q1271" s="5" t="e">
        <f ca="1">IF($H1271="SI", $O1271, _xludf.NA())</f>
        <v>#NAME?</v>
      </c>
      <c r="R1271" s="5">
        <f>IF($H1271="NO",$O1271, _xludf.NA())</f>
        <v>57</v>
      </c>
      <c r="S1271" s="5" t="e">
        <f ca="1">IF($H1271="SI",$N1271, _xludf.NA())</f>
        <v>#NAME?</v>
      </c>
      <c r="T1271" s="5">
        <f>IF($H1271="NO",$N1271, _xludf.NA())</f>
        <v>305704</v>
      </c>
    </row>
    <row r="1272" spans="1:20" x14ac:dyDescent="0.3">
      <c r="A1272">
        <v>1271</v>
      </c>
      <c r="B1272" t="s">
        <v>9</v>
      </c>
      <c r="C1272">
        <v>179401.84</v>
      </c>
      <c r="D1272" t="s">
        <v>10</v>
      </c>
      <c r="E1272" t="s">
        <v>16</v>
      </c>
      <c r="F1272" t="s">
        <v>12</v>
      </c>
      <c r="G1272" t="s">
        <v>13</v>
      </c>
      <c r="H1272" t="s">
        <v>13</v>
      </c>
      <c r="I1272">
        <v>24</v>
      </c>
      <c r="J1272">
        <f>(moras__2[[#This Row],[EDAD]]-AVERAGE(I:I))/ _xlfn.STDEV.P(I:I)</f>
        <v>-1.2638725940680595</v>
      </c>
      <c r="K1272" t="str">
        <f>IF(ABS(moras__2[[#This Row],[Z-Score de edad]])&gt;1.96, "Atípico","Normal")</f>
        <v>Normal</v>
      </c>
      <c r="L1272">
        <f>(moras__2[[#This Row],[SALARIO]]-AVERAGE(C:C)) / _xlfn.STDEV.P(C:C)</f>
        <v>-0.58961636957195374</v>
      </c>
      <c r="M1272" t="str">
        <f>IF(ABS(moras__2[[#This Row],[Z-Score de salario]])&gt;1.96, "Atípico", "Normal")</f>
        <v>Normal</v>
      </c>
      <c r="N1272" s="5">
        <f t="shared" si="57"/>
        <v>179401.84</v>
      </c>
      <c r="O1272" s="5">
        <f t="shared" si="58"/>
        <v>24</v>
      </c>
      <c r="P1272" s="5" t="str">
        <f t="shared" si="59"/>
        <v>ASALARIADO</v>
      </c>
      <c r="Q1272" s="5" t="e">
        <f ca="1">IF($H1272="SI", $O1272, _xludf.NA())</f>
        <v>#NAME?</v>
      </c>
      <c r="R1272" s="5">
        <f>IF($H1272="NO",$O1272, _xludf.NA())</f>
        <v>24</v>
      </c>
      <c r="S1272" s="5" t="e">
        <f ca="1">IF($H1272="SI",$N1272, _xludf.NA())</f>
        <v>#NAME?</v>
      </c>
      <c r="T1272" s="5">
        <f>IF($H1272="NO",$N1272, _xludf.NA())</f>
        <v>179401.84</v>
      </c>
    </row>
    <row r="1273" spans="1:20" x14ac:dyDescent="0.3">
      <c r="A1273">
        <v>1272</v>
      </c>
      <c r="B1273" t="s">
        <v>9</v>
      </c>
      <c r="C1273">
        <v>308333</v>
      </c>
      <c r="D1273" t="s">
        <v>10</v>
      </c>
      <c r="E1273" t="s">
        <v>16</v>
      </c>
      <c r="F1273" t="s">
        <v>12</v>
      </c>
      <c r="G1273" t="s">
        <v>13</v>
      </c>
      <c r="H1273" t="s">
        <v>13</v>
      </c>
      <c r="I1273">
        <v>25</v>
      </c>
      <c r="J1273">
        <f>(moras__2[[#This Row],[EDAD]]-AVERAGE(I:I))/ _xlfn.STDEV.P(I:I)</f>
        <v>-1.193290201160774</v>
      </c>
      <c r="K1273" t="str">
        <f>IF(ABS(moras__2[[#This Row],[Z-Score de edad]])&gt;1.96, "Atípico","Normal")</f>
        <v>Normal</v>
      </c>
      <c r="L1273">
        <f>(moras__2[[#This Row],[SALARIO]]-AVERAGE(C:C)) / _xlfn.STDEV.P(C:C)</f>
        <v>-0.43062293144228864</v>
      </c>
      <c r="M1273" t="str">
        <f>IF(ABS(moras__2[[#This Row],[Z-Score de salario]])&gt;1.96, "Atípico", "Normal")</f>
        <v>Normal</v>
      </c>
      <c r="N1273" s="5">
        <f t="shared" si="57"/>
        <v>308333</v>
      </c>
      <c r="O1273" s="5">
        <f t="shared" si="58"/>
        <v>25</v>
      </c>
      <c r="P1273" s="5" t="str">
        <f t="shared" si="59"/>
        <v>ASALARIADO</v>
      </c>
      <c r="Q1273" s="5" t="e">
        <f ca="1">IF($H1273="SI", $O1273, _xludf.NA())</f>
        <v>#NAME?</v>
      </c>
      <c r="R1273" s="5">
        <f>IF($H1273="NO",$O1273, _xludf.NA())</f>
        <v>25</v>
      </c>
      <c r="S1273" s="5" t="e">
        <f ca="1">IF($H1273="SI",$N1273, _xludf.NA())</f>
        <v>#NAME?</v>
      </c>
      <c r="T1273" s="5">
        <f>IF($H1273="NO",$N1273, _xludf.NA())</f>
        <v>308333</v>
      </c>
    </row>
    <row r="1274" spans="1:20" x14ac:dyDescent="0.3">
      <c r="A1274">
        <v>1273</v>
      </c>
      <c r="B1274" t="s">
        <v>9</v>
      </c>
      <c r="C1274">
        <v>2334718.75</v>
      </c>
      <c r="D1274" t="s">
        <v>10</v>
      </c>
      <c r="E1274" t="s">
        <v>16</v>
      </c>
      <c r="F1274" t="s">
        <v>12</v>
      </c>
      <c r="G1274" t="s">
        <v>13</v>
      </c>
      <c r="H1274" t="s">
        <v>13</v>
      </c>
      <c r="I1274">
        <v>33</v>
      </c>
      <c r="J1274">
        <f>(moras__2[[#This Row],[EDAD]]-AVERAGE(I:I))/ _xlfn.STDEV.P(I:I)</f>
        <v>-0.62863105790248996</v>
      </c>
      <c r="K1274" t="str">
        <f>IF(ABS(moras__2[[#This Row],[Z-Score de edad]])&gt;1.96, "Atípico","Normal")</f>
        <v>Normal</v>
      </c>
      <c r="L1274">
        <f>(moras__2[[#This Row],[SALARIO]]-AVERAGE(C:C)) / _xlfn.STDEV.P(C:C)</f>
        <v>2.0682457467690902</v>
      </c>
      <c r="M1274" t="str">
        <f>IF(ABS(moras__2[[#This Row],[Z-Score de salario]])&gt;1.96, "Atípico", "Normal")</f>
        <v>Atípico</v>
      </c>
      <c r="N1274" s="5">
        <f t="shared" si="57"/>
        <v>2334718.75</v>
      </c>
      <c r="O1274" s="5">
        <f t="shared" si="58"/>
        <v>33</v>
      </c>
      <c r="P1274" s="5" t="str">
        <f t="shared" si="59"/>
        <v>ASALARIADO</v>
      </c>
      <c r="Q1274" s="5" t="e">
        <f ca="1">IF($H1274="SI", $O1274, _xludf.NA())</f>
        <v>#NAME?</v>
      </c>
      <c r="R1274" s="5">
        <f>IF($H1274="NO",$O1274, _xludf.NA())</f>
        <v>33</v>
      </c>
      <c r="S1274" s="5" t="e">
        <f ca="1">IF($H1274="SI",$N1274, _xludf.NA())</f>
        <v>#NAME?</v>
      </c>
      <c r="T1274" s="5">
        <f>IF($H1274="NO",$N1274, _xludf.NA())</f>
        <v>2334718.75</v>
      </c>
    </row>
    <row r="1275" spans="1:20" x14ac:dyDescent="0.3">
      <c r="A1275">
        <v>1274</v>
      </c>
      <c r="B1275" t="s">
        <v>15</v>
      </c>
      <c r="C1275">
        <v>1720445.3</v>
      </c>
      <c r="D1275" t="s">
        <v>10</v>
      </c>
      <c r="E1275" t="s">
        <v>11</v>
      </c>
      <c r="F1275" t="s">
        <v>12</v>
      </c>
      <c r="G1275" t="s">
        <v>13</v>
      </c>
      <c r="H1275" t="s">
        <v>13</v>
      </c>
      <c r="I1275">
        <v>43</v>
      </c>
      <c r="J1275">
        <f>(moras__2[[#This Row],[EDAD]]-AVERAGE(I:I))/ _xlfn.STDEV.P(I:I)</f>
        <v>7.7192871170365177E-2</v>
      </c>
      <c r="K1275" t="str">
        <f>IF(ABS(moras__2[[#This Row],[Z-Score de edad]])&gt;1.96, "Atípico","Normal")</f>
        <v>Normal</v>
      </c>
      <c r="L1275">
        <f>(moras__2[[#This Row],[SALARIO]]-AVERAGE(C:C)) / _xlfn.STDEV.P(C:C)</f>
        <v>1.3107450171760977</v>
      </c>
      <c r="M1275" t="str">
        <f>IF(ABS(moras__2[[#This Row],[Z-Score de salario]])&gt;1.96, "Atípico", "Normal")</f>
        <v>Normal</v>
      </c>
      <c r="N1275" s="5">
        <f t="shared" si="57"/>
        <v>1720445.3</v>
      </c>
      <c r="O1275" s="5">
        <f t="shared" si="58"/>
        <v>43</v>
      </c>
      <c r="P1275" s="5" t="str">
        <f t="shared" si="59"/>
        <v>ASALARIADO</v>
      </c>
      <c r="Q1275" s="5" t="e">
        <f ca="1">IF($H1275="SI", $O1275, _xludf.NA())</f>
        <v>#NAME?</v>
      </c>
      <c r="R1275" s="5">
        <f>IF($H1275="NO",$O1275, _xludf.NA())</f>
        <v>43</v>
      </c>
      <c r="S1275" s="5" t="e">
        <f ca="1">IF($H1275="SI",$N1275, _xludf.NA())</f>
        <v>#NAME?</v>
      </c>
      <c r="T1275" s="5">
        <f>IF($H1275="NO",$N1275, _xludf.NA())</f>
        <v>1720445.3</v>
      </c>
    </row>
    <row r="1276" spans="1:20" x14ac:dyDescent="0.3">
      <c r="A1276">
        <v>1275</v>
      </c>
      <c r="B1276" t="s">
        <v>15</v>
      </c>
      <c r="C1276">
        <v>542281.48</v>
      </c>
      <c r="D1276" t="s">
        <v>10</v>
      </c>
      <c r="E1276" t="s">
        <v>16</v>
      </c>
      <c r="F1276" t="s">
        <v>12</v>
      </c>
      <c r="G1276" t="s">
        <v>13</v>
      </c>
      <c r="H1276" t="s">
        <v>13</v>
      </c>
      <c r="I1276">
        <v>36</v>
      </c>
      <c r="J1276">
        <f>(moras__2[[#This Row],[EDAD]]-AVERAGE(I:I))/ _xlfn.STDEV.P(I:I)</f>
        <v>-0.41688387918063341</v>
      </c>
      <c r="K1276" t="str">
        <f>IF(ABS(moras__2[[#This Row],[Z-Score de edad]])&gt;1.96, "Atípico","Normal")</f>
        <v>Normal</v>
      </c>
      <c r="L1276">
        <f>(moras__2[[#This Row],[SALARIO]]-AVERAGE(C:C)) / _xlfn.STDEV.P(C:C)</f>
        <v>-0.14212577388620085</v>
      </c>
      <c r="M1276" t="str">
        <f>IF(ABS(moras__2[[#This Row],[Z-Score de salario]])&gt;1.96, "Atípico", "Normal")</f>
        <v>Normal</v>
      </c>
      <c r="N1276" s="5">
        <f t="shared" si="57"/>
        <v>542281.48</v>
      </c>
      <c r="O1276" s="5">
        <f t="shared" si="58"/>
        <v>36</v>
      </c>
      <c r="P1276" s="5" t="str">
        <f t="shared" si="59"/>
        <v>ASALARIADO</v>
      </c>
      <c r="Q1276" s="5" t="e">
        <f ca="1">IF($H1276="SI", $O1276, _xludf.NA())</f>
        <v>#NAME?</v>
      </c>
      <c r="R1276" s="5">
        <f>IF($H1276="NO",$O1276, _xludf.NA())</f>
        <v>36</v>
      </c>
      <c r="S1276" s="5" t="e">
        <f ca="1">IF($H1276="SI",$N1276, _xludf.NA())</f>
        <v>#NAME?</v>
      </c>
      <c r="T1276" s="5">
        <f>IF($H1276="NO",$N1276, _xludf.NA())</f>
        <v>542281.48</v>
      </c>
    </row>
    <row r="1277" spans="1:20" x14ac:dyDescent="0.3">
      <c r="A1277">
        <v>1276</v>
      </c>
      <c r="B1277" t="s">
        <v>9</v>
      </c>
      <c r="C1277">
        <v>486470.39</v>
      </c>
      <c r="D1277" t="s">
        <v>10</v>
      </c>
      <c r="E1277" t="s">
        <v>16</v>
      </c>
      <c r="F1277" t="s">
        <v>12</v>
      </c>
      <c r="G1277" t="s">
        <v>13</v>
      </c>
      <c r="H1277" t="s">
        <v>13</v>
      </c>
      <c r="I1277">
        <v>69</v>
      </c>
      <c r="J1277">
        <f>(moras__2[[#This Row],[EDAD]]-AVERAGE(I:I))/ _xlfn.STDEV.P(I:I)</f>
        <v>1.9123350867597886</v>
      </c>
      <c r="K1277" t="str">
        <f>IF(ABS(moras__2[[#This Row],[Z-Score de edad]])&gt;1.96, "Atípico","Normal")</f>
        <v>Normal</v>
      </c>
      <c r="L1277">
        <f>(moras__2[[#This Row],[SALARIO]]-AVERAGE(C:C)) / _xlfn.STDEV.P(C:C)</f>
        <v>-0.21095007582270836</v>
      </c>
      <c r="M1277" t="str">
        <f>IF(ABS(moras__2[[#This Row],[Z-Score de salario]])&gt;1.96, "Atípico", "Normal")</f>
        <v>Normal</v>
      </c>
      <c r="N1277" s="5">
        <f t="shared" si="57"/>
        <v>486470.39</v>
      </c>
      <c r="O1277" s="5">
        <f t="shared" si="58"/>
        <v>69</v>
      </c>
      <c r="P1277" s="5" t="str">
        <f t="shared" si="59"/>
        <v>ASALARIADO</v>
      </c>
      <c r="Q1277" s="5" t="e">
        <f ca="1">IF($H1277="SI", $O1277, _xludf.NA())</f>
        <v>#NAME?</v>
      </c>
      <c r="R1277" s="5">
        <f>IF($H1277="NO",$O1277, _xludf.NA())</f>
        <v>69</v>
      </c>
      <c r="S1277" s="5" t="e">
        <f ca="1">IF($H1277="SI",$N1277, _xludf.NA())</f>
        <v>#NAME?</v>
      </c>
      <c r="T1277" s="5">
        <f>IF($H1277="NO",$N1277, _xludf.NA())</f>
        <v>486470.39</v>
      </c>
    </row>
    <row r="1278" spans="1:20" x14ac:dyDescent="0.3">
      <c r="A1278">
        <v>1277</v>
      </c>
      <c r="B1278" t="s">
        <v>9</v>
      </c>
      <c r="C1278">
        <v>170502</v>
      </c>
      <c r="D1278" t="s">
        <v>10</v>
      </c>
      <c r="E1278" t="s">
        <v>16</v>
      </c>
      <c r="F1278" t="s">
        <v>12</v>
      </c>
      <c r="G1278" t="s">
        <v>12</v>
      </c>
      <c r="H1278" t="s">
        <v>12</v>
      </c>
      <c r="I1278">
        <v>52</v>
      </c>
      <c r="J1278">
        <f>(moras__2[[#This Row],[EDAD]]-AVERAGE(I:I))/ _xlfn.STDEV.P(I:I)</f>
        <v>0.71243440733593477</v>
      </c>
      <c r="K1278" t="str">
        <f>IF(ABS(moras__2[[#This Row],[Z-Score de edad]])&gt;1.96, "Atípico","Normal")</f>
        <v>Normal</v>
      </c>
      <c r="L1278">
        <f>(moras__2[[#This Row],[SALARIO]]-AVERAGE(C:C)) / _xlfn.STDEV.P(C:C)</f>
        <v>-0.60059134381715484</v>
      </c>
      <c r="M1278" t="str">
        <f>IF(ABS(moras__2[[#This Row],[Z-Score de salario]])&gt;1.96, "Atípico", "Normal")</f>
        <v>Normal</v>
      </c>
      <c r="N1278" s="5">
        <f t="shared" si="57"/>
        <v>170502</v>
      </c>
      <c r="O1278" s="5">
        <f t="shared" si="58"/>
        <v>52</v>
      </c>
      <c r="P1278" s="5" t="str">
        <f t="shared" si="59"/>
        <v>ASALARIADO</v>
      </c>
      <c r="Q1278" s="5">
        <f>IF($H1278="SI", $O1278, _xludf.NA())</f>
        <v>52</v>
      </c>
      <c r="R1278" s="5" t="e">
        <f ca="1">IF($H1278="NO",$O1278, _xludf.NA())</f>
        <v>#NAME?</v>
      </c>
      <c r="S1278" s="5">
        <f>IF($H1278="SI",$N1278, _xludf.NA())</f>
        <v>170502</v>
      </c>
      <c r="T1278" s="5" t="e">
        <f ca="1">IF($H1278="NO",$N1278, _xludf.NA())</f>
        <v>#NAME?</v>
      </c>
    </row>
    <row r="1279" spans="1:20" x14ac:dyDescent="0.3">
      <c r="A1279">
        <v>1278</v>
      </c>
      <c r="B1279" t="s">
        <v>9</v>
      </c>
      <c r="C1279">
        <v>762500</v>
      </c>
      <c r="D1279" t="s">
        <v>10</v>
      </c>
      <c r="E1279" t="s">
        <v>16</v>
      </c>
      <c r="F1279" t="s">
        <v>12</v>
      </c>
      <c r="G1279" t="s">
        <v>13</v>
      </c>
      <c r="H1279" t="s">
        <v>13</v>
      </c>
      <c r="I1279">
        <v>38</v>
      </c>
      <c r="J1279">
        <f>(moras__2[[#This Row],[EDAD]]-AVERAGE(I:I))/ _xlfn.STDEV.P(I:I)</f>
        <v>-0.27571909336606237</v>
      </c>
      <c r="K1279" t="str">
        <f>IF(ABS(moras__2[[#This Row],[Z-Score de edad]])&gt;1.96, "Atípico","Normal")</f>
        <v>Normal</v>
      </c>
      <c r="L1279">
        <f>(moras__2[[#This Row],[SALARIO]]-AVERAGE(C:C)) / _xlfn.STDEV.P(C:C)</f>
        <v>0.12944007283872117</v>
      </c>
      <c r="M1279" t="str">
        <f>IF(ABS(moras__2[[#This Row],[Z-Score de salario]])&gt;1.96, "Atípico", "Normal")</f>
        <v>Normal</v>
      </c>
      <c r="N1279" s="5">
        <f t="shared" si="57"/>
        <v>762500</v>
      </c>
      <c r="O1279" s="5">
        <f t="shared" si="58"/>
        <v>38</v>
      </c>
      <c r="P1279" s="5" t="str">
        <f t="shared" si="59"/>
        <v>ASALARIADO</v>
      </c>
      <c r="Q1279" s="5" t="e">
        <f ca="1">IF($H1279="SI", $O1279, _xludf.NA())</f>
        <v>#NAME?</v>
      </c>
      <c r="R1279" s="5">
        <f>IF($H1279="NO",$O1279, _xludf.NA())</f>
        <v>38</v>
      </c>
      <c r="S1279" s="5" t="e">
        <f ca="1">IF($H1279="SI",$N1279, _xludf.NA())</f>
        <v>#NAME?</v>
      </c>
      <c r="T1279" s="5">
        <f>IF($H1279="NO",$N1279, _xludf.NA())</f>
        <v>762500</v>
      </c>
    </row>
    <row r="1280" spans="1:20" x14ac:dyDescent="0.3">
      <c r="A1280">
        <v>1279</v>
      </c>
      <c r="B1280" t="s">
        <v>9</v>
      </c>
      <c r="C1280">
        <v>282305</v>
      </c>
      <c r="D1280" t="s">
        <v>17</v>
      </c>
      <c r="E1280" t="s">
        <v>16</v>
      </c>
      <c r="F1280" t="s">
        <v>12</v>
      </c>
      <c r="G1280" t="s">
        <v>12</v>
      </c>
      <c r="H1280" t="s">
        <v>13</v>
      </c>
      <c r="I1280">
        <v>45</v>
      </c>
      <c r="J1280">
        <f>(moras__2[[#This Row],[EDAD]]-AVERAGE(I:I))/ _xlfn.STDEV.P(I:I)</f>
        <v>0.2183576569849362</v>
      </c>
      <c r="K1280" t="str">
        <f>IF(ABS(moras__2[[#This Row],[Z-Score de edad]])&gt;1.96, "Atípico","Normal")</f>
        <v>Normal</v>
      </c>
      <c r="L1280">
        <f>(moras__2[[#This Row],[SALARIO]]-AVERAGE(C:C)) / _xlfn.STDEV.P(C:C)</f>
        <v>-0.4627197589868397</v>
      </c>
      <c r="M1280" t="str">
        <f>IF(ABS(moras__2[[#This Row],[Z-Score de salario]])&gt;1.96, "Atípico", "Normal")</f>
        <v>Normal</v>
      </c>
      <c r="N1280" s="5">
        <f t="shared" si="57"/>
        <v>282305</v>
      </c>
      <c r="O1280" s="5">
        <f t="shared" si="58"/>
        <v>45</v>
      </c>
      <c r="P1280" s="5" t="str">
        <f t="shared" si="59"/>
        <v>ASEGURADO VOLUNTARIO</v>
      </c>
      <c r="Q1280" s="5" t="e">
        <f ca="1">IF($H1280="SI", $O1280, _xludf.NA())</f>
        <v>#NAME?</v>
      </c>
      <c r="R1280" s="5">
        <f>IF($H1280="NO",$O1280, _xludf.NA())</f>
        <v>45</v>
      </c>
      <c r="S1280" s="5" t="e">
        <f ca="1">IF($H1280="SI",$N1280, _xludf.NA())</f>
        <v>#NAME?</v>
      </c>
      <c r="T1280" s="5">
        <f>IF($H1280="NO",$N1280, _xludf.NA())</f>
        <v>282305</v>
      </c>
    </row>
    <row r="1281" spans="1:20" x14ac:dyDescent="0.3">
      <c r="A1281">
        <v>1280</v>
      </c>
      <c r="B1281" t="s">
        <v>9</v>
      </c>
      <c r="C1281">
        <v>297045</v>
      </c>
      <c r="D1281" t="s">
        <v>17</v>
      </c>
      <c r="E1281" t="s">
        <v>16</v>
      </c>
      <c r="F1281" t="s">
        <v>12</v>
      </c>
      <c r="G1281" t="s">
        <v>13</v>
      </c>
      <c r="H1281" t="s">
        <v>13</v>
      </c>
      <c r="I1281">
        <v>42</v>
      </c>
      <c r="J1281">
        <f>(moras__2[[#This Row],[EDAD]]-AVERAGE(I:I))/ _xlfn.STDEV.P(I:I)</f>
        <v>6.6104782630796582E-3</v>
      </c>
      <c r="K1281" t="str">
        <f>IF(ABS(moras__2[[#This Row],[Z-Score de edad]])&gt;1.96, "Atípico","Normal")</f>
        <v>Normal</v>
      </c>
      <c r="L1281">
        <f>(moras__2[[#This Row],[SALARIO]]-AVERAGE(C:C)) / _xlfn.STDEV.P(C:C)</f>
        <v>-0.44454290183274864</v>
      </c>
      <c r="M1281" t="str">
        <f>IF(ABS(moras__2[[#This Row],[Z-Score de salario]])&gt;1.96, "Atípico", "Normal")</f>
        <v>Normal</v>
      </c>
      <c r="N1281" s="5">
        <f t="shared" si="57"/>
        <v>297045</v>
      </c>
      <c r="O1281" s="5">
        <f t="shared" si="58"/>
        <v>42</v>
      </c>
      <c r="P1281" s="5" t="str">
        <f t="shared" si="59"/>
        <v>ASEGURADO VOLUNTARIO</v>
      </c>
      <c r="Q1281" s="5" t="e">
        <f ca="1">IF($H1281="SI", $O1281, _xludf.NA())</f>
        <v>#NAME?</v>
      </c>
      <c r="R1281" s="5">
        <f>IF($H1281="NO",$O1281, _xludf.NA())</f>
        <v>42</v>
      </c>
      <c r="S1281" s="5" t="e">
        <f ca="1">IF($H1281="SI",$N1281, _xludf.NA())</f>
        <v>#NAME?</v>
      </c>
      <c r="T1281" s="5">
        <f>IF($H1281="NO",$N1281, _xludf.NA())</f>
        <v>297045</v>
      </c>
    </row>
    <row r="1282" spans="1:20" x14ac:dyDescent="0.3">
      <c r="A1282">
        <v>1281</v>
      </c>
      <c r="B1282" t="s">
        <v>15</v>
      </c>
      <c r="C1282">
        <v>400228.96</v>
      </c>
      <c r="D1282" t="s">
        <v>10</v>
      </c>
      <c r="E1282" t="s">
        <v>16</v>
      </c>
      <c r="F1282" t="s">
        <v>12</v>
      </c>
      <c r="G1282" t="s">
        <v>13</v>
      </c>
      <c r="H1282" t="s">
        <v>13</v>
      </c>
      <c r="I1282">
        <v>44</v>
      </c>
      <c r="J1282">
        <f>(moras__2[[#This Row],[EDAD]]-AVERAGE(I:I))/ _xlfn.STDEV.P(I:I)</f>
        <v>0.14777526407765068</v>
      </c>
      <c r="K1282" t="str">
        <f>IF(ABS(moras__2[[#This Row],[Z-Score de edad]])&gt;1.96, "Atípico","Normal")</f>
        <v>Normal</v>
      </c>
      <c r="L1282">
        <f>(moras__2[[#This Row],[SALARIO]]-AVERAGE(C:C)) / _xlfn.STDEV.P(C:C)</f>
        <v>-0.31730001841935324</v>
      </c>
      <c r="M1282" t="str">
        <f>IF(ABS(moras__2[[#This Row],[Z-Score de salario]])&gt;1.96, "Atípico", "Normal")</f>
        <v>Normal</v>
      </c>
      <c r="N1282" s="5">
        <f t="shared" si="57"/>
        <v>400228.96</v>
      </c>
      <c r="O1282" s="5">
        <f t="shared" si="58"/>
        <v>44</v>
      </c>
      <c r="P1282" s="5" t="str">
        <f t="shared" si="59"/>
        <v>ASALARIADO</v>
      </c>
      <c r="Q1282" s="5" t="e">
        <f ca="1">IF($H1282="SI", $O1282, _xludf.NA())</f>
        <v>#NAME?</v>
      </c>
      <c r="R1282" s="5">
        <f>IF($H1282="NO",$O1282, _xludf.NA())</f>
        <v>44</v>
      </c>
      <c r="S1282" s="5" t="e">
        <f ca="1">IF($H1282="SI",$N1282, _xludf.NA())</f>
        <v>#NAME?</v>
      </c>
      <c r="T1282" s="5">
        <f>IF($H1282="NO",$N1282, _xludf.NA())</f>
        <v>400228.96</v>
      </c>
    </row>
    <row r="1283" spans="1:20" x14ac:dyDescent="0.3">
      <c r="A1283">
        <v>1282</v>
      </c>
      <c r="B1283" t="s">
        <v>9</v>
      </c>
      <c r="C1283">
        <v>490013.49</v>
      </c>
      <c r="D1283" t="s">
        <v>10</v>
      </c>
      <c r="E1283" t="s">
        <v>16</v>
      </c>
      <c r="F1283" t="s">
        <v>12</v>
      </c>
      <c r="G1283" t="s">
        <v>12</v>
      </c>
      <c r="H1283" t="s">
        <v>13</v>
      </c>
      <c r="I1283">
        <v>40</v>
      </c>
      <c r="J1283">
        <f>(moras__2[[#This Row],[EDAD]]-AVERAGE(I:I))/ _xlfn.STDEV.P(I:I)</f>
        <v>-0.13455430755149136</v>
      </c>
      <c r="K1283" t="str">
        <f>IF(ABS(moras__2[[#This Row],[Z-Score de edad]])&gt;1.96, "Atípico","Normal")</f>
        <v>Normal</v>
      </c>
      <c r="L1283">
        <f>(moras__2[[#This Row],[SALARIO]]-AVERAGE(C:C)) / _xlfn.STDEV.P(C:C)</f>
        <v>-0.20658084769634066</v>
      </c>
      <c r="M1283" t="str">
        <f>IF(ABS(moras__2[[#This Row],[Z-Score de salario]])&gt;1.96, "Atípico", "Normal")</f>
        <v>Normal</v>
      </c>
      <c r="N1283" s="5">
        <f t="shared" ref="N1283:N1346" si="60">IF(ISBLANK(C1283),  MEDIAN($C$2:$C$5001), C1283)</f>
        <v>490013.49</v>
      </c>
      <c r="O1283" s="5">
        <f t="shared" ref="O1283:O1346" si="61">IF(ISBLANK(I1283), MEDIAN($I$2:$I$5001), I1283)</f>
        <v>40</v>
      </c>
      <c r="P1283" s="5" t="str">
        <f t="shared" ref="P1283:P1346" si="62">IF(ISBLANK(D1283), "ASALARIADO", D1283)</f>
        <v>ASALARIADO</v>
      </c>
      <c r="Q1283" s="5" t="e">
        <f ca="1">IF($H1283="SI", $O1283, _xludf.NA())</f>
        <v>#NAME?</v>
      </c>
      <c r="R1283" s="5">
        <f>IF($H1283="NO",$O1283, _xludf.NA())</f>
        <v>40</v>
      </c>
      <c r="S1283" s="5" t="e">
        <f ca="1">IF($H1283="SI",$N1283, _xludf.NA())</f>
        <v>#NAME?</v>
      </c>
      <c r="T1283" s="5">
        <f>IF($H1283="NO",$N1283, _xludf.NA())</f>
        <v>490013.49</v>
      </c>
    </row>
    <row r="1284" spans="1:20" x14ac:dyDescent="0.3">
      <c r="A1284">
        <v>1283</v>
      </c>
      <c r="B1284" t="s">
        <v>9</v>
      </c>
      <c r="C1284">
        <v>343391.57</v>
      </c>
      <c r="D1284" t="s">
        <v>10</v>
      </c>
      <c r="E1284" t="s">
        <v>16</v>
      </c>
      <c r="F1284" t="s">
        <v>12</v>
      </c>
      <c r="G1284" t="s">
        <v>13</v>
      </c>
      <c r="H1284" t="s">
        <v>13</v>
      </c>
      <c r="I1284">
        <v>36</v>
      </c>
      <c r="J1284">
        <f>(moras__2[[#This Row],[EDAD]]-AVERAGE(I:I))/ _xlfn.STDEV.P(I:I)</f>
        <v>-0.41688387918063341</v>
      </c>
      <c r="K1284" t="str">
        <f>IF(ABS(moras__2[[#This Row],[Z-Score de edad]])&gt;1.96, "Atípico","Normal")</f>
        <v>Normal</v>
      </c>
      <c r="L1284">
        <f>(moras__2[[#This Row],[SALARIO]]-AVERAGE(C:C)) / _xlfn.STDEV.P(C:C)</f>
        <v>-0.3873899179472613</v>
      </c>
      <c r="M1284" t="str">
        <f>IF(ABS(moras__2[[#This Row],[Z-Score de salario]])&gt;1.96, "Atípico", "Normal")</f>
        <v>Normal</v>
      </c>
      <c r="N1284" s="5">
        <f t="shared" si="60"/>
        <v>343391.57</v>
      </c>
      <c r="O1284" s="5">
        <f t="shared" si="61"/>
        <v>36</v>
      </c>
      <c r="P1284" s="5" t="str">
        <f t="shared" si="62"/>
        <v>ASALARIADO</v>
      </c>
      <c r="Q1284" s="5" t="e">
        <f ca="1">IF($H1284="SI", $O1284, _xludf.NA())</f>
        <v>#NAME?</v>
      </c>
      <c r="R1284" s="5">
        <f>IF($H1284="NO",$O1284, _xludf.NA())</f>
        <v>36</v>
      </c>
      <c r="S1284" s="5" t="e">
        <f ca="1">IF($H1284="SI",$N1284, _xludf.NA())</f>
        <v>#NAME?</v>
      </c>
      <c r="T1284" s="5">
        <f>IF($H1284="NO",$N1284, _xludf.NA())</f>
        <v>343391.57</v>
      </c>
    </row>
    <row r="1285" spans="1:20" x14ac:dyDescent="0.3">
      <c r="A1285">
        <v>1284</v>
      </c>
      <c r="B1285" t="s">
        <v>15</v>
      </c>
      <c r="C1285">
        <v>332161</v>
      </c>
      <c r="D1285" t="s">
        <v>17</v>
      </c>
      <c r="E1285" t="s">
        <v>16</v>
      </c>
      <c r="F1285" t="s">
        <v>12</v>
      </c>
      <c r="G1285" t="s">
        <v>12</v>
      </c>
      <c r="H1285" t="s">
        <v>13</v>
      </c>
      <c r="I1285">
        <v>40</v>
      </c>
      <c r="J1285">
        <f>(moras__2[[#This Row],[EDAD]]-AVERAGE(I:I))/ _xlfn.STDEV.P(I:I)</f>
        <v>-0.13455430755149136</v>
      </c>
      <c r="K1285" t="str">
        <f>IF(ABS(moras__2[[#This Row],[Z-Score de edad]])&gt;1.96, "Atípico","Normal")</f>
        <v>Normal</v>
      </c>
      <c r="L1285">
        <f>(moras__2[[#This Row],[SALARIO]]-AVERAGE(C:C)) / _xlfn.STDEV.P(C:C)</f>
        <v>-0.40123906765207956</v>
      </c>
      <c r="M1285" t="str">
        <f>IF(ABS(moras__2[[#This Row],[Z-Score de salario]])&gt;1.96, "Atípico", "Normal")</f>
        <v>Normal</v>
      </c>
      <c r="N1285" s="5">
        <f t="shared" si="60"/>
        <v>332161</v>
      </c>
      <c r="O1285" s="5">
        <f t="shared" si="61"/>
        <v>40</v>
      </c>
      <c r="P1285" s="5" t="str">
        <f t="shared" si="62"/>
        <v>ASEGURADO VOLUNTARIO</v>
      </c>
      <c r="Q1285" s="5" t="e">
        <f ca="1">IF($H1285="SI", $O1285, _xludf.NA())</f>
        <v>#NAME?</v>
      </c>
      <c r="R1285" s="5">
        <f>IF($H1285="NO",$O1285, _xludf.NA())</f>
        <v>40</v>
      </c>
      <c r="S1285" s="5" t="e">
        <f ca="1">IF($H1285="SI",$N1285, _xludf.NA())</f>
        <v>#NAME?</v>
      </c>
      <c r="T1285" s="5">
        <f>IF($H1285="NO",$N1285, _xludf.NA())</f>
        <v>332161</v>
      </c>
    </row>
    <row r="1286" spans="1:20" x14ac:dyDescent="0.3">
      <c r="A1286">
        <v>1285</v>
      </c>
      <c r="B1286" t="s">
        <v>9</v>
      </c>
      <c r="C1286">
        <v>1083336.99</v>
      </c>
      <c r="D1286" t="s">
        <v>10</v>
      </c>
      <c r="E1286" t="s">
        <v>16</v>
      </c>
      <c r="F1286" t="s">
        <v>12</v>
      </c>
      <c r="G1286" t="s">
        <v>12</v>
      </c>
      <c r="H1286" t="s">
        <v>13</v>
      </c>
      <c r="I1286">
        <v>48</v>
      </c>
      <c r="J1286">
        <f>(moras__2[[#This Row],[EDAD]]-AVERAGE(I:I))/ _xlfn.STDEV.P(I:I)</f>
        <v>0.43010483570679275</v>
      </c>
      <c r="K1286" t="str">
        <f>IF(ABS(moras__2[[#This Row],[Z-Score de edad]])&gt;1.96, "Atípico","Normal")</f>
        <v>Normal</v>
      </c>
      <c r="L1286">
        <f>(moras__2[[#This Row],[SALARIO]]-AVERAGE(C:C)) / _xlfn.STDEV.P(C:C)</f>
        <v>0.52508512962152643</v>
      </c>
      <c r="M1286" t="str">
        <f>IF(ABS(moras__2[[#This Row],[Z-Score de salario]])&gt;1.96, "Atípico", "Normal")</f>
        <v>Normal</v>
      </c>
      <c r="N1286" s="5">
        <f t="shared" si="60"/>
        <v>1083336.99</v>
      </c>
      <c r="O1286" s="5">
        <f t="shared" si="61"/>
        <v>48</v>
      </c>
      <c r="P1286" s="5" t="str">
        <f t="shared" si="62"/>
        <v>ASALARIADO</v>
      </c>
      <c r="Q1286" s="5" t="e">
        <f ca="1">IF($H1286="SI", $O1286, _xludf.NA())</f>
        <v>#NAME?</v>
      </c>
      <c r="R1286" s="5">
        <f>IF($H1286="NO",$O1286, _xludf.NA())</f>
        <v>48</v>
      </c>
      <c r="S1286" s="5" t="e">
        <f ca="1">IF($H1286="SI",$N1286, _xludf.NA())</f>
        <v>#NAME?</v>
      </c>
      <c r="T1286" s="5">
        <f>IF($H1286="NO",$N1286, _xludf.NA())</f>
        <v>1083336.99</v>
      </c>
    </row>
    <row r="1287" spans="1:20" x14ac:dyDescent="0.3">
      <c r="A1287">
        <v>1286</v>
      </c>
      <c r="B1287" t="s">
        <v>9</v>
      </c>
      <c r="C1287">
        <v>289083.33</v>
      </c>
      <c r="D1287" t="s">
        <v>10</v>
      </c>
      <c r="E1287" t="s">
        <v>16</v>
      </c>
      <c r="F1287" t="s">
        <v>12</v>
      </c>
      <c r="G1287" t="s">
        <v>13</v>
      </c>
      <c r="H1287" t="s">
        <v>13</v>
      </c>
      <c r="I1287">
        <v>26</v>
      </c>
      <c r="J1287">
        <f>(moras__2[[#This Row],[EDAD]]-AVERAGE(I:I))/ _xlfn.STDEV.P(I:I)</f>
        <v>-1.1227078082534885</v>
      </c>
      <c r="K1287" t="str">
        <f>IF(ABS(moras__2[[#This Row],[Z-Score de edad]])&gt;1.96, "Atípico","Normal")</f>
        <v>Normal</v>
      </c>
      <c r="L1287">
        <f>(moras__2[[#This Row],[SALARIO]]-AVERAGE(C:C)) / _xlfn.STDEV.P(C:C)</f>
        <v>-0.45436095734821758</v>
      </c>
      <c r="M1287" t="str">
        <f>IF(ABS(moras__2[[#This Row],[Z-Score de salario]])&gt;1.96, "Atípico", "Normal")</f>
        <v>Normal</v>
      </c>
      <c r="N1287" s="5">
        <f t="shared" si="60"/>
        <v>289083.33</v>
      </c>
      <c r="O1287" s="5">
        <f t="shared" si="61"/>
        <v>26</v>
      </c>
      <c r="P1287" s="5" t="str">
        <f t="shared" si="62"/>
        <v>ASALARIADO</v>
      </c>
      <c r="Q1287" s="5" t="e">
        <f ca="1">IF($H1287="SI", $O1287, _xludf.NA())</f>
        <v>#NAME?</v>
      </c>
      <c r="R1287" s="5">
        <f>IF($H1287="NO",$O1287, _xludf.NA())</f>
        <v>26</v>
      </c>
      <c r="S1287" s="5" t="e">
        <f ca="1">IF($H1287="SI",$N1287, _xludf.NA())</f>
        <v>#NAME?</v>
      </c>
      <c r="T1287" s="5">
        <f>IF($H1287="NO",$N1287, _xludf.NA())</f>
        <v>289083.33</v>
      </c>
    </row>
    <row r="1288" spans="1:20" x14ac:dyDescent="0.3">
      <c r="A1288">
        <v>1287</v>
      </c>
      <c r="B1288" t="s">
        <v>15</v>
      </c>
      <c r="C1288">
        <v>377634.82</v>
      </c>
      <c r="D1288" t="s">
        <v>10</v>
      </c>
      <c r="E1288" t="s">
        <v>16</v>
      </c>
      <c r="F1288" t="s">
        <v>12</v>
      </c>
      <c r="G1288" t="s">
        <v>13</v>
      </c>
      <c r="H1288" t="s">
        <v>13</v>
      </c>
      <c r="I1288">
        <v>23</v>
      </c>
      <c r="J1288">
        <f>(moras__2[[#This Row],[EDAD]]-AVERAGE(I:I))/ _xlfn.STDEV.P(I:I)</f>
        <v>-1.334454986975345</v>
      </c>
      <c r="K1288" t="str">
        <f>IF(ABS(moras__2[[#This Row],[Z-Score de edad]])&gt;1.96, "Atípico","Normal")</f>
        <v>Normal</v>
      </c>
      <c r="L1288">
        <f>(moras__2[[#This Row],[SALARIO]]-AVERAGE(C:C)) / _xlfn.STDEV.P(C:C)</f>
        <v>-0.34516232881959308</v>
      </c>
      <c r="M1288" t="str">
        <f>IF(ABS(moras__2[[#This Row],[Z-Score de salario]])&gt;1.96, "Atípico", "Normal")</f>
        <v>Normal</v>
      </c>
      <c r="N1288" s="5">
        <f t="shared" si="60"/>
        <v>377634.82</v>
      </c>
      <c r="O1288" s="5">
        <f t="shared" si="61"/>
        <v>23</v>
      </c>
      <c r="P1288" s="5" t="str">
        <f t="shared" si="62"/>
        <v>ASALARIADO</v>
      </c>
      <c r="Q1288" s="5" t="e">
        <f ca="1">IF($H1288="SI", $O1288, _xludf.NA())</f>
        <v>#NAME?</v>
      </c>
      <c r="R1288" s="5">
        <f>IF($H1288="NO",$O1288, _xludf.NA())</f>
        <v>23</v>
      </c>
      <c r="S1288" s="5" t="e">
        <f ca="1">IF($H1288="SI",$N1288, _xludf.NA())</f>
        <v>#NAME?</v>
      </c>
      <c r="T1288" s="5">
        <f>IF($H1288="NO",$N1288, _xludf.NA())</f>
        <v>377634.82</v>
      </c>
    </row>
    <row r="1289" spans="1:20" x14ac:dyDescent="0.3">
      <c r="A1289">
        <v>1288</v>
      </c>
      <c r="B1289" t="s">
        <v>9</v>
      </c>
      <c r="C1289">
        <v>278030</v>
      </c>
      <c r="D1289" t="s">
        <v>19</v>
      </c>
      <c r="E1289" t="s">
        <v>16</v>
      </c>
      <c r="F1289" t="s">
        <v>12</v>
      </c>
      <c r="G1289" t="s">
        <v>13</v>
      </c>
      <c r="H1289" t="s">
        <v>13</v>
      </c>
      <c r="I1289">
        <v>56</v>
      </c>
      <c r="J1289">
        <f>(moras__2[[#This Row],[EDAD]]-AVERAGE(I:I))/ _xlfn.STDEV.P(I:I)</f>
        <v>0.99476397896507684</v>
      </c>
      <c r="K1289" t="str">
        <f>IF(ABS(moras__2[[#This Row],[Z-Score de edad]])&gt;1.96, "Atípico","Normal")</f>
        <v>Normal</v>
      </c>
      <c r="L1289">
        <f>(moras__2[[#This Row],[SALARIO]]-AVERAGE(C:C)) / _xlfn.STDEV.P(C:C)</f>
        <v>-0.46799154082766331</v>
      </c>
      <c r="M1289" t="str">
        <f>IF(ABS(moras__2[[#This Row],[Z-Score de salario]])&gt;1.96, "Atípico", "Normal")</f>
        <v>Normal</v>
      </c>
      <c r="N1289" s="5">
        <f t="shared" si="60"/>
        <v>278030</v>
      </c>
      <c r="O1289" s="5">
        <f t="shared" si="61"/>
        <v>56</v>
      </c>
      <c r="P1289" s="5" t="str">
        <f t="shared" si="62"/>
        <v>CONVENIOS ESPECIALES DE TRABAJADORES INDEPENDIENTES</v>
      </c>
      <c r="Q1289" s="5" t="e">
        <f ca="1">IF($H1289="SI", $O1289, _xludf.NA())</f>
        <v>#NAME?</v>
      </c>
      <c r="R1289" s="5">
        <f>IF($H1289="NO",$O1289, _xludf.NA())</f>
        <v>56</v>
      </c>
      <c r="S1289" s="5" t="e">
        <f ca="1">IF($H1289="SI",$N1289, _xludf.NA())</f>
        <v>#NAME?</v>
      </c>
      <c r="T1289" s="5">
        <f>IF($H1289="NO",$N1289, _xludf.NA())</f>
        <v>278030</v>
      </c>
    </row>
    <row r="1290" spans="1:20" x14ac:dyDescent="0.3">
      <c r="A1290">
        <v>1289</v>
      </c>
      <c r="B1290" t="s">
        <v>15</v>
      </c>
      <c r="C1290">
        <v>297046</v>
      </c>
      <c r="D1290" t="s">
        <v>18</v>
      </c>
      <c r="E1290" t="s">
        <v>16</v>
      </c>
      <c r="F1290" t="s">
        <v>12</v>
      </c>
      <c r="G1290" t="s">
        <v>13</v>
      </c>
      <c r="H1290" t="s">
        <v>13</v>
      </c>
      <c r="I1290">
        <v>40</v>
      </c>
      <c r="J1290">
        <f>(moras__2[[#This Row],[EDAD]]-AVERAGE(I:I))/ _xlfn.STDEV.P(I:I)</f>
        <v>-0.13455430755149136</v>
      </c>
      <c r="K1290" t="str">
        <f>IF(ABS(moras__2[[#This Row],[Z-Score de edad]])&gt;1.96, "Atípico","Normal")</f>
        <v>Normal</v>
      </c>
      <c r="L1290">
        <f>(moras__2[[#This Row],[SALARIO]]-AVERAGE(C:C)) / _xlfn.STDEV.P(C:C)</f>
        <v>-0.44454166866740574</v>
      </c>
      <c r="M1290" t="str">
        <f>IF(ABS(moras__2[[#This Row],[Z-Score de salario]])&gt;1.96, "Atípico", "Normal")</f>
        <v>Normal</v>
      </c>
      <c r="N1290" s="5">
        <f t="shared" si="60"/>
        <v>297046</v>
      </c>
      <c r="O1290" s="5">
        <f t="shared" si="61"/>
        <v>40</v>
      </c>
      <c r="P1290" s="5" t="str">
        <f t="shared" si="62"/>
        <v>TRABAJADOR INDEPENDIENTE</v>
      </c>
      <c r="Q1290" s="5" t="e">
        <f ca="1">IF($H1290="SI", $O1290, _xludf.NA())</f>
        <v>#NAME?</v>
      </c>
      <c r="R1290" s="5">
        <f>IF($H1290="NO",$O1290, _xludf.NA())</f>
        <v>40</v>
      </c>
      <c r="S1290" s="5" t="e">
        <f ca="1">IF($H1290="SI",$N1290, _xludf.NA())</f>
        <v>#NAME?</v>
      </c>
      <c r="T1290" s="5">
        <f>IF($H1290="NO",$N1290, _xludf.NA())</f>
        <v>297046</v>
      </c>
    </row>
    <row r="1291" spans="1:20" x14ac:dyDescent="0.3">
      <c r="A1291">
        <v>1290</v>
      </c>
      <c r="B1291" t="s">
        <v>9</v>
      </c>
      <c r="C1291">
        <v>382136</v>
      </c>
      <c r="D1291" t="s">
        <v>18</v>
      </c>
      <c r="E1291" t="s">
        <v>16</v>
      </c>
      <c r="F1291" t="s">
        <v>12</v>
      </c>
      <c r="G1291" t="s">
        <v>12</v>
      </c>
      <c r="H1291" t="s">
        <v>12</v>
      </c>
      <c r="I1291">
        <v>55</v>
      </c>
      <c r="J1291">
        <f>(moras__2[[#This Row],[EDAD]]-AVERAGE(I:I))/ _xlfn.STDEV.P(I:I)</f>
        <v>0.92418158605779133</v>
      </c>
      <c r="K1291" t="str">
        <f>IF(ABS(moras__2[[#This Row],[Z-Score de edad]])&gt;1.96, "Atípico","Normal")</f>
        <v>Normal</v>
      </c>
      <c r="L1291">
        <f>(moras__2[[#This Row],[SALARIO]]-AVERAGE(C:C)) / _xlfn.STDEV.P(C:C)</f>
        <v>-0.33961162964151631</v>
      </c>
      <c r="M1291" t="str">
        <f>IF(ABS(moras__2[[#This Row],[Z-Score de salario]])&gt;1.96, "Atípico", "Normal")</f>
        <v>Normal</v>
      </c>
      <c r="N1291" s="5">
        <f t="shared" si="60"/>
        <v>382136</v>
      </c>
      <c r="O1291" s="5">
        <f t="shared" si="61"/>
        <v>55</v>
      </c>
      <c r="P1291" s="5" t="str">
        <f t="shared" si="62"/>
        <v>TRABAJADOR INDEPENDIENTE</v>
      </c>
      <c r="Q1291" s="5">
        <f>IF($H1291="SI", $O1291, _xludf.NA())</f>
        <v>55</v>
      </c>
      <c r="R1291" s="5" t="e">
        <f ca="1">IF($H1291="NO",$O1291, _xludf.NA())</f>
        <v>#NAME?</v>
      </c>
      <c r="S1291" s="5">
        <f>IF($H1291="SI",$N1291, _xludf.NA())</f>
        <v>382136</v>
      </c>
      <c r="T1291" s="5" t="e">
        <f ca="1">IF($H1291="NO",$N1291, _xludf.NA())</f>
        <v>#NAME?</v>
      </c>
    </row>
    <row r="1292" spans="1:20" x14ac:dyDescent="0.3">
      <c r="A1292">
        <v>1291</v>
      </c>
      <c r="B1292" t="s">
        <v>9</v>
      </c>
      <c r="C1292">
        <v>609030</v>
      </c>
      <c r="D1292" t="s">
        <v>18</v>
      </c>
      <c r="E1292" t="s">
        <v>16</v>
      </c>
      <c r="F1292" t="s">
        <v>12</v>
      </c>
      <c r="G1292" t="s">
        <v>13</v>
      </c>
      <c r="H1292" t="s">
        <v>12</v>
      </c>
      <c r="I1292">
        <v>57</v>
      </c>
      <c r="J1292">
        <f>(moras__2[[#This Row],[EDAD]]-AVERAGE(I:I))/ _xlfn.STDEV.P(I:I)</f>
        <v>1.0653463718723624</v>
      </c>
      <c r="K1292" t="str">
        <f>IF(ABS(moras__2[[#This Row],[Z-Score de edad]])&gt;1.96, "Atípico","Normal")</f>
        <v>Normal</v>
      </c>
      <c r="L1292">
        <f>(moras__2[[#This Row],[SALARIO]]-AVERAGE(C:C)) / _xlfn.STDEV.P(C:C)</f>
        <v>-5.9813812333487683E-2</v>
      </c>
      <c r="M1292" t="str">
        <f>IF(ABS(moras__2[[#This Row],[Z-Score de salario]])&gt;1.96, "Atípico", "Normal")</f>
        <v>Normal</v>
      </c>
      <c r="N1292" s="5">
        <f t="shared" si="60"/>
        <v>609030</v>
      </c>
      <c r="O1292" s="5">
        <f t="shared" si="61"/>
        <v>57</v>
      </c>
      <c r="P1292" s="5" t="str">
        <f t="shared" si="62"/>
        <v>TRABAJADOR INDEPENDIENTE</v>
      </c>
      <c r="Q1292" s="5">
        <f>IF($H1292="SI", $O1292, _xludf.NA())</f>
        <v>57</v>
      </c>
      <c r="R1292" s="5" t="e">
        <f ca="1">IF($H1292="NO",$O1292, _xludf.NA())</f>
        <v>#NAME?</v>
      </c>
      <c r="S1292" s="5">
        <f>IF($H1292="SI",$N1292, _xludf.NA())</f>
        <v>609030</v>
      </c>
      <c r="T1292" s="5" t="e">
        <f ca="1">IF($H1292="NO",$N1292, _xludf.NA())</f>
        <v>#NAME?</v>
      </c>
    </row>
    <row r="1293" spans="1:20" x14ac:dyDescent="0.3">
      <c r="A1293">
        <v>1292</v>
      </c>
      <c r="B1293" t="s">
        <v>9</v>
      </c>
      <c r="C1293">
        <v>465239</v>
      </c>
      <c r="D1293" t="s">
        <v>18</v>
      </c>
      <c r="E1293" t="s">
        <v>16</v>
      </c>
      <c r="F1293" t="s">
        <v>12</v>
      </c>
      <c r="G1293" t="s">
        <v>13</v>
      </c>
      <c r="H1293" t="s">
        <v>12</v>
      </c>
      <c r="I1293">
        <v>36</v>
      </c>
      <c r="J1293">
        <f>(moras__2[[#This Row],[EDAD]]-AVERAGE(I:I))/ _xlfn.STDEV.P(I:I)</f>
        <v>-0.41688387918063341</v>
      </c>
      <c r="K1293" t="str">
        <f>IF(ABS(moras__2[[#This Row],[Z-Score de edad]])&gt;1.96, "Atípico","Normal")</f>
        <v>Normal</v>
      </c>
      <c r="L1293">
        <f>(moras__2[[#This Row],[SALARIO]]-AVERAGE(C:C)) / _xlfn.STDEV.P(C:C)</f>
        <v>-0.23713189015193484</v>
      </c>
      <c r="M1293" t="str">
        <f>IF(ABS(moras__2[[#This Row],[Z-Score de salario]])&gt;1.96, "Atípico", "Normal")</f>
        <v>Normal</v>
      </c>
      <c r="N1293" s="5">
        <f t="shared" si="60"/>
        <v>465239</v>
      </c>
      <c r="O1293" s="5">
        <f t="shared" si="61"/>
        <v>36</v>
      </c>
      <c r="P1293" s="5" t="str">
        <f t="shared" si="62"/>
        <v>TRABAJADOR INDEPENDIENTE</v>
      </c>
      <c r="Q1293" s="5">
        <f>IF($H1293="SI", $O1293, _xludf.NA())</f>
        <v>36</v>
      </c>
      <c r="R1293" s="5" t="e">
        <f ca="1">IF($H1293="NO",$O1293, _xludf.NA())</f>
        <v>#NAME?</v>
      </c>
      <c r="S1293" s="5">
        <f>IF($H1293="SI",$N1293, _xludf.NA())</f>
        <v>465239</v>
      </c>
      <c r="T1293" s="5" t="e">
        <f ca="1">IF($H1293="NO",$N1293, _xludf.NA())</f>
        <v>#NAME?</v>
      </c>
    </row>
    <row r="1294" spans="1:20" x14ac:dyDescent="0.3">
      <c r="A1294">
        <v>1293</v>
      </c>
      <c r="B1294" t="s">
        <v>9</v>
      </c>
      <c r="C1294">
        <v>449243.84</v>
      </c>
      <c r="D1294" t="s">
        <v>10</v>
      </c>
      <c r="E1294" t="s">
        <v>16</v>
      </c>
      <c r="F1294" t="s">
        <v>12</v>
      </c>
      <c r="G1294" t="s">
        <v>13</v>
      </c>
      <c r="H1294" t="s">
        <v>13</v>
      </c>
      <c r="I1294">
        <v>34</v>
      </c>
      <c r="J1294">
        <f>(moras__2[[#This Row],[EDAD]]-AVERAGE(I:I))/ _xlfn.STDEV.P(I:I)</f>
        <v>-0.55804866499520445</v>
      </c>
      <c r="K1294" t="str">
        <f>IF(ABS(moras__2[[#This Row],[Z-Score de edad]])&gt;1.96, "Atípico","Normal")</f>
        <v>Normal</v>
      </c>
      <c r="L1294">
        <f>(moras__2[[#This Row],[SALARIO]]-AVERAGE(C:C)) / _xlfn.STDEV.P(C:C)</f>
        <v>-0.25685656711779853</v>
      </c>
      <c r="M1294" t="str">
        <f>IF(ABS(moras__2[[#This Row],[Z-Score de salario]])&gt;1.96, "Atípico", "Normal")</f>
        <v>Normal</v>
      </c>
      <c r="N1294" s="5">
        <f t="shared" si="60"/>
        <v>449243.84</v>
      </c>
      <c r="O1294" s="5">
        <f t="shared" si="61"/>
        <v>34</v>
      </c>
      <c r="P1294" s="5" t="str">
        <f t="shared" si="62"/>
        <v>ASALARIADO</v>
      </c>
      <c r="Q1294" s="5" t="e">
        <f ca="1">IF($H1294="SI", $O1294, _xludf.NA())</f>
        <v>#NAME?</v>
      </c>
      <c r="R1294" s="5">
        <f>IF($H1294="NO",$O1294, _xludf.NA())</f>
        <v>34</v>
      </c>
      <c r="S1294" s="5" t="e">
        <f ca="1">IF($H1294="SI",$N1294, _xludf.NA())</f>
        <v>#NAME?</v>
      </c>
      <c r="T1294" s="5">
        <f>IF($H1294="NO",$N1294, _xludf.NA())</f>
        <v>449243.84</v>
      </c>
    </row>
    <row r="1295" spans="1:20" x14ac:dyDescent="0.3">
      <c r="A1295">
        <v>1294</v>
      </c>
      <c r="B1295" t="s">
        <v>9</v>
      </c>
      <c r="C1295">
        <v>60000</v>
      </c>
      <c r="D1295" t="s">
        <v>10</v>
      </c>
      <c r="E1295" t="s">
        <v>16</v>
      </c>
      <c r="F1295" t="s">
        <v>12</v>
      </c>
      <c r="G1295" t="s">
        <v>13</v>
      </c>
      <c r="H1295" t="s">
        <v>12</v>
      </c>
      <c r="I1295">
        <v>18</v>
      </c>
      <c r="J1295">
        <f>(moras__2[[#This Row],[EDAD]]-AVERAGE(I:I))/ _xlfn.STDEV.P(I:I)</f>
        <v>-1.6873669515117726</v>
      </c>
      <c r="K1295" t="str">
        <f>IF(ABS(moras__2[[#This Row],[Z-Score de edad]])&gt;1.96, "Atípico","Normal")</f>
        <v>Normal</v>
      </c>
      <c r="L1295">
        <f>(moras__2[[#This Row],[SALARIO]]-AVERAGE(C:C)) / _xlfn.STDEV.P(C:C)</f>
        <v>-0.73685858053637965</v>
      </c>
      <c r="M1295" t="str">
        <f>IF(ABS(moras__2[[#This Row],[Z-Score de salario]])&gt;1.96, "Atípico", "Normal")</f>
        <v>Normal</v>
      </c>
      <c r="N1295" s="5">
        <f t="shared" si="60"/>
        <v>60000</v>
      </c>
      <c r="O1295" s="5">
        <f t="shared" si="61"/>
        <v>18</v>
      </c>
      <c r="P1295" s="5" t="str">
        <f t="shared" si="62"/>
        <v>ASALARIADO</v>
      </c>
      <c r="Q1295" s="5">
        <f>IF($H1295="SI", $O1295, _xludf.NA())</f>
        <v>18</v>
      </c>
      <c r="R1295" s="5" t="e">
        <f ca="1">IF($H1295="NO",$O1295, _xludf.NA())</f>
        <v>#NAME?</v>
      </c>
      <c r="S1295" s="5">
        <f>IF($H1295="SI",$N1295, _xludf.NA())</f>
        <v>60000</v>
      </c>
      <c r="T1295" s="5" t="e">
        <f ca="1">IF($H1295="NO",$N1295, _xludf.NA())</f>
        <v>#NAME?</v>
      </c>
    </row>
    <row r="1296" spans="1:20" x14ac:dyDescent="0.3">
      <c r="A1296">
        <v>1295</v>
      </c>
      <c r="B1296" t="s">
        <v>9</v>
      </c>
      <c r="C1296">
        <v>395499</v>
      </c>
      <c r="D1296" t="s">
        <v>10</v>
      </c>
      <c r="E1296" t="s">
        <v>16</v>
      </c>
      <c r="F1296" t="s">
        <v>12</v>
      </c>
      <c r="G1296" t="s">
        <v>13</v>
      </c>
      <c r="H1296" t="s">
        <v>13</v>
      </c>
      <c r="I1296">
        <v>27</v>
      </c>
      <c r="J1296">
        <f>(moras__2[[#This Row],[EDAD]]-AVERAGE(I:I))/ _xlfn.STDEV.P(I:I)</f>
        <v>-1.052125415346203</v>
      </c>
      <c r="K1296" t="str">
        <f>IF(ABS(moras__2[[#This Row],[Z-Score de edad]])&gt;1.96, "Atípico","Normal")</f>
        <v>Normal</v>
      </c>
      <c r="L1296">
        <f>(moras__2[[#This Row],[SALARIO]]-AVERAGE(C:C)) / _xlfn.STDEV.P(C:C)</f>
        <v>-0.32313284116457475</v>
      </c>
      <c r="M1296" t="str">
        <f>IF(ABS(moras__2[[#This Row],[Z-Score de salario]])&gt;1.96, "Atípico", "Normal")</f>
        <v>Normal</v>
      </c>
      <c r="N1296" s="5">
        <f t="shared" si="60"/>
        <v>395499</v>
      </c>
      <c r="O1296" s="5">
        <f t="shared" si="61"/>
        <v>27</v>
      </c>
      <c r="P1296" s="5" t="str">
        <f t="shared" si="62"/>
        <v>ASALARIADO</v>
      </c>
      <c r="Q1296" s="5" t="e">
        <f ca="1">IF($H1296="SI", $O1296, _xludf.NA())</f>
        <v>#NAME?</v>
      </c>
      <c r="R1296" s="5">
        <f>IF($H1296="NO",$O1296, _xludf.NA())</f>
        <v>27</v>
      </c>
      <c r="S1296" s="5" t="e">
        <f ca="1">IF($H1296="SI",$N1296, _xludf.NA())</f>
        <v>#NAME?</v>
      </c>
      <c r="T1296" s="5">
        <f>IF($H1296="NO",$N1296, _xludf.NA())</f>
        <v>395499</v>
      </c>
    </row>
    <row r="1297" spans="1:20" x14ac:dyDescent="0.3">
      <c r="A1297">
        <v>1296</v>
      </c>
      <c r="B1297" t="s">
        <v>15</v>
      </c>
      <c r="C1297">
        <v>382136</v>
      </c>
      <c r="D1297" t="s">
        <v>18</v>
      </c>
      <c r="E1297" t="s">
        <v>16</v>
      </c>
      <c r="F1297" t="s">
        <v>12</v>
      </c>
      <c r="G1297" t="s">
        <v>13</v>
      </c>
      <c r="H1297" t="s">
        <v>12</v>
      </c>
      <c r="I1297">
        <v>62</v>
      </c>
      <c r="J1297">
        <f>(moras__2[[#This Row],[EDAD]]-AVERAGE(I:I))/ _xlfn.STDEV.P(I:I)</f>
        <v>1.41825833640879</v>
      </c>
      <c r="K1297" t="str">
        <f>IF(ABS(moras__2[[#This Row],[Z-Score de edad]])&gt;1.96, "Atípico","Normal")</f>
        <v>Normal</v>
      </c>
      <c r="L1297">
        <f>(moras__2[[#This Row],[SALARIO]]-AVERAGE(C:C)) / _xlfn.STDEV.P(C:C)</f>
        <v>-0.33961162964151631</v>
      </c>
      <c r="M1297" t="str">
        <f>IF(ABS(moras__2[[#This Row],[Z-Score de salario]])&gt;1.96, "Atípico", "Normal")</f>
        <v>Normal</v>
      </c>
      <c r="N1297" s="5">
        <f t="shared" si="60"/>
        <v>382136</v>
      </c>
      <c r="O1297" s="5">
        <f t="shared" si="61"/>
        <v>62</v>
      </c>
      <c r="P1297" s="5" t="str">
        <f t="shared" si="62"/>
        <v>TRABAJADOR INDEPENDIENTE</v>
      </c>
      <c r="Q1297" s="5">
        <f>IF($H1297="SI", $O1297, _xludf.NA())</f>
        <v>62</v>
      </c>
      <c r="R1297" s="5" t="e">
        <f ca="1">IF($H1297="NO",$O1297, _xludf.NA())</f>
        <v>#NAME?</v>
      </c>
      <c r="S1297" s="5">
        <f>IF($H1297="SI",$N1297, _xludf.NA())</f>
        <v>382136</v>
      </c>
      <c r="T1297" s="5" t="e">
        <f ca="1">IF($H1297="NO",$N1297, _xludf.NA())</f>
        <v>#NAME?</v>
      </c>
    </row>
    <row r="1298" spans="1:20" x14ac:dyDescent="0.3">
      <c r="A1298">
        <v>1297</v>
      </c>
      <c r="B1298" t="s">
        <v>15</v>
      </c>
      <c r="C1298">
        <v>558849</v>
      </c>
      <c r="D1298" t="s">
        <v>10</v>
      </c>
      <c r="E1298" t="s">
        <v>11</v>
      </c>
      <c r="F1298" t="s">
        <v>12</v>
      </c>
      <c r="G1298" t="s">
        <v>13</v>
      </c>
      <c r="H1298" t="s">
        <v>13</v>
      </c>
      <c r="I1298">
        <v>33</v>
      </c>
      <c r="J1298">
        <f>(moras__2[[#This Row],[EDAD]]-AVERAGE(I:I))/ _xlfn.STDEV.P(I:I)</f>
        <v>-0.62863105790248996</v>
      </c>
      <c r="K1298" t="str">
        <f>IF(ABS(moras__2[[#This Row],[Z-Score de edad]])&gt;1.96, "Atípico","Normal")</f>
        <v>Normal</v>
      </c>
      <c r="L1298">
        <f>(moras__2[[#This Row],[SALARIO]]-AVERAGE(C:C)) / _xlfn.STDEV.P(C:C)</f>
        <v>-0.12169528240468475</v>
      </c>
      <c r="M1298" t="str">
        <f>IF(ABS(moras__2[[#This Row],[Z-Score de salario]])&gt;1.96, "Atípico", "Normal")</f>
        <v>Normal</v>
      </c>
      <c r="N1298" s="5">
        <f t="shared" si="60"/>
        <v>558849</v>
      </c>
      <c r="O1298" s="5">
        <f t="shared" si="61"/>
        <v>33</v>
      </c>
      <c r="P1298" s="5" t="str">
        <f t="shared" si="62"/>
        <v>ASALARIADO</v>
      </c>
      <c r="Q1298" s="5" t="e">
        <f ca="1">IF($H1298="SI", $O1298, _xludf.NA())</f>
        <v>#NAME?</v>
      </c>
      <c r="R1298" s="5">
        <f>IF($H1298="NO",$O1298, _xludf.NA())</f>
        <v>33</v>
      </c>
      <c r="S1298" s="5" t="e">
        <f ca="1">IF($H1298="SI",$N1298, _xludf.NA())</f>
        <v>#NAME?</v>
      </c>
      <c r="T1298" s="5">
        <f>IF($H1298="NO",$N1298, _xludf.NA())</f>
        <v>558849</v>
      </c>
    </row>
    <row r="1299" spans="1:20" x14ac:dyDescent="0.3">
      <c r="A1299">
        <v>1298</v>
      </c>
      <c r="B1299" t="s">
        <v>9</v>
      </c>
      <c r="C1299">
        <v>300000</v>
      </c>
      <c r="D1299" t="s">
        <v>10</v>
      </c>
      <c r="E1299" t="s">
        <v>16</v>
      </c>
      <c r="F1299" t="s">
        <v>12</v>
      </c>
      <c r="G1299" t="s">
        <v>12</v>
      </c>
      <c r="H1299" t="s">
        <v>13</v>
      </c>
      <c r="I1299">
        <v>36</v>
      </c>
      <c r="J1299">
        <f>(moras__2[[#This Row],[EDAD]]-AVERAGE(I:I))/ _xlfn.STDEV.P(I:I)</f>
        <v>-0.41688387918063341</v>
      </c>
      <c r="K1299" t="str">
        <f>IF(ABS(moras__2[[#This Row],[Z-Score de edad]])&gt;1.96, "Atípico","Normal")</f>
        <v>Normal</v>
      </c>
      <c r="L1299">
        <f>(moras__2[[#This Row],[SALARIO]]-AVERAGE(C:C)) / _xlfn.STDEV.P(C:C)</f>
        <v>-0.44089889824453027</v>
      </c>
      <c r="M1299" t="str">
        <f>IF(ABS(moras__2[[#This Row],[Z-Score de salario]])&gt;1.96, "Atípico", "Normal")</f>
        <v>Normal</v>
      </c>
      <c r="N1299" s="5">
        <f t="shared" si="60"/>
        <v>300000</v>
      </c>
      <c r="O1299" s="5">
        <f t="shared" si="61"/>
        <v>36</v>
      </c>
      <c r="P1299" s="5" t="str">
        <f t="shared" si="62"/>
        <v>ASALARIADO</v>
      </c>
      <c r="Q1299" s="5" t="e">
        <f ca="1">IF($H1299="SI", $O1299, _xludf.NA())</f>
        <v>#NAME?</v>
      </c>
      <c r="R1299" s="5">
        <f>IF($H1299="NO",$O1299, _xludf.NA())</f>
        <v>36</v>
      </c>
      <c r="S1299" s="5" t="e">
        <f ca="1">IF($H1299="SI",$N1299, _xludf.NA())</f>
        <v>#NAME?</v>
      </c>
      <c r="T1299" s="5">
        <f>IF($H1299="NO",$N1299, _xludf.NA())</f>
        <v>300000</v>
      </c>
    </row>
    <row r="1300" spans="1:20" x14ac:dyDescent="0.3">
      <c r="A1300">
        <v>1299</v>
      </c>
      <c r="B1300" t="s">
        <v>15</v>
      </c>
      <c r="C1300">
        <v>280000</v>
      </c>
      <c r="D1300" t="s">
        <v>10</v>
      </c>
      <c r="E1300" t="s">
        <v>16</v>
      </c>
      <c r="F1300" t="s">
        <v>12</v>
      </c>
      <c r="G1300" t="s">
        <v>13</v>
      </c>
      <c r="H1300" t="s">
        <v>13</v>
      </c>
      <c r="I1300">
        <v>33</v>
      </c>
      <c r="J1300">
        <f>(moras__2[[#This Row],[EDAD]]-AVERAGE(I:I))/ _xlfn.STDEV.P(I:I)</f>
        <v>-0.62863105790248996</v>
      </c>
      <c r="K1300" t="str">
        <f>IF(ABS(moras__2[[#This Row],[Z-Score de edad]])&gt;1.96, "Atípico","Normal")</f>
        <v>Normal</v>
      </c>
      <c r="L1300">
        <f>(moras__2[[#This Row],[SALARIO]]-AVERAGE(C:C)) / _xlfn.STDEV.P(C:C)</f>
        <v>-0.46556220510218438</v>
      </c>
      <c r="M1300" t="str">
        <f>IF(ABS(moras__2[[#This Row],[Z-Score de salario]])&gt;1.96, "Atípico", "Normal")</f>
        <v>Normal</v>
      </c>
      <c r="N1300" s="5">
        <f t="shared" si="60"/>
        <v>280000</v>
      </c>
      <c r="O1300" s="5">
        <f t="shared" si="61"/>
        <v>33</v>
      </c>
      <c r="P1300" s="5" t="str">
        <f t="shared" si="62"/>
        <v>ASALARIADO</v>
      </c>
      <c r="Q1300" s="5" t="e">
        <f ca="1">IF($H1300="SI", $O1300, _xludf.NA())</f>
        <v>#NAME?</v>
      </c>
      <c r="R1300" s="5">
        <f>IF($H1300="NO",$O1300, _xludf.NA())</f>
        <v>33</v>
      </c>
      <c r="S1300" s="5" t="e">
        <f ca="1">IF($H1300="SI",$N1300, _xludf.NA())</f>
        <v>#NAME?</v>
      </c>
      <c r="T1300" s="5">
        <f>IF($H1300="NO",$N1300, _xludf.NA())</f>
        <v>280000</v>
      </c>
    </row>
    <row r="1301" spans="1:20" x14ac:dyDescent="0.3">
      <c r="A1301">
        <v>1300</v>
      </c>
      <c r="B1301" t="s">
        <v>15</v>
      </c>
      <c r="C1301">
        <v>448387.72</v>
      </c>
      <c r="D1301" t="s">
        <v>10</v>
      </c>
      <c r="E1301" t="s">
        <v>16</v>
      </c>
      <c r="F1301" t="s">
        <v>12</v>
      </c>
      <c r="G1301" t="s">
        <v>13</v>
      </c>
      <c r="H1301" t="s">
        <v>13</v>
      </c>
      <c r="I1301">
        <v>49</v>
      </c>
      <c r="J1301">
        <f>(moras__2[[#This Row],[EDAD]]-AVERAGE(I:I))/ _xlfn.STDEV.P(I:I)</f>
        <v>0.50068722861407822</v>
      </c>
      <c r="K1301" t="str">
        <f>IF(ABS(moras__2[[#This Row],[Z-Score de edad]])&gt;1.96, "Atípico","Normal")</f>
        <v>Normal</v>
      </c>
      <c r="L1301">
        <f>(moras__2[[#This Row],[SALARIO]]-AVERAGE(C:C)) / _xlfn.STDEV.P(C:C)</f>
        <v>-0.25791230463114734</v>
      </c>
      <c r="M1301" t="str">
        <f>IF(ABS(moras__2[[#This Row],[Z-Score de salario]])&gt;1.96, "Atípico", "Normal")</f>
        <v>Normal</v>
      </c>
      <c r="N1301" s="5">
        <f t="shared" si="60"/>
        <v>448387.72</v>
      </c>
      <c r="O1301" s="5">
        <f t="shared" si="61"/>
        <v>49</v>
      </c>
      <c r="P1301" s="5" t="str">
        <f t="shared" si="62"/>
        <v>ASALARIADO</v>
      </c>
      <c r="Q1301" s="5" t="e">
        <f ca="1">IF($H1301="SI", $O1301, _xludf.NA())</f>
        <v>#NAME?</v>
      </c>
      <c r="R1301" s="5">
        <f>IF($H1301="NO",$O1301, _xludf.NA())</f>
        <v>49</v>
      </c>
      <c r="S1301" s="5" t="e">
        <f ca="1">IF($H1301="SI",$N1301, _xludf.NA())</f>
        <v>#NAME?</v>
      </c>
      <c r="T1301" s="5">
        <f>IF($H1301="NO",$N1301, _xludf.NA())</f>
        <v>448387.72</v>
      </c>
    </row>
    <row r="1302" spans="1:20" x14ac:dyDescent="0.3">
      <c r="A1302">
        <v>1301</v>
      </c>
      <c r="B1302" t="s">
        <v>15</v>
      </c>
      <c r="C1302">
        <v>302470</v>
      </c>
      <c r="D1302" t="s">
        <v>17</v>
      </c>
      <c r="E1302" t="s">
        <v>16</v>
      </c>
      <c r="F1302" t="s">
        <v>12</v>
      </c>
      <c r="G1302" t="s">
        <v>12</v>
      </c>
      <c r="H1302" t="s">
        <v>13</v>
      </c>
      <c r="I1302">
        <v>29</v>
      </c>
      <c r="J1302">
        <f>(moras__2[[#This Row],[EDAD]]-AVERAGE(I:I))/ _xlfn.STDEV.P(I:I)</f>
        <v>-0.91096062953163204</v>
      </c>
      <c r="K1302" t="str">
        <f>IF(ABS(moras__2[[#This Row],[Z-Score de edad]])&gt;1.96, "Atípico","Normal")</f>
        <v>Normal</v>
      </c>
      <c r="L1302">
        <f>(moras__2[[#This Row],[SALARIO]]-AVERAGE(C:C)) / _xlfn.STDEV.P(C:C)</f>
        <v>-0.43785297984760996</v>
      </c>
      <c r="M1302" t="str">
        <f>IF(ABS(moras__2[[#This Row],[Z-Score de salario]])&gt;1.96, "Atípico", "Normal")</f>
        <v>Normal</v>
      </c>
      <c r="N1302" s="5">
        <f t="shared" si="60"/>
        <v>302470</v>
      </c>
      <c r="O1302" s="5">
        <f t="shared" si="61"/>
        <v>29</v>
      </c>
      <c r="P1302" s="5" t="str">
        <f t="shared" si="62"/>
        <v>ASEGURADO VOLUNTARIO</v>
      </c>
      <c r="Q1302" s="5" t="e">
        <f ca="1">IF($H1302="SI", $O1302, _xludf.NA())</f>
        <v>#NAME?</v>
      </c>
      <c r="R1302" s="5">
        <f>IF($H1302="NO",$O1302, _xludf.NA())</f>
        <v>29</v>
      </c>
      <c r="S1302" s="5" t="e">
        <f ca="1">IF($H1302="SI",$N1302, _xludf.NA())</f>
        <v>#NAME?</v>
      </c>
      <c r="T1302" s="5">
        <f>IF($H1302="NO",$N1302, _xludf.NA())</f>
        <v>302470</v>
      </c>
    </row>
    <row r="1303" spans="1:20" x14ac:dyDescent="0.3">
      <c r="A1303">
        <v>1302</v>
      </c>
      <c r="B1303" t="s">
        <v>15</v>
      </c>
      <c r="C1303">
        <v>195143</v>
      </c>
      <c r="D1303" t="s">
        <v>10</v>
      </c>
      <c r="E1303" t="s">
        <v>11</v>
      </c>
      <c r="F1303" t="s">
        <v>12</v>
      </c>
      <c r="G1303" t="s">
        <v>13</v>
      </c>
      <c r="H1303" t="s">
        <v>13</v>
      </c>
      <c r="I1303">
        <v>39</v>
      </c>
      <c r="J1303">
        <f>(moras__2[[#This Row],[EDAD]]-AVERAGE(I:I))/ _xlfn.STDEV.P(I:I)</f>
        <v>-0.20513670045877688</v>
      </c>
      <c r="K1303" t="str">
        <f>IF(ABS(moras__2[[#This Row],[Z-Score de edad]])&gt;1.96, "Atípico","Normal")</f>
        <v>Normal</v>
      </c>
      <c r="L1303">
        <f>(moras__2[[#This Row],[SALARIO]]-AVERAGE(C:C)) / _xlfn.STDEV.P(C:C)</f>
        <v>-0.57020491660318218</v>
      </c>
      <c r="M1303" t="str">
        <f>IF(ABS(moras__2[[#This Row],[Z-Score de salario]])&gt;1.96, "Atípico", "Normal")</f>
        <v>Normal</v>
      </c>
      <c r="N1303" s="5">
        <f t="shared" si="60"/>
        <v>195143</v>
      </c>
      <c r="O1303" s="5">
        <f t="shared" si="61"/>
        <v>39</v>
      </c>
      <c r="P1303" s="5" t="str">
        <f t="shared" si="62"/>
        <v>ASALARIADO</v>
      </c>
      <c r="Q1303" s="5" t="e">
        <f ca="1">IF($H1303="SI", $O1303, _xludf.NA())</f>
        <v>#NAME?</v>
      </c>
      <c r="R1303" s="5">
        <f>IF($H1303="NO",$O1303, _xludf.NA())</f>
        <v>39</v>
      </c>
      <c r="S1303" s="5" t="e">
        <f ca="1">IF($H1303="SI",$N1303, _xludf.NA())</f>
        <v>#NAME?</v>
      </c>
      <c r="T1303" s="5">
        <f>IF($H1303="NO",$N1303, _xludf.NA())</f>
        <v>195143</v>
      </c>
    </row>
    <row r="1304" spans="1:20" x14ac:dyDescent="0.3">
      <c r="A1304">
        <v>1303</v>
      </c>
      <c r="B1304" t="s">
        <v>9</v>
      </c>
      <c r="C1304">
        <v>513383.02</v>
      </c>
      <c r="D1304" t="s">
        <v>10</v>
      </c>
      <c r="E1304" t="s">
        <v>16</v>
      </c>
      <c r="F1304" t="s">
        <v>12</v>
      </c>
      <c r="G1304" t="s">
        <v>13</v>
      </c>
      <c r="H1304" t="s">
        <v>13</v>
      </c>
      <c r="I1304">
        <v>42</v>
      </c>
      <c r="J1304">
        <f>(moras__2[[#This Row],[EDAD]]-AVERAGE(I:I))/ _xlfn.STDEV.P(I:I)</f>
        <v>6.6104782630796582E-3</v>
      </c>
      <c r="K1304" t="str">
        <f>IF(ABS(moras__2[[#This Row],[Z-Score de edad]])&gt;1.96, "Atípico","Normal")</f>
        <v>Normal</v>
      </c>
      <c r="L1304">
        <f>(moras__2[[#This Row],[SALARIO]]-AVERAGE(C:C)) / _xlfn.STDEV.P(C:C)</f>
        <v>-0.17776235322088296</v>
      </c>
      <c r="M1304" t="str">
        <f>IF(ABS(moras__2[[#This Row],[Z-Score de salario]])&gt;1.96, "Atípico", "Normal")</f>
        <v>Normal</v>
      </c>
      <c r="N1304" s="5">
        <f t="shared" si="60"/>
        <v>513383.02</v>
      </c>
      <c r="O1304" s="5">
        <f t="shared" si="61"/>
        <v>42</v>
      </c>
      <c r="P1304" s="5" t="str">
        <f t="shared" si="62"/>
        <v>ASALARIADO</v>
      </c>
      <c r="Q1304" s="5" t="e">
        <f ca="1">IF($H1304="SI", $O1304, _xludf.NA())</f>
        <v>#NAME?</v>
      </c>
      <c r="R1304" s="5">
        <f>IF($H1304="NO",$O1304, _xludf.NA())</f>
        <v>42</v>
      </c>
      <c r="S1304" s="5" t="e">
        <f ca="1">IF($H1304="SI",$N1304, _xludf.NA())</f>
        <v>#NAME?</v>
      </c>
      <c r="T1304" s="5">
        <f>IF($H1304="NO",$N1304, _xludf.NA())</f>
        <v>513383.02</v>
      </c>
    </row>
    <row r="1305" spans="1:20" x14ac:dyDescent="0.3">
      <c r="A1305">
        <v>1304</v>
      </c>
      <c r="B1305" t="s">
        <v>9</v>
      </c>
      <c r="C1305">
        <v>278030</v>
      </c>
      <c r="D1305" t="s">
        <v>19</v>
      </c>
      <c r="E1305" t="s">
        <v>16</v>
      </c>
      <c r="F1305" t="s">
        <v>12</v>
      </c>
      <c r="G1305" t="s">
        <v>13</v>
      </c>
      <c r="H1305" t="s">
        <v>13</v>
      </c>
      <c r="I1305">
        <v>61</v>
      </c>
      <c r="J1305">
        <f>(moras__2[[#This Row],[EDAD]]-AVERAGE(I:I))/ _xlfn.STDEV.P(I:I)</f>
        <v>1.3476759435015044</v>
      </c>
      <c r="K1305" t="str">
        <f>IF(ABS(moras__2[[#This Row],[Z-Score de edad]])&gt;1.96, "Atípico","Normal")</f>
        <v>Normal</v>
      </c>
      <c r="L1305">
        <f>(moras__2[[#This Row],[SALARIO]]-AVERAGE(C:C)) / _xlfn.STDEV.P(C:C)</f>
        <v>-0.46799154082766331</v>
      </c>
      <c r="M1305" t="str">
        <f>IF(ABS(moras__2[[#This Row],[Z-Score de salario]])&gt;1.96, "Atípico", "Normal")</f>
        <v>Normal</v>
      </c>
      <c r="N1305" s="5">
        <f t="shared" si="60"/>
        <v>278030</v>
      </c>
      <c r="O1305" s="5">
        <f t="shared" si="61"/>
        <v>61</v>
      </c>
      <c r="P1305" s="5" t="str">
        <f t="shared" si="62"/>
        <v>CONVENIOS ESPECIALES DE TRABAJADORES INDEPENDIENTES</v>
      </c>
      <c r="Q1305" s="5" t="e">
        <f ca="1">IF($H1305="SI", $O1305, _xludf.NA())</f>
        <v>#NAME?</v>
      </c>
      <c r="R1305" s="5">
        <f>IF($H1305="NO",$O1305, _xludf.NA())</f>
        <v>61</v>
      </c>
      <c r="S1305" s="5" t="e">
        <f ca="1">IF($H1305="SI",$N1305, _xludf.NA())</f>
        <v>#NAME?</v>
      </c>
      <c r="T1305" s="5">
        <f>IF($H1305="NO",$N1305, _xludf.NA())</f>
        <v>278030</v>
      </c>
    </row>
    <row r="1306" spans="1:20" x14ac:dyDescent="0.3">
      <c r="A1306">
        <v>1305</v>
      </c>
      <c r="B1306" t="s">
        <v>9</v>
      </c>
      <c r="C1306">
        <v>343390</v>
      </c>
      <c r="D1306" t="s">
        <v>10</v>
      </c>
      <c r="E1306" t="s">
        <v>16</v>
      </c>
      <c r="F1306" t="s">
        <v>12</v>
      </c>
      <c r="G1306" t="s">
        <v>13</v>
      </c>
      <c r="H1306" t="s">
        <v>13</v>
      </c>
      <c r="I1306">
        <v>28</v>
      </c>
      <c r="J1306">
        <f>(moras__2[[#This Row],[EDAD]]-AVERAGE(I:I))/ _xlfn.STDEV.P(I:I)</f>
        <v>-0.98154302243891756</v>
      </c>
      <c r="K1306" t="str">
        <f>IF(ABS(moras__2[[#This Row],[Z-Score de edad]])&gt;1.96, "Atípico","Normal")</f>
        <v>Normal</v>
      </c>
      <c r="L1306">
        <f>(moras__2[[#This Row],[SALARIO]]-AVERAGE(C:C)) / _xlfn.STDEV.P(C:C)</f>
        <v>-0.38739185401684967</v>
      </c>
      <c r="M1306" t="str">
        <f>IF(ABS(moras__2[[#This Row],[Z-Score de salario]])&gt;1.96, "Atípico", "Normal")</f>
        <v>Normal</v>
      </c>
      <c r="N1306" s="5">
        <f t="shared" si="60"/>
        <v>343390</v>
      </c>
      <c r="O1306" s="5">
        <f t="shared" si="61"/>
        <v>28</v>
      </c>
      <c r="P1306" s="5" t="str">
        <f t="shared" si="62"/>
        <v>ASALARIADO</v>
      </c>
      <c r="Q1306" s="5" t="e">
        <f ca="1">IF($H1306="SI", $O1306, _xludf.NA())</f>
        <v>#NAME?</v>
      </c>
      <c r="R1306" s="5">
        <f>IF($H1306="NO",$O1306, _xludf.NA())</f>
        <v>28</v>
      </c>
      <c r="S1306" s="5" t="e">
        <f ca="1">IF($H1306="SI",$N1306, _xludf.NA())</f>
        <v>#NAME?</v>
      </c>
      <c r="T1306" s="5">
        <f>IF($H1306="NO",$N1306, _xludf.NA())</f>
        <v>343390</v>
      </c>
    </row>
    <row r="1307" spans="1:20" x14ac:dyDescent="0.3">
      <c r="A1307">
        <v>1306</v>
      </c>
      <c r="B1307" t="s">
        <v>15</v>
      </c>
      <c r="C1307">
        <v>1204805.5900000001</v>
      </c>
      <c r="D1307" t="s">
        <v>10</v>
      </c>
      <c r="E1307" t="s">
        <v>16</v>
      </c>
      <c r="F1307" t="s">
        <v>12</v>
      </c>
      <c r="G1307" t="s">
        <v>13</v>
      </c>
      <c r="H1307" t="s">
        <v>13</v>
      </c>
      <c r="I1307">
        <v>41</v>
      </c>
      <c r="J1307">
        <f>(moras__2[[#This Row],[EDAD]]-AVERAGE(I:I))/ _xlfn.STDEV.P(I:I)</f>
        <v>-6.397191464420586E-2</v>
      </c>
      <c r="K1307" t="str">
        <f>IF(ABS(moras__2[[#This Row],[Z-Score de edad]])&gt;1.96, "Atípico","Normal")</f>
        <v>Normal</v>
      </c>
      <c r="L1307">
        <f>(moras__2[[#This Row],[SALARIO]]-AVERAGE(C:C)) / _xlfn.STDEV.P(C:C)</f>
        <v>0.6748759973900087</v>
      </c>
      <c r="M1307" t="str">
        <f>IF(ABS(moras__2[[#This Row],[Z-Score de salario]])&gt;1.96, "Atípico", "Normal")</f>
        <v>Normal</v>
      </c>
      <c r="N1307" s="5">
        <f t="shared" si="60"/>
        <v>1204805.5900000001</v>
      </c>
      <c r="O1307" s="5">
        <f t="shared" si="61"/>
        <v>41</v>
      </c>
      <c r="P1307" s="5" t="str">
        <f t="shared" si="62"/>
        <v>ASALARIADO</v>
      </c>
      <c r="Q1307" s="5" t="e">
        <f ca="1">IF($H1307="SI", $O1307, _xludf.NA())</f>
        <v>#NAME?</v>
      </c>
      <c r="R1307" s="5">
        <f>IF($H1307="NO",$O1307, _xludf.NA())</f>
        <v>41</v>
      </c>
      <c r="S1307" s="5" t="e">
        <f ca="1">IF($H1307="SI",$N1307, _xludf.NA())</f>
        <v>#NAME?</v>
      </c>
      <c r="T1307" s="5">
        <f>IF($H1307="NO",$N1307, _xludf.NA())</f>
        <v>1204805.5900000001</v>
      </c>
    </row>
    <row r="1308" spans="1:20" x14ac:dyDescent="0.3">
      <c r="A1308">
        <v>1307</v>
      </c>
      <c r="B1308" t="s">
        <v>9</v>
      </c>
      <c r="C1308">
        <v>1611500</v>
      </c>
      <c r="D1308" t="s">
        <v>10</v>
      </c>
      <c r="E1308" t="s">
        <v>16</v>
      </c>
      <c r="F1308" t="s">
        <v>12</v>
      </c>
      <c r="G1308" t="s">
        <v>13</v>
      </c>
      <c r="H1308" t="s">
        <v>13</v>
      </c>
      <c r="I1308">
        <v>26</v>
      </c>
      <c r="J1308">
        <f>(moras__2[[#This Row],[EDAD]]-AVERAGE(I:I))/ _xlfn.STDEV.P(I:I)</f>
        <v>-1.1227078082534885</v>
      </c>
      <c r="K1308" t="str">
        <f>IF(ABS(moras__2[[#This Row],[Z-Score de edad]])&gt;1.96, "Atípico","Normal")</f>
        <v>Normal</v>
      </c>
      <c r="L1308">
        <f>(moras__2[[#This Row],[SALARIO]]-AVERAGE(C:C)) / _xlfn.STDEV.P(C:C)</f>
        <v>1.1763974489461384</v>
      </c>
      <c r="M1308" t="str">
        <f>IF(ABS(moras__2[[#This Row],[Z-Score de salario]])&gt;1.96, "Atípico", "Normal")</f>
        <v>Normal</v>
      </c>
      <c r="N1308" s="5">
        <f t="shared" si="60"/>
        <v>1611500</v>
      </c>
      <c r="O1308" s="5">
        <f t="shared" si="61"/>
        <v>26</v>
      </c>
      <c r="P1308" s="5" t="str">
        <f t="shared" si="62"/>
        <v>ASALARIADO</v>
      </c>
      <c r="Q1308" s="5" t="e">
        <f ca="1">IF($H1308="SI", $O1308, _xludf.NA())</f>
        <v>#NAME?</v>
      </c>
      <c r="R1308" s="5">
        <f>IF($H1308="NO",$O1308, _xludf.NA())</f>
        <v>26</v>
      </c>
      <c r="S1308" s="5" t="e">
        <f ca="1">IF($H1308="SI",$N1308, _xludf.NA())</f>
        <v>#NAME?</v>
      </c>
      <c r="T1308" s="5">
        <f>IF($H1308="NO",$N1308, _xludf.NA())</f>
        <v>1611500</v>
      </c>
    </row>
    <row r="1309" spans="1:20" x14ac:dyDescent="0.3">
      <c r="A1309">
        <v>1308</v>
      </c>
      <c r="B1309" t="s">
        <v>15</v>
      </c>
      <c r="C1309">
        <v>1047569</v>
      </c>
      <c r="D1309" t="s">
        <v>10</v>
      </c>
      <c r="E1309" t="s">
        <v>11</v>
      </c>
      <c r="F1309" t="s">
        <v>12</v>
      </c>
      <c r="G1309" t="s">
        <v>13</v>
      </c>
      <c r="H1309" t="s">
        <v>13</v>
      </c>
      <c r="I1309">
        <v>47</v>
      </c>
      <c r="J1309">
        <f>(moras__2[[#This Row],[EDAD]]-AVERAGE(I:I))/ _xlfn.STDEV.P(I:I)</f>
        <v>0.35952244279950724</v>
      </c>
      <c r="K1309" t="str">
        <f>IF(ABS(moras__2[[#This Row],[Z-Score de edad]])&gt;1.96, "Atípico","Normal")</f>
        <v>Normal</v>
      </c>
      <c r="L1309">
        <f>(moras__2[[#This Row],[SALARIO]]-AVERAGE(C:C)) / _xlfn.STDEV.P(C:C)</f>
        <v>0.48097728396895123</v>
      </c>
      <c r="M1309" t="str">
        <f>IF(ABS(moras__2[[#This Row],[Z-Score de salario]])&gt;1.96, "Atípico", "Normal")</f>
        <v>Normal</v>
      </c>
      <c r="N1309" s="5">
        <f t="shared" si="60"/>
        <v>1047569</v>
      </c>
      <c r="O1309" s="5">
        <f t="shared" si="61"/>
        <v>47</v>
      </c>
      <c r="P1309" s="5" t="str">
        <f t="shared" si="62"/>
        <v>ASALARIADO</v>
      </c>
      <c r="Q1309" s="5" t="e">
        <f ca="1">IF($H1309="SI", $O1309, _xludf.NA())</f>
        <v>#NAME?</v>
      </c>
      <c r="R1309" s="5">
        <f>IF($H1309="NO",$O1309, _xludf.NA())</f>
        <v>47</v>
      </c>
      <c r="S1309" s="5" t="e">
        <f ca="1">IF($H1309="SI",$N1309, _xludf.NA())</f>
        <v>#NAME?</v>
      </c>
      <c r="T1309" s="5">
        <f>IF($H1309="NO",$N1309, _xludf.NA())</f>
        <v>1047569</v>
      </c>
    </row>
    <row r="1310" spans="1:20" x14ac:dyDescent="0.3">
      <c r="A1310">
        <v>1309</v>
      </c>
      <c r="B1310" t="s">
        <v>9</v>
      </c>
      <c r="C1310">
        <v>526800</v>
      </c>
      <c r="D1310" t="s">
        <v>10</v>
      </c>
      <c r="E1310" t="s">
        <v>16</v>
      </c>
      <c r="F1310" t="s">
        <v>12</v>
      </c>
      <c r="G1310" t="s">
        <v>13</v>
      </c>
      <c r="H1310" t="s">
        <v>13</v>
      </c>
      <c r="I1310">
        <v>44</v>
      </c>
      <c r="J1310">
        <f>(moras__2[[#This Row],[EDAD]]-AVERAGE(I:I))/ _xlfn.STDEV.P(I:I)</f>
        <v>0.14777526407765068</v>
      </c>
      <c r="K1310" t="str">
        <f>IF(ABS(moras__2[[#This Row],[Z-Score de edad]])&gt;1.96, "Atípico","Normal")</f>
        <v>Normal</v>
      </c>
      <c r="L1310">
        <f>(moras__2[[#This Row],[SALARIO]]-AVERAGE(C:C)) / _xlfn.STDEV.P(C:C)</f>
        <v>-0.16121699847873258</v>
      </c>
      <c r="M1310" t="str">
        <f>IF(ABS(moras__2[[#This Row],[Z-Score de salario]])&gt;1.96, "Atípico", "Normal")</f>
        <v>Normal</v>
      </c>
      <c r="N1310" s="5">
        <f t="shared" si="60"/>
        <v>526800</v>
      </c>
      <c r="O1310" s="5">
        <f t="shared" si="61"/>
        <v>44</v>
      </c>
      <c r="P1310" s="5" t="str">
        <f t="shared" si="62"/>
        <v>ASALARIADO</v>
      </c>
      <c r="Q1310" s="5" t="e">
        <f ca="1">IF($H1310="SI", $O1310, _xludf.NA())</f>
        <v>#NAME?</v>
      </c>
      <c r="R1310" s="5">
        <f>IF($H1310="NO",$O1310, _xludf.NA())</f>
        <v>44</v>
      </c>
      <c r="S1310" s="5" t="e">
        <f ca="1">IF($H1310="SI",$N1310, _xludf.NA())</f>
        <v>#NAME?</v>
      </c>
      <c r="T1310" s="5">
        <f>IF($H1310="NO",$N1310, _xludf.NA())</f>
        <v>526800</v>
      </c>
    </row>
    <row r="1311" spans="1:20" x14ac:dyDescent="0.3">
      <c r="A1311">
        <v>1310</v>
      </c>
      <c r="B1311" t="s">
        <v>9</v>
      </c>
      <c r="C1311">
        <v>580021.27</v>
      </c>
      <c r="D1311" t="s">
        <v>10</v>
      </c>
      <c r="E1311" t="s">
        <v>11</v>
      </c>
      <c r="F1311" t="s">
        <v>12</v>
      </c>
      <c r="G1311" t="s">
        <v>13</v>
      </c>
      <c r="H1311" t="s">
        <v>13</v>
      </c>
      <c r="I1311">
        <v>29</v>
      </c>
      <c r="J1311">
        <f>(moras__2[[#This Row],[EDAD]]-AVERAGE(I:I))/ _xlfn.STDEV.P(I:I)</f>
        <v>-0.91096062953163204</v>
      </c>
      <c r="K1311" t="str">
        <f>IF(ABS(moras__2[[#This Row],[Z-Score de edad]])&gt;1.96, "Atípico","Normal")</f>
        <v>Normal</v>
      </c>
      <c r="L1311">
        <f>(moras__2[[#This Row],[SALARIO]]-AVERAGE(C:C)) / _xlfn.STDEV.P(C:C)</f>
        <v>-9.5586372810529494E-2</v>
      </c>
      <c r="M1311" t="str">
        <f>IF(ABS(moras__2[[#This Row],[Z-Score de salario]])&gt;1.96, "Atípico", "Normal")</f>
        <v>Normal</v>
      </c>
      <c r="N1311" s="5">
        <f t="shared" si="60"/>
        <v>580021.27</v>
      </c>
      <c r="O1311" s="5">
        <f t="shared" si="61"/>
        <v>29</v>
      </c>
      <c r="P1311" s="5" t="str">
        <f t="shared" si="62"/>
        <v>ASALARIADO</v>
      </c>
      <c r="Q1311" s="5" t="e">
        <f ca="1">IF($H1311="SI", $O1311, _xludf.NA())</f>
        <v>#NAME?</v>
      </c>
      <c r="R1311" s="5">
        <f>IF($H1311="NO",$O1311, _xludf.NA())</f>
        <v>29</v>
      </c>
      <c r="S1311" s="5" t="e">
        <f ca="1">IF($H1311="SI",$N1311, _xludf.NA())</f>
        <v>#NAME?</v>
      </c>
      <c r="T1311" s="5">
        <f>IF($H1311="NO",$N1311, _xludf.NA())</f>
        <v>580021.27</v>
      </c>
    </row>
    <row r="1312" spans="1:20" x14ac:dyDescent="0.3">
      <c r="A1312">
        <v>1311</v>
      </c>
      <c r="B1312" t="s">
        <v>9</v>
      </c>
      <c r="C1312">
        <v>526083.62</v>
      </c>
      <c r="D1312" t="s">
        <v>10</v>
      </c>
      <c r="E1312" t="s">
        <v>16</v>
      </c>
      <c r="F1312" t="s">
        <v>12</v>
      </c>
      <c r="G1312" t="s">
        <v>13</v>
      </c>
      <c r="H1312" t="s">
        <v>13</v>
      </c>
      <c r="I1312">
        <v>24</v>
      </c>
      <c r="J1312">
        <f>(moras__2[[#This Row],[EDAD]]-AVERAGE(I:I))/ _xlfn.STDEV.P(I:I)</f>
        <v>-1.2638725940680595</v>
      </c>
      <c r="K1312" t="str">
        <f>IF(ABS(moras__2[[#This Row],[Z-Score de edad]])&gt;1.96, "Atípico","Normal")</f>
        <v>Normal</v>
      </c>
      <c r="L1312">
        <f>(moras__2[[#This Row],[SALARIO]]-AVERAGE(C:C)) / _xlfn.STDEV.P(C:C)</f>
        <v>-0.16210041346706691</v>
      </c>
      <c r="M1312" t="str">
        <f>IF(ABS(moras__2[[#This Row],[Z-Score de salario]])&gt;1.96, "Atípico", "Normal")</f>
        <v>Normal</v>
      </c>
      <c r="N1312" s="5">
        <f t="shared" si="60"/>
        <v>526083.62</v>
      </c>
      <c r="O1312" s="5">
        <f t="shared" si="61"/>
        <v>24</v>
      </c>
      <c r="P1312" s="5" t="str">
        <f t="shared" si="62"/>
        <v>ASALARIADO</v>
      </c>
      <c r="Q1312" s="5" t="e">
        <f ca="1">IF($H1312="SI", $O1312, _xludf.NA())</f>
        <v>#NAME?</v>
      </c>
      <c r="R1312" s="5">
        <f>IF($H1312="NO",$O1312, _xludf.NA())</f>
        <v>24</v>
      </c>
      <c r="S1312" s="5" t="e">
        <f ca="1">IF($H1312="SI",$N1312, _xludf.NA())</f>
        <v>#NAME?</v>
      </c>
      <c r="T1312" s="5">
        <f>IF($H1312="NO",$N1312, _xludf.NA())</f>
        <v>526083.62</v>
      </c>
    </row>
    <row r="1313" spans="1:20" x14ac:dyDescent="0.3">
      <c r="A1313">
        <v>1312</v>
      </c>
      <c r="B1313" t="s">
        <v>15</v>
      </c>
      <c r="C1313">
        <v>910693.65</v>
      </c>
      <c r="D1313" t="s">
        <v>10</v>
      </c>
      <c r="E1313" t="s">
        <v>11</v>
      </c>
      <c r="F1313" t="s">
        <v>12</v>
      </c>
      <c r="G1313" t="s">
        <v>13</v>
      </c>
      <c r="H1313" t="s">
        <v>13</v>
      </c>
      <c r="I1313">
        <v>40</v>
      </c>
      <c r="J1313">
        <f>(moras__2[[#This Row],[EDAD]]-AVERAGE(I:I))/ _xlfn.STDEV.P(I:I)</f>
        <v>-0.13455430755149136</v>
      </c>
      <c r="K1313" t="str">
        <f>IF(ABS(moras__2[[#This Row],[Z-Score de edad]])&gt;1.96, "Atípico","Normal")</f>
        <v>Normal</v>
      </c>
      <c r="L1313">
        <f>(moras__2[[#This Row],[SALARIO]]-AVERAGE(C:C)) / _xlfn.STDEV.P(C:C)</f>
        <v>0.31218734605401088</v>
      </c>
      <c r="M1313" t="str">
        <f>IF(ABS(moras__2[[#This Row],[Z-Score de salario]])&gt;1.96, "Atípico", "Normal")</f>
        <v>Normal</v>
      </c>
      <c r="N1313" s="5">
        <f t="shared" si="60"/>
        <v>910693.65</v>
      </c>
      <c r="O1313" s="5">
        <f t="shared" si="61"/>
        <v>40</v>
      </c>
      <c r="P1313" s="5" t="str">
        <f t="shared" si="62"/>
        <v>ASALARIADO</v>
      </c>
      <c r="Q1313" s="5" t="e">
        <f ca="1">IF($H1313="SI", $O1313, _xludf.NA())</f>
        <v>#NAME?</v>
      </c>
      <c r="R1313" s="5">
        <f>IF($H1313="NO",$O1313, _xludf.NA())</f>
        <v>40</v>
      </c>
      <c r="S1313" s="5" t="e">
        <f ca="1">IF($H1313="SI",$N1313, _xludf.NA())</f>
        <v>#NAME?</v>
      </c>
      <c r="T1313" s="5">
        <f>IF($H1313="NO",$N1313, _xludf.NA())</f>
        <v>910693.65</v>
      </c>
    </row>
    <row r="1314" spans="1:20" x14ac:dyDescent="0.3">
      <c r="A1314">
        <v>1313</v>
      </c>
      <c r="B1314" t="s">
        <v>9</v>
      </c>
      <c r="C1314">
        <v>493046.78</v>
      </c>
      <c r="D1314" t="s">
        <v>10</v>
      </c>
      <c r="E1314" t="s">
        <v>16</v>
      </c>
      <c r="F1314" t="s">
        <v>12</v>
      </c>
      <c r="G1314" t="s">
        <v>13</v>
      </c>
      <c r="H1314" t="s">
        <v>13</v>
      </c>
      <c r="I1314">
        <v>22</v>
      </c>
      <c r="J1314">
        <f>(moras__2[[#This Row],[EDAD]]-AVERAGE(I:I))/ _xlfn.STDEV.P(I:I)</f>
        <v>-1.4050373798826306</v>
      </c>
      <c r="K1314" t="str">
        <f>IF(ABS(moras__2[[#This Row],[Z-Score de edad]])&gt;1.96, "Atípico","Normal")</f>
        <v>Normal</v>
      </c>
      <c r="L1314">
        <f>(moras__2[[#This Row],[SALARIO]]-AVERAGE(C:C)) / _xlfn.STDEV.P(C:C)</f>
        <v>-0.20284029959342795</v>
      </c>
      <c r="M1314" t="str">
        <f>IF(ABS(moras__2[[#This Row],[Z-Score de salario]])&gt;1.96, "Atípico", "Normal")</f>
        <v>Normal</v>
      </c>
      <c r="N1314" s="5">
        <f t="shared" si="60"/>
        <v>493046.78</v>
      </c>
      <c r="O1314" s="5">
        <f t="shared" si="61"/>
        <v>22</v>
      </c>
      <c r="P1314" s="5" t="str">
        <f t="shared" si="62"/>
        <v>ASALARIADO</v>
      </c>
      <c r="Q1314" s="5" t="e">
        <f ca="1">IF($H1314="SI", $O1314, _xludf.NA())</f>
        <v>#NAME?</v>
      </c>
      <c r="R1314" s="5">
        <f>IF($H1314="NO",$O1314, _xludf.NA())</f>
        <v>22</v>
      </c>
      <c r="S1314" s="5" t="e">
        <f ca="1">IF($H1314="SI",$N1314, _xludf.NA())</f>
        <v>#NAME?</v>
      </c>
      <c r="T1314" s="5">
        <f>IF($H1314="NO",$N1314, _xludf.NA())</f>
        <v>493046.78</v>
      </c>
    </row>
    <row r="1315" spans="1:20" x14ac:dyDescent="0.3">
      <c r="A1315">
        <v>1314</v>
      </c>
      <c r="B1315" t="s">
        <v>9</v>
      </c>
      <c r="C1315">
        <v>330798</v>
      </c>
      <c r="D1315" t="s">
        <v>18</v>
      </c>
      <c r="E1315" t="s">
        <v>16</v>
      </c>
      <c r="F1315" t="s">
        <v>12</v>
      </c>
      <c r="G1315" t="s">
        <v>13</v>
      </c>
      <c r="H1315" t="s">
        <v>13</v>
      </c>
      <c r="I1315">
        <v>33</v>
      </c>
      <c r="J1315">
        <f>(moras__2[[#This Row],[EDAD]]-AVERAGE(I:I))/ _xlfn.STDEV.P(I:I)</f>
        <v>-0.62863105790248996</v>
      </c>
      <c r="K1315" t="str">
        <f>IF(ABS(moras__2[[#This Row],[Z-Score de edad]])&gt;1.96, "Atípico","Normal")</f>
        <v>Normal</v>
      </c>
      <c r="L1315">
        <f>(moras__2[[#This Row],[SALARIO]]-AVERAGE(C:C)) / _xlfn.STDEV.P(C:C)</f>
        <v>-0.40291987201442869</v>
      </c>
      <c r="M1315" t="str">
        <f>IF(ABS(moras__2[[#This Row],[Z-Score de salario]])&gt;1.96, "Atípico", "Normal")</f>
        <v>Normal</v>
      </c>
      <c r="N1315" s="5">
        <f t="shared" si="60"/>
        <v>330798</v>
      </c>
      <c r="O1315" s="5">
        <f t="shared" si="61"/>
        <v>33</v>
      </c>
      <c r="P1315" s="5" t="str">
        <f t="shared" si="62"/>
        <v>TRABAJADOR INDEPENDIENTE</v>
      </c>
      <c r="Q1315" s="5" t="e">
        <f ca="1">IF($H1315="SI", $O1315, _xludf.NA())</f>
        <v>#NAME?</v>
      </c>
      <c r="R1315" s="5">
        <f>IF($H1315="NO",$O1315, _xludf.NA())</f>
        <v>33</v>
      </c>
      <c r="S1315" s="5" t="e">
        <f ca="1">IF($H1315="SI",$N1315, _xludf.NA())</f>
        <v>#NAME?</v>
      </c>
      <c r="T1315" s="5">
        <f>IF($H1315="NO",$N1315, _xludf.NA())</f>
        <v>330798</v>
      </c>
    </row>
    <row r="1316" spans="1:20" x14ac:dyDescent="0.3">
      <c r="A1316">
        <v>1315</v>
      </c>
      <c r="B1316" t="s">
        <v>9</v>
      </c>
      <c r="C1316">
        <v>2520949.98</v>
      </c>
      <c r="D1316" t="s">
        <v>14</v>
      </c>
      <c r="E1316" t="s">
        <v>11</v>
      </c>
      <c r="F1316" t="s">
        <v>12</v>
      </c>
      <c r="G1316" t="s">
        <v>13</v>
      </c>
      <c r="H1316" t="s">
        <v>13</v>
      </c>
      <c r="I1316">
        <v>67</v>
      </c>
      <c r="J1316">
        <f>(moras__2[[#This Row],[EDAD]]-AVERAGE(I:I))/ _xlfn.STDEV.P(I:I)</f>
        <v>1.7711703009452175</v>
      </c>
      <c r="K1316" t="str">
        <f>IF(ABS(moras__2[[#This Row],[Z-Score de edad]])&gt;1.96, "Atípico","Normal")</f>
        <v>Normal</v>
      </c>
      <c r="L1316">
        <f>(moras__2[[#This Row],[SALARIO]]-AVERAGE(C:C)) / _xlfn.STDEV.P(C:C)</f>
        <v>2.2978996453675085</v>
      </c>
      <c r="M1316" t="str">
        <f>IF(ABS(moras__2[[#This Row],[Z-Score de salario]])&gt;1.96, "Atípico", "Normal")</f>
        <v>Atípico</v>
      </c>
      <c r="N1316" s="5">
        <f t="shared" si="60"/>
        <v>2520949.98</v>
      </c>
      <c r="O1316" s="5">
        <f t="shared" si="61"/>
        <v>67</v>
      </c>
      <c r="P1316" s="5" t="str">
        <f t="shared" si="62"/>
        <v>PENSIONADOS EN SU PROPIO SISTEMA</v>
      </c>
      <c r="Q1316" s="5" t="e">
        <f ca="1">IF($H1316="SI", $O1316, _xludf.NA())</f>
        <v>#NAME?</v>
      </c>
      <c r="R1316" s="5">
        <f>IF($H1316="NO",$O1316, _xludf.NA())</f>
        <v>67</v>
      </c>
      <c r="S1316" s="5" t="e">
        <f ca="1">IF($H1316="SI",$N1316, _xludf.NA())</f>
        <v>#NAME?</v>
      </c>
      <c r="T1316" s="5">
        <f>IF($H1316="NO",$N1316, _xludf.NA())</f>
        <v>2520949.98</v>
      </c>
    </row>
    <row r="1317" spans="1:20" x14ac:dyDescent="0.3">
      <c r="A1317">
        <v>1316</v>
      </c>
      <c r="B1317" t="s">
        <v>15</v>
      </c>
      <c r="C1317">
        <v>297045</v>
      </c>
      <c r="D1317" t="s">
        <v>17</v>
      </c>
      <c r="E1317" t="s">
        <v>16</v>
      </c>
      <c r="F1317" t="s">
        <v>12</v>
      </c>
      <c r="G1317" t="s">
        <v>13</v>
      </c>
      <c r="H1317" t="s">
        <v>13</v>
      </c>
      <c r="I1317">
        <v>28</v>
      </c>
      <c r="J1317">
        <f>(moras__2[[#This Row],[EDAD]]-AVERAGE(I:I))/ _xlfn.STDEV.P(I:I)</f>
        <v>-0.98154302243891756</v>
      </c>
      <c r="K1317" t="str">
        <f>IF(ABS(moras__2[[#This Row],[Z-Score de edad]])&gt;1.96, "Atípico","Normal")</f>
        <v>Normal</v>
      </c>
      <c r="L1317">
        <f>(moras__2[[#This Row],[SALARIO]]-AVERAGE(C:C)) / _xlfn.STDEV.P(C:C)</f>
        <v>-0.44454290183274864</v>
      </c>
      <c r="M1317" t="str">
        <f>IF(ABS(moras__2[[#This Row],[Z-Score de salario]])&gt;1.96, "Atípico", "Normal")</f>
        <v>Normal</v>
      </c>
      <c r="N1317" s="5">
        <f t="shared" si="60"/>
        <v>297045</v>
      </c>
      <c r="O1317" s="5">
        <f t="shared" si="61"/>
        <v>28</v>
      </c>
      <c r="P1317" s="5" t="str">
        <f t="shared" si="62"/>
        <v>ASEGURADO VOLUNTARIO</v>
      </c>
      <c r="Q1317" s="5" t="e">
        <f ca="1">IF($H1317="SI", $O1317, _xludf.NA())</f>
        <v>#NAME?</v>
      </c>
      <c r="R1317" s="5">
        <f>IF($H1317="NO",$O1317, _xludf.NA())</f>
        <v>28</v>
      </c>
      <c r="S1317" s="5" t="e">
        <f ca="1">IF($H1317="SI",$N1317, _xludf.NA())</f>
        <v>#NAME?</v>
      </c>
      <c r="T1317" s="5">
        <f>IF($H1317="NO",$N1317, _xludf.NA())</f>
        <v>297045</v>
      </c>
    </row>
    <row r="1318" spans="1:20" x14ac:dyDescent="0.3">
      <c r="A1318">
        <v>1317</v>
      </c>
      <c r="B1318" t="s">
        <v>9</v>
      </c>
      <c r="C1318">
        <v>306723.3</v>
      </c>
      <c r="D1318" t="s">
        <v>10</v>
      </c>
      <c r="E1318" t="s">
        <v>16</v>
      </c>
      <c r="F1318" t="s">
        <v>12</v>
      </c>
      <c r="G1318" t="s">
        <v>12</v>
      </c>
      <c r="H1318" t="s">
        <v>13</v>
      </c>
      <c r="I1318">
        <v>41</v>
      </c>
      <c r="J1318">
        <f>(moras__2[[#This Row],[EDAD]]-AVERAGE(I:I))/ _xlfn.STDEV.P(I:I)</f>
        <v>-6.397191464420586E-2</v>
      </c>
      <c r="K1318" t="str">
        <f>IF(ABS(moras__2[[#This Row],[Z-Score de edad]])&gt;1.96, "Atípico","Normal")</f>
        <v>Normal</v>
      </c>
      <c r="L1318">
        <f>(moras__2[[#This Row],[SALARIO]]-AVERAGE(C:C)) / _xlfn.STDEV.P(C:C)</f>
        <v>-0.43260795769472699</v>
      </c>
      <c r="M1318" t="str">
        <f>IF(ABS(moras__2[[#This Row],[Z-Score de salario]])&gt;1.96, "Atípico", "Normal")</f>
        <v>Normal</v>
      </c>
      <c r="N1318" s="5">
        <f t="shared" si="60"/>
        <v>306723.3</v>
      </c>
      <c r="O1318" s="5">
        <f t="shared" si="61"/>
        <v>41</v>
      </c>
      <c r="P1318" s="5" t="str">
        <f t="shared" si="62"/>
        <v>ASALARIADO</v>
      </c>
      <c r="Q1318" s="5" t="e">
        <f ca="1">IF($H1318="SI", $O1318, _xludf.NA())</f>
        <v>#NAME?</v>
      </c>
      <c r="R1318" s="5">
        <f>IF($H1318="NO",$O1318, _xludf.NA())</f>
        <v>41</v>
      </c>
      <c r="S1318" s="5" t="e">
        <f ca="1">IF($H1318="SI",$N1318, _xludf.NA())</f>
        <v>#NAME?</v>
      </c>
      <c r="T1318" s="5">
        <f>IF($H1318="NO",$N1318, _xludf.NA())</f>
        <v>306723.3</v>
      </c>
    </row>
    <row r="1319" spans="1:20" x14ac:dyDescent="0.3">
      <c r="A1319">
        <v>1318</v>
      </c>
      <c r="B1319" t="s">
        <v>15</v>
      </c>
      <c r="C1319">
        <v>300000</v>
      </c>
      <c r="D1319" t="s">
        <v>10</v>
      </c>
      <c r="E1319" t="s">
        <v>16</v>
      </c>
      <c r="F1319" t="s">
        <v>12</v>
      </c>
      <c r="G1319" t="s">
        <v>12</v>
      </c>
      <c r="H1319" t="s">
        <v>13</v>
      </c>
      <c r="I1319">
        <v>37</v>
      </c>
      <c r="J1319">
        <f>(moras__2[[#This Row],[EDAD]]-AVERAGE(I:I))/ _xlfn.STDEV.P(I:I)</f>
        <v>-0.34630148627334789</v>
      </c>
      <c r="K1319" t="str">
        <f>IF(ABS(moras__2[[#This Row],[Z-Score de edad]])&gt;1.96, "Atípico","Normal")</f>
        <v>Normal</v>
      </c>
      <c r="L1319">
        <f>(moras__2[[#This Row],[SALARIO]]-AVERAGE(C:C)) / _xlfn.STDEV.P(C:C)</f>
        <v>-0.44089889824453027</v>
      </c>
      <c r="M1319" t="str">
        <f>IF(ABS(moras__2[[#This Row],[Z-Score de salario]])&gt;1.96, "Atípico", "Normal")</f>
        <v>Normal</v>
      </c>
      <c r="N1319" s="5">
        <f t="shared" si="60"/>
        <v>300000</v>
      </c>
      <c r="O1319" s="5">
        <f t="shared" si="61"/>
        <v>37</v>
      </c>
      <c r="P1319" s="5" t="str">
        <f t="shared" si="62"/>
        <v>ASALARIADO</v>
      </c>
      <c r="Q1319" s="5" t="e">
        <f ca="1">IF($H1319="SI", $O1319, _xludf.NA())</f>
        <v>#NAME?</v>
      </c>
      <c r="R1319" s="5">
        <f>IF($H1319="NO",$O1319, _xludf.NA())</f>
        <v>37</v>
      </c>
      <c r="S1319" s="5" t="e">
        <f ca="1">IF($H1319="SI",$N1319, _xludf.NA())</f>
        <v>#NAME?</v>
      </c>
      <c r="T1319" s="5">
        <f>IF($H1319="NO",$N1319, _xludf.NA())</f>
        <v>300000</v>
      </c>
    </row>
    <row r="1320" spans="1:20" x14ac:dyDescent="0.3">
      <c r="A1320">
        <v>1319</v>
      </c>
      <c r="B1320" t="s">
        <v>9</v>
      </c>
      <c r="C1320">
        <v>666854.69999999995</v>
      </c>
      <c r="D1320" t="s">
        <v>10</v>
      </c>
      <c r="E1320" t="s">
        <v>16</v>
      </c>
      <c r="F1320" t="s">
        <v>12</v>
      </c>
      <c r="G1320" t="s">
        <v>13</v>
      </c>
      <c r="H1320" t="s">
        <v>13</v>
      </c>
      <c r="I1320">
        <v>23</v>
      </c>
      <c r="J1320">
        <f>(moras__2[[#This Row],[EDAD]]-AVERAGE(I:I))/ _xlfn.STDEV.P(I:I)</f>
        <v>-1.334454986975345</v>
      </c>
      <c r="K1320" t="str">
        <f>IF(ABS(moras__2[[#This Row],[Z-Score de edad]])&gt;1.96, "Atípico","Normal")</f>
        <v>Normal</v>
      </c>
      <c r="L1320">
        <f>(moras__2[[#This Row],[SALARIO]]-AVERAGE(C:C)) / _xlfn.STDEV.P(C:C)</f>
        <v>1.1493603669101854E-2</v>
      </c>
      <c r="M1320" t="str">
        <f>IF(ABS(moras__2[[#This Row],[Z-Score de salario]])&gt;1.96, "Atípico", "Normal")</f>
        <v>Normal</v>
      </c>
      <c r="N1320" s="5">
        <f t="shared" si="60"/>
        <v>666854.69999999995</v>
      </c>
      <c r="O1320" s="5">
        <f t="shared" si="61"/>
        <v>23</v>
      </c>
      <c r="P1320" s="5" t="str">
        <f t="shared" si="62"/>
        <v>ASALARIADO</v>
      </c>
      <c r="Q1320" s="5" t="e">
        <f ca="1">IF($H1320="SI", $O1320, _xludf.NA())</f>
        <v>#NAME?</v>
      </c>
      <c r="R1320" s="5">
        <f>IF($H1320="NO",$O1320, _xludf.NA())</f>
        <v>23</v>
      </c>
      <c r="S1320" s="5" t="e">
        <f ca="1">IF($H1320="SI",$N1320, _xludf.NA())</f>
        <v>#NAME?</v>
      </c>
      <c r="T1320" s="5">
        <f>IF($H1320="NO",$N1320, _xludf.NA())</f>
        <v>666854.69999999995</v>
      </c>
    </row>
    <row r="1321" spans="1:20" x14ac:dyDescent="0.3">
      <c r="A1321">
        <v>1320</v>
      </c>
      <c r="B1321" t="s">
        <v>15</v>
      </c>
      <c r="C1321">
        <v>397927</v>
      </c>
      <c r="D1321" t="s">
        <v>10</v>
      </c>
      <c r="E1321" t="s">
        <v>16</v>
      </c>
      <c r="F1321" t="s">
        <v>12</v>
      </c>
      <c r="G1321" t="s">
        <v>13</v>
      </c>
      <c r="H1321" t="s">
        <v>13</v>
      </c>
      <c r="I1321">
        <v>27</v>
      </c>
      <c r="J1321">
        <f>(moras__2[[#This Row],[EDAD]]-AVERAGE(I:I))/ _xlfn.STDEV.P(I:I)</f>
        <v>-1.052125415346203</v>
      </c>
      <c r="K1321" t="str">
        <f>IF(ABS(moras__2[[#This Row],[Z-Score de edad]])&gt;1.96, "Atípico","Normal")</f>
        <v>Normal</v>
      </c>
      <c r="L1321">
        <f>(moras__2[[#This Row],[SALARIO]]-AVERAGE(C:C)) / _xlfn.STDEV.P(C:C)</f>
        <v>-0.32013871571205554</v>
      </c>
      <c r="M1321" t="str">
        <f>IF(ABS(moras__2[[#This Row],[Z-Score de salario]])&gt;1.96, "Atípico", "Normal")</f>
        <v>Normal</v>
      </c>
      <c r="N1321" s="5">
        <f t="shared" si="60"/>
        <v>397927</v>
      </c>
      <c r="O1321" s="5">
        <f t="shared" si="61"/>
        <v>27</v>
      </c>
      <c r="P1321" s="5" t="str">
        <f t="shared" si="62"/>
        <v>ASALARIADO</v>
      </c>
      <c r="Q1321" s="5" t="e">
        <f ca="1">IF($H1321="SI", $O1321, _xludf.NA())</f>
        <v>#NAME?</v>
      </c>
      <c r="R1321" s="5">
        <f>IF($H1321="NO",$O1321, _xludf.NA())</f>
        <v>27</v>
      </c>
      <c r="S1321" s="5" t="e">
        <f ca="1">IF($H1321="SI",$N1321, _xludf.NA())</f>
        <v>#NAME?</v>
      </c>
      <c r="T1321" s="5">
        <f>IF($H1321="NO",$N1321, _xludf.NA())</f>
        <v>397927</v>
      </c>
    </row>
    <row r="1322" spans="1:20" x14ac:dyDescent="0.3">
      <c r="A1322">
        <v>1321</v>
      </c>
      <c r="B1322" t="s">
        <v>9</v>
      </c>
      <c r="C1322">
        <v>1214487</v>
      </c>
      <c r="D1322" t="s">
        <v>10</v>
      </c>
      <c r="E1322" t="s">
        <v>11</v>
      </c>
      <c r="F1322" t="s">
        <v>12</v>
      </c>
      <c r="G1322" t="s">
        <v>13</v>
      </c>
      <c r="H1322" t="s">
        <v>13</v>
      </c>
      <c r="I1322">
        <v>47</v>
      </c>
      <c r="J1322">
        <f>(moras__2[[#This Row],[EDAD]]-AVERAGE(I:I))/ _xlfn.STDEV.P(I:I)</f>
        <v>0.35952244279950724</v>
      </c>
      <c r="K1322" t="str">
        <f>IF(ABS(moras__2[[#This Row],[Z-Score de edad]])&gt;1.96, "Atípico","Normal")</f>
        <v>Normal</v>
      </c>
      <c r="L1322">
        <f>(moras__2[[#This Row],[SALARIO]]-AVERAGE(C:C)) / _xlfn.STDEV.P(C:C)</f>
        <v>0.68681477667224666</v>
      </c>
      <c r="M1322" t="str">
        <f>IF(ABS(moras__2[[#This Row],[Z-Score de salario]])&gt;1.96, "Atípico", "Normal")</f>
        <v>Normal</v>
      </c>
      <c r="N1322" s="5">
        <f t="shared" si="60"/>
        <v>1214487</v>
      </c>
      <c r="O1322" s="5">
        <f t="shared" si="61"/>
        <v>47</v>
      </c>
      <c r="P1322" s="5" t="str">
        <f t="shared" si="62"/>
        <v>ASALARIADO</v>
      </c>
      <c r="Q1322" s="5" t="e">
        <f ca="1">IF($H1322="SI", $O1322, _xludf.NA())</f>
        <v>#NAME?</v>
      </c>
      <c r="R1322" s="5">
        <f>IF($H1322="NO",$O1322, _xludf.NA())</f>
        <v>47</v>
      </c>
      <c r="S1322" s="5" t="e">
        <f ca="1">IF($H1322="SI",$N1322, _xludf.NA())</f>
        <v>#NAME?</v>
      </c>
      <c r="T1322" s="5">
        <f>IF($H1322="NO",$N1322, _xludf.NA())</f>
        <v>1214487</v>
      </c>
    </row>
    <row r="1323" spans="1:20" x14ac:dyDescent="0.3">
      <c r="A1323">
        <v>1322</v>
      </c>
      <c r="B1323" t="s">
        <v>15</v>
      </c>
      <c r="C1323">
        <v>778239</v>
      </c>
      <c r="D1323" t="s">
        <v>10</v>
      </c>
      <c r="E1323" t="s">
        <v>11</v>
      </c>
      <c r="F1323" t="s">
        <v>12</v>
      </c>
      <c r="G1323" t="s">
        <v>13</v>
      </c>
      <c r="H1323" t="s">
        <v>13</v>
      </c>
      <c r="I1323">
        <v>33</v>
      </c>
      <c r="J1323">
        <f>(moras__2[[#This Row],[EDAD]]-AVERAGE(I:I))/ _xlfn.STDEV.P(I:I)</f>
        <v>-0.62863105790248996</v>
      </c>
      <c r="K1323" t="str">
        <f>IF(ABS(moras__2[[#This Row],[Z-Score de edad]])&gt;1.96, "Atípico","Normal")</f>
        <v>Normal</v>
      </c>
      <c r="L1323">
        <f>(moras__2[[#This Row],[SALARIO]]-AVERAGE(C:C)) / _xlfn.STDEV.P(C:C)</f>
        <v>0.14884886217035206</v>
      </c>
      <c r="M1323" t="str">
        <f>IF(ABS(moras__2[[#This Row],[Z-Score de salario]])&gt;1.96, "Atípico", "Normal")</f>
        <v>Normal</v>
      </c>
      <c r="N1323" s="5">
        <f t="shared" si="60"/>
        <v>778239</v>
      </c>
      <c r="O1323" s="5">
        <f t="shared" si="61"/>
        <v>33</v>
      </c>
      <c r="P1323" s="5" t="str">
        <f t="shared" si="62"/>
        <v>ASALARIADO</v>
      </c>
      <c r="Q1323" s="5" t="e">
        <f ca="1">IF($H1323="SI", $O1323, _xludf.NA())</f>
        <v>#NAME?</v>
      </c>
      <c r="R1323" s="5">
        <f>IF($H1323="NO",$O1323, _xludf.NA())</f>
        <v>33</v>
      </c>
      <c r="S1323" s="5" t="e">
        <f ca="1">IF($H1323="SI",$N1323, _xludf.NA())</f>
        <v>#NAME?</v>
      </c>
      <c r="T1323" s="5">
        <f>IF($H1323="NO",$N1323, _xludf.NA())</f>
        <v>778239</v>
      </c>
    </row>
    <row r="1324" spans="1:20" x14ac:dyDescent="0.3">
      <c r="A1324">
        <v>1323</v>
      </c>
      <c r="B1324" t="s">
        <v>9</v>
      </c>
      <c r="C1324">
        <v>870468.31</v>
      </c>
      <c r="D1324" t="s">
        <v>10</v>
      </c>
      <c r="E1324" t="s">
        <v>16</v>
      </c>
      <c r="F1324" t="s">
        <v>12</v>
      </c>
      <c r="G1324" t="s">
        <v>13</v>
      </c>
      <c r="H1324" t="s">
        <v>13</v>
      </c>
      <c r="I1324">
        <v>45</v>
      </c>
      <c r="J1324">
        <f>(moras__2[[#This Row],[EDAD]]-AVERAGE(I:I))/ _xlfn.STDEV.P(I:I)</f>
        <v>0.2183576569849362</v>
      </c>
      <c r="K1324" t="str">
        <f>IF(ABS(moras__2[[#This Row],[Z-Score de edad]])&gt;1.96, "Atípico","Normal")</f>
        <v>Normal</v>
      </c>
      <c r="L1324">
        <f>(moras__2[[#This Row],[SALARIO]]-AVERAGE(C:C)) / _xlfn.STDEV.P(C:C)</f>
        <v>0.2625828508603375</v>
      </c>
      <c r="M1324" t="str">
        <f>IF(ABS(moras__2[[#This Row],[Z-Score de salario]])&gt;1.96, "Atípico", "Normal")</f>
        <v>Normal</v>
      </c>
      <c r="N1324" s="5">
        <f t="shared" si="60"/>
        <v>870468.31</v>
      </c>
      <c r="O1324" s="5">
        <f t="shared" si="61"/>
        <v>45</v>
      </c>
      <c r="P1324" s="5" t="str">
        <f t="shared" si="62"/>
        <v>ASALARIADO</v>
      </c>
      <c r="Q1324" s="5" t="e">
        <f ca="1">IF($H1324="SI", $O1324, _xludf.NA())</f>
        <v>#NAME?</v>
      </c>
      <c r="R1324" s="5">
        <f>IF($H1324="NO",$O1324, _xludf.NA())</f>
        <v>45</v>
      </c>
      <c r="S1324" s="5" t="e">
        <f ca="1">IF($H1324="SI",$N1324, _xludf.NA())</f>
        <v>#NAME?</v>
      </c>
      <c r="T1324" s="5">
        <f>IF($H1324="NO",$N1324, _xludf.NA())</f>
        <v>870468.31</v>
      </c>
    </row>
    <row r="1325" spans="1:20" x14ac:dyDescent="0.3">
      <c r="A1325">
        <v>1324</v>
      </c>
      <c r="B1325" t="s">
        <v>9</v>
      </c>
      <c r="C1325">
        <v>370000</v>
      </c>
      <c r="D1325" t="s">
        <v>10</v>
      </c>
      <c r="E1325" t="s">
        <v>16</v>
      </c>
      <c r="F1325" t="s">
        <v>12</v>
      </c>
      <c r="G1325" t="s">
        <v>13</v>
      </c>
      <c r="H1325" t="s">
        <v>12</v>
      </c>
      <c r="I1325">
        <v>41</v>
      </c>
      <c r="J1325">
        <f>(moras__2[[#This Row],[EDAD]]-AVERAGE(I:I))/ _xlfn.STDEV.P(I:I)</f>
        <v>-6.397191464420586E-2</v>
      </c>
      <c r="K1325" t="str">
        <f>IF(ABS(moras__2[[#This Row],[Z-Score de edad]])&gt;1.96, "Atípico","Normal")</f>
        <v>Normal</v>
      </c>
      <c r="L1325">
        <f>(moras__2[[#This Row],[SALARIO]]-AVERAGE(C:C)) / _xlfn.STDEV.P(C:C)</f>
        <v>-0.35457732424274085</v>
      </c>
      <c r="M1325" t="str">
        <f>IF(ABS(moras__2[[#This Row],[Z-Score de salario]])&gt;1.96, "Atípico", "Normal")</f>
        <v>Normal</v>
      </c>
      <c r="N1325" s="5">
        <f t="shared" si="60"/>
        <v>370000</v>
      </c>
      <c r="O1325" s="5">
        <f t="shared" si="61"/>
        <v>41</v>
      </c>
      <c r="P1325" s="5" t="str">
        <f t="shared" si="62"/>
        <v>ASALARIADO</v>
      </c>
      <c r="Q1325" s="5">
        <f>IF($H1325="SI", $O1325, _xludf.NA())</f>
        <v>41</v>
      </c>
      <c r="R1325" s="5" t="e">
        <f ca="1">IF($H1325="NO",$O1325, _xludf.NA())</f>
        <v>#NAME?</v>
      </c>
      <c r="S1325" s="5">
        <f>IF($H1325="SI",$N1325, _xludf.NA())</f>
        <v>370000</v>
      </c>
      <c r="T1325" s="5" t="e">
        <f ca="1">IF($H1325="NO",$N1325, _xludf.NA())</f>
        <v>#NAME?</v>
      </c>
    </row>
    <row r="1326" spans="1:20" x14ac:dyDescent="0.3">
      <c r="A1326">
        <v>1325</v>
      </c>
      <c r="B1326" t="s">
        <v>15</v>
      </c>
      <c r="C1326">
        <v>289546.95</v>
      </c>
      <c r="D1326" t="s">
        <v>10</v>
      </c>
      <c r="E1326" t="s">
        <v>16</v>
      </c>
      <c r="F1326" t="s">
        <v>12</v>
      </c>
      <c r="G1326" t="s">
        <v>13</v>
      </c>
      <c r="H1326" t="s">
        <v>12</v>
      </c>
      <c r="I1326">
        <v>22</v>
      </c>
      <c r="J1326">
        <f>(moras__2[[#This Row],[EDAD]]-AVERAGE(I:I))/ _xlfn.STDEV.P(I:I)</f>
        <v>-1.4050373798826306</v>
      </c>
      <c r="K1326" t="str">
        <f>IF(ABS(moras__2[[#This Row],[Z-Score de edad]])&gt;1.96, "Atípico","Normal")</f>
        <v>Normal</v>
      </c>
      <c r="L1326">
        <f>(moras__2[[#This Row],[SALARIO]]-AVERAGE(C:C)) / _xlfn.STDEV.P(C:C)</f>
        <v>-0.4537892372319503</v>
      </c>
      <c r="M1326" t="str">
        <f>IF(ABS(moras__2[[#This Row],[Z-Score de salario]])&gt;1.96, "Atípico", "Normal")</f>
        <v>Normal</v>
      </c>
      <c r="N1326" s="5">
        <f t="shared" si="60"/>
        <v>289546.95</v>
      </c>
      <c r="O1326" s="5">
        <f t="shared" si="61"/>
        <v>22</v>
      </c>
      <c r="P1326" s="5" t="str">
        <f t="shared" si="62"/>
        <v>ASALARIADO</v>
      </c>
      <c r="Q1326" s="5">
        <f>IF($H1326="SI", $O1326, _xludf.NA())</f>
        <v>22</v>
      </c>
      <c r="R1326" s="5" t="e">
        <f ca="1">IF($H1326="NO",$O1326, _xludf.NA())</f>
        <v>#NAME?</v>
      </c>
      <c r="S1326" s="5">
        <f>IF($H1326="SI",$N1326, _xludf.NA())</f>
        <v>289546.95</v>
      </c>
      <c r="T1326" s="5" t="e">
        <f ca="1">IF($H1326="NO",$N1326, _xludf.NA())</f>
        <v>#NAME?</v>
      </c>
    </row>
    <row r="1327" spans="1:20" x14ac:dyDescent="0.3">
      <c r="A1327">
        <v>1326</v>
      </c>
      <c r="B1327" t="s">
        <v>9</v>
      </c>
      <c r="C1327">
        <v>278030</v>
      </c>
      <c r="D1327" t="s">
        <v>19</v>
      </c>
      <c r="E1327" t="s">
        <v>16</v>
      </c>
      <c r="F1327" t="s">
        <v>12</v>
      </c>
      <c r="G1327" t="s">
        <v>13</v>
      </c>
      <c r="H1327" t="s">
        <v>13</v>
      </c>
      <c r="I1327">
        <v>36</v>
      </c>
      <c r="J1327">
        <f>(moras__2[[#This Row],[EDAD]]-AVERAGE(I:I))/ _xlfn.STDEV.P(I:I)</f>
        <v>-0.41688387918063341</v>
      </c>
      <c r="K1327" t="str">
        <f>IF(ABS(moras__2[[#This Row],[Z-Score de edad]])&gt;1.96, "Atípico","Normal")</f>
        <v>Normal</v>
      </c>
      <c r="L1327">
        <f>(moras__2[[#This Row],[SALARIO]]-AVERAGE(C:C)) / _xlfn.STDEV.P(C:C)</f>
        <v>-0.46799154082766331</v>
      </c>
      <c r="M1327" t="str">
        <f>IF(ABS(moras__2[[#This Row],[Z-Score de salario]])&gt;1.96, "Atípico", "Normal")</f>
        <v>Normal</v>
      </c>
      <c r="N1327" s="5">
        <f t="shared" si="60"/>
        <v>278030</v>
      </c>
      <c r="O1327" s="5">
        <f t="shared" si="61"/>
        <v>36</v>
      </c>
      <c r="P1327" s="5" t="str">
        <f t="shared" si="62"/>
        <v>CONVENIOS ESPECIALES DE TRABAJADORES INDEPENDIENTES</v>
      </c>
      <c r="Q1327" s="5" t="e">
        <f ca="1">IF($H1327="SI", $O1327, _xludf.NA())</f>
        <v>#NAME?</v>
      </c>
      <c r="R1327" s="5">
        <f>IF($H1327="NO",$O1327, _xludf.NA())</f>
        <v>36</v>
      </c>
      <c r="S1327" s="5" t="e">
        <f ca="1">IF($H1327="SI",$N1327, _xludf.NA())</f>
        <v>#NAME?</v>
      </c>
      <c r="T1327" s="5">
        <f>IF($H1327="NO",$N1327, _xludf.NA())</f>
        <v>278030</v>
      </c>
    </row>
    <row r="1328" spans="1:20" x14ac:dyDescent="0.3">
      <c r="A1328">
        <v>1327</v>
      </c>
      <c r="B1328" t="s">
        <v>15</v>
      </c>
      <c r="C1328">
        <v>190000</v>
      </c>
      <c r="D1328" t="s">
        <v>10</v>
      </c>
      <c r="E1328" t="s">
        <v>16</v>
      </c>
      <c r="F1328" t="s">
        <v>12</v>
      </c>
      <c r="G1328" t="s">
        <v>12</v>
      </c>
      <c r="H1328" t="s">
        <v>13</v>
      </c>
      <c r="I1328">
        <v>45</v>
      </c>
      <c r="J1328">
        <f>(moras__2[[#This Row],[EDAD]]-AVERAGE(I:I))/ _xlfn.STDEV.P(I:I)</f>
        <v>0.2183576569849362</v>
      </c>
      <c r="K1328" t="str">
        <f>IF(ABS(moras__2[[#This Row],[Z-Score de edad]])&gt;1.96, "Atípico","Normal")</f>
        <v>Normal</v>
      </c>
      <c r="L1328">
        <f>(moras__2[[#This Row],[SALARIO]]-AVERAGE(C:C)) / _xlfn.STDEV.P(C:C)</f>
        <v>-0.57654708596162785</v>
      </c>
      <c r="M1328" t="str">
        <f>IF(ABS(moras__2[[#This Row],[Z-Score de salario]])&gt;1.96, "Atípico", "Normal")</f>
        <v>Normal</v>
      </c>
      <c r="N1328" s="5">
        <f t="shared" si="60"/>
        <v>190000</v>
      </c>
      <c r="O1328" s="5">
        <f t="shared" si="61"/>
        <v>45</v>
      </c>
      <c r="P1328" s="5" t="str">
        <f t="shared" si="62"/>
        <v>ASALARIADO</v>
      </c>
      <c r="Q1328" s="5" t="e">
        <f ca="1">IF($H1328="SI", $O1328, _xludf.NA())</f>
        <v>#NAME?</v>
      </c>
      <c r="R1328" s="5">
        <f>IF($H1328="NO",$O1328, _xludf.NA())</f>
        <v>45</v>
      </c>
      <c r="S1328" s="5" t="e">
        <f ca="1">IF($H1328="SI",$N1328, _xludf.NA())</f>
        <v>#NAME?</v>
      </c>
      <c r="T1328" s="5">
        <f>IF($H1328="NO",$N1328, _xludf.NA())</f>
        <v>190000</v>
      </c>
    </row>
    <row r="1329" spans="1:20" x14ac:dyDescent="0.3">
      <c r="A1329">
        <v>1328</v>
      </c>
      <c r="B1329" t="s">
        <v>9</v>
      </c>
      <c r="C1329">
        <v>385702</v>
      </c>
      <c r="D1329" t="s">
        <v>18</v>
      </c>
      <c r="E1329" t="s">
        <v>16</v>
      </c>
      <c r="F1329" t="s">
        <v>12</v>
      </c>
      <c r="G1329" t="s">
        <v>13</v>
      </c>
      <c r="H1329" t="s">
        <v>12</v>
      </c>
      <c r="I1329">
        <v>60</v>
      </c>
      <c r="J1329">
        <f>(moras__2[[#This Row],[EDAD]]-AVERAGE(I:I))/ _xlfn.STDEV.P(I:I)</f>
        <v>1.2770935505942189</v>
      </c>
      <c r="K1329" t="str">
        <f>IF(ABS(moras__2[[#This Row],[Z-Score de edad]])&gt;1.96, "Atípico","Normal")</f>
        <v>Normal</v>
      </c>
      <c r="L1329">
        <f>(moras__2[[#This Row],[SALARIO]]-AVERAGE(C:C)) / _xlfn.STDEV.P(C:C)</f>
        <v>-0.33521416202879661</v>
      </c>
      <c r="M1329" t="str">
        <f>IF(ABS(moras__2[[#This Row],[Z-Score de salario]])&gt;1.96, "Atípico", "Normal")</f>
        <v>Normal</v>
      </c>
      <c r="N1329" s="5">
        <f t="shared" si="60"/>
        <v>385702</v>
      </c>
      <c r="O1329" s="5">
        <f t="shared" si="61"/>
        <v>60</v>
      </c>
      <c r="P1329" s="5" t="str">
        <f t="shared" si="62"/>
        <v>TRABAJADOR INDEPENDIENTE</v>
      </c>
      <c r="Q1329" s="5">
        <f>IF($H1329="SI", $O1329, _xludf.NA())</f>
        <v>60</v>
      </c>
      <c r="R1329" s="5" t="e">
        <f ca="1">IF($H1329="NO",$O1329, _xludf.NA())</f>
        <v>#NAME?</v>
      </c>
      <c r="S1329" s="5">
        <f>IF($H1329="SI",$N1329, _xludf.NA())</f>
        <v>385702</v>
      </c>
      <c r="T1329" s="5" t="e">
        <f ca="1">IF($H1329="NO",$N1329, _xludf.NA())</f>
        <v>#NAME?</v>
      </c>
    </row>
    <row r="1330" spans="1:20" x14ac:dyDescent="0.3">
      <c r="A1330">
        <v>1329</v>
      </c>
      <c r="B1330" t="s">
        <v>9</v>
      </c>
      <c r="C1330">
        <v>278030</v>
      </c>
      <c r="D1330" t="s">
        <v>19</v>
      </c>
      <c r="E1330" t="s">
        <v>16</v>
      </c>
      <c r="F1330" t="s">
        <v>12</v>
      </c>
      <c r="G1330" t="s">
        <v>12</v>
      </c>
      <c r="H1330" t="s">
        <v>13</v>
      </c>
      <c r="I1330">
        <v>37</v>
      </c>
      <c r="J1330">
        <f>(moras__2[[#This Row],[EDAD]]-AVERAGE(I:I))/ _xlfn.STDEV.P(I:I)</f>
        <v>-0.34630148627334789</v>
      </c>
      <c r="K1330" t="str">
        <f>IF(ABS(moras__2[[#This Row],[Z-Score de edad]])&gt;1.96, "Atípico","Normal")</f>
        <v>Normal</v>
      </c>
      <c r="L1330">
        <f>(moras__2[[#This Row],[SALARIO]]-AVERAGE(C:C)) / _xlfn.STDEV.P(C:C)</f>
        <v>-0.46799154082766331</v>
      </c>
      <c r="M1330" t="str">
        <f>IF(ABS(moras__2[[#This Row],[Z-Score de salario]])&gt;1.96, "Atípico", "Normal")</f>
        <v>Normal</v>
      </c>
      <c r="N1330" s="5">
        <f t="shared" si="60"/>
        <v>278030</v>
      </c>
      <c r="O1330" s="5">
        <f t="shared" si="61"/>
        <v>37</v>
      </c>
      <c r="P1330" s="5" t="str">
        <f t="shared" si="62"/>
        <v>CONVENIOS ESPECIALES DE TRABAJADORES INDEPENDIENTES</v>
      </c>
      <c r="Q1330" s="5" t="e">
        <f ca="1">IF($H1330="SI", $O1330, _xludf.NA())</f>
        <v>#NAME?</v>
      </c>
      <c r="R1330" s="5">
        <f>IF($H1330="NO",$O1330, _xludf.NA())</f>
        <v>37</v>
      </c>
      <c r="S1330" s="5" t="e">
        <f ca="1">IF($H1330="SI",$N1330, _xludf.NA())</f>
        <v>#NAME?</v>
      </c>
      <c r="T1330" s="5">
        <f>IF($H1330="NO",$N1330, _xludf.NA())</f>
        <v>278030</v>
      </c>
    </row>
    <row r="1331" spans="1:20" x14ac:dyDescent="0.3">
      <c r="A1331">
        <v>1330</v>
      </c>
      <c r="B1331" t="s">
        <v>9</v>
      </c>
      <c r="C1331">
        <v>324390</v>
      </c>
      <c r="D1331" t="s">
        <v>10</v>
      </c>
      <c r="E1331" t="s">
        <v>16</v>
      </c>
      <c r="F1331" t="s">
        <v>12</v>
      </c>
      <c r="G1331" t="s">
        <v>13</v>
      </c>
      <c r="H1331" t="s">
        <v>13</v>
      </c>
      <c r="I1331">
        <v>24</v>
      </c>
      <c r="J1331">
        <f>(moras__2[[#This Row],[EDAD]]-AVERAGE(I:I))/ _xlfn.STDEV.P(I:I)</f>
        <v>-1.2638725940680595</v>
      </c>
      <c r="K1331" t="str">
        <f>IF(ABS(moras__2[[#This Row],[Z-Score de edad]])&gt;1.96, "Atípico","Normal")</f>
        <v>Normal</v>
      </c>
      <c r="L1331">
        <f>(moras__2[[#This Row],[SALARIO]]-AVERAGE(C:C)) / _xlfn.STDEV.P(C:C)</f>
        <v>-0.41082199553162108</v>
      </c>
      <c r="M1331" t="str">
        <f>IF(ABS(moras__2[[#This Row],[Z-Score de salario]])&gt;1.96, "Atípico", "Normal")</f>
        <v>Normal</v>
      </c>
      <c r="N1331" s="5">
        <f t="shared" si="60"/>
        <v>324390</v>
      </c>
      <c r="O1331" s="5">
        <f t="shared" si="61"/>
        <v>24</v>
      </c>
      <c r="P1331" s="5" t="str">
        <f t="shared" si="62"/>
        <v>ASALARIADO</v>
      </c>
      <c r="Q1331" s="5" t="e">
        <f ca="1">IF($H1331="SI", $O1331, _xludf.NA())</f>
        <v>#NAME?</v>
      </c>
      <c r="R1331" s="5">
        <f>IF($H1331="NO",$O1331, _xludf.NA())</f>
        <v>24</v>
      </c>
      <c r="S1331" s="5" t="e">
        <f ca="1">IF($H1331="SI",$N1331, _xludf.NA())</f>
        <v>#NAME?</v>
      </c>
      <c r="T1331" s="5">
        <f>IF($H1331="NO",$N1331, _xludf.NA())</f>
        <v>324390</v>
      </c>
    </row>
    <row r="1332" spans="1:20" x14ac:dyDescent="0.3">
      <c r="A1332">
        <v>1331</v>
      </c>
      <c r="B1332" t="s">
        <v>15</v>
      </c>
      <c r="C1332">
        <v>2187872</v>
      </c>
      <c r="D1332" t="s">
        <v>14</v>
      </c>
      <c r="E1332" t="s">
        <v>11</v>
      </c>
      <c r="F1332" t="s">
        <v>12</v>
      </c>
      <c r="G1332" t="s">
        <v>13</v>
      </c>
      <c r="H1332" t="s">
        <v>13</v>
      </c>
      <c r="I1332">
        <v>68</v>
      </c>
      <c r="J1332">
        <f>(moras__2[[#This Row],[EDAD]]-AVERAGE(I:I))/ _xlfn.STDEV.P(I:I)</f>
        <v>1.8417526938525031</v>
      </c>
      <c r="K1332" t="str">
        <f>IF(ABS(moras__2[[#This Row],[Z-Score de edad]])&gt;1.96, "Atípico","Normal")</f>
        <v>Normal</v>
      </c>
      <c r="L1332">
        <f>(moras__2[[#This Row],[SALARIO]]-AVERAGE(C:C)) / _xlfn.STDEV.P(C:C)</f>
        <v>1.8871594239541292</v>
      </c>
      <c r="M1332" t="str">
        <f>IF(ABS(moras__2[[#This Row],[Z-Score de salario]])&gt;1.96, "Atípico", "Normal")</f>
        <v>Normal</v>
      </c>
      <c r="N1332" s="5">
        <f t="shared" si="60"/>
        <v>2187872</v>
      </c>
      <c r="O1332" s="5">
        <f t="shared" si="61"/>
        <v>68</v>
      </c>
      <c r="P1332" s="5" t="str">
        <f t="shared" si="62"/>
        <v>PENSIONADOS EN SU PROPIO SISTEMA</v>
      </c>
      <c r="Q1332" s="5" t="e">
        <f ca="1">IF($H1332="SI", $O1332, _xludf.NA())</f>
        <v>#NAME?</v>
      </c>
      <c r="R1332" s="5">
        <f>IF($H1332="NO",$O1332, _xludf.NA())</f>
        <v>68</v>
      </c>
      <c r="S1332" s="5" t="e">
        <f ca="1">IF($H1332="SI",$N1332, _xludf.NA())</f>
        <v>#NAME?</v>
      </c>
      <c r="T1332" s="5">
        <f>IF($H1332="NO",$N1332, _xludf.NA())</f>
        <v>2187872</v>
      </c>
    </row>
    <row r="1333" spans="1:20" x14ac:dyDescent="0.3">
      <c r="A1333">
        <v>1332</v>
      </c>
      <c r="B1333" t="s">
        <v>9</v>
      </c>
      <c r="C1333">
        <v>305704</v>
      </c>
      <c r="D1333" t="s">
        <v>17</v>
      </c>
      <c r="E1333" t="s">
        <v>16</v>
      </c>
      <c r="F1333" t="s">
        <v>12</v>
      </c>
      <c r="G1333" t="s">
        <v>12</v>
      </c>
      <c r="H1333" t="s">
        <v>13</v>
      </c>
      <c r="I1333">
        <v>87</v>
      </c>
      <c r="J1333">
        <f>(moras__2[[#This Row],[EDAD]]-AVERAGE(I:I))/ _xlfn.STDEV.P(I:I)</f>
        <v>3.1828181590909277</v>
      </c>
      <c r="K1333" t="str">
        <f>IF(ABS(moras__2[[#This Row],[Z-Score de edad]])&gt;1.96, "Atípico","Normal")</f>
        <v>Atípico</v>
      </c>
      <c r="L1333">
        <f>(moras__2[[#This Row],[SALARIO]]-AVERAGE(C:C)) / _xlfn.STDEV.P(C:C)</f>
        <v>-0.43386492312872732</v>
      </c>
      <c r="M1333" t="str">
        <f>IF(ABS(moras__2[[#This Row],[Z-Score de salario]])&gt;1.96, "Atípico", "Normal")</f>
        <v>Normal</v>
      </c>
      <c r="N1333" s="5">
        <f t="shared" si="60"/>
        <v>305704</v>
      </c>
      <c r="O1333" s="5">
        <f t="shared" si="61"/>
        <v>87</v>
      </c>
      <c r="P1333" s="5" t="str">
        <f t="shared" si="62"/>
        <v>ASEGURADO VOLUNTARIO</v>
      </c>
      <c r="Q1333" s="5" t="e">
        <f ca="1">IF($H1333="SI", $O1333, _xludf.NA())</f>
        <v>#NAME?</v>
      </c>
      <c r="R1333" s="5">
        <f>IF($H1333="NO",$O1333, _xludf.NA())</f>
        <v>87</v>
      </c>
      <c r="S1333" s="5" t="e">
        <f ca="1">IF($H1333="SI",$N1333, _xludf.NA())</f>
        <v>#NAME?</v>
      </c>
      <c r="T1333" s="5">
        <f>IF($H1333="NO",$N1333, _xludf.NA())</f>
        <v>305704</v>
      </c>
    </row>
    <row r="1334" spans="1:20" x14ac:dyDescent="0.3">
      <c r="A1334">
        <v>1333</v>
      </c>
      <c r="B1334" t="s">
        <v>15</v>
      </c>
      <c r="C1334">
        <v>389481.25</v>
      </c>
      <c r="D1334" t="s">
        <v>10</v>
      </c>
      <c r="E1334" t="s">
        <v>16</v>
      </c>
      <c r="F1334" t="s">
        <v>12</v>
      </c>
      <c r="G1334" t="s">
        <v>12</v>
      </c>
      <c r="H1334" t="s">
        <v>13</v>
      </c>
      <c r="I1334">
        <v>45</v>
      </c>
      <c r="J1334">
        <f>(moras__2[[#This Row],[EDAD]]-AVERAGE(I:I))/ _xlfn.STDEV.P(I:I)</f>
        <v>0.2183576569849362</v>
      </c>
      <c r="K1334" t="str">
        <f>IF(ABS(moras__2[[#This Row],[Z-Score de edad]])&gt;1.96, "Atípico","Normal")</f>
        <v>Normal</v>
      </c>
      <c r="L1334">
        <f>(moras__2[[#This Row],[SALARIO]]-AVERAGE(C:C)) / _xlfn.STDEV.P(C:C)</f>
        <v>-0.33055372190670712</v>
      </c>
      <c r="M1334" t="str">
        <f>IF(ABS(moras__2[[#This Row],[Z-Score de salario]])&gt;1.96, "Atípico", "Normal")</f>
        <v>Normal</v>
      </c>
      <c r="N1334" s="5">
        <f t="shared" si="60"/>
        <v>389481.25</v>
      </c>
      <c r="O1334" s="5">
        <f t="shared" si="61"/>
        <v>45</v>
      </c>
      <c r="P1334" s="5" t="str">
        <f t="shared" si="62"/>
        <v>ASALARIADO</v>
      </c>
      <c r="Q1334" s="5" t="e">
        <f ca="1">IF($H1334="SI", $O1334, _xludf.NA())</f>
        <v>#NAME?</v>
      </c>
      <c r="R1334" s="5">
        <f>IF($H1334="NO",$O1334, _xludf.NA())</f>
        <v>45</v>
      </c>
      <c r="S1334" s="5" t="e">
        <f ca="1">IF($H1334="SI",$N1334, _xludf.NA())</f>
        <v>#NAME?</v>
      </c>
      <c r="T1334" s="5">
        <f>IF($H1334="NO",$N1334, _xludf.NA())</f>
        <v>389481.25</v>
      </c>
    </row>
    <row r="1335" spans="1:20" x14ac:dyDescent="0.3">
      <c r="A1335">
        <v>1334</v>
      </c>
      <c r="B1335" t="s">
        <v>9</v>
      </c>
      <c r="C1335">
        <v>450000</v>
      </c>
      <c r="D1335" t="s">
        <v>10</v>
      </c>
      <c r="E1335" t="s">
        <v>16</v>
      </c>
      <c r="F1335" t="s">
        <v>12</v>
      </c>
      <c r="G1335" t="s">
        <v>13</v>
      </c>
      <c r="H1335" t="s">
        <v>13</v>
      </c>
      <c r="I1335">
        <v>23</v>
      </c>
      <c r="J1335">
        <f>(moras__2[[#This Row],[EDAD]]-AVERAGE(I:I))/ _xlfn.STDEV.P(I:I)</f>
        <v>-1.334454986975345</v>
      </c>
      <c r="K1335" t="str">
        <f>IF(ABS(moras__2[[#This Row],[Z-Score de edad]])&gt;1.96, "Atípico","Normal")</f>
        <v>Normal</v>
      </c>
      <c r="L1335">
        <f>(moras__2[[#This Row],[SALARIO]]-AVERAGE(C:C)) / _xlfn.STDEV.P(C:C)</f>
        <v>-0.25592409681212436</v>
      </c>
      <c r="M1335" t="str">
        <f>IF(ABS(moras__2[[#This Row],[Z-Score de salario]])&gt;1.96, "Atípico", "Normal")</f>
        <v>Normal</v>
      </c>
      <c r="N1335" s="5">
        <f t="shared" si="60"/>
        <v>450000</v>
      </c>
      <c r="O1335" s="5">
        <f t="shared" si="61"/>
        <v>23</v>
      </c>
      <c r="P1335" s="5" t="str">
        <f t="shared" si="62"/>
        <v>ASALARIADO</v>
      </c>
      <c r="Q1335" s="5" t="e">
        <f ca="1">IF($H1335="SI", $O1335, _xludf.NA())</f>
        <v>#NAME?</v>
      </c>
      <c r="R1335" s="5">
        <f>IF($H1335="NO",$O1335, _xludf.NA())</f>
        <v>23</v>
      </c>
      <c r="S1335" s="5" t="e">
        <f ca="1">IF($H1335="SI",$N1335, _xludf.NA())</f>
        <v>#NAME?</v>
      </c>
      <c r="T1335" s="5">
        <f>IF($H1335="NO",$N1335, _xludf.NA())</f>
        <v>450000</v>
      </c>
    </row>
    <row r="1336" spans="1:20" x14ac:dyDescent="0.3">
      <c r="A1336">
        <v>1335</v>
      </c>
      <c r="B1336" t="s">
        <v>15</v>
      </c>
      <c r="C1336">
        <v>48989.7</v>
      </c>
      <c r="D1336" t="s">
        <v>10</v>
      </c>
      <c r="E1336" t="s">
        <v>16</v>
      </c>
      <c r="F1336" t="s">
        <v>12</v>
      </c>
      <c r="G1336" t="s">
        <v>13</v>
      </c>
      <c r="H1336" t="s">
        <v>13</v>
      </c>
      <c r="I1336">
        <v>21</v>
      </c>
      <c r="J1336">
        <f>(moras__2[[#This Row],[EDAD]]-AVERAGE(I:I))/ _xlfn.STDEV.P(I:I)</f>
        <v>-1.4756197727899161</v>
      </c>
      <c r="K1336" t="str">
        <f>IF(ABS(moras__2[[#This Row],[Z-Score de edad]])&gt;1.96, "Atípico","Normal")</f>
        <v>Normal</v>
      </c>
      <c r="L1336">
        <f>(moras__2[[#This Row],[SALARIO]]-AVERAGE(C:C)) / _xlfn.STDEV.P(C:C)</f>
        <v>-0.75043610091112112</v>
      </c>
      <c r="M1336" t="str">
        <f>IF(ABS(moras__2[[#This Row],[Z-Score de salario]])&gt;1.96, "Atípico", "Normal")</f>
        <v>Normal</v>
      </c>
      <c r="N1336" s="5">
        <f t="shared" si="60"/>
        <v>48989.7</v>
      </c>
      <c r="O1336" s="5">
        <f t="shared" si="61"/>
        <v>21</v>
      </c>
      <c r="P1336" s="5" t="str">
        <f t="shared" si="62"/>
        <v>ASALARIADO</v>
      </c>
      <c r="Q1336" s="5" t="e">
        <f ca="1">IF($H1336="SI", $O1336, _xludf.NA())</f>
        <v>#NAME?</v>
      </c>
      <c r="R1336" s="5">
        <f>IF($H1336="NO",$O1336, _xludf.NA())</f>
        <v>21</v>
      </c>
      <c r="S1336" s="5" t="e">
        <f ca="1">IF($H1336="SI",$N1336, _xludf.NA())</f>
        <v>#NAME?</v>
      </c>
      <c r="T1336" s="5">
        <f>IF($H1336="NO",$N1336, _xludf.NA())</f>
        <v>48989.7</v>
      </c>
    </row>
    <row r="1337" spans="1:20" x14ac:dyDescent="0.3">
      <c r="A1337">
        <v>1336</v>
      </c>
      <c r="B1337" t="s">
        <v>9</v>
      </c>
      <c r="C1337">
        <v>977750</v>
      </c>
      <c r="D1337" t="s">
        <v>10</v>
      </c>
      <c r="E1337" t="s">
        <v>16</v>
      </c>
      <c r="F1337" t="s">
        <v>12</v>
      </c>
      <c r="G1337" t="s">
        <v>13</v>
      </c>
      <c r="H1337" t="s">
        <v>13</v>
      </c>
      <c r="I1337">
        <v>31</v>
      </c>
      <c r="J1337">
        <f>(moras__2[[#This Row],[EDAD]]-AVERAGE(I:I))/ _xlfn.STDEV.P(I:I)</f>
        <v>-0.769795843717061</v>
      </c>
      <c r="K1337" t="str">
        <f>IF(ABS(moras__2[[#This Row],[Z-Score de edad]])&gt;1.96, "Atípico","Normal")</f>
        <v>Normal</v>
      </c>
      <c r="L1337">
        <f>(moras__2[[#This Row],[SALARIO]]-AVERAGE(C:C)) / _xlfn.STDEV.P(C:C)</f>
        <v>0.39487891289422361</v>
      </c>
      <c r="M1337" t="str">
        <f>IF(ABS(moras__2[[#This Row],[Z-Score de salario]])&gt;1.96, "Atípico", "Normal")</f>
        <v>Normal</v>
      </c>
      <c r="N1337" s="5">
        <f t="shared" si="60"/>
        <v>977750</v>
      </c>
      <c r="O1337" s="5">
        <f t="shared" si="61"/>
        <v>31</v>
      </c>
      <c r="P1337" s="5" t="str">
        <f t="shared" si="62"/>
        <v>ASALARIADO</v>
      </c>
      <c r="Q1337" s="5" t="e">
        <f ca="1">IF($H1337="SI", $O1337, _xludf.NA())</f>
        <v>#NAME?</v>
      </c>
      <c r="R1337" s="5">
        <f>IF($H1337="NO",$O1337, _xludf.NA())</f>
        <v>31</v>
      </c>
      <c r="S1337" s="5" t="e">
        <f ca="1">IF($H1337="SI",$N1337, _xludf.NA())</f>
        <v>#NAME?</v>
      </c>
      <c r="T1337" s="5">
        <f>IF($H1337="NO",$N1337, _xludf.NA())</f>
        <v>977750</v>
      </c>
    </row>
    <row r="1338" spans="1:20" x14ac:dyDescent="0.3">
      <c r="A1338">
        <v>1337</v>
      </c>
      <c r="B1338" t="s">
        <v>9</v>
      </c>
      <c r="C1338">
        <v>305000</v>
      </c>
      <c r="D1338" t="s">
        <v>10</v>
      </c>
      <c r="E1338" t="s">
        <v>16</v>
      </c>
      <c r="F1338" t="s">
        <v>12</v>
      </c>
      <c r="G1338" t="s">
        <v>12</v>
      </c>
      <c r="H1338" t="s">
        <v>13</v>
      </c>
      <c r="I1338">
        <v>37</v>
      </c>
      <c r="J1338">
        <f>(moras__2[[#This Row],[EDAD]]-AVERAGE(I:I))/ _xlfn.STDEV.P(I:I)</f>
        <v>-0.34630148627334789</v>
      </c>
      <c r="K1338" t="str">
        <f>IF(ABS(moras__2[[#This Row],[Z-Score de edad]])&gt;1.96, "Atípico","Normal")</f>
        <v>Normal</v>
      </c>
      <c r="L1338">
        <f>(moras__2[[#This Row],[SALARIO]]-AVERAGE(C:C)) / _xlfn.STDEV.P(C:C)</f>
        <v>-0.4347330715301167</v>
      </c>
      <c r="M1338" t="str">
        <f>IF(ABS(moras__2[[#This Row],[Z-Score de salario]])&gt;1.96, "Atípico", "Normal")</f>
        <v>Normal</v>
      </c>
      <c r="N1338" s="5">
        <f t="shared" si="60"/>
        <v>305000</v>
      </c>
      <c r="O1338" s="5">
        <f t="shared" si="61"/>
        <v>37</v>
      </c>
      <c r="P1338" s="5" t="str">
        <f t="shared" si="62"/>
        <v>ASALARIADO</v>
      </c>
      <c r="Q1338" s="5" t="e">
        <f ca="1">IF($H1338="SI", $O1338, _xludf.NA())</f>
        <v>#NAME?</v>
      </c>
      <c r="R1338" s="5">
        <f>IF($H1338="NO",$O1338, _xludf.NA())</f>
        <v>37</v>
      </c>
      <c r="S1338" s="5" t="e">
        <f ca="1">IF($H1338="SI",$N1338, _xludf.NA())</f>
        <v>#NAME?</v>
      </c>
      <c r="T1338" s="5">
        <f>IF($H1338="NO",$N1338, _xludf.NA())</f>
        <v>305000</v>
      </c>
    </row>
    <row r="1339" spans="1:20" x14ac:dyDescent="0.3">
      <c r="A1339">
        <v>1338</v>
      </c>
      <c r="B1339" t="s">
        <v>15</v>
      </c>
      <c r="C1339">
        <v>297046</v>
      </c>
      <c r="D1339" t="s">
        <v>17</v>
      </c>
      <c r="E1339" t="s">
        <v>16</v>
      </c>
      <c r="F1339" t="s">
        <v>12</v>
      </c>
      <c r="G1339" t="s">
        <v>13</v>
      </c>
      <c r="H1339" t="s">
        <v>13</v>
      </c>
      <c r="I1339">
        <v>31</v>
      </c>
      <c r="J1339">
        <f>(moras__2[[#This Row],[EDAD]]-AVERAGE(I:I))/ _xlfn.STDEV.P(I:I)</f>
        <v>-0.769795843717061</v>
      </c>
      <c r="K1339" t="str">
        <f>IF(ABS(moras__2[[#This Row],[Z-Score de edad]])&gt;1.96, "Atípico","Normal")</f>
        <v>Normal</v>
      </c>
      <c r="L1339">
        <f>(moras__2[[#This Row],[SALARIO]]-AVERAGE(C:C)) / _xlfn.STDEV.P(C:C)</f>
        <v>-0.44454166866740574</v>
      </c>
      <c r="M1339" t="str">
        <f>IF(ABS(moras__2[[#This Row],[Z-Score de salario]])&gt;1.96, "Atípico", "Normal")</f>
        <v>Normal</v>
      </c>
      <c r="N1339" s="5">
        <f t="shared" si="60"/>
        <v>297046</v>
      </c>
      <c r="O1339" s="5">
        <f t="shared" si="61"/>
        <v>31</v>
      </c>
      <c r="P1339" s="5" t="str">
        <f t="shared" si="62"/>
        <v>ASEGURADO VOLUNTARIO</v>
      </c>
      <c r="Q1339" s="5" t="e">
        <f ca="1">IF($H1339="SI", $O1339, _xludf.NA())</f>
        <v>#NAME?</v>
      </c>
      <c r="R1339" s="5">
        <f>IF($H1339="NO",$O1339, _xludf.NA())</f>
        <v>31</v>
      </c>
      <c r="S1339" s="5" t="e">
        <f ca="1">IF($H1339="SI",$N1339, _xludf.NA())</f>
        <v>#NAME?</v>
      </c>
      <c r="T1339" s="5">
        <f>IF($H1339="NO",$N1339, _xludf.NA())</f>
        <v>297046</v>
      </c>
    </row>
    <row r="1340" spans="1:20" x14ac:dyDescent="0.3">
      <c r="A1340">
        <v>1339</v>
      </c>
      <c r="B1340" t="s">
        <v>9</v>
      </c>
      <c r="C1340">
        <v>65249.56</v>
      </c>
      <c r="D1340" t="s">
        <v>10</v>
      </c>
      <c r="E1340" t="s">
        <v>16</v>
      </c>
      <c r="F1340" t="s">
        <v>12</v>
      </c>
      <c r="G1340" t="s">
        <v>12</v>
      </c>
      <c r="H1340" t="s">
        <v>13</v>
      </c>
      <c r="I1340">
        <v>26</v>
      </c>
      <c r="J1340">
        <f>(moras__2[[#This Row],[EDAD]]-AVERAGE(I:I))/ _xlfn.STDEV.P(I:I)</f>
        <v>-1.1227078082534885</v>
      </c>
      <c r="K1340" t="str">
        <f>IF(ABS(moras__2[[#This Row],[Z-Score de edad]])&gt;1.96, "Atípico","Normal")</f>
        <v>Normal</v>
      </c>
      <c r="L1340">
        <f>(moras__2[[#This Row],[SALARIO]]-AVERAGE(C:C)) / _xlfn.STDEV.P(C:C)</f>
        <v>-0.73038500507899629</v>
      </c>
      <c r="M1340" t="str">
        <f>IF(ABS(moras__2[[#This Row],[Z-Score de salario]])&gt;1.96, "Atípico", "Normal")</f>
        <v>Normal</v>
      </c>
      <c r="N1340" s="5">
        <f t="shared" si="60"/>
        <v>65249.56</v>
      </c>
      <c r="O1340" s="5">
        <f t="shared" si="61"/>
        <v>26</v>
      </c>
      <c r="P1340" s="5" t="str">
        <f t="shared" si="62"/>
        <v>ASALARIADO</v>
      </c>
      <c r="Q1340" s="5" t="e">
        <f ca="1">IF($H1340="SI", $O1340, _xludf.NA())</f>
        <v>#NAME?</v>
      </c>
      <c r="R1340" s="5">
        <f>IF($H1340="NO",$O1340, _xludf.NA())</f>
        <v>26</v>
      </c>
      <c r="S1340" s="5" t="e">
        <f ca="1">IF($H1340="SI",$N1340, _xludf.NA())</f>
        <v>#NAME?</v>
      </c>
      <c r="T1340" s="5">
        <f>IF($H1340="NO",$N1340, _xludf.NA())</f>
        <v>65249.56</v>
      </c>
    </row>
    <row r="1341" spans="1:20" x14ac:dyDescent="0.3">
      <c r="A1341">
        <v>1340</v>
      </c>
      <c r="B1341" t="s">
        <v>15</v>
      </c>
      <c r="C1341">
        <v>659264</v>
      </c>
      <c r="D1341" t="s">
        <v>10</v>
      </c>
      <c r="E1341" t="s">
        <v>11</v>
      </c>
      <c r="F1341" t="s">
        <v>12</v>
      </c>
      <c r="G1341" t="s">
        <v>13</v>
      </c>
      <c r="H1341" t="s">
        <v>13</v>
      </c>
      <c r="I1341">
        <v>40</v>
      </c>
      <c r="J1341">
        <f>(moras__2[[#This Row],[EDAD]]-AVERAGE(I:I))/ _xlfn.STDEV.P(I:I)</f>
        <v>-0.13455430755149136</v>
      </c>
      <c r="K1341" t="str">
        <f>IF(ABS(moras__2[[#This Row],[Z-Score de edad]])&gt;1.96, "Atípico","Normal")</f>
        <v>Normal</v>
      </c>
      <c r="L1341">
        <f>(moras__2[[#This Row],[SALARIO]]-AVERAGE(C:C)) / _xlfn.STDEV.P(C:C)</f>
        <v>2.1330155008821568E-3</v>
      </c>
      <c r="M1341" t="str">
        <f>IF(ABS(moras__2[[#This Row],[Z-Score de salario]])&gt;1.96, "Atípico", "Normal")</f>
        <v>Normal</v>
      </c>
      <c r="N1341" s="5">
        <f t="shared" si="60"/>
        <v>659264</v>
      </c>
      <c r="O1341" s="5">
        <f t="shared" si="61"/>
        <v>40</v>
      </c>
      <c r="P1341" s="5" t="str">
        <f t="shared" si="62"/>
        <v>ASALARIADO</v>
      </c>
      <c r="Q1341" s="5" t="e">
        <f ca="1">IF($H1341="SI", $O1341, _xludf.NA())</f>
        <v>#NAME?</v>
      </c>
      <c r="R1341" s="5">
        <f>IF($H1341="NO",$O1341, _xludf.NA())</f>
        <v>40</v>
      </c>
      <c r="S1341" s="5" t="e">
        <f ca="1">IF($H1341="SI",$N1341, _xludf.NA())</f>
        <v>#NAME?</v>
      </c>
      <c r="T1341" s="5">
        <f>IF($H1341="NO",$N1341, _xludf.NA())</f>
        <v>659264</v>
      </c>
    </row>
    <row r="1342" spans="1:20" x14ac:dyDescent="0.3">
      <c r="A1342">
        <v>1341</v>
      </c>
      <c r="B1342" t="s">
        <v>15</v>
      </c>
      <c r="C1342">
        <v>896802.93</v>
      </c>
      <c r="D1342" t="s">
        <v>10</v>
      </c>
      <c r="E1342" t="s">
        <v>11</v>
      </c>
      <c r="F1342" t="s">
        <v>12</v>
      </c>
      <c r="G1342" t="s">
        <v>13</v>
      </c>
      <c r="H1342" t="s">
        <v>13</v>
      </c>
      <c r="I1342">
        <v>38</v>
      </c>
      <c r="J1342">
        <f>(moras__2[[#This Row],[EDAD]]-AVERAGE(I:I))/ _xlfn.STDEV.P(I:I)</f>
        <v>-0.27571909336606237</v>
      </c>
      <c r="K1342" t="str">
        <f>IF(ABS(moras__2[[#This Row],[Z-Score de edad]])&gt;1.96, "Atípico","Normal")</f>
        <v>Normal</v>
      </c>
      <c r="L1342">
        <f>(moras__2[[#This Row],[SALARIO]]-AVERAGE(C:C)) / _xlfn.STDEV.P(C:C)</f>
        <v>0.29505779156232326</v>
      </c>
      <c r="M1342" t="str">
        <f>IF(ABS(moras__2[[#This Row],[Z-Score de salario]])&gt;1.96, "Atípico", "Normal")</f>
        <v>Normal</v>
      </c>
      <c r="N1342" s="5">
        <f t="shared" si="60"/>
        <v>896802.93</v>
      </c>
      <c r="O1342" s="5">
        <f t="shared" si="61"/>
        <v>38</v>
      </c>
      <c r="P1342" s="5" t="str">
        <f t="shared" si="62"/>
        <v>ASALARIADO</v>
      </c>
      <c r="Q1342" s="5" t="e">
        <f ca="1">IF($H1342="SI", $O1342, _xludf.NA())</f>
        <v>#NAME?</v>
      </c>
      <c r="R1342" s="5">
        <f>IF($H1342="NO",$O1342, _xludf.NA())</f>
        <v>38</v>
      </c>
      <c r="S1342" s="5" t="e">
        <f ca="1">IF($H1342="SI",$N1342, _xludf.NA())</f>
        <v>#NAME?</v>
      </c>
      <c r="T1342" s="5">
        <f>IF($H1342="NO",$N1342, _xludf.NA())</f>
        <v>896802.93</v>
      </c>
    </row>
    <row r="1343" spans="1:20" x14ac:dyDescent="0.3">
      <c r="A1343">
        <v>1342</v>
      </c>
      <c r="B1343" t="s">
        <v>9</v>
      </c>
      <c r="C1343">
        <v>319572</v>
      </c>
      <c r="D1343" t="s">
        <v>10</v>
      </c>
      <c r="E1343" t="s">
        <v>16</v>
      </c>
      <c r="F1343" t="s">
        <v>12</v>
      </c>
      <c r="G1343" t="s">
        <v>13</v>
      </c>
      <c r="H1343" t="s">
        <v>12</v>
      </c>
      <c r="I1343">
        <v>38</v>
      </c>
      <c r="J1343">
        <f>(moras__2[[#This Row],[EDAD]]-AVERAGE(I:I))/ _xlfn.STDEV.P(I:I)</f>
        <v>-0.27571909336606237</v>
      </c>
      <c r="K1343" t="str">
        <f>IF(ABS(moras__2[[#This Row],[Z-Score de edad]])&gt;1.96, "Atípico","Normal")</f>
        <v>Normal</v>
      </c>
      <c r="L1343">
        <f>(moras__2[[#This Row],[SALARIO]]-AVERAGE(C:C)) / _xlfn.STDEV.P(C:C)</f>
        <v>-0.41676338615362996</v>
      </c>
      <c r="M1343" t="str">
        <f>IF(ABS(moras__2[[#This Row],[Z-Score de salario]])&gt;1.96, "Atípico", "Normal")</f>
        <v>Normal</v>
      </c>
      <c r="N1343" s="5">
        <f t="shared" si="60"/>
        <v>319572</v>
      </c>
      <c r="O1343" s="5">
        <f t="shared" si="61"/>
        <v>38</v>
      </c>
      <c r="P1343" s="5" t="str">
        <f t="shared" si="62"/>
        <v>ASALARIADO</v>
      </c>
      <c r="Q1343" s="5">
        <f>IF($H1343="SI", $O1343, _xludf.NA())</f>
        <v>38</v>
      </c>
      <c r="R1343" s="5" t="e">
        <f ca="1">IF($H1343="NO",$O1343, _xludf.NA())</f>
        <v>#NAME?</v>
      </c>
      <c r="S1343" s="5">
        <f>IF($H1343="SI",$N1343, _xludf.NA())</f>
        <v>319572</v>
      </c>
      <c r="T1343" s="5" t="e">
        <f ca="1">IF($H1343="NO",$N1343, _xludf.NA())</f>
        <v>#NAME?</v>
      </c>
    </row>
    <row r="1344" spans="1:20" x14ac:dyDescent="0.3">
      <c r="A1344">
        <v>1343</v>
      </c>
      <c r="B1344" t="s">
        <v>9</v>
      </c>
      <c r="C1344">
        <v>629292.61</v>
      </c>
      <c r="D1344" t="s">
        <v>10</v>
      </c>
      <c r="E1344" t="s">
        <v>16</v>
      </c>
      <c r="F1344" t="s">
        <v>12</v>
      </c>
      <c r="G1344" t="s">
        <v>13</v>
      </c>
      <c r="H1344" t="s">
        <v>13</v>
      </c>
      <c r="I1344">
        <v>42</v>
      </c>
      <c r="J1344">
        <f>(moras__2[[#This Row],[EDAD]]-AVERAGE(I:I))/ _xlfn.STDEV.P(I:I)</f>
        <v>6.6104782630796582E-3</v>
      </c>
      <c r="K1344" t="str">
        <f>IF(ABS(moras__2[[#This Row],[Z-Score de edad]])&gt;1.96, "Atípico","Normal")</f>
        <v>Normal</v>
      </c>
      <c r="L1344">
        <f>(moras__2[[#This Row],[SALARIO]]-AVERAGE(C:C)) / _xlfn.STDEV.P(C:C)</f>
        <v>-3.482666392513916E-2</v>
      </c>
      <c r="M1344" t="str">
        <f>IF(ABS(moras__2[[#This Row],[Z-Score de salario]])&gt;1.96, "Atípico", "Normal")</f>
        <v>Normal</v>
      </c>
      <c r="N1344" s="5">
        <f t="shared" si="60"/>
        <v>629292.61</v>
      </c>
      <c r="O1344" s="5">
        <f t="shared" si="61"/>
        <v>42</v>
      </c>
      <c r="P1344" s="5" t="str">
        <f t="shared" si="62"/>
        <v>ASALARIADO</v>
      </c>
      <c r="Q1344" s="5" t="e">
        <f ca="1">IF($H1344="SI", $O1344, _xludf.NA())</f>
        <v>#NAME?</v>
      </c>
      <c r="R1344" s="5">
        <f>IF($H1344="NO",$O1344, _xludf.NA())</f>
        <v>42</v>
      </c>
      <c r="S1344" s="5" t="e">
        <f ca="1">IF($H1344="SI",$N1344, _xludf.NA())</f>
        <v>#NAME?</v>
      </c>
      <c r="T1344" s="5">
        <f>IF($H1344="NO",$N1344, _xludf.NA())</f>
        <v>629292.61</v>
      </c>
    </row>
    <row r="1345" spans="1:20" x14ac:dyDescent="0.3">
      <c r="A1345">
        <v>1344</v>
      </c>
      <c r="B1345" t="s">
        <v>15</v>
      </c>
      <c r="C1345">
        <v>1408126</v>
      </c>
      <c r="D1345" t="s">
        <v>10</v>
      </c>
      <c r="E1345" t="s">
        <v>11</v>
      </c>
      <c r="F1345" t="s">
        <v>12</v>
      </c>
      <c r="G1345" t="s">
        <v>13</v>
      </c>
      <c r="H1345" t="s">
        <v>13</v>
      </c>
      <c r="I1345">
        <v>37</v>
      </c>
      <c r="J1345">
        <f>(moras__2[[#This Row],[EDAD]]-AVERAGE(I:I))/ _xlfn.STDEV.P(I:I)</f>
        <v>-0.34630148627334789</v>
      </c>
      <c r="K1345" t="str">
        <f>IF(ABS(moras__2[[#This Row],[Z-Score de edad]])&gt;1.96, "Atípico","Normal")</f>
        <v>Normal</v>
      </c>
      <c r="L1345">
        <f>(moras__2[[#This Row],[SALARIO]]-AVERAGE(C:C)) / _xlfn.STDEV.P(C:C)</f>
        <v>0.92560368050271102</v>
      </c>
      <c r="M1345" t="str">
        <f>IF(ABS(moras__2[[#This Row],[Z-Score de salario]])&gt;1.96, "Atípico", "Normal")</f>
        <v>Normal</v>
      </c>
      <c r="N1345" s="5">
        <f t="shared" si="60"/>
        <v>1408126</v>
      </c>
      <c r="O1345" s="5">
        <f t="shared" si="61"/>
        <v>37</v>
      </c>
      <c r="P1345" s="5" t="str">
        <f t="shared" si="62"/>
        <v>ASALARIADO</v>
      </c>
      <c r="Q1345" s="5" t="e">
        <f ca="1">IF($H1345="SI", $O1345, _xludf.NA())</f>
        <v>#NAME?</v>
      </c>
      <c r="R1345" s="5">
        <f>IF($H1345="NO",$O1345, _xludf.NA())</f>
        <v>37</v>
      </c>
      <c r="S1345" s="5" t="e">
        <f ca="1">IF($H1345="SI",$N1345, _xludf.NA())</f>
        <v>#NAME?</v>
      </c>
      <c r="T1345" s="5">
        <f>IF($H1345="NO",$N1345, _xludf.NA())</f>
        <v>1408126</v>
      </c>
    </row>
    <row r="1346" spans="1:20" x14ac:dyDescent="0.3">
      <c r="A1346">
        <v>1345</v>
      </c>
      <c r="B1346" t="s">
        <v>9</v>
      </c>
      <c r="C1346">
        <v>1575682</v>
      </c>
      <c r="D1346" t="s">
        <v>10</v>
      </c>
      <c r="E1346" t="s">
        <v>11</v>
      </c>
      <c r="F1346" t="s">
        <v>12</v>
      </c>
      <c r="G1346" t="s">
        <v>13</v>
      </c>
      <c r="H1346" t="s">
        <v>13</v>
      </c>
      <c r="I1346">
        <v>38</v>
      </c>
      <c r="J1346">
        <f>(moras__2[[#This Row],[EDAD]]-AVERAGE(I:I))/ _xlfn.STDEV.P(I:I)</f>
        <v>-0.27571909336606237</v>
      </c>
      <c r="K1346" t="str">
        <f>IF(ABS(moras__2[[#This Row],[Z-Score de edad]])&gt;1.96, "Atípico","Normal")</f>
        <v>Normal</v>
      </c>
      <c r="L1346">
        <f>(moras__2[[#This Row],[SALARIO]]-AVERAGE(C:C)) / _xlfn.STDEV.P(C:C)</f>
        <v>1.1322279326947655</v>
      </c>
      <c r="M1346" t="str">
        <f>IF(ABS(moras__2[[#This Row],[Z-Score de salario]])&gt;1.96, "Atípico", "Normal")</f>
        <v>Normal</v>
      </c>
      <c r="N1346" s="5">
        <f t="shared" si="60"/>
        <v>1575682</v>
      </c>
      <c r="O1346" s="5">
        <f t="shared" si="61"/>
        <v>38</v>
      </c>
      <c r="P1346" s="5" t="str">
        <f t="shared" si="62"/>
        <v>ASALARIADO</v>
      </c>
      <c r="Q1346" s="5" t="e">
        <f ca="1">IF($H1346="SI", $O1346, _xludf.NA())</f>
        <v>#NAME?</v>
      </c>
      <c r="R1346" s="5">
        <f>IF($H1346="NO",$O1346, _xludf.NA())</f>
        <v>38</v>
      </c>
      <c r="S1346" s="5" t="e">
        <f ca="1">IF($H1346="SI",$N1346, _xludf.NA())</f>
        <v>#NAME?</v>
      </c>
      <c r="T1346" s="5">
        <f>IF($H1346="NO",$N1346, _xludf.NA())</f>
        <v>1575682</v>
      </c>
    </row>
    <row r="1347" spans="1:20" x14ac:dyDescent="0.3">
      <c r="A1347">
        <v>1346</v>
      </c>
      <c r="B1347" t="s">
        <v>15</v>
      </c>
      <c r="C1347">
        <v>268333.33</v>
      </c>
      <c r="D1347" t="s">
        <v>10</v>
      </c>
      <c r="E1347" t="s">
        <v>16</v>
      </c>
      <c r="F1347" t="s">
        <v>12</v>
      </c>
      <c r="G1347" t="s">
        <v>13</v>
      </c>
      <c r="H1347" t="s">
        <v>13</v>
      </c>
      <c r="I1347">
        <v>29</v>
      </c>
      <c r="J1347">
        <f>(moras__2[[#This Row],[EDAD]]-AVERAGE(I:I))/ _xlfn.STDEV.P(I:I)</f>
        <v>-0.91096062953163204</v>
      </c>
      <c r="K1347" t="str">
        <f>IF(ABS(moras__2[[#This Row],[Z-Score de edad]])&gt;1.96, "Atípico","Normal")</f>
        <v>Normal</v>
      </c>
      <c r="L1347">
        <f>(moras__2[[#This Row],[SALARIO]]-AVERAGE(C:C)) / _xlfn.STDEV.P(C:C)</f>
        <v>-0.4799491382130337</v>
      </c>
      <c r="M1347" t="str">
        <f>IF(ABS(moras__2[[#This Row],[Z-Score de salario]])&gt;1.96, "Atípico", "Normal")</f>
        <v>Normal</v>
      </c>
      <c r="N1347" s="5">
        <f t="shared" ref="N1347:N1410" si="63">IF(ISBLANK(C1347),  MEDIAN($C$2:$C$5001), C1347)</f>
        <v>268333.33</v>
      </c>
      <c r="O1347" s="5">
        <f t="shared" ref="O1347:O1410" si="64">IF(ISBLANK(I1347), MEDIAN($I$2:$I$5001), I1347)</f>
        <v>29</v>
      </c>
      <c r="P1347" s="5" t="str">
        <f t="shared" ref="P1347:P1410" si="65">IF(ISBLANK(D1347), "ASALARIADO", D1347)</f>
        <v>ASALARIADO</v>
      </c>
      <c r="Q1347" s="5" t="e">
        <f ca="1">IF($H1347="SI", $O1347, _xludf.NA())</f>
        <v>#NAME?</v>
      </c>
      <c r="R1347" s="5">
        <f>IF($H1347="NO",$O1347, _xludf.NA())</f>
        <v>29</v>
      </c>
      <c r="S1347" s="5" t="e">
        <f ca="1">IF($H1347="SI",$N1347, _xludf.NA())</f>
        <v>#NAME?</v>
      </c>
      <c r="T1347" s="5">
        <f>IF($H1347="NO",$N1347, _xludf.NA())</f>
        <v>268333.33</v>
      </c>
    </row>
    <row r="1348" spans="1:20" x14ac:dyDescent="0.3">
      <c r="A1348">
        <v>1347</v>
      </c>
      <c r="B1348" t="s">
        <v>15</v>
      </c>
      <c r="C1348">
        <v>308000</v>
      </c>
      <c r="D1348" t="s">
        <v>10</v>
      </c>
      <c r="E1348" t="s">
        <v>16</v>
      </c>
      <c r="F1348" t="s">
        <v>12</v>
      </c>
      <c r="G1348" t="s">
        <v>13</v>
      </c>
      <c r="H1348" t="s">
        <v>13</v>
      </c>
      <c r="I1348">
        <v>57</v>
      </c>
      <c r="J1348">
        <f>(moras__2[[#This Row],[EDAD]]-AVERAGE(I:I))/ _xlfn.STDEV.P(I:I)</f>
        <v>1.0653463718723624</v>
      </c>
      <c r="K1348" t="str">
        <f>IF(ABS(moras__2[[#This Row],[Z-Score de edad]])&gt;1.96, "Atípico","Normal")</f>
        <v>Normal</v>
      </c>
      <c r="L1348">
        <f>(moras__2[[#This Row],[SALARIO]]-AVERAGE(C:C)) / _xlfn.STDEV.P(C:C)</f>
        <v>-0.43103357550146859</v>
      </c>
      <c r="M1348" t="str">
        <f>IF(ABS(moras__2[[#This Row],[Z-Score de salario]])&gt;1.96, "Atípico", "Normal")</f>
        <v>Normal</v>
      </c>
      <c r="N1348" s="5">
        <f t="shared" si="63"/>
        <v>308000</v>
      </c>
      <c r="O1348" s="5">
        <f t="shared" si="64"/>
        <v>57</v>
      </c>
      <c r="P1348" s="5" t="str">
        <f t="shared" si="65"/>
        <v>ASALARIADO</v>
      </c>
      <c r="Q1348" s="5" t="e">
        <f ca="1">IF($H1348="SI", $O1348, _xludf.NA())</f>
        <v>#NAME?</v>
      </c>
      <c r="R1348" s="5">
        <f>IF($H1348="NO",$O1348, _xludf.NA())</f>
        <v>57</v>
      </c>
      <c r="S1348" s="5" t="e">
        <f ca="1">IF($H1348="SI",$N1348, _xludf.NA())</f>
        <v>#NAME?</v>
      </c>
      <c r="T1348" s="5">
        <f>IF($H1348="NO",$N1348, _xludf.NA())</f>
        <v>308000</v>
      </c>
    </row>
    <row r="1349" spans="1:20" x14ac:dyDescent="0.3">
      <c r="A1349">
        <v>1348</v>
      </c>
      <c r="B1349" t="s">
        <v>9</v>
      </c>
      <c r="C1349">
        <v>350000</v>
      </c>
      <c r="D1349" t="s">
        <v>10</v>
      </c>
      <c r="E1349" t="s">
        <v>16</v>
      </c>
      <c r="F1349" t="s">
        <v>12</v>
      </c>
      <c r="G1349" t="s">
        <v>13</v>
      </c>
      <c r="H1349" t="s">
        <v>12</v>
      </c>
      <c r="I1349">
        <v>31</v>
      </c>
      <c r="J1349">
        <f>(moras__2[[#This Row],[EDAD]]-AVERAGE(I:I))/ _xlfn.STDEV.P(I:I)</f>
        <v>-0.769795843717061</v>
      </c>
      <c r="K1349" t="str">
        <f>IF(ABS(moras__2[[#This Row],[Z-Score de edad]])&gt;1.96, "Atípico","Normal")</f>
        <v>Normal</v>
      </c>
      <c r="L1349">
        <f>(moras__2[[#This Row],[SALARIO]]-AVERAGE(C:C)) / _xlfn.STDEV.P(C:C)</f>
        <v>-0.37924063110039496</v>
      </c>
      <c r="M1349" t="str">
        <f>IF(ABS(moras__2[[#This Row],[Z-Score de salario]])&gt;1.96, "Atípico", "Normal")</f>
        <v>Normal</v>
      </c>
      <c r="N1349" s="5">
        <f t="shared" si="63"/>
        <v>350000</v>
      </c>
      <c r="O1349" s="5">
        <f t="shared" si="64"/>
        <v>31</v>
      </c>
      <c r="P1349" s="5" t="str">
        <f t="shared" si="65"/>
        <v>ASALARIADO</v>
      </c>
      <c r="Q1349" s="5">
        <f>IF($H1349="SI", $O1349, _xludf.NA())</f>
        <v>31</v>
      </c>
      <c r="R1349" s="5" t="e">
        <f ca="1">IF($H1349="NO",$O1349, _xludf.NA())</f>
        <v>#NAME?</v>
      </c>
      <c r="S1349" s="5">
        <f>IF($H1349="SI",$N1349, _xludf.NA())</f>
        <v>350000</v>
      </c>
      <c r="T1349" s="5" t="e">
        <f ca="1">IF($H1349="NO",$N1349, _xludf.NA())</f>
        <v>#NAME?</v>
      </c>
    </row>
    <row r="1350" spans="1:20" x14ac:dyDescent="0.3">
      <c r="A1350">
        <v>1349</v>
      </c>
      <c r="B1350" t="s">
        <v>15</v>
      </c>
      <c r="C1350">
        <v>590706.5</v>
      </c>
      <c r="D1350" t="s">
        <v>10</v>
      </c>
      <c r="E1350" t="s">
        <v>11</v>
      </c>
      <c r="F1350" t="s">
        <v>12</v>
      </c>
      <c r="G1350" t="s">
        <v>13</v>
      </c>
      <c r="H1350" t="s">
        <v>13</v>
      </c>
      <c r="I1350">
        <v>32</v>
      </c>
      <c r="J1350">
        <f>(moras__2[[#This Row],[EDAD]]-AVERAGE(I:I))/ _xlfn.STDEV.P(I:I)</f>
        <v>-0.69921345080977548</v>
      </c>
      <c r="K1350" t="str">
        <f>IF(ABS(moras__2[[#This Row],[Z-Score de edad]])&gt;1.96, "Atípico","Normal")</f>
        <v>Normal</v>
      </c>
      <c r="L1350">
        <f>(moras__2[[#This Row],[SALARIO]]-AVERAGE(C:C)) / _xlfn.STDEV.P(C:C)</f>
        <v>-8.240971749379894E-2</v>
      </c>
      <c r="M1350" t="str">
        <f>IF(ABS(moras__2[[#This Row],[Z-Score de salario]])&gt;1.96, "Atípico", "Normal")</f>
        <v>Normal</v>
      </c>
      <c r="N1350" s="5">
        <f t="shared" si="63"/>
        <v>590706.5</v>
      </c>
      <c r="O1350" s="5">
        <f t="shared" si="64"/>
        <v>32</v>
      </c>
      <c r="P1350" s="5" t="str">
        <f t="shared" si="65"/>
        <v>ASALARIADO</v>
      </c>
      <c r="Q1350" s="5" t="e">
        <f ca="1">IF($H1350="SI", $O1350, _xludf.NA())</f>
        <v>#NAME?</v>
      </c>
      <c r="R1350" s="5">
        <f>IF($H1350="NO",$O1350, _xludf.NA())</f>
        <v>32</v>
      </c>
      <c r="S1350" s="5" t="e">
        <f ca="1">IF($H1350="SI",$N1350, _xludf.NA())</f>
        <v>#NAME?</v>
      </c>
      <c r="T1350" s="5">
        <f>IF($H1350="NO",$N1350, _xludf.NA())</f>
        <v>590706.5</v>
      </c>
    </row>
    <row r="1351" spans="1:20" x14ac:dyDescent="0.3">
      <c r="A1351">
        <v>1350</v>
      </c>
      <c r="B1351" t="s">
        <v>15</v>
      </c>
      <c r="C1351">
        <v>759928</v>
      </c>
      <c r="D1351" t="s">
        <v>14</v>
      </c>
      <c r="E1351" t="s">
        <v>11</v>
      </c>
      <c r="F1351" t="s">
        <v>12</v>
      </c>
      <c r="G1351" t="s">
        <v>13</v>
      </c>
      <c r="H1351" t="s">
        <v>13</v>
      </c>
      <c r="I1351">
        <v>78</v>
      </c>
      <c r="J1351">
        <f>(moras__2[[#This Row],[EDAD]]-AVERAGE(I:I))/ _xlfn.STDEV.P(I:I)</f>
        <v>2.5475766229253582</v>
      </c>
      <c r="K1351" t="str">
        <f>IF(ABS(moras__2[[#This Row],[Z-Score de edad]])&gt;1.96, "Atípico","Normal")</f>
        <v>Atípico</v>
      </c>
      <c r="L1351">
        <f>(moras__2[[#This Row],[SALARIO]]-AVERAGE(C:C)) / _xlfn.STDEV.P(C:C)</f>
        <v>0.12626837157682685</v>
      </c>
      <c r="M1351" t="str">
        <f>IF(ABS(moras__2[[#This Row],[Z-Score de salario]])&gt;1.96, "Atípico", "Normal")</f>
        <v>Normal</v>
      </c>
      <c r="N1351" s="5">
        <f t="shared" si="63"/>
        <v>759928</v>
      </c>
      <c r="O1351" s="5">
        <f t="shared" si="64"/>
        <v>78</v>
      </c>
      <c r="P1351" s="5" t="str">
        <f t="shared" si="65"/>
        <v>PENSIONADOS EN SU PROPIO SISTEMA</v>
      </c>
      <c r="Q1351" s="5" t="e">
        <f ca="1">IF($H1351="SI", $O1351, _xludf.NA())</f>
        <v>#NAME?</v>
      </c>
      <c r="R1351" s="5">
        <f>IF($H1351="NO",$O1351, _xludf.NA())</f>
        <v>78</v>
      </c>
      <c r="S1351" s="5" t="e">
        <f ca="1">IF($H1351="SI",$N1351, _xludf.NA())</f>
        <v>#NAME?</v>
      </c>
      <c r="T1351" s="5">
        <f>IF($H1351="NO",$N1351, _xludf.NA())</f>
        <v>759928</v>
      </c>
    </row>
    <row r="1352" spans="1:20" x14ac:dyDescent="0.3">
      <c r="A1352">
        <v>1351</v>
      </c>
      <c r="B1352" t="s">
        <v>9</v>
      </c>
      <c r="C1352">
        <v>182669.09</v>
      </c>
      <c r="D1352" t="s">
        <v>10</v>
      </c>
      <c r="E1352" t="s">
        <v>11</v>
      </c>
      <c r="F1352" t="s">
        <v>12</v>
      </c>
      <c r="G1352" t="s">
        <v>13</v>
      </c>
      <c r="H1352" t="s">
        <v>13</v>
      </c>
      <c r="I1352">
        <v>37</v>
      </c>
      <c r="J1352">
        <f>(moras__2[[#This Row],[EDAD]]-AVERAGE(I:I))/ _xlfn.STDEV.P(I:I)</f>
        <v>-0.34630148627334789</v>
      </c>
      <c r="K1352" t="str">
        <f>IF(ABS(moras__2[[#This Row],[Z-Score de edad]])&gt;1.96, "Atípico","Normal")</f>
        <v>Normal</v>
      </c>
      <c r="L1352">
        <f>(moras__2[[#This Row],[SALARIO]]-AVERAGE(C:C)) / _xlfn.STDEV.P(C:C)</f>
        <v>-0.5855873101054202</v>
      </c>
      <c r="M1352" t="str">
        <f>IF(ABS(moras__2[[#This Row],[Z-Score de salario]])&gt;1.96, "Atípico", "Normal")</f>
        <v>Normal</v>
      </c>
      <c r="N1352" s="5">
        <f t="shared" si="63"/>
        <v>182669.09</v>
      </c>
      <c r="O1352" s="5">
        <f t="shared" si="64"/>
        <v>37</v>
      </c>
      <c r="P1352" s="5" t="str">
        <f t="shared" si="65"/>
        <v>ASALARIADO</v>
      </c>
      <c r="Q1352" s="5" t="e">
        <f ca="1">IF($H1352="SI", $O1352, _xludf.NA())</f>
        <v>#NAME?</v>
      </c>
      <c r="R1352" s="5">
        <f>IF($H1352="NO",$O1352, _xludf.NA())</f>
        <v>37</v>
      </c>
      <c r="S1352" s="5" t="e">
        <f ca="1">IF($H1352="SI",$N1352, _xludf.NA())</f>
        <v>#NAME?</v>
      </c>
      <c r="T1352" s="5">
        <f>IF($H1352="NO",$N1352, _xludf.NA())</f>
        <v>182669.09</v>
      </c>
    </row>
    <row r="1353" spans="1:20" x14ac:dyDescent="0.3">
      <c r="A1353">
        <v>1352</v>
      </c>
      <c r="B1353" t="s">
        <v>9</v>
      </c>
      <c r="C1353">
        <v>1954127</v>
      </c>
      <c r="D1353" t="s">
        <v>10</v>
      </c>
      <c r="E1353" t="s">
        <v>11</v>
      </c>
      <c r="F1353" t="s">
        <v>12</v>
      </c>
      <c r="G1353" t="s">
        <v>13</v>
      </c>
      <c r="H1353" t="s">
        <v>13</v>
      </c>
      <c r="I1353">
        <v>63</v>
      </c>
      <c r="J1353">
        <f>(moras__2[[#This Row],[EDAD]]-AVERAGE(I:I))/ _xlfn.STDEV.P(I:I)</f>
        <v>1.4888407293160755</v>
      </c>
      <c r="K1353" t="str">
        <f>IF(ABS(moras__2[[#This Row],[Z-Score de edad]])&gt;1.96, "Atípico","Normal")</f>
        <v>Normal</v>
      </c>
      <c r="L1353">
        <f>(moras__2[[#This Row],[SALARIO]]-AVERAGE(C:C)) / _xlfn.STDEV.P(C:C)</f>
        <v>1.5989131908820111</v>
      </c>
      <c r="M1353" t="str">
        <f>IF(ABS(moras__2[[#This Row],[Z-Score de salario]])&gt;1.96, "Atípico", "Normal")</f>
        <v>Normal</v>
      </c>
      <c r="N1353" s="5">
        <f t="shared" si="63"/>
        <v>1954127</v>
      </c>
      <c r="O1353" s="5">
        <f t="shared" si="64"/>
        <v>63</v>
      </c>
      <c r="P1353" s="5" t="str">
        <f t="shared" si="65"/>
        <v>ASALARIADO</v>
      </c>
      <c r="Q1353" s="5" t="e">
        <f ca="1">IF($H1353="SI", $O1353, _xludf.NA())</f>
        <v>#NAME?</v>
      </c>
      <c r="R1353" s="5">
        <f>IF($H1353="NO",$O1353, _xludf.NA())</f>
        <v>63</v>
      </c>
      <c r="S1353" s="5" t="e">
        <f ca="1">IF($H1353="SI",$N1353, _xludf.NA())</f>
        <v>#NAME?</v>
      </c>
      <c r="T1353" s="5">
        <f>IF($H1353="NO",$N1353, _xludf.NA())</f>
        <v>1954127</v>
      </c>
    </row>
    <row r="1354" spans="1:20" x14ac:dyDescent="0.3">
      <c r="A1354">
        <v>1353</v>
      </c>
      <c r="B1354" t="s">
        <v>15</v>
      </c>
      <c r="C1354">
        <v>727896.34</v>
      </c>
      <c r="D1354" t="s">
        <v>10</v>
      </c>
      <c r="E1354" t="s">
        <v>11</v>
      </c>
      <c r="F1354" t="s">
        <v>12</v>
      </c>
      <c r="G1354" t="s">
        <v>13</v>
      </c>
      <c r="H1354" t="s">
        <v>13</v>
      </c>
      <c r="I1354">
        <v>28</v>
      </c>
      <c r="J1354">
        <f>(moras__2[[#This Row],[EDAD]]-AVERAGE(I:I))/ _xlfn.STDEV.P(I:I)</f>
        <v>-0.98154302243891756</v>
      </c>
      <c r="K1354" t="str">
        <f>IF(ABS(moras__2[[#This Row],[Z-Score de edad]])&gt;1.96, "Atípico","Normal")</f>
        <v>Normal</v>
      </c>
      <c r="L1354">
        <f>(moras__2[[#This Row],[SALARIO]]-AVERAGE(C:C)) / _xlfn.STDEV.P(C:C)</f>
        <v>8.6768038589824556E-2</v>
      </c>
      <c r="M1354" t="str">
        <f>IF(ABS(moras__2[[#This Row],[Z-Score de salario]])&gt;1.96, "Atípico", "Normal")</f>
        <v>Normal</v>
      </c>
      <c r="N1354" s="5">
        <f t="shared" si="63"/>
        <v>727896.34</v>
      </c>
      <c r="O1354" s="5">
        <f t="shared" si="64"/>
        <v>28</v>
      </c>
      <c r="P1354" s="5" t="str">
        <f t="shared" si="65"/>
        <v>ASALARIADO</v>
      </c>
      <c r="Q1354" s="5" t="e">
        <f ca="1">IF($H1354="SI", $O1354, _xludf.NA())</f>
        <v>#NAME?</v>
      </c>
      <c r="R1354" s="5">
        <f>IF($H1354="NO",$O1354, _xludf.NA())</f>
        <v>28</v>
      </c>
      <c r="S1354" s="5" t="e">
        <f ca="1">IF($H1354="SI",$N1354, _xludf.NA())</f>
        <v>#NAME?</v>
      </c>
      <c r="T1354" s="5">
        <f>IF($H1354="NO",$N1354, _xludf.NA())</f>
        <v>727896.34</v>
      </c>
    </row>
    <row r="1355" spans="1:20" x14ac:dyDescent="0.3">
      <c r="A1355">
        <v>1354</v>
      </c>
      <c r="B1355" t="s">
        <v>9</v>
      </c>
      <c r="C1355">
        <v>300018</v>
      </c>
      <c r="D1355" t="s">
        <v>18</v>
      </c>
      <c r="E1355" t="s">
        <v>16</v>
      </c>
      <c r="F1355" t="s">
        <v>12</v>
      </c>
      <c r="G1355" t="s">
        <v>13</v>
      </c>
      <c r="H1355" t="s">
        <v>12</v>
      </c>
      <c r="I1355">
        <v>53</v>
      </c>
      <c r="J1355">
        <f>(moras__2[[#This Row],[EDAD]]-AVERAGE(I:I))/ _xlfn.STDEV.P(I:I)</f>
        <v>0.78301680024322029</v>
      </c>
      <c r="K1355" t="str">
        <f>IF(ABS(moras__2[[#This Row],[Z-Score de edad]])&gt;1.96, "Atípico","Normal")</f>
        <v>Normal</v>
      </c>
      <c r="L1355">
        <f>(moras__2[[#This Row],[SALARIO]]-AVERAGE(C:C)) / _xlfn.STDEV.P(C:C)</f>
        <v>-0.44087670126835837</v>
      </c>
      <c r="M1355" t="str">
        <f>IF(ABS(moras__2[[#This Row],[Z-Score de salario]])&gt;1.96, "Atípico", "Normal")</f>
        <v>Normal</v>
      </c>
      <c r="N1355" s="5">
        <f t="shared" si="63"/>
        <v>300018</v>
      </c>
      <c r="O1355" s="5">
        <f t="shared" si="64"/>
        <v>53</v>
      </c>
      <c r="P1355" s="5" t="str">
        <f t="shared" si="65"/>
        <v>TRABAJADOR INDEPENDIENTE</v>
      </c>
      <c r="Q1355" s="5">
        <f>IF($H1355="SI", $O1355, _xludf.NA())</f>
        <v>53</v>
      </c>
      <c r="R1355" s="5" t="e">
        <f ca="1">IF($H1355="NO",$O1355, _xludf.NA())</f>
        <v>#NAME?</v>
      </c>
      <c r="S1355" s="5">
        <f>IF($H1355="SI",$N1355, _xludf.NA())</f>
        <v>300018</v>
      </c>
      <c r="T1355" s="5" t="e">
        <f ca="1">IF($H1355="NO",$N1355, _xludf.NA())</f>
        <v>#NAME?</v>
      </c>
    </row>
    <row r="1356" spans="1:20" x14ac:dyDescent="0.3">
      <c r="A1356">
        <v>1355</v>
      </c>
      <c r="B1356" t="s">
        <v>9</v>
      </c>
      <c r="C1356">
        <v>428100</v>
      </c>
      <c r="D1356" t="s">
        <v>10</v>
      </c>
      <c r="E1356" t="s">
        <v>11</v>
      </c>
      <c r="F1356" t="s">
        <v>12</v>
      </c>
      <c r="G1356" t="s">
        <v>13</v>
      </c>
      <c r="H1356" t="s">
        <v>13</v>
      </c>
      <c r="I1356">
        <v>22</v>
      </c>
      <c r="J1356">
        <f>(moras__2[[#This Row],[EDAD]]-AVERAGE(I:I))/ _xlfn.STDEV.P(I:I)</f>
        <v>-1.4050373798826306</v>
      </c>
      <c r="K1356" t="str">
        <f>IF(ABS(moras__2[[#This Row],[Z-Score de edad]])&gt;1.96, "Atípico","Normal")</f>
        <v>Normal</v>
      </c>
      <c r="L1356">
        <f>(moras__2[[#This Row],[SALARIO]]-AVERAGE(C:C)) / _xlfn.STDEV.P(C:C)</f>
        <v>-0.28293041782125566</v>
      </c>
      <c r="M1356" t="str">
        <f>IF(ABS(moras__2[[#This Row],[Z-Score de salario]])&gt;1.96, "Atípico", "Normal")</f>
        <v>Normal</v>
      </c>
      <c r="N1356" s="5">
        <f t="shared" si="63"/>
        <v>428100</v>
      </c>
      <c r="O1356" s="5">
        <f t="shared" si="64"/>
        <v>22</v>
      </c>
      <c r="P1356" s="5" t="str">
        <f t="shared" si="65"/>
        <v>ASALARIADO</v>
      </c>
      <c r="Q1356" s="5" t="e">
        <f ca="1">IF($H1356="SI", $O1356, _xludf.NA())</f>
        <v>#NAME?</v>
      </c>
      <c r="R1356" s="5">
        <f>IF($H1356="NO",$O1356, _xludf.NA())</f>
        <v>22</v>
      </c>
      <c r="S1356" s="5" t="e">
        <f ca="1">IF($H1356="SI",$N1356, _xludf.NA())</f>
        <v>#NAME?</v>
      </c>
      <c r="T1356" s="5">
        <f>IF($H1356="NO",$N1356, _xludf.NA())</f>
        <v>428100</v>
      </c>
    </row>
    <row r="1357" spans="1:20" x14ac:dyDescent="0.3">
      <c r="A1357">
        <v>1356</v>
      </c>
      <c r="B1357" t="s">
        <v>15</v>
      </c>
      <c r="C1357">
        <v>359544.27</v>
      </c>
      <c r="D1357" t="s">
        <v>21</v>
      </c>
      <c r="E1357" t="s">
        <v>16</v>
      </c>
      <c r="F1357" t="s">
        <v>12</v>
      </c>
      <c r="G1357" t="s">
        <v>12</v>
      </c>
      <c r="H1357" t="s">
        <v>13</v>
      </c>
      <c r="I1357">
        <v>35</v>
      </c>
      <c r="J1357">
        <f>(moras__2[[#This Row],[EDAD]]-AVERAGE(I:I))/ _xlfn.STDEV.P(I:I)</f>
        <v>-0.48746627208791893</v>
      </c>
      <c r="K1357" t="str">
        <f>IF(ABS(moras__2[[#This Row],[Z-Score de edad]])&gt;1.96, "Atípico","Normal")</f>
        <v>Normal</v>
      </c>
      <c r="L1357">
        <f>(moras__2[[#This Row],[SALARIO]]-AVERAGE(C:C)) / _xlfn.STDEV.P(C:C)</f>
        <v>-0.36747096811327984</v>
      </c>
      <c r="M1357" t="str">
        <f>IF(ABS(moras__2[[#This Row],[Z-Score de salario]])&gt;1.96, "Atípico", "Normal")</f>
        <v>Normal</v>
      </c>
      <c r="N1357" s="5">
        <f t="shared" si="63"/>
        <v>359544.27</v>
      </c>
      <c r="O1357" s="5">
        <f t="shared" si="64"/>
        <v>35</v>
      </c>
      <c r="P1357" s="5" t="str">
        <f t="shared" si="65"/>
        <v>CONVENIOS ESPECIALES DE ASEGURADOS VOLUNTARIOS</v>
      </c>
      <c r="Q1357" s="5" t="e">
        <f ca="1">IF($H1357="SI", $O1357, _xludf.NA())</f>
        <v>#NAME?</v>
      </c>
      <c r="R1357" s="5">
        <f>IF($H1357="NO",$O1357, _xludf.NA())</f>
        <v>35</v>
      </c>
      <c r="S1357" s="5" t="e">
        <f ca="1">IF($H1357="SI",$N1357, _xludf.NA())</f>
        <v>#NAME?</v>
      </c>
      <c r="T1357" s="5">
        <f>IF($H1357="NO",$N1357, _xludf.NA())</f>
        <v>359544.27</v>
      </c>
    </row>
    <row r="1358" spans="1:20" x14ac:dyDescent="0.3">
      <c r="A1358">
        <v>1357</v>
      </c>
      <c r="B1358" t="s">
        <v>15</v>
      </c>
      <c r="C1358">
        <v>297046</v>
      </c>
      <c r="D1358" t="s">
        <v>17</v>
      </c>
      <c r="E1358" t="s">
        <v>16</v>
      </c>
      <c r="F1358" t="s">
        <v>12</v>
      </c>
      <c r="G1358" t="s">
        <v>13</v>
      </c>
      <c r="H1358" t="s">
        <v>13</v>
      </c>
      <c r="I1358">
        <v>40</v>
      </c>
      <c r="J1358">
        <f>(moras__2[[#This Row],[EDAD]]-AVERAGE(I:I))/ _xlfn.STDEV.P(I:I)</f>
        <v>-0.13455430755149136</v>
      </c>
      <c r="K1358" t="str">
        <f>IF(ABS(moras__2[[#This Row],[Z-Score de edad]])&gt;1.96, "Atípico","Normal")</f>
        <v>Normal</v>
      </c>
      <c r="L1358">
        <f>(moras__2[[#This Row],[SALARIO]]-AVERAGE(C:C)) / _xlfn.STDEV.P(C:C)</f>
        <v>-0.44454166866740574</v>
      </c>
      <c r="M1358" t="str">
        <f>IF(ABS(moras__2[[#This Row],[Z-Score de salario]])&gt;1.96, "Atípico", "Normal")</f>
        <v>Normal</v>
      </c>
      <c r="N1358" s="5">
        <f t="shared" si="63"/>
        <v>297046</v>
      </c>
      <c r="O1358" s="5">
        <f t="shared" si="64"/>
        <v>40</v>
      </c>
      <c r="P1358" s="5" t="str">
        <f t="shared" si="65"/>
        <v>ASEGURADO VOLUNTARIO</v>
      </c>
      <c r="Q1358" s="5" t="e">
        <f ca="1">IF($H1358="SI", $O1358, _xludf.NA())</f>
        <v>#NAME?</v>
      </c>
      <c r="R1358" s="5">
        <f>IF($H1358="NO",$O1358, _xludf.NA())</f>
        <v>40</v>
      </c>
      <c r="S1358" s="5" t="e">
        <f ca="1">IF($H1358="SI",$N1358, _xludf.NA())</f>
        <v>#NAME?</v>
      </c>
      <c r="T1358" s="5">
        <f>IF($H1358="NO",$N1358, _xludf.NA())</f>
        <v>297046</v>
      </c>
    </row>
    <row r="1359" spans="1:20" x14ac:dyDescent="0.3">
      <c r="A1359">
        <v>1358</v>
      </c>
      <c r="B1359" t="s">
        <v>9</v>
      </c>
      <c r="C1359">
        <v>589282.56000000006</v>
      </c>
      <c r="D1359" t="s">
        <v>10</v>
      </c>
      <c r="E1359" t="s">
        <v>11</v>
      </c>
      <c r="F1359" t="s">
        <v>12</v>
      </c>
      <c r="G1359" t="s">
        <v>13</v>
      </c>
      <c r="H1359" t="s">
        <v>13</v>
      </c>
      <c r="I1359">
        <v>30</v>
      </c>
      <c r="J1359">
        <f>(moras__2[[#This Row],[EDAD]]-AVERAGE(I:I))/ _xlfn.STDEV.P(I:I)</f>
        <v>-0.84037823662434652</v>
      </c>
      <c r="K1359" t="str">
        <f>IF(ABS(moras__2[[#This Row],[Z-Score de edad]])&gt;1.96, "Atípico","Normal")</f>
        <v>Normal</v>
      </c>
      <c r="L1359">
        <f>(moras__2[[#This Row],[SALARIO]]-AVERAGE(C:C)) / _xlfn.STDEV.P(C:C)</f>
        <v>-8.4165670952143279E-2</v>
      </c>
      <c r="M1359" t="str">
        <f>IF(ABS(moras__2[[#This Row],[Z-Score de salario]])&gt;1.96, "Atípico", "Normal")</f>
        <v>Normal</v>
      </c>
      <c r="N1359" s="5">
        <f t="shared" si="63"/>
        <v>589282.56000000006</v>
      </c>
      <c r="O1359" s="5">
        <f t="shared" si="64"/>
        <v>30</v>
      </c>
      <c r="P1359" s="5" t="str">
        <f t="shared" si="65"/>
        <v>ASALARIADO</v>
      </c>
      <c r="Q1359" s="5" t="e">
        <f ca="1">IF($H1359="SI", $O1359, _xludf.NA())</f>
        <v>#NAME?</v>
      </c>
      <c r="R1359" s="5">
        <f>IF($H1359="NO",$O1359, _xludf.NA())</f>
        <v>30</v>
      </c>
      <c r="S1359" s="5" t="e">
        <f ca="1">IF($H1359="SI",$N1359, _xludf.NA())</f>
        <v>#NAME?</v>
      </c>
      <c r="T1359" s="5">
        <f>IF($H1359="NO",$N1359, _xludf.NA())</f>
        <v>589282.56000000006</v>
      </c>
    </row>
    <row r="1360" spans="1:20" x14ac:dyDescent="0.3">
      <c r="A1360">
        <v>1359</v>
      </c>
      <c r="B1360" t="s">
        <v>9</v>
      </c>
      <c r="C1360">
        <v>129988</v>
      </c>
      <c r="D1360" t="s">
        <v>10</v>
      </c>
      <c r="E1360" t="s">
        <v>11</v>
      </c>
      <c r="F1360" t="s">
        <v>12</v>
      </c>
      <c r="G1360" t="s">
        <v>13</v>
      </c>
      <c r="H1360" t="s">
        <v>12</v>
      </c>
      <c r="I1360">
        <v>32</v>
      </c>
      <c r="J1360">
        <f>(moras__2[[#This Row],[EDAD]]-AVERAGE(I:I))/ _xlfn.STDEV.P(I:I)</f>
        <v>-0.69921345080977548</v>
      </c>
      <c r="K1360" t="str">
        <f>IF(ABS(moras__2[[#This Row],[Z-Score de edad]])&gt;1.96, "Atípico","Normal")</f>
        <v>Normal</v>
      </c>
      <c r="L1360">
        <f>(moras__2[[#This Row],[SALARIO]]-AVERAGE(C:C)) / _xlfn.STDEV.P(C:C)</f>
        <v>-0.65055180451870487</v>
      </c>
      <c r="M1360" t="str">
        <f>IF(ABS(moras__2[[#This Row],[Z-Score de salario]])&gt;1.96, "Atípico", "Normal")</f>
        <v>Normal</v>
      </c>
      <c r="N1360" s="5">
        <f t="shared" si="63"/>
        <v>129988</v>
      </c>
      <c r="O1360" s="5">
        <f t="shared" si="64"/>
        <v>32</v>
      </c>
      <c r="P1360" s="5" t="str">
        <f t="shared" si="65"/>
        <v>ASALARIADO</v>
      </c>
      <c r="Q1360" s="5">
        <f>IF($H1360="SI", $O1360, _xludf.NA())</f>
        <v>32</v>
      </c>
      <c r="R1360" s="5" t="e">
        <f ca="1">IF($H1360="NO",$O1360, _xludf.NA())</f>
        <v>#NAME?</v>
      </c>
      <c r="S1360" s="5">
        <f>IF($H1360="SI",$N1360, _xludf.NA())</f>
        <v>129988</v>
      </c>
      <c r="T1360" s="5" t="e">
        <f ca="1">IF($H1360="NO",$N1360, _xludf.NA())</f>
        <v>#NAME?</v>
      </c>
    </row>
    <row r="1361" spans="1:20" x14ac:dyDescent="0.3">
      <c r="A1361">
        <v>1360</v>
      </c>
      <c r="B1361" t="s">
        <v>9</v>
      </c>
      <c r="C1361">
        <v>417954.15</v>
      </c>
      <c r="D1361" t="s">
        <v>10</v>
      </c>
      <c r="E1361" t="s">
        <v>16</v>
      </c>
      <c r="F1361" t="s">
        <v>12</v>
      </c>
      <c r="G1361" t="s">
        <v>13</v>
      </c>
      <c r="H1361" t="s">
        <v>12</v>
      </c>
      <c r="I1361">
        <v>31</v>
      </c>
      <c r="J1361">
        <f>(moras__2[[#This Row],[EDAD]]-AVERAGE(I:I))/ _xlfn.STDEV.P(I:I)</f>
        <v>-0.769795843717061</v>
      </c>
      <c r="K1361" t="str">
        <f>IF(ABS(moras__2[[#This Row],[Z-Score de edad]])&gt;1.96, "Atípico","Normal")</f>
        <v>Normal</v>
      </c>
      <c r="L1361">
        <f>(moras__2[[#This Row],[SALARIO]]-AVERAGE(C:C)) / _xlfn.STDEV.P(C:C)</f>
        <v>-0.29544192841534211</v>
      </c>
      <c r="M1361" t="str">
        <f>IF(ABS(moras__2[[#This Row],[Z-Score de salario]])&gt;1.96, "Atípico", "Normal")</f>
        <v>Normal</v>
      </c>
      <c r="N1361" s="5">
        <f t="shared" si="63"/>
        <v>417954.15</v>
      </c>
      <c r="O1361" s="5">
        <f t="shared" si="64"/>
        <v>31</v>
      </c>
      <c r="P1361" s="5" t="str">
        <f t="shared" si="65"/>
        <v>ASALARIADO</v>
      </c>
      <c r="Q1361" s="5">
        <f>IF($H1361="SI", $O1361, _xludf.NA())</f>
        <v>31</v>
      </c>
      <c r="R1361" s="5" t="e">
        <f ca="1">IF($H1361="NO",$O1361, _xludf.NA())</f>
        <v>#NAME?</v>
      </c>
      <c r="S1361" s="5">
        <f>IF($H1361="SI",$N1361, _xludf.NA())</f>
        <v>417954.15</v>
      </c>
      <c r="T1361" s="5" t="e">
        <f ca="1">IF($H1361="NO",$N1361, _xludf.NA())</f>
        <v>#NAME?</v>
      </c>
    </row>
    <row r="1362" spans="1:20" x14ac:dyDescent="0.3">
      <c r="A1362">
        <v>1361</v>
      </c>
      <c r="B1362" t="s">
        <v>9</v>
      </c>
      <c r="C1362">
        <v>807282.52</v>
      </c>
      <c r="D1362" t="s">
        <v>10</v>
      </c>
      <c r="E1362" t="s">
        <v>16</v>
      </c>
      <c r="F1362" t="s">
        <v>12</v>
      </c>
      <c r="G1362" t="s">
        <v>13</v>
      </c>
      <c r="H1362" t="s">
        <v>13</v>
      </c>
      <c r="I1362">
        <v>24</v>
      </c>
      <c r="J1362">
        <f>(moras__2[[#This Row],[EDAD]]-AVERAGE(I:I))/ _xlfn.STDEV.P(I:I)</f>
        <v>-1.2638725940680595</v>
      </c>
      <c r="K1362" t="str">
        <f>IF(ABS(moras__2[[#This Row],[Z-Score de edad]])&gt;1.96, "Atípico","Normal")</f>
        <v>Normal</v>
      </c>
      <c r="L1362">
        <f>(moras__2[[#This Row],[SALARIO]]-AVERAGE(C:C)) / _xlfn.STDEV.P(C:C)</f>
        <v>0.18466432446967282</v>
      </c>
      <c r="M1362" t="str">
        <f>IF(ABS(moras__2[[#This Row],[Z-Score de salario]])&gt;1.96, "Atípico", "Normal")</f>
        <v>Normal</v>
      </c>
      <c r="N1362" s="5">
        <f t="shared" si="63"/>
        <v>807282.52</v>
      </c>
      <c r="O1362" s="5">
        <f t="shared" si="64"/>
        <v>24</v>
      </c>
      <c r="P1362" s="5" t="str">
        <f t="shared" si="65"/>
        <v>ASALARIADO</v>
      </c>
      <c r="Q1362" s="5" t="e">
        <f ca="1">IF($H1362="SI", $O1362, _xludf.NA())</f>
        <v>#NAME?</v>
      </c>
      <c r="R1362" s="5">
        <f>IF($H1362="NO",$O1362, _xludf.NA())</f>
        <v>24</v>
      </c>
      <c r="S1362" s="5" t="e">
        <f ca="1">IF($H1362="SI",$N1362, _xludf.NA())</f>
        <v>#NAME?</v>
      </c>
      <c r="T1362" s="5">
        <f>IF($H1362="NO",$N1362, _xludf.NA())</f>
        <v>807282.52</v>
      </c>
    </row>
    <row r="1363" spans="1:20" x14ac:dyDescent="0.3">
      <c r="A1363">
        <v>1362</v>
      </c>
      <c r="B1363" t="s">
        <v>15</v>
      </c>
      <c r="C1363">
        <v>801760</v>
      </c>
      <c r="D1363" t="s">
        <v>10</v>
      </c>
      <c r="E1363" t="s">
        <v>16</v>
      </c>
      <c r="F1363" t="s">
        <v>12</v>
      </c>
      <c r="G1363" t="s">
        <v>13</v>
      </c>
      <c r="H1363" t="s">
        <v>12</v>
      </c>
      <c r="I1363">
        <v>45</v>
      </c>
      <c r="J1363">
        <f>(moras__2[[#This Row],[EDAD]]-AVERAGE(I:I))/ _xlfn.STDEV.P(I:I)</f>
        <v>0.2183576569849362</v>
      </c>
      <c r="K1363" t="str">
        <f>IF(ABS(moras__2[[#This Row],[Z-Score de edad]])&gt;1.96, "Atípico","Normal")</f>
        <v>Normal</v>
      </c>
      <c r="L1363">
        <f>(moras__2[[#This Row],[SALARIO]]-AVERAGE(C:C)) / _xlfn.STDEV.P(C:C)</f>
        <v>0.17785414420029619</v>
      </c>
      <c r="M1363" t="str">
        <f>IF(ABS(moras__2[[#This Row],[Z-Score de salario]])&gt;1.96, "Atípico", "Normal")</f>
        <v>Normal</v>
      </c>
      <c r="N1363" s="5">
        <f t="shared" si="63"/>
        <v>801760</v>
      </c>
      <c r="O1363" s="5">
        <f t="shared" si="64"/>
        <v>45</v>
      </c>
      <c r="P1363" s="5" t="str">
        <f t="shared" si="65"/>
        <v>ASALARIADO</v>
      </c>
      <c r="Q1363" s="5">
        <f>IF($H1363="SI", $O1363, _xludf.NA())</f>
        <v>45</v>
      </c>
      <c r="R1363" s="5" t="e">
        <f ca="1">IF($H1363="NO",$O1363, _xludf.NA())</f>
        <v>#NAME?</v>
      </c>
      <c r="S1363" s="5">
        <f>IF($H1363="SI",$N1363, _xludf.NA())</f>
        <v>801760</v>
      </c>
      <c r="T1363" s="5" t="e">
        <f ca="1">IF($H1363="NO",$N1363, _xludf.NA())</f>
        <v>#NAME?</v>
      </c>
    </row>
    <row r="1364" spans="1:20" x14ac:dyDescent="0.3">
      <c r="A1364">
        <v>1363</v>
      </c>
      <c r="B1364" t="s">
        <v>9</v>
      </c>
      <c r="C1364">
        <v>145670.5</v>
      </c>
      <c r="D1364" t="s">
        <v>10</v>
      </c>
      <c r="E1364" t="s">
        <v>16</v>
      </c>
      <c r="F1364" t="s">
        <v>12</v>
      </c>
      <c r="G1364" t="s">
        <v>13</v>
      </c>
      <c r="H1364" t="s">
        <v>13</v>
      </c>
      <c r="I1364">
        <v>51</v>
      </c>
      <c r="J1364">
        <f>(moras__2[[#This Row],[EDAD]]-AVERAGE(I:I))/ _xlfn.STDEV.P(I:I)</f>
        <v>0.64185201442864925</v>
      </c>
      <c r="K1364" t="str">
        <f>IF(ABS(moras__2[[#This Row],[Z-Score de edad]])&gt;1.96, "Atípico","Normal")</f>
        <v>Normal</v>
      </c>
      <c r="L1364">
        <f>(moras__2[[#This Row],[SALARIO]]-AVERAGE(C:C)) / _xlfn.STDEV.P(C:C)</f>
        <v>-0.63121268902894678</v>
      </c>
      <c r="M1364" t="str">
        <f>IF(ABS(moras__2[[#This Row],[Z-Score de salario]])&gt;1.96, "Atípico", "Normal")</f>
        <v>Normal</v>
      </c>
      <c r="N1364" s="5">
        <f t="shared" si="63"/>
        <v>145670.5</v>
      </c>
      <c r="O1364" s="5">
        <f t="shared" si="64"/>
        <v>51</v>
      </c>
      <c r="P1364" s="5" t="str">
        <f t="shared" si="65"/>
        <v>ASALARIADO</v>
      </c>
      <c r="Q1364" s="5" t="e">
        <f ca="1">IF($H1364="SI", $O1364, _xludf.NA())</f>
        <v>#NAME?</v>
      </c>
      <c r="R1364" s="5">
        <f>IF($H1364="NO",$O1364, _xludf.NA())</f>
        <v>51</v>
      </c>
      <c r="S1364" s="5" t="e">
        <f ca="1">IF($H1364="SI",$N1364, _xludf.NA())</f>
        <v>#NAME?</v>
      </c>
      <c r="T1364" s="5">
        <f>IF($H1364="NO",$N1364, _xludf.NA())</f>
        <v>145670.5</v>
      </c>
    </row>
    <row r="1365" spans="1:20" x14ac:dyDescent="0.3">
      <c r="A1365">
        <v>1364</v>
      </c>
      <c r="B1365" t="s">
        <v>15</v>
      </c>
      <c r="C1365">
        <v>337920</v>
      </c>
      <c r="D1365" t="s">
        <v>10</v>
      </c>
      <c r="E1365" t="s">
        <v>16</v>
      </c>
      <c r="F1365" t="s">
        <v>12</v>
      </c>
      <c r="G1365" t="s">
        <v>13</v>
      </c>
      <c r="H1365" t="s">
        <v>12</v>
      </c>
      <c r="I1365">
        <v>27</v>
      </c>
      <c r="J1365">
        <f>(moras__2[[#This Row],[EDAD]]-AVERAGE(I:I))/ _xlfn.STDEV.P(I:I)</f>
        <v>-1.052125415346203</v>
      </c>
      <c r="K1365" t="str">
        <f>IF(ABS(moras__2[[#This Row],[Z-Score de edad]])&gt;1.96, "Atípico","Normal")</f>
        <v>Normal</v>
      </c>
      <c r="L1365">
        <f>(moras__2[[#This Row],[SALARIO]]-AVERAGE(C:C)) / _xlfn.STDEV.P(C:C)</f>
        <v>-0.39413726844241803</v>
      </c>
      <c r="M1365" t="str">
        <f>IF(ABS(moras__2[[#This Row],[Z-Score de salario]])&gt;1.96, "Atípico", "Normal")</f>
        <v>Normal</v>
      </c>
      <c r="N1365" s="5">
        <f t="shared" si="63"/>
        <v>337920</v>
      </c>
      <c r="O1365" s="5">
        <f t="shared" si="64"/>
        <v>27</v>
      </c>
      <c r="P1365" s="5" t="str">
        <f t="shared" si="65"/>
        <v>ASALARIADO</v>
      </c>
      <c r="Q1365" s="5">
        <f>IF($H1365="SI", $O1365, _xludf.NA())</f>
        <v>27</v>
      </c>
      <c r="R1365" s="5" t="e">
        <f ca="1">IF($H1365="NO",$O1365, _xludf.NA())</f>
        <v>#NAME?</v>
      </c>
      <c r="S1365" s="5">
        <f>IF($H1365="SI",$N1365, _xludf.NA())</f>
        <v>337920</v>
      </c>
      <c r="T1365" s="5" t="e">
        <f ca="1">IF($H1365="NO",$N1365, _xludf.NA())</f>
        <v>#NAME?</v>
      </c>
    </row>
    <row r="1366" spans="1:20" x14ac:dyDescent="0.3">
      <c r="A1366">
        <v>1365</v>
      </c>
      <c r="B1366" t="s">
        <v>15</v>
      </c>
      <c r="C1366">
        <v>387279.29</v>
      </c>
      <c r="D1366" t="s">
        <v>10</v>
      </c>
      <c r="E1366" t="s">
        <v>16</v>
      </c>
      <c r="F1366" t="s">
        <v>12</v>
      </c>
      <c r="G1366" t="s">
        <v>13</v>
      </c>
      <c r="H1366" t="s">
        <v>13</v>
      </c>
      <c r="I1366">
        <v>35</v>
      </c>
      <c r="J1366">
        <f>(moras__2[[#This Row],[EDAD]]-AVERAGE(I:I))/ _xlfn.STDEV.P(I:I)</f>
        <v>-0.48746627208791893</v>
      </c>
      <c r="K1366" t="str">
        <f>IF(ABS(moras__2[[#This Row],[Z-Score de edad]])&gt;1.96, "Atípico","Normal")</f>
        <v>Normal</v>
      </c>
      <c r="L1366">
        <f>(moras__2[[#This Row],[SALARIO]]-AVERAGE(C:C)) / _xlfn.STDEV.P(C:C)</f>
        <v>-0.33326910266512116</v>
      </c>
      <c r="M1366" t="str">
        <f>IF(ABS(moras__2[[#This Row],[Z-Score de salario]])&gt;1.96, "Atípico", "Normal")</f>
        <v>Normal</v>
      </c>
      <c r="N1366" s="5">
        <f t="shared" si="63"/>
        <v>387279.29</v>
      </c>
      <c r="O1366" s="5">
        <f t="shared" si="64"/>
        <v>35</v>
      </c>
      <c r="P1366" s="5" t="str">
        <f t="shared" si="65"/>
        <v>ASALARIADO</v>
      </c>
      <c r="Q1366" s="5" t="e">
        <f ca="1">IF($H1366="SI", $O1366, _xludf.NA())</f>
        <v>#NAME?</v>
      </c>
      <c r="R1366" s="5">
        <f>IF($H1366="NO",$O1366, _xludf.NA())</f>
        <v>35</v>
      </c>
      <c r="S1366" s="5" t="e">
        <f ca="1">IF($H1366="SI",$N1366, _xludf.NA())</f>
        <v>#NAME?</v>
      </c>
      <c r="T1366" s="5">
        <f>IF($H1366="NO",$N1366, _xludf.NA())</f>
        <v>387279.29</v>
      </c>
    </row>
    <row r="1367" spans="1:20" x14ac:dyDescent="0.3">
      <c r="A1367">
        <v>1366</v>
      </c>
      <c r="B1367" t="s">
        <v>9</v>
      </c>
      <c r="C1367">
        <v>351604</v>
      </c>
      <c r="D1367" t="s">
        <v>10</v>
      </c>
      <c r="E1367" t="s">
        <v>16</v>
      </c>
      <c r="F1367" t="s">
        <v>12</v>
      </c>
      <c r="G1367" t="s">
        <v>13</v>
      </c>
      <c r="H1367" t="s">
        <v>13</v>
      </c>
      <c r="I1367">
        <v>22</v>
      </c>
      <c r="J1367">
        <f>(moras__2[[#This Row],[EDAD]]-AVERAGE(I:I))/ _xlfn.STDEV.P(I:I)</f>
        <v>-1.4050373798826306</v>
      </c>
      <c r="K1367" t="str">
        <f>IF(ABS(moras__2[[#This Row],[Z-Score de edad]])&gt;1.96, "Atípico","Normal")</f>
        <v>Normal</v>
      </c>
      <c r="L1367">
        <f>(moras__2[[#This Row],[SALARIO]]-AVERAGE(C:C)) / _xlfn.STDEV.P(C:C)</f>
        <v>-0.37726263389041109</v>
      </c>
      <c r="M1367" t="str">
        <f>IF(ABS(moras__2[[#This Row],[Z-Score de salario]])&gt;1.96, "Atípico", "Normal")</f>
        <v>Normal</v>
      </c>
      <c r="N1367" s="5">
        <f t="shared" si="63"/>
        <v>351604</v>
      </c>
      <c r="O1367" s="5">
        <f t="shared" si="64"/>
        <v>22</v>
      </c>
      <c r="P1367" s="5" t="str">
        <f t="shared" si="65"/>
        <v>ASALARIADO</v>
      </c>
      <c r="Q1367" s="5" t="e">
        <f ca="1">IF($H1367="SI", $O1367, _xludf.NA())</f>
        <v>#NAME?</v>
      </c>
      <c r="R1367" s="5">
        <f>IF($H1367="NO",$O1367, _xludf.NA())</f>
        <v>22</v>
      </c>
      <c r="S1367" s="5" t="e">
        <f ca="1">IF($H1367="SI",$N1367, _xludf.NA())</f>
        <v>#NAME?</v>
      </c>
      <c r="T1367" s="5">
        <f>IF($H1367="NO",$N1367, _xludf.NA())</f>
        <v>351604</v>
      </c>
    </row>
    <row r="1368" spans="1:20" x14ac:dyDescent="0.3">
      <c r="A1368">
        <v>1367</v>
      </c>
      <c r="B1368" t="s">
        <v>15</v>
      </c>
      <c r="C1368">
        <v>300018</v>
      </c>
      <c r="D1368" t="s">
        <v>17</v>
      </c>
      <c r="E1368" t="s">
        <v>16</v>
      </c>
      <c r="F1368" t="s">
        <v>12</v>
      </c>
      <c r="G1368" t="s">
        <v>12</v>
      </c>
      <c r="H1368" t="s">
        <v>13</v>
      </c>
      <c r="I1368">
        <v>45</v>
      </c>
      <c r="J1368">
        <f>(moras__2[[#This Row],[EDAD]]-AVERAGE(I:I))/ _xlfn.STDEV.P(I:I)</f>
        <v>0.2183576569849362</v>
      </c>
      <c r="K1368" t="str">
        <f>IF(ABS(moras__2[[#This Row],[Z-Score de edad]])&gt;1.96, "Atípico","Normal")</f>
        <v>Normal</v>
      </c>
      <c r="L1368">
        <f>(moras__2[[#This Row],[SALARIO]]-AVERAGE(C:C)) / _xlfn.STDEV.P(C:C)</f>
        <v>-0.44087670126835837</v>
      </c>
      <c r="M1368" t="str">
        <f>IF(ABS(moras__2[[#This Row],[Z-Score de salario]])&gt;1.96, "Atípico", "Normal")</f>
        <v>Normal</v>
      </c>
      <c r="N1368" s="5">
        <f t="shared" si="63"/>
        <v>300018</v>
      </c>
      <c r="O1368" s="5">
        <f t="shared" si="64"/>
        <v>45</v>
      </c>
      <c r="P1368" s="5" t="str">
        <f t="shared" si="65"/>
        <v>ASEGURADO VOLUNTARIO</v>
      </c>
      <c r="Q1368" s="5" t="e">
        <f ca="1">IF($H1368="SI", $O1368, _xludf.NA())</f>
        <v>#NAME?</v>
      </c>
      <c r="R1368" s="5">
        <f>IF($H1368="NO",$O1368, _xludf.NA())</f>
        <v>45</v>
      </c>
      <c r="S1368" s="5" t="e">
        <f ca="1">IF($H1368="SI",$N1368, _xludf.NA())</f>
        <v>#NAME?</v>
      </c>
      <c r="T1368" s="5">
        <f>IF($H1368="NO",$N1368, _xludf.NA())</f>
        <v>300018</v>
      </c>
    </row>
    <row r="1369" spans="1:20" x14ac:dyDescent="0.3">
      <c r="A1369">
        <v>1368</v>
      </c>
      <c r="B1369" t="s">
        <v>9</v>
      </c>
      <c r="C1369">
        <v>232960</v>
      </c>
      <c r="D1369" t="s">
        <v>10</v>
      </c>
      <c r="E1369" t="s">
        <v>16</v>
      </c>
      <c r="F1369" t="s">
        <v>12</v>
      </c>
      <c r="G1369" t="s">
        <v>13</v>
      </c>
      <c r="H1369" t="s">
        <v>13</v>
      </c>
      <c r="I1369">
        <v>60</v>
      </c>
      <c r="J1369">
        <f>(moras__2[[#This Row],[EDAD]]-AVERAGE(I:I))/ _xlfn.STDEV.P(I:I)</f>
        <v>1.2770935505942189</v>
      </c>
      <c r="K1369" t="str">
        <f>IF(ABS(moras__2[[#This Row],[Z-Score de edad]])&gt;1.96, "Atípico","Normal")</f>
        <v>Normal</v>
      </c>
      <c r="L1369">
        <f>(moras__2[[#This Row],[SALARIO]]-AVERAGE(C:C)) / _xlfn.STDEV.P(C:C)</f>
        <v>-0.52357030283138684</v>
      </c>
      <c r="M1369" t="str">
        <f>IF(ABS(moras__2[[#This Row],[Z-Score de salario]])&gt;1.96, "Atípico", "Normal")</f>
        <v>Normal</v>
      </c>
      <c r="N1369" s="5">
        <f t="shared" si="63"/>
        <v>232960</v>
      </c>
      <c r="O1369" s="5">
        <f t="shared" si="64"/>
        <v>60</v>
      </c>
      <c r="P1369" s="5" t="str">
        <f t="shared" si="65"/>
        <v>ASALARIADO</v>
      </c>
      <c r="Q1369" s="5" t="e">
        <f ca="1">IF($H1369="SI", $O1369, _xludf.NA())</f>
        <v>#NAME?</v>
      </c>
      <c r="R1369" s="5">
        <f>IF($H1369="NO",$O1369, _xludf.NA())</f>
        <v>60</v>
      </c>
      <c r="S1369" s="5" t="e">
        <f ca="1">IF($H1369="SI",$N1369, _xludf.NA())</f>
        <v>#NAME?</v>
      </c>
      <c r="T1369" s="5">
        <f>IF($H1369="NO",$N1369, _xludf.NA())</f>
        <v>232960</v>
      </c>
    </row>
    <row r="1370" spans="1:20" x14ac:dyDescent="0.3">
      <c r="A1370">
        <v>1369</v>
      </c>
      <c r="B1370" t="s">
        <v>15</v>
      </c>
      <c r="C1370">
        <v>297046</v>
      </c>
      <c r="D1370" t="s">
        <v>17</v>
      </c>
      <c r="E1370" t="s">
        <v>16</v>
      </c>
      <c r="F1370" t="s">
        <v>12</v>
      </c>
      <c r="G1370" t="s">
        <v>13</v>
      </c>
      <c r="H1370" t="s">
        <v>13</v>
      </c>
      <c r="I1370">
        <v>56</v>
      </c>
      <c r="J1370">
        <f>(moras__2[[#This Row],[EDAD]]-AVERAGE(I:I))/ _xlfn.STDEV.P(I:I)</f>
        <v>0.99476397896507684</v>
      </c>
      <c r="K1370" t="str">
        <f>IF(ABS(moras__2[[#This Row],[Z-Score de edad]])&gt;1.96, "Atípico","Normal")</f>
        <v>Normal</v>
      </c>
      <c r="L1370">
        <f>(moras__2[[#This Row],[SALARIO]]-AVERAGE(C:C)) / _xlfn.STDEV.P(C:C)</f>
        <v>-0.44454166866740574</v>
      </c>
      <c r="M1370" t="str">
        <f>IF(ABS(moras__2[[#This Row],[Z-Score de salario]])&gt;1.96, "Atípico", "Normal")</f>
        <v>Normal</v>
      </c>
      <c r="N1370" s="5">
        <f t="shared" si="63"/>
        <v>297046</v>
      </c>
      <c r="O1370" s="5">
        <f t="shared" si="64"/>
        <v>56</v>
      </c>
      <c r="P1370" s="5" t="str">
        <f t="shared" si="65"/>
        <v>ASEGURADO VOLUNTARIO</v>
      </c>
      <c r="Q1370" s="5" t="e">
        <f ca="1">IF($H1370="SI", $O1370, _xludf.NA())</f>
        <v>#NAME?</v>
      </c>
      <c r="R1370" s="5">
        <f>IF($H1370="NO",$O1370, _xludf.NA())</f>
        <v>56</v>
      </c>
      <c r="S1370" s="5" t="e">
        <f ca="1">IF($H1370="SI",$N1370, _xludf.NA())</f>
        <v>#NAME?</v>
      </c>
      <c r="T1370" s="5">
        <f>IF($H1370="NO",$N1370, _xludf.NA())</f>
        <v>297046</v>
      </c>
    </row>
    <row r="1371" spans="1:20" x14ac:dyDescent="0.3">
      <c r="A1371">
        <v>1370</v>
      </c>
      <c r="B1371" t="s">
        <v>9</v>
      </c>
      <c r="C1371">
        <v>683000</v>
      </c>
      <c r="D1371" t="s">
        <v>10</v>
      </c>
      <c r="E1371" t="s">
        <v>16</v>
      </c>
      <c r="F1371" t="s">
        <v>12</v>
      </c>
      <c r="G1371" t="s">
        <v>13</v>
      </c>
      <c r="H1371" t="s">
        <v>13</v>
      </c>
      <c r="I1371">
        <v>38</v>
      </c>
      <c r="J1371">
        <f>(moras__2[[#This Row],[EDAD]]-AVERAGE(I:I))/ _xlfn.STDEV.P(I:I)</f>
        <v>-0.27571909336606237</v>
      </c>
      <c r="K1371" t="str">
        <f>IF(ABS(moras__2[[#This Row],[Z-Score de edad]])&gt;1.96, "Atípico","Normal")</f>
        <v>Normal</v>
      </c>
      <c r="L1371">
        <f>(moras__2[[#This Row],[SALARIO]]-AVERAGE(C:C)) / _xlfn.STDEV.P(C:C)</f>
        <v>3.1403428079546061E-2</v>
      </c>
      <c r="M1371" t="str">
        <f>IF(ABS(moras__2[[#This Row],[Z-Score de salario]])&gt;1.96, "Atípico", "Normal")</f>
        <v>Normal</v>
      </c>
      <c r="N1371" s="5">
        <f t="shared" si="63"/>
        <v>683000</v>
      </c>
      <c r="O1371" s="5">
        <f t="shared" si="64"/>
        <v>38</v>
      </c>
      <c r="P1371" s="5" t="str">
        <f t="shared" si="65"/>
        <v>ASALARIADO</v>
      </c>
      <c r="Q1371" s="5" t="e">
        <f ca="1">IF($H1371="SI", $O1371, _xludf.NA())</f>
        <v>#NAME?</v>
      </c>
      <c r="R1371" s="5">
        <f>IF($H1371="NO",$O1371, _xludf.NA())</f>
        <v>38</v>
      </c>
      <c r="S1371" s="5" t="e">
        <f ca="1">IF($H1371="SI",$N1371, _xludf.NA())</f>
        <v>#NAME?</v>
      </c>
      <c r="T1371" s="5">
        <f>IF($H1371="NO",$N1371, _xludf.NA())</f>
        <v>683000</v>
      </c>
    </row>
    <row r="1372" spans="1:20" x14ac:dyDescent="0.3">
      <c r="A1372">
        <v>1371</v>
      </c>
      <c r="B1372" t="s">
        <v>15</v>
      </c>
      <c r="C1372">
        <v>876520</v>
      </c>
      <c r="D1372" t="s">
        <v>10</v>
      </c>
      <c r="E1372" t="s">
        <v>16</v>
      </c>
      <c r="F1372" t="s">
        <v>12</v>
      </c>
      <c r="G1372" t="s">
        <v>13</v>
      </c>
      <c r="H1372" t="s">
        <v>13</v>
      </c>
      <c r="I1372">
        <v>32</v>
      </c>
      <c r="J1372">
        <f>(moras__2[[#This Row],[EDAD]]-AVERAGE(I:I))/ _xlfn.STDEV.P(I:I)</f>
        <v>-0.69921345080977548</v>
      </c>
      <c r="K1372" t="str">
        <f>IF(ABS(moras__2[[#This Row],[Z-Score de edad]])&gt;1.96, "Atípico","Normal")</f>
        <v>Normal</v>
      </c>
      <c r="L1372">
        <f>(moras__2[[#This Row],[SALARIO]]-AVERAGE(C:C)) / _xlfn.STDEV.P(C:C)</f>
        <v>0.2700455852342073</v>
      </c>
      <c r="M1372" t="str">
        <f>IF(ABS(moras__2[[#This Row],[Z-Score de salario]])&gt;1.96, "Atípico", "Normal")</f>
        <v>Normal</v>
      </c>
      <c r="N1372" s="5">
        <f t="shared" si="63"/>
        <v>876520</v>
      </c>
      <c r="O1372" s="5">
        <f t="shared" si="64"/>
        <v>32</v>
      </c>
      <c r="P1372" s="5" t="str">
        <f t="shared" si="65"/>
        <v>ASALARIADO</v>
      </c>
      <c r="Q1372" s="5" t="e">
        <f ca="1">IF($H1372="SI", $O1372, _xludf.NA())</f>
        <v>#NAME?</v>
      </c>
      <c r="R1372" s="5">
        <f>IF($H1372="NO",$O1372, _xludf.NA())</f>
        <v>32</v>
      </c>
      <c r="S1372" s="5" t="e">
        <f ca="1">IF($H1372="SI",$N1372, _xludf.NA())</f>
        <v>#NAME?</v>
      </c>
      <c r="T1372" s="5">
        <f>IF($H1372="NO",$N1372, _xludf.NA())</f>
        <v>876520</v>
      </c>
    </row>
    <row r="1373" spans="1:20" x14ac:dyDescent="0.3">
      <c r="A1373">
        <v>1372</v>
      </c>
      <c r="B1373" t="s">
        <v>9</v>
      </c>
      <c r="C1373">
        <v>409455</v>
      </c>
      <c r="D1373" t="s">
        <v>10</v>
      </c>
      <c r="E1373" t="s">
        <v>16</v>
      </c>
      <c r="F1373" t="s">
        <v>12</v>
      </c>
      <c r="G1373" t="s">
        <v>13</v>
      </c>
      <c r="H1373" t="s">
        <v>13</v>
      </c>
      <c r="I1373">
        <v>25</v>
      </c>
      <c r="J1373">
        <f>(moras__2[[#This Row],[EDAD]]-AVERAGE(I:I))/ _xlfn.STDEV.P(I:I)</f>
        <v>-1.193290201160774</v>
      </c>
      <c r="K1373" t="str">
        <f>IF(ABS(moras__2[[#This Row],[Z-Score de edad]])&gt;1.96, "Atípico","Normal")</f>
        <v>Normal</v>
      </c>
      <c r="L1373">
        <f>(moras__2[[#This Row],[SALARIO]]-AVERAGE(C:C)) / _xlfn.STDEV.P(C:C)</f>
        <v>-0.3059227856393037</v>
      </c>
      <c r="M1373" t="str">
        <f>IF(ABS(moras__2[[#This Row],[Z-Score de salario]])&gt;1.96, "Atípico", "Normal")</f>
        <v>Normal</v>
      </c>
      <c r="N1373" s="5">
        <f t="shared" si="63"/>
        <v>409455</v>
      </c>
      <c r="O1373" s="5">
        <f t="shared" si="64"/>
        <v>25</v>
      </c>
      <c r="P1373" s="5" t="str">
        <f t="shared" si="65"/>
        <v>ASALARIADO</v>
      </c>
      <c r="Q1373" s="5" t="e">
        <f ca="1">IF($H1373="SI", $O1373, _xludf.NA())</f>
        <v>#NAME?</v>
      </c>
      <c r="R1373" s="5">
        <f>IF($H1373="NO",$O1373, _xludf.NA())</f>
        <v>25</v>
      </c>
      <c r="S1373" s="5" t="e">
        <f ca="1">IF($H1373="SI",$N1373, _xludf.NA())</f>
        <v>#NAME?</v>
      </c>
      <c r="T1373" s="5">
        <f>IF($H1373="NO",$N1373, _xludf.NA())</f>
        <v>409455</v>
      </c>
    </row>
    <row r="1374" spans="1:20" x14ac:dyDescent="0.3">
      <c r="A1374">
        <v>1373</v>
      </c>
      <c r="B1374" t="s">
        <v>9</v>
      </c>
      <c r="C1374">
        <v>3654908.92</v>
      </c>
      <c r="D1374" t="s">
        <v>14</v>
      </c>
      <c r="E1374" t="s">
        <v>11</v>
      </c>
      <c r="F1374" t="s">
        <v>12</v>
      </c>
      <c r="G1374" t="s">
        <v>13</v>
      </c>
      <c r="H1374" t="s">
        <v>13</v>
      </c>
      <c r="I1374">
        <v>62</v>
      </c>
      <c r="J1374">
        <f>(moras__2[[#This Row],[EDAD]]-AVERAGE(I:I))/ _xlfn.STDEV.P(I:I)</f>
        <v>1.41825833640879</v>
      </c>
      <c r="K1374" t="str">
        <f>IF(ABS(moras__2[[#This Row],[Z-Score de edad]])&gt;1.96, "Atípico","Normal")</f>
        <v>Normal</v>
      </c>
      <c r="L1374">
        <f>(moras__2[[#This Row],[SALARIO]]-AVERAGE(C:C)) / _xlfn.STDEV.P(C:C)</f>
        <v>3.6962585104275179</v>
      </c>
      <c r="M1374" t="str">
        <f>IF(ABS(moras__2[[#This Row],[Z-Score de salario]])&gt;1.96, "Atípico", "Normal")</f>
        <v>Atípico</v>
      </c>
      <c r="N1374" s="5">
        <f t="shared" si="63"/>
        <v>3654908.92</v>
      </c>
      <c r="O1374" s="5">
        <f t="shared" si="64"/>
        <v>62</v>
      </c>
      <c r="P1374" s="5" t="str">
        <f t="shared" si="65"/>
        <v>PENSIONADOS EN SU PROPIO SISTEMA</v>
      </c>
      <c r="Q1374" s="5" t="e">
        <f ca="1">IF($H1374="SI", $O1374, _xludf.NA())</f>
        <v>#NAME?</v>
      </c>
      <c r="R1374" s="5">
        <f>IF($H1374="NO",$O1374, _xludf.NA())</f>
        <v>62</v>
      </c>
      <c r="S1374" s="5" t="e">
        <f ca="1">IF($H1374="SI",$N1374, _xludf.NA())</f>
        <v>#NAME?</v>
      </c>
      <c r="T1374" s="5">
        <f>IF($H1374="NO",$N1374, _xludf.NA())</f>
        <v>3654908.92</v>
      </c>
    </row>
    <row r="1375" spans="1:20" x14ac:dyDescent="0.3">
      <c r="A1375">
        <v>1374</v>
      </c>
      <c r="B1375" t="s">
        <v>9</v>
      </c>
      <c r="C1375">
        <v>1202466.6200000001</v>
      </c>
      <c r="D1375" t="s">
        <v>10</v>
      </c>
      <c r="E1375" t="s">
        <v>16</v>
      </c>
      <c r="F1375" t="s">
        <v>12</v>
      </c>
      <c r="G1375" t="s">
        <v>13</v>
      </c>
      <c r="H1375" t="s">
        <v>13</v>
      </c>
      <c r="I1375">
        <v>39</v>
      </c>
      <c r="J1375">
        <f>(moras__2[[#This Row],[EDAD]]-AVERAGE(I:I))/ _xlfn.STDEV.P(I:I)</f>
        <v>-0.20513670045877688</v>
      </c>
      <c r="K1375" t="str">
        <f>IF(ABS(moras__2[[#This Row],[Z-Score de edad]])&gt;1.96, "Atípico","Normal")</f>
        <v>Normal</v>
      </c>
      <c r="L1375">
        <f>(moras__2[[#This Row],[SALARIO]]-AVERAGE(C:C)) / _xlfn.STDEV.P(C:C)</f>
        <v>0.67199166064796645</v>
      </c>
      <c r="M1375" t="str">
        <f>IF(ABS(moras__2[[#This Row],[Z-Score de salario]])&gt;1.96, "Atípico", "Normal")</f>
        <v>Normal</v>
      </c>
      <c r="N1375" s="5">
        <f t="shared" si="63"/>
        <v>1202466.6200000001</v>
      </c>
      <c r="O1375" s="5">
        <f t="shared" si="64"/>
        <v>39</v>
      </c>
      <c r="P1375" s="5" t="str">
        <f t="shared" si="65"/>
        <v>ASALARIADO</v>
      </c>
      <c r="Q1375" s="5" t="e">
        <f ca="1">IF($H1375="SI", $O1375, _xludf.NA())</f>
        <v>#NAME?</v>
      </c>
      <c r="R1375" s="5">
        <f>IF($H1375="NO",$O1375, _xludf.NA())</f>
        <v>39</v>
      </c>
      <c r="S1375" s="5" t="e">
        <f ca="1">IF($H1375="SI",$N1375, _xludf.NA())</f>
        <v>#NAME?</v>
      </c>
      <c r="T1375" s="5">
        <f>IF($H1375="NO",$N1375, _xludf.NA())</f>
        <v>1202466.6200000001</v>
      </c>
    </row>
    <row r="1376" spans="1:20" x14ac:dyDescent="0.3">
      <c r="A1376">
        <v>1375</v>
      </c>
      <c r="B1376" t="s">
        <v>15</v>
      </c>
      <c r="C1376">
        <v>297082.46999999997</v>
      </c>
      <c r="D1376" t="s">
        <v>10</v>
      </c>
      <c r="E1376" t="s">
        <v>11</v>
      </c>
      <c r="F1376" t="s">
        <v>12</v>
      </c>
      <c r="G1376" t="s">
        <v>13</v>
      </c>
      <c r="H1376" t="s">
        <v>13</v>
      </c>
      <c r="I1376">
        <v>41</v>
      </c>
      <c r="J1376">
        <f>(moras__2[[#This Row],[EDAD]]-AVERAGE(I:I))/ _xlfn.STDEV.P(I:I)</f>
        <v>-6.397191464420586E-2</v>
      </c>
      <c r="K1376" t="str">
        <f>IF(ABS(moras__2[[#This Row],[Z-Score de edad]])&gt;1.96, "Atípico","Normal")</f>
        <v>Normal</v>
      </c>
      <c r="L1376">
        <f>(moras__2[[#This Row],[SALARIO]]-AVERAGE(C:C)) / _xlfn.STDEV.P(C:C)</f>
        <v>-0.44449669512735085</v>
      </c>
      <c r="M1376" t="str">
        <f>IF(ABS(moras__2[[#This Row],[Z-Score de salario]])&gt;1.96, "Atípico", "Normal")</f>
        <v>Normal</v>
      </c>
      <c r="N1376" s="5">
        <f t="shared" si="63"/>
        <v>297082.46999999997</v>
      </c>
      <c r="O1376" s="5">
        <f t="shared" si="64"/>
        <v>41</v>
      </c>
      <c r="P1376" s="5" t="str">
        <f t="shared" si="65"/>
        <v>ASALARIADO</v>
      </c>
      <c r="Q1376" s="5" t="e">
        <f ca="1">IF($H1376="SI", $O1376, _xludf.NA())</f>
        <v>#NAME?</v>
      </c>
      <c r="R1376" s="5">
        <f>IF($H1376="NO",$O1376, _xludf.NA())</f>
        <v>41</v>
      </c>
      <c r="S1376" s="5" t="e">
        <f ca="1">IF($H1376="SI",$N1376, _xludf.NA())</f>
        <v>#NAME?</v>
      </c>
      <c r="T1376" s="5">
        <f>IF($H1376="NO",$N1376, _xludf.NA())</f>
        <v>297082.46999999997</v>
      </c>
    </row>
    <row r="1377" spans="1:20" x14ac:dyDescent="0.3">
      <c r="A1377">
        <v>1376</v>
      </c>
      <c r="B1377" t="s">
        <v>9</v>
      </c>
      <c r="C1377">
        <v>350000</v>
      </c>
      <c r="D1377" t="s">
        <v>10</v>
      </c>
      <c r="E1377" t="s">
        <v>16</v>
      </c>
      <c r="F1377" t="s">
        <v>12</v>
      </c>
      <c r="G1377" t="s">
        <v>13</v>
      </c>
      <c r="H1377" t="s">
        <v>13</v>
      </c>
      <c r="I1377">
        <v>53</v>
      </c>
      <c r="J1377">
        <f>(moras__2[[#This Row],[EDAD]]-AVERAGE(I:I))/ _xlfn.STDEV.P(I:I)</f>
        <v>0.78301680024322029</v>
      </c>
      <c r="K1377" t="str">
        <f>IF(ABS(moras__2[[#This Row],[Z-Score de edad]])&gt;1.96, "Atípico","Normal")</f>
        <v>Normal</v>
      </c>
      <c r="L1377">
        <f>(moras__2[[#This Row],[SALARIO]]-AVERAGE(C:C)) / _xlfn.STDEV.P(C:C)</f>
        <v>-0.37924063110039496</v>
      </c>
      <c r="M1377" t="str">
        <f>IF(ABS(moras__2[[#This Row],[Z-Score de salario]])&gt;1.96, "Atípico", "Normal")</f>
        <v>Normal</v>
      </c>
      <c r="N1377" s="5">
        <f t="shared" si="63"/>
        <v>350000</v>
      </c>
      <c r="O1377" s="5">
        <f t="shared" si="64"/>
        <v>53</v>
      </c>
      <c r="P1377" s="5" t="str">
        <f t="shared" si="65"/>
        <v>ASALARIADO</v>
      </c>
      <c r="Q1377" s="5" t="e">
        <f ca="1">IF($H1377="SI", $O1377, _xludf.NA())</f>
        <v>#NAME?</v>
      </c>
      <c r="R1377" s="5">
        <f>IF($H1377="NO",$O1377, _xludf.NA())</f>
        <v>53</v>
      </c>
      <c r="S1377" s="5" t="e">
        <f ca="1">IF($H1377="SI",$N1377, _xludf.NA())</f>
        <v>#NAME?</v>
      </c>
      <c r="T1377" s="5">
        <f>IF($H1377="NO",$N1377, _xludf.NA())</f>
        <v>350000</v>
      </c>
    </row>
    <row r="1378" spans="1:20" x14ac:dyDescent="0.3">
      <c r="A1378">
        <v>1377</v>
      </c>
      <c r="B1378" t="s">
        <v>15</v>
      </c>
      <c r="C1378">
        <v>243000</v>
      </c>
      <c r="D1378" t="s">
        <v>10</v>
      </c>
      <c r="E1378" t="s">
        <v>16</v>
      </c>
      <c r="F1378" t="s">
        <v>12</v>
      </c>
      <c r="G1378" t="s">
        <v>13</v>
      </c>
      <c r="H1378" t="s">
        <v>13</v>
      </c>
      <c r="I1378">
        <v>46</v>
      </c>
      <c r="J1378">
        <f>(moras__2[[#This Row],[EDAD]]-AVERAGE(I:I))/ _xlfn.STDEV.P(I:I)</f>
        <v>0.28894004989222172</v>
      </c>
      <c r="K1378" t="str">
        <f>IF(ABS(moras__2[[#This Row],[Z-Score de edad]])&gt;1.96, "Atípico","Normal")</f>
        <v>Normal</v>
      </c>
      <c r="L1378">
        <f>(moras__2[[#This Row],[SALARIO]]-AVERAGE(C:C)) / _xlfn.STDEV.P(C:C)</f>
        <v>-0.51118932278884444</v>
      </c>
      <c r="M1378" t="str">
        <f>IF(ABS(moras__2[[#This Row],[Z-Score de salario]])&gt;1.96, "Atípico", "Normal")</f>
        <v>Normal</v>
      </c>
      <c r="N1378" s="5">
        <f t="shared" si="63"/>
        <v>243000</v>
      </c>
      <c r="O1378" s="5">
        <f t="shared" si="64"/>
        <v>46</v>
      </c>
      <c r="P1378" s="5" t="str">
        <f t="shared" si="65"/>
        <v>ASALARIADO</v>
      </c>
      <c r="Q1378" s="5" t="e">
        <f ca="1">IF($H1378="SI", $O1378, _xludf.NA())</f>
        <v>#NAME?</v>
      </c>
      <c r="R1378" s="5">
        <f>IF($H1378="NO",$O1378, _xludf.NA())</f>
        <v>46</v>
      </c>
      <c r="S1378" s="5" t="e">
        <f ca="1">IF($H1378="SI",$N1378, _xludf.NA())</f>
        <v>#NAME?</v>
      </c>
      <c r="T1378" s="5">
        <f>IF($H1378="NO",$N1378, _xludf.NA())</f>
        <v>243000</v>
      </c>
    </row>
    <row r="1379" spans="1:20" x14ac:dyDescent="0.3">
      <c r="A1379">
        <v>1378</v>
      </c>
      <c r="B1379" t="s">
        <v>15</v>
      </c>
      <c r="C1379">
        <v>210000</v>
      </c>
      <c r="D1379" t="s">
        <v>10</v>
      </c>
      <c r="E1379" t="s">
        <v>16</v>
      </c>
      <c r="F1379" t="s">
        <v>12</v>
      </c>
      <c r="G1379" t="s">
        <v>12</v>
      </c>
      <c r="H1379" t="s">
        <v>13</v>
      </c>
      <c r="I1379">
        <v>38</v>
      </c>
      <c r="J1379">
        <f>(moras__2[[#This Row],[EDAD]]-AVERAGE(I:I))/ _xlfn.STDEV.P(I:I)</f>
        <v>-0.27571909336606237</v>
      </c>
      <c r="K1379" t="str">
        <f>IF(ABS(moras__2[[#This Row],[Z-Score de edad]])&gt;1.96, "Atípico","Normal")</f>
        <v>Normal</v>
      </c>
      <c r="L1379">
        <f>(moras__2[[#This Row],[SALARIO]]-AVERAGE(C:C)) / _xlfn.STDEV.P(C:C)</f>
        <v>-0.55188377910397379</v>
      </c>
      <c r="M1379" t="str">
        <f>IF(ABS(moras__2[[#This Row],[Z-Score de salario]])&gt;1.96, "Atípico", "Normal")</f>
        <v>Normal</v>
      </c>
      <c r="N1379" s="5">
        <f t="shared" si="63"/>
        <v>210000</v>
      </c>
      <c r="O1379" s="5">
        <f t="shared" si="64"/>
        <v>38</v>
      </c>
      <c r="P1379" s="5" t="str">
        <f t="shared" si="65"/>
        <v>ASALARIADO</v>
      </c>
      <c r="Q1379" s="5" t="e">
        <f ca="1">IF($H1379="SI", $O1379, _xludf.NA())</f>
        <v>#NAME?</v>
      </c>
      <c r="R1379" s="5">
        <f>IF($H1379="NO",$O1379, _xludf.NA())</f>
        <v>38</v>
      </c>
      <c r="S1379" s="5" t="e">
        <f ca="1">IF($H1379="SI",$N1379, _xludf.NA())</f>
        <v>#NAME?</v>
      </c>
      <c r="T1379" s="5">
        <f>IF($H1379="NO",$N1379, _xludf.NA())</f>
        <v>210000</v>
      </c>
    </row>
    <row r="1380" spans="1:20" x14ac:dyDescent="0.3">
      <c r="A1380">
        <v>1379</v>
      </c>
      <c r="B1380" t="s">
        <v>15</v>
      </c>
      <c r="C1380">
        <v>1154739.48</v>
      </c>
      <c r="D1380" t="s">
        <v>10</v>
      </c>
      <c r="E1380" t="s">
        <v>11</v>
      </c>
      <c r="F1380" t="s">
        <v>12</v>
      </c>
      <c r="G1380" t="s">
        <v>13</v>
      </c>
      <c r="H1380" t="s">
        <v>13</v>
      </c>
      <c r="I1380">
        <v>30</v>
      </c>
      <c r="J1380">
        <f>(moras__2[[#This Row],[EDAD]]-AVERAGE(I:I))/ _xlfn.STDEV.P(I:I)</f>
        <v>-0.84037823662434652</v>
      </c>
      <c r="K1380" t="str">
        <f>IF(ABS(moras__2[[#This Row],[Z-Score de edad]])&gt;1.96, "Atípico","Normal")</f>
        <v>Normal</v>
      </c>
      <c r="L1380">
        <f>(moras__2[[#This Row],[SALARIO]]-AVERAGE(C:C)) / _xlfn.STDEV.P(C:C)</f>
        <v>0.61313620568505534</v>
      </c>
      <c r="M1380" t="str">
        <f>IF(ABS(moras__2[[#This Row],[Z-Score de salario]])&gt;1.96, "Atípico", "Normal")</f>
        <v>Normal</v>
      </c>
      <c r="N1380" s="5">
        <f t="shared" si="63"/>
        <v>1154739.48</v>
      </c>
      <c r="O1380" s="5">
        <f t="shared" si="64"/>
        <v>30</v>
      </c>
      <c r="P1380" s="5" t="str">
        <f t="shared" si="65"/>
        <v>ASALARIADO</v>
      </c>
      <c r="Q1380" s="5" t="e">
        <f ca="1">IF($H1380="SI", $O1380, _xludf.NA())</f>
        <v>#NAME?</v>
      </c>
      <c r="R1380" s="5">
        <f>IF($H1380="NO",$O1380, _xludf.NA())</f>
        <v>30</v>
      </c>
      <c r="S1380" s="5" t="e">
        <f ca="1">IF($H1380="SI",$N1380, _xludf.NA())</f>
        <v>#NAME?</v>
      </c>
      <c r="T1380" s="5">
        <f>IF($H1380="NO",$N1380, _xludf.NA())</f>
        <v>1154739.48</v>
      </c>
    </row>
    <row r="1381" spans="1:20" x14ac:dyDescent="0.3">
      <c r="A1381">
        <v>1380</v>
      </c>
      <c r="B1381" t="s">
        <v>9</v>
      </c>
      <c r="C1381">
        <v>305704</v>
      </c>
      <c r="D1381" t="s">
        <v>18</v>
      </c>
      <c r="E1381" t="s">
        <v>16</v>
      </c>
      <c r="F1381" t="s">
        <v>12</v>
      </c>
      <c r="G1381" t="s">
        <v>13</v>
      </c>
      <c r="H1381" t="s">
        <v>12</v>
      </c>
      <c r="I1381">
        <v>41</v>
      </c>
      <c r="J1381">
        <f>(moras__2[[#This Row],[EDAD]]-AVERAGE(I:I))/ _xlfn.STDEV.P(I:I)</f>
        <v>-6.397191464420586E-2</v>
      </c>
      <c r="K1381" t="str">
        <f>IF(ABS(moras__2[[#This Row],[Z-Score de edad]])&gt;1.96, "Atípico","Normal")</f>
        <v>Normal</v>
      </c>
      <c r="L1381">
        <f>(moras__2[[#This Row],[SALARIO]]-AVERAGE(C:C)) / _xlfn.STDEV.P(C:C)</f>
        <v>-0.43386492312872732</v>
      </c>
      <c r="M1381" t="str">
        <f>IF(ABS(moras__2[[#This Row],[Z-Score de salario]])&gt;1.96, "Atípico", "Normal")</f>
        <v>Normal</v>
      </c>
      <c r="N1381" s="5">
        <f t="shared" si="63"/>
        <v>305704</v>
      </c>
      <c r="O1381" s="5">
        <f t="shared" si="64"/>
        <v>41</v>
      </c>
      <c r="P1381" s="5" t="str">
        <f t="shared" si="65"/>
        <v>TRABAJADOR INDEPENDIENTE</v>
      </c>
      <c r="Q1381" s="5">
        <f>IF($H1381="SI", $O1381, _xludf.NA())</f>
        <v>41</v>
      </c>
      <c r="R1381" s="5" t="e">
        <f ca="1">IF($H1381="NO",$O1381, _xludf.NA())</f>
        <v>#NAME?</v>
      </c>
      <c r="S1381" s="5">
        <f>IF($H1381="SI",$N1381, _xludf.NA())</f>
        <v>305704</v>
      </c>
      <c r="T1381" s="5" t="e">
        <f ca="1">IF($H1381="NO",$N1381, _xludf.NA())</f>
        <v>#NAME?</v>
      </c>
    </row>
    <row r="1382" spans="1:20" x14ac:dyDescent="0.3">
      <c r="A1382">
        <v>1381</v>
      </c>
      <c r="B1382" t="s">
        <v>9</v>
      </c>
      <c r="C1382">
        <v>2438887.83</v>
      </c>
      <c r="D1382" t="s">
        <v>10</v>
      </c>
      <c r="E1382" t="s">
        <v>16</v>
      </c>
      <c r="F1382" t="s">
        <v>12</v>
      </c>
      <c r="G1382" t="s">
        <v>13</v>
      </c>
      <c r="H1382" t="s">
        <v>13</v>
      </c>
      <c r="I1382">
        <v>32</v>
      </c>
      <c r="J1382">
        <f>(moras__2[[#This Row],[EDAD]]-AVERAGE(I:I))/ _xlfn.STDEV.P(I:I)</f>
        <v>-0.69921345080977548</v>
      </c>
      <c r="K1382" t="str">
        <f>IF(ABS(moras__2[[#This Row],[Z-Score de edad]])&gt;1.96, "Atípico","Normal")</f>
        <v>Normal</v>
      </c>
      <c r="L1382">
        <f>(moras__2[[#This Row],[SALARIO]]-AVERAGE(C:C)) / _xlfn.STDEV.P(C:C)</f>
        <v>2.1967034460250665</v>
      </c>
      <c r="M1382" t="str">
        <f>IF(ABS(moras__2[[#This Row],[Z-Score de salario]])&gt;1.96, "Atípico", "Normal")</f>
        <v>Atípico</v>
      </c>
      <c r="N1382" s="5">
        <f t="shared" si="63"/>
        <v>2438887.83</v>
      </c>
      <c r="O1382" s="5">
        <f t="shared" si="64"/>
        <v>32</v>
      </c>
      <c r="P1382" s="5" t="str">
        <f t="shared" si="65"/>
        <v>ASALARIADO</v>
      </c>
      <c r="Q1382" s="5" t="e">
        <f ca="1">IF($H1382="SI", $O1382, _xludf.NA())</f>
        <v>#NAME?</v>
      </c>
      <c r="R1382" s="5">
        <f>IF($H1382="NO",$O1382, _xludf.NA())</f>
        <v>32</v>
      </c>
      <c r="S1382" s="5" t="e">
        <f ca="1">IF($H1382="SI",$N1382, _xludf.NA())</f>
        <v>#NAME?</v>
      </c>
      <c r="T1382" s="5">
        <f>IF($H1382="NO",$N1382, _xludf.NA())</f>
        <v>2438887.83</v>
      </c>
    </row>
    <row r="1383" spans="1:20" x14ac:dyDescent="0.3">
      <c r="A1383">
        <v>1382</v>
      </c>
      <c r="B1383" t="s">
        <v>15</v>
      </c>
      <c r="C1383">
        <v>285127</v>
      </c>
      <c r="D1383" t="s">
        <v>10</v>
      </c>
      <c r="E1383" t="s">
        <v>11</v>
      </c>
      <c r="F1383" t="s">
        <v>12</v>
      </c>
      <c r="G1383" t="s">
        <v>13</v>
      </c>
      <c r="H1383" t="s">
        <v>13</v>
      </c>
      <c r="I1383">
        <v>59</v>
      </c>
      <c r="J1383">
        <f>(moras__2[[#This Row],[EDAD]]-AVERAGE(I:I))/ _xlfn.STDEV.P(I:I)</f>
        <v>1.2065111576869334</v>
      </c>
      <c r="K1383" t="str">
        <f>IF(ABS(moras__2[[#This Row],[Z-Score de edad]])&gt;1.96, "Atípico","Normal")</f>
        <v>Normal</v>
      </c>
      <c r="L1383">
        <f>(moras__2[[#This Row],[SALARIO]]-AVERAGE(C:C)) / _xlfn.STDEV.P(C:C)</f>
        <v>-0.45923976638922476</v>
      </c>
      <c r="M1383" t="str">
        <f>IF(ABS(moras__2[[#This Row],[Z-Score de salario]])&gt;1.96, "Atípico", "Normal")</f>
        <v>Normal</v>
      </c>
      <c r="N1383" s="5">
        <f t="shared" si="63"/>
        <v>285127</v>
      </c>
      <c r="O1383" s="5">
        <f t="shared" si="64"/>
        <v>59</v>
      </c>
      <c r="P1383" s="5" t="str">
        <f t="shared" si="65"/>
        <v>ASALARIADO</v>
      </c>
      <c r="Q1383" s="5" t="e">
        <f ca="1">IF($H1383="SI", $O1383, _xludf.NA())</f>
        <v>#NAME?</v>
      </c>
      <c r="R1383" s="5">
        <f>IF($H1383="NO",$O1383, _xludf.NA())</f>
        <v>59</v>
      </c>
      <c r="S1383" s="5" t="e">
        <f ca="1">IF($H1383="SI",$N1383, _xludf.NA())</f>
        <v>#NAME?</v>
      </c>
      <c r="T1383" s="5">
        <f>IF($H1383="NO",$N1383, _xludf.NA())</f>
        <v>285127</v>
      </c>
    </row>
    <row r="1384" spans="1:20" x14ac:dyDescent="0.3">
      <c r="A1384">
        <v>1383</v>
      </c>
      <c r="B1384" t="s">
        <v>9</v>
      </c>
      <c r="C1384">
        <v>278030.99</v>
      </c>
      <c r="D1384" t="s">
        <v>19</v>
      </c>
      <c r="E1384" t="s">
        <v>16</v>
      </c>
      <c r="F1384" t="s">
        <v>12</v>
      </c>
      <c r="G1384" t="s">
        <v>13</v>
      </c>
      <c r="H1384" t="s">
        <v>13</v>
      </c>
      <c r="I1384">
        <v>52</v>
      </c>
      <c r="J1384">
        <f>(moras__2[[#This Row],[EDAD]]-AVERAGE(I:I))/ _xlfn.STDEV.P(I:I)</f>
        <v>0.71243440733593477</v>
      </c>
      <c r="K1384" t="str">
        <f>IF(ABS(moras__2[[#This Row],[Z-Score de edad]])&gt;1.96, "Atípico","Normal")</f>
        <v>Normal</v>
      </c>
      <c r="L1384">
        <f>(moras__2[[#This Row],[SALARIO]]-AVERAGE(C:C)) / _xlfn.STDEV.P(C:C)</f>
        <v>-0.46799031999397384</v>
      </c>
      <c r="M1384" t="str">
        <f>IF(ABS(moras__2[[#This Row],[Z-Score de salario]])&gt;1.96, "Atípico", "Normal")</f>
        <v>Normal</v>
      </c>
      <c r="N1384" s="5">
        <f t="shared" si="63"/>
        <v>278030.99</v>
      </c>
      <c r="O1384" s="5">
        <f t="shared" si="64"/>
        <v>52</v>
      </c>
      <c r="P1384" s="5" t="str">
        <f t="shared" si="65"/>
        <v>CONVENIOS ESPECIALES DE TRABAJADORES INDEPENDIENTES</v>
      </c>
      <c r="Q1384" s="5" t="e">
        <f ca="1">IF($H1384="SI", $O1384, _xludf.NA())</f>
        <v>#NAME?</v>
      </c>
      <c r="R1384" s="5">
        <f>IF($H1384="NO",$O1384, _xludf.NA())</f>
        <v>52</v>
      </c>
      <c r="S1384" s="5" t="e">
        <f ca="1">IF($H1384="SI",$N1384, _xludf.NA())</f>
        <v>#NAME?</v>
      </c>
      <c r="T1384" s="5">
        <f>IF($H1384="NO",$N1384, _xludf.NA())</f>
        <v>278030.99</v>
      </c>
    </row>
    <row r="1385" spans="1:20" x14ac:dyDescent="0.3">
      <c r="A1385">
        <v>1384</v>
      </c>
      <c r="B1385" t="s">
        <v>9</v>
      </c>
      <c r="C1385">
        <v>1580792</v>
      </c>
      <c r="D1385" t="s">
        <v>10</v>
      </c>
      <c r="E1385" t="s">
        <v>16</v>
      </c>
      <c r="F1385" t="s">
        <v>12</v>
      </c>
      <c r="G1385" t="s">
        <v>13</v>
      </c>
      <c r="H1385" t="s">
        <v>13</v>
      </c>
      <c r="I1385">
        <v>28</v>
      </c>
      <c r="J1385">
        <f>(moras__2[[#This Row],[EDAD]]-AVERAGE(I:I))/ _xlfn.STDEV.P(I:I)</f>
        <v>-0.98154302243891756</v>
      </c>
      <c r="K1385" t="str">
        <f>IF(ABS(moras__2[[#This Row],[Z-Score de edad]])&gt;1.96, "Atípico","Normal")</f>
        <v>Normal</v>
      </c>
      <c r="L1385">
        <f>(moras__2[[#This Row],[SALARIO]]-AVERAGE(C:C)) / _xlfn.STDEV.P(C:C)</f>
        <v>1.1385294075968961</v>
      </c>
      <c r="M1385" t="str">
        <f>IF(ABS(moras__2[[#This Row],[Z-Score de salario]])&gt;1.96, "Atípico", "Normal")</f>
        <v>Normal</v>
      </c>
      <c r="N1385" s="5">
        <f t="shared" si="63"/>
        <v>1580792</v>
      </c>
      <c r="O1385" s="5">
        <f t="shared" si="64"/>
        <v>28</v>
      </c>
      <c r="P1385" s="5" t="str">
        <f t="shared" si="65"/>
        <v>ASALARIADO</v>
      </c>
      <c r="Q1385" s="5" t="e">
        <f ca="1">IF($H1385="SI", $O1385, _xludf.NA())</f>
        <v>#NAME?</v>
      </c>
      <c r="R1385" s="5">
        <f>IF($H1385="NO",$O1385, _xludf.NA())</f>
        <v>28</v>
      </c>
      <c r="S1385" s="5" t="e">
        <f ca="1">IF($H1385="SI",$N1385, _xludf.NA())</f>
        <v>#NAME?</v>
      </c>
      <c r="T1385" s="5">
        <f>IF($H1385="NO",$N1385, _xludf.NA())</f>
        <v>1580792</v>
      </c>
    </row>
    <row r="1386" spans="1:20" x14ac:dyDescent="0.3">
      <c r="A1386">
        <v>1385</v>
      </c>
      <c r="B1386" t="s">
        <v>15</v>
      </c>
      <c r="C1386">
        <v>297139</v>
      </c>
      <c r="D1386" t="s">
        <v>17</v>
      </c>
      <c r="E1386" t="s">
        <v>16</v>
      </c>
      <c r="F1386" t="s">
        <v>12</v>
      </c>
      <c r="G1386" t="s">
        <v>12</v>
      </c>
      <c r="H1386" t="s">
        <v>13</v>
      </c>
      <c r="I1386">
        <v>43</v>
      </c>
      <c r="J1386">
        <f>(moras__2[[#This Row],[EDAD]]-AVERAGE(I:I))/ _xlfn.STDEV.P(I:I)</f>
        <v>7.7192871170365177E-2</v>
      </c>
      <c r="K1386" t="str">
        <f>IF(ABS(moras__2[[#This Row],[Z-Score de edad]])&gt;1.96, "Atípico","Normal")</f>
        <v>Normal</v>
      </c>
      <c r="L1386">
        <f>(moras__2[[#This Row],[SALARIO]]-AVERAGE(C:C)) / _xlfn.STDEV.P(C:C)</f>
        <v>-0.44442698429051769</v>
      </c>
      <c r="M1386" t="str">
        <f>IF(ABS(moras__2[[#This Row],[Z-Score de salario]])&gt;1.96, "Atípico", "Normal")</f>
        <v>Normal</v>
      </c>
      <c r="N1386" s="5">
        <f t="shared" si="63"/>
        <v>297139</v>
      </c>
      <c r="O1386" s="5">
        <f t="shared" si="64"/>
        <v>43</v>
      </c>
      <c r="P1386" s="5" t="str">
        <f t="shared" si="65"/>
        <v>ASEGURADO VOLUNTARIO</v>
      </c>
      <c r="Q1386" s="5" t="e">
        <f ca="1">IF($H1386="SI", $O1386, _xludf.NA())</f>
        <v>#NAME?</v>
      </c>
      <c r="R1386" s="5">
        <f>IF($H1386="NO",$O1386, _xludf.NA())</f>
        <v>43</v>
      </c>
      <c r="S1386" s="5" t="e">
        <f ca="1">IF($H1386="SI",$N1386, _xludf.NA())</f>
        <v>#NAME?</v>
      </c>
      <c r="T1386" s="5">
        <f>IF($H1386="NO",$N1386, _xludf.NA())</f>
        <v>297139</v>
      </c>
    </row>
    <row r="1387" spans="1:20" x14ac:dyDescent="0.3">
      <c r="A1387">
        <v>1386</v>
      </c>
      <c r="B1387" t="s">
        <v>15</v>
      </c>
      <c r="C1387">
        <v>297046</v>
      </c>
      <c r="D1387" t="s">
        <v>17</v>
      </c>
      <c r="E1387" t="s">
        <v>16</v>
      </c>
      <c r="F1387" t="s">
        <v>12</v>
      </c>
      <c r="G1387" t="s">
        <v>13</v>
      </c>
      <c r="H1387" t="s">
        <v>13</v>
      </c>
      <c r="I1387">
        <v>64</v>
      </c>
      <c r="J1387">
        <f>(moras__2[[#This Row],[EDAD]]-AVERAGE(I:I))/ _xlfn.STDEV.P(I:I)</f>
        <v>1.559423122223361</v>
      </c>
      <c r="K1387" t="str">
        <f>IF(ABS(moras__2[[#This Row],[Z-Score de edad]])&gt;1.96, "Atípico","Normal")</f>
        <v>Normal</v>
      </c>
      <c r="L1387">
        <f>(moras__2[[#This Row],[SALARIO]]-AVERAGE(C:C)) / _xlfn.STDEV.P(C:C)</f>
        <v>-0.44454166866740574</v>
      </c>
      <c r="M1387" t="str">
        <f>IF(ABS(moras__2[[#This Row],[Z-Score de salario]])&gt;1.96, "Atípico", "Normal")</f>
        <v>Normal</v>
      </c>
      <c r="N1387" s="5">
        <f t="shared" si="63"/>
        <v>297046</v>
      </c>
      <c r="O1387" s="5">
        <f t="shared" si="64"/>
        <v>64</v>
      </c>
      <c r="P1387" s="5" t="str">
        <f t="shared" si="65"/>
        <v>ASEGURADO VOLUNTARIO</v>
      </c>
      <c r="Q1387" s="5" t="e">
        <f ca="1">IF($H1387="SI", $O1387, _xludf.NA())</f>
        <v>#NAME?</v>
      </c>
      <c r="R1387" s="5">
        <f>IF($H1387="NO",$O1387, _xludf.NA())</f>
        <v>64</v>
      </c>
      <c r="S1387" s="5" t="e">
        <f ca="1">IF($H1387="SI",$N1387, _xludf.NA())</f>
        <v>#NAME?</v>
      </c>
      <c r="T1387" s="5">
        <f>IF($H1387="NO",$N1387, _xludf.NA())</f>
        <v>297046</v>
      </c>
    </row>
    <row r="1388" spans="1:20" x14ac:dyDescent="0.3">
      <c r="A1388">
        <v>1387</v>
      </c>
      <c r="B1388" t="s">
        <v>9</v>
      </c>
      <c r="C1388">
        <v>278030</v>
      </c>
      <c r="D1388" t="s">
        <v>19</v>
      </c>
      <c r="E1388" t="s">
        <v>16</v>
      </c>
      <c r="F1388" t="s">
        <v>12</v>
      </c>
      <c r="G1388" t="s">
        <v>13</v>
      </c>
      <c r="H1388" t="s">
        <v>13</v>
      </c>
      <c r="I1388">
        <v>32</v>
      </c>
      <c r="J1388">
        <f>(moras__2[[#This Row],[EDAD]]-AVERAGE(I:I))/ _xlfn.STDEV.P(I:I)</f>
        <v>-0.69921345080977548</v>
      </c>
      <c r="K1388" t="str">
        <f>IF(ABS(moras__2[[#This Row],[Z-Score de edad]])&gt;1.96, "Atípico","Normal")</f>
        <v>Normal</v>
      </c>
      <c r="L1388">
        <f>(moras__2[[#This Row],[SALARIO]]-AVERAGE(C:C)) / _xlfn.STDEV.P(C:C)</f>
        <v>-0.46799154082766331</v>
      </c>
      <c r="M1388" t="str">
        <f>IF(ABS(moras__2[[#This Row],[Z-Score de salario]])&gt;1.96, "Atípico", "Normal")</f>
        <v>Normal</v>
      </c>
      <c r="N1388" s="5">
        <f t="shared" si="63"/>
        <v>278030</v>
      </c>
      <c r="O1388" s="5">
        <f t="shared" si="64"/>
        <v>32</v>
      </c>
      <c r="P1388" s="5" t="str">
        <f t="shared" si="65"/>
        <v>CONVENIOS ESPECIALES DE TRABAJADORES INDEPENDIENTES</v>
      </c>
      <c r="Q1388" s="5" t="e">
        <f ca="1">IF($H1388="SI", $O1388, _xludf.NA())</f>
        <v>#NAME?</v>
      </c>
      <c r="R1388" s="5">
        <f>IF($H1388="NO",$O1388, _xludf.NA())</f>
        <v>32</v>
      </c>
      <c r="S1388" s="5" t="e">
        <f ca="1">IF($H1388="SI",$N1388, _xludf.NA())</f>
        <v>#NAME?</v>
      </c>
      <c r="T1388" s="5">
        <f>IF($H1388="NO",$N1388, _xludf.NA())</f>
        <v>278030</v>
      </c>
    </row>
    <row r="1389" spans="1:20" x14ac:dyDescent="0.3">
      <c r="A1389">
        <v>1388</v>
      </c>
      <c r="B1389" t="s">
        <v>9</v>
      </c>
      <c r="C1389">
        <v>580000</v>
      </c>
      <c r="D1389" t="s">
        <v>10</v>
      </c>
      <c r="E1389" t="s">
        <v>16</v>
      </c>
      <c r="F1389" t="s">
        <v>12</v>
      </c>
      <c r="G1389" t="s">
        <v>13</v>
      </c>
      <c r="H1389" t="s">
        <v>13</v>
      </c>
      <c r="I1389">
        <v>24</v>
      </c>
      <c r="J1389">
        <f>(moras__2[[#This Row],[EDAD]]-AVERAGE(I:I))/ _xlfn.STDEV.P(I:I)</f>
        <v>-1.2638725940680595</v>
      </c>
      <c r="K1389" t="str">
        <f>IF(ABS(moras__2[[#This Row],[Z-Score de edad]])&gt;1.96, "Atípico","Normal")</f>
        <v>Normal</v>
      </c>
      <c r="L1389">
        <f>(moras__2[[#This Row],[SALARIO]]-AVERAGE(C:C)) / _xlfn.STDEV.P(C:C)</f>
        <v>-9.561260223737264E-2</v>
      </c>
      <c r="M1389" t="str">
        <f>IF(ABS(moras__2[[#This Row],[Z-Score de salario]])&gt;1.96, "Atípico", "Normal")</f>
        <v>Normal</v>
      </c>
      <c r="N1389" s="5">
        <f t="shared" si="63"/>
        <v>580000</v>
      </c>
      <c r="O1389" s="5">
        <f t="shared" si="64"/>
        <v>24</v>
      </c>
      <c r="P1389" s="5" t="str">
        <f t="shared" si="65"/>
        <v>ASALARIADO</v>
      </c>
      <c r="Q1389" s="5" t="e">
        <f ca="1">IF($H1389="SI", $O1389, _xludf.NA())</f>
        <v>#NAME?</v>
      </c>
      <c r="R1389" s="5">
        <f>IF($H1389="NO",$O1389, _xludf.NA())</f>
        <v>24</v>
      </c>
      <c r="S1389" s="5" t="e">
        <f ca="1">IF($H1389="SI",$N1389, _xludf.NA())</f>
        <v>#NAME?</v>
      </c>
      <c r="T1389" s="5">
        <f>IF($H1389="NO",$N1389, _xludf.NA())</f>
        <v>580000</v>
      </c>
    </row>
    <row r="1390" spans="1:20" x14ac:dyDescent="0.3">
      <c r="A1390">
        <v>1389</v>
      </c>
      <c r="B1390" t="s">
        <v>15</v>
      </c>
      <c r="C1390">
        <v>504976</v>
      </c>
      <c r="D1390" t="s">
        <v>18</v>
      </c>
      <c r="E1390" t="s">
        <v>16</v>
      </c>
      <c r="F1390" t="s">
        <v>12</v>
      </c>
      <c r="G1390" t="s">
        <v>13</v>
      </c>
      <c r="H1390" t="s">
        <v>13</v>
      </c>
      <c r="I1390">
        <v>36</v>
      </c>
      <c r="J1390">
        <f>(moras__2[[#This Row],[EDAD]]-AVERAGE(I:I))/ _xlfn.STDEV.P(I:I)</f>
        <v>-0.41688387918063341</v>
      </c>
      <c r="K1390" t="str">
        <f>IF(ABS(moras__2[[#This Row],[Z-Score de edad]])&gt;1.96, "Atípico","Normal")</f>
        <v>Normal</v>
      </c>
      <c r="L1390">
        <f>(moras__2[[#This Row],[SALARIO]]-AVERAGE(C:C)) / _xlfn.STDEV.P(C:C)</f>
        <v>-0.18812959892180475</v>
      </c>
      <c r="M1390" t="str">
        <f>IF(ABS(moras__2[[#This Row],[Z-Score de salario]])&gt;1.96, "Atípico", "Normal")</f>
        <v>Normal</v>
      </c>
      <c r="N1390" s="5">
        <f t="shared" si="63"/>
        <v>504976</v>
      </c>
      <c r="O1390" s="5">
        <f t="shared" si="64"/>
        <v>36</v>
      </c>
      <c r="P1390" s="5" t="str">
        <f t="shared" si="65"/>
        <v>TRABAJADOR INDEPENDIENTE</v>
      </c>
      <c r="Q1390" s="5" t="e">
        <f ca="1">IF($H1390="SI", $O1390, _xludf.NA())</f>
        <v>#NAME?</v>
      </c>
      <c r="R1390" s="5">
        <f>IF($H1390="NO",$O1390, _xludf.NA())</f>
        <v>36</v>
      </c>
      <c r="S1390" s="5" t="e">
        <f ca="1">IF($H1390="SI",$N1390, _xludf.NA())</f>
        <v>#NAME?</v>
      </c>
      <c r="T1390" s="5">
        <f>IF($H1390="NO",$N1390, _xludf.NA())</f>
        <v>504976</v>
      </c>
    </row>
    <row r="1391" spans="1:20" x14ac:dyDescent="0.3">
      <c r="A1391">
        <v>1390</v>
      </c>
      <c r="B1391" t="s">
        <v>9</v>
      </c>
      <c r="C1391">
        <v>482000</v>
      </c>
      <c r="D1391" t="s">
        <v>10</v>
      </c>
      <c r="E1391" t="s">
        <v>16</v>
      </c>
      <c r="F1391" t="s">
        <v>12</v>
      </c>
      <c r="G1391" t="s">
        <v>13</v>
      </c>
      <c r="H1391" t="s">
        <v>12</v>
      </c>
      <c r="I1391">
        <v>36</v>
      </c>
      <c r="J1391">
        <f>(moras__2[[#This Row],[EDAD]]-AVERAGE(I:I))/ _xlfn.STDEV.P(I:I)</f>
        <v>-0.41688387918063341</v>
      </c>
      <c r="K1391" t="str">
        <f>IF(ABS(moras__2[[#This Row],[Z-Score de edad]])&gt;1.96, "Atípico","Normal")</f>
        <v>Normal</v>
      </c>
      <c r="L1391">
        <f>(moras__2[[#This Row],[SALARIO]]-AVERAGE(C:C)) / _xlfn.STDEV.P(C:C)</f>
        <v>-0.21646280583987779</v>
      </c>
      <c r="M1391" t="str">
        <f>IF(ABS(moras__2[[#This Row],[Z-Score de salario]])&gt;1.96, "Atípico", "Normal")</f>
        <v>Normal</v>
      </c>
      <c r="N1391" s="5">
        <f t="shared" si="63"/>
        <v>482000</v>
      </c>
      <c r="O1391" s="5">
        <f t="shared" si="64"/>
        <v>36</v>
      </c>
      <c r="P1391" s="5" t="str">
        <f t="shared" si="65"/>
        <v>ASALARIADO</v>
      </c>
      <c r="Q1391" s="5">
        <f>IF($H1391="SI", $O1391, _xludf.NA())</f>
        <v>36</v>
      </c>
      <c r="R1391" s="5" t="e">
        <f ca="1">IF($H1391="NO",$O1391, _xludf.NA())</f>
        <v>#NAME?</v>
      </c>
      <c r="S1391" s="5">
        <f>IF($H1391="SI",$N1391, _xludf.NA())</f>
        <v>482000</v>
      </c>
      <c r="T1391" s="5" t="e">
        <f ca="1">IF($H1391="NO",$N1391, _xludf.NA())</f>
        <v>#NAME?</v>
      </c>
    </row>
    <row r="1392" spans="1:20" x14ac:dyDescent="0.3">
      <c r="A1392">
        <v>1391</v>
      </c>
      <c r="B1392" t="s">
        <v>9</v>
      </c>
      <c r="C1392">
        <v>639148</v>
      </c>
      <c r="D1392" t="s">
        <v>17</v>
      </c>
      <c r="E1392" t="s">
        <v>16</v>
      </c>
      <c r="F1392" t="s">
        <v>12</v>
      </c>
      <c r="G1392" t="s">
        <v>13</v>
      </c>
      <c r="H1392" t="s">
        <v>13</v>
      </c>
      <c r="I1392">
        <v>79</v>
      </c>
      <c r="J1392">
        <f>(moras__2[[#This Row],[EDAD]]-AVERAGE(I:I))/ _xlfn.STDEV.P(I:I)</f>
        <v>2.6181590158326435</v>
      </c>
      <c r="K1392" t="str">
        <f>IF(ABS(moras__2[[#This Row],[Z-Score de edad]])&gt;1.96, "Atípico","Normal")</f>
        <v>Atípico</v>
      </c>
      <c r="L1392">
        <f>(moras__2[[#This Row],[SALARIO]]-AVERAGE(C:C)) / _xlfn.STDEV.P(C:C)</f>
        <v>-2.2673338536546354E-2</v>
      </c>
      <c r="M1392" t="str">
        <f>IF(ABS(moras__2[[#This Row],[Z-Score de salario]])&gt;1.96, "Atípico", "Normal")</f>
        <v>Normal</v>
      </c>
      <c r="N1392" s="5">
        <f t="shared" si="63"/>
        <v>639148</v>
      </c>
      <c r="O1392" s="5">
        <f t="shared" si="64"/>
        <v>79</v>
      </c>
      <c r="P1392" s="5" t="str">
        <f t="shared" si="65"/>
        <v>ASEGURADO VOLUNTARIO</v>
      </c>
      <c r="Q1392" s="5" t="e">
        <f ca="1">IF($H1392="SI", $O1392, _xludf.NA())</f>
        <v>#NAME?</v>
      </c>
      <c r="R1392" s="5">
        <f>IF($H1392="NO",$O1392, _xludf.NA())</f>
        <v>79</v>
      </c>
      <c r="S1392" s="5" t="e">
        <f ca="1">IF($H1392="SI",$N1392, _xludf.NA())</f>
        <v>#NAME?</v>
      </c>
      <c r="T1392" s="5">
        <f>IF($H1392="NO",$N1392, _xludf.NA())</f>
        <v>639148</v>
      </c>
    </row>
    <row r="1393" spans="1:20" x14ac:dyDescent="0.3">
      <c r="A1393">
        <v>1392</v>
      </c>
      <c r="B1393" t="s">
        <v>9</v>
      </c>
      <c r="C1393">
        <v>263640</v>
      </c>
      <c r="D1393" t="s">
        <v>10</v>
      </c>
      <c r="E1393" t="s">
        <v>16</v>
      </c>
      <c r="F1393" t="s">
        <v>12</v>
      </c>
      <c r="G1393" t="s">
        <v>13</v>
      </c>
      <c r="H1393" t="s">
        <v>13</v>
      </c>
      <c r="I1393">
        <v>31</v>
      </c>
      <c r="J1393">
        <f>(moras__2[[#This Row],[EDAD]]-AVERAGE(I:I))/ _xlfn.STDEV.P(I:I)</f>
        <v>-0.769795843717061</v>
      </c>
      <c r="K1393" t="str">
        <f>IF(ABS(moras__2[[#This Row],[Z-Score de edad]])&gt;1.96, "Atípico","Normal")</f>
        <v>Normal</v>
      </c>
      <c r="L1393">
        <f>(moras__2[[#This Row],[SALARIO]]-AVERAGE(C:C)) / _xlfn.STDEV.P(C:C)</f>
        <v>-0.48573679011174542</v>
      </c>
      <c r="M1393" t="str">
        <f>IF(ABS(moras__2[[#This Row],[Z-Score de salario]])&gt;1.96, "Atípico", "Normal")</f>
        <v>Normal</v>
      </c>
      <c r="N1393" s="5">
        <f t="shared" si="63"/>
        <v>263640</v>
      </c>
      <c r="O1393" s="5">
        <f t="shared" si="64"/>
        <v>31</v>
      </c>
      <c r="P1393" s="5" t="str">
        <f t="shared" si="65"/>
        <v>ASALARIADO</v>
      </c>
      <c r="Q1393" s="5" t="e">
        <f ca="1">IF($H1393="SI", $O1393, _xludf.NA())</f>
        <v>#NAME?</v>
      </c>
      <c r="R1393" s="5">
        <f>IF($H1393="NO",$O1393, _xludf.NA())</f>
        <v>31</v>
      </c>
      <c r="S1393" s="5" t="e">
        <f ca="1">IF($H1393="SI",$N1393, _xludf.NA())</f>
        <v>#NAME?</v>
      </c>
      <c r="T1393" s="5">
        <f>IF($H1393="NO",$N1393, _xludf.NA())</f>
        <v>263640</v>
      </c>
    </row>
    <row r="1394" spans="1:20" x14ac:dyDescent="0.3">
      <c r="A1394">
        <v>1393</v>
      </c>
      <c r="B1394" t="s">
        <v>15</v>
      </c>
      <c r="C1394">
        <v>846529</v>
      </c>
      <c r="D1394" t="s">
        <v>10</v>
      </c>
      <c r="E1394" t="s">
        <v>11</v>
      </c>
      <c r="F1394" t="s">
        <v>12</v>
      </c>
      <c r="G1394" t="s">
        <v>13</v>
      </c>
      <c r="H1394" t="s">
        <v>13</v>
      </c>
      <c r="I1394">
        <v>28</v>
      </c>
      <c r="J1394">
        <f>(moras__2[[#This Row],[EDAD]]-AVERAGE(I:I))/ _xlfn.STDEV.P(I:I)</f>
        <v>-0.98154302243891756</v>
      </c>
      <c r="K1394" t="str">
        <f>IF(ABS(moras__2[[#This Row],[Z-Score de edad]])&gt;1.96, "Atípico","Normal")</f>
        <v>Normal</v>
      </c>
      <c r="L1394">
        <f>(moras__2[[#This Row],[SALARIO]]-AVERAGE(C:C)) / _xlfn.STDEV.P(C:C)</f>
        <v>0.23306172343581205</v>
      </c>
      <c r="M1394" t="str">
        <f>IF(ABS(moras__2[[#This Row],[Z-Score de salario]])&gt;1.96, "Atípico", "Normal")</f>
        <v>Normal</v>
      </c>
      <c r="N1394" s="5">
        <f t="shared" si="63"/>
        <v>846529</v>
      </c>
      <c r="O1394" s="5">
        <f t="shared" si="64"/>
        <v>28</v>
      </c>
      <c r="P1394" s="5" t="str">
        <f t="shared" si="65"/>
        <v>ASALARIADO</v>
      </c>
      <c r="Q1394" s="5" t="e">
        <f ca="1">IF($H1394="SI", $O1394, _xludf.NA())</f>
        <v>#NAME?</v>
      </c>
      <c r="R1394" s="5">
        <f>IF($H1394="NO",$O1394, _xludf.NA())</f>
        <v>28</v>
      </c>
      <c r="S1394" s="5" t="e">
        <f ca="1">IF($H1394="SI",$N1394, _xludf.NA())</f>
        <v>#NAME?</v>
      </c>
      <c r="T1394" s="5">
        <f>IF($H1394="NO",$N1394, _xludf.NA())</f>
        <v>846529</v>
      </c>
    </row>
    <row r="1395" spans="1:20" x14ac:dyDescent="0.3">
      <c r="A1395">
        <v>1394</v>
      </c>
      <c r="B1395" t="s">
        <v>15</v>
      </c>
      <c r="C1395">
        <v>240890.9</v>
      </c>
      <c r="D1395" t="s">
        <v>14</v>
      </c>
      <c r="E1395" t="s">
        <v>11</v>
      </c>
      <c r="F1395" t="s">
        <v>12</v>
      </c>
      <c r="G1395" t="s">
        <v>13</v>
      </c>
      <c r="H1395" t="s">
        <v>13</v>
      </c>
      <c r="I1395">
        <v>83</v>
      </c>
      <c r="J1395">
        <f>(moras__2[[#This Row],[EDAD]]-AVERAGE(I:I))/ _xlfn.STDEV.P(I:I)</f>
        <v>2.9004885874617856</v>
      </c>
      <c r="K1395" t="str">
        <f>IF(ABS(moras__2[[#This Row],[Z-Score de edad]])&gt;1.96, "Atípico","Normal")</f>
        <v>Atípico</v>
      </c>
      <c r="L1395">
        <f>(moras__2[[#This Row],[SALARIO]]-AVERAGE(C:C)) / _xlfn.STDEV.P(C:C)</f>
        <v>-0.51379019181351837</v>
      </c>
      <c r="M1395" t="str">
        <f>IF(ABS(moras__2[[#This Row],[Z-Score de salario]])&gt;1.96, "Atípico", "Normal")</f>
        <v>Normal</v>
      </c>
      <c r="N1395" s="5">
        <f t="shared" si="63"/>
        <v>240890.9</v>
      </c>
      <c r="O1395" s="5">
        <f t="shared" si="64"/>
        <v>83</v>
      </c>
      <c r="P1395" s="5" t="str">
        <f t="shared" si="65"/>
        <v>PENSIONADOS EN SU PROPIO SISTEMA</v>
      </c>
      <c r="Q1395" s="5" t="e">
        <f ca="1">IF($H1395="SI", $O1395, _xludf.NA())</f>
        <v>#NAME?</v>
      </c>
      <c r="R1395" s="5">
        <f>IF($H1395="NO",$O1395, _xludf.NA())</f>
        <v>83</v>
      </c>
      <c r="S1395" s="5" t="e">
        <f ca="1">IF($H1395="SI",$N1395, _xludf.NA())</f>
        <v>#NAME?</v>
      </c>
      <c r="T1395" s="5">
        <f>IF($H1395="NO",$N1395, _xludf.NA())</f>
        <v>240890.9</v>
      </c>
    </row>
    <row r="1396" spans="1:20" x14ac:dyDescent="0.3">
      <c r="A1396">
        <v>1395</v>
      </c>
      <c r="B1396" t="s">
        <v>9</v>
      </c>
      <c r="C1396">
        <v>924156</v>
      </c>
      <c r="D1396" t="s">
        <v>10</v>
      </c>
      <c r="E1396" t="s">
        <v>16</v>
      </c>
      <c r="F1396" t="s">
        <v>12</v>
      </c>
      <c r="G1396" t="s">
        <v>13</v>
      </c>
      <c r="H1396" t="s">
        <v>13</v>
      </c>
      <c r="I1396">
        <v>28</v>
      </c>
      <c r="J1396">
        <f>(moras__2[[#This Row],[EDAD]]-AVERAGE(I:I))/ _xlfn.STDEV.P(I:I)</f>
        <v>-0.98154302243891756</v>
      </c>
      <c r="K1396" t="str">
        <f>IF(ABS(moras__2[[#This Row],[Z-Score de edad]])&gt;1.96, "Atípico","Normal")</f>
        <v>Normal</v>
      </c>
      <c r="L1396">
        <f>(moras__2[[#This Row],[SALARIO]]-AVERAGE(C:C)) / _xlfn.STDEV.P(C:C)</f>
        <v>0.32878864950776787</v>
      </c>
      <c r="M1396" t="str">
        <f>IF(ABS(moras__2[[#This Row],[Z-Score de salario]])&gt;1.96, "Atípico", "Normal")</f>
        <v>Normal</v>
      </c>
      <c r="N1396" s="5">
        <f t="shared" si="63"/>
        <v>924156</v>
      </c>
      <c r="O1396" s="5">
        <f t="shared" si="64"/>
        <v>28</v>
      </c>
      <c r="P1396" s="5" t="str">
        <f t="shared" si="65"/>
        <v>ASALARIADO</v>
      </c>
      <c r="Q1396" s="5" t="e">
        <f ca="1">IF($H1396="SI", $O1396, _xludf.NA())</f>
        <v>#NAME?</v>
      </c>
      <c r="R1396" s="5">
        <f>IF($H1396="NO",$O1396, _xludf.NA())</f>
        <v>28</v>
      </c>
      <c r="S1396" s="5" t="e">
        <f ca="1">IF($H1396="SI",$N1396, _xludf.NA())</f>
        <v>#NAME?</v>
      </c>
      <c r="T1396" s="5">
        <f>IF($H1396="NO",$N1396, _xludf.NA())</f>
        <v>924156</v>
      </c>
    </row>
    <row r="1397" spans="1:20" x14ac:dyDescent="0.3">
      <c r="A1397">
        <v>1396</v>
      </c>
      <c r="B1397" t="s">
        <v>15</v>
      </c>
      <c r="C1397">
        <v>1815071.5</v>
      </c>
      <c r="D1397" t="s">
        <v>10</v>
      </c>
      <c r="E1397" t="s">
        <v>11</v>
      </c>
      <c r="F1397" t="s">
        <v>12</v>
      </c>
      <c r="G1397" t="s">
        <v>13</v>
      </c>
      <c r="H1397" t="s">
        <v>13</v>
      </c>
      <c r="I1397">
        <v>35</v>
      </c>
      <c r="J1397">
        <f>(moras__2[[#This Row],[EDAD]]-AVERAGE(I:I))/ _xlfn.STDEV.P(I:I)</f>
        <v>-0.48746627208791893</v>
      </c>
      <c r="K1397" t="str">
        <f>IF(ABS(moras__2[[#This Row],[Z-Score de edad]])&gt;1.96, "Atípico","Normal")</f>
        <v>Normal</v>
      </c>
      <c r="L1397">
        <f>(moras__2[[#This Row],[SALARIO]]-AVERAGE(C:C)) / _xlfn.STDEV.P(C:C)</f>
        <v>1.4274347675447852</v>
      </c>
      <c r="M1397" t="str">
        <f>IF(ABS(moras__2[[#This Row],[Z-Score de salario]])&gt;1.96, "Atípico", "Normal")</f>
        <v>Normal</v>
      </c>
      <c r="N1397" s="5">
        <f t="shared" si="63"/>
        <v>1815071.5</v>
      </c>
      <c r="O1397" s="5">
        <f t="shared" si="64"/>
        <v>35</v>
      </c>
      <c r="P1397" s="5" t="str">
        <f t="shared" si="65"/>
        <v>ASALARIADO</v>
      </c>
      <c r="Q1397" s="5" t="e">
        <f ca="1">IF($H1397="SI", $O1397, _xludf.NA())</f>
        <v>#NAME?</v>
      </c>
      <c r="R1397" s="5">
        <f>IF($H1397="NO",$O1397, _xludf.NA())</f>
        <v>35</v>
      </c>
      <c r="S1397" s="5" t="e">
        <f ca="1">IF($H1397="SI",$N1397, _xludf.NA())</f>
        <v>#NAME?</v>
      </c>
      <c r="T1397" s="5">
        <f>IF($H1397="NO",$N1397, _xludf.NA())</f>
        <v>1815071.5</v>
      </c>
    </row>
    <row r="1398" spans="1:20" x14ac:dyDescent="0.3">
      <c r="A1398">
        <v>1397</v>
      </c>
      <c r="B1398" t="s">
        <v>9</v>
      </c>
      <c r="C1398">
        <v>585937</v>
      </c>
      <c r="D1398" t="s">
        <v>18</v>
      </c>
      <c r="E1398" t="s">
        <v>16</v>
      </c>
      <c r="F1398" t="s">
        <v>12</v>
      </c>
      <c r="G1398" t="s">
        <v>13</v>
      </c>
      <c r="H1398" t="s">
        <v>12</v>
      </c>
      <c r="I1398">
        <v>57</v>
      </c>
      <c r="J1398">
        <f>(moras__2[[#This Row],[EDAD]]-AVERAGE(I:I))/ _xlfn.STDEV.P(I:I)</f>
        <v>1.0653463718723624</v>
      </c>
      <c r="K1398" t="str">
        <f>IF(ABS(moras__2[[#This Row],[Z-Score de edad]])&gt;1.96, "Atípico","Normal")</f>
        <v>Normal</v>
      </c>
      <c r="L1398">
        <f>(moras__2[[#This Row],[SALARIO]]-AVERAGE(C:C)) / _xlfn.STDEV.P(C:C)</f>
        <v>-8.8291299596678016E-2</v>
      </c>
      <c r="M1398" t="str">
        <f>IF(ABS(moras__2[[#This Row],[Z-Score de salario]])&gt;1.96, "Atípico", "Normal")</f>
        <v>Normal</v>
      </c>
      <c r="N1398" s="5">
        <f t="shared" si="63"/>
        <v>585937</v>
      </c>
      <c r="O1398" s="5">
        <f t="shared" si="64"/>
        <v>57</v>
      </c>
      <c r="P1398" s="5" t="str">
        <f t="shared" si="65"/>
        <v>TRABAJADOR INDEPENDIENTE</v>
      </c>
      <c r="Q1398" s="5">
        <f>IF($H1398="SI", $O1398, _xludf.NA())</f>
        <v>57</v>
      </c>
      <c r="R1398" s="5" t="e">
        <f ca="1">IF($H1398="NO",$O1398, _xludf.NA())</f>
        <v>#NAME?</v>
      </c>
      <c r="S1398" s="5">
        <f>IF($H1398="SI",$N1398, _xludf.NA())</f>
        <v>585937</v>
      </c>
      <c r="T1398" s="5" t="e">
        <f ca="1">IF($H1398="NO",$N1398, _xludf.NA())</f>
        <v>#NAME?</v>
      </c>
    </row>
    <row r="1399" spans="1:20" x14ac:dyDescent="0.3">
      <c r="A1399">
        <v>1398</v>
      </c>
      <c r="B1399" t="s">
        <v>9</v>
      </c>
      <c r="C1399">
        <v>223702.12</v>
      </c>
      <c r="D1399" t="s">
        <v>10</v>
      </c>
      <c r="E1399" t="s">
        <v>16</v>
      </c>
      <c r="F1399" t="s">
        <v>12</v>
      </c>
      <c r="G1399" t="s">
        <v>13</v>
      </c>
      <c r="H1399" t="s">
        <v>13</v>
      </c>
      <c r="I1399">
        <v>53</v>
      </c>
      <c r="J1399">
        <f>(moras__2[[#This Row],[EDAD]]-AVERAGE(I:I))/ _xlfn.STDEV.P(I:I)</f>
        <v>0.78301680024322029</v>
      </c>
      <c r="K1399" t="str">
        <f>IF(ABS(moras__2[[#This Row],[Z-Score de edad]])&gt;1.96, "Atípico","Normal")</f>
        <v>Normal</v>
      </c>
      <c r="L1399">
        <f>(moras__2[[#This Row],[SALARIO]]-AVERAGE(C:C)) / _xlfn.STDEV.P(C:C)</f>
        <v>-0.53498679959595374</v>
      </c>
      <c r="M1399" t="str">
        <f>IF(ABS(moras__2[[#This Row],[Z-Score de salario]])&gt;1.96, "Atípico", "Normal")</f>
        <v>Normal</v>
      </c>
      <c r="N1399" s="5">
        <f t="shared" si="63"/>
        <v>223702.12</v>
      </c>
      <c r="O1399" s="5">
        <f t="shared" si="64"/>
        <v>53</v>
      </c>
      <c r="P1399" s="5" t="str">
        <f t="shared" si="65"/>
        <v>ASALARIADO</v>
      </c>
      <c r="Q1399" s="5" t="e">
        <f ca="1">IF($H1399="SI", $O1399, _xludf.NA())</f>
        <v>#NAME?</v>
      </c>
      <c r="R1399" s="5">
        <f>IF($H1399="NO",$O1399, _xludf.NA())</f>
        <v>53</v>
      </c>
      <c r="S1399" s="5" t="e">
        <f ca="1">IF($H1399="SI",$N1399, _xludf.NA())</f>
        <v>#NAME?</v>
      </c>
      <c r="T1399" s="5">
        <f>IF($H1399="NO",$N1399, _xludf.NA())</f>
        <v>223702.12</v>
      </c>
    </row>
    <row r="1400" spans="1:20" x14ac:dyDescent="0.3">
      <c r="A1400">
        <v>1399</v>
      </c>
      <c r="B1400" t="s">
        <v>9</v>
      </c>
      <c r="C1400">
        <v>155807.99</v>
      </c>
      <c r="D1400" t="s">
        <v>10</v>
      </c>
      <c r="E1400" t="s">
        <v>16</v>
      </c>
      <c r="F1400" t="s">
        <v>12</v>
      </c>
      <c r="G1400" t="s">
        <v>13</v>
      </c>
      <c r="H1400" t="s">
        <v>13</v>
      </c>
      <c r="I1400">
        <v>42</v>
      </c>
      <c r="J1400">
        <f>(moras__2[[#This Row],[EDAD]]-AVERAGE(I:I))/ _xlfn.STDEV.P(I:I)</f>
        <v>6.6104782630796582E-3</v>
      </c>
      <c r="K1400" t="str">
        <f>IF(ABS(moras__2[[#This Row],[Z-Score de edad]])&gt;1.96, "Atípico","Normal")</f>
        <v>Normal</v>
      </c>
      <c r="L1400">
        <f>(moras__2[[#This Row],[SALARIO]]-AVERAGE(C:C)) / _xlfn.STDEV.P(C:C)</f>
        <v>-0.61871148769712681</v>
      </c>
      <c r="M1400" t="str">
        <f>IF(ABS(moras__2[[#This Row],[Z-Score de salario]])&gt;1.96, "Atípico", "Normal")</f>
        <v>Normal</v>
      </c>
      <c r="N1400" s="5">
        <f t="shared" si="63"/>
        <v>155807.99</v>
      </c>
      <c r="O1400" s="5">
        <f t="shared" si="64"/>
        <v>42</v>
      </c>
      <c r="P1400" s="5" t="str">
        <f t="shared" si="65"/>
        <v>ASALARIADO</v>
      </c>
      <c r="Q1400" s="5" t="e">
        <f ca="1">IF($H1400="SI", $O1400, _xludf.NA())</f>
        <v>#NAME?</v>
      </c>
      <c r="R1400" s="5">
        <f>IF($H1400="NO",$O1400, _xludf.NA())</f>
        <v>42</v>
      </c>
      <c r="S1400" s="5" t="e">
        <f ca="1">IF($H1400="SI",$N1400, _xludf.NA())</f>
        <v>#NAME?</v>
      </c>
      <c r="T1400" s="5">
        <f>IF($H1400="NO",$N1400, _xludf.NA())</f>
        <v>155807.99</v>
      </c>
    </row>
    <row r="1401" spans="1:20" x14ac:dyDescent="0.3">
      <c r="A1401">
        <v>1400</v>
      </c>
      <c r="B1401" t="s">
        <v>9</v>
      </c>
      <c r="C1401">
        <v>361976.88</v>
      </c>
      <c r="D1401" t="s">
        <v>10</v>
      </c>
      <c r="E1401" t="s">
        <v>16</v>
      </c>
      <c r="F1401" t="s">
        <v>12</v>
      </c>
      <c r="G1401" t="s">
        <v>13</v>
      </c>
      <c r="H1401" t="s">
        <v>13</v>
      </c>
      <c r="I1401">
        <v>48</v>
      </c>
      <c r="J1401">
        <f>(moras__2[[#This Row],[EDAD]]-AVERAGE(I:I))/ _xlfn.STDEV.P(I:I)</f>
        <v>0.43010483570679275</v>
      </c>
      <c r="K1401" t="str">
        <f>IF(ABS(moras__2[[#This Row],[Z-Score de edad]])&gt;1.96, "Atípico","Normal")</f>
        <v>Normal</v>
      </c>
      <c r="L1401">
        <f>(moras__2[[#This Row],[SALARIO]]-AVERAGE(C:C)) / _xlfn.STDEV.P(C:C)</f>
        <v>-0.36447115776852995</v>
      </c>
      <c r="M1401" t="str">
        <f>IF(ABS(moras__2[[#This Row],[Z-Score de salario]])&gt;1.96, "Atípico", "Normal")</f>
        <v>Normal</v>
      </c>
      <c r="N1401" s="5">
        <f t="shared" si="63"/>
        <v>361976.88</v>
      </c>
      <c r="O1401" s="5">
        <f t="shared" si="64"/>
        <v>48</v>
      </c>
      <c r="P1401" s="5" t="str">
        <f t="shared" si="65"/>
        <v>ASALARIADO</v>
      </c>
      <c r="Q1401" s="5" t="e">
        <f ca="1">IF($H1401="SI", $O1401, _xludf.NA())</f>
        <v>#NAME?</v>
      </c>
      <c r="R1401" s="5">
        <f>IF($H1401="NO",$O1401, _xludf.NA())</f>
        <v>48</v>
      </c>
      <c r="S1401" s="5" t="e">
        <f ca="1">IF($H1401="SI",$N1401, _xludf.NA())</f>
        <v>#NAME?</v>
      </c>
      <c r="T1401" s="5">
        <f>IF($H1401="NO",$N1401, _xludf.NA())</f>
        <v>361976.88</v>
      </c>
    </row>
    <row r="1402" spans="1:20" x14ac:dyDescent="0.3">
      <c r="A1402">
        <v>1401</v>
      </c>
      <c r="B1402" t="s">
        <v>9</v>
      </c>
      <c r="C1402">
        <v>573500</v>
      </c>
      <c r="D1402" t="s">
        <v>10</v>
      </c>
      <c r="E1402" t="s">
        <v>16</v>
      </c>
      <c r="F1402" t="s">
        <v>12</v>
      </c>
      <c r="G1402" t="s">
        <v>13</v>
      </c>
      <c r="H1402" t="s">
        <v>13</v>
      </c>
      <c r="I1402">
        <v>26</v>
      </c>
      <c r="J1402">
        <f>(moras__2[[#This Row],[EDAD]]-AVERAGE(I:I))/ _xlfn.STDEV.P(I:I)</f>
        <v>-1.1227078082534885</v>
      </c>
      <c r="K1402" t="str">
        <f>IF(ABS(moras__2[[#This Row],[Z-Score de edad]])&gt;1.96, "Atípico","Normal")</f>
        <v>Normal</v>
      </c>
      <c r="L1402">
        <f>(moras__2[[#This Row],[SALARIO]]-AVERAGE(C:C)) / _xlfn.STDEV.P(C:C)</f>
        <v>-0.10362817696611022</v>
      </c>
      <c r="M1402" t="str">
        <f>IF(ABS(moras__2[[#This Row],[Z-Score de salario]])&gt;1.96, "Atípico", "Normal")</f>
        <v>Normal</v>
      </c>
      <c r="N1402" s="5">
        <f t="shared" si="63"/>
        <v>573500</v>
      </c>
      <c r="O1402" s="5">
        <f t="shared" si="64"/>
        <v>26</v>
      </c>
      <c r="P1402" s="5" t="str">
        <f t="shared" si="65"/>
        <v>ASALARIADO</v>
      </c>
      <c r="Q1402" s="5" t="e">
        <f ca="1">IF($H1402="SI", $O1402, _xludf.NA())</f>
        <v>#NAME?</v>
      </c>
      <c r="R1402" s="5">
        <f>IF($H1402="NO",$O1402, _xludf.NA())</f>
        <v>26</v>
      </c>
      <c r="S1402" s="5" t="e">
        <f ca="1">IF($H1402="SI",$N1402, _xludf.NA())</f>
        <v>#NAME?</v>
      </c>
      <c r="T1402" s="5">
        <f>IF($H1402="NO",$N1402, _xludf.NA())</f>
        <v>573500</v>
      </c>
    </row>
    <row r="1403" spans="1:20" x14ac:dyDescent="0.3">
      <c r="A1403">
        <v>1402</v>
      </c>
      <c r="B1403" t="s">
        <v>9</v>
      </c>
      <c r="C1403">
        <v>180000</v>
      </c>
      <c r="D1403" t="s">
        <v>10</v>
      </c>
      <c r="E1403" t="s">
        <v>16</v>
      </c>
      <c r="F1403" t="s">
        <v>12</v>
      </c>
      <c r="G1403" t="s">
        <v>13</v>
      </c>
      <c r="H1403" t="s">
        <v>12</v>
      </c>
      <c r="I1403">
        <v>47</v>
      </c>
      <c r="J1403">
        <f>(moras__2[[#This Row],[EDAD]]-AVERAGE(I:I))/ _xlfn.STDEV.P(I:I)</f>
        <v>0.35952244279950724</v>
      </c>
      <c r="K1403" t="str">
        <f>IF(ABS(moras__2[[#This Row],[Z-Score de edad]])&gt;1.96, "Atípico","Normal")</f>
        <v>Normal</v>
      </c>
      <c r="L1403">
        <f>(moras__2[[#This Row],[SALARIO]]-AVERAGE(C:C)) / _xlfn.STDEV.P(C:C)</f>
        <v>-0.58887873939045499</v>
      </c>
      <c r="M1403" t="str">
        <f>IF(ABS(moras__2[[#This Row],[Z-Score de salario]])&gt;1.96, "Atípico", "Normal")</f>
        <v>Normal</v>
      </c>
      <c r="N1403" s="5">
        <f t="shared" si="63"/>
        <v>180000</v>
      </c>
      <c r="O1403" s="5">
        <f t="shared" si="64"/>
        <v>47</v>
      </c>
      <c r="P1403" s="5" t="str">
        <f t="shared" si="65"/>
        <v>ASALARIADO</v>
      </c>
      <c r="Q1403" s="5">
        <f>IF($H1403="SI", $O1403, _xludf.NA())</f>
        <v>47</v>
      </c>
      <c r="R1403" s="5" t="e">
        <f ca="1">IF($H1403="NO",$O1403, _xludf.NA())</f>
        <v>#NAME?</v>
      </c>
      <c r="S1403" s="5">
        <f>IF($H1403="SI",$N1403, _xludf.NA())</f>
        <v>180000</v>
      </c>
      <c r="T1403" s="5" t="e">
        <f ca="1">IF($H1403="NO",$N1403, _xludf.NA())</f>
        <v>#NAME?</v>
      </c>
    </row>
    <row r="1404" spans="1:20" x14ac:dyDescent="0.3">
      <c r="A1404">
        <v>1403</v>
      </c>
      <c r="B1404" t="s">
        <v>9</v>
      </c>
      <c r="C1404">
        <v>811540</v>
      </c>
      <c r="D1404" t="s">
        <v>10</v>
      </c>
      <c r="E1404" t="s">
        <v>16</v>
      </c>
      <c r="F1404" t="s">
        <v>12</v>
      </c>
      <c r="G1404" t="s">
        <v>13</v>
      </c>
      <c r="H1404" t="s">
        <v>13</v>
      </c>
      <c r="I1404">
        <v>21</v>
      </c>
      <c r="J1404">
        <f>(moras__2[[#This Row],[EDAD]]-AVERAGE(I:I))/ _xlfn.STDEV.P(I:I)</f>
        <v>-1.4756197727899161</v>
      </c>
      <c r="K1404" t="str">
        <f>IF(ABS(moras__2[[#This Row],[Z-Score de edad]])&gt;1.96, "Atípico","Normal")</f>
        <v>Normal</v>
      </c>
      <c r="L1404">
        <f>(moras__2[[#This Row],[SALARIO]]-AVERAGE(C:C)) / _xlfn.STDEV.P(C:C)</f>
        <v>0.18991450125368906</v>
      </c>
      <c r="M1404" t="str">
        <f>IF(ABS(moras__2[[#This Row],[Z-Score de salario]])&gt;1.96, "Atípico", "Normal")</f>
        <v>Normal</v>
      </c>
      <c r="N1404" s="5">
        <f t="shared" si="63"/>
        <v>811540</v>
      </c>
      <c r="O1404" s="5">
        <f t="shared" si="64"/>
        <v>21</v>
      </c>
      <c r="P1404" s="5" t="str">
        <f t="shared" si="65"/>
        <v>ASALARIADO</v>
      </c>
      <c r="Q1404" s="5" t="e">
        <f ca="1">IF($H1404="SI", $O1404, _xludf.NA())</f>
        <v>#NAME?</v>
      </c>
      <c r="R1404" s="5">
        <f>IF($H1404="NO",$O1404, _xludf.NA())</f>
        <v>21</v>
      </c>
      <c r="S1404" s="5" t="e">
        <f ca="1">IF($H1404="SI",$N1404, _xludf.NA())</f>
        <v>#NAME?</v>
      </c>
      <c r="T1404" s="5">
        <f>IF($H1404="NO",$N1404, _xludf.NA())</f>
        <v>811540</v>
      </c>
    </row>
    <row r="1405" spans="1:20" x14ac:dyDescent="0.3">
      <c r="A1405">
        <v>1404</v>
      </c>
      <c r="B1405" t="s">
        <v>15</v>
      </c>
      <c r="C1405">
        <v>760842</v>
      </c>
      <c r="D1405" t="s">
        <v>14</v>
      </c>
      <c r="E1405" t="s">
        <v>11</v>
      </c>
      <c r="F1405" t="s">
        <v>12</v>
      </c>
      <c r="G1405" t="s">
        <v>13</v>
      </c>
      <c r="H1405" t="s">
        <v>13</v>
      </c>
      <c r="I1405">
        <v>75</v>
      </c>
      <c r="J1405">
        <f>(moras__2[[#This Row],[EDAD]]-AVERAGE(I:I))/ _xlfn.STDEV.P(I:I)</f>
        <v>2.3358294442035015</v>
      </c>
      <c r="K1405" t="str">
        <f>IF(ABS(moras__2[[#This Row],[Z-Score de edad]])&gt;1.96, "Atípico","Normal")</f>
        <v>Atípico</v>
      </c>
      <c r="L1405">
        <f>(moras__2[[#This Row],[SALARIO]]-AVERAGE(C:C)) / _xlfn.STDEV.P(C:C)</f>
        <v>0.12739548470022163</v>
      </c>
      <c r="M1405" t="str">
        <f>IF(ABS(moras__2[[#This Row],[Z-Score de salario]])&gt;1.96, "Atípico", "Normal")</f>
        <v>Normal</v>
      </c>
      <c r="N1405" s="5">
        <f t="shared" si="63"/>
        <v>760842</v>
      </c>
      <c r="O1405" s="5">
        <f t="shared" si="64"/>
        <v>75</v>
      </c>
      <c r="P1405" s="5" t="str">
        <f t="shared" si="65"/>
        <v>PENSIONADOS EN SU PROPIO SISTEMA</v>
      </c>
      <c r="Q1405" s="5" t="e">
        <f ca="1">IF($H1405="SI", $O1405, _xludf.NA())</f>
        <v>#NAME?</v>
      </c>
      <c r="R1405" s="5">
        <f>IF($H1405="NO",$O1405, _xludf.NA())</f>
        <v>75</v>
      </c>
      <c r="S1405" s="5" t="e">
        <f ca="1">IF($H1405="SI",$N1405, _xludf.NA())</f>
        <v>#NAME?</v>
      </c>
      <c r="T1405" s="5">
        <f>IF($H1405="NO",$N1405, _xludf.NA())</f>
        <v>760842</v>
      </c>
    </row>
    <row r="1406" spans="1:20" x14ac:dyDescent="0.3">
      <c r="A1406">
        <v>1405</v>
      </c>
      <c r="B1406" t="s">
        <v>9</v>
      </c>
      <c r="C1406">
        <v>1255736.08</v>
      </c>
      <c r="D1406" t="s">
        <v>10</v>
      </c>
      <c r="E1406" t="s">
        <v>16</v>
      </c>
      <c r="F1406" t="s">
        <v>12</v>
      </c>
      <c r="G1406" t="s">
        <v>13</v>
      </c>
      <c r="H1406" t="s">
        <v>13</v>
      </c>
      <c r="I1406">
        <v>41</v>
      </c>
      <c r="J1406">
        <f>(moras__2[[#This Row],[EDAD]]-AVERAGE(I:I))/ _xlfn.STDEV.P(I:I)</f>
        <v>-6.397191464420586E-2</v>
      </c>
      <c r="K1406" t="str">
        <f>IF(ABS(moras__2[[#This Row],[Z-Score de edad]])&gt;1.96, "Atípico","Normal")</f>
        <v>Normal</v>
      </c>
      <c r="L1406">
        <f>(moras__2[[#This Row],[SALARIO]]-AVERAGE(C:C)) / _xlfn.STDEV.P(C:C)</f>
        <v>0.73768171255404291</v>
      </c>
      <c r="M1406" t="str">
        <f>IF(ABS(moras__2[[#This Row],[Z-Score de salario]])&gt;1.96, "Atípico", "Normal")</f>
        <v>Normal</v>
      </c>
      <c r="N1406" s="5">
        <f t="shared" si="63"/>
        <v>1255736.08</v>
      </c>
      <c r="O1406" s="5">
        <f t="shared" si="64"/>
        <v>41</v>
      </c>
      <c r="P1406" s="5" t="str">
        <f t="shared" si="65"/>
        <v>ASALARIADO</v>
      </c>
      <c r="Q1406" s="5" t="e">
        <f ca="1">IF($H1406="SI", $O1406, _xludf.NA())</f>
        <v>#NAME?</v>
      </c>
      <c r="R1406" s="5">
        <f>IF($H1406="NO",$O1406, _xludf.NA())</f>
        <v>41</v>
      </c>
      <c r="S1406" s="5" t="e">
        <f ca="1">IF($H1406="SI",$N1406, _xludf.NA())</f>
        <v>#NAME?</v>
      </c>
      <c r="T1406" s="5">
        <f>IF($H1406="NO",$N1406, _xludf.NA())</f>
        <v>1255736.08</v>
      </c>
    </row>
    <row r="1407" spans="1:20" x14ac:dyDescent="0.3">
      <c r="A1407">
        <v>1406</v>
      </c>
      <c r="B1407" t="s">
        <v>9</v>
      </c>
      <c r="C1407">
        <v>1146611.22</v>
      </c>
      <c r="D1407" t="s">
        <v>10</v>
      </c>
      <c r="E1407" t="s">
        <v>11</v>
      </c>
      <c r="F1407" t="s">
        <v>12</v>
      </c>
      <c r="G1407" t="s">
        <v>13</v>
      </c>
      <c r="H1407" t="s">
        <v>13</v>
      </c>
      <c r="I1407">
        <v>27</v>
      </c>
      <c r="J1407">
        <f>(moras__2[[#This Row],[EDAD]]-AVERAGE(I:I))/ _xlfn.STDEV.P(I:I)</f>
        <v>-1.052125415346203</v>
      </c>
      <c r="K1407" t="str">
        <f>IF(ABS(moras__2[[#This Row],[Z-Score de edad]])&gt;1.96, "Atípico","Normal")</f>
        <v>Normal</v>
      </c>
      <c r="L1407">
        <f>(moras__2[[#This Row],[SALARIO]]-AVERAGE(C:C)) / _xlfn.STDEV.P(C:C)</f>
        <v>0.60311271715511561</v>
      </c>
      <c r="M1407" t="str">
        <f>IF(ABS(moras__2[[#This Row],[Z-Score de salario]])&gt;1.96, "Atípico", "Normal")</f>
        <v>Normal</v>
      </c>
      <c r="N1407" s="5">
        <f t="shared" si="63"/>
        <v>1146611.22</v>
      </c>
      <c r="O1407" s="5">
        <f t="shared" si="64"/>
        <v>27</v>
      </c>
      <c r="P1407" s="5" t="str">
        <f t="shared" si="65"/>
        <v>ASALARIADO</v>
      </c>
      <c r="Q1407" s="5" t="e">
        <f ca="1">IF($H1407="SI", $O1407, _xludf.NA())</f>
        <v>#NAME?</v>
      </c>
      <c r="R1407" s="5">
        <f>IF($H1407="NO",$O1407, _xludf.NA())</f>
        <v>27</v>
      </c>
      <c r="S1407" s="5" t="e">
        <f ca="1">IF($H1407="SI",$N1407, _xludf.NA())</f>
        <v>#NAME?</v>
      </c>
      <c r="T1407" s="5">
        <f>IF($H1407="NO",$N1407, _xludf.NA())</f>
        <v>1146611.22</v>
      </c>
    </row>
    <row r="1408" spans="1:20" x14ac:dyDescent="0.3">
      <c r="A1408">
        <v>1407</v>
      </c>
      <c r="B1408" t="s">
        <v>9</v>
      </c>
      <c r="C1408">
        <v>1497172.49</v>
      </c>
      <c r="D1408" t="s">
        <v>10</v>
      </c>
      <c r="E1408" t="s">
        <v>11</v>
      </c>
      <c r="F1408" t="s">
        <v>12</v>
      </c>
      <c r="G1408" t="s">
        <v>13</v>
      </c>
      <c r="H1408" t="s">
        <v>13</v>
      </c>
      <c r="I1408">
        <v>47</v>
      </c>
      <c r="J1408">
        <f>(moras__2[[#This Row],[EDAD]]-AVERAGE(I:I))/ _xlfn.STDEV.P(I:I)</f>
        <v>0.35952244279950724</v>
      </c>
      <c r="K1408" t="str">
        <f>IF(ABS(moras__2[[#This Row],[Z-Score de edad]])&gt;1.96, "Atípico","Normal")</f>
        <v>Normal</v>
      </c>
      <c r="L1408">
        <f>(moras__2[[#This Row],[SALARIO]]-AVERAGE(C:C)) / _xlfn.STDEV.P(C:C)</f>
        <v>1.0354127258760624</v>
      </c>
      <c r="M1408" t="str">
        <f>IF(ABS(moras__2[[#This Row],[Z-Score de salario]])&gt;1.96, "Atípico", "Normal")</f>
        <v>Normal</v>
      </c>
      <c r="N1408" s="5">
        <f t="shared" si="63"/>
        <v>1497172.49</v>
      </c>
      <c r="O1408" s="5">
        <f t="shared" si="64"/>
        <v>47</v>
      </c>
      <c r="P1408" s="5" t="str">
        <f t="shared" si="65"/>
        <v>ASALARIADO</v>
      </c>
      <c r="Q1408" s="5" t="e">
        <f ca="1">IF($H1408="SI", $O1408, _xludf.NA())</f>
        <v>#NAME?</v>
      </c>
      <c r="R1408" s="5">
        <f>IF($H1408="NO",$O1408, _xludf.NA())</f>
        <v>47</v>
      </c>
      <c r="S1408" s="5" t="e">
        <f ca="1">IF($H1408="SI",$N1408, _xludf.NA())</f>
        <v>#NAME?</v>
      </c>
      <c r="T1408" s="5">
        <f>IF($H1408="NO",$N1408, _xludf.NA())</f>
        <v>1497172.49</v>
      </c>
    </row>
    <row r="1409" spans="1:20" x14ac:dyDescent="0.3">
      <c r="A1409">
        <v>1408</v>
      </c>
      <c r="B1409" t="s">
        <v>9</v>
      </c>
      <c r="C1409">
        <v>1372847.55</v>
      </c>
      <c r="D1409" t="s">
        <v>10</v>
      </c>
      <c r="E1409" t="s">
        <v>11</v>
      </c>
      <c r="F1409" t="s">
        <v>12</v>
      </c>
      <c r="G1409" t="s">
        <v>13</v>
      </c>
      <c r="H1409" t="s">
        <v>13</v>
      </c>
      <c r="I1409">
        <v>56</v>
      </c>
      <c r="J1409">
        <f>(moras__2[[#This Row],[EDAD]]-AVERAGE(I:I))/ _xlfn.STDEV.P(I:I)</f>
        <v>0.99476397896507684</v>
      </c>
      <c r="K1409" t="str">
        <f>IF(ABS(moras__2[[#This Row],[Z-Score de edad]])&gt;1.96, "Atípico","Normal")</f>
        <v>Normal</v>
      </c>
      <c r="L1409">
        <f>(moras__2[[#This Row],[SALARIO]]-AVERAGE(C:C)) / _xlfn.STDEV.P(C:C)</f>
        <v>0.88209951861209068</v>
      </c>
      <c r="M1409" t="str">
        <f>IF(ABS(moras__2[[#This Row],[Z-Score de salario]])&gt;1.96, "Atípico", "Normal")</f>
        <v>Normal</v>
      </c>
      <c r="N1409" s="5">
        <f t="shared" si="63"/>
        <v>1372847.55</v>
      </c>
      <c r="O1409" s="5">
        <f t="shared" si="64"/>
        <v>56</v>
      </c>
      <c r="P1409" s="5" t="str">
        <f t="shared" si="65"/>
        <v>ASALARIADO</v>
      </c>
      <c r="Q1409" s="5" t="e">
        <f ca="1">IF($H1409="SI", $O1409, _xludf.NA())</f>
        <v>#NAME?</v>
      </c>
      <c r="R1409" s="5">
        <f>IF($H1409="NO",$O1409, _xludf.NA())</f>
        <v>56</v>
      </c>
      <c r="S1409" s="5" t="e">
        <f ca="1">IF($H1409="SI",$N1409, _xludf.NA())</f>
        <v>#NAME?</v>
      </c>
      <c r="T1409" s="5">
        <f>IF($H1409="NO",$N1409, _xludf.NA())</f>
        <v>1372847.55</v>
      </c>
    </row>
    <row r="1410" spans="1:20" x14ac:dyDescent="0.3">
      <c r="A1410">
        <v>1409</v>
      </c>
      <c r="B1410" t="s">
        <v>15</v>
      </c>
      <c r="C1410">
        <v>830543</v>
      </c>
      <c r="D1410" t="s">
        <v>10</v>
      </c>
      <c r="E1410" t="s">
        <v>11</v>
      </c>
      <c r="F1410" t="s">
        <v>12</v>
      </c>
      <c r="G1410" t="s">
        <v>13</v>
      </c>
      <c r="H1410" t="s">
        <v>12</v>
      </c>
      <c r="I1410">
        <v>39</v>
      </c>
      <c r="J1410">
        <f>(moras__2[[#This Row],[EDAD]]-AVERAGE(I:I))/ _xlfn.STDEV.P(I:I)</f>
        <v>-0.20513670045877688</v>
      </c>
      <c r="K1410" t="str">
        <f>IF(ABS(moras__2[[#This Row],[Z-Score de edad]])&gt;1.96, "Atípico","Normal")</f>
        <v>Normal</v>
      </c>
      <c r="L1410">
        <f>(moras__2[[#This Row],[SALARIO]]-AVERAGE(C:C)) / _xlfn.STDEV.P(C:C)</f>
        <v>0.21334834226448912</v>
      </c>
      <c r="M1410" t="str">
        <f>IF(ABS(moras__2[[#This Row],[Z-Score de salario]])&gt;1.96, "Atípico", "Normal")</f>
        <v>Normal</v>
      </c>
      <c r="N1410" s="5">
        <f t="shared" si="63"/>
        <v>830543</v>
      </c>
      <c r="O1410" s="5">
        <f t="shared" si="64"/>
        <v>39</v>
      </c>
      <c r="P1410" s="5" t="str">
        <f t="shared" si="65"/>
        <v>ASALARIADO</v>
      </c>
      <c r="Q1410" s="5">
        <f>IF($H1410="SI", $O1410, _xludf.NA())</f>
        <v>39</v>
      </c>
      <c r="R1410" s="5" t="e">
        <f ca="1">IF($H1410="NO",$O1410, _xludf.NA())</f>
        <v>#NAME?</v>
      </c>
      <c r="S1410" s="5">
        <f>IF($H1410="SI",$N1410, _xludf.NA())</f>
        <v>830543</v>
      </c>
      <c r="T1410" s="5" t="e">
        <f ca="1">IF($H1410="NO",$N1410, _xludf.NA())</f>
        <v>#NAME?</v>
      </c>
    </row>
    <row r="1411" spans="1:20" x14ac:dyDescent="0.3">
      <c r="A1411">
        <v>1410</v>
      </c>
      <c r="B1411" t="s">
        <v>9</v>
      </c>
      <c r="C1411">
        <v>650897.42000000004</v>
      </c>
      <c r="D1411" t="s">
        <v>10</v>
      </c>
      <c r="E1411" t="s">
        <v>16</v>
      </c>
      <c r="F1411" t="s">
        <v>12</v>
      </c>
      <c r="G1411" t="s">
        <v>13</v>
      </c>
      <c r="H1411" t="s">
        <v>13</v>
      </c>
      <c r="I1411">
        <v>38</v>
      </c>
      <c r="J1411">
        <f>(moras__2[[#This Row],[EDAD]]-AVERAGE(I:I))/ _xlfn.STDEV.P(I:I)</f>
        <v>-0.27571909336606237</v>
      </c>
      <c r="K1411" t="str">
        <f>IF(ABS(moras__2[[#This Row],[Z-Score de edad]])&gt;1.96, "Atípico","Normal")</f>
        <v>Normal</v>
      </c>
      <c r="L1411">
        <f>(moras__2[[#This Row],[SALARIO]]-AVERAGE(C:C)) / _xlfn.STDEV.P(C:C)</f>
        <v>-8.1843609935733797E-3</v>
      </c>
      <c r="M1411" t="str">
        <f>IF(ABS(moras__2[[#This Row],[Z-Score de salario]])&gt;1.96, "Atípico", "Normal")</f>
        <v>Normal</v>
      </c>
      <c r="N1411" s="5">
        <f t="shared" ref="N1411:N1474" si="66">IF(ISBLANK(C1411),  MEDIAN($C$2:$C$5001), C1411)</f>
        <v>650897.42000000004</v>
      </c>
      <c r="O1411" s="5">
        <f t="shared" ref="O1411:O1474" si="67">IF(ISBLANK(I1411), MEDIAN($I$2:$I$5001), I1411)</f>
        <v>38</v>
      </c>
      <c r="P1411" s="5" t="str">
        <f t="shared" ref="P1411:P1474" si="68">IF(ISBLANK(D1411), "ASALARIADO", D1411)</f>
        <v>ASALARIADO</v>
      </c>
      <c r="Q1411" s="5" t="e">
        <f ca="1">IF($H1411="SI", $O1411, _xludf.NA())</f>
        <v>#NAME?</v>
      </c>
      <c r="R1411" s="5">
        <f>IF($H1411="NO",$O1411, _xludf.NA())</f>
        <v>38</v>
      </c>
      <c r="S1411" s="5" t="e">
        <f ca="1">IF($H1411="SI",$N1411, _xludf.NA())</f>
        <v>#NAME?</v>
      </c>
      <c r="T1411" s="5">
        <f>IF($H1411="NO",$N1411, _xludf.NA())</f>
        <v>650897.42000000004</v>
      </c>
    </row>
    <row r="1412" spans="1:20" x14ac:dyDescent="0.3">
      <c r="A1412">
        <v>1411</v>
      </c>
      <c r="B1412" t="s">
        <v>9</v>
      </c>
      <c r="C1412">
        <v>463597.72</v>
      </c>
      <c r="D1412" t="s">
        <v>10</v>
      </c>
      <c r="E1412" t="s">
        <v>16</v>
      </c>
      <c r="F1412" t="s">
        <v>12</v>
      </c>
      <c r="G1412" t="s">
        <v>12</v>
      </c>
      <c r="H1412" t="s">
        <v>13</v>
      </c>
      <c r="I1412">
        <v>47</v>
      </c>
      <c r="J1412">
        <f>(moras__2[[#This Row],[EDAD]]-AVERAGE(I:I))/ _xlfn.STDEV.P(I:I)</f>
        <v>0.35952244279950724</v>
      </c>
      <c r="K1412" t="str">
        <f>IF(ABS(moras__2[[#This Row],[Z-Score de edad]])&gt;1.96, "Atípico","Normal")</f>
        <v>Normal</v>
      </c>
      <c r="L1412">
        <f>(moras__2[[#This Row],[SALARIO]]-AVERAGE(C:C)) / _xlfn.STDEV.P(C:C)</f>
        <v>-0.2391558597659014</v>
      </c>
      <c r="M1412" t="str">
        <f>IF(ABS(moras__2[[#This Row],[Z-Score de salario]])&gt;1.96, "Atípico", "Normal")</f>
        <v>Normal</v>
      </c>
      <c r="N1412" s="5">
        <f t="shared" si="66"/>
        <v>463597.72</v>
      </c>
      <c r="O1412" s="5">
        <f t="shared" si="67"/>
        <v>47</v>
      </c>
      <c r="P1412" s="5" t="str">
        <f t="shared" si="68"/>
        <v>ASALARIADO</v>
      </c>
      <c r="Q1412" s="5" t="e">
        <f ca="1">IF($H1412="SI", $O1412, _xludf.NA())</f>
        <v>#NAME?</v>
      </c>
      <c r="R1412" s="5">
        <f>IF($H1412="NO",$O1412, _xludf.NA())</f>
        <v>47</v>
      </c>
      <c r="S1412" s="5" t="e">
        <f ca="1">IF($H1412="SI",$N1412, _xludf.NA())</f>
        <v>#NAME?</v>
      </c>
      <c r="T1412" s="5">
        <f>IF($H1412="NO",$N1412, _xludf.NA())</f>
        <v>463597.72</v>
      </c>
    </row>
    <row r="1413" spans="1:20" x14ac:dyDescent="0.3">
      <c r="A1413">
        <v>1412</v>
      </c>
      <c r="B1413" t="s">
        <v>15</v>
      </c>
      <c r="C1413">
        <v>297050</v>
      </c>
      <c r="D1413" t="s">
        <v>17</v>
      </c>
      <c r="E1413" t="s">
        <v>16</v>
      </c>
      <c r="F1413" t="s">
        <v>12</v>
      </c>
      <c r="G1413" t="s">
        <v>13</v>
      </c>
      <c r="H1413" t="s">
        <v>13</v>
      </c>
      <c r="I1413">
        <v>31</v>
      </c>
      <c r="J1413">
        <f>(moras__2[[#This Row],[EDAD]]-AVERAGE(I:I))/ _xlfn.STDEV.P(I:I)</f>
        <v>-0.769795843717061</v>
      </c>
      <c r="K1413" t="str">
        <f>IF(ABS(moras__2[[#This Row],[Z-Score de edad]])&gt;1.96, "Atípico","Normal")</f>
        <v>Normal</v>
      </c>
      <c r="L1413">
        <f>(moras__2[[#This Row],[SALARIO]]-AVERAGE(C:C)) / _xlfn.STDEV.P(C:C)</f>
        <v>-0.44453673600603422</v>
      </c>
      <c r="M1413" t="str">
        <f>IF(ABS(moras__2[[#This Row],[Z-Score de salario]])&gt;1.96, "Atípico", "Normal")</f>
        <v>Normal</v>
      </c>
      <c r="N1413" s="5">
        <f t="shared" si="66"/>
        <v>297050</v>
      </c>
      <c r="O1413" s="5">
        <f t="shared" si="67"/>
        <v>31</v>
      </c>
      <c r="P1413" s="5" t="str">
        <f t="shared" si="68"/>
        <v>ASEGURADO VOLUNTARIO</v>
      </c>
      <c r="Q1413" s="5" t="e">
        <f ca="1">IF($H1413="SI", $O1413, _xludf.NA())</f>
        <v>#NAME?</v>
      </c>
      <c r="R1413" s="5">
        <f>IF($H1413="NO",$O1413, _xludf.NA())</f>
        <v>31</v>
      </c>
      <c r="S1413" s="5" t="e">
        <f ca="1">IF($H1413="SI",$N1413, _xludf.NA())</f>
        <v>#NAME?</v>
      </c>
      <c r="T1413" s="5">
        <f>IF($H1413="NO",$N1413, _xludf.NA())</f>
        <v>297050</v>
      </c>
    </row>
    <row r="1414" spans="1:20" x14ac:dyDescent="0.3">
      <c r="A1414">
        <v>1413</v>
      </c>
      <c r="B1414" t="s">
        <v>9</v>
      </c>
      <c r="C1414">
        <v>297110</v>
      </c>
      <c r="D1414" t="s">
        <v>17</v>
      </c>
      <c r="E1414" t="s">
        <v>16</v>
      </c>
      <c r="F1414" t="s">
        <v>12</v>
      </c>
      <c r="G1414" t="s">
        <v>13</v>
      </c>
      <c r="H1414" t="s">
        <v>13</v>
      </c>
      <c r="I1414">
        <v>36</v>
      </c>
      <c r="J1414">
        <f>(moras__2[[#This Row],[EDAD]]-AVERAGE(I:I))/ _xlfn.STDEV.P(I:I)</f>
        <v>-0.41688387918063341</v>
      </c>
      <c r="K1414" t="str">
        <f>IF(ABS(moras__2[[#This Row],[Z-Score de edad]])&gt;1.96, "Atípico","Normal")</f>
        <v>Normal</v>
      </c>
      <c r="L1414">
        <f>(moras__2[[#This Row],[SALARIO]]-AVERAGE(C:C)) / _xlfn.STDEV.P(C:C)</f>
        <v>-0.44446274608546127</v>
      </c>
      <c r="M1414" t="str">
        <f>IF(ABS(moras__2[[#This Row],[Z-Score de salario]])&gt;1.96, "Atípico", "Normal")</f>
        <v>Normal</v>
      </c>
      <c r="N1414" s="5">
        <f t="shared" si="66"/>
        <v>297110</v>
      </c>
      <c r="O1414" s="5">
        <f t="shared" si="67"/>
        <v>36</v>
      </c>
      <c r="P1414" s="5" t="str">
        <f t="shared" si="68"/>
        <v>ASEGURADO VOLUNTARIO</v>
      </c>
      <c r="Q1414" s="5" t="e">
        <f ca="1">IF($H1414="SI", $O1414, _xludf.NA())</f>
        <v>#NAME?</v>
      </c>
      <c r="R1414" s="5">
        <f>IF($H1414="NO",$O1414, _xludf.NA())</f>
        <v>36</v>
      </c>
      <c r="S1414" s="5" t="e">
        <f ca="1">IF($H1414="SI",$N1414, _xludf.NA())</f>
        <v>#NAME?</v>
      </c>
      <c r="T1414" s="5">
        <f>IF($H1414="NO",$N1414, _xludf.NA())</f>
        <v>297110</v>
      </c>
    </row>
    <row r="1415" spans="1:20" x14ac:dyDescent="0.3">
      <c r="A1415">
        <v>1414</v>
      </c>
      <c r="B1415" t="s">
        <v>15</v>
      </c>
      <c r="C1415">
        <v>297045</v>
      </c>
      <c r="D1415" t="s">
        <v>17</v>
      </c>
      <c r="E1415" t="s">
        <v>16</v>
      </c>
      <c r="F1415" t="s">
        <v>12</v>
      </c>
      <c r="G1415" t="s">
        <v>13</v>
      </c>
      <c r="H1415" t="s">
        <v>13</v>
      </c>
      <c r="I1415">
        <v>33</v>
      </c>
      <c r="J1415">
        <f>(moras__2[[#This Row],[EDAD]]-AVERAGE(I:I))/ _xlfn.STDEV.P(I:I)</f>
        <v>-0.62863105790248996</v>
      </c>
      <c r="K1415" t="str">
        <f>IF(ABS(moras__2[[#This Row],[Z-Score de edad]])&gt;1.96, "Atípico","Normal")</f>
        <v>Normal</v>
      </c>
      <c r="L1415">
        <f>(moras__2[[#This Row],[SALARIO]]-AVERAGE(C:C)) / _xlfn.STDEV.P(C:C)</f>
        <v>-0.44454290183274864</v>
      </c>
      <c r="M1415" t="str">
        <f>IF(ABS(moras__2[[#This Row],[Z-Score de salario]])&gt;1.96, "Atípico", "Normal")</f>
        <v>Normal</v>
      </c>
      <c r="N1415" s="5">
        <f t="shared" si="66"/>
        <v>297045</v>
      </c>
      <c r="O1415" s="5">
        <f t="shared" si="67"/>
        <v>33</v>
      </c>
      <c r="P1415" s="5" t="str">
        <f t="shared" si="68"/>
        <v>ASEGURADO VOLUNTARIO</v>
      </c>
      <c r="Q1415" s="5" t="e">
        <f ca="1">IF($H1415="SI", $O1415, _xludf.NA())</f>
        <v>#NAME?</v>
      </c>
      <c r="R1415" s="5">
        <f>IF($H1415="NO",$O1415, _xludf.NA())</f>
        <v>33</v>
      </c>
      <c r="S1415" s="5" t="e">
        <f ca="1">IF($H1415="SI",$N1415, _xludf.NA())</f>
        <v>#NAME?</v>
      </c>
      <c r="T1415" s="5">
        <f>IF($H1415="NO",$N1415, _xludf.NA())</f>
        <v>297045</v>
      </c>
    </row>
    <row r="1416" spans="1:20" x14ac:dyDescent="0.3">
      <c r="A1416">
        <v>1415</v>
      </c>
      <c r="B1416" t="s">
        <v>15</v>
      </c>
      <c r="C1416">
        <v>278030</v>
      </c>
      <c r="D1416" t="s">
        <v>19</v>
      </c>
      <c r="E1416" t="s">
        <v>16</v>
      </c>
      <c r="F1416" t="s">
        <v>12</v>
      </c>
      <c r="G1416" t="s">
        <v>13</v>
      </c>
      <c r="H1416" t="s">
        <v>13</v>
      </c>
      <c r="I1416">
        <v>35</v>
      </c>
      <c r="J1416">
        <f>(moras__2[[#This Row],[EDAD]]-AVERAGE(I:I))/ _xlfn.STDEV.P(I:I)</f>
        <v>-0.48746627208791893</v>
      </c>
      <c r="K1416" t="str">
        <f>IF(ABS(moras__2[[#This Row],[Z-Score de edad]])&gt;1.96, "Atípico","Normal")</f>
        <v>Normal</v>
      </c>
      <c r="L1416">
        <f>(moras__2[[#This Row],[SALARIO]]-AVERAGE(C:C)) / _xlfn.STDEV.P(C:C)</f>
        <v>-0.46799154082766331</v>
      </c>
      <c r="M1416" t="str">
        <f>IF(ABS(moras__2[[#This Row],[Z-Score de salario]])&gt;1.96, "Atípico", "Normal")</f>
        <v>Normal</v>
      </c>
      <c r="N1416" s="5">
        <f t="shared" si="66"/>
        <v>278030</v>
      </c>
      <c r="O1416" s="5">
        <f t="shared" si="67"/>
        <v>35</v>
      </c>
      <c r="P1416" s="5" t="str">
        <f t="shared" si="68"/>
        <v>CONVENIOS ESPECIALES DE TRABAJADORES INDEPENDIENTES</v>
      </c>
      <c r="Q1416" s="5" t="e">
        <f ca="1">IF($H1416="SI", $O1416, _xludf.NA())</f>
        <v>#NAME?</v>
      </c>
      <c r="R1416" s="5">
        <f>IF($H1416="NO",$O1416, _xludf.NA())</f>
        <v>35</v>
      </c>
      <c r="S1416" s="5" t="e">
        <f ca="1">IF($H1416="SI",$N1416, _xludf.NA())</f>
        <v>#NAME?</v>
      </c>
      <c r="T1416" s="5">
        <f>IF($H1416="NO",$N1416, _xludf.NA())</f>
        <v>278030</v>
      </c>
    </row>
    <row r="1417" spans="1:20" x14ac:dyDescent="0.3">
      <c r="A1417">
        <v>1416</v>
      </c>
      <c r="B1417" t="s">
        <v>15</v>
      </c>
      <c r="C1417">
        <v>11580185.98</v>
      </c>
      <c r="D1417" t="s">
        <v>10</v>
      </c>
      <c r="E1417" t="s">
        <v>16</v>
      </c>
      <c r="F1417" t="s">
        <v>12</v>
      </c>
      <c r="G1417" t="s">
        <v>13</v>
      </c>
      <c r="H1417" t="s">
        <v>13</v>
      </c>
      <c r="I1417">
        <v>46</v>
      </c>
      <c r="J1417">
        <f>(moras__2[[#This Row],[EDAD]]-AVERAGE(I:I))/ _xlfn.STDEV.P(I:I)</f>
        <v>0.28894004989222172</v>
      </c>
      <c r="K1417" t="str">
        <f>IF(ABS(moras__2[[#This Row],[Z-Score de edad]])&gt;1.96, "Atípico","Normal")</f>
        <v>Normal</v>
      </c>
      <c r="L1417">
        <f>(moras__2[[#This Row],[SALARIO]]-AVERAGE(C:C)) / _xlfn.STDEV.P(C:C)</f>
        <v>13.469435513562861</v>
      </c>
      <c r="M1417" t="str">
        <f>IF(ABS(moras__2[[#This Row],[Z-Score de salario]])&gt;1.96, "Atípico", "Normal")</f>
        <v>Atípico</v>
      </c>
      <c r="N1417" s="5">
        <f t="shared" si="66"/>
        <v>11580185.98</v>
      </c>
      <c r="O1417" s="5">
        <f t="shared" si="67"/>
        <v>46</v>
      </c>
      <c r="P1417" s="5" t="str">
        <f t="shared" si="68"/>
        <v>ASALARIADO</v>
      </c>
      <c r="Q1417" s="5" t="e">
        <f ca="1">IF($H1417="SI", $O1417, _xludf.NA())</f>
        <v>#NAME?</v>
      </c>
      <c r="R1417" s="5">
        <f>IF($H1417="NO",$O1417, _xludf.NA())</f>
        <v>46</v>
      </c>
      <c r="S1417" s="5" t="e">
        <f ca="1">IF($H1417="SI",$N1417, _xludf.NA())</f>
        <v>#NAME?</v>
      </c>
      <c r="T1417" s="5">
        <f>IF($H1417="NO",$N1417, _xludf.NA())</f>
        <v>11580185.98</v>
      </c>
    </row>
    <row r="1418" spans="1:20" x14ac:dyDescent="0.3">
      <c r="A1418">
        <v>1417</v>
      </c>
      <c r="B1418" t="s">
        <v>9</v>
      </c>
      <c r="C1418">
        <v>2007029.76</v>
      </c>
      <c r="D1418" t="s">
        <v>10</v>
      </c>
      <c r="E1418" t="s">
        <v>11</v>
      </c>
      <c r="F1418" t="s">
        <v>12</v>
      </c>
      <c r="G1418" t="s">
        <v>13</v>
      </c>
      <c r="H1418" t="s">
        <v>13</v>
      </c>
      <c r="I1418">
        <v>54</v>
      </c>
      <c r="J1418">
        <f>(moras__2[[#This Row],[EDAD]]-AVERAGE(I:I))/ _xlfn.STDEV.P(I:I)</f>
        <v>0.85359919315050581</v>
      </c>
      <c r="K1418" t="str">
        <f>IF(ABS(moras__2[[#This Row],[Z-Score de edad]])&gt;1.96, "Atípico","Normal")</f>
        <v>Normal</v>
      </c>
      <c r="L1418">
        <f>(moras__2[[#This Row],[SALARIO]]-AVERAGE(C:C)) / _xlfn.STDEV.P(C:C)</f>
        <v>1.6641510410568527</v>
      </c>
      <c r="M1418" t="str">
        <f>IF(ABS(moras__2[[#This Row],[Z-Score de salario]])&gt;1.96, "Atípico", "Normal")</f>
        <v>Normal</v>
      </c>
      <c r="N1418" s="5">
        <f t="shared" si="66"/>
        <v>2007029.76</v>
      </c>
      <c r="O1418" s="5">
        <f t="shared" si="67"/>
        <v>54</v>
      </c>
      <c r="P1418" s="5" t="str">
        <f t="shared" si="68"/>
        <v>ASALARIADO</v>
      </c>
      <c r="Q1418" s="5" t="e">
        <f ca="1">IF($H1418="SI", $O1418, _xludf.NA())</f>
        <v>#NAME?</v>
      </c>
      <c r="R1418" s="5">
        <f>IF($H1418="NO",$O1418, _xludf.NA())</f>
        <v>54</v>
      </c>
      <c r="S1418" s="5" t="e">
        <f ca="1">IF($H1418="SI",$N1418, _xludf.NA())</f>
        <v>#NAME?</v>
      </c>
      <c r="T1418" s="5">
        <f>IF($H1418="NO",$N1418, _xludf.NA())</f>
        <v>2007029.76</v>
      </c>
    </row>
    <row r="1419" spans="1:20" x14ac:dyDescent="0.3">
      <c r="A1419">
        <v>1418</v>
      </c>
      <c r="B1419" t="s">
        <v>9</v>
      </c>
      <c r="C1419">
        <v>740237.33</v>
      </c>
      <c r="D1419" t="s">
        <v>10</v>
      </c>
      <c r="E1419" t="s">
        <v>11</v>
      </c>
      <c r="F1419" t="s">
        <v>12</v>
      </c>
      <c r="G1419" t="s">
        <v>13</v>
      </c>
      <c r="H1419" t="s">
        <v>13</v>
      </c>
      <c r="I1419">
        <v>52</v>
      </c>
      <c r="J1419">
        <f>(moras__2[[#This Row],[EDAD]]-AVERAGE(I:I))/ _xlfn.STDEV.P(I:I)</f>
        <v>0.71243440733593477</v>
      </c>
      <c r="K1419" t="str">
        <f>IF(ABS(moras__2[[#This Row],[Z-Score de edad]])&gt;1.96, "Atípico","Normal")</f>
        <v>Normal</v>
      </c>
      <c r="L1419">
        <f>(moras__2[[#This Row],[SALARIO]]-AVERAGE(C:C)) / _xlfn.STDEV.P(C:C)</f>
        <v>0.10198651975468659</v>
      </c>
      <c r="M1419" t="str">
        <f>IF(ABS(moras__2[[#This Row],[Z-Score de salario]])&gt;1.96, "Atípico", "Normal")</f>
        <v>Normal</v>
      </c>
      <c r="N1419" s="5">
        <f t="shared" si="66"/>
        <v>740237.33</v>
      </c>
      <c r="O1419" s="5">
        <f t="shared" si="67"/>
        <v>52</v>
      </c>
      <c r="P1419" s="5" t="str">
        <f t="shared" si="68"/>
        <v>ASALARIADO</v>
      </c>
      <c r="Q1419" s="5" t="e">
        <f ca="1">IF($H1419="SI", $O1419, _xludf.NA())</f>
        <v>#NAME?</v>
      </c>
      <c r="R1419" s="5">
        <f>IF($H1419="NO",$O1419, _xludf.NA())</f>
        <v>52</v>
      </c>
      <c r="S1419" s="5" t="e">
        <f ca="1">IF($H1419="SI",$N1419, _xludf.NA())</f>
        <v>#NAME?</v>
      </c>
      <c r="T1419" s="5">
        <f>IF($H1419="NO",$N1419, _xludf.NA())</f>
        <v>740237.33</v>
      </c>
    </row>
    <row r="1420" spans="1:20" x14ac:dyDescent="0.3">
      <c r="A1420">
        <v>1419</v>
      </c>
      <c r="B1420" t="s">
        <v>9</v>
      </c>
      <c r="C1420">
        <v>140000</v>
      </c>
      <c r="D1420" t="s">
        <v>10</v>
      </c>
      <c r="E1420" t="s">
        <v>16</v>
      </c>
      <c r="F1420" t="s">
        <v>12</v>
      </c>
      <c r="G1420" t="s">
        <v>13</v>
      </c>
      <c r="H1420" t="s">
        <v>13</v>
      </c>
      <c r="I1420">
        <v>42</v>
      </c>
      <c r="J1420">
        <f>(moras__2[[#This Row],[EDAD]]-AVERAGE(I:I))/ _xlfn.STDEV.P(I:I)</f>
        <v>6.6104782630796582E-3</v>
      </c>
      <c r="K1420" t="str">
        <f>IF(ABS(moras__2[[#This Row],[Z-Score de edad]])&gt;1.96, "Atípico","Normal")</f>
        <v>Normal</v>
      </c>
      <c r="L1420">
        <f>(moras__2[[#This Row],[SALARIO]]-AVERAGE(C:C)) / _xlfn.STDEV.P(C:C)</f>
        <v>-0.63820535310576321</v>
      </c>
      <c r="M1420" t="str">
        <f>IF(ABS(moras__2[[#This Row],[Z-Score de salario]])&gt;1.96, "Atípico", "Normal")</f>
        <v>Normal</v>
      </c>
      <c r="N1420" s="5">
        <f t="shared" si="66"/>
        <v>140000</v>
      </c>
      <c r="O1420" s="5">
        <f t="shared" si="67"/>
        <v>42</v>
      </c>
      <c r="P1420" s="5" t="str">
        <f t="shared" si="68"/>
        <v>ASALARIADO</v>
      </c>
      <c r="Q1420" s="5" t="e">
        <f ca="1">IF($H1420="SI", $O1420, _xludf.NA())</f>
        <v>#NAME?</v>
      </c>
      <c r="R1420" s="5">
        <f>IF($H1420="NO",$O1420, _xludf.NA())</f>
        <v>42</v>
      </c>
      <c r="S1420" s="5" t="e">
        <f ca="1">IF($H1420="SI",$N1420, _xludf.NA())</f>
        <v>#NAME?</v>
      </c>
      <c r="T1420" s="5">
        <f>IF($H1420="NO",$N1420, _xludf.NA())</f>
        <v>140000</v>
      </c>
    </row>
    <row r="1421" spans="1:20" x14ac:dyDescent="0.3">
      <c r="A1421">
        <v>1420</v>
      </c>
      <c r="B1421" t="s">
        <v>15</v>
      </c>
      <c r="C1421">
        <v>300018</v>
      </c>
      <c r="D1421" t="s">
        <v>18</v>
      </c>
      <c r="E1421" t="s">
        <v>16</v>
      </c>
      <c r="F1421" t="s">
        <v>12</v>
      </c>
      <c r="G1421" t="s">
        <v>13</v>
      </c>
      <c r="H1421" t="s">
        <v>12</v>
      </c>
      <c r="I1421">
        <v>58</v>
      </c>
      <c r="J1421">
        <f>(moras__2[[#This Row],[EDAD]]-AVERAGE(I:I))/ _xlfn.STDEV.P(I:I)</f>
        <v>1.1359287647796479</v>
      </c>
      <c r="K1421" t="str">
        <f>IF(ABS(moras__2[[#This Row],[Z-Score de edad]])&gt;1.96, "Atípico","Normal")</f>
        <v>Normal</v>
      </c>
      <c r="L1421">
        <f>(moras__2[[#This Row],[SALARIO]]-AVERAGE(C:C)) / _xlfn.STDEV.P(C:C)</f>
        <v>-0.44087670126835837</v>
      </c>
      <c r="M1421" t="str">
        <f>IF(ABS(moras__2[[#This Row],[Z-Score de salario]])&gt;1.96, "Atípico", "Normal")</f>
        <v>Normal</v>
      </c>
      <c r="N1421" s="5">
        <f t="shared" si="66"/>
        <v>300018</v>
      </c>
      <c r="O1421" s="5">
        <f t="shared" si="67"/>
        <v>58</v>
      </c>
      <c r="P1421" s="5" t="str">
        <f t="shared" si="68"/>
        <v>TRABAJADOR INDEPENDIENTE</v>
      </c>
      <c r="Q1421" s="5">
        <f>IF($H1421="SI", $O1421, _xludf.NA())</f>
        <v>58</v>
      </c>
      <c r="R1421" s="5" t="e">
        <f ca="1">IF($H1421="NO",$O1421, _xludf.NA())</f>
        <v>#NAME?</v>
      </c>
      <c r="S1421" s="5">
        <f>IF($H1421="SI",$N1421, _xludf.NA())</f>
        <v>300018</v>
      </c>
      <c r="T1421" s="5" t="e">
        <f ca="1">IF($H1421="NO",$N1421, _xludf.NA())</f>
        <v>#NAME?</v>
      </c>
    </row>
    <row r="1422" spans="1:20" x14ac:dyDescent="0.3">
      <c r="A1422">
        <v>1421</v>
      </c>
      <c r="B1422" t="s">
        <v>15</v>
      </c>
      <c r="C1422">
        <v>297045</v>
      </c>
      <c r="D1422" t="s">
        <v>17</v>
      </c>
      <c r="E1422" t="s">
        <v>16</v>
      </c>
      <c r="F1422" t="s">
        <v>12</v>
      </c>
      <c r="G1422" t="s">
        <v>13</v>
      </c>
      <c r="H1422" t="s">
        <v>12</v>
      </c>
      <c r="I1422">
        <v>27</v>
      </c>
      <c r="J1422">
        <f>(moras__2[[#This Row],[EDAD]]-AVERAGE(I:I))/ _xlfn.STDEV.P(I:I)</f>
        <v>-1.052125415346203</v>
      </c>
      <c r="K1422" t="str">
        <f>IF(ABS(moras__2[[#This Row],[Z-Score de edad]])&gt;1.96, "Atípico","Normal")</f>
        <v>Normal</v>
      </c>
      <c r="L1422">
        <f>(moras__2[[#This Row],[SALARIO]]-AVERAGE(C:C)) / _xlfn.STDEV.P(C:C)</f>
        <v>-0.44454290183274864</v>
      </c>
      <c r="M1422" t="str">
        <f>IF(ABS(moras__2[[#This Row],[Z-Score de salario]])&gt;1.96, "Atípico", "Normal")</f>
        <v>Normal</v>
      </c>
      <c r="N1422" s="5">
        <f t="shared" si="66"/>
        <v>297045</v>
      </c>
      <c r="O1422" s="5">
        <f t="shared" si="67"/>
        <v>27</v>
      </c>
      <c r="P1422" s="5" t="str">
        <f t="shared" si="68"/>
        <v>ASEGURADO VOLUNTARIO</v>
      </c>
      <c r="Q1422" s="5">
        <f>IF($H1422="SI", $O1422, _xludf.NA())</f>
        <v>27</v>
      </c>
      <c r="R1422" s="5" t="e">
        <f ca="1">IF($H1422="NO",$O1422, _xludf.NA())</f>
        <v>#NAME?</v>
      </c>
      <c r="S1422" s="5">
        <f>IF($H1422="SI",$N1422, _xludf.NA())</f>
        <v>297045</v>
      </c>
      <c r="T1422" s="5" t="e">
        <f ca="1">IF($H1422="NO",$N1422, _xludf.NA())</f>
        <v>#NAME?</v>
      </c>
    </row>
    <row r="1423" spans="1:20" x14ac:dyDescent="0.3">
      <c r="A1423">
        <v>1422</v>
      </c>
      <c r="B1423" t="s">
        <v>9</v>
      </c>
      <c r="C1423">
        <v>266625</v>
      </c>
      <c r="D1423" t="s">
        <v>10</v>
      </c>
      <c r="E1423" t="s">
        <v>16</v>
      </c>
      <c r="F1423" t="s">
        <v>12</v>
      </c>
      <c r="G1423" t="s">
        <v>13</v>
      </c>
      <c r="H1423" t="s">
        <v>13</v>
      </c>
      <c r="I1423">
        <v>50</v>
      </c>
      <c r="J1423">
        <f>(moras__2[[#This Row],[EDAD]]-AVERAGE(I:I))/ _xlfn.STDEV.P(I:I)</f>
        <v>0.57126962152136374</v>
      </c>
      <c r="K1423" t="str">
        <f>IF(ABS(moras__2[[#This Row],[Z-Score de edad]])&gt;1.96, "Atípico","Normal")</f>
        <v>Normal</v>
      </c>
      <c r="L1423">
        <f>(moras__2[[#This Row],[SALARIO]]-AVERAGE(C:C)) / _xlfn.STDEV.P(C:C)</f>
        <v>-0.48205579156324058</v>
      </c>
      <c r="M1423" t="str">
        <f>IF(ABS(moras__2[[#This Row],[Z-Score de salario]])&gt;1.96, "Atípico", "Normal")</f>
        <v>Normal</v>
      </c>
      <c r="N1423" s="5">
        <f t="shared" si="66"/>
        <v>266625</v>
      </c>
      <c r="O1423" s="5">
        <f t="shared" si="67"/>
        <v>50</v>
      </c>
      <c r="P1423" s="5" t="str">
        <f t="shared" si="68"/>
        <v>ASALARIADO</v>
      </c>
      <c r="Q1423" s="5" t="e">
        <f ca="1">IF($H1423="SI", $O1423, _xludf.NA())</f>
        <v>#NAME?</v>
      </c>
      <c r="R1423" s="5">
        <f>IF($H1423="NO",$O1423, _xludf.NA())</f>
        <v>50</v>
      </c>
      <c r="S1423" s="5" t="e">
        <f ca="1">IF($H1423="SI",$N1423, _xludf.NA())</f>
        <v>#NAME?</v>
      </c>
      <c r="T1423" s="5">
        <f>IF($H1423="NO",$N1423, _xludf.NA())</f>
        <v>266625</v>
      </c>
    </row>
    <row r="1424" spans="1:20" x14ac:dyDescent="0.3">
      <c r="A1424">
        <v>1423</v>
      </c>
      <c r="B1424" t="s">
        <v>9</v>
      </c>
      <c r="C1424">
        <v>282305</v>
      </c>
      <c r="D1424" t="s">
        <v>18</v>
      </c>
      <c r="E1424" t="s">
        <v>16</v>
      </c>
      <c r="F1424" t="s">
        <v>12</v>
      </c>
      <c r="G1424" t="s">
        <v>13</v>
      </c>
      <c r="H1424" t="s">
        <v>12</v>
      </c>
      <c r="I1424">
        <v>34</v>
      </c>
      <c r="J1424">
        <f>(moras__2[[#This Row],[EDAD]]-AVERAGE(I:I))/ _xlfn.STDEV.P(I:I)</f>
        <v>-0.55804866499520445</v>
      </c>
      <c r="K1424" t="str">
        <f>IF(ABS(moras__2[[#This Row],[Z-Score de edad]])&gt;1.96, "Atípico","Normal")</f>
        <v>Normal</v>
      </c>
      <c r="L1424">
        <f>(moras__2[[#This Row],[SALARIO]]-AVERAGE(C:C)) / _xlfn.STDEV.P(C:C)</f>
        <v>-0.4627197589868397</v>
      </c>
      <c r="M1424" t="str">
        <f>IF(ABS(moras__2[[#This Row],[Z-Score de salario]])&gt;1.96, "Atípico", "Normal")</f>
        <v>Normal</v>
      </c>
      <c r="N1424" s="5">
        <f t="shared" si="66"/>
        <v>282305</v>
      </c>
      <c r="O1424" s="5">
        <f t="shared" si="67"/>
        <v>34</v>
      </c>
      <c r="P1424" s="5" t="str">
        <f t="shared" si="68"/>
        <v>TRABAJADOR INDEPENDIENTE</v>
      </c>
      <c r="Q1424" s="5">
        <f>IF($H1424="SI", $O1424, _xludf.NA())</f>
        <v>34</v>
      </c>
      <c r="R1424" s="5" t="e">
        <f ca="1">IF($H1424="NO",$O1424, _xludf.NA())</f>
        <v>#NAME?</v>
      </c>
      <c r="S1424" s="5">
        <f>IF($H1424="SI",$N1424, _xludf.NA())</f>
        <v>282305</v>
      </c>
      <c r="T1424" s="5" t="e">
        <f ca="1">IF($H1424="NO",$N1424, _xludf.NA())</f>
        <v>#NAME?</v>
      </c>
    </row>
    <row r="1425" spans="1:20" x14ac:dyDescent="0.3">
      <c r="A1425">
        <v>1424</v>
      </c>
      <c r="B1425" t="s">
        <v>9</v>
      </c>
      <c r="C1425">
        <v>574141.48</v>
      </c>
      <c r="D1425" t="s">
        <v>10</v>
      </c>
      <c r="E1425" t="s">
        <v>16</v>
      </c>
      <c r="F1425" t="s">
        <v>12</v>
      </c>
      <c r="G1425" t="s">
        <v>13</v>
      </c>
      <c r="H1425" t="s">
        <v>13</v>
      </c>
      <c r="I1425">
        <v>22</v>
      </c>
      <c r="J1425">
        <f>(moras__2[[#This Row],[EDAD]]-AVERAGE(I:I))/ _xlfn.STDEV.P(I:I)</f>
        <v>-1.4050373798826306</v>
      </c>
      <c r="K1425" t="str">
        <f>IF(ABS(moras__2[[#This Row],[Z-Score de edad]])&gt;1.96, "Atípico","Normal")</f>
        <v>Normal</v>
      </c>
      <c r="L1425">
        <f>(moras__2[[#This Row],[SALARIO]]-AVERAGE(C:C)) / _xlfn.STDEV.P(C:C)</f>
        <v>-0.10283712606195784</v>
      </c>
      <c r="M1425" t="str">
        <f>IF(ABS(moras__2[[#This Row],[Z-Score de salario]])&gt;1.96, "Atípico", "Normal")</f>
        <v>Normal</v>
      </c>
      <c r="N1425" s="5">
        <f t="shared" si="66"/>
        <v>574141.48</v>
      </c>
      <c r="O1425" s="5">
        <f t="shared" si="67"/>
        <v>22</v>
      </c>
      <c r="P1425" s="5" t="str">
        <f t="shared" si="68"/>
        <v>ASALARIADO</v>
      </c>
      <c r="Q1425" s="5" t="e">
        <f ca="1">IF($H1425="SI", $O1425, _xludf.NA())</f>
        <v>#NAME?</v>
      </c>
      <c r="R1425" s="5">
        <f>IF($H1425="NO",$O1425, _xludf.NA())</f>
        <v>22</v>
      </c>
      <c r="S1425" s="5" t="e">
        <f ca="1">IF($H1425="SI",$N1425, _xludf.NA())</f>
        <v>#NAME?</v>
      </c>
      <c r="T1425" s="5">
        <f>IF($H1425="NO",$N1425, _xludf.NA())</f>
        <v>574141.48</v>
      </c>
    </row>
    <row r="1426" spans="1:20" x14ac:dyDescent="0.3">
      <c r="A1426">
        <v>1425</v>
      </c>
      <c r="B1426" t="s">
        <v>15</v>
      </c>
      <c r="C1426">
        <v>2072167</v>
      </c>
      <c r="D1426" t="s">
        <v>14</v>
      </c>
      <c r="E1426" t="s">
        <v>11</v>
      </c>
      <c r="F1426" t="s">
        <v>12</v>
      </c>
      <c r="G1426" t="s">
        <v>13</v>
      </c>
      <c r="H1426" t="s">
        <v>13</v>
      </c>
      <c r="I1426">
        <v>67</v>
      </c>
      <c r="J1426">
        <f>(moras__2[[#This Row],[EDAD]]-AVERAGE(I:I))/ _xlfn.STDEV.P(I:I)</f>
        <v>1.7711703009452175</v>
      </c>
      <c r="K1426" t="str">
        <f>IF(ABS(moras__2[[#This Row],[Z-Score de edad]])&gt;1.96, "Atípico","Normal")</f>
        <v>Normal</v>
      </c>
      <c r="L1426">
        <f>(moras__2[[#This Row],[SALARIO]]-AVERAGE(C:C)) / _xlfn.STDEV.P(C:C)</f>
        <v>1.7444760279558857</v>
      </c>
      <c r="M1426" t="str">
        <f>IF(ABS(moras__2[[#This Row],[Z-Score de salario]])&gt;1.96, "Atípico", "Normal")</f>
        <v>Normal</v>
      </c>
      <c r="N1426" s="5">
        <f t="shared" si="66"/>
        <v>2072167</v>
      </c>
      <c r="O1426" s="5">
        <f t="shared" si="67"/>
        <v>67</v>
      </c>
      <c r="P1426" s="5" t="str">
        <f t="shared" si="68"/>
        <v>PENSIONADOS EN SU PROPIO SISTEMA</v>
      </c>
      <c r="Q1426" s="5" t="e">
        <f ca="1">IF($H1426="SI", $O1426, _xludf.NA())</f>
        <v>#NAME?</v>
      </c>
      <c r="R1426" s="5">
        <f>IF($H1426="NO",$O1426, _xludf.NA())</f>
        <v>67</v>
      </c>
      <c r="S1426" s="5" t="e">
        <f ca="1">IF($H1426="SI",$N1426, _xludf.NA())</f>
        <v>#NAME?</v>
      </c>
      <c r="T1426" s="5">
        <f>IF($H1426="NO",$N1426, _xludf.NA())</f>
        <v>2072167</v>
      </c>
    </row>
    <row r="1427" spans="1:20" x14ac:dyDescent="0.3">
      <c r="A1427">
        <v>1426</v>
      </c>
      <c r="B1427" t="s">
        <v>9</v>
      </c>
      <c r="C1427">
        <v>278030</v>
      </c>
      <c r="D1427" t="s">
        <v>19</v>
      </c>
      <c r="E1427" t="s">
        <v>16</v>
      </c>
      <c r="F1427" t="s">
        <v>12</v>
      </c>
      <c r="G1427" t="s">
        <v>13</v>
      </c>
      <c r="H1427" t="s">
        <v>13</v>
      </c>
      <c r="I1427">
        <v>56</v>
      </c>
      <c r="J1427">
        <f>(moras__2[[#This Row],[EDAD]]-AVERAGE(I:I))/ _xlfn.STDEV.P(I:I)</f>
        <v>0.99476397896507684</v>
      </c>
      <c r="K1427" t="str">
        <f>IF(ABS(moras__2[[#This Row],[Z-Score de edad]])&gt;1.96, "Atípico","Normal")</f>
        <v>Normal</v>
      </c>
      <c r="L1427">
        <f>(moras__2[[#This Row],[SALARIO]]-AVERAGE(C:C)) / _xlfn.STDEV.P(C:C)</f>
        <v>-0.46799154082766331</v>
      </c>
      <c r="M1427" t="str">
        <f>IF(ABS(moras__2[[#This Row],[Z-Score de salario]])&gt;1.96, "Atípico", "Normal")</f>
        <v>Normal</v>
      </c>
      <c r="N1427" s="5">
        <f t="shared" si="66"/>
        <v>278030</v>
      </c>
      <c r="O1427" s="5">
        <f t="shared" si="67"/>
        <v>56</v>
      </c>
      <c r="P1427" s="5" t="str">
        <f t="shared" si="68"/>
        <v>CONVENIOS ESPECIALES DE TRABAJADORES INDEPENDIENTES</v>
      </c>
      <c r="Q1427" s="5" t="e">
        <f ca="1">IF($H1427="SI", $O1427, _xludf.NA())</f>
        <v>#NAME?</v>
      </c>
      <c r="R1427" s="5">
        <f>IF($H1427="NO",$O1427, _xludf.NA())</f>
        <v>56</v>
      </c>
      <c r="S1427" s="5" t="e">
        <f ca="1">IF($H1427="SI",$N1427, _xludf.NA())</f>
        <v>#NAME?</v>
      </c>
      <c r="T1427" s="5">
        <f>IF($H1427="NO",$N1427, _xludf.NA())</f>
        <v>278030</v>
      </c>
    </row>
    <row r="1428" spans="1:20" x14ac:dyDescent="0.3">
      <c r="A1428">
        <v>1427</v>
      </c>
      <c r="B1428" t="s">
        <v>15</v>
      </c>
      <c r="C1428">
        <v>2166746.5</v>
      </c>
      <c r="D1428" t="s">
        <v>10</v>
      </c>
      <c r="E1428" t="s">
        <v>11</v>
      </c>
      <c r="F1428" t="s">
        <v>12</v>
      </c>
      <c r="G1428" t="s">
        <v>13</v>
      </c>
      <c r="H1428" t="s">
        <v>13</v>
      </c>
      <c r="I1428">
        <v>32</v>
      </c>
      <c r="J1428">
        <f>(moras__2[[#This Row],[EDAD]]-AVERAGE(I:I))/ _xlfn.STDEV.P(I:I)</f>
        <v>-0.69921345080977548</v>
      </c>
      <c r="K1428" t="str">
        <f>IF(ABS(moras__2[[#This Row],[Z-Score de edad]])&gt;1.96, "Atípico","Normal")</f>
        <v>Normal</v>
      </c>
      <c r="L1428">
        <f>(moras__2[[#This Row],[SALARIO]]-AVERAGE(C:C)) / _xlfn.STDEV.P(C:C)</f>
        <v>1.8611081895030606</v>
      </c>
      <c r="M1428" t="str">
        <f>IF(ABS(moras__2[[#This Row],[Z-Score de salario]])&gt;1.96, "Atípico", "Normal")</f>
        <v>Normal</v>
      </c>
      <c r="N1428" s="5">
        <f t="shared" si="66"/>
        <v>2166746.5</v>
      </c>
      <c r="O1428" s="5">
        <f t="shared" si="67"/>
        <v>32</v>
      </c>
      <c r="P1428" s="5" t="str">
        <f t="shared" si="68"/>
        <v>ASALARIADO</v>
      </c>
      <c r="Q1428" s="5" t="e">
        <f ca="1">IF($H1428="SI", $O1428, _xludf.NA())</f>
        <v>#NAME?</v>
      </c>
      <c r="R1428" s="5">
        <f>IF($H1428="NO",$O1428, _xludf.NA())</f>
        <v>32</v>
      </c>
      <c r="S1428" s="5" t="e">
        <f ca="1">IF($H1428="SI",$N1428, _xludf.NA())</f>
        <v>#NAME?</v>
      </c>
      <c r="T1428" s="5">
        <f>IF($H1428="NO",$N1428, _xludf.NA())</f>
        <v>2166746.5</v>
      </c>
    </row>
    <row r="1429" spans="1:20" x14ac:dyDescent="0.3">
      <c r="A1429">
        <v>1428</v>
      </c>
      <c r="B1429" t="s">
        <v>15</v>
      </c>
      <c r="C1429">
        <v>532257.68999999994</v>
      </c>
      <c r="D1429" t="s">
        <v>10</v>
      </c>
      <c r="E1429" t="s">
        <v>16</v>
      </c>
      <c r="F1429" t="s">
        <v>12</v>
      </c>
      <c r="G1429" t="s">
        <v>13</v>
      </c>
      <c r="H1429" t="s">
        <v>13</v>
      </c>
      <c r="I1429">
        <v>42</v>
      </c>
      <c r="J1429">
        <f>(moras__2[[#This Row],[EDAD]]-AVERAGE(I:I))/ _xlfn.STDEV.P(I:I)</f>
        <v>6.6104782630796582E-3</v>
      </c>
      <c r="K1429" t="str">
        <f>IF(ABS(moras__2[[#This Row],[Z-Score de edad]])&gt;1.96, "Atípico","Normal")</f>
        <v>Normal</v>
      </c>
      <c r="L1429">
        <f>(moras__2[[#This Row],[SALARIO]]-AVERAGE(C:C)) / _xlfn.STDEV.P(C:C)</f>
        <v>-0.15448676431853514</v>
      </c>
      <c r="M1429" t="str">
        <f>IF(ABS(moras__2[[#This Row],[Z-Score de salario]])&gt;1.96, "Atípico", "Normal")</f>
        <v>Normal</v>
      </c>
      <c r="N1429" s="5">
        <f t="shared" si="66"/>
        <v>532257.68999999994</v>
      </c>
      <c r="O1429" s="5">
        <f t="shared" si="67"/>
        <v>42</v>
      </c>
      <c r="P1429" s="5" t="str">
        <f t="shared" si="68"/>
        <v>ASALARIADO</v>
      </c>
      <c r="Q1429" s="5" t="e">
        <f ca="1">IF($H1429="SI", $O1429, _xludf.NA())</f>
        <v>#NAME?</v>
      </c>
      <c r="R1429" s="5">
        <f>IF($H1429="NO",$O1429, _xludf.NA())</f>
        <v>42</v>
      </c>
      <c r="S1429" s="5" t="e">
        <f ca="1">IF($H1429="SI",$N1429, _xludf.NA())</f>
        <v>#NAME?</v>
      </c>
      <c r="T1429" s="5">
        <f>IF($H1429="NO",$N1429, _xludf.NA())</f>
        <v>532257.68999999994</v>
      </c>
    </row>
    <row r="1430" spans="1:20" x14ac:dyDescent="0.3">
      <c r="A1430">
        <v>1429</v>
      </c>
      <c r="B1430" t="s">
        <v>9</v>
      </c>
      <c r="C1430">
        <v>2762536.65</v>
      </c>
      <c r="D1430" t="s">
        <v>10</v>
      </c>
      <c r="E1430" t="s">
        <v>16</v>
      </c>
      <c r="F1430" t="s">
        <v>12</v>
      </c>
      <c r="G1430" t="s">
        <v>12</v>
      </c>
      <c r="H1430" t="s">
        <v>13</v>
      </c>
      <c r="I1430">
        <v>42</v>
      </c>
      <c r="J1430">
        <f>(moras__2[[#This Row],[EDAD]]-AVERAGE(I:I))/ _xlfn.STDEV.P(I:I)</f>
        <v>6.6104782630796582E-3</v>
      </c>
      <c r="K1430" t="str">
        <f>IF(ABS(moras__2[[#This Row],[Z-Score de edad]])&gt;1.96, "Atípico","Normal")</f>
        <v>Normal</v>
      </c>
      <c r="L1430">
        <f>(moras__2[[#This Row],[SALARIO]]-AVERAGE(C:C)) / _xlfn.STDEV.P(C:C)</f>
        <v>2.5958159541139492</v>
      </c>
      <c r="M1430" t="str">
        <f>IF(ABS(moras__2[[#This Row],[Z-Score de salario]])&gt;1.96, "Atípico", "Normal")</f>
        <v>Atípico</v>
      </c>
      <c r="N1430" s="5">
        <f t="shared" si="66"/>
        <v>2762536.65</v>
      </c>
      <c r="O1430" s="5">
        <f t="shared" si="67"/>
        <v>42</v>
      </c>
      <c r="P1430" s="5" t="str">
        <f t="shared" si="68"/>
        <v>ASALARIADO</v>
      </c>
      <c r="Q1430" s="5" t="e">
        <f ca="1">IF($H1430="SI", $O1430, _xludf.NA())</f>
        <v>#NAME?</v>
      </c>
      <c r="R1430" s="5">
        <f>IF($H1430="NO",$O1430, _xludf.NA())</f>
        <v>42</v>
      </c>
      <c r="S1430" s="5" t="e">
        <f ca="1">IF($H1430="SI",$N1430, _xludf.NA())</f>
        <v>#NAME?</v>
      </c>
      <c r="T1430" s="5">
        <f>IF($H1430="NO",$N1430, _xludf.NA())</f>
        <v>2762536.65</v>
      </c>
    </row>
    <row r="1431" spans="1:20" x14ac:dyDescent="0.3">
      <c r="A1431">
        <v>1430</v>
      </c>
      <c r="B1431" t="s">
        <v>15</v>
      </c>
      <c r="C1431">
        <v>278030</v>
      </c>
      <c r="D1431" t="s">
        <v>19</v>
      </c>
      <c r="E1431" t="s">
        <v>16</v>
      </c>
      <c r="F1431" t="s">
        <v>12</v>
      </c>
      <c r="G1431" t="s">
        <v>13</v>
      </c>
      <c r="H1431" t="s">
        <v>13</v>
      </c>
      <c r="I1431">
        <v>60</v>
      </c>
      <c r="J1431">
        <f>(moras__2[[#This Row],[EDAD]]-AVERAGE(I:I))/ _xlfn.STDEV.P(I:I)</f>
        <v>1.2770935505942189</v>
      </c>
      <c r="K1431" t="str">
        <f>IF(ABS(moras__2[[#This Row],[Z-Score de edad]])&gt;1.96, "Atípico","Normal")</f>
        <v>Normal</v>
      </c>
      <c r="L1431">
        <f>(moras__2[[#This Row],[SALARIO]]-AVERAGE(C:C)) / _xlfn.STDEV.P(C:C)</f>
        <v>-0.46799154082766331</v>
      </c>
      <c r="M1431" t="str">
        <f>IF(ABS(moras__2[[#This Row],[Z-Score de salario]])&gt;1.96, "Atípico", "Normal")</f>
        <v>Normal</v>
      </c>
      <c r="N1431" s="5">
        <f t="shared" si="66"/>
        <v>278030</v>
      </c>
      <c r="O1431" s="5">
        <f t="shared" si="67"/>
        <v>60</v>
      </c>
      <c r="P1431" s="5" t="str">
        <f t="shared" si="68"/>
        <v>CONVENIOS ESPECIALES DE TRABAJADORES INDEPENDIENTES</v>
      </c>
      <c r="Q1431" s="5" t="e">
        <f ca="1">IF($H1431="SI", $O1431, _xludf.NA())</f>
        <v>#NAME?</v>
      </c>
      <c r="R1431" s="5">
        <f>IF($H1431="NO",$O1431, _xludf.NA())</f>
        <v>60</v>
      </c>
      <c r="S1431" s="5" t="e">
        <f ca="1">IF($H1431="SI",$N1431, _xludf.NA())</f>
        <v>#NAME?</v>
      </c>
      <c r="T1431" s="5">
        <f>IF($H1431="NO",$N1431, _xludf.NA())</f>
        <v>278030</v>
      </c>
    </row>
    <row r="1432" spans="1:20" x14ac:dyDescent="0.3">
      <c r="A1432">
        <v>1431</v>
      </c>
      <c r="B1432" t="s">
        <v>9</v>
      </c>
      <c r="C1432">
        <v>437183.54</v>
      </c>
      <c r="D1432" t="s">
        <v>10</v>
      </c>
      <c r="E1432" t="s">
        <v>16</v>
      </c>
      <c r="F1432" t="s">
        <v>12</v>
      </c>
      <c r="G1432" t="s">
        <v>13</v>
      </c>
      <c r="H1432" t="s">
        <v>13</v>
      </c>
      <c r="I1432">
        <v>46</v>
      </c>
      <c r="J1432">
        <f>(moras__2[[#This Row],[EDAD]]-AVERAGE(I:I))/ _xlfn.STDEV.P(I:I)</f>
        <v>0.28894004989222172</v>
      </c>
      <c r="K1432" t="str">
        <f>IF(ABS(moras__2[[#This Row],[Z-Score de edad]])&gt;1.96, "Atípico","Normal")</f>
        <v>Normal</v>
      </c>
      <c r="L1432">
        <f>(moras__2[[#This Row],[SALARIO]]-AVERAGE(C:C)) / _xlfn.STDEV.P(C:C)</f>
        <v>-0.27172891110256692</v>
      </c>
      <c r="M1432" t="str">
        <f>IF(ABS(moras__2[[#This Row],[Z-Score de salario]])&gt;1.96, "Atípico", "Normal")</f>
        <v>Normal</v>
      </c>
      <c r="N1432" s="5">
        <f t="shared" si="66"/>
        <v>437183.54</v>
      </c>
      <c r="O1432" s="5">
        <f t="shared" si="67"/>
        <v>46</v>
      </c>
      <c r="P1432" s="5" t="str">
        <f t="shared" si="68"/>
        <v>ASALARIADO</v>
      </c>
      <c r="Q1432" s="5" t="e">
        <f ca="1">IF($H1432="SI", $O1432, _xludf.NA())</f>
        <v>#NAME?</v>
      </c>
      <c r="R1432" s="5">
        <f>IF($H1432="NO",$O1432, _xludf.NA())</f>
        <v>46</v>
      </c>
      <c r="S1432" s="5" t="e">
        <f ca="1">IF($H1432="SI",$N1432, _xludf.NA())</f>
        <v>#NAME?</v>
      </c>
      <c r="T1432" s="5">
        <f>IF($H1432="NO",$N1432, _xludf.NA())</f>
        <v>437183.54</v>
      </c>
    </row>
    <row r="1433" spans="1:20" x14ac:dyDescent="0.3">
      <c r="A1433">
        <v>1432</v>
      </c>
      <c r="B1433" t="s">
        <v>9</v>
      </c>
      <c r="C1433">
        <v>417623.03</v>
      </c>
      <c r="D1433" t="s">
        <v>10</v>
      </c>
      <c r="E1433" t="s">
        <v>16</v>
      </c>
      <c r="F1433" t="s">
        <v>12</v>
      </c>
      <c r="G1433" t="s">
        <v>13</v>
      </c>
      <c r="H1433" t="s">
        <v>13</v>
      </c>
      <c r="I1433">
        <v>27</v>
      </c>
      <c r="J1433">
        <f>(moras__2[[#This Row],[EDAD]]-AVERAGE(I:I))/ _xlfn.STDEV.P(I:I)</f>
        <v>-1.052125415346203</v>
      </c>
      <c r="K1433" t="str">
        <f>IF(ABS(moras__2[[#This Row],[Z-Score de edad]])&gt;1.96, "Atípico","Normal")</f>
        <v>Normal</v>
      </c>
      <c r="L1433">
        <f>(moras__2[[#This Row],[SALARIO]]-AVERAGE(C:C)) / _xlfn.STDEV.P(C:C)</f>
        <v>-0.29585025412367744</v>
      </c>
      <c r="M1433" t="str">
        <f>IF(ABS(moras__2[[#This Row],[Z-Score de salario]])&gt;1.96, "Atípico", "Normal")</f>
        <v>Normal</v>
      </c>
      <c r="N1433" s="5">
        <f t="shared" si="66"/>
        <v>417623.03</v>
      </c>
      <c r="O1433" s="5">
        <f t="shared" si="67"/>
        <v>27</v>
      </c>
      <c r="P1433" s="5" t="str">
        <f t="shared" si="68"/>
        <v>ASALARIADO</v>
      </c>
      <c r="Q1433" s="5" t="e">
        <f ca="1">IF($H1433="SI", $O1433, _xludf.NA())</f>
        <v>#NAME?</v>
      </c>
      <c r="R1433" s="5">
        <f>IF($H1433="NO",$O1433, _xludf.NA())</f>
        <v>27</v>
      </c>
      <c r="S1433" s="5" t="e">
        <f ca="1">IF($H1433="SI",$N1433, _xludf.NA())</f>
        <v>#NAME?</v>
      </c>
      <c r="T1433" s="5">
        <f>IF($H1433="NO",$N1433, _xludf.NA())</f>
        <v>417623.03</v>
      </c>
    </row>
    <row r="1434" spans="1:20" x14ac:dyDescent="0.3">
      <c r="A1434">
        <v>1433</v>
      </c>
      <c r="B1434" t="s">
        <v>15</v>
      </c>
      <c r="C1434">
        <v>170502</v>
      </c>
      <c r="D1434" t="s">
        <v>10</v>
      </c>
      <c r="E1434" t="s">
        <v>16</v>
      </c>
      <c r="F1434" t="s">
        <v>12</v>
      </c>
      <c r="G1434" t="s">
        <v>13</v>
      </c>
      <c r="H1434" t="s">
        <v>13</v>
      </c>
      <c r="I1434">
        <v>47</v>
      </c>
      <c r="J1434">
        <f>(moras__2[[#This Row],[EDAD]]-AVERAGE(I:I))/ _xlfn.STDEV.P(I:I)</f>
        <v>0.35952244279950724</v>
      </c>
      <c r="K1434" t="str">
        <f>IF(ABS(moras__2[[#This Row],[Z-Score de edad]])&gt;1.96, "Atípico","Normal")</f>
        <v>Normal</v>
      </c>
      <c r="L1434">
        <f>(moras__2[[#This Row],[SALARIO]]-AVERAGE(C:C)) / _xlfn.STDEV.P(C:C)</f>
        <v>-0.60059134381715484</v>
      </c>
      <c r="M1434" t="str">
        <f>IF(ABS(moras__2[[#This Row],[Z-Score de salario]])&gt;1.96, "Atípico", "Normal")</f>
        <v>Normal</v>
      </c>
      <c r="N1434" s="5">
        <f t="shared" si="66"/>
        <v>170502</v>
      </c>
      <c r="O1434" s="5">
        <f t="shared" si="67"/>
        <v>47</v>
      </c>
      <c r="P1434" s="5" t="str">
        <f t="shared" si="68"/>
        <v>ASALARIADO</v>
      </c>
      <c r="Q1434" s="5" t="e">
        <f ca="1">IF($H1434="SI", $O1434, _xludf.NA())</f>
        <v>#NAME?</v>
      </c>
      <c r="R1434" s="5">
        <f>IF($H1434="NO",$O1434, _xludf.NA())</f>
        <v>47</v>
      </c>
      <c r="S1434" s="5" t="e">
        <f ca="1">IF($H1434="SI",$N1434, _xludf.NA())</f>
        <v>#NAME?</v>
      </c>
      <c r="T1434" s="5">
        <f>IF($H1434="NO",$N1434, _xludf.NA())</f>
        <v>170502</v>
      </c>
    </row>
    <row r="1435" spans="1:20" x14ac:dyDescent="0.3">
      <c r="A1435">
        <v>1434</v>
      </c>
      <c r="B1435" t="s">
        <v>9</v>
      </c>
      <c r="C1435">
        <v>573826</v>
      </c>
      <c r="D1435" t="s">
        <v>18</v>
      </c>
      <c r="E1435" t="s">
        <v>16</v>
      </c>
      <c r="F1435" t="s">
        <v>12</v>
      </c>
      <c r="G1435" t="s">
        <v>13</v>
      </c>
      <c r="H1435" t="s">
        <v>12</v>
      </c>
      <c r="I1435">
        <v>61</v>
      </c>
      <c r="J1435">
        <f>(moras__2[[#This Row],[EDAD]]-AVERAGE(I:I))/ _xlfn.STDEV.P(I:I)</f>
        <v>1.3476759435015044</v>
      </c>
      <c r="K1435" t="str">
        <f>IF(ABS(moras__2[[#This Row],[Z-Score de edad]])&gt;1.96, "Atípico","Normal")</f>
        <v>Normal</v>
      </c>
      <c r="L1435">
        <f>(moras__2[[#This Row],[SALARIO]]-AVERAGE(C:C)) / _xlfn.STDEV.P(C:C)</f>
        <v>-0.10322616506433047</v>
      </c>
      <c r="M1435" t="str">
        <f>IF(ABS(moras__2[[#This Row],[Z-Score de salario]])&gt;1.96, "Atípico", "Normal")</f>
        <v>Normal</v>
      </c>
      <c r="N1435" s="5">
        <f t="shared" si="66"/>
        <v>573826</v>
      </c>
      <c r="O1435" s="5">
        <f t="shared" si="67"/>
        <v>61</v>
      </c>
      <c r="P1435" s="5" t="str">
        <f t="shared" si="68"/>
        <v>TRABAJADOR INDEPENDIENTE</v>
      </c>
      <c r="Q1435" s="5">
        <f>IF($H1435="SI", $O1435, _xludf.NA())</f>
        <v>61</v>
      </c>
      <c r="R1435" s="5" t="e">
        <f ca="1">IF($H1435="NO",$O1435, _xludf.NA())</f>
        <v>#NAME?</v>
      </c>
      <c r="S1435" s="5">
        <f>IF($H1435="SI",$N1435, _xludf.NA())</f>
        <v>573826</v>
      </c>
      <c r="T1435" s="5" t="e">
        <f ca="1">IF($H1435="NO",$N1435, _xludf.NA())</f>
        <v>#NAME?</v>
      </c>
    </row>
    <row r="1436" spans="1:20" x14ac:dyDescent="0.3">
      <c r="A1436">
        <v>1435</v>
      </c>
      <c r="B1436" t="s">
        <v>15</v>
      </c>
      <c r="C1436">
        <v>297045</v>
      </c>
      <c r="D1436" t="s">
        <v>17</v>
      </c>
      <c r="E1436" t="s">
        <v>16</v>
      </c>
      <c r="F1436" t="s">
        <v>12</v>
      </c>
      <c r="G1436" t="s">
        <v>13</v>
      </c>
      <c r="H1436" t="s">
        <v>12</v>
      </c>
      <c r="I1436">
        <v>23</v>
      </c>
      <c r="J1436">
        <f>(moras__2[[#This Row],[EDAD]]-AVERAGE(I:I))/ _xlfn.STDEV.P(I:I)</f>
        <v>-1.334454986975345</v>
      </c>
      <c r="K1436" t="str">
        <f>IF(ABS(moras__2[[#This Row],[Z-Score de edad]])&gt;1.96, "Atípico","Normal")</f>
        <v>Normal</v>
      </c>
      <c r="L1436">
        <f>(moras__2[[#This Row],[SALARIO]]-AVERAGE(C:C)) / _xlfn.STDEV.P(C:C)</f>
        <v>-0.44454290183274864</v>
      </c>
      <c r="M1436" t="str">
        <f>IF(ABS(moras__2[[#This Row],[Z-Score de salario]])&gt;1.96, "Atípico", "Normal")</f>
        <v>Normal</v>
      </c>
      <c r="N1436" s="5">
        <f t="shared" si="66"/>
        <v>297045</v>
      </c>
      <c r="O1436" s="5">
        <f t="shared" si="67"/>
        <v>23</v>
      </c>
      <c r="P1436" s="5" t="str">
        <f t="shared" si="68"/>
        <v>ASEGURADO VOLUNTARIO</v>
      </c>
      <c r="Q1436" s="5">
        <f>IF($H1436="SI", $O1436, _xludf.NA())</f>
        <v>23</v>
      </c>
      <c r="R1436" s="5" t="e">
        <f ca="1">IF($H1436="NO",$O1436, _xludf.NA())</f>
        <v>#NAME?</v>
      </c>
      <c r="S1436" s="5">
        <f>IF($H1436="SI",$N1436, _xludf.NA())</f>
        <v>297045</v>
      </c>
      <c r="T1436" s="5" t="e">
        <f ca="1">IF($H1436="NO",$N1436, _xludf.NA())</f>
        <v>#NAME?</v>
      </c>
    </row>
    <row r="1437" spans="1:20" x14ac:dyDescent="0.3">
      <c r="A1437">
        <v>1436</v>
      </c>
      <c r="B1437" t="s">
        <v>9</v>
      </c>
      <c r="C1437">
        <v>406190.91</v>
      </c>
      <c r="D1437" t="s">
        <v>10</v>
      </c>
      <c r="E1437" t="s">
        <v>11</v>
      </c>
      <c r="F1437" t="s">
        <v>12</v>
      </c>
      <c r="G1437" t="s">
        <v>12</v>
      </c>
      <c r="H1437" t="s">
        <v>13</v>
      </c>
      <c r="I1437">
        <v>22</v>
      </c>
      <c r="J1437">
        <f>(moras__2[[#This Row],[EDAD]]-AVERAGE(I:I))/ _xlfn.STDEV.P(I:I)</f>
        <v>-1.4050373798826306</v>
      </c>
      <c r="K1437" t="str">
        <f>IF(ABS(moras__2[[#This Row],[Z-Score de edad]])&gt;1.96, "Atípico","Normal")</f>
        <v>Normal</v>
      </c>
      <c r="L1437">
        <f>(moras__2[[#This Row],[SALARIO]]-AVERAGE(C:C)) / _xlfn.STDEV.P(C:C)</f>
        <v>-0.30994794830335376</v>
      </c>
      <c r="M1437" t="str">
        <f>IF(ABS(moras__2[[#This Row],[Z-Score de salario]])&gt;1.96, "Atípico", "Normal")</f>
        <v>Normal</v>
      </c>
      <c r="N1437" s="5">
        <f t="shared" si="66"/>
        <v>406190.91</v>
      </c>
      <c r="O1437" s="5">
        <f t="shared" si="67"/>
        <v>22</v>
      </c>
      <c r="P1437" s="5" t="str">
        <f t="shared" si="68"/>
        <v>ASALARIADO</v>
      </c>
      <c r="Q1437" s="5" t="e">
        <f ca="1">IF($H1437="SI", $O1437, _xludf.NA())</f>
        <v>#NAME?</v>
      </c>
      <c r="R1437" s="5">
        <f>IF($H1437="NO",$O1437, _xludf.NA())</f>
        <v>22</v>
      </c>
      <c r="S1437" s="5" t="e">
        <f ca="1">IF($H1437="SI",$N1437, _xludf.NA())</f>
        <v>#NAME?</v>
      </c>
      <c r="T1437" s="5">
        <f>IF($H1437="NO",$N1437, _xludf.NA())</f>
        <v>406190.91</v>
      </c>
    </row>
    <row r="1438" spans="1:20" x14ac:dyDescent="0.3">
      <c r="A1438">
        <v>1437</v>
      </c>
      <c r="B1438" t="s">
        <v>9</v>
      </c>
      <c r="C1438">
        <v>297046</v>
      </c>
      <c r="D1438" t="s">
        <v>17</v>
      </c>
      <c r="E1438" t="s">
        <v>16</v>
      </c>
      <c r="F1438" t="s">
        <v>12</v>
      </c>
      <c r="G1438" t="s">
        <v>12</v>
      </c>
      <c r="H1438" t="s">
        <v>13</v>
      </c>
      <c r="I1438">
        <v>44</v>
      </c>
      <c r="J1438">
        <f>(moras__2[[#This Row],[EDAD]]-AVERAGE(I:I))/ _xlfn.STDEV.P(I:I)</f>
        <v>0.14777526407765068</v>
      </c>
      <c r="K1438" t="str">
        <f>IF(ABS(moras__2[[#This Row],[Z-Score de edad]])&gt;1.96, "Atípico","Normal")</f>
        <v>Normal</v>
      </c>
      <c r="L1438">
        <f>(moras__2[[#This Row],[SALARIO]]-AVERAGE(C:C)) / _xlfn.STDEV.P(C:C)</f>
        <v>-0.44454166866740574</v>
      </c>
      <c r="M1438" t="str">
        <f>IF(ABS(moras__2[[#This Row],[Z-Score de salario]])&gt;1.96, "Atípico", "Normal")</f>
        <v>Normal</v>
      </c>
      <c r="N1438" s="5">
        <f t="shared" si="66"/>
        <v>297046</v>
      </c>
      <c r="O1438" s="5">
        <f t="shared" si="67"/>
        <v>44</v>
      </c>
      <c r="P1438" s="5" t="str">
        <f t="shared" si="68"/>
        <v>ASEGURADO VOLUNTARIO</v>
      </c>
      <c r="Q1438" s="5" t="e">
        <f ca="1">IF($H1438="SI", $O1438, _xludf.NA())</f>
        <v>#NAME?</v>
      </c>
      <c r="R1438" s="5">
        <f>IF($H1438="NO",$O1438, _xludf.NA())</f>
        <v>44</v>
      </c>
      <c r="S1438" s="5" t="e">
        <f ca="1">IF($H1438="SI",$N1438, _xludf.NA())</f>
        <v>#NAME?</v>
      </c>
      <c r="T1438" s="5">
        <f>IF($H1438="NO",$N1438, _xludf.NA())</f>
        <v>297046</v>
      </c>
    </row>
    <row r="1439" spans="1:20" x14ac:dyDescent="0.3">
      <c r="A1439">
        <v>1438</v>
      </c>
      <c r="B1439" t="s">
        <v>15</v>
      </c>
      <c r="C1439">
        <v>313897</v>
      </c>
      <c r="D1439" t="s">
        <v>10</v>
      </c>
      <c r="E1439" t="s">
        <v>11</v>
      </c>
      <c r="F1439" t="s">
        <v>12</v>
      </c>
      <c r="G1439" t="s">
        <v>13</v>
      </c>
      <c r="H1439" t="s">
        <v>12</v>
      </c>
      <c r="I1439">
        <v>31</v>
      </c>
      <c r="J1439">
        <f>(moras__2[[#This Row],[EDAD]]-AVERAGE(I:I))/ _xlfn.STDEV.P(I:I)</f>
        <v>-0.769795843717061</v>
      </c>
      <c r="K1439" t="str">
        <f>IF(ABS(moras__2[[#This Row],[Z-Score de edad]])&gt;1.96, "Atípico","Normal")</f>
        <v>Normal</v>
      </c>
      <c r="L1439">
        <f>(moras__2[[#This Row],[SALARIO]]-AVERAGE(C:C)) / _xlfn.STDEV.P(C:C)</f>
        <v>-0.42376159947448927</v>
      </c>
      <c r="M1439" t="str">
        <f>IF(ABS(moras__2[[#This Row],[Z-Score de salario]])&gt;1.96, "Atípico", "Normal")</f>
        <v>Normal</v>
      </c>
      <c r="N1439" s="5">
        <f t="shared" si="66"/>
        <v>313897</v>
      </c>
      <c r="O1439" s="5">
        <f t="shared" si="67"/>
        <v>31</v>
      </c>
      <c r="P1439" s="5" t="str">
        <f t="shared" si="68"/>
        <v>ASALARIADO</v>
      </c>
      <c r="Q1439" s="5">
        <f>IF($H1439="SI", $O1439, _xludf.NA())</f>
        <v>31</v>
      </c>
      <c r="R1439" s="5" t="e">
        <f ca="1">IF($H1439="NO",$O1439, _xludf.NA())</f>
        <v>#NAME?</v>
      </c>
      <c r="S1439" s="5">
        <f>IF($H1439="SI",$N1439, _xludf.NA())</f>
        <v>313897</v>
      </c>
      <c r="T1439" s="5" t="e">
        <f ca="1">IF($H1439="NO",$N1439, _xludf.NA())</f>
        <v>#NAME?</v>
      </c>
    </row>
    <row r="1440" spans="1:20" x14ac:dyDescent="0.3">
      <c r="A1440">
        <v>1439</v>
      </c>
      <c r="B1440" t="s">
        <v>15</v>
      </c>
      <c r="C1440">
        <v>496170</v>
      </c>
      <c r="D1440" t="s">
        <v>10</v>
      </c>
      <c r="E1440" t="s">
        <v>16</v>
      </c>
      <c r="F1440" t="s">
        <v>12</v>
      </c>
      <c r="G1440" t="s">
        <v>12</v>
      </c>
      <c r="H1440" t="s">
        <v>13</v>
      </c>
      <c r="I1440">
        <v>28</v>
      </c>
      <c r="J1440">
        <f>(moras__2[[#This Row],[EDAD]]-AVERAGE(I:I))/ _xlfn.STDEV.P(I:I)</f>
        <v>-0.98154302243891756</v>
      </c>
      <c r="K1440" t="str">
        <f>IF(ABS(moras__2[[#This Row],[Z-Score de edad]])&gt;1.96, "Atípico","Normal")</f>
        <v>Normal</v>
      </c>
      <c r="L1440">
        <f>(moras__2[[#This Row],[SALARIO]]-AVERAGE(C:C)) / _xlfn.STDEV.P(C:C)</f>
        <v>-0.19898885293122986</v>
      </c>
      <c r="M1440" t="str">
        <f>IF(ABS(moras__2[[#This Row],[Z-Score de salario]])&gt;1.96, "Atípico", "Normal")</f>
        <v>Normal</v>
      </c>
      <c r="N1440" s="5">
        <f t="shared" si="66"/>
        <v>496170</v>
      </c>
      <c r="O1440" s="5">
        <f t="shared" si="67"/>
        <v>28</v>
      </c>
      <c r="P1440" s="5" t="str">
        <f t="shared" si="68"/>
        <v>ASALARIADO</v>
      </c>
      <c r="Q1440" s="5" t="e">
        <f ca="1">IF($H1440="SI", $O1440, _xludf.NA())</f>
        <v>#NAME?</v>
      </c>
      <c r="R1440" s="5">
        <f>IF($H1440="NO",$O1440, _xludf.NA())</f>
        <v>28</v>
      </c>
      <c r="S1440" s="5" t="e">
        <f ca="1">IF($H1440="SI",$N1440, _xludf.NA())</f>
        <v>#NAME?</v>
      </c>
      <c r="T1440" s="5">
        <f>IF($H1440="NO",$N1440, _xludf.NA())</f>
        <v>496170</v>
      </c>
    </row>
    <row r="1441" spans="1:20" x14ac:dyDescent="0.3">
      <c r="A1441">
        <v>1440</v>
      </c>
      <c r="B1441" t="s">
        <v>9</v>
      </c>
      <c r="C1441">
        <v>952596</v>
      </c>
      <c r="D1441" t="s">
        <v>10</v>
      </c>
      <c r="E1441" t="s">
        <v>16</v>
      </c>
      <c r="F1441" t="s">
        <v>12</v>
      </c>
      <c r="G1441" t="s">
        <v>13</v>
      </c>
      <c r="H1441" t="s">
        <v>13</v>
      </c>
      <c r="I1441">
        <v>61</v>
      </c>
      <c r="J1441">
        <f>(moras__2[[#This Row],[EDAD]]-AVERAGE(I:I))/ _xlfn.STDEV.P(I:I)</f>
        <v>1.3476759435015044</v>
      </c>
      <c r="K1441" t="str">
        <f>IF(ABS(moras__2[[#This Row],[Z-Score de edad]])&gt;1.96, "Atípico","Normal")</f>
        <v>Normal</v>
      </c>
      <c r="L1441">
        <f>(moras__2[[#This Row],[SALARIO]]-AVERAGE(C:C)) / _xlfn.STDEV.P(C:C)</f>
        <v>0.36385987185935198</v>
      </c>
      <c r="M1441" t="str">
        <f>IF(ABS(moras__2[[#This Row],[Z-Score de salario]])&gt;1.96, "Atípico", "Normal")</f>
        <v>Normal</v>
      </c>
      <c r="N1441" s="5">
        <f t="shared" si="66"/>
        <v>952596</v>
      </c>
      <c r="O1441" s="5">
        <f t="shared" si="67"/>
        <v>61</v>
      </c>
      <c r="P1441" s="5" t="str">
        <f t="shared" si="68"/>
        <v>ASALARIADO</v>
      </c>
      <c r="Q1441" s="5" t="e">
        <f ca="1">IF($H1441="SI", $O1441, _xludf.NA())</f>
        <v>#NAME?</v>
      </c>
      <c r="R1441" s="5">
        <f>IF($H1441="NO",$O1441, _xludf.NA())</f>
        <v>61</v>
      </c>
      <c r="S1441" s="5" t="e">
        <f ca="1">IF($H1441="SI",$N1441, _xludf.NA())</f>
        <v>#NAME?</v>
      </c>
      <c r="T1441" s="5">
        <f>IF($H1441="NO",$N1441, _xludf.NA())</f>
        <v>952596</v>
      </c>
    </row>
    <row r="1442" spans="1:20" x14ac:dyDescent="0.3">
      <c r="A1442">
        <v>1441</v>
      </c>
      <c r="B1442" t="s">
        <v>15</v>
      </c>
      <c r="C1442">
        <v>644244</v>
      </c>
      <c r="D1442" t="s">
        <v>10</v>
      </c>
      <c r="E1442" t="s">
        <v>16</v>
      </c>
      <c r="F1442" t="s">
        <v>12</v>
      </c>
      <c r="G1442" t="s">
        <v>13</v>
      </c>
      <c r="H1442" t="s">
        <v>13</v>
      </c>
      <c r="I1442">
        <v>25</v>
      </c>
      <c r="J1442">
        <f>(moras__2[[#This Row],[EDAD]]-AVERAGE(I:I))/ _xlfn.STDEV.P(I:I)</f>
        <v>-1.193290201160774</v>
      </c>
      <c r="K1442" t="str">
        <f>IF(ABS(moras__2[[#This Row],[Z-Score de edad]])&gt;1.96, "Atípico","Normal")</f>
        <v>Normal</v>
      </c>
      <c r="L1442">
        <f>(moras__2[[#This Row],[SALARIO]]-AVERAGE(C:C)) / _xlfn.STDEV.P(C:C)</f>
        <v>-1.6389127949216084E-2</v>
      </c>
      <c r="M1442" t="str">
        <f>IF(ABS(moras__2[[#This Row],[Z-Score de salario]])&gt;1.96, "Atípico", "Normal")</f>
        <v>Normal</v>
      </c>
      <c r="N1442" s="5">
        <f t="shared" si="66"/>
        <v>644244</v>
      </c>
      <c r="O1442" s="5">
        <f t="shared" si="67"/>
        <v>25</v>
      </c>
      <c r="P1442" s="5" t="str">
        <f t="shared" si="68"/>
        <v>ASALARIADO</v>
      </c>
      <c r="Q1442" s="5" t="e">
        <f ca="1">IF($H1442="SI", $O1442, _xludf.NA())</f>
        <v>#NAME?</v>
      </c>
      <c r="R1442" s="5">
        <f>IF($H1442="NO",$O1442, _xludf.NA())</f>
        <v>25</v>
      </c>
      <c r="S1442" s="5" t="e">
        <f ca="1">IF($H1442="SI",$N1442, _xludf.NA())</f>
        <v>#NAME?</v>
      </c>
      <c r="T1442" s="5">
        <f>IF($H1442="NO",$N1442, _xludf.NA())</f>
        <v>644244</v>
      </c>
    </row>
    <row r="1443" spans="1:20" x14ac:dyDescent="0.3">
      <c r="A1443">
        <v>1442</v>
      </c>
      <c r="B1443" t="s">
        <v>9</v>
      </c>
      <c r="C1443">
        <v>297045</v>
      </c>
      <c r="D1443" t="s">
        <v>17</v>
      </c>
      <c r="E1443" t="s">
        <v>16</v>
      </c>
      <c r="F1443" t="s">
        <v>12</v>
      </c>
      <c r="G1443" t="s">
        <v>13</v>
      </c>
      <c r="H1443" t="s">
        <v>13</v>
      </c>
      <c r="I1443">
        <v>36</v>
      </c>
      <c r="J1443">
        <f>(moras__2[[#This Row],[EDAD]]-AVERAGE(I:I))/ _xlfn.STDEV.P(I:I)</f>
        <v>-0.41688387918063341</v>
      </c>
      <c r="K1443" t="str">
        <f>IF(ABS(moras__2[[#This Row],[Z-Score de edad]])&gt;1.96, "Atípico","Normal")</f>
        <v>Normal</v>
      </c>
      <c r="L1443">
        <f>(moras__2[[#This Row],[SALARIO]]-AVERAGE(C:C)) / _xlfn.STDEV.P(C:C)</f>
        <v>-0.44454290183274864</v>
      </c>
      <c r="M1443" t="str">
        <f>IF(ABS(moras__2[[#This Row],[Z-Score de salario]])&gt;1.96, "Atípico", "Normal")</f>
        <v>Normal</v>
      </c>
      <c r="N1443" s="5">
        <f t="shared" si="66"/>
        <v>297045</v>
      </c>
      <c r="O1443" s="5">
        <f t="shared" si="67"/>
        <v>36</v>
      </c>
      <c r="P1443" s="5" t="str">
        <f t="shared" si="68"/>
        <v>ASEGURADO VOLUNTARIO</v>
      </c>
      <c r="Q1443" s="5" t="e">
        <f ca="1">IF($H1443="SI", $O1443, _xludf.NA())</f>
        <v>#NAME?</v>
      </c>
      <c r="R1443" s="5">
        <f>IF($H1443="NO",$O1443, _xludf.NA())</f>
        <v>36</v>
      </c>
      <c r="S1443" s="5" t="e">
        <f ca="1">IF($H1443="SI",$N1443, _xludf.NA())</f>
        <v>#NAME?</v>
      </c>
      <c r="T1443" s="5">
        <f>IF($H1443="NO",$N1443, _xludf.NA())</f>
        <v>297045</v>
      </c>
    </row>
    <row r="1444" spans="1:20" x14ac:dyDescent="0.3">
      <c r="A1444">
        <v>1443</v>
      </c>
      <c r="B1444" t="s">
        <v>15</v>
      </c>
      <c r="C1444">
        <v>297044.99</v>
      </c>
      <c r="D1444" t="s">
        <v>19</v>
      </c>
      <c r="E1444" t="s">
        <v>16</v>
      </c>
      <c r="F1444" t="s">
        <v>12</v>
      </c>
      <c r="G1444" t="s">
        <v>12</v>
      </c>
      <c r="H1444" t="s">
        <v>13</v>
      </c>
      <c r="I1444">
        <v>56</v>
      </c>
      <c r="J1444">
        <f>(moras__2[[#This Row],[EDAD]]-AVERAGE(I:I))/ _xlfn.STDEV.P(I:I)</f>
        <v>0.99476397896507684</v>
      </c>
      <c r="K1444" t="str">
        <f>IF(ABS(moras__2[[#This Row],[Z-Score de edad]])&gt;1.96, "Atípico","Normal")</f>
        <v>Normal</v>
      </c>
      <c r="L1444">
        <f>(moras__2[[#This Row],[SALARIO]]-AVERAGE(C:C)) / _xlfn.STDEV.P(C:C)</f>
        <v>-0.44454291416440211</v>
      </c>
      <c r="M1444" t="str">
        <f>IF(ABS(moras__2[[#This Row],[Z-Score de salario]])&gt;1.96, "Atípico", "Normal")</f>
        <v>Normal</v>
      </c>
      <c r="N1444" s="5">
        <f t="shared" si="66"/>
        <v>297044.99</v>
      </c>
      <c r="O1444" s="5">
        <f t="shared" si="67"/>
        <v>56</v>
      </c>
      <c r="P1444" s="5" t="str">
        <f t="shared" si="68"/>
        <v>CONVENIOS ESPECIALES DE TRABAJADORES INDEPENDIENTES</v>
      </c>
      <c r="Q1444" s="5" t="e">
        <f ca="1">IF($H1444="SI", $O1444, _xludf.NA())</f>
        <v>#NAME?</v>
      </c>
      <c r="R1444" s="5">
        <f>IF($H1444="NO",$O1444, _xludf.NA())</f>
        <v>56</v>
      </c>
      <c r="S1444" s="5" t="e">
        <f ca="1">IF($H1444="SI",$N1444, _xludf.NA())</f>
        <v>#NAME?</v>
      </c>
      <c r="T1444" s="5">
        <f>IF($H1444="NO",$N1444, _xludf.NA())</f>
        <v>297044.99</v>
      </c>
    </row>
    <row r="1445" spans="1:20" x14ac:dyDescent="0.3">
      <c r="A1445">
        <v>1444</v>
      </c>
      <c r="B1445" t="s">
        <v>15</v>
      </c>
      <c r="C1445">
        <v>1591132.4</v>
      </c>
      <c r="D1445" t="s">
        <v>10</v>
      </c>
      <c r="E1445" t="s">
        <v>11</v>
      </c>
      <c r="F1445" t="s">
        <v>12</v>
      </c>
      <c r="G1445" t="s">
        <v>13</v>
      </c>
      <c r="H1445" t="s">
        <v>13</v>
      </c>
      <c r="I1445">
        <v>51</v>
      </c>
      <c r="J1445">
        <f>(moras__2[[#This Row],[EDAD]]-AVERAGE(I:I))/ _xlfn.STDEV.P(I:I)</f>
        <v>0.64185201442864925</v>
      </c>
      <c r="K1445" t="str">
        <f>IF(ABS(moras__2[[#This Row],[Z-Score de edad]])&gt;1.96, "Atípico","Normal")</f>
        <v>Normal</v>
      </c>
      <c r="L1445">
        <f>(moras__2[[#This Row],[SALARIO]]-AVERAGE(C:C)) / _xlfn.STDEV.P(C:C)</f>
        <v>1.1512808305084405</v>
      </c>
      <c r="M1445" t="str">
        <f>IF(ABS(moras__2[[#This Row],[Z-Score de salario]])&gt;1.96, "Atípico", "Normal")</f>
        <v>Normal</v>
      </c>
      <c r="N1445" s="5">
        <f t="shared" si="66"/>
        <v>1591132.4</v>
      </c>
      <c r="O1445" s="5">
        <f t="shared" si="67"/>
        <v>51</v>
      </c>
      <c r="P1445" s="5" t="str">
        <f t="shared" si="68"/>
        <v>ASALARIADO</v>
      </c>
      <c r="Q1445" s="5" t="e">
        <f ca="1">IF($H1445="SI", $O1445, _xludf.NA())</f>
        <v>#NAME?</v>
      </c>
      <c r="R1445" s="5">
        <f>IF($H1445="NO",$O1445, _xludf.NA())</f>
        <v>51</v>
      </c>
      <c r="S1445" s="5" t="e">
        <f ca="1">IF($H1445="SI",$N1445, _xludf.NA())</f>
        <v>#NAME?</v>
      </c>
      <c r="T1445" s="5">
        <f>IF($H1445="NO",$N1445, _xludf.NA())</f>
        <v>1591132.4</v>
      </c>
    </row>
    <row r="1446" spans="1:20" x14ac:dyDescent="0.3">
      <c r="A1446">
        <v>1445</v>
      </c>
      <c r="B1446" t="s">
        <v>9</v>
      </c>
      <c r="C1446">
        <v>130000</v>
      </c>
      <c r="D1446" t="s">
        <v>10</v>
      </c>
      <c r="E1446" t="s">
        <v>16</v>
      </c>
      <c r="F1446" t="s">
        <v>12</v>
      </c>
      <c r="G1446" t="s">
        <v>12</v>
      </c>
      <c r="H1446" t="s">
        <v>13</v>
      </c>
      <c r="I1446">
        <v>40</v>
      </c>
      <c r="J1446">
        <f>(moras__2[[#This Row],[EDAD]]-AVERAGE(I:I))/ _xlfn.STDEV.P(I:I)</f>
        <v>-0.13455430755149136</v>
      </c>
      <c r="K1446" t="str">
        <f>IF(ABS(moras__2[[#This Row],[Z-Score de edad]])&gt;1.96, "Atípico","Normal")</f>
        <v>Normal</v>
      </c>
      <c r="L1446">
        <f>(moras__2[[#This Row],[SALARIO]]-AVERAGE(C:C)) / _xlfn.STDEV.P(C:C)</f>
        <v>-0.65053700653459023</v>
      </c>
      <c r="M1446" t="str">
        <f>IF(ABS(moras__2[[#This Row],[Z-Score de salario]])&gt;1.96, "Atípico", "Normal")</f>
        <v>Normal</v>
      </c>
      <c r="N1446" s="5">
        <f t="shared" si="66"/>
        <v>130000</v>
      </c>
      <c r="O1446" s="5">
        <f t="shared" si="67"/>
        <v>40</v>
      </c>
      <c r="P1446" s="5" t="str">
        <f t="shared" si="68"/>
        <v>ASALARIADO</v>
      </c>
      <c r="Q1446" s="5" t="e">
        <f ca="1">IF($H1446="SI", $O1446, _xludf.NA())</f>
        <v>#NAME?</v>
      </c>
      <c r="R1446" s="5">
        <f>IF($H1446="NO",$O1446, _xludf.NA())</f>
        <v>40</v>
      </c>
      <c r="S1446" s="5" t="e">
        <f ca="1">IF($H1446="SI",$N1446, _xludf.NA())</f>
        <v>#NAME?</v>
      </c>
      <c r="T1446" s="5">
        <f>IF($H1446="NO",$N1446, _xludf.NA())</f>
        <v>130000</v>
      </c>
    </row>
    <row r="1447" spans="1:20" x14ac:dyDescent="0.3">
      <c r="A1447">
        <v>1446</v>
      </c>
      <c r="B1447" t="s">
        <v>9</v>
      </c>
      <c r="C1447">
        <v>868191.39</v>
      </c>
      <c r="D1447" t="s">
        <v>10</v>
      </c>
      <c r="E1447" t="s">
        <v>16</v>
      </c>
      <c r="F1447" t="s">
        <v>12</v>
      </c>
      <c r="G1447" t="s">
        <v>13</v>
      </c>
      <c r="H1447" t="s">
        <v>13</v>
      </c>
      <c r="I1447">
        <v>30</v>
      </c>
      <c r="J1447">
        <f>(moras__2[[#This Row],[EDAD]]-AVERAGE(I:I))/ _xlfn.STDEV.P(I:I)</f>
        <v>-0.84037823662434652</v>
      </c>
      <c r="K1447" t="str">
        <f>IF(ABS(moras__2[[#This Row],[Z-Score de edad]])&gt;1.96, "Atípico","Normal")</f>
        <v>Normal</v>
      </c>
      <c r="L1447">
        <f>(moras__2[[#This Row],[SALARIO]]-AVERAGE(C:C)) / _xlfn.STDEV.P(C:C)</f>
        <v>0.25977503202782098</v>
      </c>
      <c r="M1447" t="str">
        <f>IF(ABS(moras__2[[#This Row],[Z-Score de salario]])&gt;1.96, "Atípico", "Normal")</f>
        <v>Normal</v>
      </c>
      <c r="N1447" s="5">
        <f t="shared" si="66"/>
        <v>868191.39</v>
      </c>
      <c r="O1447" s="5">
        <f t="shared" si="67"/>
        <v>30</v>
      </c>
      <c r="P1447" s="5" t="str">
        <f t="shared" si="68"/>
        <v>ASALARIADO</v>
      </c>
      <c r="Q1447" s="5" t="e">
        <f ca="1">IF($H1447="SI", $O1447, _xludf.NA())</f>
        <v>#NAME?</v>
      </c>
      <c r="R1447" s="5">
        <f>IF($H1447="NO",$O1447, _xludf.NA())</f>
        <v>30</v>
      </c>
      <c r="S1447" s="5" t="e">
        <f ca="1">IF($H1447="SI",$N1447, _xludf.NA())</f>
        <v>#NAME?</v>
      </c>
      <c r="T1447" s="5">
        <f>IF($H1447="NO",$N1447, _xludf.NA())</f>
        <v>868191.39</v>
      </c>
    </row>
    <row r="1448" spans="1:20" x14ac:dyDescent="0.3">
      <c r="A1448">
        <v>1447</v>
      </c>
      <c r="B1448" t="s">
        <v>15</v>
      </c>
      <c r="C1448">
        <v>122313.33</v>
      </c>
      <c r="D1448" t="s">
        <v>10</v>
      </c>
      <c r="E1448" t="s">
        <v>16</v>
      </c>
      <c r="F1448" t="s">
        <v>12</v>
      </c>
      <c r="G1448" t="s">
        <v>13</v>
      </c>
      <c r="H1448" t="s">
        <v>13</v>
      </c>
      <c r="I1448">
        <v>42</v>
      </c>
      <c r="J1448">
        <f>(moras__2[[#This Row],[EDAD]]-AVERAGE(I:I))/ _xlfn.STDEV.P(I:I)</f>
        <v>6.6104782630796582E-3</v>
      </c>
      <c r="K1448" t="str">
        <f>IF(ABS(moras__2[[#This Row],[Z-Score de edad]])&gt;1.96, "Atípico","Normal")</f>
        <v>Normal</v>
      </c>
      <c r="L1448">
        <f>(moras__2[[#This Row],[SALARIO]]-AVERAGE(C:C)) / _xlfn.STDEV.P(C:C)</f>
        <v>-0.66001594158076649</v>
      </c>
      <c r="M1448" t="str">
        <f>IF(ABS(moras__2[[#This Row],[Z-Score de salario]])&gt;1.96, "Atípico", "Normal")</f>
        <v>Normal</v>
      </c>
      <c r="N1448" s="5">
        <f t="shared" si="66"/>
        <v>122313.33</v>
      </c>
      <c r="O1448" s="5">
        <f t="shared" si="67"/>
        <v>42</v>
      </c>
      <c r="P1448" s="5" t="str">
        <f t="shared" si="68"/>
        <v>ASALARIADO</v>
      </c>
      <c r="Q1448" s="5" t="e">
        <f ca="1">IF($H1448="SI", $O1448, _xludf.NA())</f>
        <v>#NAME?</v>
      </c>
      <c r="R1448" s="5">
        <f>IF($H1448="NO",$O1448, _xludf.NA())</f>
        <v>42</v>
      </c>
      <c r="S1448" s="5" t="e">
        <f ca="1">IF($H1448="SI",$N1448, _xludf.NA())</f>
        <v>#NAME?</v>
      </c>
      <c r="T1448" s="5">
        <f>IF($H1448="NO",$N1448, _xludf.NA())</f>
        <v>122313.33</v>
      </c>
    </row>
    <row r="1449" spans="1:20" x14ac:dyDescent="0.3">
      <c r="A1449">
        <v>1448</v>
      </c>
      <c r="B1449" t="s">
        <v>9</v>
      </c>
      <c r="C1449">
        <v>337000</v>
      </c>
      <c r="D1449" t="s">
        <v>10</v>
      </c>
      <c r="E1449" t="s">
        <v>16</v>
      </c>
      <c r="F1449" t="s">
        <v>12</v>
      </c>
      <c r="G1449" t="s">
        <v>12</v>
      </c>
      <c r="H1449" t="s">
        <v>13</v>
      </c>
      <c r="I1449">
        <v>42</v>
      </c>
      <c r="J1449">
        <f>(moras__2[[#This Row],[EDAD]]-AVERAGE(I:I))/ _xlfn.STDEV.P(I:I)</f>
        <v>6.6104782630796582E-3</v>
      </c>
      <c r="K1449" t="str">
        <f>IF(ABS(moras__2[[#This Row],[Z-Score de edad]])&gt;1.96, "Atípico","Normal")</f>
        <v>Normal</v>
      </c>
      <c r="L1449">
        <f>(moras__2[[#This Row],[SALARIO]]-AVERAGE(C:C)) / _xlfn.STDEV.P(C:C)</f>
        <v>-0.39527178055787016</v>
      </c>
      <c r="M1449" t="str">
        <f>IF(ABS(moras__2[[#This Row],[Z-Score de salario]])&gt;1.96, "Atípico", "Normal")</f>
        <v>Normal</v>
      </c>
      <c r="N1449" s="5">
        <f t="shared" si="66"/>
        <v>337000</v>
      </c>
      <c r="O1449" s="5">
        <f t="shared" si="67"/>
        <v>42</v>
      </c>
      <c r="P1449" s="5" t="str">
        <f t="shared" si="68"/>
        <v>ASALARIADO</v>
      </c>
      <c r="Q1449" s="5" t="e">
        <f ca="1">IF($H1449="SI", $O1449, _xludf.NA())</f>
        <v>#NAME?</v>
      </c>
      <c r="R1449" s="5">
        <f>IF($H1449="NO",$O1449, _xludf.NA())</f>
        <v>42</v>
      </c>
      <c r="S1449" s="5" t="e">
        <f ca="1">IF($H1449="SI",$N1449, _xludf.NA())</f>
        <v>#NAME?</v>
      </c>
      <c r="T1449" s="5">
        <f>IF($H1449="NO",$N1449, _xludf.NA())</f>
        <v>337000</v>
      </c>
    </row>
    <row r="1450" spans="1:20" x14ac:dyDescent="0.3">
      <c r="A1450">
        <v>1449</v>
      </c>
      <c r="B1450" t="s">
        <v>15</v>
      </c>
      <c r="C1450">
        <v>1448116.5</v>
      </c>
      <c r="D1450" t="s">
        <v>10</v>
      </c>
      <c r="E1450" t="s">
        <v>11</v>
      </c>
      <c r="F1450" t="s">
        <v>12</v>
      </c>
      <c r="G1450" t="s">
        <v>13</v>
      </c>
      <c r="H1450" t="s">
        <v>13</v>
      </c>
      <c r="I1450">
        <v>42</v>
      </c>
      <c r="J1450">
        <f>(moras__2[[#This Row],[EDAD]]-AVERAGE(I:I))/ _xlfn.STDEV.P(I:I)</f>
        <v>6.6104782630796582E-3</v>
      </c>
      <c r="K1450" t="str">
        <f>IF(ABS(moras__2[[#This Row],[Z-Score de edad]])&gt;1.96, "Atípico","Normal")</f>
        <v>Normal</v>
      </c>
      <c r="L1450">
        <f>(moras__2[[#This Row],[SALARIO]]-AVERAGE(C:C)) / _xlfn.STDEV.P(C:C)</f>
        <v>0.97491857914726177</v>
      </c>
      <c r="M1450" t="str">
        <f>IF(ABS(moras__2[[#This Row],[Z-Score de salario]])&gt;1.96, "Atípico", "Normal")</f>
        <v>Normal</v>
      </c>
      <c r="N1450" s="5">
        <f t="shared" si="66"/>
        <v>1448116.5</v>
      </c>
      <c r="O1450" s="5">
        <f t="shared" si="67"/>
        <v>42</v>
      </c>
      <c r="P1450" s="5" t="str">
        <f t="shared" si="68"/>
        <v>ASALARIADO</v>
      </c>
      <c r="Q1450" s="5" t="e">
        <f ca="1">IF($H1450="SI", $O1450, _xludf.NA())</f>
        <v>#NAME?</v>
      </c>
      <c r="R1450" s="5">
        <f>IF($H1450="NO",$O1450, _xludf.NA())</f>
        <v>42</v>
      </c>
      <c r="S1450" s="5" t="e">
        <f ca="1">IF($H1450="SI",$N1450, _xludf.NA())</f>
        <v>#NAME?</v>
      </c>
      <c r="T1450" s="5">
        <f>IF($H1450="NO",$N1450, _xludf.NA())</f>
        <v>1448116.5</v>
      </c>
    </row>
    <row r="1451" spans="1:20" x14ac:dyDescent="0.3">
      <c r="A1451">
        <v>1450</v>
      </c>
      <c r="B1451" t="s">
        <v>15</v>
      </c>
      <c r="C1451">
        <v>327716</v>
      </c>
      <c r="D1451" t="s">
        <v>17</v>
      </c>
      <c r="E1451" t="s">
        <v>16</v>
      </c>
      <c r="F1451" t="s">
        <v>12</v>
      </c>
      <c r="G1451" t="s">
        <v>13</v>
      </c>
      <c r="H1451" t="s">
        <v>13</v>
      </c>
      <c r="I1451">
        <v>40</v>
      </c>
      <c r="J1451">
        <f>(moras__2[[#This Row],[EDAD]]-AVERAGE(I:I))/ _xlfn.STDEV.P(I:I)</f>
        <v>-0.13455430755149136</v>
      </c>
      <c r="K1451" t="str">
        <f>IF(ABS(moras__2[[#This Row],[Z-Score de edad]])&gt;1.96, "Atípico","Normal")</f>
        <v>Normal</v>
      </c>
      <c r="L1451">
        <f>(moras__2[[#This Row],[SALARIO]]-AVERAGE(C:C)) / _xlfn.STDEV.P(C:C)</f>
        <v>-0.40672048760119317</v>
      </c>
      <c r="M1451" t="str">
        <f>IF(ABS(moras__2[[#This Row],[Z-Score de salario]])&gt;1.96, "Atípico", "Normal")</f>
        <v>Normal</v>
      </c>
      <c r="N1451" s="5">
        <f t="shared" si="66"/>
        <v>327716</v>
      </c>
      <c r="O1451" s="5">
        <f t="shared" si="67"/>
        <v>40</v>
      </c>
      <c r="P1451" s="5" t="str">
        <f t="shared" si="68"/>
        <v>ASEGURADO VOLUNTARIO</v>
      </c>
      <c r="Q1451" s="5" t="e">
        <f ca="1">IF($H1451="SI", $O1451, _xludf.NA())</f>
        <v>#NAME?</v>
      </c>
      <c r="R1451" s="5">
        <f>IF($H1451="NO",$O1451, _xludf.NA())</f>
        <v>40</v>
      </c>
      <c r="S1451" s="5" t="e">
        <f ca="1">IF($H1451="SI",$N1451, _xludf.NA())</f>
        <v>#NAME?</v>
      </c>
      <c r="T1451" s="5">
        <f>IF($H1451="NO",$N1451, _xludf.NA())</f>
        <v>327716</v>
      </c>
    </row>
    <row r="1452" spans="1:20" x14ac:dyDescent="0.3">
      <c r="A1452">
        <v>1451</v>
      </c>
      <c r="B1452" t="s">
        <v>15</v>
      </c>
      <c r="C1452">
        <v>297044</v>
      </c>
      <c r="D1452" t="s">
        <v>21</v>
      </c>
      <c r="E1452" t="s">
        <v>16</v>
      </c>
      <c r="F1452" t="s">
        <v>12</v>
      </c>
      <c r="G1452" t="s">
        <v>13</v>
      </c>
      <c r="H1452" t="s">
        <v>13</v>
      </c>
      <c r="I1452">
        <v>27</v>
      </c>
      <c r="J1452">
        <f>(moras__2[[#This Row],[EDAD]]-AVERAGE(I:I))/ _xlfn.STDEV.P(I:I)</f>
        <v>-1.052125415346203</v>
      </c>
      <c r="K1452" t="str">
        <f>IF(ABS(moras__2[[#This Row],[Z-Score de edad]])&gt;1.96, "Atípico","Normal")</f>
        <v>Normal</v>
      </c>
      <c r="L1452">
        <f>(moras__2[[#This Row],[SALARIO]]-AVERAGE(C:C)) / _xlfn.STDEV.P(C:C)</f>
        <v>-0.44454413499809153</v>
      </c>
      <c r="M1452" t="str">
        <f>IF(ABS(moras__2[[#This Row],[Z-Score de salario]])&gt;1.96, "Atípico", "Normal")</f>
        <v>Normal</v>
      </c>
      <c r="N1452" s="5">
        <f t="shared" si="66"/>
        <v>297044</v>
      </c>
      <c r="O1452" s="5">
        <f t="shared" si="67"/>
        <v>27</v>
      </c>
      <c r="P1452" s="5" t="str">
        <f t="shared" si="68"/>
        <v>CONVENIOS ESPECIALES DE ASEGURADOS VOLUNTARIOS</v>
      </c>
      <c r="Q1452" s="5" t="e">
        <f ca="1">IF($H1452="SI", $O1452, _xludf.NA())</f>
        <v>#NAME?</v>
      </c>
      <c r="R1452" s="5">
        <f>IF($H1452="NO",$O1452, _xludf.NA())</f>
        <v>27</v>
      </c>
      <c r="S1452" s="5" t="e">
        <f ca="1">IF($H1452="SI",$N1452, _xludf.NA())</f>
        <v>#NAME?</v>
      </c>
      <c r="T1452" s="5">
        <f>IF($H1452="NO",$N1452, _xludf.NA())</f>
        <v>297044</v>
      </c>
    </row>
    <row r="1453" spans="1:20" x14ac:dyDescent="0.3">
      <c r="A1453">
        <v>1452</v>
      </c>
      <c r="B1453" t="s">
        <v>9</v>
      </c>
      <c r="C1453">
        <v>278030</v>
      </c>
      <c r="D1453" t="s">
        <v>19</v>
      </c>
      <c r="E1453" t="s">
        <v>16</v>
      </c>
      <c r="F1453" t="s">
        <v>12</v>
      </c>
      <c r="G1453" t="s">
        <v>13</v>
      </c>
      <c r="H1453" t="s">
        <v>13</v>
      </c>
      <c r="I1453">
        <v>48</v>
      </c>
      <c r="J1453">
        <f>(moras__2[[#This Row],[EDAD]]-AVERAGE(I:I))/ _xlfn.STDEV.P(I:I)</f>
        <v>0.43010483570679275</v>
      </c>
      <c r="K1453" t="str">
        <f>IF(ABS(moras__2[[#This Row],[Z-Score de edad]])&gt;1.96, "Atípico","Normal")</f>
        <v>Normal</v>
      </c>
      <c r="L1453">
        <f>(moras__2[[#This Row],[SALARIO]]-AVERAGE(C:C)) / _xlfn.STDEV.P(C:C)</f>
        <v>-0.46799154082766331</v>
      </c>
      <c r="M1453" t="str">
        <f>IF(ABS(moras__2[[#This Row],[Z-Score de salario]])&gt;1.96, "Atípico", "Normal")</f>
        <v>Normal</v>
      </c>
      <c r="N1453" s="5">
        <f t="shared" si="66"/>
        <v>278030</v>
      </c>
      <c r="O1453" s="5">
        <f t="shared" si="67"/>
        <v>48</v>
      </c>
      <c r="P1453" s="5" t="str">
        <f t="shared" si="68"/>
        <v>CONVENIOS ESPECIALES DE TRABAJADORES INDEPENDIENTES</v>
      </c>
      <c r="Q1453" s="5" t="e">
        <f ca="1">IF($H1453="SI", $O1453, _xludf.NA())</f>
        <v>#NAME?</v>
      </c>
      <c r="R1453" s="5">
        <f>IF($H1453="NO",$O1453, _xludf.NA())</f>
        <v>48</v>
      </c>
      <c r="S1453" s="5" t="e">
        <f ca="1">IF($H1453="SI",$N1453, _xludf.NA())</f>
        <v>#NAME?</v>
      </c>
      <c r="T1453" s="5">
        <f>IF($H1453="NO",$N1453, _xludf.NA())</f>
        <v>278030</v>
      </c>
    </row>
    <row r="1454" spans="1:20" x14ac:dyDescent="0.3">
      <c r="A1454">
        <v>1453</v>
      </c>
      <c r="B1454" t="s">
        <v>9</v>
      </c>
      <c r="C1454">
        <v>477915</v>
      </c>
      <c r="D1454" t="s">
        <v>10</v>
      </c>
      <c r="E1454" t="s">
        <v>11</v>
      </c>
      <c r="F1454" t="s">
        <v>12</v>
      </c>
      <c r="G1454" t="s">
        <v>13</v>
      </c>
      <c r="H1454" t="s">
        <v>13</v>
      </c>
      <c r="I1454">
        <v>21</v>
      </c>
      <c r="J1454">
        <f>(moras__2[[#This Row],[EDAD]]-AVERAGE(I:I))/ _xlfn.STDEV.P(I:I)</f>
        <v>-1.4756197727899161</v>
      </c>
      <c r="K1454" t="str">
        <f>IF(ABS(moras__2[[#This Row],[Z-Score de edad]])&gt;1.96, "Atípico","Normal")</f>
        <v>Normal</v>
      </c>
      <c r="L1454">
        <f>(moras__2[[#This Row],[SALARIO]]-AVERAGE(C:C)) / _xlfn.STDEV.P(C:C)</f>
        <v>-0.22150028626555365</v>
      </c>
      <c r="M1454" t="str">
        <f>IF(ABS(moras__2[[#This Row],[Z-Score de salario]])&gt;1.96, "Atípico", "Normal")</f>
        <v>Normal</v>
      </c>
      <c r="N1454" s="5">
        <f t="shared" si="66"/>
        <v>477915</v>
      </c>
      <c r="O1454" s="5">
        <f t="shared" si="67"/>
        <v>21</v>
      </c>
      <c r="P1454" s="5" t="str">
        <f t="shared" si="68"/>
        <v>ASALARIADO</v>
      </c>
      <c r="Q1454" s="5" t="e">
        <f ca="1">IF($H1454="SI", $O1454, _xludf.NA())</f>
        <v>#NAME?</v>
      </c>
      <c r="R1454" s="5">
        <f>IF($H1454="NO",$O1454, _xludf.NA())</f>
        <v>21</v>
      </c>
      <c r="S1454" s="5" t="e">
        <f ca="1">IF($H1454="SI",$N1454, _xludf.NA())</f>
        <v>#NAME?</v>
      </c>
      <c r="T1454" s="5">
        <f>IF($H1454="NO",$N1454, _xludf.NA())</f>
        <v>477915</v>
      </c>
    </row>
    <row r="1455" spans="1:20" x14ac:dyDescent="0.3">
      <c r="A1455">
        <v>1454</v>
      </c>
      <c r="B1455" t="s">
        <v>9</v>
      </c>
      <c r="C1455">
        <v>5472090.3399999999</v>
      </c>
      <c r="D1455" t="s">
        <v>10</v>
      </c>
      <c r="E1455" t="s">
        <v>11</v>
      </c>
      <c r="F1455" t="s">
        <v>12</v>
      </c>
      <c r="G1455" t="s">
        <v>13</v>
      </c>
      <c r="H1455" t="s">
        <v>13</v>
      </c>
      <c r="I1455">
        <v>42</v>
      </c>
      <c r="J1455">
        <f>(moras__2[[#This Row],[EDAD]]-AVERAGE(I:I))/ _xlfn.STDEV.P(I:I)</f>
        <v>6.6104782630796582E-3</v>
      </c>
      <c r="K1455" t="str">
        <f>IF(ABS(moras__2[[#This Row],[Z-Score de edad]])&gt;1.96, "Atípico","Normal")</f>
        <v>Normal</v>
      </c>
      <c r="L1455">
        <f>(moras__2[[#This Row],[SALARIO]]-AVERAGE(C:C)) / _xlfn.STDEV.P(C:C)</f>
        <v>5.9371436593019</v>
      </c>
      <c r="M1455" t="str">
        <f>IF(ABS(moras__2[[#This Row],[Z-Score de salario]])&gt;1.96, "Atípico", "Normal")</f>
        <v>Atípico</v>
      </c>
      <c r="N1455" s="5">
        <f t="shared" si="66"/>
        <v>5472090.3399999999</v>
      </c>
      <c r="O1455" s="5">
        <f t="shared" si="67"/>
        <v>42</v>
      </c>
      <c r="P1455" s="5" t="str">
        <f t="shared" si="68"/>
        <v>ASALARIADO</v>
      </c>
      <c r="Q1455" s="5" t="e">
        <f ca="1">IF($H1455="SI", $O1455, _xludf.NA())</f>
        <v>#NAME?</v>
      </c>
      <c r="R1455" s="5">
        <f>IF($H1455="NO",$O1455, _xludf.NA())</f>
        <v>42</v>
      </c>
      <c r="S1455" s="5" t="e">
        <f ca="1">IF($H1455="SI",$N1455, _xludf.NA())</f>
        <v>#NAME?</v>
      </c>
      <c r="T1455" s="5">
        <f>IF($H1455="NO",$N1455, _xludf.NA())</f>
        <v>5472090.3399999999</v>
      </c>
    </row>
    <row r="1456" spans="1:20" x14ac:dyDescent="0.3">
      <c r="A1456">
        <v>1455</v>
      </c>
      <c r="B1456" t="s">
        <v>15</v>
      </c>
      <c r="C1456">
        <v>196822.39</v>
      </c>
      <c r="D1456" t="s">
        <v>14</v>
      </c>
      <c r="E1456" t="s">
        <v>11</v>
      </c>
      <c r="F1456" t="s">
        <v>12</v>
      </c>
      <c r="G1456" t="s">
        <v>13</v>
      </c>
      <c r="H1456" t="s">
        <v>13</v>
      </c>
      <c r="I1456">
        <v>94</v>
      </c>
      <c r="J1456">
        <f>(moras__2[[#This Row],[EDAD]]-AVERAGE(I:I))/ _xlfn.STDEV.P(I:I)</f>
        <v>3.6768949094419265</v>
      </c>
      <c r="K1456" t="str">
        <f>IF(ABS(moras__2[[#This Row],[Z-Score de edad]])&gt;1.96, "Atípico","Normal")</f>
        <v>Atípico</v>
      </c>
      <c r="L1456">
        <f>(moras__2[[#This Row],[SALARIO]]-AVERAGE(C:C)) / _xlfn.STDEV.P(C:C)</f>
        <v>-0.56813395105799835</v>
      </c>
      <c r="M1456" t="str">
        <f>IF(ABS(moras__2[[#This Row],[Z-Score de salario]])&gt;1.96, "Atípico", "Normal")</f>
        <v>Normal</v>
      </c>
      <c r="N1456" s="5">
        <f t="shared" si="66"/>
        <v>196822.39</v>
      </c>
      <c r="O1456" s="5">
        <f t="shared" si="67"/>
        <v>94</v>
      </c>
      <c r="P1456" s="5" t="str">
        <f t="shared" si="68"/>
        <v>PENSIONADOS EN SU PROPIO SISTEMA</v>
      </c>
      <c r="Q1456" s="5" t="e">
        <f ca="1">IF($H1456="SI", $O1456, _xludf.NA())</f>
        <v>#NAME?</v>
      </c>
      <c r="R1456" s="5">
        <f>IF($H1456="NO",$O1456, _xludf.NA())</f>
        <v>94</v>
      </c>
      <c r="S1456" s="5" t="e">
        <f ca="1">IF($H1456="SI",$N1456, _xludf.NA())</f>
        <v>#NAME?</v>
      </c>
      <c r="T1456" s="5">
        <f>IF($H1456="NO",$N1456, _xludf.NA())</f>
        <v>196822.39</v>
      </c>
    </row>
    <row r="1457" spans="1:20" x14ac:dyDescent="0.3">
      <c r="A1457">
        <v>1456</v>
      </c>
      <c r="B1457" t="s">
        <v>15</v>
      </c>
      <c r="C1457">
        <v>575000</v>
      </c>
      <c r="D1457" t="s">
        <v>10</v>
      </c>
      <c r="E1457" t="s">
        <v>16</v>
      </c>
      <c r="F1457" t="s">
        <v>12</v>
      </c>
      <c r="G1457" t="s">
        <v>13</v>
      </c>
      <c r="H1457" t="s">
        <v>12</v>
      </c>
      <c r="I1457">
        <v>32</v>
      </c>
      <c r="J1457">
        <f>(moras__2[[#This Row],[EDAD]]-AVERAGE(I:I))/ _xlfn.STDEV.P(I:I)</f>
        <v>-0.69921345080977548</v>
      </c>
      <c r="K1457" t="str">
        <f>IF(ABS(moras__2[[#This Row],[Z-Score de edad]])&gt;1.96, "Atípico","Normal")</f>
        <v>Normal</v>
      </c>
      <c r="L1457">
        <f>(moras__2[[#This Row],[SALARIO]]-AVERAGE(C:C)) / _xlfn.STDEV.P(C:C)</f>
        <v>-0.10177842895178617</v>
      </c>
      <c r="M1457" t="str">
        <f>IF(ABS(moras__2[[#This Row],[Z-Score de salario]])&gt;1.96, "Atípico", "Normal")</f>
        <v>Normal</v>
      </c>
      <c r="N1457" s="5">
        <f t="shared" si="66"/>
        <v>575000</v>
      </c>
      <c r="O1457" s="5">
        <f t="shared" si="67"/>
        <v>32</v>
      </c>
      <c r="P1457" s="5" t="str">
        <f t="shared" si="68"/>
        <v>ASALARIADO</v>
      </c>
      <c r="Q1457" s="5">
        <f>IF($H1457="SI", $O1457, _xludf.NA())</f>
        <v>32</v>
      </c>
      <c r="R1457" s="5" t="e">
        <f ca="1">IF($H1457="NO",$O1457, _xludf.NA())</f>
        <v>#NAME?</v>
      </c>
      <c r="S1457" s="5">
        <f>IF($H1457="SI",$N1457, _xludf.NA())</f>
        <v>575000</v>
      </c>
      <c r="T1457" s="5" t="e">
        <f ca="1">IF($H1457="NO",$N1457, _xludf.NA())</f>
        <v>#NAME?</v>
      </c>
    </row>
    <row r="1458" spans="1:20" x14ac:dyDescent="0.3">
      <c r="A1458">
        <v>1457</v>
      </c>
      <c r="B1458" t="s">
        <v>15</v>
      </c>
      <c r="C1458">
        <v>298957</v>
      </c>
      <c r="D1458" t="s">
        <v>17</v>
      </c>
      <c r="E1458" t="s">
        <v>16</v>
      </c>
      <c r="F1458" t="s">
        <v>12</v>
      </c>
      <c r="G1458" t="s">
        <v>13</v>
      </c>
      <c r="H1458" t="s">
        <v>13</v>
      </c>
      <c r="I1458">
        <v>32</v>
      </c>
      <c r="J1458">
        <f>(moras__2[[#This Row],[EDAD]]-AVERAGE(I:I))/ _xlfn.STDEV.P(I:I)</f>
        <v>-0.69921345080977548</v>
      </c>
      <c r="K1458" t="str">
        <f>IF(ABS(moras__2[[#This Row],[Z-Score de edad]])&gt;1.96, "Atípico","Normal")</f>
        <v>Normal</v>
      </c>
      <c r="L1458">
        <f>(moras__2[[#This Row],[SALARIO]]-AVERAGE(C:C)) / _xlfn.STDEV.P(C:C)</f>
        <v>-0.44218508969715692</v>
      </c>
      <c r="M1458" t="str">
        <f>IF(ABS(moras__2[[#This Row],[Z-Score de salario]])&gt;1.96, "Atípico", "Normal")</f>
        <v>Normal</v>
      </c>
      <c r="N1458" s="5">
        <f t="shared" si="66"/>
        <v>298957</v>
      </c>
      <c r="O1458" s="5">
        <f t="shared" si="67"/>
        <v>32</v>
      </c>
      <c r="P1458" s="5" t="str">
        <f t="shared" si="68"/>
        <v>ASEGURADO VOLUNTARIO</v>
      </c>
      <c r="Q1458" s="5" t="e">
        <f ca="1">IF($H1458="SI", $O1458, _xludf.NA())</f>
        <v>#NAME?</v>
      </c>
      <c r="R1458" s="5">
        <f>IF($H1458="NO",$O1458, _xludf.NA())</f>
        <v>32</v>
      </c>
      <c r="S1458" s="5" t="e">
        <f ca="1">IF($H1458="SI",$N1458, _xludf.NA())</f>
        <v>#NAME?</v>
      </c>
      <c r="T1458" s="5">
        <f>IF($H1458="NO",$N1458, _xludf.NA())</f>
        <v>298957</v>
      </c>
    </row>
    <row r="1459" spans="1:20" x14ac:dyDescent="0.3">
      <c r="A1459">
        <v>1458</v>
      </c>
      <c r="B1459" t="s">
        <v>15</v>
      </c>
      <c r="C1459">
        <v>75294.7</v>
      </c>
      <c r="D1459" t="s">
        <v>10</v>
      </c>
      <c r="E1459" t="s">
        <v>16</v>
      </c>
      <c r="F1459" t="s">
        <v>12</v>
      </c>
      <c r="G1459" t="s">
        <v>13</v>
      </c>
      <c r="H1459" t="s">
        <v>13</v>
      </c>
      <c r="I1459">
        <v>25</v>
      </c>
      <c r="J1459">
        <f>(moras__2[[#This Row],[EDAD]]-AVERAGE(I:I))/ _xlfn.STDEV.P(I:I)</f>
        <v>-1.193290201160774</v>
      </c>
      <c r="K1459" t="str">
        <f>IF(ABS(moras__2[[#This Row],[Z-Score de edad]])&gt;1.96, "Atípico","Normal")</f>
        <v>Normal</v>
      </c>
      <c r="L1459">
        <f>(moras__2[[#This Row],[SALARIO]]-AVERAGE(C:C)) / _xlfn.STDEV.P(C:C)</f>
        <v>-0.71799768656659158</v>
      </c>
      <c r="M1459" t="str">
        <f>IF(ABS(moras__2[[#This Row],[Z-Score de salario]])&gt;1.96, "Atípico", "Normal")</f>
        <v>Normal</v>
      </c>
      <c r="N1459" s="5">
        <f t="shared" si="66"/>
        <v>75294.7</v>
      </c>
      <c r="O1459" s="5">
        <f t="shared" si="67"/>
        <v>25</v>
      </c>
      <c r="P1459" s="5" t="str">
        <f t="shared" si="68"/>
        <v>ASALARIADO</v>
      </c>
      <c r="Q1459" s="5" t="e">
        <f ca="1">IF($H1459="SI", $O1459, _xludf.NA())</f>
        <v>#NAME?</v>
      </c>
      <c r="R1459" s="5">
        <f>IF($H1459="NO",$O1459, _xludf.NA())</f>
        <v>25</v>
      </c>
      <c r="S1459" s="5" t="e">
        <f ca="1">IF($H1459="SI",$N1459, _xludf.NA())</f>
        <v>#NAME?</v>
      </c>
      <c r="T1459" s="5">
        <f>IF($H1459="NO",$N1459, _xludf.NA())</f>
        <v>75294.7</v>
      </c>
    </row>
    <row r="1460" spans="1:20" x14ac:dyDescent="0.3">
      <c r="A1460">
        <v>1459</v>
      </c>
      <c r="B1460" t="s">
        <v>9</v>
      </c>
      <c r="C1460">
        <v>278030</v>
      </c>
      <c r="D1460" t="s">
        <v>19</v>
      </c>
      <c r="E1460" t="s">
        <v>16</v>
      </c>
      <c r="F1460" t="s">
        <v>12</v>
      </c>
      <c r="G1460" t="s">
        <v>13</v>
      </c>
      <c r="H1460" t="s">
        <v>13</v>
      </c>
      <c r="I1460">
        <v>61</v>
      </c>
      <c r="J1460">
        <f>(moras__2[[#This Row],[EDAD]]-AVERAGE(I:I))/ _xlfn.STDEV.P(I:I)</f>
        <v>1.3476759435015044</v>
      </c>
      <c r="K1460" t="str">
        <f>IF(ABS(moras__2[[#This Row],[Z-Score de edad]])&gt;1.96, "Atípico","Normal")</f>
        <v>Normal</v>
      </c>
      <c r="L1460">
        <f>(moras__2[[#This Row],[SALARIO]]-AVERAGE(C:C)) / _xlfn.STDEV.P(C:C)</f>
        <v>-0.46799154082766331</v>
      </c>
      <c r="M1460" t="str">
        <f>IF(ABS(moras__2[[#This Row],[Z-Score de salario]])&gt;1.96, "Atípico", "Normal")</f>
        <v>Normal</v>
      </c>
      <c r="N1460" s="5">
        <f t="shared" si="66"/>
        <v>278030</v>
      </c>
      <c r="O1460" s="5">
        <f t="shared" si="67"/>
        <v>61</v>
      </c>
      <c r="P1460" s="5" t="str">
        <f t="shared" si="68"/>
        <v>CONVENIOS ESPECIALES DE TRABAJADORES INDEPENDIENTES</v>
      </c>
      <c r="Q1460" s="5" t="e">
        <f ca="1">IF($H1460="SI", $O1460, _xludf.NA())</f>
        <v>#NAME?</v>
      </c>
      <c r="R1460" s="5">
        <f>IF($H1460="NO",$O1460, _xludf.NA())</f>
        <v>61</v>
      </c>
      <c r="S1460" s="5" t="e">
        <f ca="1">IF($H1460="SI",$N1460, _xludf.NA())</f>
        <v>#NAME?</v>
      </c>
      <c r="T1460" s="5">
        <f>IF($H1460="NO",$N1460, _xludf.NA())</f>
        <v>278030</v>
      </c>
    </row>
    <row r="1461" spans="1:20" x14ac:dyDescent="0.3">
      <c r="A1461">
        <v>1460</v>
      </c>
      <c r="B1461" t="s">
        <v>15</v>
      </c>
      <c r="C1461">
        <v>278030.99</v>
      </c>
      <c r="D1461" t="s">
        <v>19</v>
      </c>
      <c r="E1461" t="s">
        <v>16</v>
      </c>
      <c r="F1461" t="s">
        <v>12</v>
      </c>
      <c r="G1461" t="s">
        <v>13</v>
      </c>
      <c r="H1461" t="s">
        <v>13</v>
      </c>
      <c r="I1461">
        <v>34</v>
      </c>
      <c r="J1461">
        <f>(moras__2[[#This Row],[EDAD]]-AVERAGE(I:I))/ _xlfn.STDEV.P(I:I)</f>
        <v>-0.55804866499520445</v>
      </c>
      <c r="K1461" t="str">
        <f>IF(ABS(moras__2[[#This Row],[Z-Score de edad]])&gt;1.96, "Atípico","Normal")</f>
        <v>Normal</v>
      </c>
      <c r="L1461">
        <f>(moras__2[[#This Row],[SALARIO]]-AVERAGE(C:C)) / _xlfn.STDEV.P(C:C)</f>
        <v>-0.46799031999397384</v>
      </c>
      <c r="M1461" t="str">
        <f>IF(ABS(moras__2[[#This Row],[Z-Score de salario]])&gt;1.96, "Atípico", "Normal")</f>
        <v>Normal</v>
      </c>
      <c r="N1461" s="5">
        <f t="shared" si="66"/>
        <v>278030.99</v>
      </c>
      <c r="O1461" s="5">
        <f t="shared" si="67"/>
        <v>34</v>
      </c>
      <c r="P1461" s="5" t="str">
        <f t="shared" si="68"/>
        <v>CONVENIOS ESPECIALES DE TRABAJADORES INDEPENDIENTES</v>
      </c>
      <c r="Q1461" s="5" t="e">
        <f ca="1">IF($H1461="SI", $O1461, _xludf.NA())</f>
        <v>#NAME?</v>
      </c>
      <c r="R1461" s="5">
        <f>IF($H1461="NO",$O1461, _xludf.NA())</f>
        <v>34</v>
      </c>
      <c r="S1461" s="5" t="e">
        <f ca="1">IF($H1461="SI",$N1461, _xludf.NA())</f>
        <v>#NAME?</v>
      </c>
      <c r="T1461" s="5">
        <f>IF($H1461="NO",$N1461, _xludf.NA())</f>
        <v>278030.99</v>
      </c>
    </row>
    <row r="1462" spans="1:20" x14ac:dyDescent="0.3">
      <c r="A1462">
        <v>1461</v>
      </c>
      <c r="B1462" t="s">
        <v>15</v>
      </c>
      <c r="C1462">
        <v>791499.02</v>
      </c>
      <c r="D1462" t="s">
        <v>10</v>
      </c>
      <c r="E1462" t="s">
        <v>16</v>
      </c>
      <c r="F1462" t="s">
        <v>12</v>
      </c>
      <c r="G1462" t="s">
        <v>13</v>
      </c>
      <c r="H1462" t="s">
        <v>13</v>
      </c>
      <c r="I1462">
        <v>29</v>
      </c>
      <c r="J1462">
        <f>(moras__2[[#This Row],[EDAD]]-AVERAGE(I:I))/ _xlfn.STDEV.P(I:I)</f>
        <v>-0.91096062953163204</v>
      </c>
      <c r="K1462" t="str">
        <f>IF(ABS(moras__2[[#This Row],[Z-Score de edad]])&gt;1.96, "Atípico","Normal")</f>
        <v>Normal</v>
      </c>
      <c r="L1462">
        <f>(moras__2[[#This Row],[SALARIO]]-AVERAGE(C:C)) / _xlfn.STDEV.P(C:C)</f>
        <v>0.16520065928028363</v>
      </c>
      <c r="M1462" t="str">
        <f>IF(ABS(moras__2[[#This Row],[Z-Score de salario]])&gt;1.96, "Atípico", "Normal")</f>
        <v>Normal</v>
      </c>
      <c r="N1462" s="5">
        <f t="shared" si="66"/>
        <v>791499.02</v>
      </c>
      <c r="O1462" s="5">
        <f t="shared" si="67"/>
        <v>29</v>
      </c>
      <c r="P1462" s="5" t="str">
        <f t="shared" si="68"/>
        <v>ASALARIADO</v>
      </c>
      <c r="Q1462" s="5" t="e">
        <f ca="1">IF($H1462="SI", $O1462, _xludf.NA())</f>
        <v>#NAME?</v>
      </c>
      <c r="R1462" s="5">
        <f>IF($H1462="NO",$O1462, _xludf.NA())</f>
        <v>29</v>
      </c>
      <c r="S1462" s="5" t="e">
        <f ca="1">IF($H1462="SI",$N1462, _xludf.NA())</f>
        <v>#NAME?</v>
      </c>
      <c r="T1462" s="5">
        <f>IF($H1462="NO",$N1462, _xludf.NA())</f>
        <v>791499.02</v>
      </c>
    </row>
    <row r="1463" spans="1:20" x14ac:dyDescent="0.3">
      <c r="A1463">
        <v>1462</v>
      </c>
      <c r="B1463" t="s">
        <v>9</v>
      </c>
      <c r="C1463">
        <v>371304</v>
      </c>
      <c r="D1463" t="s">
        <v>18</v>
      </c>
      <c r="E1463" t="s">
        <v>16</v>
      </c>
      <c r="F1463" t="s">
        <v>12</v>
      </c>
      <c r="G1463" t="s">
        <v>13</v>
      </c>
      <c r="H1463" t="s">
        <v>12</v>
      </c>
      <c r="I1463">
        <v>37</v>
      </c>
      <c r="J1463">
        <f>(moras__2[[#This Row],[EDAD]]-AVERAGE(I:I))/ _xlfn.STDEV.P(I:I)</f>
        <v>-0.34630148627334789</v>
      </c>
      <c r="K1463" t="str">
        <f>IF(ABS(moras__2[[#This Row],[Z-Score de edad]])&gt;1.96, "Atípico","Normal")</f>
        <v>Normal</v>
      </c>
      <c r="L1463">
        <f>(moras__2[[#This Row],[SALARIO]]-AVERAGE(C:C)) / _xlfn.STDEV.P(C:C)</f>
        <v>-0.35296927663562178</v>
      </c>
      <c r="M1463" t="str">
        <f>IF(ABS(moras__2[[#This Row],[Z-Score de salario]])&gt;1.96, "Atípico", "Normal")</f>
        <v>Normal</v>
      </c>
      <c r="N1463" s="5">
        <f t="shared" si="66"/>
        <v>371304</v>
      </c>
      <c r="O1463" s="5">
        <f t="shared" si="67"/>
        <v>37</v>
      </c>
      <c r="P1463" s="5" t="str">
        <f t="shared" si="68"/>
        <v>TRABAJADOR INDEPENDIENTE</v>
      </c>
      <c r="Q1463" s="5">
        <f>IF($H1463="SI", $O1463, _xludf.NA())</f>
        <v>37</v>
      </c>
      <c r="R1463" s="5" t="e">
        <f ca="1">IF($H1463="NO",$O1463, _xludf.NA())</f>
        <v>#NAME?</v>
      </c>
      <c r="S1463" s="5">
        <f>IF($H1463="SI",$N1463, _xludf.NA())</f>
        <v>371304</v>
      </c>
      <c r="T1463" s="5" t="e">
        <f ca="1">IF($H1463="NO",$N1463, _xludf.NA())</f>
        <v>#NAME?</v>
      </c>
    </row>
    <row r="1464" spans="1:20" x14ac:dyDescent="0.3">
      <c r="A1464">
        <v>1463</v>
      </c>
      <c r="B1464" t="s">
        <v>15</v>
      </c>
      <c r="C1464">
        <v>1611870.5</v>
      </c>
      <c r="D1464" t="s">
        <v>10</v>
      </c>
      <c r="E1464" t="s">
        <v>11</v>
      </c>
      <c r="F1464" t="s">
        <v>12</v>
      </c>
      <c r="G1464" t="s">
        <v>13</v>
      </c>
      <c r="H1464" t="s">
        <v>13</v>
      </c>
      <c r="I1464">
        <v>33</v>
      </c>
      <c r="J1464">
        <f>(moras__2[[#This Row],[EDAD]]-AVERAGE(I:I))/ _xlfn.STDEV.P(I:I)</f>
        <v>-0.62863105790248996</v>
      </c>
      <c r="K1464" t="str">
        <f>IF(ABS(moras__2[[#This Row],[Z-Score de edad]])&gt;1.96, "Atípico","Normal")</f>
        <v>Normal</v>
      </c>
      <c r="L1464">
        <f>(moras__2[[#This Row],[SALARIO]]-AVERAGE(C:C)) / _xlfn.STDEV.P(C:C)</f>
        <v>1.1768543367056765</v>
      </c>
      <c r="M1464" t="str">
        <f>IF(ABS(moras__2[[#This Row],[Z-Score de salario]])&gt;1.96, "Atípico", "Normal")</f>
        <v>Normal</v>
      </c>
      <c r="N1464" s="5">
        <f t="shared" si="66"/>
        <v>1611870.5</v>
      </c>
      <c r="O1464" s="5">
        <f t="shared" si="67"/>
        <v>33</v>
      </c>
      <c r="P1464" s="5" t="str">
        <f t="shared" si="68"/>
        <v>ASALARIADO</v>
      </c>
      <c r="Q1464" s="5" t="e">
        <f ca="1">IF($H1464="SI", $O1464, _xludf.NA())</f>
        <v>#NAME?</v>
      </c>
      <c r="R1464" s="5">
        <f>IF($H1464="NO",$O1464, _xludf.NA())</f>
        <v>33</v>
      </c>
      <c r="S1464" s="5" t="e">
        <f ca="1">IF($H1464="SI",$N1464, _xludf.NA())</f>
        <v>#NAME?</v>
      </c>
      <c r="T1464" s="5">
        <f>IF($H1464="NO",$N1464, _xludf.NA())</f>
        <v>1611870.5</v>
      </c>
    </row>
    <row r="1465" spans="1:20" x14ac:dyDescent="0.3">
      <c r="A1465">
        <v>1464</v>
      </c>
      <c r="B1465" t="s">
        <v>9</v>
      </c>
      <c r="C1465">
        <v>771947.42</v>
      </c>
      <c r="D1465" t="s">
        <v>10</v>
      </c>
      <c r="E1465" t="s">
        <v>16</v>
      </c>
      <c r="F1465" t="s">
        <v>12</v>
      </c>
      <c r="G1465" t="s">
        <v>13</v>
      </c>
      <c r="H1465" t="s">
        <v>13</v>
      </c>
      <c r="I1465">
        <v>40</v>
      </c>
      <c r="J1465">
        <f>(moras__2[[#This Row],[EDAD]]-AVERAGE(I:I))/ _xlfn.STDEV.P(I:I)</f>
        <v>-0.13455430755149136</v>
      </c>
      <c r="K1465" t="str">
        <f>IF(ABS(moras__2[[#This Row],[Z-Score de edad]])&gt;1.96, "Atípico","Normal")</f>
        <v>Normal</v>
      </c>
      <c r="L1465">
        <f>(moras__2[[#This Row],[SALARIO]]-AVERAGE(C:C)) / _xlfn.STDEV.P(C:C)</f>
        <v>0.14109030376237816</v>
      </c>
      <c r="M1465" t="str">
        <f>IF(ABS(moras__2[[#This Row],[Z-Score de salario]])&gt;1.96, "Atípico", "Normal")</f>
        <v>Normal</v>
      </c>
      <c r="N1465" s="5">
        <f t="shared" si="66"/>
        <v>771947.42</v>
      </c>
      <c r="O1465" s="5">
        <f t="shared" si="67"/>
        <v>40</v>
      </c>
      <c r="P1465" s="5" t="str">
        <f t="shared" si="68"/>
        <v>ASALARIADO</v>
      </c>
      <c r="Q1465" s="5" t="e">
        <f ca="1">IF($H1465="SI", $O1465, _xludf.NA())</f>
        <v>#NAME?</v>
      </c>
      <c r="R1465" s="5">
        <f>IF($H1465="NO",$O1465, _xludf.NA())</f>
        <v>40</v>
      </c>
      <c r="S1465" s="5" t="e">
        <f ca="1">IF($H1465="SI",$N1465, _xludf.NA())</f>
        <v>#NAME?</v>
      </c>
      <c r="T1465" s="5">
        <f>IF($H1465="NO",$N1465, _xludf.NA())</f>
        <v>771947.42</v>
      </c>
    </row>
    <row r="1466" spans="1:20" x14ac:dyDescent="0.3">
      <c r="A1466">
        <v>1465</v>
      </c>
      <c r="B1466" t="s">
        <v>9</v>
      </c>
      <c r="C1466">
        <v>278030</v>
      </c>
      <c r="D1466" t="s">
        <v>19</v>
      </c>
      <c r="E1466" t="s">
        <v>16</v>
      </c>
      <c r="F1466" t="s">
        <v>12</v>
      </c>
      <c r="G1466" t="s">
        <v>13</v>
      </c>
      <c r="H1466" t="s">
        <v>13</v>
      </c>
      <c r="I1466">
        <v>53</v>
      </c>
      <c r="J1466">
        <f>(moras__2[[#This Row],[EDAD]]-AVERAGE(I:I))/ _xlfn.STDEV.P(I:I)</f>
        <v>0.78301680024322029</v>
      </c>
      <c r="K1466" t="str">
        <f>IF(ABS(moras__2[[#This Row],[Z-Score de edad]])&gt;1.96, "Atípico","Normal")</f>
        <v>Normal</v>
      </c>
      <c r="L1466">
        <f>(moras__2[[#This Row],[SALARIO]]-AVERAGE(C:C)) / _xlfn.STDEV.P(C:C)</f>
        <v>-0.46799154082766331</v>
      </c>
      <c r="M1466" t="str">
        <f>IF(ABS(moras__2[[#This Row],[Z-Score de salario]])&gt;1.96, "Atípico", "Normal")</f>
        <v>Normal</v>
      </c>
      <c r="N1466" s="5">
        <f t="shared" si="66"/>
        <v>278030</v>
      </c>
      <c r="O1466" s="5">
        <f t="shared" si="67"/>
        <v>53</v>
      </c>
      <c r="P1466" s="5" t="str">
        <f t="shared" si="68"/>
        <v>CONVENIOS ESPECIALES DE TRABAJADORES INDEPENDIENTES</v>
      </c>
      <c r="Q1466" s="5" t="e">
        <f ca="1">IF($H1466="SI", $O1466, _xludf.NA())</f>
        <v>#NAME?</v>
      </c>
      <c r="R1466" s="5">
        <f>IF($H1466="NO",$O1466, _xludf.NA())</f>
        <v>53</v>
      </c>
      <c r="S1466" s="5" t="e">
        <f ca="1">IF($H1466="SI",$N1466, _xludf.NA())</f>
        <v>#NAME?</v>
      </c>
      <c r="T1466" s="5">
        <f>IF($H1466="NO",$N1466, _xludf.NA())</f>
        <v>278030</v>
      </c>
    </row>
    <row r="1467" spans="1:20" x14ac:dyDescent="0.3">
      <c r="A1467">
        <v>1466</v>
      </c>
      <c r="B1467" t="s">
        <v>15</v>
      </c>
      <c r="C1467">
        <v>1358025.5</v>
      </c>
      <c r="D1467" t="s">
        <v>10</v>
      </c>
      <c r="E1467" t="s">
        <v>11</v>
      </c>
      <c r="F1467" t="s">
        <v>12</v>
      </c>
      <c r="G1467" t="s">
        <v>13</v>
      </c>
      <c r="H1467" t="s">
        <v>13</v>
      </c>
      <c r="I1467">
        <v>32</v>
      </c>
      <c r="J1467">
        <f>(moras__2[[#This Row],[EDAD]]-AVERAGE(I:I))/ _xlfn.STDEV.P(I:I)</f>
        <v>-0.69921345080977548</v>
      </c>
      <c r="K1467" t="str">
        <f>IF(ABS(moras__2[[#This Row],[Z-Score de edad]])&gt;1.96, "Atípico","Normal")</f>
        <v>Normal</v>
      </c>
      <c r="L1467">
        <f>(moras__2[[#This Row],[SALARIO]]-AVERAGE(C:C)) / _xlfn.STDEV.P(C:C)</f>
        <v>0.86382148024161598</v>
      </c>
      <c r="M1467" t="str">
        <f>IF(ABS(moras__2[[#This Row],[Z-Score de salario]])&gt;1.96, "Atípico", "Normal")</f>
        <v>Normal</v>
      </c>
      <c r="N1467" s="5">
        <f t="shared" si="66"/>
        <v>1358025.5</v>
      </c>
      <c r="O1467" s="5">
        <f t="shared" si="67"/>
        <v>32</v>
      </c>
      <c r="P1467" s="5" t="str">
        <f t="shared" si="68"/>
        <v>ASALARIADO</v>
      </c>
      <c r="Q1467" s="5" t="e">
        <f ca="1">IF($H1467="SI", $O1467, _xludf.NA())</f>
        <v>#NAME?</v>
      </c>
      <c r="R1467" s="5">
        <f>IF($H1467="NO",$O1467, _xludf.NA())</f>
        <v>32</v>
      </c>
      <c r="S1467" s="5" t="e">
        <f ca="1">IF($H1467="SI",$N1467, _xludf.NA())</f>
        <v>#NAME?</v>
      </c>
      <c r="T1467" s="5">
        <f>IF($H1467="NO",$N1467, _xludf.NA())</f>
        <v>1358025.5</v>
      </c>
    </row>
    <row r="1468" spans="1:20" x14ac:dyDescent="0.3">
      <c r="A1468">
        <v>1467</v>
      </c>
      <c r="B1468" t="s">
        <v>9</v>
      </c>
      <c r="C1468">
        <v>1049700.32</v>
      </c>
      <c r="D1468" t="s">
        <v>10</v>
      </c>
      <c r="E1468" t="s">
        <v>16</v>
      </c>
      <c r="F1468" t="s">
        <v>12</v>
      </c>
      <c r="G1468" t="s">
        <v>13</v>
      </c>
      <c r="H1468" t="s">
        <v>13</v>
      </c>
      <c r="I1468">
        <v>37</v>
      </c>
      <c r="J1468">
        <f>(moras__2[[#This Row],[EDAD]]-AVERAGE(I:I))/ _xlfn.STDEV.P(I:I)</f>
        <v>-0.34630148627334789</v>
      </c>
      <c r="K1468" t="str">
        <f>IF(ABS(moras__2[[#This Row],[Z-Score de edad]])&gt;1.96, "Atípico","Normal")</f>
        <v>Normal</v>
      </c>
      <c r="L1468">
        <f>(moras__2[[#This Row],[SALARIO]]-AVERAGE(C:C)) / _xlfn.STDEV.P(C:C)</f>
        <v>0.48360555392754406</v>
      </c>
      <c r="M1468" t="str">
        <f>IF(ABS(moras__2[[#This Row],[Z-Score de salario]])&gt;1.96, "Atípico", "Normal")</f>
        <v>Normal</v>
      </c>
      <c r="N1468" s="5">
        <f t="shared" si="66"/>
        <v>1049700.32</v>
      </c>
      <c r="O1468" s="5">
        <f t="shared" si="67"/>
        <v>37</v>
      </c>
      <c r="P1468" s="5" t="str">
        <f t="shared" si="68"/>
        <v>ASALARIADO</v>
      </c>
      <c r="Q1468" s="5" t="e">
        <f ca="1">IF($H1468="SI", $O1468, _xludf.NA())</f>
        <v>#NAME?</v>
      </c>
      <c r="R1468" s="5">
        <f>IF($H1468="NO",$O1468, _xludf.NA())</f>
        <v>37</v>
      </c>
      <c r="S1468" s="5" t="e">
        <f ca="1">IF($H1468="SI",$N1468, _xludf.NA())</f>
        <v>#NAME?</v>
      </c>
      <c r="T1468" s="5">
        <f>IF($H1468="NO",$N1468, _xludf.NA())</f>
        <v>1049700.32</v>
      </c>
    </row>
    <row r="1469" spans="1:20" x14ac:dyDescent="0.3">
      <c r="A1469">
        <v>1468</v>
      </c>
      <c r="B1469" t="s">
        <v>9</v>
      </c>
      <c r="C1469">
        <v>311173</v>
      </c>
      <c r="D1469" t="s">
        <v>18</v>
      </c>
      <c r="E1469" t="s">
        <v>16</v>
      </c>
      <c r="F1469" t="s">
        <v>12</v>
      </c>
      <c r="G1469" t="s">
        <v>13</v>
      </c>
      <c r="H1469" t="s">
        <v>12</v>
      </c>
      <c r="I1469">
        <v>33</v>
      </c>
      <c r="J1469">
        <f>(moras__2[[#This Row],[EDAD]]-AVERAGE(I:I))/ _xlfn.STDEV.P(I:I)</f>
        <v>-0.62863105790248996</v>
      </c>
      <c r="K1469" t="str">
        <f>IF(ABS(moras__2[[#This Row],[Z-Score de edad]])&gt;1.96, "Atípico","Normal")</f>
        <v>Normal</v>
      </c>
      <c r="L1469">
        <f>(moras__2[[#This Row],[SALARIO]]-AVERAGE(C:C)) / _xlfn.STDEV.P(C:C)</f>
        <v>-0.4271207418685018</v>
      </c>
      <c r="M1469" t="str">
        <f>IF(ABS(moras__2[[#This Row],[Z-Score de salario]])&gt;1.96, "Atípico", "Normal")</f>
        <v>Normal</v>
      </c>
      <c r="N1469" s="5">
        <f t="shared" si="66"/>
        <v>311173</v>
      </c>
      <c r="O1469" s="5">
        <f t="shared" si="67"/>
        <v>33</v>
      </c>
      <c r="P1469" s="5" t="str">
        <f t="shared" si="68"/>
        <v>TRABAJADOR INDEPENDIENTE</v>
      </c>
      <c r="Q1469" s="5">
        <f>IF($H1469="SI", $O1469, _xludf.NA())</f>
        <v>33</v>
      </c>
      <c r="R1469" s="5" t="e">
        <f ca="1">IF($H1469="NO",$O1469, _xludf.NA())</f>
        <v>#NAME?</v>
      </c>
      <c r="S1469" s="5">
        <f>IF($H1469="SI",$N1469, _xludf.NA())</f>
        <v>311173</v>
      </c>
      <c r="T1469" s="5" t="e">
        <f ca="1">IF($H1469="NO",$N1469, _xludf.NA())</f>
        <v>#NAME?</v>
      </c>
    </row>
    <row r="1470" spans="1:20" x14ac:dyDescent="0.3">
      <c r="A1470">
        <v>1469</v>
      </c>
      <c r="B1470" t="s">
        <v>9</v>
      </c>
      <c r="C1470">
        <v>266800</v>
      </c>
      <c r="D1470" t="s">
        <v>10</v>
      </c>
      <c r="E1470" t="s">
        <v>16</v>
      </c>
      <c r="F1470" t="s">
        <v>12</v>
      </c>
      <c r="G1470" t="s">
        <v>13</v>
      </c>
      <c r="H1470" t="s">
        <v>13</v>
      </c>
      <c r="I1470">
        <v>44</v>
      </c>
      <c r="J1470">
        <f>(moras__2[[#This Row],[EDAD]]-AVERAGE(I:I))/ _xlfn.STDEV.P(I:I)</f>
        <v>0.14777526407765068</v>
      </c>
      <c r="K1470" t="str">
        <f>IF(ABS(moras__2[[#This Row],[Z-Score de edad]])&gt;1.96, "Atípico","Normal")</f>
        <v>Normal</v>
      </c>
      <c r="L1470">
        <f>(moras__2[[#This Row],[SALARIO]]-AVERAGE(C:C)) / _xlfn.STDEV.P(C:C)</f>
        <v>-0.4818399876282361</v>
      </c>
      <c r="M1470" t="str">
        <f>IF(ABS(moras__2[[#This Row],[Z-Score de salario]])&gt;1.96, "Atípico", "Normal")</f>
        <v>Normal</v>
      </c>
      <c r="N1470" s="5">
        <f t="shared" si="66"/>
        <v>266800</v>
      </c>
      <c r="O1470" s="5">
        <f t="shared" si="67"/>
        <v>44</v>
      </c>
      <c r="P1470" s="5" t="str">
        <f t="shared" si="68"/>
        <v>ASALARIADO</v>
      </c>
      <c r="Q1470" s="5" t="e">
        <f ca="1">IF($H1470="SI", $O1470, _xludf.NA())</f>
        <v>#NAME?</v>
      </c>
      <c r="R1470" s="5">
        <f>IF($H1470="NO",$O1470, _xludf.NA())</f>
        <v>44</v>
      </c>
      <c r="S1470" s="5" t="e">
        <f ca="1">IF($H1470="SI",$N1470, _xludf.NA())</f>
        <v>#NAME?</v>
      </c>
      <c r="T1470" s="5">
        <f>IF($H1470="NO",$N1470, _xludf.NA())</f>
        <v>266800</v>
      </c>
    </row>
    <row r="1471" spans="1:20" x14ac:dyDescent="0.3">
      <c r="A1471">
        <v>1470</v>
      </c>
      <c r="B1471" t="s">
        <v>9</v>
      </c>
      <c r="C1471">
        <v>196925</v>
      </c>
      <c r="D1471" t="s">
        <v>10</v>
      </c>
      <c r="E1471" t="s">
        <v>16</v>
      </c>
      <c r="F1471" t="s">
        <v>12</v>
      </c>
      <c r="G1471" t="s">
        <v>13</v>
      </c>
      <c r="H1471" t="s">
        <v>12</v>
      </c>
      <c r="I1471">
        <v>22</v>
      </c>
      <c r="J1471">
        <f>(moras__2[[#This Row],[EDAD]]-AVERAGE(I:I))/ _xlfn.STDEV.P(I:I)</f>
        <v>-1.4050373798826306</v>
      </c>
      <c r="K1471" t="str">
        <f>IF(ABS(moras__2[[#This Row],[Z-Score de edad]])&gt;1.96, "Atípico","Normal")</f>
        <v>Normal</v>
      </c>
      <c r="L1471">
        <f>(moras__2[[#This Row],[SALARIO]]-AVERAGE(C:C)) / _xlfn.STDEV.P(C:C)</f>
        <v>-0.5680074159621652</v>
      </c>
      <c r="M1471" t="str">
        <f>IF(ABS(moras__2[[#This Row],[Z-Score de salario]])&gt;1.96, "Atípico", "Normal")</f>
        <v>Normal</v>
      </c>
      <c r="N1471" s="5">
        <f t="shared" si="66"/>
        <v>196925</v>
      </c>
      <c r="O1471" s="5">
        <f t="shared" si="67"/>
        <v>22</v>
      </c>
      <c r="P1471" s="5" t="str">
        <f t="shared" si="68"/>
        <v>ASALARIADO</v>
      </c>
      <c r="Q1471" s="5">
        <f>IF($H1471="SI", $O1471, _xludf.NA())</f>
        <v>22</v>
      </c>
      <c r="R1471" s="5" t="e">
        <f ca="1">IF($H1471="NO",$O1471, _xludf.NA())</f>
        <v>#NAME?</v>
      </c>
      <c r="S1471" s="5">
        <f>IF($H1471="SI",$N1471, _xludf.NA())</f>
        <v>196925</v>
      </c>
      <c r="T1471" s="5" t="e">
        <f ca="1">IF($H1471="NO",$N1471, _xludf.NA())</f>
        <v>#NAME?</v>
      </c>
    </row>
    <row r="1472" spans="1:20" x14ac:dyDescent="0.3">
      <c r="A1472">
        <v>1471</v>
      </c>
      <c r="B1472" t="s">
        <v>9</v>
      </c>
      <c r="C1472">
        <v>342027</v>
      </c>
      <c r="D1472" t="s">
        <v>10</v>
      </c>
      <c r="E1472" t="s">
        <v>16</v>
      </c>
      <c r="F1472" t="s">
        <v>12</v>
      </c>
      <c r="G1472" t="s">
        <v>12</v>
      </c>
      <c r="H1472" t="s">
        <v>13</v>
      </c>
      <c r="I1472">
        <v>61</v>
      </c>
      <c r="J1472">
        <f>(moras__2[[#This Row],[EDAD]]-AVERAGE(I:I))/ _xlfn.STDEV.P(I:I)</f>
        <v>1.3476759435015044</v>
      </c>
      <c r="K1472" t="str">
        <f>IF(ABS(moras__2[[#This Row],[Z-Score de edad]])&gt;1.96, "Atípico","Normal")</f>
        <v>Normal</v>
      </c>
      <c r="L1472">
        <f>(moras__2[[#This Row],[SALARIO]]-AVERAGE(C:C)) / _xlfn.STDEV.P(C:C)</f>
        <v>-0.3890726583791988</v>
      </c>
      <c r="M1472" t="str">
        <f>IF(ABS(moras__2[[#This Row],[Z-Score de salario]])&gt;1.96, "Atípico", "Normal")</f>
        <v>Normal</v>
      </c>
      <c r="N1472" s="5">
        <f t="shared" si="66"/>
        <v>342027</v>
      </c>
      <c r="O1472" s="5">
        <f t="shared" si="67"/>
        <v>61</v>
      </c>
      <c r="P1472" s="5" t="str">
        <f t="shared" si="68"/>
        <v>ASALARIADO</v>
      </c>
      <c r="Q1472" s="5" t="e">
        <f ca="1">IF($H1472="SI", $O1472, _xludf.NA())</f>
        <v>#NAME?</v>
      </c>
      <c r="R1472" s="5">
        <f>IF($H1472="NO",$O1472, _xludf.NA())</f>
        <v>61</v>
      </c>
      <c r="S1472" s="5" t="e">
        <f ca="1">IF($H1472="SI",$N1472, _xludf.NA())</f>
        <v>#NAME?</v>
      </c>
      <c r="T1472" s="5">
        <f>IF($H1472="NO",$N1472, _xludf.NA())</f>
        <v>342027</v>
      </c>
    </row>
    <row r="1473" spans="1:20" x14ac:dyDescent="0.3">
      <c r="A1473">
        <v>1472</v>
      </c>
      <c r="B1473" t="s">
        <v>15</v>
      </c>
      <c r="C1473">
        <v>1104062</v>
      </c>
      <c r="D1473" t="s">
        <v>14</v>
      </c>
      <c r="E1473" t="s">
        <v>11</v>
      </c>
      <c r="F1473" t="s">
        <v>12</v>
      </c>
      <c r="G1473" t="s">
        <v>13</v>
      </c>
      <c r="H1473" t="s">
        <v>13</v>
      </c>
      <c r="I1473">
        <v>91</v>
      </c>
      <c r="J1473">
        <f>(moras__2[[#This Row],[EDAD]]-AVERAGE(I:I))/ _xlfn.STDEV.P(I:I)</f>
        <v>3.4651477307200698</v>
      </c>
      <c r="K1473" t="str">
        <f>IF(ABS(moras__2[[#This Row],[Z-Score de edad]])&gt;1.96, "Atípico","Normal")</f>
        <v>Atípico</v>
      </c>
      <c r="L1473">
        <f>(moras__2[[#This Row],[SALARIO]]-AVERAGE(C:C)) / _xlfn.STDEV.P(C:C)</f>
        <v>0.55064249368442397</v>
      </c>
      <c r="M1473" t="str">
        <f>IF(ABS(moras__2[[#This Row],[Z-Score de salario]])&gt;1.96, "Atípico", "Normal")</f>
        <v>Normal</v>
      </c>
      <c r="N1473" s="5">
        <f t="shared" si="66"/>
        <v>1104062</v>
      </c>
      <c r="O1473" s="5">
        <f t="shared" si="67"/>
        <v>91</v>
      </c>
      <c r="P1473" s="5" t="str">
        <f t="shared" si="68"/>
        <v>PENSIONADOS EN SU PROPIO SISTEMA</v>
      </c>
      <c r="Q1473" s="5" t="e">
        <f ca="1">IF($H1473="SI", $O1473, _xludf.NA())</f>
        <v>#NAME?</v>
      </c>
      <c r="R1473" s="5">
        <f>IF($H1473="NO",$O1473, _xludf.NA())</f>
        <v>91</v>
      </c>
      <c r="S1473" s="5" t="e">
        <f ca="1">IF($H1473="SI",$N1473, _xludf.NA())</f>
        <v>#NAME?</v>
      </c>
      <c r="T1473" s="5">
        <f>IF($H1473="NO",$N1473, _xludf.NA())</f>
        <v>1104062</v>
      </c>
    </row>
    <row r="1474" spans="1:20" x14ac:dyDescent="0.3">
      <c r="A1474">
        <v>1473</v>
      </c>
      <c r="B1474" t="s">
        <v>9</v>
      </c>
      <c r="C1474">
        <v>155880</v>
      </c>
      <c r="D1474" t="s">
        <v>10</v>
      </c>
      <c r="E1474" t="s">
        <v>16</v>
      </c>
      <c r="F1474" t="s">
        <v>12</v>
      </c>
      <c r="G1474" t="s">
        <v>13</v>
      </c>
      <c r="H1474" t="s">
        <v>13</v>
      </c>
      <c r="I1474">
        <v>36</v>
      </c>
      <c r="J1474">
        <f>(moras__2[[#This Row],[EDAD]]-AVERAGE(I:I))/ _xlfn.STDEV.P(I:I)</f>
        <v>-0.41688387918063341</v>
      </c>
      <c r="K1474" t="str">
        <f>IF(ABS(moras__2[[#This Row],[Z-Score de edad]])&gt;1.96, "Atípico","Normal")</f>
        <v>Normal</v>
      </c>
      <c r="L1474">
        <f>(moras__2[[#This Row],[SALARIO]]-AVERAGE(C:C)) / _xlfn.STDEV.P(C:C)</f>
        <v>-0.61862268746078586</v>
      </c>
      <c r="M1474" t="str">
        <f>IF(ABS(moras__2[[#This Row],[Z-Score de salario]])&gt;1.96, "Atípico", "Normal")</f>
        <v>Normal</v>
      </c>
      <c r="N1474" s="5">
        <f t="shared" si="66"/>
        <v>155880</v>
      </c>
      <c r="O1474" s="5">
        <f t="shared" si="67"/>
        <v>36</v>
      </c>
      <c r="P1474" s="5" t="str">
        <f t="shared" si="68"/>
        <v>ASALARIADO</v>
      </c>
      <c r="Q1474" s="5" t="e">
        <f ca="1">IF($H1474="SI", $O1474, _xludf.NA())</f>
        <v>#NAME?</v>
      </c>
      <c r="R1474" s="5">
        <f>IF($H1474="NO",$O1474, _xludf.NA())</f>
        <v>36</v>
      </c>
      <c r="S1474" s="5" t="e">
        <f ca="1">IF($H1474="SI",$N1474, _xludf.NA())</f>
        <v>#NAME?</v>
      </c>
      <c r="T1474" s="5">
        <f>IF($H1474="NO",$N1474, _xludf.NA())</f>
        <v>155880</v>
      </c>
    </row>
    <row r="1475" spans="1:20" x14ac:dyDescent="0.3">
      <c r="A1475">
        <v>1474</v>
      </c>
      <c r="B1475" t="s">
        <v>9</v>
      </c>
      <c r="C1475">
        <v>297046</v>
      </c>
      <c r="D1475" t="s">
        <v>17</v>
      </c>
      <c r="E1475" t="s">
        <v>16</v>
      </c>
      <c r="F1475" t="s">
        <v>12</v>
      </c>
      <c r="G1475" t="s">
        <v>13</v>
      </c>
      <c r="H1475" t="s">
        <v>13</v>
      </c>
      <c r="I1475">
        <v>51</v>
      </c>
      <c r="J1475">
        <f>(moras__2[[#This Row],[EDAD]]-AVERAGE(I:I))/ _xlfn.STDEV.P(I:I)</f>
        <v>0.64185201442864925</v>
      </c>
      <c r="K1475" t="str">
        <f>IF(ABS(moras__2[[#This Row],[Z-Score de edad]])&gt;1.96, "Atípico","Normal")</f>
        <v>Normal</v>
      </c>
      <c r="L1475">
        <f>(moras__2[[#This Row],[SALARIO]]-AVERAGE(C:C)) / _xlfn.STDEV.P(C:C)</f>
        <v>-0.44454166866740574</v>
      </c>
      <c r="M1475" t="str">
        <f>IF(ABS(moras__2[[#This Row],[Z-Score de salario]])&gt;1.96, "Atípico", "Normal")</f>
        <v>Normal</v>
      </c>
      <c r="N1475" s="5">
        <f t="shared" ref="N1475:N1538" si="69">IF(ISBLANK(C1475),  MEDIAN($C$2:$C$5001), C1475)</f>
        <v>297046</v>
      </c>
      <c r="O1475" s="5">
        <f t="shared" ref="O1475:O1538" si="70">IF(ISBLANK(I1475), MEDIAN($I$2:$I$5001), I1475)</f>
        <v>51</v>
      </c>
      <c r="P1475" s="5" t="str">
        <f t="shared" ref="P1475:P1538" si="71">IF(ISBLANK(D1475), "ASALARIADO", D1475)</f>
        <v>ASEGURADO VOLUNTARIO</v>
      </c>
      <c r="Q1475" s="5" t="e">
        <f ca="1">IF($H1475="SI", $O1475, _xludf.NA())</f>
        <v>#NAME?</v>
      </c>
      <c r="R1475" s="5">
        <f>IF($H1475="NO",$O1475, _xludf.NA())</f>
        <v>51</v>
      </c>
      <c r="S1475" s="5" t="e">
        <f ca="1">IF($H1475="SI",$N1475, _xludf.NA())</f>
        <v>#NAME?</v>
      </c>
      <c r="T1475" s="5">
        <f>IF($H1475="NO",$N1475, _xludf.NA())</f>
        <v>297046</v>
      </c>
    </row>
    <row r="1476" spans="1:20" x14ac:dyDescent="0.3">
      <c r="A1476">
        <v>1475</v>
      </c>
      <c r="B1476" t="s">
        <v>9</v>
      </c>
      <c r="C1476">
        <v>338166</v>
      </c>
      <c r="D1476" t="s">
        <v>18</v>
      </c>
      <c r="E1476" t="s">
        <v>16</v>
      </c>
      <c r="F1476" t="s">
        <v>12</v>
      </c>
      <c r="G1476" t="s">
        <v>13</v>
      </c>
      <c r="H1476" t="s">
        <v>13</v>
      </c>
      <c r="I1476">
        <v>56</v>
      </c>
      <c r="J1476">
        <f>(moras__2[[#This Row],[EDAD]]-AVERAGE(I:I))/ _xlfn.STDEV.P(I:I)</f>
        <v>0.99476397896507684</v>
      </c>
      <c r="K1476" t="str">
        <f>IF(ABS(moras__2[[#This Row],[Z-Score de edad]])&gt;1.96, "Atípico","Normal")</f>
        <v>Normal</v>
      </c>
      <c r="L1476">
        <f>(moras__2[[#This Row],[SALARIO]]-AVERAGE(C:C)) / _xlfn.STDEV.P(C:C)</f>
        <v>-0.39383390976806892</v>
      </c>
      <c r="M1476" t="str">
        <f>IF(ABS(moras__2[[#This Row],[Z-Score de salario]])&gt;1.96, "Atípico", "Normal")</f>
        <v>Normal</v>
      </c>
      <c r="N1476" s="5">
        <f t="shared" si="69"/>
        <v>338166</v>
      </c>
      <c r="O1476" s="5">
        <f t="shared" si="70"/>
        <v>56</v>
      </c>
      <c r="P1476" s="5" t="str">
        <f t="shared" si="71"/>
        <v>TRABAJADOR INDEPENDIENTE</v>
      </c>
      <c r="Q1476" s="5" t="e">
        <f ca="1">IF($H1476="SI", $O1476, _xludf.NA())</f>
        <v>#NAME?</v>
      </c>
      <c r="R1476" s="5">
        <f>IF($H1476="NO",$O1476, _xludf.NA())</f>
        <v>56</v>
      </c>
      <c r="S1476" s="5" t="e">
        <f ca="1">IF($H1476="SI",$N1476, _xludf.NA())</f>
        <v>#NAME?</v>
      </c>
      <c r="T1476" s="5">
        <f>IF($H1476="NO",$N1476, _xludf.NA())</f>
        <v>338166</v>
      </c>
    </row>
    <row r="1477" spans="1:20" x14ac:dyDescent="0.3">
      <c r="A1477">
        <v>1476</v>
      </c>
      <c r="B1477" t="s">
        <v>9</v>
      </c>
      <c r="C1477">
        <v>650000</v>
      </c>
      <c r="D1477" t="s">
        <v>10</v>
      </c>
      <c r="E1477" t="s">
        <v>16</v>
      </c>
      <c r="F1477" t="s">
        <v>12</v>
      </c>
      <c r="G1477" t="s">
        <v>13</v>
      </c>
      <c r="H1477" t="s">
        <v>12</v>
      </c>
      <c r="I1477">
        <v>31</v>
      </c>
      <c r="J1477">
        <f>(moras__2[[#This Row],[EDAD]]-AVERAGE(I:I))/ _xlfn.STDEV.P(I:I)</f>
        <v>-0.769795843717061</v>
      </c>
      <c r="K1477" t="str">
        <f>IF(ABS(moras__2[[#This Row],[Z-Score de edad]])&gt;1.96, "Atípico","Normal")</f>
        <v>Normal</v>
      </c>
      <c r="L1477">
        <f>(moras__2[[#This Row],[SALARIO]]-AVERAGE(C:C)) / _xlfn.STDEV.P(C:C)</f>
        <v>-9.2910282355832298E-3</v>
      </c>
      <c r="M1477" t="str">
        <f>IF(ABS(moras__2[[#This Row],[Z-Score de salario]])&gt;1.96, "Atípico", "Normal")</f>
        <v>Normal</v>
      </c>
      <c r="N1477" s="5">
        <f t="shared" si="69"/>
        <v>650000</v>
      </c>
      <c r="O1477" s="5">
        <f t="shared" si="70"/>
        <v>31</v>
      </c>
      <c r="P1477" s="5" t="str">
        <f t="shared" si="71"/>
        <v>ASALARIADO</v>
      </c>
      <c r="Q1477" s="5">
        <f>IF($H1477="SI", $O1477, _xludf.NA())</f>
        <v>31</v>
      </c>
      <c r="R1477" s="5" t="e">
        <f ca="1">IF($H1477="NO",$O1477, _xludf.NA())</f>
        <v>#NAME?</v>
      </c>
      <c r="S1477" s="5">
        <f>IF($H1477="SI",$N1477, _xludf.NA())</f>
        <v>650000</v>
      </c>
      <c r="T1477" s="5" t="e">
        <f ca="1">IF($H1477="NO",$N1477, _xludf.NA())</f>
        <v>#NAME?</v>
      </c>
    </row>
    <row r="1478" spans="1:20" x14ac:dyDescent="0.3">
      <c r="A1478">
        <v>1477</v>
      </c>
      <c r="B1478" t="s">
        <v>9</v>
      </c>
      <c r="C1478">
        <v>490638.83</v>
      </c>
      <c r="D1478" t="s">
        <v>10</v>
      </c>
      <c r="E1478" t="s">
        <v>11</v>
      </c>
      <c r="F1478" t="s">
        <v>12</v>
      </c>
      <c r="G1478" t="s">
        <v>13</v>
      </c>
      <c r="H1478" t="s">
        <v>13</v>
      </c>
      <c r="I1478">
        <v>55</v>
      </c>
      <c r="J1478">
        <f>(moras__2[[#This Row],[EDAD]]-AVERAGE(I:I))/ _xlfn.STDEV.P(I:I)</f>
        <v>0.92418158605779133</v>
      </c>
      <c r="K1478" t="str">
        <f>IF(ABS(moras__2[[#This Row],[Z-Score de edad]])&gt;1.96, "Atípico","Normal")</f>
        <v>Normal</v>
      </c>
      <c r="L1478">
        <f>(moras__2[[#This Row],[SALARIO]]-AVERAGE(C:C)) / _xlfn.STDEV.P(C:C)</f>
        <v>-0.20580970008082236</v>
      </c>
      <c r="M1478" t="str">
        <f>IF(ABS(moras__2[[#This Row],[Z-Score de salario]])&gt;1.96, "Atípico", "Normal")</f>
        <v>Normal</v>
      </c>
      <c r="N1478" s="5">
        <f t="shared" si="69"/>
        <v>490638.83</v>
      </c>
      <c r="O1478" s="5">
        <f t="shared" si="70"/>
        <v>55</v>
      </c>
      <c r="P1478" s="5" t="str">
        <f t="shared" si="71"/>
        <v>ASALARIADO</v>
      </c>
      <c r="Q1478" s="5" t="e">
        <f ca="1">IF($H1478="SI", $O1478, _xludf.NA())</f>
        <v>#NAME?</v>
      </c>
      <c r="R1478" s="5">
        <f>IF($H1478="NO",$O1478, _xludf.NA())</f>
        <v>55</v>
      </c>
      <c r="S1478" s="5" t="e">
        <f ca="1">IF($H1478="SI",$N1478, _xludf.NA())</f>
        <v>#NAME?</v>
      </c>
      <c r="T1478" s="5">
        <f>IF($H1478="NO",$N1478, _xludf.NA())</f>
        <v>490638.83</v>
      </c>
    </row>
    <row r="1479" spans="1:20" x14ac:dyDescent="0.3">
      <c r="A1479">
        <v>1478</v>
      </c>
      <c r="B1479" t="s">
        <v>15</v>
      </c>
      <c r="C1479">
        <v>432363</v>
      </c>
      <c r="D1479" t="s">
        <v>14</v>
      </c>
      <c r="E1479" t="s">
        <v>11</v>
      </c>
      <c r="F1479" t="s">
        <v>12</v>
      </c>
      <c r="G1479" t="s">
        <v>13</v>
      </c>
      <c r="H1479" t="s">
        <v>13</v>
      </c>
      <c r="I1479">
        <v>80</v>
      </c>
      <c r="J1479">
        <f>(moras__2[[#This Row],[EDAD]]-AVERAGE(I:I))/ _xlfn.STDEV.P(I:I)</f>
        <v>2.6887414087399293</v>
      </c>
      <c r="K1479" t="str">
        <f>IF(ABS(moras__2[[#This Row],[Z-Score de edad]])&gt;1.96, "Atípico","Normal")</f>
        <v>Atípico</v>
      </c>
      <c r="L1479">
        <f>(moras__2[[#This Row],[SALARIO]]-AVERAGE(C:C)) / _xlfn.STDEV.P(C:C)</f>
        <v>-0.27767343396454669</v>
      </c>
      <c r="M1479" t="str">
        <f>IF(ABS(moras__2[[#This Row],[Z-Score de salario]])&gt;1.96, "Atípico", "Normal")</f>
        <v>Normal</v>
      </c>
      <c r="N1479" s="5">
        <f t="shared" si="69"/>
        <v>432363</v>
      </c>
      <c r="O1479" s="5">
        <f t="shared" si="70"/>
        <v>80</v>
      </c>
      <c r="P1479" s="5" t="str">
        <f t="shared" si="71"/>
        <v>PENSIONADOS EN SU PROPIO SISTEMA</v>
      </c>
      <c r="Q1479" s="5" t="e">
        <f ca="1">IF($H1479="SI", $O1479, _xludf.NA())</f>
        <v>#NAME?</v>
      </c>
      <c r="R1479" s="5">
        <f>IF($H1479="NO",$O1479, _xludf.NA())</f>
        <v>80</v>
      </c>
      <c r="S1479" s="5" t="e">
        <f ca="1">IF($H1479="SI",$N1479, _xludf.NA())</f>
        <v>#NAME?</v>
      </c>
      <c r="T1479" s="5">
        <f>IF($H1479="NO",$N1479, _xludf.NA())</f>
        <v>432363</v>
      </c>
    </row>
    <row r="1480" spans="1:20" x14ac:dyDescent="0.3">
      <c r="A1480">
        <v>1479</v>
      </c>
      <c r="B1480" t="s">
        <v>9</v>
      </c>
      <c r="C1480">
        <v>360420</v>
      </c>
      <c r="D1480" t="s">
        <v>18</v>
      </c>
      <c r="E1480" t="s">
        <v>16</v>
      </c>
      <c r="F1480" t="s">
        <v>12</v>
      </c>
      <c r="G1480" t="s">
        <v>13</v>
      </c>
      <c r="H1480" t="s">
        <v>12</v>
      </c>
      <c r="I1480">
        <v>32</v>
      </c>
      <c r="J1480">
        <f>(moras__2[[#This Row],[EDAD]]-AVERAGE(I:I))/ _xlfn.STDEV.P(I:I)</f>
        <v>-0.69921345080977548</v>
      </c>
      <c r="K1480" t="str">
        <f>IF(ABS(moras__2[[#This Row],[Z-Score de edad]])&gt;1.96, "Atípico","Normal")</f>
        <v>Normal</v>
      </c>
      <c r="L1480">
        <f>(moras__2[[#This Row],[SALARIO]]-AVERAGE(C:C)) / _xlfn.STDEV.P(C:C)</f>
        <v>-0.36639104822755719</v>
      </c>
      <c r="M1480" t="str">
        <f>IF(ABS(moras__2[[#This Row],[Z-Score de salario]])&gt;1.96, "Atípico", "Normal")</f>
        <v>Normal</v>
      </c>
      <c r="N1480" s="5">
        <f t="shared" si="69"/>
        <v>360420</v>
      </c>
      <c r="O1480" s="5">
        <f t="shared" si="70"/>
        <v>32</v>
      </c>
      <c r="P1480" s="5" t="str">
        <f t="shared" si="71"/>
        <v>TRABAJADOR INDEPENDIENTE</v>
      </c>
      <c r="Q1480" s="5">
        <f>IF($H1480="SI", $O1480, _xludf.NA())</f>
        <v>32</v>
      </c>
      <c r="R1480" s="5" t="e">
        <f ca="1">IF($H1480="NO",$O1480, _xludf.NA())</f>
        <v>#NAME?</v>
      </c>
      <c r="S1480" s="5">
        <f>IF($H1480="SI",$N1480, _xludf.NA())</f>
        <v>360420</v>
      </c>
      <c r="T1480" s="5" t="e">
        <f ca="1">IF($H1480="NO",$N1480, _xludf.NA())</f>
        <v>#NAME?</v>
      </c>
    </row>
    <row r="1481" spans="1:20" x14ac:dyDescent="0.3">
      <c r="A1481">
        <v>1480</v>
      </c>
      <c r="B1481" t="s">
        <v>9</v>
      </c>
      <c r="C1481">
        <v>351670.01</v>
      </c>
      <c r="D1481" t="s">
        <v>10</v>
      </c>
      <c r="E1481" t="s">
        <v>16</v>
      </c>
      <c r="F1481" t="s">
        <v>12</v>
      </c>
      <c r="G1481" t="s">
        <v>13</v>
      </c>
      <c r="H1481" t="s">
        <v>13</v>
      </c>
      <c r="I1481">
        <v>21</v>
      </c>
      <c r="J1481">
        <f>(moras__2[[#This Row],[EDAD]]-AVERAGE(I:I))/ _xlfn.STDEV.P(I:I)</f>
        <v>-1.4756197727899161</v>
      </c>
      <c r="K1481" t="str">
        <f>IF(ABS(moras__2[[#This Row],[Z-Score de edad]])&gt;1.96, "Atípico","Normal")</f>
        <v>Normal</v>
      </c>
      <c r="L1481">
        <f>(moras__2[[#This Row],[SALARIO]]-AVERAGE(C:C)) / _xlfn.STDEV.P(C:C)</f>
        <v>-0.37718123264612741</v>
      </c>
      <c r="M1481" t="str">
        <f>IF(ABS(moras__2[[#This Row],[Z-Score de salario]])&gt;1.96, "Atípico", "Normal")</f>
        <v>Normal</v>
      </c>
      <c r="N1481" s="5">
        <f t="shared" si="69"/>
        <v>351670.01</v>
      </c>
      <c r="O1481" s="5">
        <f t="shared" si="70"/>
        <v>21</v>
      </c>
      <c r="P1481" s="5" t="str">
        <f t="shared" si="71"/>
        <v>ASALARIADO</v>
      </c>
      <c r="Q1481" s="5" t="e">
        <f ca="1">IF($H1481="SI", $O1481, _xludf.NA())</f>
        <v>#NAME?</v>
      </c>
      <c r="R1481" s="5">
        <f>IF($H1481="NO",$O1481, _xludf.NA())</f>
        <v>21</v>
      </c>
      <c r="S1481" s="5" t="e">
        <f ca="1">IF($H1481="SI",$N1481, _xludf.NA())</f>
        <v>#NAME?</v>
      </c>
      <c r="T1481" s="5">
        <f>IF($H1481="NO",$N1481, _xludf.NA())</f>
        <v>351670.01</v>
      </c>
    </row>
    <row r="1482" spans="1:20" x14ac:dyDescent="0.3">
      <c r="A1482">
        <v>1481</v>
      </c>
      <c r="B1482" t="s">
        <v>15</v>
      </c>
      <c r="C1482">
        <v>528606.29</v>
      </c>
      <c r="D1482" t="s">
        <v>10</v>
      </c>
      <c r="E1482" t="s">
        <v>11</v>
      </c>
      <c r="F1482" t="s">
        <v>12</v>
      </c>
      <c r="G1482" t="s">
        <v>13</v>
      </c>
      <c r="H1482" t="s">
        <v>13</v>
      </c>
      <c r="I1482">
        <v>29</v>
      </c>
      <c r="J1482">
        <f>(moras__2[[#This Row],[EDAD]]-AVERAGE(I:I))/ _xlfn.STDEV.P(I:I)</f>
        <v>-0.91096062953163204</v>
      </c>
      <c r="K1482" t="str">
        <f>IF(ABS(moras__2[[#This Row],[Z-Score de edad]])&gt;1.96, "Atípico","Normal")</f>
        <v>Normal</v>
      </c>
      <c r="L1482">
        <f>(moras__2[[#This Row],[SALARIO]]-AVERAGE(C:C)) / _xlfn.STDEV.P(C:C)</f>
        <v>-0.15898954425153694</v>
      </c>
      <c r="M1482" t="str">
        <f>IF(ABS(moras__2[[#This Row],[Z-Score de salario]])&gt;1.96, "Atípico", "Normal")</f>
        <v>Normal</v>
      </c>
      <c r="N1482" s="5">
        <f t="shared" si="69"/>
        <v>528606.29</v>
      </c>
      <c r="O1482" s="5">
        <f t="shared" si="70"/>
        <v>29</v>
      </c>
      <c r="P1482" s="5" t="str">
        <f t="shared" si="71"/>
        <v>ASALARIADO</v>
      </c>
      <c r="Q1482" s="5" t="e">
        <f ca="1">IF($H1482="SI", $O1482, _xludf.NA())</f>
        <v>#NAME?</v>
      </c>
      <c r="R1482" s="5">
        <f>IF($H1482="NO",$O1482, _xludf.NA())</f>
        <v>29</v>
      </c>
      <c r="S1482" s="5" t="e">
        <f ca="1">IF($H1482="SI",$N1482, _xludf.NA())</f>
        <v>#NAME?</v>
      </c>
      <c r="T1482" s="5">
        <f>IF($H1482="NO",$N1482, _xludf.NA())</f>
        <v>528606.29</v>
      </c>
    </row>
    <row r="1483" spans="1:20" x14ac:dyDescent="0.3">
      <c r="A1483">
        <v>1482</v>
      </c>
      <c r="B1483" t="s">
        <v>15</v>
      </c>
      <c r="C1483">
        <v>2398731.5</v>
      </c>
      <c r="D1483" t="s">
        <v>10</v>
      </c>
      <c r="E1483" t="s">
        <v>11</v>
      </c>
      <c r="F1483" t="s">
        <v>12</v>
      </c>
      <c r="G1483" t="s">
        <v>13</v>
      </c>
      <c r="H1483" t="s">
        <v>13</v>
      </c>
      <c r="I1483">
        <v>29</v>
      </c>
      <c r="J1483">
        <f>(moras__2[[#This Row],[EDAD]]-AVERAGE(I:I))/ _xlfn.STDEV.P(I:I)</f>
        <v>-0.91096062953163204</v>
      </c>
      <c r="K1483" t="str">
        <f>IF(ABS(moras__2[[#This Row],[Z-Score de edad]])&gt;1.96, "Atípico","Normal")</f>
        <v>Normal</v>
      </c>
      <c r="L1483">
        <f>(moras__2[[#This Row],[SALARIO]]-AVERAGE(C:C)) / _xlfn.STDEV.P(C:C)</f>
        <v>2.1471840515717053</v>
      </c>
      <c r="M1483" t="str">
        <f>IF(ABS(moras__2[[#This Row],[Z-Score de salario]])&gt;1.96, "Atípico", "Normal")</f>
        <v>Atípico</v>
      </c>
      <c r="N1483" s="5">
        <f t="shared" si="69"/>
        <v>2398731.5</v>
      </c>
      <c r="O1483" s="5">
        <f t="shared" si="70"/>
        <v>29</v>
      </c>
      <c r="P1483" s="5" t="str">
        <f t="shared" si="71"/>
        <v>ASALARIADO</v>
      </c>
      <c r="Q1483" s="5" t="e">
        <f ca="1">IF($H1483="SI", $O1483, _xludf.NA())</f>
        <v>#NAME?</v>
      </c>
      <c r="R1483" s="5">
        <f>IF($H1483="NO",$O1483, _xludf.NA())</f>
        <v>29</v>
      </c>
      <c r="S1483" s="5" t="e">
        <f ca="1">IF($H1483="SI",$N1483, _xludf.NA())</f>
        <v>#NAME?</v>
      </c>
      <c r="T1483" s="5">
        <f>IF($H1483="NO",$N1483, _xludf.NA())</f>
        <v>2398731.5</v>
      </c>
    </row>
    <row r="1484" spans="1:20" x14ac:dyDescent="0.3">
      <c r="A1484">
        <v>1483</v>
      </c>
      <c r="B1484" t="s">
        <v>9</v>
      </c>
      <c r="C1484">
        <v>327400</v>
      </c>
      <c r="D1484" t="s">
        <v>10</v>
      </c>
      <c r="E1484" t="s">
        <v>16</v>
      </c>
      <c r="F1484" t="s">
        <v>12</v>
      </c>
      <c r="G1484" t="s">
        <v>13</v>
      </c>
      <c r="H1484" t="s">
        <v>13</v>
      </c>
      <c r="I1484">
        <v>21</v>
      </c>
      <c r="J1484">
        <f>(moras__2[[#This Row],[EDAD]]-AVERAGE(I:I))/ _xlfn.STDEV.P(I:I)</f>
        <v>-1.4756197727899161</v>
      </c>
      <c r="K1484" t="str">
        <f>IF(ABS(moras__2[[#This Row],[Z-Score de edad]])&gt;1.96, "Atípico","Normal")</f>
        <v>Normal</v>
      </c>
      <c r="L1484">
        <f>(moras__2[[#This Row],[SALARIO]]-AVERAGE(C:C)) / _xlfn.STDEV.P(C:C)</f>
        <v>-0.40711016784954412</v>
      </c>
      <c r="M1484" t="str">
        <f>IF(ABS(moras__2[[#This Row],[Z-Score de salario]])&gt;1.96, "Atípico", "Normal")</f>
        <v>Normal</v>
      </c>
      <c r="N1484" s="5">
        <f t="shared" si="69"/>
        <v>327400</v>
      </c>
      <c r="O1484" s="5">
        <f t="shared" si="70"/>
        <v>21</v>
      </c>
      <c r="P1484" s="5" t="str">
        <f t="shared" si="71"/>
        <v>ASALARIADO</v>
      </c>
      <c r="Q1484" s="5" t="e">
        <f ca="1">IF($H1484="SI", $O1484, _xludf.NA())</f>
        <v>#NAME?</v>
      </c>
      <c r="R1484" s="5">
        <f>IF($H1484="NO",$O1484, _xludf.NA())</f>
        <v>21</v>
      </c>
      <c r="S1484" s="5" t="e">
        <f ca="1">IF($H1484="SI",$N1484, _xludf.NA())</f>
        <v>#NAME?</v>
      </c>
      <c r="T1484" s="5">
        <f>IF($H1484="NO",$N1484, _xludf.NA())</f>
        <v>327400</v>
      </c>
    </row>
    <row r="1485" spans="1:20" x14ac:dyDescent="0.3">
      <c r="A1485">
        <v>1484</v>
      </c>
      <c r="B1485" t="s">
        <v>15</v>
      </c>
      <c r="C1485">
        <v>228749</v>
      </c>
      <c r="D1485" t="s">
        <v>10</v>
      </c>
      <c r="E1485" t="s">
        <v>11</v>
      </c>
      <c r="F1485" t="s">
        <v>12</v>
      </c>
      <c r="G1485" t="s">
        <v>13</v>
      </c>
      <c r="H1485" t="s">
        <v>12</v>
      </c>
      <c r="I1485">
        <v>56</v>
      </c>
      <c r="J1485">
        <f>(moras__2[[#This Row],[EDAD]]-AVERAGE(I:I))/ _xlfn.STDEV.P(I:I)</f>
        <v>0.99476397896507684</v>
      </c>
      <c r="K1485" t="str">
        <f>IF(ABS(moras__2[[#This Row],[Z-Score de edad]])&gt;1.96, "Atípico","Normal")</f>
        <v>Normal</v>
      </c>
      <c r="L1485">
        <f>(moras__2[[#This Row],[SALARIO]]-AVERAGE(C:C)) / _xlfn.STDEV.P(C:C)</f>
        <v>-0.52876316209026597</v>
      </c>
      <c r="M1485" t="str">
        <f>IF(ABS(moras__2[[#This Row],[Z-Score de salario]])&gt;1.96, "Atípico", "Normal")</f>
        <v>Normal</v>
      </c>
      <c r="N1485" s="5">
        <f t="shared" si="69"/>
        <v>228749</v>
      </c>
      <c r="O1485" s="5">
        <f t="shared" si="70"/>
        <v>56</v>
      </c>
      <c r="P1485" s="5" t="str">
        <f t="shared" si="71"/>
        <v>ASALARIADO</v>
      </c>
      <c r="Q1485" s="5">
        <f>IF($H1485="SI", $O1485, _xludf.NA())</f>
        <v>56</v>
      </c>
      <c r="R1485" s="5" t="e">
        <f ca="1">IF($H1485="NO",$O1485, _xludf.NA())</f>
        <v>#NAME?</v>
      </c>
      <c r="S1485" s="5">
        <f>IF($H1485="SI",$N1485, _xludf.NA())</f>
        <v>228749</v>
      </c>
      <c r="T1485" s="5" t="e">
        <f ca="1">IF($H1485="NO",$N1485, _xludf.NA())</f>
        <v>#NAME?</v>
      </c>
    </row>
    <row r="1486" spans="1:20" x14ac:dyDescent="0.3">
      <c r="A1486">
        <v>1485</v>
      </c>
      <c r="B1486" t="s">
        <v>15</v>
      </c>
      <c r="C1486">
        <v>1139623</v>
      </c>
      <c r="D1486" t="s">
        <v>14</v>
      </c>
      <c r="E1486" t="s">
        <v>11</v>
      </c>
      <c r="F1486" t="s">
        <v>12</v>
      </c>
      <c r="G1486" t="s">
        <v>13</v>
      </c>
      <c r="H1486" t="s">
        <v>13</v>
      </c>
      <c r="I1486">
        <v>78</v>
      </c>
      <c r="J1486">
        <f>(moras__2[[#This Row],[EDAD]]-AVERAGE(I:I))/ _xlfn.STDEV.P(I:I)</f>
        <v>2.5475766229253582</v>
      </c>
      <c r="K1486" t="str">
        <f>IF(ABS(moras__2[[#This Row],[Z-Score de edad]])&gt;1.96, "Atípico","Normal")</f>
        <v>Atípico</v>
      </c>
      <c r="L1486">
        <f>(moras__2[[#This Row],[SALARIO]]-AVERAGE(C:C)) / _xlfn.STDEV.P(C:C)</f>
        <v>0.59449508644267579</v>
      </c>
      <c r="M1486" t="str">
        <f>IF(ABS(moras__2[[#This Row],[Z-Score de salario]])&gt;1.96, "Atípico", "Normal")</f>
        <v>Normal</v>
      </c>
      <c r="N1486" s="5">
        <f t="shared" si="69"/>
        <v>1139623</v>
      </c>
      <c r="O1486" s="5">
        <f t="shared" si="70"/>
        <v>78</v>
      </c>
      <c r="P1486" s="5" t="str">
        <f t="shared" si="71"/>
        <v>PENSIONADOS EN SU PROPIO SISTEMA</v>
      </c>
      <c r="Q1486" s="5" t="e">
        <f ca="1">IF($H1486="SI", $O1486, _xludf.NA())</f>
        <v>#NAME?</v>
      </c>
      <c r="R1486" s="5">
        <f>IF($H1486="NO",$O1486, _xludf.NA())</f>
        <v>78</v>
      </c>
      <c r="S1486" s="5" t="e">
        <f ca="1">IF($H1486="SI",$N1486, _xludf.NA())</f>
        <v>#NAME?</v>
      </c>
      <c r="T1486" s="5">
        <f>IF($H1486="NO",$N1486, _xludf.NA())</f>
        <v>1139623</v>
      </c>
    </row>
    <row r="1487" spans="1:20" x14ac:dyDescent="0.3">
      <c r="A1487">
        <v>1486</v>
      </c>
      <c r="B1487" t="s">
        <v>9</v>
      </c>
      <c r="C1487">
        <v>286145.68</v>
      </c>
      <c r="D1487" t="s">
        <v>10</v>
      </c>
      <c r="E1487" t="s">
        <v>16</v>
      </c>
      <c r="F1487" t="s">
        <v>12</v>
      </c>
      <c r="G1487" t="s">
        <v>13</v>
      </c>
      <c r="H1487" t="s">
        <v>13</v>
      </c>
      <c r="I1487">
        <v>51</v>
      </c>
      <c r="J1487">
        <f>(moras__2[[#This Row],[EDAD]]-AVERAGE(I:I))/ _xlfn.STDEV.P(I:I)</f>
        <v>0.64185201442864925</v>
      </c>
      <c r="K1487" t="str">
        <f>IF(ABS(moras__2[[#This Row],[Z-Score de edad]])&gt;1.96, "Atípico","Normal")</f>
        <v>Normal</v>
      </c>
      <c r="L1487">
        <f>(moras__2[[#This Row],[SALARIO]]-AVERAGE(C:C)) / _xlfn.STDEV.P(C:C)</f>
        <v>-0.457983565517737</v>
      </c>
      <c r="M1487" t="str">
        <f>IF(ABS(moras__2[[#This Row],[Z-Score de salario]])&gt;1.96, "Atípico", "Normal")</f>
        <v>Normal</v>
      </c>
      <c r="N1487" s="5">
        <f t="shared" si="69"/>
        <v>286145.68</v>
      </c>
      <c r="O1487" s="5">
        <f t="shared" si="70"/>
        <v>51</v>
      </c>
      <c r="P1487" s="5" t="str">
        <f t="shared" si="71"/>
        <v>ASALARIADO</v>
      </c>
      <c r="Q1487" s="5" t="e">
        <f ca="1">IF($H1487="SI", $O1487, _xludf.NA())</f>
        <v>#NAME?</v>
      </c>
      <c r="R1487" s="5">
        <f>IF($H1487="NO",$O1487, _xludf.NA())</f>
        <v>51</v>
      </c>
      <c r="S1487" s="5" t="e">
        <f ca="1">IF($H1487="SI",$N1487, _xludf.NA())</f>
        <v>#NAME?</v>
      </c>
      <c r="T1487" s="5">
        <f>IF($H1487="NO",$N1487, _xludf.NA())</f>
        <v>286145.68</v>
      </c>
    </row>
    <row r="1488" spans="1:20" x14ac:dyDescent="0.3">
      <c r="A1488">
        <v>1487</v>
      </c>
      <c r="B1488" t="s">
        <v>9</v>
      </c>
      <c r="C1488">
        <v>297045</v>
      </c>
      <c r="D1488" t="s">
        <v>17</v>
      </c>
      <c r="E1488" t="s">
        <v>16</v>
      </c>
      <c r="F1488" t="s">
        <v>12</v>
      </c>
      <c r="G1488" t="s">
        <v>13</v>
      </c>
      <c r="H1488" t="s">
        <v>13</v>
      </c>
      <c r="I1488">
        <v>25</v>
      </c>
      <c r="J1488">
        <f>(moras__2[[#This Row],[EDAD]]-AVERAGE(I:I))/ _xlfn.STDEV.P(I:I)</f>
        <v>-1.193290201160774</v>
      </c>
      <c r="K1488" t="str">
        <f>IF(ABS(moras__2[[#This Row],[Z-Score de edad]])&gt;1.96, "Atípico","Normal")</f>
        <v>Normal</v>
      </c>
      <c r="L1488">
        <f>(moras__2[[#This Row],[SALARIO]]-AVERAGE(C:C)) / _xlfn.STDEV.P(C:C)</f>
        <v>-0.44454290183274864</v>
      </c>
      <c r="M1488" t="str">
        <f>IF(ABS(moras__2[[#This Row],[Z-Score de salario]])&gt;1.96, "Atípico", "Normal")</f>
        <v>Normal</v>
      </c>
      <c r="N1488" s="5">
        <f t="shared" si="69"/>
        <v>297045</v>
      </c>
      <c r="O1488" s="5">
        <f t="shared" si="70"/>
        <v>25</v>
      </c>
      <c r="P1488" s="5" t="str">
        <f t="shared" si="71"/>
        <v>ASEGURADO VOLUNTARIO</v>
      </c>
      <c r="Q1488" s="5" t="e">
        <f ca="1">IF($H1488="SI", $O1488, _xludf.NA())</f>
        <v>#NAME?</v>
      </c>
      <c r="R1488" s="5">
        <f>IF($H1488="NO",$O1488, _xludf.NA())</f>
        <v>25</v>
      </c>
      <c r="S1488" s="5" t="e">
        <f ca="1">IF($H1488="SI",$N1488, _xludf.NA())</f>
        <v>#NAME?</v>
      </c>
      <c r="T1488" s="5">
        <f>IF($H1488="NO",$N1488, _xludf.NA())</f>
        <v>297045</v>
      </c>
    </row>
    <row r="1489" spans="1:20" x14ac:dyDescent="0.3">
      <c r="A1489">
        <v>1488</v>
      </c>
      <c r="B1489" t="s">
        <v>9</v>
      </c>
      <c r="C1489">
        <v>734252.96</v>
      </c>
      <c r="D1489" t="s">
        <v>10</v>
      </c>
      <c r="E1489" t="s">
        <v>16</v>
      </c>
      <c r="F1489" t="s">
        <v>12</v>
      </c>
      <c r="G1489" t="s">
        <v>13</v>
      </c>
      <c r="H1489" t="s">
        <v>13</v>
      </c>
      <c r="I1489">
        <v>60</v>
      </c>
      <c r="J1489">
        <f>(moras__2[[#This Row],[EDAD]]-AVERAGE(I:I))/ _xlfn.STDEV.P(I:I)</f>
        <v>1.2770935505942189</v>
      </c>
      <c r="K1489" t="str">
        <f>IF(ABS(moras__2[[#This Row],[Z-Score de edad]])&gt;1.96, "Atípico","Normal")</f>
        <v>Normal</v>
      </c>
      <c r="L1489">
        <f>(moras__2[[#This Row],[SALARIO]]-AVERAGE(C:C)) / _xlfn.STDEV.P(C:C)</f>
        <v>9.4606802071699622E-2</v>
      </c>
      <c r="M1489" t="str">
        <f>IF(ABS(moras__2[[#This Row],[Z-Score de salario]])&gt;1.96, "Atípico", "Normal")</f>
        <v>Normal</v>
      </c>
      <c r="N1489" s="5">
        <f t="shared" si="69"/>
        <v>734252.96</v>
      </c>
      <c r="O1489" s="5">
        <f t="shared" si="70"/>
        <v>60</v>
      </c>
      <c r="P1489" s="5" t="str">
        <f t="shared" si="71"/>
        <v>ASALARIADO</v>
      </c>
      <c r="Q1489" s="5" t="e">
        <f ca="1">IF($H1489="SI", $O1489, _xludf.NA())</f>
        <v>#NAME?</v>
      </c>
      <c r="R1489" s="5">
        <f>IF($H1489="NO",$O1489, _xludf.NA())</f>
        <v>60</v>
      </c>
      <c r="S1489" s="5" t="e">
        <f ca="1">IF($H1489="SI",$N1489, _xludf.NA())</f>
        <v>#NAME?</v>
      </c>
      <c r="T1489" s="5">
        <f>IF($H1489="NO",$N1489, _xludf.NA())</f>
        <v>734252.96</v>
      </c>
    </row>
    <row r="1490" spans="1:20" x14ac:dyDescent="0.3">
      <c r="A1490">
        <v>1489</v>
      </c>
      <c r="B1490" t="s">
        <v>9</v>
      </c>
      <c r="C1490">
        <v>592772.23</v>
      </c>
      <c r="D1490" t="s">
        <v>10</v>
      </c>
      <c r="E1490" t="s">
        <v>11</v>
      </c>
      <c r="F1490" t="s">
        <v>12</v>
      </c>
      <c r="G1490" t="s">
        <v>13</v>
      </c>
      <c r="H1490" t="s">
        <v>13</v>
      </c>
      <c r="I1490">
        <v>25</v>
      </c>
      <c r="J1490">
        <f>(moras__2[[#This Row],[EDAD]]-AVERAGE(I:I))/ _xlfn.STDEV.P(I:I)</f>
        <v>-1.193290201160774</v>
      </c>
      <c r="K1490" t="str">
        <f>IF(ABS(moras__2[[#This Row],[Z-Score de edad]])&gt;1.96, "Atípico","Normal")</f>
        <v>Normal</v>
      </c>
      <c r="L1490">
        <f>(moras__2[[#This Row],[SALARIO]]-AVERAGE(C:C)) / _xlfn.STDEV.P(C:C)</f>
        <v>-7.9862330850045876E-2</v>
      </c>
      <c r="M1490" t="str">
        <f>IF(ABS(moras__2[[#This Row],[Z-Score de salario]])&gt;1.96, "Atípico", "Normal")</f>
        <v>Normal</v>
      </c>
      <c r="N1490" s="5">
        <f t="shared" si="69"/>
        <v>592772.23</v>
      </c>
      <c r="O1490" s="5">
        <f t="shared" si="70"/>
        <v>25</v>
      </c>
      <c r="P1490" s="5" t="str">
        <f t="shared" si="71"/>
        <v>ASALARIADO</v>
      </c>
      <c r="Q1490" s="5" t="e">
        <f ca="1">IF($H1490="SI", $O1490, _xludf.NA())</f>
        <v>#NAME?</v>
      </c>
      <c r="R1490" s="5">
        <f>IF($H1490="NO",$O1490, _xludf.NA())</f>
        <v>25</v>
      </c>
      <c r="S1490" s="5" t="e">
        <f ca="1">IF($H1490="SI",$N1490, _xludf.NA())</f>
        <v>#NAME?</v>
      </c>
      <c r="T1490" s="5">
        <f>IF($H1490="NO",$N1490, _xludf.NA())</f>
        <v>592772.23</v>
      </c>
    </row>
    <row r="1491" spans="1:20" x14ac:dyDescent="0.3">
      <c r="A1491">
        <v>1490</v>
      </c>
      <c r="B1491" t="s">
        <v>9</v>
      </c>
      <c r="C1491">
        <v>303333</v>
      </c>
      <c r="D1491" t="s">
        <v>10</v>
      </c>
      <c r="E1491" t="s">
        <v>16</v>
      </c>
      <c r="F1491" t="s">
        <v>12</v>
      </c>
      <c r="G1491" t="s">
        <v>12</v>
      </c>
      <c r="H1491" t="s">
        <v>13</v>
      </c>
      <c r="I1491">
        <v>38</v>
      </c>
      <c r="J1491">
        <f>(moras__2[[#This Row],[EDAD]]-AVERAGE(I:I))/ _xlfn.STDEV.P(I:I)</f>
        <v>-0.27571909336606237</v>
      </c>
      <c r="K1491" t="str">
        <f>IF(ABS(moras__2[[#This Row],[Z-Score de edad]])&gt;1.96, "Atípico","Normal")</f>
        <v>Normal</v>
      </c>
      <c r="L1491">
        <f>(moras__2[[#This Row],[SALARIO]]-AVERAGE(C:C)) / _xlfn.STDEV.P(C:C)</f>
        <v>-0.43678875815670221</v>
      </c>
      <c r="M1491" t="str">
        <f>IF(ABS(moras__2[[#This Row],[Z-Score de salario]])&gt;1.96, "Atípico", "Normal")</f>
        <v>Normal</v>
      </c>
      <c r="N1491" s="5">
        <f t="shared" si="69"/>
        <v>303333</v>
      </c>
      <c r="O1491" s="5">
        <f t="shared" si="70"/>
        <v>38</v>
      </c>
      <c r="P1491" s="5" t="str">
        <f t="shared" si="71"/>
        <v>ASALARIADO</v>
      </c>
      <c r="Q1491" s="5" t="e">
        <f ca="1">IF($H1491="SI", $O1491, _xludf.NA())</f>
        <v>#NAME?</v>
      </c>
      <c r="R1491" s="5">
        <f>IF($H1491="NO",$O1491, _xludf.NA())</f>
        <v>38</v>
      </c>
      <c r="S1491" s="5" t="e">
        <f ca="1">IF($H1491="SI",$N1491, _xludf.NA())</f>
        <v>#NAME?</v>
      </c>
      <c r="T1491" s="5">
        <f>IF($H1491="NO",$N1491, _xludf.NA())</f>
        <v>303333</v>
      </c>
    </row>
    <row r="1492" spans="1:20" x14ac:dyDescent="0.3">
      <c r="A1492">
        <v>1491</v>
      </c>
      <c r="B1492" t="s">
        <v>9</v>
      </c>
      <c r="C1492">
        <v>347135</v>
      </c>
      <c r="D1492" t="s">
        <v>17</v>
      </c>
      <c r="E1492" t="s">
        <v>16</v>
      </c>
      <c r="F1492" t="s">
        <v>12</v>
      </c>
      <c r="G1492" t="s">
        <v>13</v>
      </c>
      <c r="H1492" t="s">
        <v>13</v>
      </c>
      <c r="I1492">
        <v>54</v>
      </c>
      <c r="J1492">
        <f>(moras__2[[#This Row],[EDAD]]-AVERAGE(I:I))/ _xlfn.STDEV.P(I:I)</f>
        <v>0.85359919315050581</v>
      </c>
      <c r="K1492" t="str">
        <f>IF(ABS(moras__2[[#This Row],[Z-Score de edad]])&gt;1.96, "Atípico","Normal")</f>
        <v>Normal</v>
      </c>
      <c r="L1492">
        <f>(moras__2[[#This Row],[SALARIO]]-AVERAGE(C:C)) / _xlfn.STDEV.P(C:C)</f>
        <v>-0.38277364980775391</v>
      </c>
      <c r="M1492" t="str">
        <f>IF(ABS(moras__2[[#This Row],[Z-Score de salario]])&gt;1.96, "Atípico", "Normal")</f>
        <v>Normal</v>
      </c>
      <c r="N1492" s="5">
        <f t="shared" si="69"/>
        <v>347135</v>
      </c>
      <c r="O1492" s="5">
        <f t="shared" si="70"/>
        <v>54</v>
      </c>
      <c r="P1492" s="5" t="str">
        <f t="shared" si="71"/>
        <v>ASEGURADO VOLUNTARIO</v>
      </c>
      <c r="Q1492" s="5" t="e">
        <f ca="1">IF($H1492="SI", $O1492, _xludf.NA())</f>
        <v>#NAME?</v>
      </c>
      <c r="R1492" s="5">
        <f>IF($H1492="NO",$O1492, _xludf.NA())</f>
        <v>54</v>
      </c>
      <c r="S1492" s="5" t="e">
        <f ca="1">IF($H1492="SI",$N1492, _xludf.NA())</f>
        <v>#NAME?</v>
      </c>
      <c r="T1492" s="5">
        <f>IF($H1492="NO",$N1492, _xludf.NA())</f>
        <v>347135</v>
      </c>
    </row>
    <row r="1493" spans="1:20" x14ac:dyDescent="0.3">
      <c r="A1493">
        <v>1492</v>
      </c>
      <c r="B1493" t="s">
        <v>9</v>
      </c>
      <c r="C1493">
        <v>639148</v>
      </c>
      <c r="D1493" t="s">
        <v>18</v>
      </c>
      <c r="E1493" t="s">
        <v>16</v>
      </c>
      <c r="F1493" t="s">
        <v>12</v>
      </c>
      <c r="G1493" t="s">
        <v>13</v>
      </c>
      <c r="H1493" t="s">
        <v>13</v>
      </c>
      <c r="I1493">
        <v>63</v>
      </c>
      <c r="J1493">
        <f>(moras__2[[#This Row],[EDAD]]-AVERAGE(I:I))/ _xlfn.STDEV.P(I:I)</f>
        <v>1.4888407293160755</v>
      </c>
      <c r="K1493" t="str">
        <f>IF(ABS(moras__2[[#This Row],[Z-Score de edad]])&gt;1.96, "Atípico","Normal")</f>
        <v>Normal</v>
      </c>
      <c r="L1493">
        <f>(moras__2[[#This Row],[SALARIO]]-AVERAGE(C:C)) / _xlfn.STDEV.P(C:C)</f>
        <v>-2.2673338536546354E-2</v>
      </c>
      <c r="M1493" t="str">
        <f>IF(ABS(moras__2[[#This Row],[Z-Score de salario]])&gt;1.96, "Atípico", "Normal")</f>
        <v>Normal</v>
      </c>
      <c r="N1493" s="5">
        <f t="shared" si="69"/>
        <v>639148</v>
      </c>
      <c r="O1493" s="5">
        <f t="shared" si="70"/>
        <v>63</v>
      </c>
      <c r="P1493" s="5" t="str">
        <f t="shared" si="71"/>
        <v>TRABAJADOR INDEPENDIENTE</v>
      </c>
      <c r="Q1493" s="5" t="e">
        <f ca="1">IF($H1493="SI", $O1493, _xludf.NA())</f>
        <v>#NAME?</v>
      </c>
      <c r="R1493" s="5">
        <f>IF($H1493="NO",$O1493, _xludf.NA())</f>
        <v>63</v>
      </c>
      <c r="S1493" s="5" t="e">
        <f ca="1">IF($H1493="SI",$N1493, _xludf.NA())</f>
        <v>#NAME?</v>
      </c>
      <c r="T1493" s="5">
        <f>IF($H1493="NO",$N1493, _xludf.NA())</f>
        <v>639148</v>
      </c>
    </row>
    <row r="1494" spans="1:20" x14ac:dyDescent="0.3">
      <c r="A1494">
        <v>1493</v>
      </c>
      <c r="B1494" t="s">
        <v>9</v>
      </c>
      <c r="C1494">
        <v>435801</v>
      </c>
      <c r="D1494" t="s">
        <v>10</v>
      </c>
      <c r="E1494" t="s">
        <v>16</v>
      </c>
      <c r="F1494" t="s">
        <v>12</v>
      </c>
      <c r="G1494" t="s">
        <v>12</v>
      </c>
      <c r="H1494" t="s">
        <v>13</v>
      </c>
      <c r="I1494">
        <v>47</v>
      </c>
      <c r="J1494">
        <f>(moras__2[[#This Row],[EDAD]]-AVERAGE(I:I))/ _xlfn.STDEV.P(I:I)</f>
        <v>0.35952244279950724</v>
      </c>
      <c r="K1494" t="str">
        <f>IF(ABS(moras__2[[#This Row],[Z-Score de edad]])&gt;1.96, "Atípico","Normal")</f>
        <v>Normal</v>
      </c>
      <c r="L1494">
        <f>(moras__2[[#This Row],[SALARIO]]-AVERAGE(C:C)) / _xlfn.STDEV.P(C:C)</f>
        <v>-0.27343381151571594</v>
      </c>
      <c r="M1494" t="str">
        <f>IF(ABS(moras__2[[#This Row],[Z-Score de salario]])&gt;1.96, "Atípico", "Normal")</f>
        <v>Normal</v>
      </c>
      <c r="N1494" s="5">
        <f t="shared" si="69"/>
        <v>435801</v>
      </c>
      <c r="O1494" s="5">
        <f t="shared" si="70"/>
        <v>47</v>
      </c>
      <c r="P1494" s="5" t="str">
        <f t="shared" si="71"/>
        <v>ASALARIADO</v>
      </c>
      <c r="Q1494" s="5" t="e">
        <f ca="1">IF($H1494="SI", $O1494, _xludf.NA())</f>
        <v>#NAME?</v>
      </c>
      <c r="R1494" s="5">
        <f>IF($H1494="NO",$O1494, _xludf.NA())</f>
        <v>47</v>
      </c>
      <c r="S1494" s="5" t="e">
        <f ca="1">IF($H1494="SI",$N1494, _xludf.NA())</f>
        <v>#NAME?</v>
      </c>
      <c r="T1494" s="5">
        <f>IF($H1494="NO",$N1494, _xludf.NA())</f>
        <v>435801</v>
      </c>
    </row>
    <row r="1495" spans="1:20" x14ac:dyDescent="0.3">
      <c r="A1495">
        <v>1494</v>
      </c>
      <c r="B1495" t="s">
        <v>9</v>
      </c>
      <c r="C1495">
        <v>484829.52</v>
      </c>
      <c r="D1495" t="s">
        <v>10</v>
      </c>
      <c r="E1495" t="s">
        <v>16</v>
      </c>
      <c r="F1495" t="s">
        <v>12</v>
      </c>
      <c r="G1495" t="s">
        <v>13</v>
      </c>
      <c r="H1495" t="s">
        <v>13</v>
      </c>
      <c r="I1495">
        <v>25</v>
      </c>
      <c r="J1495">
        <f>(moras__2[[#This Row],[EDAD]]-AVERAGE(I:I))/ _xlfn.STDEV.P(I:I)</f>
        <v>-1.193290201160774</v>
      </c>
      <c r="K1495" t="str">
        <f>IF(ABS(moras__2[[#This Row],[Z-Score de edad]])&gt;1.96, "Atípico","Normal")</f>
        <v>Normal</v>
      </c>
      <c r="L1495">
        <f>(moras__2[[#This Row],[SALARIO]]-AVERAGE(C:C)) / _xlfn.STDEV.P(C:C)</f>
        <v>-0.21297353983888431</v>
      </c>
      <c r="M1495" t="str">
        <f>IF(ABS(moras__2[[#This Row],[Z-Score de salario]])&gt;1.96, "Atípico", "Normal")</f>
        <v>Normal</v>
      </c>
      <c r="N1495" s="5">
        <f t="shared" si="69"/>
        <v>484829.52</v>
      </c>
      <c r="O1495" s="5">
        <f t="shared" si="70"/>
        <v>25</v>
      </c>
      <c r="P1495" s="5" t="str">
        <f t="shared" si="71"/>
        <v>ASALARIADO</v>
      </c>
      <c r="Q1495" s="5" t="e">
        <f ca="1">IF($H1495="SI", $O1495, _xludf.NA())</f>
        <v>#NAME?</v>
      </c>
      <c r="R1495" s="5">
        <f>IF($H1495="NO",$O1495, _xludf.NA())</f>
        <v>25</v>
      </c>
      <c r="S1495" s="5" t="e">
        <f ca="1">IF($H1495="SI",$N1495, _xludf.NA())</f>
        <v>#NAME?</v>
      </c>
      <c r="T1495" s="5">
        <f>IF($H1495="NO",$N1495, _xludf.NA())</f>
        <v>484829.52</v>
      </c>
    </row>
    <row r="1496" spans="1:20" x14ac:dyDescent="0.3">
      <c r="A1496">
        <v>1495</v>
      </c>
      <c r="B1496" t="s">
        <v>15</v>
      </c>
      <c r="C1496">
        <v>92366.25</v>
      </c>
      <c r="D1496" t="s">
        <v>10</v>
      </c>
      <c r="E1496" t="s">
        <v>11</v>
      </c>
      <c r="F1496" t="s">
        <v>12</v>
      </c>
      <c r="G1496" t="s">
        <v>13</v>
      </c>
      <c r="H1496" t="s">
        <v>13</v>
      </c>
      <c r="I1496">
        <v>23</v>
      </c>
      <c r="J1496">
        <f>(moras__2[[#This Row],[EDAD]]-AVERAGE(I:I))/ _xlfn.STDEV.P(I:I)</f>
        <v>-1.334454986975345</v>
      </c>
      <c r="K1496" t="str">
        <f>IF(ABS(moras__2[[#This Row],[Z-Score de edad]])&gt;1.96, "Atípico","Normal")</f>
        <v>Normal</v>
      </c>
      <c r="L1496">
        <f>(moras__2[[#This Row],[SALARIO]]-AVERAGE(C:C)) / _xlfn.STDEV.P(C:C)</f>
        <v>-0.69694564275730231</v>
      </c>
      <c r="M1496" t="str">
        <f>IF(ABS(moras__2[[#This Row],[Z-Score de salario]])&gt;1.96, "Atípico", "Normal")</f>
        <v>Normal</v>
      </c>
      <c r="N1496" s="5">
        <f t="shared" si="69"/>
        <v>92366.25</v>
      </c>
      <c r="O1496" s="5">
        <f t="shared" si="70"/>
        <v>23</v>
      </c>
      <c r="P1496" s="5" t="str">
        <f t="shared" si="71"/>
        <v>ASALARIADO</v>
      </c>
      <c r="Q1496" s="5" t="e">
        <f ca="1">IF($H1496="SI", $O1496, _xludf.NA())</f>
        <v>#NAME?</v>
      </c>
      <c r="R1496" s="5">
        <f>IF($H1496="NO",$O1496, _xludf.NA())</f>
        <v>23</v>
      </c>
      <c r="S1496" s="5" t="e">
        <f ca="1">IF($H1496="SI",$N1496, _xludf.NA())</f>
        <v>#NAME?</v>
      </c>
      <c r="T1496" s="5">
        <f>IF($H1496="NO",$N1496, _xludf.NA())</f>
        <v>92366.25</v>
      </c>
    </row>
    <row r="1497" spans="1:20" x14ac:dyDescent="0.3">
      <c r="A1497">
        <v>1496</v>
      </c>
      <c r="B1497" t="s">
        <v>15</v>
      </c>
      <c r="C1497">
        <v>863546</v>
      </c>
      <c r="D1497" t="s">
        <v>10</v>
      </c>
      <c r="E1497" t="s">
        <v>11</v>
      </c>
      <c r="F1497" t="s">
        <v>12</v>
      </c>
      <c r="G1497" t="s">
        <v>13</v>
      </c>
      <c r="H1497" t="s">
        <v>12</v>
      </c>
      <c r="I1497">
        <v>31</v>
      </c>
      <c r="J1497">
        <f>(moras__2[[#This Row],[EDAD]]-AVERAGE(I:I))/ _xlfn.STDEV.P(I:I)</f>
        <v>-0.769795843717061</v>
      </c>
      <c r="K1497" t="str">
        <f>IF(ABS(moras__2[[#This Row],[Z-Score de edad]])&gt;1.96, "Atípico","Normal")</f>
        <v>Normal</v>
      </c>
      <c r="L1497">
        <f>(moras__2[[#This Row],[SALARIO]]-AVERAGE(C:C)) / _xlfn.STDEV.P(C:C)</f>
        <v>0.25404649807564705</v>
      </c>
      <c r="M1497" t="str">
        <f>IF(ABS(moras__2[[#This Row],[Z-Score de salario]])&gt;1.96, "Atípico", "Normal")</f>
        <v>Normal</v>
      </c>
      <c r="N1497" s="5">
        <f t="shared" si="69"/>
        <v>863546</v>
      </c>
      <c r="O1497" s="5">
        <f t="shared" si="70"/>
        <v>31</v>
      </c>
      <c r="P1497" s="5" t="str">
        <f t="shared" si="71"/>
        <v>ASALARIADO</v>
      </c>
      <c r="Q1497" s="5">
        <f>IF($H1497="SI", $O1497, _xludf.NA())</f>
        <v>31</v>
      </c>
      <c r="R1497" s="5" t="e">
        <f ca="1">IF($H1497="NO",$O1497, _xludf.NA())</f>
        <v>#NAME?</v>
      </c>
      <c r="S1497" s="5">
        <f>IF($H1497="SI",$N1497, _xludf.NA())</f>
        <v>863546</v>
      </c>
      <c r="T1497" s="5" t="e">
        <f ca="1">IF($H1497="NO",$N1497, _xludf.NA())</f>
        <v>#NAME?</v>
      </c>
    </row>
    <row r="1498" spans="1:20" x14ac:dyDescent="0.3">
      <c r="A1498">
        <v>1497</v>
      </c>
      <c r="B1498" t="s">
        <v>15</v>
      </c>
      <c r="C1498">
        <v>399659</v>
      </c>
      <c r="D1498" t="s">
        <v>18</v>
      </c>
      <c r="E1498" t="s">
        <v>16</v>
      </c>
      <c r="F1498" t="s">
        <v>12</v>
      </c>
      <c r="G1498" t="s">
        <v>12</v>
      </c>
      <c r="H1498" t="s">
        <v>12</v>
      </c>
      <c r="I1498">
        <v>46</v>
      </c>
      <c r="J1498">
        <f>(moras__2[[#This Row],[EDAD]]-AVERAGE(I:I))/ _xlfn.STDEV.P(I:I)</f>
        <v>0.28894004989222172</v>
      </c>
      <c r="K1498" t="str">
        <f>IF(ABS(moras__2[[#This Row],[Z-Score de edad]])&gt;1.96, "Atípico","Normal")</f>
        <v>Normal</v>
      </c>
      <c r="L1498">
        <f>(moras__2[[#This Row],[SALARIO]]-AVERAGE(C:C)) / _xlfn.STDEV.P(C:C)</f>
        <v>-0.31800287333818267</v>
      </c>
      <c r="M1498" t="str">
        <f>IF(ABS(moras__2[[#This Row],[Z-Score de salario]])&gt;1.96, "Atípico", "Normal")</f>
        <v>Normal</v>
      </c>
      <c r="N1498" s="5">
        <f t="shared" si="69"/>
        <v>399659</v>
      </c>
      <c r="O1498" s="5">
        <f t="shared" si="70"/>
        <v>46</v>
      </c>
      <c r="P1498" s="5" t="str">
        <f t="shared" si="71"/>
        <v>TRABAJADOR INDEPENDIENTE</v>
      </c>
      <c r="Q1498" s="5">
        <f>IF($H1498="SI", $O1498, _xludf.NA())</f>
        <v>46</v>
      </c>
      <c r="R1498" s="5" t="e">
        <f ca="1">IF($H1498="NO",$O1498, _xludf.NA())</f>
        <v>#NAME?</v>
      </c>
      <c r="S1498" s="5">
        <f>IF($H1498="SI",$N1498, _xludf.NA())</f>
        <v>399659</v>
      </c>
      <c r="T1498" s="5" t="e">
        <f ca="1">IF($H1498="NO",$N1498, _xludf.NA())</f>
        <v>#NAME?</v>
      </c>
    </row>
    <row r="1499" spans="1:20" x14ac:dyDescent="0.3">
      <c r="A1499">
        <v>1498</v>
      </c>
      <c r="B1499" t="s">
        <v>15</v>
      </c>
      <c r="C1499">
        <v>1940476.41</v>
      </c>
      <c r="D1499" t="s">
        <v>10</v>
      </c>
      <c r="E1499" t="s">
        <v>16</v>
      </c>
      <c r="F1499" t="s">
        <v>12</v>
      </c>
      <c r="G1499" t="s">
        <v>13</v>
      </c>
      <c r="H1499" t="s">
        <v>13</v>
      </c>
      <c r="I1499">
        <v>34</v>
      </c>
      <c r="J1499">
        <f>(moras__2[[#This Row],[EDAD]]-AVERAGE(I:I))/ _xlfn.STDEV.P(I:I)</f>
        <v>-0.55804866499520445</v>
      </c>
      <c r="K1499" t="str">
        <f>IF(ABS(moras__2[[#This Row],[Z-Score de edad]])&gt;1.96, "Atípico","Normal")</f>
        <v>Normal</v>
      </c>
      <c r="L1499">
        <f>(moras__2[[#This Row],[SALARIO]]-AVERAGE(C:C)) / _xlfn.STDEV.P(C:C)</f>
        <v>1.5820797563841098</v>
      </c>
      <c r="M1499" t="str">
        <f>IF(ABS(moras__2[[#This Row],[Z-Score de salario]])&gt;1.96, "Atípico", "Normal")</f>
        <v>Normal</v>
      </c>
      <c r="N1499" s="5">
        <f t="shared" si="69"/>
        <v>1940476.41</v>
      </c>
      <c r="O1499" s="5">
        <f t="shared" si="70"/>
        <v>34</v>
      </c>
      <c r="P1499" s="5" t="str">
        <f t="shared" si="71"/>
        <v>ASALARIADO</v>
      </c>
      <c r="Q1499" s="5" t="e">
        <f ca="1">IF($H1499="SI", $O1499, _xludf.NA())</f>
        <v>#NAME?</v>
      </c>
      <c r="R1499" s="5">
        <f>IF($H1499="NO",$O1499, _xludf.NA())</f>
        <v>34</v>
      </c>
      <c r="S1499" s="5" t="e">
        <f ca="1">IF($H1499="SI",$N1499, _xludf.NA())</f>
        <v>#NAME?</v>
      </c>
      <c r="T1499" s="5">
        <f>IF($H1499="NO",$N1499, _xludf.NA())</f>
        <v>1940476.41</v>
      </c>
    </row>
    <row r="1500" spans="1:20" x14ac:dyDescent="0.3">
      <c r="A1500">
        <v>1499</v>
      </c>
      <c r="B1500" t="s">
        <v>15</v>
      </c>
      <c r="C1500">
        <v>571508</v>
      </c>
      <c r="D1500" t="s">
        <v>10</v>
      </c>
      <c r="E1500" t="s">
        <v>11</v>
      </c>
      <c r="F1500" t="s">
        <v>12</v>
      </c>
      <c r="G1500" t="s">
        <v>13</v>
      </c>
      <c r="H1500" t="s">
        <v>13</v>
      </c>
      <c r="I1500">
        <v>29</v>
      </c>
      <c r="J1500">
        <f>(moras__2[[#This Row],[EDAD]]-AVERAGE(I:I))/ _xlfn.STDEV.P(I:I)</f>
        <v>-0.91096062953163204</v>
      </c>
      <c r="K1500" t="str">
        <f>IF(ABS(moras__2[[#This Row],[Z-Score de edad]])&gt;1.96, "Atípico","Normal")</f>
        <v>Normal</v>
      </c>
      <c r="L1500">
        <f>(moras__2[[#This Row],[SALARIO]]-AVERAGE(C:C)) / _xlfn.STDEV.P(C:C)</f>
        <v>-0.10608464232913258</v>
      </c>
      <c r="M1500" t="str">
        <f>IF(ABS(moras__2[[#This Row],[Z-Score de salario]])&gt;1.96, "Atípico", "Normal")</f>
        <v>Normal</v>
      </c>
      <c r="N1500" s="5">
        <f t="shared" si="69"/>
        <v>571508</v>
      </c>
      <c r="O1500" s="5">
        <f t="shared" si="70"/>
        <v>29</v>
      </c>
      <c r="P1500" s="5" t="str">
        <f t="shared" si="71"/>
        <v>ASALARIADO</v>
      </c>
      <c r="Q1500" s="5" t="e">
        <f ca="1">IF($H1500="SI", $O1500, _xludf.NA())</f>
        <v>#NAME?</v>
      </c>
      <c r="R1500" s="5">
        <f>IF($H1500="NO",$O1500, _xludf.NA())</f>
        <v>29</v>
      </c>
      <c r="S1500" s="5" t="e">
        <f ca="1">IF($H1500="SI",$N1500, _xludf.NA())</f>
        <v>#NAME?</v>
      </c>
      <c r="T1500" s="5">
        <f>IF($H1500="NO",$N1500, _xludf.NA())</f>
        <v>571508</v>
      </c>
    </row>
    <row r="1501" spans="1:20" x14ac:dyDescent="0.3">
      <c r="A1501">
        <v>1500</v>
      </c>
      <c r="B1501" t="s">
        <v>9</v>
      </c>
      <c r="C1501">
        <v>932109.37</v>
      </c>
      <c r="D1501" t="s">
        <v>10</v>
      </c>
      <c r="E1501" t="s">
        <v>16</v>
      </c>
      <c r="F1501" t="s">
        <v>12</v>
      </c>
      <c r="G1501" t="s">
        <v>13</v>
      </c>
      <c r="H1501" t="s">
        <v>13</v>
      </c>
      <c r="I1501">
        <v>41</v>
      </c>
      <c r="J1501">
        <f>(moras__2[[#This Row],[EDAD]]-AVERAGE(I:I))/ _xlfn.STDEV.P(I:I)</f>
        <v>-6.397191464420586E-2</v>
      </c>
      <c r="K1501" t="str">
        <f>IF(ABS(moras__2[[#This Row],[Z-Score de edad]])&gt;1.96, "Atípico","Normal")</f>
        <v>Normal</v>
      </c>
      <c r="L1501">
        <f>(moras__2[[#This Row],[SALARIO]]-AVERAGE(C:C)) / _xlfn.STDEV.P(C:C)</f>
        <v>0.33859646975089086</v>
      </c>
      <c r="M1501" t="str">
        <f>IF(ABS(moras__2[[#This Row],[Z-Score de salario]])&gt;1.96, "Atípico", "Normal")</f>
        <v>Normal</v>
      </c>
      <c r="N1501" s="5">
        <f t="shared" si="69"/>
        <v>932109.37</v>
      </c>
      <c r="O1501" s="5">
        <f t="shared" si="70"/>
        <v>41</v>
      </c>
      <c r="P1501" s="5" t="str">
        <f t="shared" si="71"/>
        <v>ASALARIADO</v>
      </c>
      <c r="Q1501" s="5" t="e">
        <f ca="1">IF($H1501="SI", $O1501, _xludf.NA())</f>
        <v>#NAME?</v>
      </c>
      <c r="R1501" s="5">
        <f>IF($H1501="NO",$O1501, _xludf.NA())</f>
        <v>41</v>
      </c>
      <c r="S1501" s="5" t="e">
        <f ca="1">IF($H1501="SI",$N1501, _xludf.NA())</f>
        <v>#NAME?</v>
      </c>
      <c r="T1501" s="5">
        <f>IF($H1501="NO",$N1501, _xludf.NA())</f>
        <v>932109.37</v>
      </c>
    </row>
    <row r="1502" spans="1:20" x14ac:dyDescent="0.3">
      <c r="A1502">
        <v>1501</v>
      </c>
      <c r="B1502" t="s">
        <v>9</v>
      </c>
      <c r="C1502">
        <v>155000</v>
      </c>
      <c r="D1502" t="s">
        <v>10</v>
      </c>
      <c r="E1502" t="s">
        <v>16</v>
      </c>
      <c r="F1502" t="s">
        <v>12</v>
      </c>
      <c r="G1502" t="s">
        <v>13</v>
      </c>
      <c r="H1502" t="s">
        <v>12</v>
      </c>
      <c r="I1502">
        <v>53</v>
      </c>
      <c r="J1502">
        <f>(moras__2[[#This Row],[EDAD]]-AVERAGE(I:I))/ _xlfn.STDEV.P(I:I)</f>
        <v>0.78301680024322029</v>
      </c>
      <c r="K1502" t="str">
        <f>IF(ABS(moras__2[[#This Row],[Z-Score de edad]])&gt;1.96, "Atípico","Normal")</f>
        <v>Normal</v>
      </c>
      <c r="L1502">
        <f>(moras__2[[#This Row],[SALARIO]]-AVERAGE(C:C)) / _xlfn.STDEV.P(C:C)</f>
        <v>-0.61970787296252261</v>
      </c>
      <c r="M1502" t="str">
        <f>IF(ABS(moras__2[[#This Row],[Z-Score de salario]])&gt;1.96, "Atípico", "Normal")</f>
        <v>Normal</v>
      </c>
      <c r="N1502" s="5">
        <f t="shared" si="69"/>
        <v>155000</v>
      </c>
      <c r="O1502" s="5">
        <f t="shared" si="70"/>
        <v>53</v>
      </c>
      <c r="P1502" s="5" t="str">
        <f t="shared" si="71"/>
        <v>ASALARIADO</v>
      </c>
      <c r="Q1502" s="5">
        <f>IF($H1502="SI", $O1502, _xludf.NA())</f>
        <v>53</v>
      </c>
      <c r="R1502" s="5" t="e">
        <f ca="1">IF($H1502="NO",$O1502, _xludf.NA())</f>
        <v>#NAME?</v>
      </c>
      <c r="S1502" s="5">
        <f>IF($H1502="SI",$N1502, _xludf.NA())</f>
        <v>155000</v>
      </c>
      <c r="T1502" s="5" t="e">
        <f ca="1">IF($H1502="NO",$N1502, _xludf.NA())</f>
        <v>#NAME?</v>
      </c>
    </row>
    <row r="1503" spans="1:20" x14ac:dyDescent="0.3">
      <c r="A1503">
        <v>1502</v>
      </c>
      <c r="B1503" t="s">
        <v>15</v>
      </c>
      <c r="C1503">
        <v>859613</v>
      </c>
      <c r="D1503" t="s">
        <v>10</v>
      </c>
      <c r="E1503" t="s">
        <v>16</v>
      </c>
      <c r="F1503" t="s">
        <v>12</v>
      </c>
      <c r="G1503" t="s">
        <v>13</v>
      </c>
      <c r="H1503" t="s">
        <v>13</v>
      </c>
      <c r="I1503">
        <v>22</v>
      </c>
      <c r="J1503">
        <f>(moras__2[[#This Row],[EDAD]]-AVERAGE(I:I))/ _xlfn.STDEV.P(I:I)</f>
        <v>-1.4050373798826306</v>
      </c>
      <c r="K1503" t="str">
        <f>IF(ABS(moras__2[[#This Row],[Z-Score de edad]])&gt;1.96, "Atípico","Normal")</f>
        <v>Normal</v>
      </c>
      <c r="L1503">
        <f>(moras__2[[#This Row],[SALARIO]]-AVERAGE(C:C)) / _xlfn.STDEV.P(C:C)</f>
        <v>0.24919645878208938</v>
      </c>
      <c r="M1503" t="str">
        <f>IF(ABS(moras__2[[#This Row],[Z-Score de salario]])&gt;1.96, "Atípico", "Normal")</f>
        <v>Normal</v>
      </c>
      <c r="N1503" s="5">
        <f t="shared" si="69"/>
        <v>859613</v>
      </c>
      <c r="O1503" s="5">
        <f t="shared" si="70"/>
        <v>22</v>
      </c>
      <c r="P1503" s="5" t="str">
        <f t="shared" si="71"/>
        <v>ASALARIADO</v>
      </c>
      <c r="Q1503" s="5" t="e">
        <f ca="1">IF($H1503="SI", $O1503, _xludf.NA())</f>
        <v>#NAME?</v>
      </c>
      <c r="R1503" s="5">
        <f>IF($H1503="NO",$O1503, _xludf.NA())</f>
        <v>22</v>
      </c>
      <c r="S1503" s="5" t="e">
        <f ca="1">IF($H1503="SI",$N1503, _xludf.NA())</f>
        <v>#NAME?</v>
      </c>
      <c r="T1503" s="5">
        <f>IF($H1503="NO",$N1503, _xludf.NA())</f>
        <v>859613</v>
      </c>
    </row>
    <row r="1504" spans="1:20" x14ac:dyDescent="0.3">
      <c r="A1504">
        <v>1503</v>
      </c>
      <c r="B1504" t="s">
        <v>15</v>
      </c>
      <c r="C1504">
        <v>159000</v>
      </c>
      <c r="D1504" t="s">
        <v>10</v>
      </c>
      <c r="E1504" t="s">
        <v>16</v>
      </c>
      <c r="F1504" t="s">
        <v>12</v>
      </c>
      <c r="G1504" t="s">
        <v>12</v>
      </c>
      <c r="H1504" t="s">
        <v>12</v>
      </c>
      <c r="I1504">
        <v>49</v>
      </c>
      <c r="J1504">
        <f>(moras__2[[#This Row],[EDAD]]-AVERAGE(I:I))/ _xlfn.STDEV.P(I:I)</f>
        <v>0.50068722861407822</v>
      </c>
      <c r="K1504" t="str">
        <f>IF(ABS(moras__2[[#This Row],[Z-Score de edad]])&gt;1.96, "Atípico","Normal")</f>
        <v>Normal</v>
      </c>
      <c r="L1504">
        <f>(moras__2[[#This Row],[SALARIO]]-AVERAGE(C:C)) / _xlfn.STDEV.P(C:C)</f>
        <v>-0.6147752115909918</v>
      </c>
      <c r="M1504" t="str">
        <f>IF(ABS(moras__2[[#This Row],[Z-Score de salario]])&gt;1.96, "Atípico", "Normal")</f>
        <v>Normal</v>
      </c>
      <c r="N1504" s="5">
        <f t="shared" si="69"/>
        <v>159000</v>
      </c>
      <c r="O1504" s="5">
        <f t="shared" si="70"/>
        <v>49</v>
      </c>
      <c r="P1504" s="5" t="str">
        <f t="shared" si="71"/>
        <v>ASALARIADO</v>
      </c>
      <c r="Q1504" s="5">
        <f>IF($H1504="SI", $O1504, _xludf.NA())</f>
        <v>49</v>
      </c>
      <c r="R1504" s="5" t="e">
        <f ca="1">IF($H1504="NO",$O1504, _xludf.NA())</f>
        <v>#NAME?</v>
      </c>
      <c r="S1504" s="5">
        <f>IF($H1504="SI",$N1504, _xludf.NA())</f>
        <v>159000</v>
      </c>
      <c r="T1504" s="5" t="e">
        <f ca="1">IF($H1504="NO",$N1504, _xludf.NA())</f>
        <v>#NAME?</v>
      </c>
    </row>
    <row r="1505" spans="1:20" x14ac:dyDescent="0.3">
      <c r="A1505">
        <v>1504</v>
      </c>
      <c r="B1505" t="s">
        <v>9</v>
      </c>
      <c r="C1505">
        <v>540083</v>
      </c>
      <c r="D1505" t="s">
        <v>18</v>
      </c>
      <c r="E1505" t="s">
        <v>16</v>
      </c>
      <c r="F1505" t="s">
        <v>12</v>
      </c>
      <c r="G1505" t="s">
        <v>13</v>
      </c>
      <c r="H1505" t="s">
        <v>12</v>
      </c>
      <c r="I1505">
        <v>60</v>
      </c>
      <c r="J1505">
        <f>(moras__2[[#This Row],[EDAD]]-AVERAGE(I:I))/ _xlfn.STDEV.P(I:I)</f>
        <v>1.2770935505942189</v>
      </c>
      <c r="K1505" t="str">
        <f>IF(ABS(moras__2[[#This Row],[Z-Score de edad]])&gt;1.96, "Atípico","Normal")</f>
        <v>Normal</v>
      </c>
      <c r="L1505">
        <f>(moras__2[[#This Row],[SALARIO]]-AVERAGE(C:C)) / _xlfn.STDEV.P(C:C)</f>
        <v>-0.1448368632292216</v>
      </c>
      <c r="M1505" t="str">
        <f>IF(ABS(moras__2[[#This Row],[Z-Score de salario]])&gt;1.96, "Atípico", "Normal")</f>
        <v>Normal</v>
      </c>
      <c r="N1505" s="5">
        <f t="shared" si="69"/>
        <v>540083</v>
      </c>
      <c r="O1505" s="5">
        <f t="shared" si="70"/>
        <v>60</v>
      </c>
      <c r="P1505" s="5" t="str">
        <f t="shared" si="71"/>
        <v>TRABAJADOR INDEPENDIENTE</v>
      </c>
      <c r="Q1505" s="5">
        <f>IF($H1505="SI", $O1505, _xludf.NA())</f>
        <v>60</v>
      </c>
      <c r="R1505" s="5" t="e">
        <f ca="1">IF($H1505="NO",$O1505, _xludf.NA())</f>
        <v>#NAME?</v>
      </c>
      <c r="S1505" s="5">
        <f>IF($H1505="SI",$N1505, _xludf.NA())</f>
        <v>540083</v>
      </c>
      <c r="T1505" s="5" t="e">
        <f ca="1">IF($H1505="NO",$N1505, _xludf.NA())</f>
        <v>#NAME?</v>
      </c>
    </row>
    <row r="1506" spans="1:20" x14ac:dyDescent="0.3">
      <c r="A1506">
        <v>1505</v>
      </c>
      <c r="B1506" t="s">
        <v>9</v>
      </c>
      <c r="C1506">
        <v>2817770</v>
      </c>
      <c r="D1506" t="s">
        <v>10</v>
      </c>
      <c r="E1506" t="s">
        <v>11</v>
      </c>
      <c r="F1506" t="s">
        <v>12</v>
      </c>
      <c r="G1506" t="s">
        <v>13</v>
      </c>
      <c r="H1506" t="s">
        <v>13</v>
      </c>
      <c r="I1506">
        <v>59</v>
      </c>
      <c r="J1506">
        <f>(moras__2[[#This Row],[EDAD]]-AVERAGE(I:I))/ _xlfn.STDEV.P(I:I)</f>
        <v>1.2065111576869334</v>
      </c>
      <c r="K1506" t="str">
        <f>IF(ABS(moras__2[[#This Row],[Z-Score de edad]])&gt;1.96, "Atípico","Normal")</f>
        <v>Normal</v>
      </c>
      <c r="L1506">
        <f>(moras__2[[#This Row],[SALARIO]]-AVERAGE(C:C)) / _xlfn.STDEV.P(C:C)</f>
        <v>2.6639278071052597</v>
      </c>
      <c r="M1506" t="str">
        <f>IF(ABS(moras__2[[#This Row],[Z-Score de salario]])&gt;1.96, "Atípico", "Normal")</f>
        <v>Atípico</v>
      </c>
      <c r="N1506" s="5">
        <f t="shared" si="69"/>
        <v>2817770</v>
      </c>
      <c r="O1506" s="5">
        <f t="shared" si="70"/>
        <v>59</v>
      </c>
      <c r="P1506" s="5" t="str">
        <f t="shared" si="71"/>
        <v>ASALARIADO</v>
      </c>
      <c r="Q1506" s="5" t="e">
        <f ca="1">IF($H1506="SI", $O1506, _xludf.NA())</f>
        <v>#NAME?</v>
      </c>
      <c r="R1506" s="5">
        <f>IF($H1506="NO",$O1506, _xludf.NA())</f>
        <v>59</v>
      </c>
      <c r="S1506" s="5" t="e">
        <f ca="1">IF($H1506="SI",$N1506, _xludf.NA())</f>
        <v>#NAME?</v>
      </c>
      <c r="T1506" s="5">
        <f>IF($H1506="NO",$N1506, _xludf.NA())</f>
        <v>2817770</v>
      </c>
    </row>
    <row r="1507" spans="1:20" x14ac:dyDescent="0.3">
      <c r="A1507">
        <v>1506</v>
      </c>
      <c r="B1507" t="s">
        <v>15</v>
      </c>
      <c r="C1507">
        <v>688069.8</v>
      </c>
      <c r="D1507" t="s">
        <v>10</v>
      </c>
      <c r="E1507" t="s">
        <v>16</v>
      </c>
      <c r="F1507" t="s">
        <v>12</v>
      </c>
      <c r="G1507" t="s">
        <v>12</v>
      </c>
      <c r="H1507" t="s">
        <v>13</v>
      </c>
      <c r="I1507">
        <v>25</v>
      </c>
      <c r="J1507">
        <f>(moras__2[[#This Row],[EDAD]]-AVERAGE(I:I))/ _xlfn.STDEV.P(I:I)</f>
        <v>-1.193290201160774</v>
      </c>
      <c r="K1507" t="str">
        <f>IF(ABS(moras__2[[#This Row],[Z-Score de edad]])&gt;1.96, "Atípico","Normal")</f>
        <v>Normal</v>
      </c>
      <c r="L1507">
        <f>(moras__2[[#This Row],[SALARIO]]-AVERAGE(C:C)) / _xlfn.STDEV.P(C:C)</f>
        <v>3.7655329734892863E-2</v>
      </c>
      <c r="M1507" t="str">
        <f>IF(ABS(moras__2[[#This Row],[Z-Score de salario]])&gt;1.96, "Atípico", "Normal")</f>
        <v>Normal</v>
      </c>
      <c r="N1507" s="5">
        <f t="shared" si="69"/>
        <v>688069.8</v>
      </c>
      <c r="O1507" s="5">
        <f t="shared" si="70"/>
        <v>25</v>
      </c>
      <c r="P1507" s="5" t="str">
        <f t="shared" si="71"/>
        <v>ASALARIADO</v>
      </c>
      <c r="Q1507" s="5" t="e">
        <f ca="1">IF($H1507="SI", $O1507, _xludf.NA())</f>
        <v>#NAME?</v>
      </c>
      <c r="R1507" s="5">
        <f>IF($H1507="NO",$O1507, _xludf.NA())</f>
        <v>25</v>
      </c>
      <c r="S1507" s="5" t="e">
        <f ca="1">IF($H1507="SI",$N1507, _xludf.NA())</f>
        <v>#NAME?</v>
      </c>
      <c r="T1507" s="5">
        <f>IF($H1507="NO",$N1507, _xludf.NA())</f>
        <v>688069.8</v>
      </c>
    </row>
    <row r="1508" spans="1:20" x14ac:dyDescent="0.3">
      <c r="A1508">
        <v>1507</v>
      </c>
      <c r="B1508" t="s">
        <v>15</v>
      </c>
      <c r="C1508">
        <v>361500</v>
      </c>
      <c r="D1508" t="s">
        <v>10</v>
      </c>
      <c r="E1508" t="s">
        <v>16</v>
      </c>
      <c r="F1508" t="s">
        <v>12</v>
      </c>
      <c r="G1508" t="s">
        <v>13</v>
      </c>
      <c r="H1508" t="s">
        <v>12</v>
      </c>
      <c r="I1508">
        <v>49</v>
      </c>
      <c r="J1508">
        <f>(moras__2[[#This Row],[EDAD]]-AVERAGE(I:I))/ _xlfn.STDEV.P(I:I)</f>
        <v>0.50068722861407822</v>
      </c>
      <c r="K1508" t="str">
        <f>IF(ABS(moras__2[[#This Row],[Z-Score de edad]])&gt;1.96, "Atípico","Normal")</f>
        <v>Normal</v>
      </c>
      <c r="L1508">
        <f>(moras__2[[#This Row],[SALARIO]]-AVERAGE(C:C)) / _xlfn.STDEV.P(C:C)</f>
        <v>-0.36505922965724386</v>
      </c>
      <c r="M1508" t="str">
        <f>IF(ABS(moras__2[[#This Row],[Z-Score de salario]])&gt;1.96, "Atípico", "Normal")</f>
        <v>Normal</v>
      </c>
      <c r="N1508" s="5">
        <f t="shared" si="69"/>
        <v>361500</v>
      </c>
      <c r="O1508" s="5">
        <f t="shared" si="70"/>
        <v>49</v>
      </c>
      <c r="P1508" s="5" t="str">
        <f t="shared" si="71"/>
        <v>ASALARIADO</v>
      </c>
      <c r="Q1508" s="5">
        <f>IF($H1508="SI", $O1508, _xludf.NA())</f>
        <v>49</v>
      </c>
      <c r="R1508" s="5" t="e">
        <f ca="1">IF($H1508="NO",$O1508, _xludf.NA())</f>
        <v>#NAME?</v>
      </c>
      <c r="S1508" s="5">
        <f>IF($H1508="SI",$N1508, _xludf.NA())</f>
        <v>361500</v>
      </c>
      <c r="T1508" s="5" t="e">
        <f ca="1">IF($H1508="NO",$N1508, _xludf.NA())</f>
        <v>#NAME?</v>
      </c>
    </row>
    <row r="1509" spans="1:20" x14ac:dyDescent="0.3">
      <c r="A1509">
        <v>1508</v>
      </c>
      <c r="B1509" t="s">
        <v>15</v>
      </c>
      <c r="C1509">
        <v>937245</v>
      </c>
      <c r="D1509" t="s">
        <v>18</v>
      </c>
      <c r="E1509" t="s">
        <v>16</v>
      </c>
      <c r="F1509" t="s">
        <v>12</v>
      </c>
      <c r="G1509" t="s">
        <v>13</v>
      </c>
      <c r="H1509" t="s">
        <v>12</v>
      </c>
      <c r="I1509">
        <v>61</v>
      </c>
      <c r="J1509">
        <f>(moras__2[[#This Row],[EDAD]]-AVERAGE(I:I))/ _xlfn.STDEV.P(I:I)</f>
        <v>1.3476759435015044</v>
      </c>
      <c r="K1509" t="str">
        <f>IF(ABS(moras__2[[#This Row],[Z-Score de edad]])&gt;1.96, "Atípico","Normal")</f>
        <v>Normal</v>
      </c>
      <c r="L1509">
        <f>(moras__2[[#This Row],[SALARIO]]-AVERAGE(C:C)) / _xlfn.STDEV.P(C:C)</f>
        <v>0.34492955068075959</v>
      </c>
      <c r="M1509" t="str">
        <f>IF(ABS(moras__2[[#This Row],[Z-Score de salario]])&gt;1.96, "Atípico", "Normal")</f>
        <v>Normal</v>
      </c>
      <c r="N1509" s="5">
        <f t="shared" si="69"/>
        <v>937245</v>
      </c>
      <c r="O1509" s="5">
        <f t="shared" si="70"/>
        <v>61</v>
      </c>
      <c r="P1509" s="5" t="str">
        <f t="shared" si="71"/>
        <v>TRABAJADOR INDEPENDIENTE</v>
      </c>
      <c r="Q1509" s="5">
        <f>IF($H1509="SI", $O1509, _xludf.NA())</f>
        <v>61</v>
      </c>
      <c r="R1509" s="5" t="e">
        <f ca="1">IF($H1509="NO",$O1509, _xludf.NA())</f>
        <v>#NAME?</v>
      </c>
      <c r="S1509" s="5">
        <f>IF($H1509="SI",$N1509, _xludf.NA())</f>
        <v>937245</v>
      </c>
      <c r="T1509" s="5" t="e">
        <f ca="1">IF($H1509="NO",$N1509, _xludf.NA())</f>
        <v>#NAME?</v>
      </c>
    </row>
    <row r="1510" spans="1:20" x14ac:dyDescent="0.3">
      <c r="A1510">
        <v>1509</v>
      </c>
      <c r="B1510" t="s">
        <v>9</v>
      </c>
      <c r="C1510">
        <v>1858320</v>
      </c>
      <c r="D1510" t="s">
        <v>10</v>
      </c>
      <c r="E1510" t="s">
        <v>16</v>
      </c>
      <c r="F1510" t="s">
        <v>12</v>
      </c>
      <c r="G1510" t="s">
        <v>13</v>
      </c>
      <c r="H1510" t="s">
        <v>13</v>
      </c>
      <c r="I1510">
        <v>36</v>
      </c>
      <c r="J1510">
        <f>(moras__2[[#This Row],[EDAD]]-AVERAGE(I:I))/ _xlfn.STDEV.P(I:I)</f>
        <v>-0.41688387918063341</v>
      </c>
      <c r="K1510" t="str">
        <f>IF(ABS(moras__2[[#This Row],[Z-Score de edad]])&gt;1.96, "Atípico","Normal")</f>
        <v>Normal</v>
      </c>
      <c r="L1510">
        <f>(moras__2[[#This Row],[SALARIO]]-AVERAGE(C:C)) / _xlfn.STDEV.P(C:C)</f>
        <v>1.4807673188764479</v>
      </c>
      <c r="M1510" t="str">
        <f>IF(ABS(moras__2[[#This Row],[Z-Score de salario]])&gt;1.96, "Atípico", "Normal")</f>
        <v>Normal</v>
      </c>
      <c r="N1510" s="5">
        <f t="shared" si="69"/>
        <v>1858320</v>
      </c>
      <c r="O1510" s="5">
        <f t="shared" si="70"/>
        <v>36</v>
      </c>
      <c r="P1510" s="5" t="str">
        <f t="shared" si="71"/>
        <v>ASALARIADO</v>
      </c>
      <c r="Q1510" s="5" t="e">
        <f ca="1">IF($H1510="SI", $O1510, _xludf.NA())</f>
        <v>#NAME?</v>
      </c>
      <c r="R1510" s="5">
        <f>IF($H1510="NO",$O1510, _xludf.NA())</f>
        <v>36</v>
      </c>
      <c r="S1510" s="5" t="e">
        <f ca="1">IF($H1510="SI",$N1510, _xludf.NA())</f>
        <v>#NAME?</v>
      </c>
      <c r="T1510" s="5">
        <f>IF($H1510="NO",$N1510, _xludf.NA())</f>
        <v>1858320</v>
      </c>
    </row>
    <row r="1511" spans="1:20" x14ac:dyDescent="0.3">
      <c r="A1511">
        <v>1510</v>
      </c>
      <c r="B1511" t="s">
        <v>9</v>
      </c>
      <c r="C1511">
        <v>297046</v>
      </c>
      <c r="D1511" t="s">
        <v>18</v>
      </c>
      <c r="E1511" t="s">
        <v>16</v>
      </c>
      <c r="F1511" t="s">
        <v>12</v>
      </c>
      <c r="G1511" t="s">
        <v>12</v>
      </c>
      <c r="H1511" t="s">
        <v>12</v>
      </c>
      <c r="I1511">
        <v>29</v>
      </c>
      <c r="J1511">
        <f>(moras__2[[#This Row],[EDAD]]-AVERAGE(I:I))/ _xlfn.STDEV.P(I:I)</f>
        <v>-0.91096062953163204</v>
      </c>
      <c r="K1511" t="str">
        <f>IF(ABS(moras__2[[#This Row],[Z-Score de edad]])&gt;1.96, "Atípico","Normal")</f>
        <v>Normal</v>
      </c>
      <c r="L1511">
        <f>(moras__2[[#This Row],[SALARIO]]-AVERAGE(C:C)) / _xlfn.STDEV.P(C:C)</f>
        <v>-0.44454166866740574</v>
      </c>
      <c r="M1511" t="str">
        <f>IF(ABS(moras__2[[#This Row],[Z-Score de salario]])&gt;1.96, "Atípico", "Normal")</f>
        <v>Normal</v>
      </c>
      <c r="N1511" s="5">
        <f t="shared" si="69"/>
        <v>297046</v>
      </c>
      <c r="O1511" s="5">
        <f t="shared" si="70"/>
        <v>29</v>
      </c>
      <c r="P1511" s="5" t="str">
        <f t="shared" si="71"/>
        <v>TRABAJADOR INDEPENDIENTE</v>
      </c>
      <c r="Q1511" s="5">
        <f>IF($H1511="SI", $O1511, _xludf.NA())</f>
        <v>29</v>
      </c>
      <c r="R1511" s="5" t="e">
        <f ca="1">IF($H1511="NO",$O1511, _xludf.NA())</f>
        <v>#NAME?</v>
      </c>
      <c r="S1511" s="5">
        <f>IF($H1511="SI",$N1511, _xludf.NA())</f>
        <v>297046</v>
      </c>
      <c r="T1511" s="5" t="e">
        <f ca="1">IF($H1511="NO",$N1511, _xludf.NA())</f>
        <v>#NAME?</v>
      </c>
    </row>
    <row r="1512" spans="1:20" x14ac:dyDescent="0.3">
      <c r="A1512">
        <v>1511</v>
      </c>
      <c r="B1512" t="s">
        <v>9</v>
      </c>
      <c r="C1512">
        <v>546457.48</v>
      </c>
      <c r="D1512" t="s">
        <v>10</v>
      </c>
      <c r="E1512" t="s">
        <v>16</v>
      </c>
      <c r="F1512" t="s">
        <v>12</v>
      </c>
      <c r="G1512" t="s">
        <v>13</v>
      </c>
      <c r="H1512" t="s">
        <v>13</v>
      </c>
      <c r="I1512">
        <v>33</v>
      </c>
      <c r="J1512">
        <f>(moras__2[[#This Row],[EDAD]]-AVERAGE(I:I))/ _xlfn.STDEV.P(I:I)</f>
        <v>-0.62863105790248996</v>
      </c>
      <c r="K1512" t="str">
        <f>IF(ABS(moras__2[[#This Row],[Z-Score de edad]])&gt;1.96, "Atípico","Normal")</f>
        <v>Normal</v>
      </c>
      <c r="L1512">
        <f>(moras__2[[#This Row],[SALARIO]]-AVERAGE(C:C)) / _xlfn.STDEV.P(C:C)</f>
        <v>-0.13697607541432266</v>
      </c>
      <c r="M1512" t="str">
        <f>IF(ABS(moras__2[[#This Row],[Z-Score de salario]])&gt;1.96, "Atípico", "Normal")</f>
        <v>Normal</v>
      </c>
      <c r="N1512" s="5">
        <f t="shared" si="69"/>
        <v>546457.48</v>
      </c>
      <c r="O1512" s="5">
        <f t="shared" si="70"/>
        <v>33</v>
      </c>
      <c r="P1512" s="5" t="str">
        <f t="shared" si="71"/>
        <v>ASALARIADO</v>
      </c>
      <c r="Q1512" s="5" t="e">
        <f ca="1">IF($H1512="SI", $O1512, _xludf.NA())</f>
        <v>#NAME?</v>
      </c>
      <c r="R1512" s="5">
        <f>IF($H1512="NO",$O1512, _xludf.NA())</f>
        <v>33</v>
      </c>
      <c r="S1512" s="5" t="e">
        <f ca="1">IF($H1512="SI",$N1512, _xludf.NA())</f>
        <v>#NAME?</v>
      </c>
      <c r="T1512" s="5">
        <f>IF($H1512="NO",$N1512, _xludf.NA())</f>
        <v>546457.48</v>
      </c>
    </row>
    <row r="1513" spans="1:20" x14ac:dyDescent="0.3">
      <c r="A1513">
        <v>1512</v>
      </c>
      <c r="B1513" t="s">
        <v>9</v>
      </c>
      <c r="C1513">
        <v>297044</v>
      </c>
      <c r="D1513" t="s">
        <v>19</v>
      </c>
      <c r="E1513" t="s">
        <v>16</v>
      </c>
      <c r="F1513" t="s">
        <v>12</v>
      </c>
      <c r="G1513" t="s">
        <v>13</v>
      </c>
      <c r="H1513" t="s">
        <v>13</v>
      </c>
      <c r="I1513">
        <v>61</v>
      </c>
      <c r="J1513">
        <f>(moras__2[[#This Row],[EDAD]]-AVERAGE(I:I))/ _xlfn.STDEV.P(I:I)</f>
        <v>1.3476759435015044</v>
      </c>
      <c r="K1513" t="str">
        <f>IF(ABS(moras__2[[#This Row],[Z-Score de edad]])&gt;1.96, "Atípico","Normal")</f>
        <v>Normal</v>
      </c>
      <c r="L1513">
        <f>(moras__2[[#This Row],[SALARIO]]-AVERAGE(C:C)) / _xlfn.STDEV.P(C:C)</f>
        <v>-0.44454413499809153</v>
      </c>
      <c r="M1513" t="str">
        <f>IF(ABS(moras__2[[#This Row],[Z-Score de salario]])&gt;1.96, "Atípico", "Normal")</f>
        <v>Normal</v>
      </c>
      <c r="N1513" s="5">
        <f t="shared" si="69"/>
        <v>297044</v>
      </c>
      <c r="O1513" s="5">
        <f t="shared" si="70"/>
        <v>61</v>
      </c>
      <c r="P1513" s="5" t="str">
        <f t="shared" si="71"/>
        <v>CONVENIOS ESPECIALES DE TRABAJADORES INDEPENDIENTES</v>
      </c>
      <c r="Q1513" s="5" t="e">
        <f ca="1">IF($H1513="SI", $O1513, _xludf.NA())</f>
        <v>#NAME?</v>
      </c>
      <c r="R1513" s="5">
        <f>IF($H1513="NO",$O1513, _xludf.NA())</f>
        <v>61</v>
      </c>
      <c r="S1513" s="5" t="e">
        <f ca="1">IF($H1513="SI",$N1513, _xludf.NA())</f>
        <v>#NAME?</v>
      </c>
      <c r="T1513" s="5">
        <f>IF($H1513="NO",$N1513, _xludf.NA())</f>
        <v>297044</v>
      </c>
    </row>
    <row r="1514" spans="1:20" x14ac:dyDescent="0.3">
      <c r="A1514">
        <v>1513</v>
      </c>
      <c r="B1514" t="s">
        <v>15</v>
      </c>
      <c r="C1514">
        <v>120000</v>
      </c>
      <c r="D1514" t="s">
        <v>10</v>
      </c>
      <c r="E1514" t="s">
        <v>16</v>
      </c>
      <c r="F1514" t="s">
        <v>12</v>
      </c>
      <c r="G1514" t="s">
        <v>13</v>
      </c>
      <c r="H1514" t="s">
        <v>13</v>
      </c>
      <c r="I1514">
        <v>42</v>
      </c>
      <c r="J1514">
        <f>(moras__2[[#This Row],[EDAD]]-AVERAGE(I:I))/ _xlfn.STDEV.P(I:I)</f>
        <v>6.6104782630796582E-3</v>
      </c>
      <c r="K1514" t="str">
        <f>IF(ABS(moras__2[[#This Row],[Z-Score de edad]])&gt;1.96, "Atípico","Normal")</f>
        <v>Normal</v>
      </c>
      <c r="L1514">
        <f>(moras__2[[#This Row],[SALARIO]]-AVERAGE(C:C)) / _xlfn.STDEV.P(C:C)</f>
        <v>-0.66286865996341726</v>
      </c>
      <c r="M1514" t="str">
        <f>IF(ABS(moras__2[[#This Row],[Z-Score de salario]])&gt;1.96, "Atípico", "Normal")</f>
        <v>Normal</v>
      </c>
      <c r="N1514" s="5">
        <f t="shared" si="69"/>
        <v>120000</v>
      </c>
      <c r="O1514" s="5">
        <f t="shared" si="70"/>
        <v>42</v>
      </c>
      <c r="P1514" s="5" t="str">
        <f t="shared" si="71"/>
        <v>ASALARIADO</v>
      </c>
      <c r="Q1514" s="5" t="e">
        <f ca="1">IF($H1514="SI", $O1514, _xludf.NA())</f>
        <v>#NAME?</v>
      </c>
      <c r="R1514" s="5">
        <f>IF($H1514="NO",$O1514, _xludf.NA())</f>
        <v>42</v>
      </c>
      <c r="S1514" s="5" t="e">
        <f ca="1">IF($H1514="SI",$N1514, _xludf.NA())</f>
        <v>#NAME?</v>
      </c>
      <c r="T1514" s="5">
        <f>IF($H1514="NO",$N1514, _xludf.NA())</f>
        <v>120000</v>
      </c>
    </row>
    <row r="1515" spans="1:20" x14ac:dyDescent="0.3">
      <c r="A1515">
        <v>1514</v>
      </c>
      <c r="B1515" t="s">
        <v>15</v>
      </c>
      <c r="C1515">
        <v>1296001.6000000001</v>
      </c>
      <c r="D1515" t="s">
        <v>10</v>
      </c>
      <c r="E1515" t="s">
        <v>11</v>
      </c>
      <c r="F1515" t="s">
        <v>12</v>
      </c>
      <c r="G1515" t="s">
        <v>13</v>
      </c>
      <c r="H1515" t="s">
        <v>13</v>
      </c>
      <c r="I1515">
        <v>47</v>
      </c>
      <c r="J1515">
        <f>(moras__2[[#This Row],[EDAD]]-AVERAGE(I:I))/ _xlfn.STDEV.P(I:I)</f>
        <v>0.35952244279950724</v>
      </c>
      <c r="K1515" t="str">
        <f>IF(ABS(moras__2[[#This Row],[Z-Score de edad]])&gt;1.96, "Atípico","Normal")</f>
        <v>Normal</v>
      </c>
      <c r="L1515">
        <f>(moras__2[[#This Row],[SALARIO]]-AVERAGE(C:C)) / _xlfn.STDEV.P(C:C)</f>
        <v>0.78733575633119346</v>
      </c>
      <c r="M1515" t="str">
        <f>IF(ABS(moras__2[[#This Row],[Z-Score de salario]])&gt;1.96, "Atípico", "Normal")</f>
        <v>Normal</v>
      </c>
      <c r="N1515" s="5">
        <f t="shared" si="69"/>
        <v>1296001.6000000001</v>
      </c>
      <c r="O1515" s="5">
        <f t="shared" si="70"/>
        <v>47</v>
      </c>
      <c r="P1515" s="5" t="str">
        <f t="shared" si="71"/>
        <v>ASALARIADO</v>
      </c>
      <c r="Q1515" s="5" t="e">
        <f ca="1">IF($H1515="SI", $O1515, _xludf.NA())</f>
        <v>#NAME?</v>
      </c>
      <c r="R1515" s="5">
        <f>IF($H1515="NO",$O1515, _xludf.NA())</f>
        <v>47</v>
      </c>
      <c r="S1515" s="5" t="e">
        <f ca="1">IF($H1515="SI",$N1515, _xludf.NA())</f>
        <v>#NAME?</v>
      </c>
      <c r="T1515" s="5">
        <f>IF($H1515="NO",$N1515, _xludf.NA())</f>
        <v>1296001.6000000001</v>
      </c>
    </row>
    <row r="1516" spans="1:20" x14ac:dyDescent="0.3">
      <c r="A1516">
        <v>1515</v>
      </c>
      <c r="B1516" t="s">
        <v>9</v>
      </c>
      <c r="C1516">
        <v>1346350</v>
      </c>
      <c r="D1516" t="s">
        <v>10</v>
      </c>
      <c r="E1516" t="s">
        <v>16</v>
      </c>
      <c r="F1516" t="s">
        <v>12</v>
      </c>
      <c r="G1516" t="s">
        <v>13</v>
      </c>
      <c r="H1516" t="s">
        <v>13</v>
      </c>
      <c r="I1516">
        <v>47</v>
      </c>
      <c r="J1516">
        <f>(moras__2[[#This Row],[EDAD]]-AVERAGE(I:I))/ _xlfn.STDEV.P(I:I)</f>
        <v>0.35952244279950724</v>
      </c>
      <c r="K1516" t="str">
        <f>IF(ABS(moras__2[[#This Row],[Z-Score de edad]])&gt;1.96, "Atípico","Normal")</f>
        <v>Normal</v>
      </c>
      <c r="L1516">
        <f>(moras__2[[#This Row],[SALARIO]]-AVERAGE(C:C)) / _xlfn.STDEV.P(C:C)</f>
        <v>0.84942365828078892</v>
      </c>
      <c r="M1516" t="str">
        <f>IF(ABS(moras__2[[#This Row],[Z-Score de salario]])&gt;1.96, "Atípico", "Normal")</f>
        <v>Normal</v>
      </c>
      <c r="N1516" s="5">
        <f t="shared" si="69"/>
        <v>1346350</v>
      </c>
      <c r="O1516" s="5">
        <f t="shared" si="70"/>
        <v>47</v>
      </c>
      <c r="P1516" s="5" t="str">
        <f t="shared" si="71"/>
        <v>ASALARIADO</v>
      </c>
      <c r="Q1516" s="5" t="e">
        <f ca="1">IF($H1516="SI", $O1516, _xludf.NA())</f>
        <v>#NAME?</v>
      </c>
      <c r="R1516" s="5">
        <f>IF($H1516="NO",$O1516, _xludf.NA())</f>
        <v>47</v>
      </c>
      <c r="S1516" s="5" t="e">
        <f ca="1">IF($H1516="SI",$N1516, _xludf.NA())</f>
        <v>#NAME?</v>
      </c>
      <c r="T1516" s="5">
        <f>IF($H1516="NO",$N1516, _xludf.NA())</f>
        <v>1346350</v>
      </c>
    </row>
    <row r="1517" spans="1:20" x14ac:dyDescent="0.3">
      <c r="A1517">
        <v>1516</v>
      </c>
      <c r="B1517" t="s">
        <v>15</v>
      </c>
      <c r="C1517">
        <v>1089100</v>
      </c>
      <c r="D1517" t="s">
        <v>10</v>
      </c>
      <c r="E1517" t="s">
        <v>16</v>
      </c>
      <c r="F1517" t="s">
        <v>12</v>
      </c>
      <c r="G1517" t="s">
        <v>13</v>
      </c>
      <c r="H1517" t="s">
        <v>13</v>
      </c>
      <c r="I1517">
        <v>35</v>
      </c>
      <c r="J1517">
        <f>(moras__2[[#This Row],[EDAD]]-AVERAGE(I:I))/ _xlfn.STDEV.P(I:I)</f>
        <v>-0.48746627208791893</v>
      </c>
      <c r="K1517" t="str">
        <f>IF(ABS(moras__2[[#This Row],[Z-Score de edad]])&gt;1.96, "Atípico","Normal")</f>
        <v>Normal</v>
      </c>
      <c r="L1517">
        <f>(moras__2[[#This Row],[SALARIO]]-AVERAGE(C:C)) / _xlfn.STDEV.P(C:C)</f>
        <v>0.53219187382421285</v>
      </c>
      <c r="M1517" t="str">
        <f>IF(ABS(moras__2[[#This Row],[Z-Score de salario]])&gt;1.96, "Atípico", "Normal")</f>
        <v>Normal</v>
      </c>
      <c r="N1517" s="5">
        <f t="shared" si="69"/>
        <v>1089100</v>
      </c>
      <c r="O1517" s="5">
        <f t="shared" si="70"/>
        <v>35</v>
      </c>
      <c r="P1517" s="5" t="str">
        <f t="shared" si="71"/>
        <v>ASALARIADO</v>
      </c>
      <c r="Q1517" s="5" t="e">
        <f ca="1">IF($H1517="SI", $O1517, _xludf.NA())</f>
        <v>#NAME?</v>
      </c>
      <c r="R1517" s="5">
        <f>IF($H1517="NO",$O1517, _xludf.NA())</f>
        <v>35</v>
      </c>
      <c r="S1517" s="5" t="e">
        <f ca="1">IF($H1517="SI",$N1517, _xludf.NA())</f>
        <v>#NAME?</v>
      </c>
      <c r="T1517" s="5">
        <f>IF($H1517="NO",$N1517, _xludf.NA())</f>
        <v>1089100</v>
      </c>
    </row>
    <row r="1518" spans="1:20" x14ac:dyDescent="0.3">
      <c r="A1518">
        <v>1517</v>
      </c>
      <c r="B1518" t="s">
        <v>9</v>
      </c>
      <c r="C1518">
        <v>766610</v>
      </c>
      <c r="D1518" t="s">
        <v>10</v>
      </c>
      <c r="E1518" t="s">
        <v>11</v>
      </c>
      <c r="F1518" t="s">
        <v>12</v>
      </c>
      <c r="G1518" t="s">
        <v>13</v>
      </c>
      <c r="H1518" t="s">
        <v>13</v>
      </c>
      <c r="I1518">
        <v>53</v>
      </c>
      <c r="J1518">
        <f>(moras__2[[#This Row],[EDAD]]-AVERAGE(I:I))/ _xlfn.STDEV.P(I:I)</f>
        <v>0.78301680024322029</v>
      </c>
      <c r="K1518" t="str">
        <f>IF(ABS(moras__2[[#This Row],[Z-Score de edad]])&gt;1.96, "Atípico","Normal")</f>
        <v>Normal</v>
      </c>
      <c r="L1518">
        <f>(moras__2[[#This Row],[SALARIO]]-AVERAGE(C:C)) / _xlfn.STDEV.P(C:C)</f>
        <v>0.13450838239796908</v>
      </c>
      <c r="M1518" t="str">
        <f>IF(ABS(moras__2[[#This Row],[Z-Score de salario]])&gt;1.96, "Atípico", "Normal")</f>
        <v>Normal</v>
      </c>
      <c r="N1518" s="5">
        <f t="shared" si="69"/>
        <v>766610</v>
      </c>
      <c r="O1518" s="5">
        <f t="shared" si="70"/>
        <v>53</v>
      </c>
      <c r="P1518" s="5" t="str">
        <f t="shared" si="71"/>
        <v>ASALARIADO</v>
      </c>
      <c r="Q1518" s="5" t="e">
        <f ca="1">IF($H1518="SI", $O1518, _xludf.NA())</f>
        <v>#NAME?</v>
      </c>
      <c r="R1518" s="5">
        <f>IF($H1518="NO",$O1518, _xludf.NA())</f>
        <v>53</v>
      </c>
      <c r="S1518" s="5" t="e">
        <f ca="1">IF($H1518="SI",$N1518, _xludf.NA())</f>
        <v>#NAME?</v>
      </c>
      <c r="T1518" s="5">
        <f>IF($H1518="NO",$N1518, _xludf.NA())</f>
        <v>766610</v>
      </c>
    </row>
    <row r="1519" spans="1:20" x14ac:dyDescent="0.3">
      <c r="A1519">
        <v>1518</v>
      </c>
      <c r="B1519" t="s">
        <v>15</v>
      </c>
      <c r="C1519">
        <v>727896.34</v>
      </c>
      <c r="D1519" t="s">
        <v>10</v>
      </c>
      <c r="E1519" t="s">
        <v>11</v>
      </c>
      <c r="F1519" t="s">
        <v>12</v>
      </c>
      <c r="G1519" t="s">
        <v>13</v>
      </c>
      <c r="H1519" t="s">
        <v>13</v>
      </c>
      <c r="I1519">
        <v>34</v>
      </c>
      <c r="J1519">
        <f>(moras__2[[#This Row],[EDAD]]-AVERAGE(I:I))/ _xlfn.STDEV.P(I:I)</f>
        <v>-0.55804866499520445</v>
      </c>
      <c r="K1519" t="str">
        <f>IF(ABS(moras__2[[#This Row],[Z-Score de edad]])&gt;1.96, "Atípico","Normal")</f>
        <v>Normal</v>
      </c>
      <c r="L1519">
        <f>(moras__2[[#This Row],[SALARIO]]-AVERAGE(C:C)) / _xlfn.STDEV.P(C:C)</f>
        <v>8.6768038589824556E-2</v>
      </c>
      <c r="M1519" t="str">
        <f>IF(ABS(moras__2[[#This Row],[Z-Score de salario]])&gt;1.96, "Atípico", "Normal")</f>
        <v>Normal</v>
      </c>
      <c r="N1519" s="5">
        <f t="shared" si="69"/>
        <v>727896.34</v>
      </c>
      <c r="O1519" s="5">
        <f t="shared" si="70"/>
        <v>34</v>
      </c>
      <c r="P1519" s="5" t="str">
        <f t="shared" si="71"/>
        <v>ASALARIADO</v>
      </c>
      <c r="Q1519" s="5" t="e">
        <f ca="1">IF($H1519="SI", $O1519, _xludf.NA())</f>
        <v>#NAME?</v>
      </c>
      <c r="R1519" s="5">
        <f>IF($H1519="NO",$O1519, _xludf.NA())</f>
        <v>34</v>
      </c>
      <c r="S1519" s="5" t="e">
        <f ca="1">IF($H1519="SI",$N1519, _xludf.NA())</f>
        <v>#NAME?</v>
      </c>
      <c r="T1519" s="5">
        <f>IF($H1519="NO",$N1519, _xludf.NA())</f>
        <v>727896.34</v>
      </c>
    </row>
    <row r="1520" spans="1:20" x14ac:dyDescent="0.3">
      <c r="A1520">
        <v>1519</v>
      </c>
      <c r="B1520" t="s">
        <v>9</v>
      </c>
      <c r="C1520">
        <v>2577656.4700000002</v>
      </c>
      <c r="D1520" t="s">
        <v>10</v>
      </c>
      <c r="E1520" t="s">
        <v>11</v>
      </c>
      <c r="F1520" t="s">
        <v>12</v>
      </c>
      <c r="G1520" t="s">
        <v>13</v>
      </c>
      <c r="H1520" t="s">
        <v>13</v>
      </c>
      <c r="I1520">
        <v>37</v>
      </c>
      <c r="J1520">
        <f>(moras__2[[#This Row],[EDAD]]-AVERAGE(I:I))/ _xlfn.STDEV.P(I:I)</f>
        <v>-0.34630148627334789</v>
      </c>
      <c r="K1520" t="str">
        <f>IF(ABS(moras__2[[#This Row],[Z-Score de edad]])&gt;1.96, "Atípico","Normal")</f>
        <v>Normal</v>
      </c>
      <c r="L1520">
        <f>(moras__2[[#This Row],[SALARIO]]-AVERAGE(C:C)) / _xlfn.STDEV.P(C:C)</f>
        <v>2.3678281235520333</v>
      </c>
      <c r="M1520" t="str">
        <f>IF(ABS(moras__2[[#This Row],[Z-Score de salario]])&gt;1.96, "Atípico", "Normal")</f>
        <v>Atípico</v>
      </c>
      <c r="N1520" s="5">
        <f t="shared" si="69"/>
        <v>2577656.4700000002</v>
      </c>
      <c r="O1520" s="5">
        <f t="shared" si="70"/>
        <v>37</v>
      </c>
      <c r="P1520" s="5" t="str">
        <f t="shared" si="71"/>
        <v>ASALARIADO</v>
      </c>
      <c r="Q1520" s="5" t="e">
        <f ca="1">IF($H1520="SI", $O1520, _xludf.NA())</f>
        <v>#NAME?</v>
      </c>
      <c r="R1520" s="5">
        <f>IF($H1520="NO",$O1520, _xludf.NA())</f>
        <v>37</v>
      </c>
      <c r="S1520" s="5" t="e">
        <f ca="1">IF($H1520="SI",$N1520, _xludf.NA())</f>
        <v>#NAME?</v>
      </c>
      <c r="T1520" s="5">
        <f>IF($H1520="NO",$N1520, _xludf.NA())</f>
        <v>2577656.4700000002</v>
      </c>
    </row>
    <row r="1521" spans="1:20" x14ac:dyDescent="0.3">
      <c r="A1521">
        <v>1520</v>
      </c>
      <c r="B1521" t="s">
        <v>15</v>
      </c>
      <c r="C1521">
        <v>2694159.76</v>
      </c>
      <c r="D1521" t="s">
        <v>10</v>
      </c>
      <c r="E1521" t="s">
        <v>16</v>
      </c>
      <c r="F1521" t="s">
        <v>12</v>
      </c>
      <c r="G1521" t="s">
        <v>13</v>
      </c>
      <c r="H1521" t="s">
        <v>13</v>
      </c>
      <c r="I1521">
        <v>28</v>
      </c>
      <c r="J1521">
        <f>(moras__2[[#This Row],[EDAD]]-AVERAGE(I:I))/ _xlfn.STDEV.P(I:I)</f>
        <v>-0.98154302243891756</v>
      </c>
      <c r="K1521" t="str">
        <f>IF(ABS(moras__2[[#This Row],[Z-Score de edad]])&gt;1.96, "Atípico","Normal")</f>
        <v>Normal</v>
      </c>
      <c r="L1521">
        <f>(moras__2[[#This Row],[SALARIO]]-AVERAGE(C:C)) / _xlfn.STDEV.P(C:C)</f>
        <v>2.511495943111846</v>
      </c>
      <c r="M1521" t="str">
        <f>IF(ABS(moras__2[[#This Row],[Z-Score de salario]])&gt;1.96, "Atípico", "Normal")</f>
        <v>Atípico</v>
      </c>
      <c r="N1521" s="5">
        <f t="shared" si="69"/>
        <v>2694159.76</v>
      </c>
      <c r="O1521" s="5">
        <f t="shared" si="70"/>
        <v>28</v>
      </c>
      <c r="P1521" s="5" t="str">
        <f t="shared" si="71"/>
        <v>ASALARIADO</v>
      </c>
      <c r="Q1521" s="5" t="e">
        <f ca="1">IF($H1521="SI", $O1521, _xludf.NA())</f>
        <v>#NAME?</v>
      </c>
      <c r="R1521" s="5">
        <f>IF($H1521="NO",$O1521, _xludf.NA())</f>
        <v>28</v>
      </c>
      <c r="S1521" s="5" t="e">
        <f ca="1">IF($H1521="SI",$N1521, _xludf.NA())</f>
        <v>#NAME?</v>
      </c>
      <c r="T1521" s="5">
        <f>IF($H1521="NO",$N1521, _xludf.NA())</f>
        <v>2694159.76</v>
      </c>
    </row>
    <row r="1522" spans="1:20" x14ac:dyDescent="0.3">
      <c r="A1522">
        <v>1521</v>
      </c>
      <c r="B1522" t="s">
        <v>15</v>
      </c>
      <c r="C1522">
        <v>36204.74</v>
      </c>
      <c r="D1522" t="s">
        <v>10</v>
      </c>
      <c r="E1522" t="s">
        <v>11</v>
      </c>
      <c r="F1522" t="s">
        <v>12</v>
      </c>
      <c r="G1522" t="s">
        <v>13</v>
      </c>
      <c r="H1522" t="s">
        <v>13</v>
      </c>
      <c r="I1522">
        <v>32</v>
      </c>
      <c r="J1522">
        <f>(moras__2[[#This Row],[EDAD]]-AVERAGE(I:I))/ _xlfn.STDEV.P(I:I)</f>
        <v>-0.69921345080977548</v>
      </c>
      <c r="K1522" t="str">
        <f>IF(ABS(moras__2[[#This Row],[Z-Score de edad]])&gt;1.96, "Atípico","Normal")</f>
        <v>Normal</v>
      </c>
      <c r="L1522">
        <f>(moras__2[[#This Row],[SALARIO]]-AVERAGE(C:C)) / _xlfn.STDEV.P(C:C)</f>
        <v>-0.76620207049326283</v>
      </c>
      <c r="M1522" t="str">
        <f>IF(ABS(moras__2[[#This Row],[Z-Score de salario]])&gt;1.96, "Atípico", "Normal")</f>
        <v>Normal</v>
      </c>
      <c r="N1522" s="5">
        <f t="shared" si="69"/>
        <v>36204.74</v>
      </c>
      <c r="O1522" s="5">
        <f t="shared" si="70"/>
        <v>32</v>
      </c>
      <c r="P1522" s="5" t="str">
        <f t="shared" si="71"/>
        <v>ASALARIADO</v>
      </c>
      <c r="Q1522" s="5" t="e">
        <f ca="1">IF($H1522="SI", $O1522, _xludf.NA())</f>
        <v>#NAME?</v>
      </c>
      <c r="R1522" s="5">
        <f>IF($H1522="NO",$O1522, _xludf.NA())</f>
        <v>32</v>
      </c>
      <c r="S1522" s="5" t="e">
        <f ca="1">IF($H1522="SI",$N1522, _xludf.NA())</f>
        <v>#NAME?</v>
      </c>
      <c r="T1522" s="5">
        <f>IF($H1522="NO",$N1522, _xludf.NA())</f>
        <v>36204.74</v>
      </c>
    </row>
    <row r="1523" spans="1:20" x14ac:dyDescent="0.3">
      <c r="A1523">
        <v>1522</v>
      </c>
      <c r="B1523" t="s">
        <v>15</v>
      </c>
      <c r="C1523">
        <v>300018</v>
      </c>
      <c r="D1523" t="s">
        <v>18</v>
      </c>
      <c r="E1523" t="s">
        <v>16</v>
      </c>
      <c r="F1523" t="s">
        <v>12</v>
      </c>
      <c r="G1523" t="s">
        <v>13</v>
      </c>
      <c r="H1523" t="s">
        <v>13</v>
      </c>
      <c r="I1523">
        <v>47</v>
      </c>
      <c r="J1523">
        <f>(moras__2[[#This Row],[EDAD]]-AVERAGE(I:I))/ _xlfn.STDEV.P(I:I)</f>
        <v>0.35952244279950724</v>
      </c>
      <c r="K1523" t="str">
        <f>IF(ABS(moras__2[[#This Row],[Z-Score de edad]])&gt;1.96, "Atípico","Normal")</f>
        <v>Normal</v>
      </c>
      <c r="L1523">
        <f>(moras__2[[#This Row],[SALARIO]]-AVERAGE(C:C)) / _xlfn.STDEV.P(C:C)</f>
        <v>-0.44087670126835837</v>
      </c>
      <c r="M1523" t="str">
        <f>IF(ABS(moras__2[[#This Row],[Z-Score de salario]])&gt;1.96, "Atípico", "Normal")</f>
        <v>Normal</v>
      </c>
      <c r="N1523" s="5">
        <f t="shared" si="69"/>
        <v>300018</v>
      </c>
      <c r="O1523" s="5">
        <f t="shared" si="70"/>
        <v>47</v>
      </c>
      <c r="P1523" s="5" t="str">
        <f t="shared" si="71"/>
        <v>TRABAJADOR INDEPENDIENTE</v>
      </c>
      <c r="Q1523" s="5" t="e">
        <f ca="1">IF($H1523="SI", $O1523, _xludf.NA())</f>
        <v>#NAME?</v>
      </c>
      <c r="R1523" s="5">
        <f>IF($H1523="NO",$O1523, _xludf.NA())</f>
        <v>47</v>
      </c>
      <c r="S1523" s="5" t="e">
        <f ca="1">IF($H1523="SI",$N1523, _xludf.NA())</f>
        <v>#NAME?</v>
      </c>
      <c r="T1523" s="5">
        <f>IF($H1523="NO",$N1523, _xludf.NA())</f>
        <v>300018</v>
      </c>
    </row>
    <row r="1524" spans="1:20" x14ac:dyDescent="0.3">
      <c r="A1524">
        <v>1523</v>
      </c>
      <c r="B1524" t="s">
        <v>15</v>
      </c>
      <c r="C1524">
        <v>382325</v>
      </c>
      <c r="D1524" t="s">
        <v>10</v>
      </c>
      <c r="E1524" t="s">
        <v>16</v>
      </c>
      <c r="F1524" t="s">
        <v>12</v>
      </c>
      <c r="G1524" t="s">
        <v>12</v>
      </c>
      <c r="H1524" t="s">
        <v>13</v>
      </c>
      <c r="I1524">
        <v>33</v>
      </c>
      <c r="J1524">
        <f>(moras__2[[#This Row],[EDAD]]-AVERAGE(I:I))/ _xlfn.STDEV.P(I:I)</f>
        <v>-0.62863105790248996</v>
      </c>
      <c r="K1524" t="str">
        <f>IF(ABS(moras__2[[#This Row],[Z-Score de edad]])&gt;1.96, "Atípico","Normal")</f>
        <v>Normal</v>
      </c>
      <c r="L1524">
        <f>(moras__2[[#This Row],[SALARIO]]-AVERAGE(C:C)) / _xlfn.STDEV.P(C:C)</f>
        <v>-0.33937856139171152</v>
      </c>
      <c r="M1524" t="str">
        <f>IF(ABS(moras__2[[#This Row],[Z-Score de salario]])&gt;1.96, "Atípico", "Normal")</f>
        <v>Normal</v>
      </c>
      <c r="N1524" s="5">
        <f t="shared" si="69"/>
        <v>382325</v>
      </c>
      <c r="O1524" s="5">
        <f t="shared" si="70"/>
        <v>33</v>
      </c>
      <c r="P1524" s="5" t="str">
        <f t="shared" si="71"/>
        <v>ASALARIADO</v>
      </c>
      <c r="Q1524" s="5" t="e">
        <f ca="1">IF($H1524="SI", $O1524, _xludf.NA())</f>
        <v>#NAME?</v>
      </c>
      <c r="R1524" s="5">
        <f>IF($H1524="NO",$O1524, _xludf.NA())</f>
        <v>33</v>
      </c>
      <c r="S1524" s="5" t="e">
        <f ca="1">IF($H1524="SI",$N1524, _xludf.NA())</f>
        <v>#NAME?</v>
      </c>
      <c r="T1524" s="5">
        <f>IF($H1524="NO",$N1524, _xludf.NA())</f>
        <v>382325</v>
      </c>
    </row>
    <row r="1525" spans="1:20" x14ac:dyDescent="0.3">
      <c r="A1525">
        <v>1524</v>
      </c>
      <c r="B1525" t="s">
        <v>15</v>
      </c>
      <c r="C1525">
        <v>326749</v>
      </c>
      <c r="D1525" t="s">
        <v>18</v>
      </c>
      <c r="E1525" t="s">
        <v>16</v>
      </c>
      <c r="F1525" t="s">
        <v>12</v>
      </c>
      <c r="G1525" t="s">
        <v>13</v>
      </c>
      <c r="H1525" t="s">
        <v>13</v>
      </c>
      <c r="I1525">
        <v>56</v>
      </c>
      <c r="J1525">
        <f>(moras__2[[#This Row],[EDAD]]-AVERAGE(I:I))/ _xlfn.STDEV.P(I:I)</f>
        <v>0.99476397896507684</v>
      </c>
      <c r="K1525" t="str">
        <f>IF(ABS(moras__2[[#This Row],[Z-Score de edad]])&gt;1.96, "Atípico","Normal")</f>
        <v>Normal</v>
      </c>
      <c r="L1525">
        <f>(moras__2[[#This Row],[SALARIO]]-AVERAGE(C:C)) / _xlfn.STDEV.P(C:C)</f>
        <v>-0.40791295848776077</v>
      </c>
      <c r="M1525" t="str">
        <f>IF(ABS(moras__2[[#This Row],[Z-Score de salario]])&gt;1.96, "Atípico", "Normal")</f>
        <v>Normal</v>
      </c>
      <c r="N1525" s="5">
        <f t="shared" si="69"/>
        <v>326749</v>
      </c>
      <c r="O1525" s="5">
        <f t="shared" si="70"/>
        <v>56</v>
      </c>
      <c r="P1525" s="5" t="str">
        <f t="shared" si="71"/>
        <v>TRABAJADOR INDEPENDIENTE</v>
      </c>
      <c r="Q1525" s="5" t="e">
        <f ca="1">IF($H1525="SI", $O1525, _xludf.NA())</f>
        <v>#NAME?</v>
      </c>
      <c r="R1525" s="5">
        <f>IF($H1525="NO",$O1525, _xludf.NA())</f>
        <v>56</v>
      </c>
      <c r="S1525" s="5" t="e">
        <f ca="1">IF($H1525="SI",$N1525, _xludf.NA())</f>
        <v>#NAME?</v>
      </c>
      <c r="T1525" s="5">
        <f>IF($H1525="NO",$N1525, _xludf.NA())</f>
        <v>326749</v>
      </c>
    </row>
    <row r="1526" spans="1:20" x14ac:dyDescent="0.3">
      <c r="A1526">
        <v>1525</v>
      </c>
      <c r="B1526" t="s">
        <v>9</v>
      </c>
      <c r="C1526">
        <v>611036.43999999994</v>
      </c>
      <c r="D1526" t="s">
        <v>14</v>
      </c>
      <c r="E1526" t="s">
        <v>11</v>
      </c>
      <c r="F1526" t="s">
        <v>12</v>
      </c>
      <c r="G1526" t="s">
        <v>13</v>
      </c>
      <c r="H1526" t="s">
        <v>13</v>
      </c>
      <c r="I1526">
        <v>93</v>
      </c>
      <c r="J1526">
        <f>(moras__2[[#This Row],[EDAD]]-AVERAGE(I:I))/ _xlfn.STDEV.P(I:I)</f>
        <v>3.6063125165346408</v>
      </c>
      <c r="K1526" t="str">
        <f>IF(ABS(moras__2[[#This Row],[Z-Score de edad]])&gt;1.96, "Atípico","Normal")</f>
        <v>Atípico</v>
      </c>
      <c r="L1526">
        <f>(moras__2[[#This Row],[SALARIO]]-AVERAGE(C:C)) / _xlfn.STDEV.P(C:C)</f>
        <v>-5.7339540062914175E-2</v>
      </c>
      <c r="M1526" t="str">
        <f>IF(ABS(moras__2[[#This Row],[Z-Score de salario]])&gt;1.96, "Atípico", "Normal")</f>
        <v>Normal</v>
      </c>
      <c r="N1526" s="5">
        <f t="shared" si="69"/>
        <v>611036.43999999994</v>
      </c>
      <c r="O1526" s="5">
        <f t="shared" si="70"/>
        <v>93</v>
      </c>
      <c r="P1526" s="5" t="str">
        <f t="shared" si="71"/>
        <v>PENSIONADOS EN SU PROPIO SISTEMA</v>
      </c>
      <c r="Q1526" s="5" t="e">
        <f ca="1">IF($H1526="SI", $O1526, _xludf.NA())</f>
        <v>#NAME?</v>
      </c>
      <c r="R1526" s="5">
        <f>IF($H1526="NO",$O1526, _xludf.NA())</f>
        <v>93</v>
      </c>
      <c r="S1526" s="5" t="e">
        <f ca="1">IF($H1526="SI",$N1526, _xludf.NA())</f>
        <v>#NAME?</v>
      </c>
      <c r="T1526" s="5">
        <f>IF($H1526="NO",$N1526, _xludf.NA())</f>
        <v>611036.43999999994</v>
      </c>
    </row>
    <row r="1527" spans="1:20" x14ac:dyDescent="0.3">
      <c r="A1527">
        <v>1526</v>
      </c>
      <c r="B1527" t="s">
        <v>15</v>
      </c>
      <c r="C1527">
        <v>278031</v>
      </c>
      <c r="D1527" t="s">
        <v>17</v>
      </c>
      <c r="E1527" t="s">
        <v>16</v>
      </c>
      <c r="F1527" t="s">
        <v>12</v>
      </c>
      <c r="G1527" t="s">
        <v>13</v>
      </c>
      <c r="H1527" t="s">
        <v>12</v>
      </c>
      <c r="I1527">
        <v>43</v>
      </c>
      <c r="J1527">
        <f>(moras__2[[#This Row],[EDAD]]-AVERAGE(I:I))/ _xlfn.STDEV.P(I:I)</f>
        <v>7.7192871170365177E-2</v>
      </c>
      <c r="K1527" t="str">
        <f>IF(ABS(moras__2[[#This Row],[Z-Score de edad]])&gt;1.96, "Atípico","Normal")</f>
        <v>Normal</v>
      </c>
      <c r="L1527">
        <f>(moras__2[[#This Row],[SALARIO]]-AVERAGE(C:C)) / _xlfn.STDEV.P(C:C)</f>
        <v>-0.46799030766232042</v>
      </c>
      <c r="M1527" t="str">
        <f>IF(ABS(moras__2[[#This Row],[Z-Score de salario]])&gt;1.96, "Atípico", "Normal")</f>
        <v>Normal</v>
      </c>
      <c r="N1527" s="5">
        <f t="shared" si="69"/>
        <v>278031</v>
      </c>
      <c r="O1527" s="5">
        <f t="shared" si="70"/>
        <v>43</v>
      </c>
      <c r="P1527" s="5" t="str">
        <f t="shared" si="71"/>
        <v>ASEGURADO VOLUNTARIO</v>
      </c>
      <c r="Q1527" s="5">
        <f>IF($H1527="SI", $O1527, _xludf.NA())</f>
        <v>43</v>
      </c>
      <c r="R1527" s="5" t="e">
        <f ca="1">IF($H1527="NO",$O1527, _xludf.NA())</f>
        <v>#NAME?</v>
      </c>
      <c r="S1527" s="5">
        <f>IF($H1527="SI",$N1527, _xludf.NA())</f>
        <v>278031</v>
      </c>
      <c r="T1527" s="5" t="e">
        <f ca="1">IF($H1527="NO",$N1527, _xludf.NA())</f>
        <v>#NAME?</v>
      </c>
    </row>
    <row r="1528" spans="1:20" x14ac:dyDescent="0.3">
      <c r="A1528">
        <v>1527</v>
      </c>
      <c r="B1528" t="s">
        <v>9</v>
      </c>
      <c r="C1528">
        <v>275191.65000000002</v>
      </c>
      <c r="D1528" t="s">
        <v>10</v>
      </c>
      <c r="E1528" t="s">
        <v>16</v>
      </c>
      <c r="F1528" t="s">
        <v>12</v>
      </c>
      <c r="G1528" t="s">
        <v>13</v>
      </c>
      <c r="H1528" t="s">
        <v>13</v>
      </c>
      <c r="I1528">
        <v>22</v>
      </c>
      <c r="J1528">
        <f>(moras__2[[#This Row],[EDAD]]-AVERAGE(I:I))/ _xlfn.STDEV.P(I:I)</f>
        <v>-1.4050373798826306</v>
      </c>
      <c r="K1528" t="str">
        <f>IF(ABS(moras__2[[#This Row],[Z-Score de edad]])&gt;1.96, "Atípico","Normal")</f>
        <v>Normal</v>
      </c>
      <c r="L1528">
        <f>(moras__2[[#This Row],[SALARIO]]-AVERAGE(C:C)) / _xlfn.STDEV.P(C:C)</f>
        <v>-0.47149169567863441</v>
      </c>
      <c r="M1528" t="str">
        <f>IF(ABS(moras__2[[#This Row],[Z-Score de salario]])&gt;1.96, "Atípico", "Normal")</f>
        <v>Normal</v>
      </c>
      <c r="N1528" s="5">
        <f t="shared" si="69"/>
        <v>275191.65000000002</v>
      </c>
      <c r="O1528" s="5">
        <f t="shared" si="70"/>
        <v>22</v>
      </c>
      <c r="P1528" s="5" t="str">
        <f t="shared" si="71"/>
        <v>ASALARIADO</v>
      </c>
      <c r="Q1528" s="5" t="e">
        <f ca="1">IF($H1528="SI", $O1528, _xludf.NA())</f>
        <v>#NAME?</v>
      </c>
      <c r="R1528" s="5">
        <f>IF($H1528="NO",$O1528, _xludf.NA())</f>
        <v>22</v>
      </c>
      <c r="S1528" s="5" t="e">
        <f ca="1">IF($H1528="SI",$N1528, _xludf.NA())</f>
        <v>#NAME?</v>
      </c>
      <c r="T1528" s="5">
        <f>IF($H1528="NO",$N1528, _xludf.NA())</f>
        <v>275191.65000000002</v>
      </c>
    </row>
    <row r="1529" spans="1:20" x14ac:dyDescent="0.3">
      <c r="A1529">
        <v>1528</v>
      </c>
      <c r="B1529" t="s">
        <v>9</v>
      </c>
      <c r="C1529">
        <v>273980</v>
      </c>
      <c r="D1529" t="s">
        <v>10</v>
      </c>
      <c r="E1529" t="s">
        <v>16</v>
      </c>
      <c r="F1529" t="s">
        <v>12</v>
      </c>
      <c r="G1529" t="s">
        <v>13</v>
      </c>
      <c r="H1529" t="s">
        <v>13</v>
      </c>
      <c r="I1529">
        <v>23</v>
      </c>
      <c r="J1529">
        <f>(moras__2[[#This Row],[EDAD]]-AVERAGE(I:I))/ _xlfn.STDEV.P(I:I)</f>
        <v>-1.334454986975345</v>
      </c>
      <c r="K1529" t="str">
        <f>IF(ABS(moras__2[[#This Row],[Z-Score de edad]])&gt;1.96, "Atípico","Normal")</f>
        <v>Normal</v>
      </c>
      <c r="L1529">
        <f>(moras__2[[#This Row],[SALARIO]]-AVERAGE(C:C)) / _xlfn.STDEV.P(C:C)</f>
        <v>-0.47298586046633828</v>
      </c>
      <c r="M1529" t="str">
        <f>IF(ABS(moras__2[[#This Row],[Z-Score de salario]])&gt;1.96, "Atípico", "Normal")</f>
        <v>Normal</v>
      </c>
      <c r="N1529" s="5">
        <f t="shared" si="69"/>
        <v>273980</v>
      </c>
      <c r="O1529" s="5">
        <f t="shared" si="70"/>
        <v>23</v>
      </c>
      <c r="P1529" s="5" t="str">
        <f t="shared" si="71"/>
        <v>ASALARIADO</v>
      </c>
      <c r="Q1529" s="5" t="e">
        <f ca="1">IF($H1529="SI", $O1529, _xludf.NA())</f>
        <v>#NAME?</v>
      </c>
      <c r="R1529" s="5">
        <f>IF($H1529="NO",$O1529, _xludf.NA())</f>
        <v>23</v>
      </c>
      <c r="S1529" s="5" t="e">
        <f ca="1">IF($H1529="SI",$N1529, _xludf.NA())</f>
        <v>#NAME?</v>
      </c>
      <c r="T1529" s="5">
        <f>IF($H1529="NO",$N1529, _xludf.NA())</f>
        <v>273980</v>
      </c>
    </row>
    <row r="1530" spans="1:20" x14ac:dyDescent="0.3">
      <c r="A1530">
        <v>1529</v>
      </c>
      <c r="B1530" t="s">
        <v>15</v>
      </c>
      <c r="C1530">
        <v>1664567.5</v>
      </c>
      <c r="D1530" t="s">
        <v>10</v>
      </c>
      <c r="E1530" t="s">
        <v>11</v>
      </c>
      <c r="F1530" t="s">
        <v>12</v>
      </c>
      <c r="G1530" t="s">
        <v>13</v>
      </c>
      <c r="H1530" t="s">
        <v>13</v>
      </c>
      <c r="I1530">
        <v>45</v>
      </c>
      <c r="J1530">
        <f>(moras__2[[#This Row],[EDAD]]-AVERAGE(I:I))/ _xlfn.STDEV.P(I:I)</f>
        <v>0.2183576569849362</v>
      </c>
      <c r="K1530" t="str">
        <f>IF(ABS(moras__2[[#This Row],[Z-Score de edad]])&gt;1.96, "Atípico","Normal")</f>
        <v>Normal</v>
      </c>
      <c r="L1530">
        <f>(moras__2[[#This Row],[SALARIO]]-AVERAGE(C:C)) / _xlfn.STDEV.P(C:C)</f>
        <v>1.2418384507795663</v>
      </c>
      <c r="M1530" t="str">
        <f>IF(ABS(moras__2[[#This Row],[Z-Score de salario]])&gt;1.96, "Atípico", "Normal")</f>
        <v>Normal</v>
      </c>
      <c r="N1530" s="5">
        <f t="shared" si="69"/>
        <v>1664567.5</v>
      </c>
      <c r="O1530" s="5">
        <f t="shared" si="70"/>
        <v>45</v>
      </c>
      <c r="P1530" s="5" t="str">
        <f t="shared" si="71"/>
        <v>ASALARIADO</v>
      </c>
      <c r="Q1530" s="5" t="e">
        <f ca="1">IF($H1530="SI", $O1530, _xludf.NA())</f>
        <v>#NAME?</v>
      </c>
      <c r="R1530" s="5">
        <f>IF($H1530="NO",$O1530, _xludf.NA())</f>
        <v>45</v>
      </c>
      <c r="S1530" s="5" t="e">
        <f ca="1">IF($H1530="SI",$N1530, _xludf.NA())</f>
        <v>#NAME?</v>
      </c>
      <c r="T1530" s="5">
        <f>IF($H1530="NO",$N1530, _xludf.NA())</f>
        <v>1664567.5</v>
      </c>
    </row>
    <row r="1531" spans="1:20" x14ac:dyDescent="0.3">
      <c r="A1531">
        <v>1530</v>
      </c>
      <c r="B1531" t="s">
        <v>9</v>
      </c>
      <c r="C1531">
        <v>185046.87</v>
      </c>
      <c r="D1531" t="s">
        <v>10</v>
      </c>
      <c r="E1531" t="s">
        <v>11</v>
      </c>
      <c r="F1531" t="s">
        <v>12</v>
      </c>
      <c r="G1531" t="s">
        <v>13</v>
      </c>
      <c r="H1531" t="s">
        <v>13</v>
      </c>
      <c r="I1531">
        <v>25</v>
      </c>
      <c r="J1531">
        <f>(moras__2[[#This Row],[EDAD]]-AVERAGE(I:I))/ _xlfn.STDEV.P(I:I)</f>
        <v>-1.193290201160774</v>
      </c>
      <c r="K1531" t="str">
        <f>IF(ABS(moras__2[[#This Row],[Z-Score de edad]])&gt;1.96, "Atípico","Normal")</f>
        <v>Normal</v>
      </c>
      <c r="L1531">
        <f>(moras__2[[#This Row],[SALARIO]]-AVERAGE(C:C)) / _xlfn.STDEV.P(C:C)</f>
        <v>-0.58265511421642047</v>
      </c>
      <c r="M1531" t="str">
        <f>IF(ABS(moras__2[[#This Row],[Z-Score de salario]])&gt;1.96, "Atípico", "Normal")</f>
        <v>Normal</v>
      </c>
      <c r="N1531" s="5">
        <f t="shared" si="69"/>
        <v>185046.87</v>
      </c>
      <c r="O1531" s="5">
        <f t="shared" si="70"/>
        <v>25</v>
      </c>
      <c r="P1531" s="5" t="str">
        <f t="shared" si="71"/>
        <v>ASALARIADO</v>
      </c>
      <c r="Q1531" s="5" t="e">
        <f ca="1">IF($H1531="SI", $O1531, _xludf.NA())</f>
        <v>#NAME?</v>
      </c>
      <c r="R1531" s="5">
        <f>IF($H1531="NO",$O1531, _xludf.NA())</f>
        <v>25</v>
      </c>
      <c r="S1531" s="5" t="e">
        <f ca="1">IF($H1531="SI",$N1531, _xludf.NA())</f>
        <v>#NAME?</v>
      </c>
      <c r="T1531" s="5">
        <f>IF($H1531="NO",$N1531, _xludf.NA())</f>
        <v>185046.87</v>
      </c>
    </row>
    <row r="1532" spans="1:20" x14ac:dyDescent="0.3">
      <c r="A1532">
        <v>1531</v>
      </c>
      <c r="B1532" t="s">
        <v>9</v>
      </c>
      <c r="C1532">
        <v>634576.92000000004</v>
      </c>
      <c r="D1532" t="s">
        <v>10</v>
      </c>
      <c r="E1532" t="s">
        <v>16</v>
      </c>
      <c r="F1532" t="s">
        <v>12</v>
      </c>
      <c r="G1532" t="s">
        <v>13</v>
      </c>
      <c r="H1532" t="s">
        <v>13</v>
      </c>
      <c r="I1532">
        <v>44</v>
      </c>
      <c r="J1532">
        <f>(moras__2[[#This Row],[EDAD]]-AVERAGE(I:I))/ _xlfn.STDEV.P(I:I)</f>
        <v>0.14777526407765068</v>
      </c>
      <c r="K1532" t="str">
        <f>IF(ABS(moras__2[[#This Row],[Z-Score de edad]])&gt;1.96, "Atípico","Normal")</f>
        <v>Normal</v>
      </c>
      <c r="L1532">
        <f>(moras__2[[#This Row],[SALARIO]]-AVERAGE(C:C)) / _xlfn.STDEV.P(C:C)</f>
        <v>-2.8310235972090581E-2</v>
      </c>
      <c r="M1532" t="str">
        <f>IF(ABS(moras__2[[#This Row],[Z-Score de salario]])&gt;1.96, "Atípico", "Normal")</f>
        <v>Normal</v>
      </c>
      <c r="N1532" s="5">
        <f t="shared" si="69"/>
        <v>634576.92000000004</v>
      </c>
      <c r="O1532" s="5">
        <f t="shared" si="70"/>
        <v>44</v>
      </c>
      <c r="P1532" s="5" t="str">
        <f t="shared" si="71"/>
        <v>ASALARIADO</v>
      </c>
      <c r="Q1532" s="5" t="e">
        <f ca="1">IF($H1532="SI", $O1532, _xludf.NA())</f>
        <v>#NAME?</v>
      </c>
      <c r="R1532" s="5">
        <f>IF($H1532="NO",$O1532, _xludf.NA())</f>
        <v>44</v>
      </c>
      <c r="S1532" s="5" t="e">
        <f ca="1">IF($H1532="SI",$N1532, _xludf.NA())</f>
        <v>#NAME?</v>
      </c>
      <c r="T1532" s="5">
        <f>IF($H1532="NO",$N1532, _xludf.NA())</f>
        <v>634576.92000000004</v>
      </c>
    </row>
    <row r="1533" spans="1:20" x14ac:dyDescent="0.3">
      <c r="A1533">
        <v>1532</v>
      </c>
      <c r="B1533" t="s">
        <v>9</v>
      </c>
      <c r="C1533">
        <v>513543</v>
      </c>
      <c r="D1533" t="s">
        <v>10</v>
      </c>
      <c r="E1533" t="s">
        <v>11</v>
      </c>
      <c r="F1533" t="s">
        <v>12</v>
      </c>
      <c r="G1533" t="s">
        <v>13</v>
      </c>
      <c r="H1533" t="s">
        <v>13</v>
      </c>
      <c r="I1533">
        <v>32</v>
      </c>
      <c r="J1533">
        <f>(moras__2[[#This Row],[EDAD]]-AVERAGE(I:I))/ _xlfn.STDEV.P(I:I)</f>
        <v>-0.69921345080977548</v>
      </c>
      <c r="K1533" t="str">
        <f>IF(ABS(moras__2[[#This Row],[Z-Score de edad]])&gt;1.96, "Atípico","Normal")</f>
        <v>Normal</v>
      </c>
      <c r="L1533">
        <f>(moras__2[[#This Row],[SALARIO]]-AVERAGE(C:C)) / _xlfn.STDEV.P(C:C)</f>
        <v>-0.17756507142932862</v>
      </c>
      <c r="M1533" t="str">
        <f>IF(ABS(moras__2[[#This Row],[Z-Score de salario]])&gt;1.96, "Atípico", "Normal")</f>
        <v>Normal</v>
      </c>
      <c r="N1533" s="5">
        <f t="shared" si="69"/>
        <v>513543</v>
      </c>
      <c r="O1533" s="5">
        <f t="shared" si="70"/>
        <v>32</v>
      </c>
      <c r="P1533" s="5" t="str">
        <f t="shared" si="71"/>
        <v>ASALARIADO</v>
      </c>
      <c r="Q1533" s="5" t="e">
        <f ca="1">IF($H1533="SI", $O1533, _xludf.NA())</f>
        <v>#NAME?</v>
      </c>
      <c r="R1533" s="5">
        <f>IF($H1533="NO",$O1533, _xludf.NA())</f>
        <v>32</v>
      </c>
      <c r="S1533" s="5" t="e">
        <f ca="1">IF($H1533="SI",$N1533, _xludf.NA())</f>
        <v>#NAME?</v>
      </c>
      <c r="T1533" s="5">
        <f>IF($H1533="NO",$N1533, _xludf.NA())</f>
        <v>513543</v>
      </c>
    </row>
    <row r="1534" spans="1:20" x14ac:dyDescent="0.3">
      <c r="A1534">
        <v>1533</v>
      </c>
      <c r="B1534" t="s">
        <v>15</v>
      </c>
      <c r="C1534">
        <v>383318.62</v>
      </c>
      <c r="D1534" t="s">
        <v>10</v>
      </c>
      <c r="E1534" t="s">
        <v>16</v>
      </c>
      <c r="F1534" t="s">
        <v>12</v>
      </c>
      <c r="G1534" t="s">
        <v>13</v>
      </c>
      <c r="H1534" t="s">
        <v>13</v>
      </c>
      <c r="I1534">
        <v>25</v>
      </c>
      <c r="J1534">
        <f>(moras__2[[#This Row],[EDAD]]-AVERAGE(I:I))/ _xlfn.STDEV.P(I:I)</f>
        <v>-1.193290201160774</v>
      </c>
      <c r="K1534" t="str">
        <f>IF(ABS(moras__2[[#This Row],[Z-Score de edad]])&gt;1.96, "Atípico","Normal")</f>
        <v>Normal</v>
      </c>
      <c r="L1534">
        <f>(moras__2[[#This Row],[SALARIO]]-AVERAGE(C:C)) / _xlfn.STDEV.P(C:C)</f>
        <v>-0.3381532636437164</v>
      </c>
      <c r="M1534" t="str">
        <f>IF(ABS(moras__2[[#This Row],[Z-Score de salario]])&gt;1.96, "Atípico", "Normal")</f>
        <v>Normal</v>
      </c>
      <c r="N1534" s="5">
        <f t="shared" si="69"/>
        <v>383318.62</v>
      </c>
      <c r="O1534" s="5">
        <f t="shared" si="70"/>
        <v>25</v>
      </c>
      <c r="P1534" s="5" t="str">
        <f t="shared" si="71"/>
        <v>ASALARIADO</v>
      </c>
      <c r="Q1534" s="5" t="e">
        <f ca="1">IF($H1534="SI", $O1534, _xludf.NA())</f>
        <v>#NAME?</v>
      </c>
      <c r="R1534" s="5">
        <f>IF($H1534="NO",$O1534, _xludf.NA())</f>
        <v>25</v>
      </c>
      <c r="S1534" s="5" t="e">
        <f ca="1">IF($H1534="SI",$N1534, _xludf.NA())</f>
        <v>#NAME?</v>
      </c>
      <c r="T1534" s="5">
        <f>IF($H1534="NO",$N1534, _xludf.NA())</f>
        <v>383318.62</v>
      </c>
    </row>
    <row r="1535" spans="1:20" x14ac:dyDescent="0.3">
      <c r="A1535">
        <v>1534</v>
      </c>
      <c r="B1535" t="s">
        <v>15</v>
      </c>
      <c r="C1535">
        <v>1161325</v>
      </c>
      <c r="D1535" t="s">
        <v>10</v>
      </c>
      <c r="E1535" t="s">
        <v>16</v>
      </c>
      <c r="F1535" t="s">
        <v>12</v>
      </c>
      <c r="G1535" t="s">
        <v>13</v>
      </c>
      <c r="H1535" t="s">
        <v>13</v>
      </c>
      <c r="I1535">
        <v>35</v>
      </c>
      <c r="J1535">
        <f>(moras__2[[#This Row],[EDAD]]-AVERAGE(I:I))/ _xlfn.STDEV.P(I:I)</f>
        <v>-0.48746627208791893</v>
      </c>
      <c r="K1535" t="str">
        <f>IF(ABS(moras__2[[#This Row],[Z-Score de edad]])&gt;1.96, "Atípico","Normal")</f>
        <v>Normal</v>
      </c>
      <c r="L1535">
        <f>(moras__2[[#This Row],[SALARIO]]-AVERAGE(C:C)) / _xlfn.STDEV.P(C:C)</f>
        <v>0.6212572407139163</v>
      </c>
      <c r="M1535" t="str">
        <f>IF(ABS(moras__2[[#This Row],[Z-Score de salario]])&gt;1.96, "Atípico", "Normal")</f>
        <v>Normal</v>
      </c>
      <c r="N1535" s="5">
        <f t="shared" si="69"/>
        <v>1161325</v>
      </c>
      <c r="O1535" s="5">
        <f t="shared" si="70"/>
        <v>35</v>
      </c>
      <c r="P1535" s="5" t="str">
        <f t="shared" si="71"/>
        <v>ASALARIADO</v>
      </c>
      <c r="Q1535" s="5" t="e">
        <f ca="1">IF($H1535="SI", $O1535, _xludf.NA())</f>
        <v>#NAME?</v>
      </c>
      <c r="R1535" s="5">
        <f>IF($H1535="NO",$O1535, _xludf.NA())</f>
        <v>35</v>
      </c>
      <c r="S1535" s="5" t="e">
        <f ca="1">IF($H1535="SI",$N1535, _xludf.NA())</f>
        <v>#NAME?</v>
      </c>
      <c r="T1535" s="5">
        <f>IF($H1535="NO",$N1535, _xludf.NA())</f>
        <v>1161325</v>
      </c>
    </row>
    <row r="1536" spans="1:20" x14ac:dyDescent="0.3">
      <c r="A1536">
        <v>1535</v>
      </c>
      <c r="B1536" t="s">
        <v>15</v>
      </c>
      <c r="C1536">
        <v>297139</v>
      </c>
      <c r="D1536" t="s">
        <v>17</v>
      </c>
      <c r="E1536" t="s">
        <v>16</v>
      </c>
      <c r="F1536" t="s">
        <v>12</v>
      </c>
      <c r="G1536" t="s">
        <v>13</v>
      </c>
      <c r="H1536" t="s">
        <v>13</v>
      </c>
      <c r="I1536">
        <v>25</v>
      </c>
      <c r="J1536">
        <f>(moras__2[[#This Row],[EDAD]]-AVERAGE(I:I))/ _xlfn.STDEV.P(I:I)</f>
        <v>-1.193290201160774</v>
      </c>
      <c r="K1536" t="str">
        <f>IF(ABS(moras__2[[#This Row],[Z-Score de edad]])&gt;1.96, "Atípico","Normal")</f>
        <v>Normal</v>
      </c>
      <c r="L1536">
        <f>(moras__2[[#This Row],[SALARIO]]-AVERAGE(C:C)) / _xlfn.STDEV.P(C:C)</f>
        <v>-0.44442698429051769</v>
      </c>
      <c r="M1536" t="str">
        <f>IF(ABS(moras__2[[#This Row],[Z-Score de salario]])&gt;1.96, "Atípico", "Normal")</f>
        <v>Normal</v>
      </c>
      <c r="N1536" s="5">
        <f t="shared" si="69"/>
        <v>297139</v>
      </c>
      <c r="O1536" s="5">
        <f t="shared" si="70"/>
        <v>25</v>
      </c>
      <c r="P1536" s="5" t="str">
        <f t="shared" si="71"/>
        <v>ASEGURADO VOLUNTARIO</v>
      </c>
      <c r="Q1536" s="5" t="e">
        <f ca="1">IF($H1536="SI", $O1536, _xludf.NA())</f>
        <v>#NAME?</v>
      </c>
      <c r="R1536" s="5">
        <f>IF($H1536="NO",$O1536, _xludf.NA())</f>
        <v>25</v>
      </c>
      <c r="S1536" s="5" t="e">
        <f ca="1">IF($H1536="SI",$N1536, _xludf.NA())</f>
        <v>#NAME?</v>
      </c>
      <c r="T1536" s="5">
        <f>IF($H1536="NO",$N1536, _xludf.NA())</f>
        <v>297139</v>
      </c>
    </row>
    <row r="1537" spans="1:20" x14ac:dyDescent="0.3">
      <c r="A1537">
        <v>1536</v>
      </c>
      <c r="B1537" t="s">
        <v>9</v>
      </c>
      <c r="C1537">
        <v>278030</v>
      </c>
      <c r="D1537" t="s">
        <v>19</v>
      </c>
      <c r="E1537" t="s">
        <v>16</v>
      </c>
      <c r="F1537" t="s">
        <v>12</v>
      </c>
      <c r="G1537" t="s">
        <v>13</v>
      </c>
      <c r="H1537" t="s">
        <v>13</v>
      </c>
      <c r="I1537">
        <v>25</v>
      </c>
      <c r="J1537">
        <f>(moras__2[[#This Row],[EDAD]]-AVERAGE(I:I))/ _xlfn.STDEV.P(I:I)</f>
        <v>-1.193290201160774</v>
      </c>
      <c r="K1537" t="str">
        <f>IF(ABS(moras__2[[#This Row],[Z-Score de edad]])&gt;1.96, "Atípico","Normal")</f>
        <v>Normal</v>
      </c>
      <c r="L1537">
        <f>(moras__2[[#This Row],[SALARIO]]-AVERAGE(C:C)) / _xlfn.STDEV.P(C:C)</f>
        <v>-0.46799154082766331</v>
      </c>
      <c r="M1537" t="str">
        <f>IF(ABS(moras__2[[#This Row],[Z-Score de salario]])&gt;1.96, "Atípico", "Normal")</f>
        <v>Normal</v>
      </c>
      <c r="N1537" s="5">
        <f t="shared" si="69"/>
        <v>278030</v>
      </c>
      <c r="O1537" s="5">
        <f t="shared" si="70"/>
        <v>25</v>
      </c>
      <c r="P1537" s="5" t="str">
        <f t="shared" si="71"/>
        <v>CONVENIOS ESPECIALES DE TRABAJADORES INDEPENDIENTES</v>
      </c>
      <c r="Q1537" s="5" t="e">
        <f ca="1">IF($H1537="SI", $O1537, _xludf.NA())</f>
        <v>#NAME?</v>
      </c>
      <c r="R1537" s="5">
        <f>IF($H1537="NO",$O1537, _xludf.NA())</f>
        <v>25</v>
      </c>
      <c r="S1537" s="5" t="e">
        <f ca="1">IF($H1537="SI",$N1537, _xludf.NA())</f>
        <v>#NAME?</v>
      </c>
      <c r="T1537" s="5">
        <f>IF($H1537="NO",$N1537, _xludf.NA())</f>
        <v>278030</v>
      </c>
    </row>
    <row r="1538" spans="1:20" x14ac:dyDescent="0.3">
      <c r="A1538">
        <v>1537</v>
      </c>
      <c r="B1538" t="s">
        <v>15</v>
      </c>
      <c r="C1538">
        <v>101340</v>
      </c>
      <c r="D1538" t="s">
        <v>10</v>
      </c>
      <c r="E1538" t="s">
        <v>16</v>
      </c>
      <c r="F1538" t="s">
        <v>12</v>
      </c>
      <c r="G1538" t="s">
        <v>13</v>
      </c>
      <c r="H1538" t="s">
        <v>13</v>
      </c>
      <c r="I1538">
        <v>20</v>
      </c>
      <c r="J1538">
        <f>(moras__2[[#This Row],[EDAD]]-AVERAGE(I:I))/ _xlfn.STDEV.P(I:I)</f>
        <v>-1.5462021656972016</v>
      </c>
      <c r="K1538" t="str">
        <f>IF(ABS(moras__2[[#This Row],[Z-Score de edad]])&gt;1.96, "Atípico","Normal")</f>
        <v>Normal</v>
      </c>
      <c r="L1538">
        <f>(moras__2[[#This Row],[SALARIO]]-AVERAGE(C:C)) / _xlfn.STDEV.P(C:C)</f>
        <v>-0.68587952526160856</v>
      </c>
      <c r="M1538" t="str">
        <f>IF(ABS(moras__2[[#This Row],[Z-Score de salario]])&gt;1.96, "Atípico", "Normal")</f>
        <v>Normal</v>
      </c>
      <c r="N1538" s="5">
        <f t="shared" si="69"/>
        <v>101340</v>
      </c>
      <c r="O1538" s="5">
        <f t="shared" si="70"/>
        <v>20</v>
      </c>
      <c r="P1538" s="5" t="str">
        <f t="shared" si="71"/>
        <v>ASALARIADO</v>
      </c>
      <c r="Q1538" s="5" t="e">
        <f ca="1">IF($H1538="SI", $O1538, _xludf.NA())</f>
        <v>#NAME?</v>
      </c>
      <c r="R1538" s="5">
        <f>IF($H1538="NO",$O1538, _xludf.NA())</f>
        <v>20</v>
      </c>
      <c r="S1538" s="5" t="e">
        <f ca="1">IF($H1538="SI",$N1538, _xludf.NA())</f>
        <v>#NAME?</v>
      </c>
      <c r="T1538" s="5">
        <f>IF($H1538="NO",$N1538, _xludf.NA())</f>
        <v>101340</v>
      </c>
    </row>
    <row r="1539" spans="1:20" x14ac:dyDescent="0.3">
      <c r="A1539">
        <v>1538</v>
      </c>
      <c r="B1539" t="s">
        <v>15</v>
      </c>
      <c r="C1539">
        <v>397630.9</v>
      </c>
      <c r="D1539" t="s">
        <v>10</v>
      </c>
      <c r="E1539" t="s">
        <v>16</v>
      </c>
      <c r="F1539" t="s">
        <v>12</v>
      </c>
      <c r="G1539" t="s">
        <v>13</v>
      </c>
      <c r="H1539" t="s">
        <v>13</v>
      </c>
      <c r="I1539">
        <v>32</v>
      </c>
      <c r="J1539">
        <f>(moras__2[[#This Row],[EDAD]]-AVERAGE(I:I))/ _xlfn.STDEV.P(I:I)</f>
        <v>-0.69921345080977548</v>
      </c>
      <c r="K1539" t="str">
        <f>IF(ABS(moras__2[[#This Row],[Z-Score de edad]])&gt;1.96, "Atípico","Normal")</f>
        <v>Normal</v>
      </c>
      <c r="L1539">
        <f>(moras__2[[#This Row],[SALARIO]]-AVERAGE(C:C)) / _xlfn.STDEV.P(C:C)</f>
        <v>-0.32050385597008307</v>
      </c>
      <c r="M1539" t="str">
        <f>IF(ABS(moras__2[[#This Row],[Z-Score de salario]])&gt;1.96, "Atípico", "Normal")</f>
        <v>Normal</v>
      </c>
      <c r="N1539" s="5">
        <f t="shared" ref="N1539:N1602" si="72">IF(ISBLANK(C1539),  MEDIAN($C$2:$C$5001), C1539)</f>
        <v>397630.9</v>
      </c>
      <c r="O1539" s="5">
        <f t="shared" ref="O1539:O1602" si="73">IF(ISBLANK(I1539), MEDIAN($I$2:$I$5001), I1539)</f>
        <v>32</v>
      </c>
      <c r="P1539" s="5" t="str">
        <f t="shared" ref="P1539:P1602" si="74">IF(ISBLANK(D1539), "ASALARIADO", D1539)</f>
        <v>ASALARIADO</v>
      </c>
      <c r="Q1539" s="5" t="e">
        <f ca="1">IF($H1539="SI", $O1539, _xludf.NA())</f>
        <v>#NAME?</v>
      </c>
      <c r="R1539" s="5">
        <f>IF($H1539="NO",$O1539, _xludf.NA())</f>
        <v>32</v>
      </c>
      <c r="S1539" s="5" t="e">
        <f ca="1">IF($H1539="SI",$N1539, _xludf.NA())</f>
        <v>#NAME?</v>
      </c>
      <c r="T1539" s="5">
        <f>IF($H1539="NO",$N1539, _xludf.NA())</f>
        <v>397630.9</v>
      </c>
    </row>
    <row r="1540" spans="1:20" x14ac:dyDescent="0.3">
      <c r="A1540">
        <v>1539</v>
      </c>
      <c r="B1540" t="s">
        <v>9</v>
      </c>
      <c r="C1540">
        <v>500060</v>
      </c>
      <c r="D1540" t="s">
        <v>10</v>
      </c>
      <c r="E1540" t="s">
        <v>16</v>
      </c>
      <c r="F1540" t="s">
        <v>12</v>
      </c>
      <c r="G1540" t="s">
        <v>12</v>
      </c>
      <c r="H1540" t="s">
        <v>12</v>
      </c>
      <c r="I1540">
        <v>49</v>
      </c>
      <c r="J1540">
        <f>(moras__2[[#This Row],[EDAD]]-AVERAGE(I:I))/ _xlfn.STDEV.P(I:I)</f>
        <v>0.50068722861407822</v>
      </c>
      <c r="K1540" t="str">
        <f>IF(ABS(moras__2[[#This Row],[Z-Score de edad]])&gt;1.96, "Atípico","Normal")</f>
        <v>Normal</v>
      </c>
      <c r="L1540">
        <f>(moras__2[[#This Row],[SALARIO]]-AVERAGE(C:C)) / _xlfn.STDEV.P(C:C)</f>
        <v>-0.19419183974741613</v>
      </c>
      <c r="M1540" t="str">
        <f>IF(ABS(moras__2[[#This Row],[Z-Score de salario]])&gt;1.96, "Atípico", "Normal")</f>
        <v>Normal</v>
      </c>
      <c r="N1540" s="5">
        <f t="shared" si="72"/>
        <v>500060</v>
      </c>
      <c r="O1540" s="5">
        <f t="shared" si="73"/>
        <v>49</v>
      </c>
      <c r="P1540" s="5" t="str">
        <f t="shared" si="74"/>
        <v>ASALARIADO</v>
      </c>
      <c r="Q1540" s="5">
        <f>IF($H1540="SI", $O1540, _xludf.NA())</f>
        <v>49</v>
      </c>
      <c r="R1540" s="5" t="e">
        <f ca="1">IF($H1540="NO",$O1540, _xludf.NA())</f>
        <v>#NAME?</v>
      </c>
      <c r="S1540" s="5">
        <f>IF($H1540="SI",$N1540, _xludf.NA())</f>
        <v>500060</v>
      </c>
      <c r="T1540" s="5" t="e">
        <f ca="1">IF($H1540="NO",$N1540, _xludf.NA())</f>
        <v>#NAME?</v>
      </c>
    </row>
    <row r="1541" spans="1:20" x14ac:dyDescent="0.3">
      <c r="A1541">
        <v>1540</v>
      </c>
      <c r="B1541" t="s">
        <v>15</v>
      </c>
      <c r="C1541">
        <v>1000000</v>
      </c>
      <c r="D1541" t="s">
        <v>10</v>
      </c>
      <c r="E1541" t="s">
        <v>16</v>
      </c>
      <c r="F1541" t="s">
        <v>12</v>
      </c>
      <c r="G1541" t="s">
        <v>13</v>
      </c>
      <c r="H1541" t="s">
        <v>13</v>
      </c>
      <c r="I1541">
        <v>22</v>
      </c>
      <c r="J1541">
        <f>(moras__2[[#This Row],[EDAD]]-AVERAGE(I:I))/ _xlfn.STDEV.P(I:I)</f>
        <v>-1.4050373798826306</v>
      </c>
      <c r="K1541" t="str">
        <f>IF(ABS(moras__2[[#This Row],[Z-Score de edad]])&gt;1.96, "Atípico","Normal")</f>
        <v>Normal</v>
      </c>
      <c r="L1541">
        <f>(moras__2[[#This Row],[SALARIO]]-AVERAGE(C:C)) / _xlfn.STDEV.P(C:C)</f>
        <v>0.42231684177336382</v>
      </c>
      <c r="M1541" t="str">
        <f>IF(ABS(moras__2[[#This Row],[Z-Score de salario]])&gt;1.96, "Atípico", "Normal")</f>
        <v>Normal</v>
      </c>
      <c r="N1541" s="5">
        <f t="shared" si="72"/>
        <v>1000000</v>
      </c>
      <c r="O1541" s="5">
        <f t="shared" si="73"/>
        <v>22</v>
      </c>
      <c r="P1541" s="5" t="str">
        <f t="shared" si="74"/>
        <v>ASALARIADO</v>
      </c>
      <c r="Q1541" s="5" t="e">
        <f ca="1">IF($H1541="SI", $O1541, _xludf.NA())</f>
        <v>#NAME?</v>
      </c>
      <c r="R1541" s="5">
        <f>IF($H1541="NO",$O1541, _xludf.NA())</f>
        <v>22</v>
      </c>
      <c r="S1541" s="5" t="e">
        <f ca="1">IF($H1541="SI",$N1541, _xludf.NA())</f>
        <v>#NAME?</v>
      </c>
      <c r="T1541" s="5">
        <f>IF($H1541="NO",$N1541, _xludf.NA())</f>
        <v>1000000</v>
      </c>
    </row>
    <row r="1542" spans="1:20" x14ac:dyDescent="0.3">
      <c r="A1542">
        <v>1541</v>
      </c>
      <c r="B1542" t="s">
        <v>15</v>
      </c>
      <c r="C1542">
        <v>308568</v>
      </c>
      <c r="D1542" t="s">
        <v>17</v>
      </c>
      <c r="E1542" t="s">
        <v>16</v>
      </c>
      <c r="F1542" t="s">
        <v>12</v>
      </c>
      <c r="G1542" t="s">
        <v>13</v>
      </c>
      <c r="H1542" t="s">
        <v>13</v>
      </c>
      <c r="I1542">
        <v>48</v>
      </c>
      <c r="J1542">
        <f>(moras__2[[#This Row],[EDAD]]-AVERAGE(I:I))/ _xlfn.STDEV.P(I:I)</f>
        <v>0.43010483570679275</v>
      </c>
      <c r="K1542" t="str">
        <f>IF(ABS(moras__2[[#This Row],[Z-Score de edad]])&gt;1.96, "Atípico","Normal")</f>
        <v>Normal</v>
      </c>
      <c r="L1542">
        <f>(moras__2[[#This Row],[SALARIO]]-AVERAGE(C:C)) / _xlfn.STDEV.P(C:C)</f>
        <v>-0.43033313758671121</v>
      </c>
      <c r="M1542" t="str">
        <f>IF(ABS(moras__2[[#This Row],[Z-Score de salario]])&gt;1.96, "Atípico", "Normal")</f>
        <v>Normal</v>
      </c>
      <c r="N1542" s="5">
        <f t="shared" si="72"/>
        <v>308568</v>
      </c>
      <c r="O1542" s="5">
        <f t="shared" si="73"/>
        <v>48</v>
      </c>
      <c r="P1542" s="5" t="str">
        <f t="shared" si="74"/>
        <v>ASEGURADO VOLUNTARIO</v>
      </c>
      <c r="Q1542" s="5" t="e">
        <f ca="1">IF($H1542="SI", $O1542, _xludf.NA())</f>
        <v>#NAME?</v>
      </c>
      <c r="R1542" s="5">
        <f>IF($H1542="NO",$O1542, _xludf.NA())</f>
        <v>48</v>
      </c>
      <c r="S1542" s="5" t="e">
        <f ca="1">IF($H1542="SI",$N1542, _xludf.NA())</f>
        <v>#NAME?</v>
      </c>
      <c r="T1542" s="5">
        <f>IF($H1542="NO",$N1542, _xludf.NA())</f>
        <v>308568</v>
      </c>
    </row>
    <row r="1543" spans="1:20" x14ac:dyDescent="0.3">
      <c r="A1543">
        <v>1542</v>
      </c>
      <c r="B1543" t="s">
        <v>9</v>
      </c>
      <c r="C1543">
        <v>297046</v>
      </c>
      <c r="D1543" t="s">
        <v>18</v>
      </c>
      <c r="E1543" t="s">
        <v>16</v>
      </c>
      <c r="F1543" t="s">
        <v>12</v>
      </c>
      <c r="G1543" t="s">
        <v>12</v>
      </c>
      <c r="H1543" t="s">
        <v>13</v>
      </c>
      <c r="I1543">
        <v>35</v>
      </c>
      <c r="J1543">
        <f>(moras__2[[#This Row],[EDAD]]-AVERAGE(I:I))/ _xlfn.STDEV.P(I:I)</f>
        <v>-0.48746627208791893</v>
      </c>
      <c r="K1543" t="str">
        <f>IF(ABS(moras__2[[#This Row],[Z-Score de edad]])&gt;1.96, "Atípico","Normal")</f>
        <v>Normal</v>
      </c>
      <c r="L1543">
        <f>(moras__2[[#This Row],[SALARIO]]-AVERAGE(C:C)) / _xlfn.STDEV.P(C:C)</f>
        <v>-0.44454166866740574</v>
      </c>
      <c r="M1543" t="str">
        <f>IF(ABS(moras__2[[#This Row],[Z-Score de salario]])&gt;1.96, "Atípico", "Normal")</f>
        <v>Normal</v>
      </c>
      <c r="N1543" s="5">
        <f t="shared" si="72"/>
        <v>297046</v>
      </c>
      <c r="O1543" s="5">
        <f t="shared" si="73"/>
        <v>35</v>
      </c>
      <c r="P1543" s="5" t="str">
        <f t="shared" si="74"/>
        <v>TRABAJADOR INDEPENDIENTE</v>
      </c>
      <c r="Q1543" s="5" t="e">
        <f ca="1">IF($H1543="SI", $O1543, _xludf.NA())</f>
        <v>#NAME?</v>
      </c>
      <c r="R1543" s="5">
        <f>IF($H1543="NO",$O1543, _xludf.NA())</f>
        <v>35</v>
      </c>
      <c r="S1543" s="5" t="e">
        <f ca="1">IF($H1543="SI",$N1543, _xludf.NA())</f>
        <v>#NAME?</v>
      </c>
      <c r="T1543" s="5">
        <f>IF($H1543="NO",$N1543, _xludf.NA())</f>
        <v>297046</v>
      </c>
    </row>
    <row r="1544" spans="1:20" x14ac:dyDescent="0.3">
      <c r="A1544">
        <v>1543</v>
      </c>
      <c r="B1544" t="s">
        <v>9</v>
      </c>
      <c r="C1544">
        <v>297046</v>
      </c>
      <c r="D1544" t="s">
        <v>18</v>
      </c>
      <c r="E1544" t="s">
        <v>16</v>
      </c>
      <c r="F1544" t="s">
        <v>12</v>
      </c>
      <c r="G1544" t="s">
        <v>12</v>
      </c>
      <c r="H1544" t="s">
        <v>13</v>
      </c>
      <c r="I1544">
        <v>32</v>
      </c>
      <c r="J1544">
        <f>(moras__2[[#This Row],[EDAD]]-AVERAGE(I:I))/ _xlfn.STDEV.P(I:I)</f>
        <v>-0.69921345080977548</v>
      </c>
      <c r="K1544" t="str">
        <f>IF(ABS(moras__2[[#This Row],[Z-Score de edad]])&gt;1.96, "Atípico","Normal")</f>
        <v>Normal</v>
      </c>
      <c r="L1544">
        <f>(moras__2[[#This Row],[SALARIO]]-AVERAGE(C:C)) / _xlfn.STDEV.P(C:C)</f>
        <v>-0.44454166866740574</v>
      </c>
      <c r="M1544" t="str">
        <f>IF(ABS(moras__2[[#This Row],[Z-Score de salario]])&gt;1.96, "Atípico", "Normal")</f>
        <v>Normal</v>
      </c>
      <c r="N1544" s="5">
        <f t="shared" si="72"/>
        <v>297046</v>
      </c>
      <c r="O1544" s="5">
        <f t="shared" si="73"/>
        <v>32</v>
      </c>
      <c r="P1544" s="5" t="str">
        <f t="shared" si="74"/>
        <v>TRABAJADOR INDEPENDIENTE</v>
      </c>
      <c r="Q1544" s="5" t="e">
        <f ca="1">IF($H1544="SI", $O1544, _xludf.NA())</f>
        <v>#NAME?</v>
      </c>
      <c r="R1544" s="5">
        <f>IF($H1544="NO",$O1544, _xludf.NA())</f>
        <v>32</v>
      </c>
      <c r="S1544" s="5" t="e">
        <f ca="1">IF($H1544="SI",$N1544, _xludf.NA())</f>
        <v>#NAME?</v>
      </c>
      <c r="T1544" s="5">
        <f>IF($H1544="NO",$N1544, _xludf.NA())</f>
        <v>297046</v>
      </c>
    </row>
    <row r="1545" spans="1:20" x14ac:dyDescent="0.3">
      <c r="A1545">
        <v>1544</v>
      </c>
      <c r="B1545" t="s">
        <v>15</v>
      </c>
      <c r="C1545">
        <v>704142.51</v>
      </c>
      <c r="D1545" t="s">
        <v>10</v>
      </c>
      <c r="E1545" t="s">
        <v>16</v>
      </c>
      <c r="F1545" t="s">
        <v>12</v>
      </c>
      <c r="G1545" t="s">
        <v>13</v>
      </c>
      <c r="H1545" t="s">
        <v>13</v>
      </c>
      <c r="I1545">
        <v>41</v>
      </c>
      <c r="J1545">
        <f>(moras__2[[#This Row],[EDAD]]-AVERAGE(I:I))/ _xlfn.STDEV.P(I:I)</f>
        <v>-6.397191464420586E-2</v>
      </c>
      <c r="K1545" t="str">
        <f>IF(ABS(moras__2[[#This Row],[Z-Score de edad]])&gt;1.96, "Atípico","Normal")</f>
        <v>Normal</v>
      </c>
      <c r="L1545">
        <f>(moras__2[[#This Row],[SALARIO]]-AVERAGE(C:C)) / _xlfn.STDEV.P(C:C)</f>
        <v>5.7475638673097108E-2</v>
      </c>
      <c r="M1545" t="str">
        <f>IF(ABS(moras__2[[#This Row],[Z-Score de salario]])&gt;1.96, "Atípico", "Normal")</f>
        <v>Normal</v>
      </c>
      <c r="N1545" s="5">
        <f t="shared" si="72"/>
        <v>704142.51</v>
      </c>
      <c r="O1545" s="5">
        <f t="shared" si="73"/>
        <v>41</v>
      </c>
      <c r="P1545" s="5" t="str">
        <f t="shared" si="74"/>
        <v>ASALARIADO</v>
      </c>
      <c r="Q1545" s="5" t="e">
        <f ca="1">IF($H1545="SI", $O1545, _xludf.NA())</f>
        <v>#NAME?</v>
      </c>
      <c r="R1545" s="5">
        <f>IF($H1545="NO",$O1545, _xludf.NA())</f>
        <v>41</v>
      </c>
      <c r="S1545" s="5" t="e">
        <f ca="1">IF($H1545="SI",$N1545, _xludf.NA())</f>
        <v>#NAME?</v>
      </c>
      <c r="T1545" s="5">
        <f>IF($H1545="NO",$N1545, _xludf.NA())</f>
        <v>704142.51</v>
      </c>
    </row>
    <row r="1546" spans="1:20" x14ac:dyDescent="0.3">
      <c r="A1546">
        <v>1545</v>
      </c>
      <c r="B1546" t="s">
        <v>9</v>
      </c>
      <c r="C1546">
        <v>306667</v>
      </c>
      <c r="D1546" t="s">
        <v>10</v>
      </c>
      <c r="E1546" t="s">
        <v>16</v>
      </c>
      <c r="F1546" t="s">
        <v>12</v>
      </c>
      <c r="G1546" t="s">
        <v>12</v>
      </c>
      <c r="H1546" t="s">
        <v>13</v>
      </c>
      <c r="I1546">
        <v>27</v>
      </c>
      <c r="J1546">
        <f>(moras__2[[#This Row],[EDAD]]-AVERAGE(I:I))/ _xlfn.STDEV.P(I:I)</f>
        <v>-1.052125415346203</v>
      </c>
      <c r="K1546" t="str">
        <f>IF(ABS(moras__2[[#This Row],[Z-Score de edad]])&gt;1.96, "Atípico","Normal")</f>
        <v>Normal</v>
      </c>
      <c r="L1546">
        <f>(moras__2[[#This Row],[SALARIO]]-AVERAGE(C:C)) / _xlfn.STDEV.P(C:C)</f>
        <v>-0.43267738490353125</v>
      </c>
      <c r="M1546" t="str">
        <f>IF(ABS(moras__2[[#This Row],[Z-Score de salario]])&gt;1.96, "Atípico", "Normal")</f>
        <v>Normal</v>
      </c>
      <c r="N1546" s="5">
        <f t="shared" si="72"/>
        <v>306667</v>
      </c>
      <c r="O1546" s="5">
        <f t="shared" si="73"/>
        <v>27</v>
      </c>
      <c r="P1546" s="5" t="str">
        <f t="shared" si="74"/>
        <v>ASALARIADO</v>
      </c>
      <c r="Q1546" s="5" t="e">
        <f ca="1">IF($H1546="SI", $O1546, _xludf.NA())</f>
        <v>#NAME?</v>
      </c>
      <c r="R1546" s="5">
        <f>IF($H1546="NO",$O1546, _xludf.NA())</f>
        <v>27</v>
      </c>
      <c r="S1546" s="5" t="e">
        <f ca="1">IF($H1546="SI",$N1546, _xludf.NA())</f>
        <v>#NAME?</v>
      </c>
      <c r="T1546" s="5">
        <f>IF($H1546="NO",$N1546, _xludf.NA())</f>
        <v>306667</v>
      </c>
    </row>
    <row r="1547" spans="1:20" x14ac:dyDescent="0.3">
      <c r="A1547">
        <v>1546</v>
      </c>
      <c r="B1547" t="s">
        <v>15</v>
      </c>
      <c r="C1547">
        <v>639148</v>
      </c>
      <c r="D1547" t="s">
        <v>18</v>
      </c>
      <c r="E1547" t="s">
        <v>16</v>
      </c>
      <c r="F1547" t="s">
        <v>12</v>
      </c>
      <c r="G1547" t="s">
        <v>13</v>
      </c>
      <c r="H1547" t="s">
        <v>13</v>
      </c>
      <c r="I1547">
        <v>68</v>
      </c>
      <c r="J1547">
        <f>(moras__2[[#This Row],[EDAD]]-AVERAGE(I:I))/ _xlfn.STDEV.P(I:I)</f>
        <v>1.8417526938525031</v>
      </c>
      <c r="K1547" t="str">
        <f>IF(ABS(moras__2[[#This Row],[Z-Score de edad]])&gt;1.96, "Atípico","Normal")</f>
        <v>Normal</v>
      </c>
      <c r="L1547">
        <f>(moras__2[[#This Row],[SALARIO]]-AVERAGE(C:C)) / _xlfn.STDEV.P(C:C)</f>
        <v>-2.2673338536546354E-2</v>
      </c>
      <c r="M1547" t="str">
        <f>IF(ABS(moras__2[[#This Row],[Z-Score de salario]])&gt;1.96, "Atípico", "Normal")</f>
        <v>Normal</v>
      </c>
      <c r="N1547" s="5">
        <f t="shared" si="72"/>
        <v>639148</v>
      </c>
      <c r="O1547" s="5">
        <f t="shared" si="73"/>
        <v>68</v>
      </c>
      <c r="P1547" s="5" t="str">
        <f t="shared" si="74"/>
        <v>TRABAJADOR INDEPENDIENTE</v>
      </c>
      <c r="Q1547" s="5" t="e">
        <f ca="1">IF($H1547="SI", $O1547, _xludf.NA())</f>
        <v>#NAME?</v>
      </c>
      <c r="R1547" s="5">
        <f>IF($H1547="NO",$O1547, _xludf.NA())</f>
        <v>68</v>
      </c>
      <c r="S1547" s="5" t="e">
        <f ca="1">IF($H1547="SI",$N1547, _xludf.NA())</f>
        <v>#NAME?</v>
      </c>
      <c r="T1547" s="5">
        <f>IF($H1547="NO",$N1547, _xludf.NA())</f>
        <v>639148</v>
      </c>
    </row>
    <row r="1548" spans="1:20" x14ac:dyDescent="0.3">
      <c r="A1548">
        <v>1547</v>
      </c>
      <c r="B1548" t="s">
        <v>9</v>
      </c>
      <c r="C1548">
        <v>439063.24</v>
      </c>
      <c r="D1548" t="s">
        <v>10</v>
      </c>
      <c r="E1548" t="s">
        <v>16</v>
      </c>
      <c r="F1548" t="s">
        <v>12</v>
      </c>
      <c r="G1548" t="s">
        <v>13</v>
      </c>
      <c r="H1548" t="s">
        <v>13</v>
      </c>
      <c r="I1548">
        <v>41</v>
      </c>
      <c r="J1548">
        <f>(moras__2[[#This Row],[EDAD]]-AVERAGE(I:I))/ _xlfn.STDEV.P(I:I)</f>
        <v>-6.397191464420586E-2</v>
      </c>
      <c r="K1548" t="str">
        <f>IF(ABS(moras__2[[#This Row],[Z-Score de edad]])&gt;1.96, "Atípico","Normal")</f>
        <v>Normal</v>
      </c>
      <c r="L1548">
        <f>(moras__2[[#This Row],[SALARIO]]-AVERAGE(C:C)) / _xlfn.STDEV.P(C:C)</f>
        <v>-0.26941093020755025</v>
      </c>
      <c r="M1548" t="str">
        <f>IF(ABS(moras__2[[#This Row],[Z-Score de salario]])&gt;1.96, "Atípico", "Normal")</f>
        <v>Normal</v>
      </c>
      <c r="N1548" s="5">
        <f t="shared" si="72"/>
        <v>439063.24</v>
      </c>
      <c r="O1548" s="5">
        <f t="shared" si="73"/>
        <v>41</v>
      </c>
      <c r="P1548" s="5" t="str">
        <f t="shared" si="74"/>
        <v>ASALARIADO</v>
      </c>
      <c r="Q1548" s="5" t="e">
        <f ca="1">IF($H1548="SI", $O1548, _xludf.NA())</f>
        <v>#NAME?</v>
      </c>
      <c r="R1548" s="5">
        <f>IF($H1548="NO",$O1548, _xludf.NA())</f>
        <v>41</v>
      </c>
      <c r="S1548" s="5" t="e">
        <f ca="1">IF($H1548="SI",$N1548, _xludf.NA())</f>
        <v>#NAME?</v>
      </c>
      <c r="T1548" s="5">
        <f>IF($H1548="NO",$N1548, _xludf.NA())</f>
        <v>439063.24</v>
      </c>
    </row>
    <row r="1549" spans="1:20" x14ac:dyDescent="0.3">
      <c r="A1549">
        <v>1548</v>
      </c>
      <c r="B1549" t="s">
        <v>15</v>
      </c>
      <c r="C1549">
        <v>359544.27</v>
      </c>
      <c r="D1549" t="s">
        <v>21</v>
      </c>
      <c r="E1549" t="s">
        <v>16</v>
      </c>
      <c r="F1549" t="s">
        <v>12</v>
      </c>
      <c r="G1549" t="s">
        <v>12</v>
      </c>
      <c r="H1549" t="s">
        <v>13</v>
      </c>
      <c r="I1549">
        <v>59</v>
      </c>
      <c r="J1549">
        <f>(moras__2[[#This Row],[EDAD]]-AVERAGE(I:I))/ _xlfn.STDEV.P(I:I)</f>
        <v>1.2065111576869334</v>
      </c>
      <c r="K1549" t="str">
        <f>IF(ABS(moras__2[[#This Row],[Z-Score de edad]])&gt;1.96, "Atípico","Normal")</f>
        <v>Normal</v>
      </c>
      <c r="L1549">
        <f>(moras__2[[#This Row],[SALARIO]]-AVERAGE(C:C)) / _xlfn.STDEV.P(C:C)</f>
        <v>-0.36747096811327984</v>
      </c>
      <c r="M1549" t="str">
        <f>IF(ABS(moras__2[[#This Row],[Z-Score de salario]])&gt;1.96, "Atípico", "Normal")</f>
        <v>Normal</v>
      </c>
      <c r="N1549" s="5">
        <f t="shared" si="72"/>
        <v>359544.27</v>
      </c>
      <c r="O1549" s="5">
        <f t="shared" si="73"/>
        <v>59</v>
      </c>
      <c r="P1549" s="5" t="str">
        <f t="shared" si="74"/>
        <v>CONVENIOS ESPECIALES DE ASEGURADOS VOLUNTARIOS</v>
      </c>
      <c r="Q1549" s="5" t="e">
        <f ca="1">IF($H1549="SI", $O1549, _xludf.NA())</f>
        <v>#NAME?</v>
      </c>
      <c r="R1549" s="5">
        <f>IF($H1549="NO",$O1549, _xludf.NA())</f>
        <v>59</v>
      </c>
      <c r="S1549" s="5" t="e">
        <f ca="1">IF($H1549="SI",$N1549, _xludf.NA())</f>
        <v>#NAME?</v>
      </c>
      <c r="T1549" s="5">
        <f>IF($H1549="NO",$N1549, _xludf.NA())</f>
        <v>359544.27</v>
      </c>
    </row>
    <row r="1550" spans="1:20" x14ac:dyDescent="0.3">
      <c r="A1550">
        <v>1549</v>
      </c>
      <c r="B1550" t="s">
        <v>15</v>
      </c>
      <c r="C1550">
        <v>313256</v>
      </c>
      <c r="D1550" t="s">
        <v>10</v>
      </c>
      <c r="E1550" t="s">
        <v>16</v>
      </c>
      <c r="F1550" t="s">
        <v>12</v>
      </c>
      <c r="G1550" t="s">
        <v>12</v>
      </c>
      <c r="H1550" t="s">
        <v>13</v>
      </c>
      <c r="I1550">
        <v>34</v>
      </c>
      <c r="J1550">
        <f>(moras__2[[#This Row],[EDAD]]-AVERAGE(I:I))/ _xlfn.STDEV.P(I:I)</f>
        <v>-0.55804866499520445</v>
      </c>
      <c r="K1550" t="str">
        <f>IF(ABS(moras__2[[#This Row],[Z-Score de edad]])&gt;1.96, "Atípico","Normal")</f>
        <v>Normal</v>
      </c>
      <c r="L1550">
        <f>(moras__2[[#This Row],[SALARIO]]-AVERAGE(C:C)) / _xlfn.STDEV.P(C:C)</f>
        <v>-0.42455205845927713</v>
      </c>
      <c r="M1550" t="str">
        <f>IF(ABS(moras__2[[#This Row],[Z-Score de salario]])&gt;1.96, "Atípico", "Normal")</f>
        <v>Normal</v>
      </c>
      <c r="N1550" s="5">
        <f t="shared" si="72"/>
        <v>313256</v>
      </c>
      <c r="O1550" s="5">
        <f t="shared" si="73"/>
        <v>34</v>
      </c>
      <c r="P1550" s="5" t="str">
        <f t="shared" si="74"/>
        <v>ASALARIADO</v>
      </c>
      <c r="Q1550" s="5" t="e">
        <f ca="1">IF($H1550="SI", $O1550, _xludf.NA())</f>
        <v>#NAME?</v>
      </c>
      <c r="R1550" s="5">
        <f>IF($H1550="NO",$O1550, _xludf.NA())</f>
        <v>34</v>
      </c>
      <c r="S1550" s="5" t="e">
        <f ca="1">IF($H1550="SI",$N1550, _xludf.NA())</f>
        <v>#NAME?</v>
      </c>
      <c r="T1550" s="5">
        <f>IF($H1550="NO",$N1550, _xludf.NA())</f>
        <v>313256</v>
      </c>
    </row>
    <row r="1551" spans="1:20" x14ac:dyDescent="0.3">
      <c r="A1551">
        <v>1550</v>
      </c>
      <c r="B1551" t="s">
        <v>15</v>
      </c>
      <c r="C1551">
        <v>299152</v>
      </c>
      <c r="D1551" t="s">
        <v>10</v>
      </c>
      <c r="E1551" t="s">
        <v>11</v>
      </c>
      <c r="F1551" t="s">
        <v>12</v>
      </c>
      <c r="G1551" t="s">
        <v>13</v>
      </c>
      <c r="H1551" t="s">
        <v>13</v>
      </c>
      <c r="I1551">
        <v>38</v>
      </c>
      <c r="J1551">
        <f>(moras__2[[#This Row],[EDAD]]-AVERAGE(I:I))/ _xlfn.STDEV.P(I:I)</f>
        <v>-0.27571909336606237</v>
      </c>
      <c r="K1551" t="str">
        <f>IF(ABS(moras__2[[#This Row],[Z-Score de edad]])&gt;1.96, "Atípico","Normal")</f>
        <v>Normal</v>
      </c>
      <c r="L1551">
        <f>(moras__2[[#This Row],[SALARIO]]-AVERAGE(C:C)) / _xlfn.STDEV.P(C:C)</f>
        <v>-0.44194462245529481</v>
      </c>
      <c r="M1551" t="str">
        <f>IF(ABS(moras__2[[#This Row],[Z-Score de salario]])&gt;1.96, "Atípico", "Normal")</f>
        <v>Normal</v>
      </c>
      <c r="N1551" s="5">
        <f t="shared" si="72"/>
        <v>299152</v>
      </c>
      <c r="O1551" s="5">
        <f t="shared" si="73"/>
        <v>38</v>
      </c>
      <c r="P1551" s="5" t="str">
        <f t="shared" si="74"/>
        <v>ASALARIADO</v>
      </c>
      <c r="Q1551" s="5" t="e">
        <f ca="1">IF($H1551="SI", $O1551, _xludf.NA())</f>
        <v>#NAME?</v>
      </c>
      <c r="R1551" s="5">
        <f>IF($H1551="NO",$O1551, _xludf.NA())</f>
        <v>38</v>
      </c>
      <c r="S1551" s="5" t="e">
        <f ca="1">IF($H1551="SI",$N1551, _xludf.NA())</f>
        <v>#NAME?</v>
      </c>
      <c r="T1551" s="5">
        <f>IF($H1551="NO",$N1551, _xludf.NA())</f>
        <v>299152</v>
      </c>
    </row>
    <row r="1552" spans="1:20" x14ac:dyDescent="0.3">
      <c r="A1552">
        <v>1551</v>
      </c>
      <c r="B1552" t="s">
        <v>15</v>
      </c>
      <c r="C1552">
        <v>1397631</v>
      </c>
      <c r="D1552" t="s">
        <v>10</v>
      </c>
      <c r="E1552" t="s">
        <v>11</v>
      </c>
      <c r="F1552" t="s">
        <v>12</v>
      </c>
      <c r="G1552" t="s">
        <v>13</v>
      </c>
      <c r="H1552" t="s">
        <v>12</v>
      </c>
      <c r="I1552">
        <v>48</v>
      </c>
      <c r="J1552">
        <f>(moras__2[[#This Row],[EDAD]]-AVERAGE(I:I))/ _xlfn.STDEV.P(I:I)</f>
        <v>0.43010483570679275</v>
      </c>
      <c r="K1552" t="str">
        <f>IF(ABS(moras__2[[#This Row],[Z-Score de edad]])&gt;1.96, "Atípico","Normal")</f>
        <v>Normal</v>
      </c>
      <c r="L1552">
        <f>(moras__2[[#This Row],[SALARIO]]-AVERAGE(C:C)) / _xlfn.STDEV.P(C:C)</f>
        <v>0.91266161022915693</v>
      </c>
      <c r="M1552" t="str">
        <f>IF(ABS(moras__2[[#This Row],[Z-Score de salario]])&gt;1.96, "Atípico", "Normal")</f>
        <v>Normal</v>
      </c>
      <c r="N1552" s="5">
        <f t="shared" si="72"/>
        <v>1397631</v>
      </c>
      <c r="O1552" s="5">
        <f t="shared" si="73"/>
        <v>48</v>
      </c>
      <c r="P1552" s="5" t="str">
        <f t="shared" si="74"/>
        <v>ASALARIADO</v>
      </c>
      <c r="Q1552" s="5">
        <f>IF($H1552="SI", $O1552, _xludf.NA())</f>
        <v>48</v>
      </c>
      <c r="R1552" s="5" t="e">
        <f ca="1">IF($H1552="NO",$O1552, _xludf.NA())</f>
        <v>#NAME?</v>
      </c>
      <c r="S1552" s="5">
        <f>IF($H1552="SI",$N1552, _xludf.NA())</f>
        <v>1397631</v>
      </c>
      <c r="T1552" s="5" t="e">
        <f ca="1">IF($H1552="NO",$N1552, _xludf.NA())</f>
        <v>#NAME?</v>
      </c>
    </row>
    <row r="1553" spans="1:20" x14ac:dyDescent="0.3">
      <c r="A1553">
        <v>1552</v>
      </c>
      <c r="B1553" t="s">
        <v>15</v>
      </c>
      <c r="C1553">
        <v>571830.07999999996</v>
      </c>
      <c r="D1553" t="s">
        <v>10</v>
      </c>
      <c r="E1553" t="s">
        <v>16</v>
      </c>
      <c r="F1553" t="s">
        <v>12</v>
      </c>
      <c r="G1553" t="s">
        <v>12</v>
      </c>
      <c r="H1553" t="s">
        <v>13</v>
      </c>
      <c r="I1553">
        <v>33</v>
      </c>
      <c r="J1553">
        <f>(moras__2[[#This Row],[EDAD]]-AVERAGE(I:I))/ _xlfn.STDEV.P(I:I)</f>
        <v>-0.62863105790248996</v>
      </c>
      <c r="K1553" t="str">
        <f>IF(ABS(moras__2[[#This Row],[Z-Score de edad]])&gt;1.96, "Atípico","Normal")</f>
        <v>Normal</v>
      </c>
      <c r="L1553">
        <f>(moras__2[[#This Row],[SALARIO]]-AVERAGE(C:C)) / _xlfn.STDEV.P(C:C)</f>
        <v>-0.10568746443549697</v>
      </c>
      <c r="M1553" t="str">
        <f>IF(ABS(moras__2[[#This Row],[Z-Score de salario]])&gt;1.96, "Atípico", "Normal")</f>
        <v>Normal</v>
      </c>
      <c r="N1553" s="5">
        <f t="shared" si="72"/>
        <v>571830.07999999996</v>
      </c>
      <c r="O1553" s="5">
        <f t="shared" si="73"/>
        <v>33</v>
      </c>
      <c r="P1553" s="5" t="str">
        <f t="shared" si="74"/>
        <v>ASALARIADO</v>
      </c>
      <c r="Q1553" s="5" t="e">
        <f ca="1">IF($H1553="SI", $O1553, _xludf.NA())</f>
        <v>#NAME?</v>
      </c>
      <c r="R1553" s="5">
        <f>IF($H1553="NO",$O1553, _xludf.NA())</f>
        <v>33</v>
      </c>
      <c r="S1553" s="5" t="e">
        <f ca="1">IF($H1553="SI",$N1553, _xludf.NA())</f>
        <v>#NAME?</v>
      </c>
      <c r="T1553" s="5">
        <f>IF($H1553="NO",$N1553, _xludf.NA())</f>
        <v>571830.07999999996</v>
      </c>
    </row>
    <row r="1554" spans="1:20" x14ac:dyDescent="0.3">
      <c r="A1554">
        <v>1553</v>
      </c>
      <c r="B1554" t="s">
        <v>9</v>
      </c>
      <c r="C1554">
        <v>297046</v>
      </c>
      <c r="D1554" t="s">
        <v>17</v>
      </c>
      <c r="E1554" t="s">
        <v>16</v>
      </c>
      <c r="F1554" t="s">
        <v>12</v>
      </c>
      <c r="G1554" t="s">
        <v>13</v>
      </c>
      <c r="H1554" t="s">
        <v>13</v>
      </c>
      <c r="I1554">
        <v>49</v>
      </c>
      <c r="J1554">
        <f>(moras__2[[#This Row],[EDAD]]-AVERAGE(I:I))/ _xlfn.STDEV.P(I:I)</f>
        <v>0.50068722861407822</v>
      </c>
      <c r="K1554" t="str">
        <f>IF(ABS(moras__2[[#This Row],[Z-Score de edad]])&gt;1.96, "Atípico","Normal")</f>
        <v>Normal</v>
      </c>
      <c r="L1554">
        <f>(moras__2[[#This Row],[SALARIO]]-AVERAGE(C:C)) / _xlfn.STDEV.P(C:C)</f>
        <v>-0.44454166866740574</v>
      </c>
      <c r="M1554" t="str">
        <f>IF(ABS(moras__2[[#This Row],[Z-Score de salario]])&gt;1.96, "Atípico", "Normal")</f>
        <v>Normal</v>
      </c>
      <c r="N1554" s="5">
        <f t="shared" si="72"/>
        <v>297046</v>
      </c>
      <c r="O1554" s="5">
        <f t="shared" si="73"/>
        <v>49</v>
      </c>
      <c r="P1554" s="5" t="str">
        <f t="shared" si="74"/>
        <v>ASEGURADO VOLUNTARIO</v>
      </c>
      <c r="Q1554" s="5" t="e">
        <f ca="1">IF($H1554="SI", $O1554, _xludf.NA())</f>
        <v>#NAME?</v>
      </c>
      <c r="R1554" s="5">
        <f>IF($H1554="NO",$O1554, _xludf.NA())</f>
        <v>49</v>
      </c>
      <c r="S1554" s="5" t="e">
        <f ca="1">IF($H1554="SI",$N1554, _xludf.NA())</f>
        <v>#NAME?</v>
      </c>
      <c r="T1554" s="5">
        <f>IF($H1554="NO",$N1554, _xludf.NA())</f>
        <v>297046</v>
      </c>
    </row>
    <row r="1555" spans="1:20" x14ac:dyDescent="0.3">
      <c r="A1555">
        <v>1554</v>
      </c>
      <c r="B1555" t="s">
        <v>15</v>
      </c>
      <c r="C1555">
        <v>2401743.04</v>
      </c>
      <c r="D1555" t="s">
        <v>10</v>
      </c>
      <c r="E1555" t="s">
        <v>16</v>
      </c>
      <c r="F1555" t="s">
        <v>12</v>
      </c>
      <c r="G1555" t="s">
        <v>13</v>
      </c>
      <c r="H1555" t="s">
        <v>13</v>
      </c>
      <c r="I1555">
        <v>45</v>
      </c>
      <c r="J1555">
        <f>(moras__2[[#This Row],[EDAD]]-AVERAGE(I:I))/ _xlfn.STDEV.P(I:I)</f>
        <v>0.2183576569849362</v>
      </c>
      <c r="K1555" t="str">
        <f>IF(ABS(moras__2[[#This Row],[Z-Score de edad]])&gt;1.96, "Atípico","Normal")</f>
        <v>Normal</v>
      </c>
      <c r="L1555">
        <f>(moras__2[[#This Row],[SALARIO]]-AVERAGE(C:C)) / _xlfn.STDEV.P(C:C)</f>
        <v>2.1508977783284102</v>
      </c>
      <c r="M1555" t="str">
        <f>IF(ABS(moras__2[[#This Row],[Z-Score de salario]])&gt;1.96, "Atípico", "Normal")</f>
        <v>Atípico</v>
      </c>
      <c r="N1555" s="5">
        <f t="shared" si="72"/>
        <v>2401743.04</v>
      </c>
      <c r="O1555" s="5">
        <f t="shared" si="73"/>
        <v>45</v>
      </c>
      <c r="P1555" s="5" t="str">
        <f t="shared" si="74"/>
        <v>ASALARIADO</v>
      </c>
      <c r="Q1555" s="5" t="e">
        <f ca="1">IF($H1555="SI", $O1555, _xludf.NA())</f>
        <v>#NAME?</v>
      </c>
      <c r="R1555" s="5">
        <f>IF($H1555="NO",$O1555, _xludf.NA())</f>
        <v>45</v>
      </c>
      <c r="S1555" s="5" t="e">
        <f ca="1">IF($H1555="SI",$N1555, _xludf.NA())</f>
        <v>#NAME?</v>
      </c>
      <c r="T1555" s="5">
        <f>IF($H1555="NO",$N1555, _xludf.NA())</f>
        <v>2401743.04</v>
      </c>
    </row>
    <row r="1556" spans="1:20" x14ac:dyDescent="0.3">
      <c r="A1556">
        <v>1555</v>
      </c>
      <c r="B1556" t="s">
        <v>15</v>
      </c>
      <c r="C1556">
        <v>263473.09000000003</v>
      </c>
      <c r="D1556" t="s">
        <v>14</v>
      </c>
      <c r="E1556" t="s">
        <v>11</v>
      </c>
      <c r="F1556" t="s">
        <v>12</v>
      </c>
      <c r="G1556" t="s">
        <v>13</v>
      </c>
      <c r="H1556" t="s">
        <v>13</v>
      </c>
      <c r="I1556">
        <v>73</v>
      </c>
      <c r="J1556">
        <f>(moras__2[[#This Row],[EDAD]]-AVERAGE(I:I))/ _xlfn.STDEV.P(I:I)</f>
        <v>2.1946646583889304</v>
      </c>
      <c r="K1556" t="str">
        <f>IF(ABS(moras__2[[#This Row],[Z-Score de edad]])&gt;1.96, "Atípico","Normal")</f>
        <v>Atípico</v>
      </c>
      <c r="L1556">
        <f>(moras__2[[#This Row],[SALARIO]]-AVERAGE(C:C)) / _xlfn.STDEV.P(C:C)</f>
        <v>-0.48594261773912595</v>
      </c>
      <c r="M1556" t="str">
        <f>IF(ABS(moras__2[[#This Row],[Z-Score de salario]])&gt;1.96, "Atípico", "Normal")</f>
        <v>Normal</v>
      </c>
      <c r="N1556" s="5">
        <f t="shared" si="72"/>
        <v>263473.09000000003</v>
      </c>
      <c r="O1556" s="5">
        <f t="shared" si="73"/>
        <v>73</v>
      </c>
      <c r="P1556" s="5" t="str">
        <f t="shared" si="74"/>
        <v>PENSIONADOS EN SU PROPIO SISTEMA</v>
      </c>
      <c r="Q1556" s="5" t="e">
        <f ca="1">IF($H1556="SI", $O1556, _xludf.NA())</f>
        <v>#NAME?</v>
      </c>
      <c r="R1556" s="5">
        <f>IF($H1556="NO",$O1556, _xludf.NA())</f>
        <v>73</v>
      </c>
      <c r="S1556" s="5" t="e">
        <f ca="1">IF($H1556="SI",$N1556, _xludf.NA())</f>
        <v>#NAME?</v>
      </c>
      <c r="T1556" s="5">
        <f>IF($H1556="NO",$N1556, _xludf.NA())</f>
        <v>263473.09000000003</v>
      </c>
    </row>
    <row r="1557" spans="1:20" x14ac:dyDescent="0.3">
      <c r="A1557">
        <v>1556</v>
      </c>
      <c r="B1557" t="s">
        <v>9</v>
      </c>
      <c r="C1557">
        <v>764250.3</v>
      </c>
      <c r="D1557" t="s">
        <v>10</v>
      </c>
      <c r="E1557" t="s">
        <v>11</v>
      </c>
      <c r="F1557" t="s">
        <v>12</v>
      </c>
      <c r="G1557" t="s">
        <v>13</v>
      </c>
      <c r="H1557" t="s">
        <v>13</v>
      </c>
      <c r="I1557">
        <v>45</v>
      </c>
      <c r="J1557">
        <f>(moras__2[[#This Row],[EDAD]]-AVERAGE(I:I))/ _xlfn.STDEV.P(I:I)</f>
        <v>0.2183576569849362</v>
      </c>
      <c r="K1557" t="str">
        <f>IF(ABS(moras__2[[#This Row],[Z-Score de edad]])&gt;1.96, "Atípico","Normal")</f>
        <v>Normal</v>
      </c>
      <c r="L1557">
        <f>(moras__2[[#This Row],[SALARIO]]-AVERAGE(C:C)) / _xlfn.STDEV.P(C:C)</f>
        <v>0.13159848213836883</v>
      </c>
      <c r="M1557" t="str">
        <f>IF(ABS(moras__2[[#This Row],[Z-Score de salario]])&gt;1.96, "Atípico", "Normal")</f>
        <v>Normal</v>
      </c>
      <c r="N1557" s="5">
        <f t="shared" si="72"/>
        <v>764250.3</v>
      </c>
      <c r="O1557" s="5">
        <f t="shared" si="73"/>
        <v>45</v>
      </c>
      <c r="P1557" s="5" t="str">
        <f t="shared" si="74"/>
        <v>ASALARIADO</v>
      </c>
      <c r="Q1557" s="5" t="e">
        <f ca="1">IF($H1557="SI", $O1557, _xludf.NA())</f>
        <v>#NAME?</v>
      </c>
      <c r="R1557" s="5">
        <f>IF($H1557="NO",$O1557, _xludf.NA())</f>
        <v>45</v>
      </c>
      <c r="S1557" s="5" t="e">
        <f ca="1">IF($H1557="SI",$N1557, _xludf.NA())</f>
        <v>#NAME?</v>
      </c>
      <c r="T1557" s="5">
        <f>IF($H1557="NO",$N1557, _xludf.NA())</f>
        <v>764250.3</v>
      </c>
    </row>
    <row r="1558" spans="1:20" x14ac:dyDescent="0.3">
      <c r="A1558">
        <v>1557</v>
      </c>
      <c r="B1558" t="s">
        <v>15</v>
      </c>
      <c r="C1558">
        <v>310124</v>
      </c>
      <c r="D1558" t="s">
        <v>18</v>
      </c>
      <c r="E1558" t="s">
        <v>16</v>
      </c>
      <c r="F1558" t="s">
        <v>13</v>
      </c>
      <c r="G1558" t="s">
        <v>13</v>
      </c>
      <c r="H1558" t="s">
        <v>13</v>
      </c>
      <c r="I1558">
        <v>36</v>
      </c>
      <c r="J1558">
        <f>(moras__2[[#This Row],[EDAD]]-AVERAGE(I:I))/ _xlfn.STDEV.P(I:I)</f>
        <v>-0.41688387918063341</v>
      </c>
      <c r="K1558" t="str">
        <f>IF(ABS(moras__2[[#This Row],[Z-Score de edad]])&gt;1.96, "Atípico","Normal")</f>
        <v>Normal</v>
      </c>
      <c r="L1558">
        <f>(moras__2[[#This Row],[SALARIO]]-AVERAGE(C:C)) / _xlfn.STDEV.P(C:C)</f>
        <v>-0.42841433231318576</v>
      </c>
      <c r="M1558" t="str">
        <f>IF(ABS(moras__2[[#This Row],[Z-Score de salario]])&gt;1.96, "Atípico", "Normal")</f>
        <v>Normal</v>
      </c>
      <c r="N1558" s="5">
        <f t="shared" si="72"/>
        <v>310124</v>
      </c>
      <c r="O1558" s="5">
        <f t="shared" si="73"/>
        <v>36</v>
      </c>
      <c r="P1558" s="5" t="str">
        <f t="shared" si="74"/>
        <v>TRABAJADOR INDEPENDIENTE</v>
      </c>
      <c r="Q1558" s="5" t="e">
        <f ca="1">IF($H1558="SI", $O1558, _xludf.NA())</f>
        <v>#NAME?</v>
      </c>
      <c r="R1558" s="5">
        <f>IF($H1558="NO",$O1558, _xludf.NA())</f>
        <v>36</v>
      </c>
      <c r="S1558" s="5" t="e">
        <f ca="1">IF($H1558="SI",$N1558, _xludf.NA())</f>
        <v>#NAME?</v>
      </c>
      <c r="T1558" s="5">
        <f>IF($H1558="NO",$N1558, _xludf.NA())</f>
        <v>310124</v>
      </c>
    </row>
    <row r="1559" spans="1:20" x14ac:dyDescent="0.3">
      <c r="A1559">
        <v>1558</v>
      </c>
      <c r="B1559" t="s">
        <v>15</v>
      </c>
      <c r="C1559">
        <v>412923.5</v>
      </c>
      <c r="D1559" t="s">
        <v>10</v>
      </c>
      <c r="E1559" t="s">
        <v>11</v>
      </c>
      <c r="F1559" t="s">
        <v>12</v>
      </c>
      <c r="G1559" t="s">
        <v>13</v>
      </c>
      <c r="H1559" t="s">
        <v>13</v>
      </c>
      <c r="I1559">
        <v>30</v>
      </c>
      <c r="J1559">
        <f>(moras__2[[#This Row],[EDAD]]-AVERAGE(I:I))/ _xlfn.STDEV.P(I:I)</f>
        <v>-0.84037823662434652</v>
      </c>
      <c r="K1559" t="str">
        <f>IF(ABS(moras__2[[#This Row],[Z-Score de edad]])&gt;1.96, "Atípico","Normal")</f>
        <v>Normal</v>
      </c>
      <c r="L1559">
        <f>(moras__2[[#This Row],[SALARIO]]-AVERAGE(C:C)) / _xlfn.STDEV.P(C:C)</f>
        <v>-0.301645551647515</v>
      </c>
      <c r="M1559" t="str">
        <f>IF(ABS(moras__2[[#This Row],[Z-Score de salario]])&gt;1.96, "Atípico", "Normal")</f>
        <v>Normal</v>
      </c>
      <c r="N1559" s="5">
        <f t="shared" si="72"/>
        <v>412923.5</v>
      </c>
      <c r="O1559" s="5">
        <f t="shared" si="73"/>
        <v>30</v>
      </c>
      <c r="P1559" s="5" t="str">
        <f t="shared" si="74"/>
        <v>ASALARIADO</v>
      </c>
      <c r="Q1559" s="5" t="e">
        <f ca="1">IF($H1559="SI", $O1559, _xludf.NA())</f>
        <v>#NAME?</v>
      </c>
      <c r="R1559" s="5">
        <f>IF($H1559="NO",$O1559, _xludf.NA())</f>
        <v>30</v>
      </c>
      <c r="S1559" s="5" t="e">
        <f ca="1">IF($H1559="SI",$N1559, _xludf.NA())</f>
        <v>#NAME?</v>
      </c>
      <c r="T1559" s="5">
        <f>IF($H1559="NO",$N1559, _xludf.NA())</f>
        <v>412923.5</v>
      </c>
    </row>
    <row r="1560" spans="1:20" x14ac:dyDescent="0.3">
      <c r="A1560">
        <v>1559</v>
      </c>
      <c r="B1560" t="s">
        <v>9</v>
      </c>
      <c r="C1560">
        <v>639148</v>
      </c>
      <c r="D1560" t="s">
        <v>18</v>
      </c>
      <c r="E1560" t="s">
        <v>16</v>
      </c>
      <c r="F1560" t="s">
        <v>12</v>
      </c>
      <c r="G1560" t="s">
        <v>12</v>
      </c>
      <c r="H1560" t="s">
        <v>12</v>
      </c>
      <c r="I1560">
        <v>47</v>
      </c>
      <c r="J1560">
        <f>(moras__2[[#This Row],[EDAD]]-AVERAGE(I:I))/ _xlfn.STDEV.P(I:I)</f>
        <v>0.35952244279950724</v>
      </c>
      <c r="K1560" t="str">
        <f>IF(ABS(moras__2[[#This Row],[Z-Score de edad]])&gt;1.96, "Atípico","Normal")</f>
        <v>Normal</v>
      </c>
      <c r="L1560">
        <f>(moras__2[[#This Row],[SALARIO]]-AVERAGE(C:C)) / _xlfn.STDEV.P(C:C)</f>
        <v>-2.2673338536546354E-2</v>
      </c>
      <c r="M1560" t="str">
        <f>IF(ABS(moras__2[[#This Row],[Z-Score de salario]])&gt;1.96, "Atípico", "Normal")</f>
        <v>Normal</v>
      </c>
      <c r="N1560" s="5">
        <f t="shared" si="72"/>
        <v>639148</v>
      </c>
      <c r="O1560" s="5">
        <f t="shared" si="73"/>
        <v>47</v>
      </c>
      <c r="P1560" s="5" t="str">
        <f t="shared" si="74"/>
        <v>TRABAJADOR INDEPENDIENTE</v>
      </c>
      <c r="Q1560" s="5">
        <f>IF($H1560="SI", $O1560, _xludf.NA())</f>
        <v>47</v>
      </c>
      <c r="R1560" s="5" t="e">
        <f ca="1">IF($H1560="NO",$O1560, _xludf.NA())</f>
        <v>#NAME?</v>
      </c>
      <c r="S1560" s="5">
        <f>IF($H1560="SI",$N1560, _xludf.NA())</f>
        <v>639148</v>
      </c>
      <c r="T1560" s="5" t="e">
        <f ca="1">IF($H1560="NO",$N1560, _xludf.NA())</f>
        <v>#NAME?</v>
      </c>
    </row>
    <row r="1561" spans="1:20" x14ac:dyDescent="0.3">
      <c r="A1561">
        <v>1560</v>
      </c>
      <c r="B1561" t="s">
        <v>15</v>
      </c>
      <c r="C1561">
        <v>787019</v>
      </c>
      <c r="D1561" t="s">
        <v>10</v>
      </c>
      <c r="E1561" t="s">
        <v>16</v>
      </c>
      <c r="F1561" t="s">
        <v>12</v>
      </c>
      <c r="G1561" t="s">
        <v>13</v>
      </c>
      <c r="H1561" t="s">
        <v>13</v>
      </c>
      <c r="I1561">
        <v>45</v>
      </c>
      <c r="J1561">
        <f>(moras__2[[#This Row],[EDAD]]-AVERAGE(I:I))/ _xlfn.STDEV.P(I:I)</f>
        <v>0.2183576569849362</v>
      </c>
      <c r="K1561" t="str">
        <f>IF(ABS(moras__2[[#This Row],[Z-Score de edad]])&gt;1.96, "Atípico","Normal")</f>
        <v>Normal</v>
      </c>
      <c r="L1561">
        <f>(moras__2[[#This Row],[SALARIO]]-AVERAGE(C:C)) / _xlfn.STDEV.P(C:C)</f>
        <v>0.15967605388086223</v>
      </c>
      <c r="M1561" t="str">
        <f>IF(ABS(moras__2[[#This Row],[Z-Score de salario]])&gt;1.96, "Atípico", "Normal")</f>
        <v>Normal</v>
      </c>
      <c r="N1561" s="5">
        <f t="shared" si="72"/>
        <v>787019</v>
      </c>
      <c r="O1561" s="5">
        <f t="shared" si="73"/>
        <v>45</v>
      </c>
      <c r="P1561" s="5" t="str">
        <f t="shared" si="74"/>
        <v>ASALARIADO</v>
      </c>
      <c r="Q1561" s="5" t="e">
        <f ca="1">IF($H1561="SI", $O1561, _xludf.NA())</f>
        <v>#NAME?</v>
      </c>
      <c r="R1561" s="5">
        <f>IF($H1561="NO",$O1561, _xludf.NA())</f>
        <v>45</v>
      </c>
      <c r="S1561" s="5" t="e">
        <f ca="1">IF($H1561="SI",$N1561, _xludf.NA())</f>
        <v>#NAME?</v>
      </c>
      <c r="T1561" s="5">
        <f>IF($H1561="NO",$N1561, _xludf.NA())</f>
        <v>787019</v>
      </c>
    </row>
    <row r="1562" spans="1:20" x14ac:dyDescent="0.3">
      <c r="A1562">
        <v>1561</v>
      </c>
      <c r="B1562" t="s">
        <v>15</v>
      </c>
      <c r="C1562">
        <v>355312</v>
      </c>
      <c r="D1562" t="s">
        <v>10</v>
      </c>
      <c r="E1562" t="s">
        <v>16</v>
      </c>
      <c r="F1562" t="s">
        <v>12</v>
      </c>
      <c r="G1562" t="s">
        <v>13</v>
      </c>
      <c r="H1562" t="s">
        <v>13</v>
      </c>
      <c r="I1562">
        <v>44</v>
      </c>
      <c r="J1562">
        <f>(moras__2[[#This Row],[EDAD]]-AVERAGE(I:I))/ _xlfn.STDEV.P(I:I)</f>
        <v>0.14777526407765068</v>
      </c>
      <c r="K1562" t="str">
        <f>IF(ABS(moras__2[[#This Row],[Z-Score de edad]])&gt;1.96, "Atípico","Normal")</f>
        <v>Normal</v>
      </c>
      <c r="L1562">
        <f>(moras__2[[#This Row],[SALARIO]]-AVERAGE(C:C)) / _xlfn.STDEV.P(C:C)</f>
        <v>-0.37269005679900202</v>
      </c>
      <c r="M1562" t="str">
        <f>IF(ABS(moras__2[[#This Row],[Z-Score de salario]])&gt;1.96, "Atípico", "Normal")</f>
        <v>Normal</v>
      </c>
      <c r="N1562" s="5">
        <f t="shared" si="72"/>
        <v>355312</v>
      </c>
      <c r="O1562" s="5">
        <f t="shared" si="73"/>
        <v>44</v>
      </c>
      <c r="P1562" s="5" t="str">
        <f t="shared" si="74"/>
        <v>ASALARIADO</v>
      </c>
      <c r="Q1562" s="5" t="e">
        <f ca="1">IF($H1562="SI", $O1562, _xludf.NA())</f>
        <v>#NAME?</v>
      </c>
      <c r="R1562" s="5">
        <f>IF($H1562="NO",$O1562, _xludf.NA())</f>
        <v>44</v>
      </c>
      <c r="S1562" s="5" t="e">
        <f ca="1">IF($H1562="SI",$N1562, _xludf.NA())</f>
        <v>#NAME?</v>
      </c>
      <c r="T1562" s="5">
        <f>IF($H1562="NO",$N1562, _xludf.NA())</f>
        <v>355312</v>
      </c>
    </row>
    <row r="1563" spans="1:20" x14ac:dyDescent="0.3">
      <c r="A1563">
        <v>1562</v>
      </c>
      <c r="B1563" t="s">
        <v>9</v>
      </c>
      <c r="C1563">
        <v>399910</v>
      </c>
      <c r="D1563" t="s">
        <v>17</v>
      </c>
      <c r="E1563" t="s">
        <v>16</v>
      </c>
      <c r="F1563" t="s">
        <v>12</v>
      </c>
      <c r="G1563" t="s">
        <v>12</v>
      </c>
      <c r="H1563" t="s">
        <v>13</v>
      </c>
      <c r="I1563">
        <v>46</v>
      </c>
      <c r="J1563">
        <f>(moras__2[[#This Row],[EDAD]]-AVERAGE(I:I))/ _xlfn.STDEV.P(I:I)</f>
        <v>0.28894004989222172</v>
      </c>
      <c r="K1563" t="str">
        <f>IF(ABS(moras__2[[#This Row],[Z-Score de edad]])&gt;1.96, "Atípico","Normal")</f>
        <v>Normal</v>
      </c>
      <c r="L1563">
        <f>(moras__2[[#This Row],[SALARIO]]-AVERAGE(C:C)) / _xlfn.STDEV.P(C:C)</f>
        <v>-0.31769334883711914</v>
      </c>
      <c r="M1563" t="str">
        <f>IF(ABS(moras__2[[#This Row],[Z-Score de salario]])&gt;1.96, "Atípico", "Normal")</f>
        <v>Normal</v>
      </c>
      <c r="N1563" s="5">
        <f t="shared" si="72"/>
        <v>399910</v>
      </c>
      <c r="O1563" s="5">
        <f t="shared" si="73"/>
        <v>46</v>
      </c>
      <c r="P1563" s="5" t="str">
        <f t="shared" si="74"/>
        <v>ASEGURADO VOLUNTARIO</v>
      </c>
      <c r="Q1563" s="5" t="e">
        <f ca="1">IF($H1563="SI", $O1563, _xludf.NA())</f>
        <v>#NAME?</v>
      </c>
      <c r="R1563" s="5">
        <f>IF($H1563="NO",$O1563, _xludf.NA())</f>
        <v>46</v>
      </c>
      <c r="S1563" s="5" t="e">
        <f ca="1">IF($H1563="SI",$N1563, _xludf.NA())</f>
        <v>#NAME?</v>
      </c>
      <c r="T1563" s="5">
        <f>IF($H1563="NO",$N1563, _xludf.NA())</f>
        <v>399910</v>
      </c>
    </row>
    <row r="1564" spans="1:20" x14ac:dyDescent="0.3">
      <c r="A1564">
        <v>1563</v>
      </c>
      <c r="B1564" t="s">
        <v>15</v>
      </c>
      <c r="C1564">
        <v>500383</v>
      </c>
      <c r="D1564" t="s">
        <v>10</v>
      </c>
      <c r="E1564" t="s">
        <v>16</v>
      </c>
      <c r="F1564" t="s">
        <v>12</v>
      </c>
      <c r="G1564" t="s">
        <v>13</v>
      </c>
      <c r="H1564" t="s">
        <v>13</v>
      </c>
      <c r="I1564">
        <v>36</v>
      </c>
      <c r="J1564">
        <f>(moras__2[[#This Row],[EDAD]]-AVERAGE(I:I))/ _xlfn.STDEV.P(I:I)</f>
        <v>-0.41688387918063341</v>
      </c>
      <c r="K1564" t="str">
        <f>IF(ABS(moras__2[[#This Row],[Z-Score de edad]])&gt;1.96, "Atípico","Normal")</f>
        <v>Normal</v>
      </c>
      <c r="L1564">
        <f>(moras__2[[#This Row],[SALARIO]]-AVERAGE(C:C)) / _xlfn.STDEV.P(C:C)</f>
        <v>-0.19379352734166502</v>
      </c>
      <c r="M1564" t="str">
        <f>IF(ABS(moras__2[[#This Row],[Z-Score de salario]])&gt;1.96, "Atípico", "Normal")</f>
        <v>Normal</v>
      </c>
      <c r="N1564" s="5">
        <f t="shared" si="72"/>
        <v>500383</v>
      </c>
      <c r="O1564" s="5">
        <f t="shared" si="73"/>
        <v>36</v>
      </c>
      <c r="P1564" s="5" t="str">
        <f t="shared" si="74"/>
        <v>ASALARIADO</v>
      </c>
      <c r="Q1564" s="5" t="e">
        <f ca="1">IF($H1564="SI", $O1564, _xludf.NA())</f>
        <v>#NAME?</v>
      </c>
      <c r="R1564" s="5">
        <f>IF($H1564="NO",$O1564, _xludf.NA())</f>
        <v>36</v>
      </c>
      <c r="S1564" s="5" t="e">
        <f ca="1">IF($H1564="SI",$N1564, _xludf.NA())</f>
        <v>#NAME?</v>
      </c>
      <c r="T1564" s="5">
        <f>IF($H1564="NO",$N1564, _xludf.NA())</f>
        <v>500383</v>
      </c>
    </row>
    <row r="1565" spans="1:20" x14ac:dyDescent="0.3">
      <c r="A1565">
        <v>1564</v>
      </c>
      <c r="B1565" t="s">
        <v>9</v>
      </c>
      <c r="C1565">
        <v>1069544.74</v>
      </c>
      <c r="D1565" t="s">
        <v>10</v>
      </c>
      <c r="E1565" t="s">
        <v>16</v>
      </c>
      <c r="F1565" t="s">
        <v>12</v>
      </c>
      <c r="G1565" t="s">
        <v>13</v>
      </c>
      <c r="H1565" t="s">
        <v>13</v>
      </c>
      <c r="I1565">
        <v>46</v>
      </c>
      <c r="J1565">
        <f>(moras__2[[#This Row],[EDAD]]-AVERAGE(I:I))/ _xlfn.STDEV.P(I:I)</f>
        <v>0.28894004989222172</v>
      </c>
      <c r="K1565" t="str">
        <f>IF(ABS(moras__2[[#This Row],[Z-Score de edad]])&gt;1.96, "Atípico","Normal")</f>
        <v>Normal</v>
      </c>
      <c r="L1565">
        <f>(moras__2[[#This Row],[SALARIO]]-AVERAGE(C:C)) / _xlfn.STDEV.P(C:C)</f>
        <v>0.50807700492115238</v>
      </c>
      <c r="M1565" t="str">
        <f>IF(ABS(moras__2[[#This Row],[Z-Score de salario]])&gt;1.96, "Atípico", "Normal")</f>
        <v>Normal</v>
      </c>
      <c r="N1565" s="5">
        <f t="shared" si="72"/>
        <v>1069544.74</v>
      </c>
      <c r="O1565" s="5">
        <f t="shared" si="73"/>
        <v>46</v>
      </c>
      <c r="P1565" s="5" t="str">
        <f t="shared" si="74"/>
        <v>ASALARIADO</v>
      </c>
      <c r="Q1565" s="5" t="e">
        <f ca="1">IF($H1565="SI", $O1565, _xludf.NA())</f>
        <v>#NAME?</v>
      </c>
      <c r="R1565" s="5">
        <f>IF($H1565="NO",$O1565, _xludf.NA())</f>
        <v>46</v>
      </c>
      <c r="S1565" s="5" t="e">
        <f ca="1">IF($H1565="SI",$N1565, _xludf.NA())</f>
        <v>#NAME?</v>
      </c>
      <c r="T1565" s="5">
        <f>IF($H1565="NO",$N1565, _xludf.NA())</f>
        <v>1069544.74</v>
      </c>
    </row>
    <row r="1566" spans="1:20" x14ac:dyDescent="0.3">
      <c r="A1566">
        <v>1565</v>
      </c>
      <c r="B1566" t="s">
        <v>15</v>
      </c>
      <c r="C1566">
        <v>284512</v>
      </c>
      <c r="D1566" t="s">
        <v>10</v>
      </c>
      <c r="E1566" t="s">
        <v>16</v>
      </c>
      <c r="F1566" t="s">
        <v>12</v>
      </c>
      <c r="G1566" t="s">
        <v>13</v>
      </c>
      <c r="H1566" t="s">
        <v>13</v>
      </c>
      <c r="I1566">
        <v>29</v>
      </c>
      <c r="J1566">
        <f>(moras__2[[#This Row],[EDAD]]-AVERAGE(I:I))/ _xlfn.STDEV.P(I:I)</f>
        <v>-0.91096062953163204</v>
      </c>
      <c r="K1566" t="str">
        <f>IF(ABS(moras__2[[#This Row],[Z-Score de edad]])&gt;1.96, "Atípico","Normal")</f>
        <v>Normal</v>
      </c>
      <c r="L1566">
        <f>(moras__2[[#This Row],[SALARIO]]-AVERAGE(C:C)) / _xlfn.STDEV.P(C:C)</f>
        <v>-0.45999816307509761</v>
      </c>
      <c r="M1566" t="str">
        <f>IF(ABS(moras__2[[#This Row],[Z-Score de salario]])&gt;1.96, "Atípico", "Normal")</f>
        <v>Normal</v>
      </c>
      <c r="N1566" s="5">
        <f t="shared" si="72"/>
        <v>284512</v>
      </c>
      <c r="O1566" s="5">
        <f t="shared" si="73"/>
        <v>29</v>
      </c>
      <c r="P1566" s="5" t="str">
        <f t="shared" si="74"/>
        <v>ASALARIADO</v>
      </c>
      <c r="Q1566" s="5" t="e">
        <f ca="1">IF($H1566="SI", $O1566, _xludf.NA())</f>
        <v>#NAME?</v>
      </c>
      <c r="R1566" s="5">
        <f>IF($H1566="NO",$O1566, _xludf.NA())</f>
        <v>29</v>
      </c>
      <c r="S1566" s="5" t="e">
        <f ca="1">IF($H1566="SI",$N1566, _xludf.NA())</f>
        <v>#NAME?</v>
      </c>
      <c r="T1566" s="5">
        <f>IF($H1566="NO",$N1566, _xludf.NA())</f>
        <v>284512</v>
      </c>
    </row>
    <row r="1567" spans="1:20" x14ac:dyDescent="0.3">
      <c r="A1567">
        <v>1566</v>
      </c>
      <c r="B1567" t="s">
        <v>9</v>
      </c>
      <c r="C1567">
        <v>2900000</v>
      </c>
      <c r="D1567" t="s">
        <v>10</v>
      </c>
      <c r="E1567" t="s">
        <v>16</v>
      </c>
      <c r="F1567" t="s">
        <v>12</v>
      </c>
      <c r="G1567" t="s">
        <v>13</v>
      </c>
      <c r="H1567" t="s">
        <v>13</v>
      </c>
      <c r="I1567">
        <v>35</v>
      </c>
      <c r="J1567">
        <f>(moras__2[[#This Row],[EDAD]]-AVERAGE(I:I))/ _xlfn.STDEV.P(I:I)</f>
        <v>-0.48746627208791893</v>
      </c>
      <c r="K1567" t="str">
        <f>IF(ABS(moras__2[[#This Row],[Z-Score de edad]])&gt;1.96, "Atípico","Normal")</f>
        <v>Normal</v>
      </c>
      <c r="L1567">
        <f>(moras__2[[#This Row],[SALARIO]]-AVERAGE(C:C)) / _xlfn.STDEV.P(C:C)</f>
        <v>2.7653309932505046</v>
      </c>
      <c r="M1567" t="str">
        <f>IF(ABS(moras__2[[#This Row],[Z-Score de salario]])&gt;1.96, "Atípico", "Normal")</f>
        <v>Atípico</v>
      </c>
      <c r="N1567" s="5">
        <f t="shared" si="72"/>
        <v>2900000</v>
      </c>
      <c r="O1567" s="5">
        <f t="shared" si="73"/>
        <v>35</v>
      </c>
      <c r="P1567" s="5" t="str">
        <f t="shared" si="74"/>
        <v>ASALARIADO</v>
      </c>
      <c r="Q1567" s="5" t="e">
        <f ca="1">IF($H1567="SI", $O1567, _xludf.NA())</f>
        <v>#NAME?</v>
      </c>
      <c r="R1567" s="5">
        <f>IF($H1567="NO",$O1567, _xludf.NA())</f>
        <v>35</v>
      </c>
      <c r="S1567" s="5" t="e">
        <f ca="1">IF($H1567="SI",$N1567, _xludf.NA())</f>
        <v>#NAME?</v>
      </c>
      <c r="T1567" s="5">
        <f>IF($H1567="NO",$N1567, _xludf.NA())</f>
        <v>2900000</v>
      </c>
    </row>
    <row r="1568" spans="1:20" x14ac:dyDescent="0.3">
      <c r="A1568">
        <v>1567</v>
      </c>
      <c r="B1568" t="s">
        <v>9</v>
      </c>
      <c r="C1568">
        <v>398327.08</v>
      </c>
      <c r="D1568" t="s">
        <v>10</v>
      </c>
      <c r="E1568" t="s">
        <v>16</v>
      </c>
      <c r="F1568" t="s">
        <v>12</v>
      </c>
      <c r="G1568" t="s">
        <v>13</v>
      </c>
      <c r="H1568" t="s">
        <v>13</v>
      </c>
      <c r="I1568">
        <v>38</v>
      </c>
      <c r="J1568">
        <f>(moras__2[[#This Row],[EDAD]]-AVERAGE(I:I))/ _xlfn.STDEV.P(I:I)</f>
        <v>-0.27571909336606237</v>
      </c>
      <c r="K1568" t="str">
        <f>IF(ABS(moras__2[[#This Row],[Z-Score de edad]])&gt;1.96, "Atípico","Normal")</f>
        <v>Normal</v>
      </c>
      <c r="L1568">
        <f>(moras__2[[#This Row],[SALARIO]]-AVERAGE(C:C)) / _xlfn.STDEV.P(C:C)</f>
        <v>-0.31964535092167501</v>
      </c>
      <c r="M1568" t="str">
        <f>IF(ABS(moras__2[[#This Row],[Z-Score de salario]])&gt;1.96, "Atípico", "Normal")</f>
        <v>Normal</v>
      </c>
      <c r="N1568" s="5">
        <f t="shared" si="72"/>
        <v>398327.08</v>
      </c>
      <c r="O1568" s="5">
        <f t="shared" si="73"/>
        <v>38</v>
      </c>
      <c r="P1568" s="5" t="str">
        <f t="shared" si="74"/>
        <v>ASALARIADO</v>
      </c>
      <c r="Q1568" s="5" t="e">
        <f ca="1">IF($H1568="SI", $O1568, _xludf.NA())</f>
        <v>#NAME?</v>
      </c>
      <c r="R1568" s="5">
        <f>IF($H1568="NO",$O1568, _xludf.NA())</f>
        <v>38</v>
      </c>
      <c r="S1568" s="5" t="e">
        <f ca="1">IF($H1568="SI",$N1568, _xludf.NA())</f>
        <v>#NAME?</v>
      </c>
      <c r="T1568" s="5">
        <f>IF($H1568="NO",$N1568, _xludf.NA())</f>
        <v>398327.08</v>
      </c>
    </row>
    <row r="1569" spans="1:20" x14ac:dyDescent="0.3">
      <c r="A1569">
        <v>1568</v>
      </c>
      <c r="B1569" t="s">
        <v>9</v>
      </c>
      <c r="C1569">
        <v>642418.54</v>
      </c>
      <c r="D1569" t="s">
        <v>10</v>
      </c>
      <c r="E1569" t="s">
        <v>16</v>
      </c>
      <c r="F1569" t="s">
        <v>12</v>
      </c>
      <c r="G1569" t="s">
        <v>13</v>
      </c>
      <c r="H1569" t="s">
        <v>13</v>
      </c>
      <c r="I1569">
        <v>53</v>
      </c>
      <c r="J1569">
        <f>(moras__2[[#This Row],[EDAD]]-AVERAGE(I:I))/ _xlfn.STDEV.P(I:I)</f>
        <v>0.78301680024322029</v>
      </c>
      <c r="K1569" t="str">
        <f>IF(ABS(moras__2[[#This Row],[Z-Score de edad]])&gt;1.96, "Atípico","Normal")</f>
        <v>Normal</v>
      </c>
      <c r="L1569">
        <f>(moras__2[[#This Row],[SALARIO]]-AVERAGE(C:C)) / _xlfn.STDEV.P(C:C)</f>
        <v>-1.8640221956034701E-2</v>
      </c>
      <c r="M1569" t="str">
        <f>IF(ABS(moras__2[[#This Row],[Z-Score de salario]])&gt;1.96, "Atípico", "Normal")</f>
        <v>Normal</v>
      </c>
      <c r="N1569" s="5">
        <f t="shared" si="72"/>
        <v>642418.54</v>
      </c>
      <c r="O1569" s="5">
        <f t="shared" si="73"/>
        <v>53</v>
      </c>
      <c r="P1569" s="5" t="str">
        <f t="shared" si="74"/>
        <v>ASALARIADO</v>
      </c>
      <c r="Q1569" s="5" t="e">
        <f ca="1">IF($H1569="SI", $O1569, _xludf.NA())</f>
        <v>#NAME?</v>
      </c>
      <c r="R1569" s="5">
        <f>IF($H1569="NO",$O1569, _xludf.NA())</f>
        <v>53</v>
      </c>
      <c r="S1569" s="5" t="e">
        <f ca="1">IF($H1569="SI",$N1569, _xludf.NA())</f>
        <v>#NAME?</v>
      </c>
      <c r="T1569" s="5">
        <f>IF($H1569="NO",$N1569, _xludf.NA())</f>
        <v>642418.54</v>
      </c>
    </row>
    <row r="1570" spans="1:20" x14ac:dyDescent="0.3">
      <c r="A1570">
        <v>1569</v>
      </c>
      <c r="B1570" t="s">
        <v>9</v>
      </c>
      <c r="C1570">
        <v>509509</v>
      </c>
      <c r="D1570" t="s">
        <v>18</v>
      </c>
      <c r="E1570" t="s">
        <v>16</v>
      </c>
      <c r="F1570" t="s">
        <v>12</v>
      </c>
      <c r="G1570" t="s">
        <v>13</v>
      </c>
      <c r="H1570" t="s">
        <v>13</v>
      </c>
      <c r="I1570">
        <v>56</v>
      </c>
      <c r="J1570">
        <f>(moras__2[[#This Row],[EDAD]]-AVERAGE(I:I))/ _xlfn.STDEV.P(I:I)</f>
        <v>0.99476397896507684</v>
      </c>
      <c r="K1570" t="str">
        <f>IF(ABS(moras__2[[#This Row],[Z-Score de edad]])&gt;1.96, "Atípico","Normal")</f>
        <v>Normal</v>
      </c>
      <c r="L1570">
        <f>(moras__2[[#This Row],[SALARIO]]-AVERAGE(C:C)) / _xlfn.STDEV.P(C:C)</f>
        <v>-0.18253966042251746</v>
      </c>
      <c r="M1570" t="str">
        <f>IF(ABS(moras__2[[#This Row],[Z-Score de salario]])&gt;1.96, "Atípico", "Normal")</f>
        <v>Normal</v>
      </c>
      <c r="N1570" s="5">
        <f t="shared" si="72"/>
        <v>509509</v>
      </c>
      <c r="O1570" s="5">
        <f t="shared" si="73"/>
        <v>56</v>
      </c>
      <c r="P1570" s="5" t="str">
        <f t="shared" si="74"/>
        <v>TRABAJADOR INDEPENDIENTE</v>
      </c>
      <c r="Q1570" s="5" t="e">
        <f ca="1">IF($H1570="SI", $O1570, _xludf.NA())</f>
        <v>#NAME?</v>
      </c>
      <c r="R1570" s="5">
        <f>IF($H1570="NO",$O1570, _xludf.NA())</f>
        <v>56</v>
      </c>
      <c r="S1570" s="5" t="e">
        <f ca="1">IF($H1570="SI",$N1570, _xludf.NA())</f>
        <v>#NAME?</v>
      </c>
      <c r="T1570" s="5">
        <f>IF($H1570="NO",$N1570, _xludf.NA())</f>
        <v>509509</v>
      </c>
    </row>
    <row r="1571" spans="1:20" x14ac:dyDescent="0.3">
      <c r="A1571">
        <v>1570</v>
      </c>
      <c r="B1571" t="s">
        <v>9</v>
      </c>
      <c r="C1571">
        <v>608941</v>
      </c>
      <c r="D1571" t="s">
        <v>18</v>
      </c>
      <c r="E1571" t="s">
        <v>16</v>
      </c>
      <c r="F1571" t="s">
        <v>12</v>
      </c>
      <c r="G1571" t="s">
        <v>13</v>
      </c>
      <c r="H1571" t="s">
        <v>12</v>
      </c>
      <c r="I1571">
        <v>57</v>
      </c>
      <c r="J1571">
        <f>(moras__2[[#This Row],[EDAD]]-AVERAGE(I:I))/ _xlfn.STDEV.P(I:I)</f>
        <v>1.0653463718723624</v>
      </c>
      <c r="K1571" t="str">
        <f>IF(ABS(moras__2[[#This Row],[Z-Score de edad]])&gt;1.96, "Atípico","Normal")</f>
        <v>Normal</v>
      </c>
      <c r="L1571">
        <f>(moras__2[[#This Row],[SALARIO]]-AVERAGE(C:C)) / _xlfn.STDEV.P(C:C)</f>
        <v>-5.9923564049004244E-2</v>
      </c>
      <c r="M1571" t="str">
        <f>IF(ABS(moras__2[[#This Row],[Z-Score de salario]])&gt;1.96, "Atípico", "Normal")</f>
        <v>Normal</v>
      </c>
      <c r="N1571" s="5">
        <f t="shared" si="72"/>
        <v>608941</v>
      </c>
      <c r="O1571" s="5">
        <f t="shared" si="73"/>
        <v>57</v>
      </c>
      <c r="P1571" s="5" t="str">
        <f t="shared" si="74"/>
        <v>TRABAJADOR INDEPENDIENTE</v>
      </c>
      <c r="Q1571" s="5">
        <f>IF($H1571="SI", $O1571, _xludf.NA())</f>
        <v>57</v>
      </c>
      <c r="R1571" s="5" t="e">
        <f ca="1">IF($H1571="NO",$O1571, _xludf.NA())</f>
        <v>#NAME?</v>
      </c>
      <c r="S1571" s="5">
        <f>IF($H1571="SI",$N1571, _xludf.NA())</f>
        <v>608941</v>
      </c>
      <c r="T1571" s="5" t="e">
        <f ca="1">IF($H1571="NO",$N1571, _xludf.NA())</f>
        <v>#NAME?</v>
      </c>
    </row>
    <row r="1572" spans="1:20" x14ac:dyDescent="0.3">
      <c r="A1572">
        <v>1571</v>
      </c>
      <c r="B1572" t="s">
        <v>9</v>
      </c>
      <c r="C1572">
        <v>537156.98</v>
      </c>
      <c r="D1572" t="s">
        <v>10</v>
      </c>
      <c r="E1572" t="s">
        <v>16</v>
      </c>
      <c r="F1572" t="s">
        <v>12</v>
      </c>
      <c r="G1572" t="s">
        <v>13</v>
      </c>
      <c r="H1572" t="s">
        <v>13</v>
      </c>
      <c r="I1572">
        <v>21</v>
      </c>
      <c r="J1572">
        <f>(moras__2[[#This Row],[EDAD]]-AVERAGE(I:I))/ _xlfn.STDEV.P(I:I)</f>
        <v>-1.4756197727899161</v>
      </c>
      <c r="K1572" t="str">
        <f>IF(ABS(moras__2[[#This Row],[Z-Score de edad]])&gt;1.96, "Atípico","Normal")</f>
        <v>Normal</v>
      </c>
      <c r="L1572">
        <f>(moras__2[[#This Row],[SALARIO]]-AVERAGE(C:C)) / _xlfn.STDEV.P(C:C)</f>
        <v>-0.14844512968580328</v>
      </c>
      <c r="M1572" t="str">
        <f>IF(ABS(moras__2[[#This Row],[Z-Score de salario]])&gt;1.96, "Atípico", "Normal")</f>
        <v>Normal</v>
      </c>
      <c r="N1572" s="5">
        <f t="shared" si="72"/>
        <v>537156.98</v>
      </c>
      <c r="O1572" s="5">
        <f t="shared" si="73"/>
        <v>21</v>
      </c>
      <c r="P1572" s="5" t="str">
        <f t="shared" si="74"/>
        <v>ASALARIADO</v>
      </c>
      <c r="Q1572" s="5" t="e">
        <f ca="1">IF($H1572="SI", $O1572, _xludf.NA())</f>
        <v>#NAME?</v>
      </c>
      <c r="R1572" s="5">
        <f>IF($H1572="NO",$O1572, _xludf.NA())</f>
        <v>21</v>
      </c>
      <c r="S1572" s="5" t="e">
        <f ca="1">IF($H1572="SI",$N1572, _xludf.NA())</f>
        <v>#NAME?</v>
      </c>
      <c r="T1572" s="5">
        <f>IF($H1572="NO",$N1572, _xludf.NA())</f>
        <v>537156.98</v>
      </c>
    </row>
    <row r="1573" spans="1:20" x14ac:dyDescent="0.3">
      <c r="A1573">
        <v>1572</v>
      </c>
      <c r="B1573" t="s">
        <v>15</v>
      </c>
      <c r="C1573">
        <v>1545800</v>
      </c>
      <c r="D1573" t="s">
        <v>10</v>
      </c>
      <c r="E1573" t="s">
        <v>11</v>
      </c>
      <c r="F1573" t="s">
        <v>12</v>
      </c>
      <c r="G1573" t="s">
        <v>13</v>
      </c>
      <c r="H1573" t="s">
        <v>13</v>
      </c>
      <c r="I1573">
        <v>55</v>
      </c>
      <c r="J1573">
        <f>(moras__2[[#This Row],[EDAD]]-AVERAGE(I:I))/ _xlfn.STDEV.P(I:I)</f>
        <v>0.92418158605779133</v>
      </c>
      <c r="K1573" t="str">
        <f>IF(ABS(moras__2[[#This Row],[Z-Score de edad]])&gt;1.96, "Atípico","Normal")</f>
        <v>Normal</v>
      </c>
      <c r="L1573">
        <f>(moras__2[[#This Row],[SALARIO]]-AVERAGE(C:C)) / _xlfn.STDEV.P(C:C)</f>
        <v>1.0953784859187445</v>
      </c>
      <c r="M1573" t="str">
        <f>IF(ABS(moras__2[[#This Row],[Z-Score de salario]])&gt;1.96, "Atípico", "Normal")</f>
        <v>Normal</v>
      </c>
      <c r="N1573" s="5">
        <f t="shared" si="72"/>
        <v>1545800</v>
      </c>
      <c r="O1573" s="5">
        <f t="shared" si="73"/>
        <v>55</v>
      </c>
      <c r="P1573" s="5" t="str">
        <f t="shared" si="74"/>
        <v>ASALARIADO</v>
      </c>
      <c r="Q1573" s="5" t="e">
        <f ca="1">IF($H1573="SI", $O1573, _xludf.NA())</f>
        <v>#NAME?</v>
      </c>
      <c r="R1573" s="5">
        <f>IF($H1573="NO",$O1573, _xludf.NA())</f>
        <v>55</v>
      </c>
      <c r="S1573" s="5" t="e">
        <f ca="1">IF($H1573="SI",$N1573, _xludf.NA())</f>
        <v>#NAME?</v>
      </c>
      <c r="T1573" s="5">
        <f>IF($H1573="NO",$N1573, _xludf.NA())</f>
        <v>1545800</v>
      </c>
    </row>
    <row r="1574" spans="1:20" x14ac:dyDescent="0.3">
      <c r="A1574">
        <v>1573</v>
      </c>
      <c r="B1574" t="s">
        <v>15</v>
      </c>
      <c r="C1574">
        <v>1070405</v>
      </c>
      <c r="D1574" t="s">
        <v>10</v>
      </c>
      <c r="E1574" t="s">
        <v>11</v>
      </c>
      <c r="F1574" t="s">
        <v>12</v>
      </c>
      <c r="G1574" t="s">
        <v>13</v>
      </c>
      <c r="H1574" t="s">
        <v>13</v>
      </c>
      <c r="I1574">
        <v>30</v>
      </c>
      <c r="J1574">
        <f>(moras__2[[#This Row],[EDAD]]-AVERAGE(I:I))/ _xlfn.STDEV.P(I:I)</f>
        <v>-0.84037823662434652</v>
      </c>
      <c r="K1574" t="str">
        <f>IF(ABS(moras__2[[#This Row],[Z-Score de edad]])&gt;1.96, "Atípico","Normal")</f>
        <v>Normal</v>
      </c>
      <c r="L1574">
        <f>(moras__2[[#This Row],[SALARIO]]-AVERAGE(C:C)) / _xlfn.STDEV.P(C:C)</f>
        <v>0.50913784773902071</v>
      </c>
      <c r="M1574" t="str">
        <f>IF(ABS(moras__2[[#This Row],[Z-Score de salario]])&gt;1.96, "Atípico", "Normal")</f>
        <v>Normal</v>
      </c>
      <c r="N1574" s="5">
        <f t="shared" si="72"/>
        <v>1070405</v>
      </c>
      <c r="O1574" s="5">
        <f t="shared" si="73"/>
        <v>30</v>
      </c>
      <c r="P1574" s="5" t="str">
        <f t="shared" si="74"/>
        <v>ASALARIADO</v>
      </c>
      <c r="Q1574" s="5" t="e">
        <f ca="1">IF($H1574="SI", $O1574, _xludf.NA())</f>
        <v>#NAME?</v>
      </c>
      <c r="R1574" s="5">
        <f>IF($H1574="NO",$O1574, _xludf.NA())</f>
        <v>30</v>
      </c>
      <c r="S1574" s="5" t="e">
        <f ca="1">IF($H1574="SI",$N1574, _xludf.NA())</f>
        <v>#NAME?</v>
      </c>
      <c r="T1574" s="5">
        <f>IF($H1574="NO",$N1574, _xludf.NA())</f>
        <v>1070405</v>
      </c>
    </row>
    <row r="1575" spans="1:20" x14ac:dyDescent="0.3">
      <c r="A1575">
        <v>1574</v>
      </c>
      <c r="B1575" t="s">
        <v>9</v>
      </c>
      <c r="C1575">
        <v>625396</v>
      </c>
      <c r="D1575" t="s">
        <v>18</v>
      </c>
      <c r="E1575" t="s">
        <v>16</v>
      </c>
      <c r="F1575" t="s">
        <v>12</v>
      </c>
      <c r="G1575" t="s">
        <v>13</v>
      </c>
      <c r="H1575" t="s">
        <v>13</v>
      </c>
      <c r="I1575">
        <v>44</v>
      </c>
      <c r="J1575">
        <f>(moras__2[[#This Row],[EDAD]]-AVERAGE(I:I))/ _xlfn.STDEV.P(I:I)</f>
        <v>0.14777526407765068</v>
      </c>
      <c r="K1575" t="str">
        <f>IF(ABS(moras__2[[#This Row],[Z-Score de edad]])&gt;1.96, "Atípico","Normal")</f>
        <v>Normal</v>
      </c>
      <c r="L1575">
        <f>(moras__2[[#This Row],[SALARIO]]-AVERAGE(C:C)) / _xlfn.STDEV.P(C:C)</f>
        <v>-3.9631828331869325E-2</v>
      </c>
      <c r="M1575" t="str">
        <f>IF(ABS(moras__2[[#This Row],[Z-Score de salario]])&gt;1.96, "Atípico", "Normal")</f>
        <v>Normal</v>
      </c>
      <c r="N1575" s="5">
        <f t="shared" si="72"/>
        <v>625396</v>
      </c>
      <c r="O1575" s="5">
        <f t="shared" si="73"/>
        <v>44</v>
      </c>
      <c r="P1575" s="5" t="str">
        <f t="shared" si="74"/>
        <v>TRABAJADOR INDEPENDIENTE</v>
      </c>
      <c r="Q1575" s="5" t="e">
        <f ca="1">IF($H1575="SI", $O1575, _xludf.NA())</f>
        <v>#NAME?</v>
      </c>
      <c r="R1575" s="5">
        <f>IF($H1575="NO",$O1575, _xludf.NA())</f>
        <v>44</v>
      </c>
      <c r="S1575" s="5" t="e">
        <f ca="1">IF($H1575="SI",$N1575, _xludf.NA())</f>
        <v>#NAME?</v>
      </c>
      <c r="T1575" s="5">
        <f>IF($H1575="NO",$N1575, _xludf.NA())</f>
        <v>625396</v>
      </c>
    </row>
    <row r="1576" spans="1:20" x14ac:dyDescent="0.3">
      <c r="A1576">
        <v>1575</v>
      </c>
      <c r="B1576" t="s">
        <v>15</v>
      </c>
      <c r="C1576">
        <v>925000</v>
      </c>
      <c r="D1576" t="s">
        <v>10</v>
      </c>
      <c r="E1576" t="s">
        <v>16</v>
      </c>
      <c r="F1576" t="s">
        <v>12</v>
      </c>
      <c r="G1576" t="s">
        <v>13</v>
      </c>
      <c r="H1576" t="s">
        <v>13</v>
      </c>
      <c r="I1576">
        <v>49</v>
      </c>
      <c r="J1576">
        <f>(moras__2[[#This Row],[EDAD]]-AVERAGE(I:I))/ _xlfn.STDEV.P(I:I)</f>
        <v>0.50068722861407822</v>
      </c>
      <c r="K1576" t="str">
        <f>IF(ABS(moras__2[[#This Row],[Z-Score de edad]])&gt;1.96, "Atípico","Normal")</f>
        <v>Normal</v>
      </c>
      <c r="L1576">
        <f>(moras__2[[#This Row],[SALARIO]]-AVERAGE(C:C)) / _xlfn.STDEV.P(C:C)</f>
        <v>0.32982944105716083</v>
      </c>
      <c r="M1576" t="str">
        <f>IF(ABS(moras__2[[#This Row],[Z-Score de salario]])&gt;1.96, "Atípico", "Normal")</f>
        <v>Normal</v>
      </c>
      <c r="N1576" s="5">
        <f t="shared" si="72"/>
        <v>925000</v>
      </c>
      <c r="O1576" s="5">
        <f t="shared" si="73"/>
        <v>49</v>
      </c>
      <c r="P1576" s="5" t="str">
        <f t="shared" si="74"/>
        <v>ASALARIADO</v>
      </c>
      <c r="Q1576" s="5" t="e">
        <f ca="1">IF($H1576="SI", $O1576, _xludf.NA())</f>
        <v>#NAME?</v>
      </c>
      <c r="R1576" s="5">
        <f>IF($H1576="NO",$O1576, _xludf.NA())</f>
        <v>49</v>
      </c>
      <c r="S1576" s="5" t="e">
        <f ca="1">IF($H1576="SI",$N1576, _xludf.NA())</f>
        <v>#NAME?</v>
      </c>
      <c r="T1576" s="5">
        <f>IF($H1576="NO",$N1576, _xludf.NA())</f>
        <v>925000</v>
      </c>
    </row>
    <row r="1577" spans="1:20" x14ac:dyDescent="0.3">
      <c r="A1577">
        <v>1576</v>
      </c>
      <c r="B1577" t="s">
        <v>9</v>
      </c>
      <c r="C1577">
        <v>261897.3</v>
      </c>
      <c r="D1577" t="s">
        <v>10</v>
      </c>
      <c r="E1577" t="s">
        <v>16</v>
      </c>
      <c r="F1577" t="s">
        <v>12</v>
      </c>
      <c r="G1577" t="s">
        <v>12</v>
      </c>
      <c r="H1577" t="s">
        <v>13</v>
      </c>
      <c r="I1577">
        <v>57</v>
      </c>
      <c r="J1577">
        <f>(moras__2[[#This Row],[EDAD]]-AVERAGE(I:I))/ _xlfn.STDEV.P(I:I)</f>
        <v>1.0653463718723624</v>
      </c>
      <c r="K1577" t="str">
        <f>IF(ABS(moras__2[[#This Row],[Z-Score de edad]])&gt;1.96, "Atípico","Normal")</f>
        <v>Normal</v>
      </c>
      <c r="L1577">
        <f>(moras__2[[#This Row],[SALARIO]]-AVERAGE(C:C)) / _xlfn.STDEV.P(C:C)</f>
        <v>-0.48788582735478714</v>
      </c>
      <c r="M1577" t="str">
        <f>IF(ABS(moras__2[[#This Row],[Z-Score de salario]])&gt;1.96, "Atípico", "Normal")</f>
        <v>Normal</v>
      </c>
      <c r="N1577" s="5">
        <f t="shared" si="72"/>
        <v>261897.3</v>
      </c>
      <c r="O1577" s="5">
        <f t="shared" si="73"/>
        <v>57</v>
      </c>
      <c r="P1577" s="5" t="str">
        <f t="shared" si="74"/>
        <v>ASALARIADO</v>
      </c>
      <c r="Q1577" s="5" t="e">
        <f ca="1">IF($H1577="SI", $O1577, _xludf.NA())</f>
        <v>#NAME?</v>
      </c>
      <c r="R1577" s="5">
        <f>IF($H1577="NO",$O1577, _xludf.NA())</f>
        <v>57</v>
      </c>
      <c r="S1577" s="5" t="e">
        <f ca="1">IF($H1577="SI",$N1577, _xludf.NA())</f>
        <v>#NAME?</v>
      </c>
      <c r="T1577" s="5">
        <f>IF($H1577="NO",$N1577, _xludf.NA())</f>
        <v>261897.3</v>
      </c>
    </row>
    <row r="1578" spans="1:20" x14ac:dyDescent="0.3">
      <c r="A1578">
        <v>1577</v>
      </c>
      <c r="B1578" t="s">
        <v>15</v>
      </c>
      <c r="C1578">
        <v>297046</v>
      </c>
      <c r="D1578" t="s">
        <v>17</v>
      </c>
      <c r="E1578" t="s">
        <v>16</v>
      </c>
      <c r="F1578" t="s">
        <v>12</v>
      </c>
      <c r="G1578" t="s">
        <v>12</v>
      </c>
      <c r="H1578" t="s">
        <v>12</v>
      </c>
      <c r="I1578">
        <v>43</v>
      </c>
      <c r="J1578">
        <f>(moras__2[[#This Row],[EDAD]]-AVERAGE(I:I))/ _xlfn.STDEV.P(I:I)</f>
        <v>7.7192871170365177E-2</v>
      </c>
      <c r="K1578" t="str">
        <f>IF(ABS(moras__2[[#This Row],[Z-Score de edad]])&gt;1.96, "Atípico","Normal")</f>
        <v>Normal</v>
      </c>
      <c r="L1578">
        <f>(moras__2[[#This Row],[SALARIO]]-AVERAGE(C:C)) / _xlfn.STDEV.P(C:C)</f>
        <v>-0.44454166866740574</v>
      </c>
      <c r="M1578" t="str">
        <f>IF(ABS(moras__2[[#This Row],[Z-Score de salario]])&gt;1.96, "Atípico", "Normal")</f>
        <v>Normal</v>
      </c>
      <c r="N1578" s="5">
        <f t="shared" si="72"/>
        <v>297046</v>
      </c>
      <c r="O1578" s="5">
        <f t="shared" si="73"/>
        <v>43</v>
      </c>
      <c r="P1578" s="5" t="str">
        <f t="shared" si="74"/>
        <v>ASEGURADO VOLUNTARIO</v>
      </c>
      <c r="Q1578" s="5">
        <f>IF($H1578="SI", $O1578, _xludf.NA())</f>
        <v>43</v>
      </c>
      <c r="R1578" s="5" t="e">
        <f ca="1">IF($H1578="NO",$O1578, _xludf.NA())</f>
        <v>#NAME?</v>
      </c>
      <c r="S1578" s="5">
        <f>IF($H1578="SI",$N1578, _xludf.NA())</f>
        <v>297046</v>
      </c>
      <c r="T1578" s="5" t="e">
        <f ca="1">IF($H1578="NO",$N1578, _xludf.NA())</f>
        <v>#NAME?</v>
      </c>
    </row>
    <row r="1579" spans="1:20" x14ac:dyDescent="0.3">
      <c r="A1579">
        <v>1578</v>
      </c>
      <c r="B1579" t="s">
        <v>15</v>
      </c>
      <c r="C1579">
        <v>582705.18000000005</v>
      </c>
      <c r="D1579" t="s">
        <v>10</v>
      </c>
      <c r="E1579" t="s">
        <v>16</v>
      </c>
      <c r="F1579" t="s">
        <v>12</v>
      </c>
      <c r="G1579" t="s">
        <v>13</v>
      </c>
      <c r="H1579" t="s">
        <v>13</v>
      </c>
      <c r="I1579">
        <v>30</v>
      </c>
      <c r="J1579">
        <f>(moras__2[[#This Row],[EDAD]]-AVERAGE(I:I))/ _xlfn.STDEV.P(I:I)</f>
        <v>-0.84037823662434652</v>
      </c>
      <c r="K1579" t="str">
        <f>IF(ABS(moras__2[[#This Row],[Z-Score de edad]])&gt;1.96, "Atípico","Normal")</f>
        <v>Normal</v>
      </c>
      <c r="L1579">
        <f>(moras__2[[#This Row],[SALARIO]]-AVERAGE(C:C)) / _xlfn.STDEV.P(C:C)</f>
        <v>-9.2276668015113139E-2</v>
      </c>
      <c r="M1579" t="str">
        <f>IF(ABS(moras__2[[#This Row],[Z-Score de salario]])&gt;1.96, "Atípico", "Normal")</f>
        <v>Normal</v>
      </c>
      <c r="N1579" s="5">
        <f t="shared" si="72"/>
        <v>582705.18000000005</v>
      </c>
      <c r="O1579" s="5">
        <f t="shared" si="73"/>
        <v>30</v>
      </c>
      <c r="P1579" s="5" t="str">
        <f t="shared" si="74"/>
        <v>ASALARIADO</v>
      </c>
      <c r="Q1579" s="5" t="e">
        <f ca="1">IF($H1579="SI", $O1579, _xludf.NA())</f>
        <v>#NAME?</v>
      </c>
      <c r="R1579" s="5">
        <f>IF($H1579="NO",$O1579, _xludf.NA())</f>
        <v>30</v>
      </c>
      <c r="S1579" s="5" t="e">
        <f ca="1">IF($H1579="SI",$N1579, _xludf.NA())</f>
        <v>#NAME?</v>
      </c>
      <c r="T1579" s="5">
        <f>IF($H1579="NO",$N1579, _xludf.NA())</f>
        <v>582705.18000000005</v>
      </c>
    </row>
    <row r="1580" spans="1:20" x14ac:dyDescent="0.3">
      <c r="A1580">
        <v>1579</v>
      </c>
      <c r="B1580" t="s">
        <v>9</v>
      </c>
      <c r="C1580">
        <v>49684.32</v>
      </c>
      <c r="D1580" t="s">
        <v>10</v>
      </c>
      <c r="E1580" t="s">
        <v>16</v>
      </c>
      <c r="F1580" t="s">
        <v>12</v>
      </c>
      <c r="G1580" t="s">
        <v>13</v>
      </c>
      <c r="H1580" t="s">
        <v>13</v>
      </c>
      <c r="I1580">
        <v>42</v>
      </c>
      <c r="J1580">
        <f>(moras__2[[#This Row],[EDAD]]-AVERAGE(I:I))/ _xlfn.STDEV.P(I:I)</f>
        <v>6.6104782630796582E-3</v>
      </c>
      <c r="K1580" t="str">
        <f>IF(ABS(moras__2[[#This Row],[Z-Score de edad]])&gt;1.96, "Atípico","Normal")</f>
        <v>Normal</v>
      </c>
      <c r="L1580">
        <f>(moras__2[[#This Row],[SALARIO]]-AVERAGE(C:C)) / _xlfn.STDEV.P(C:C)</f>
        <v>-0.74957951960064795</v>
      </c>
      <c r="M1580" t="str">
        <f>IF(ABS(moras__2[[#This Row],[Z-Score de salario]])&gt;1.96, "Atípico", "Normal")</f>
        <v>Normal</v>
      </c>
      <c r="N1580" s="5">
        <f t="shared" si="72"/>
        <v>49684.32</v>
      </c>
      <c r="O1580" s="5">
        <f t="shared" si="73"/>
        <v>42</v>
      </c>
      <c r="P1580" s="5" t="str">
        <f t="shared" si="74"/>
        <v>ASALARIADO</v>
      </c>
      <c r="Q1580" s="5" t="e">
        <f ca="1">IF($H1580="SI", $O1580, _xludf.NA())</f>
        <v>#NAME?</v>
      </c>
      <c r="R1580" s="5">
        <f>IF($H1580="NO",$O1580, _xludf.NA())</f>
        <v>42</v>
      </c>
      <c r="S1580" s="5" t="e">
        <f ca="1">IF($H1580="SI",$N1580, _xludf.NA())</f>
        <v>#NAME?</v>
      </c>
      <c r="T1580" s="5">
        <f>IF($H1580="NO",$N1580, _xludf.NA())</f>
        <v>49684.32</v>
      </c>
    </row>
    <row r="1581" spans="1:20" x14ac:dyDescent="0.3">
      <c r="A1581">
        <v>1580</v>
      </c>
      <c r="B1581" t="s">
        <v>9</v>
      </c>
      <c r="C1581">
        <v>427025</v>
      </c>
      <c r="D1581" t="s">
        <v>10</v>
      </c>
      <c r="E1581" t="s">
        <v>16</v>
      </c>
      <c r="F1581" t="s">
        <v>12</v>
      </c>
      <c r="G1581" t="s">
        <v>13</v>
      </c>
      <c r="H1581" t="s">
        <v>13</v>
      </c>
      <c r="I1581">
        <v>32</v>
      </c>
      <c r="J1581">
        <f>(moras__2[[#This Row],[EDAD]]-AVERAGE(I:I))/ _xlfn.STDEV.P(I:I)</f>
        <v>-0.69921345080977548</v>
      </c>
      <c r="K1581" t="str">
        <f>IF(ABS(moras__2[[#This Row],[Z-Score de edad]])&gt;1.96, "Atípico","Normal")</f>
        <v>Normal</v>
      </c>
      <c r="L1581">
        <f>(moras__2[[#This Row],[SALARIO]]-AVERAGE(C:C)) / _xlfn.STDEV.P(C:C)</f>
        <v>-0.28425607056485452</v>
      </c>
      <c r="M1581" t="str">
        <f>IF(ABS(moras__2[[#This Row],[Z-Score de salario]])&gt;1.96, "Atípico", "Normal")</f>
        <v>Normal</v>
      </c>
      <c r="N1581" s="5">
        <f t="shared" si="72"/>
        <v>427025</v>
      </c>
      <c r="O1581" s="5">
        <f t="shared" si="73"/>
        <v>32</v>
      </c>
      <c r="P1581" s="5" t="str">
        <f t="shared" si="74"/>
        <v>ASALARIADO</v>
      </c>
      <c r="Q1581" s="5" t="e">
        <f ca="1">IF($H1581="SI", $O1581, _xludf.NA())</f>
        <v>#NAME?</v>
      </c>
      <c r="R1581" s="5">
        <f>IF($H1581="NO",$O1581, _xludf.NA())</f>
        <v>32</v>
      </c>
      <c r="S1581" s="5" t="e">
        <f ca="1">IF($H1581="SI",$N1581, _xludf.NA())</f>
        <v>#NAME?</v>
      </c>
      <c r="T1581" s="5">
        <f>IF($H1581="NO",$N1581, _xludf.NA())</f>
        <v>427025</v>
      </c>
    </row>
    <row r="1582" spans="1:20" x14ac:dyDescent="0.3">
      <c r="A1582">
        <v>1581</v>
      </c>
      <c r="B1582" t="s">
        <v>15</v>
      </c>
      <c r="C1582">
        <v>188362.97</v>
      </c>
      <c r="D1582" t="s">
        <v>10</v>
      </c>
      <c r="E1582" t="s">
        <v>16</v>
      </c>
      <c r="F1582" t="s">
        <v>12</v>
      </c>
      <c r="G1582" t="s">
        <v>13</v>
      </c>
      <c r="H1582" t="s">
        <v>13</v>
      </c>
      <c r="I1582">
        <v>34</v>
      </c>
      <c r="J1582">
        <f>(moras__2[[#This Row],[EDAD]]-AVERAGE(I:I))/ _xlfn.STDEV.P(I:I)</f>
        <v>-0.55804866499520445</v>
      </c>
      <c r="K1582" t="str">
        <f>IF(ABS(moras__2[[#This Row],[Z-Score de edad]])&gt;1.96, "Atípico","Normal")</f>
        <v>Normal</v>
      </c>
      <c r="L1582">
        <f>(moras__2[[#This Row],[SALARIO]]-AVERAGE(C:C)) / _xlfn.STDEV.P(C:C)</f>
        <v>-0.57856581462288714</v>
      </c>
      <c r="M1582" t="str">
        <f>IF(ABS(moras__2[[#This Row],[Z-Score de salario]])&gt;1.96, "Atípico", "Normal")</f>
        <v>Normal</v>
      </c>
      <c r="N1582" s="5">
        <f t="shared" si="72"/>
        <v>188362.97</v>
      </c>
      <c r="O1582" s="5">
        <f t="shared" si="73"/>
        <v>34</v>
      </c>
      <c r="P1582" s="5" t="str">
        <f t="shared" si="74"/>
        <v>ASALARIADO</v>
      </c>
      <c r="Q1582" s="5" t="e">
        <f ca="1">IF($H1582="SI", $O1582, _xludf.NA())</f>
        <v>#NAME?</v>
      </c>
      <c r="R1582" s="5">
        <f>IF($H1582="NO",$O1582, _xludf.NA())</f>
        <v>34</v>
      </c>
      <c r="S1582" s="5" t="e">
        <f ca="1">IF($H1582="SI",$N1582, _xludf.NA())</f>
        <v>#NAME?</v>
      </c>
      <c r="T1582" s="5">
        <f>IF($H1582="NO",$N1582, _xludf.NA())</f>
        <v>188362.97</v>
      </c>
    </row>
    <row r="1583" spans="1:20" x14ac:dyDescent="0.3">
      <c r="A1583">
        <v>1582</v>
      </c>
      <c r="B1583" t="s">
        <v>9</v>
      </c>
      <c r="C1583">
        <v>527956.5</v>
      </c>
      <c r="D1583" t="s">
        <v>10</v>
      </c>
      <c r="E1583" t="s">
        <v>11</v>
      </c>
      <c r="F1583" t="s">
        <v>12</v>
      </c>
      <c r="G1583" t="s">
        <v>13</v>
      </c>
      <c r="H1583" t="s">
        <v>13</v>
      </c>
      <c r="I1583">
        <v>23</v>
      </c>
      <c r="J1583">
        <f>(moras__2[[#This Row],[EDAD]]-AVERAGE(I:I))/ _xlfn.STDEV.P(I:I)</f>
        <v>-1.334454986975345</v>
      </c>
      <c r="K1583" t="str">
        <f>IF(ABS(moras__2[[#This Row],[Z-Score de edad]])&gt;1.96, "Atípico","Normal")</f>
        <v>Normal</v>
      </c>
      <c r="L1583">
        <f>(moras__2[[#This Row],[SALARIO]]-AVERAGE(C:C)) / _xlfn.STDEV.P(C:C)</f>
        <v>-0.15979084275968874</v>
      </c>
      <c r="M1583" t="str">
        <f>IF(ABS(moras__2[[#This Row],[Z-Score de salario]])&gt;1.96, "Atípico", "Normal")</f>
        <v>Normal</v>
      </c>
      <c r="N1583" s="5">
        <f t="shared" si="72"/>
        <v>527956.5</v>
      </c>
      <c r="O1583" s="5">
        <f t="shared" si="73"/>
        <v>23</v>
      </c>
      <c r="P1583" s="5" t="str">
        <f t="shared" si="74"/>
        <v>ASALARIADO</v>
      </c>
      <c r="Q1583" s="5" t="e">
        <f ca="1">IF($H1583="SI", $O1583, _xludf.NA())</f>
        <v>#NAME?</v>
      </c>
      <c r="R1583" s="5">
        <f>IF($H1583="NO",$O1583, _xludf.NA())</f>
        <v>23</v>
      </c>
      <c r="S1583" s="5" t="e">
        <f ca="1">IF($H1583="SI",$N1583, _xludf.NA())</f>
        <v>#NAME?</v>
      </c>
      <c r="T1583" s="5">
        <f>IF($H1583="NO",$N1583, _xludf.NA())</f>
        <v>527956.5</v>
      </c>
    </row>
    <row r="1584" spans="1:20" x14ac:dyDescent="0.3">
      <c r="A1584">
        <v>1583</v>
      </c>
      <c r="B1584" t="s">
        <v>9</v>
      </c>
      <c r="C1584">
        <v>811305.9</v>
      </c>
      <c r="D1584" t="s">
        <v>14</v>
      </c>
      <c r="E1584" t="s">
        <v>11</v>
      </c>
      <c r="F1584" t="s">
        <v>12</v>
      </c>
      <c r="G1584" t="s">
        <v>13</v>
      </c>
      <c r="H1584" t="s">
        <v>13</v>
      </c>
      <c r="I1584">
        <v>83</v>
      </c>
      <c r="J1584">
        <f>(moras__2[[#This Row],[EDAD]]-AVERAGE(I:I))/ _xlfn.STDEV.P(I:I)</f>
        <v>2.9004885874617856</v>
      </c>
      <c r="K1584" t="str">
        <f>IF(ABS(moras__2[[#This Row],[Z-Score de edad]])&gt;1.96, "Atípico","Normal")</f>
        <v>Atípico</v>
      </c>
      <c r="L1584">
        <f>(moras__2[[#This Row],[SALARIO]]-AVERAGE(C:C)) / _xlfn.STDEV.P(C:C)</f>
        <v>0.18962581724692024</v>
      </c>
      <c r="M1584" t="str">
        <f>IF(ABS(moras__2[[#This Row],[Z-Score de salario]])&gt;1.96, "Atípico", "Normal")</f>
        <v>Normal</v>
      </c>
      <c r="N1584" s="5">
        <f t="shared" si="72"/>
        <v>811305.9</v>
      </c>
      <c r="O1584" s="5">
        <f t="shared" si="73"/>
        <v>83</v>
      </c>
      <c r="P1584" s="5" t="str">
        <f t="shared" si="74"/>
        <v>PENSIONADOS EN SU PROPIO SISTEMA</v>
      </c>
      <c r="Q1584" s="5" t="e">
        <f ca="1">IF($H1584="SI", $O1584, _xludf.NA())</f>
        <v>#NAME?</v>
      </c>
      <c r="R1584" s="5">
        <f>IF($H1584="NO",$O1584, _xludf.NA())</f>
        <v>83</v>
      </c>
      <c r="S1584" s="5" t="e">
        <f ca="1">IF($H1584="SI",$N1584, _xludf.NA())</f>
        <v>#NAME?</v>
      </c>
      <c r="T1584" s="5">
        <f>IF($H1584="NO",$N1584, _xludf.NA())</f>
        <v>811305.9</v>
      </c>
    </row>
    <row r="1585" spans="1:20" x14ac:dyDescent="0.3">
      <c r="A1585">
        <v>1584</v>
      </c>
      <c r="B1585" t="s">
        <v>15</v>
      </c>
      <c r="C1585">
        <v>165972.39000000001</v>
      </c>
      <c r="D1585" t="s">
        <v>10</v>
      </c>
      <c r="E1585" t="s">
        <v>16</v>
      </c>
      <c r="F1585" t="s">
        <v>12</v>
      </c>
      <c r="G1585" t="s">
        <v>12</v>
      </c>
      <c r="H1585" t="s">
        <v>13</v>
      </c>
      <c r="I1585">
        <v>28</v>
      </c>
      <c r="J1585">
        <f>(moras__2[[#This Row],[EDAD]]-AVERAGE(I:I))/ _xlfn.STDEV.P(I:I)</f>
        <v>-0.98154302243891756</v>
      </c>
      <c r="K1585" t="str">
        <f>IF(ABS(moras__2[[#This Row],[Z-Score de edad]])&gt;1.96, "Atípico","Normal")</f>
        <v>Normal</v>
      </c>
      <c r="L1585">
        <f>(moras__2[[#This Row],[SALARIO]]-AVERAGE(C:C)) / _xlfn.STDEV.P(C:C)</f>
        <v>-0.60617710188592977</v>
      </c>
      <c r="M1585" t="str">
        <f>IF(ABS(moras__2[[#This Row],[Z-Score de salario]])&gt;1.96, "Atípico", "Normal")</f>
        <v>Normal</v>
      </c>
      <c r="N1585" s="5">
        <f t="shared" si="72"/>
        <v>165972.39000000001</v>
      </c>
      <c r="O1585" s="5">
        <f t="shared" si="73"/>
        <v>28</v>
      </c>
      <c r="P1585" s="5" t="str">
        <f t="shared" si="74"/>
        <v>ASALARIADO</v>
      </c>
      <c r="Q1585" s="5" t="e">
        <f ca="1">IF($H1585="SI", $O1585, _xludf.NA())</f>
        <v>#NAME?</v>
      </c>
      <c r="R1585" s="5">
        <f>IF($H1585="NO",$O1585, _xludf.NA())</f>
        <v>28</v>
      </c>
      <c r="S1585" s="5" t="e">
        <f ca="1">IF($H1585="SI",$N1585, _xludf.NA())</f>
        <v>#NAME?</v>
      </c>
      <c r="T1585" s="5">
        <f>IF($H1585="NO",$N1585, _xludf.NA())</f>
        <v>165972.39000000001</v>
      </c>
    </row>
    <row r="1586" spans="1:20" x14ac:dyDescent="0.3">
      <c r="A1586">
        <v>1585</v>
      </c>
      <c r="B1586" t="s">
        <v>9</v>
      </c>
      <c r="C1586">
        <v>749651.26</v>
      </c>
      <c r="D1586" t="s">
        <v>10</v>
      </c>
      <c r="E1586" t="s">
        <v>16</v>
      </c>
      <c r="F1586" t="s">
        <v>12</v>
      </c>
      <c r="G1586" t="s">
        <v>13</v>
      </c>
      <c r="H1586" t="s">
        <v>13</v>
      </c>
      <c r="I1586">
        <v>32</v>
      </c>
      <c r="J1586">
        <f>(moras__2[[#This Row],[EDAD]]-AVERAGE(I:I))/ _xlfn.STDEV.P(I:I)</f>
        <v>-0.69921345080977548</v>
      </c>
      <c r="K1586" t="str">
        <f>IF(ABS(moras__2[[#This Row],[Z-Score de edad]])&gt;1.96, "Atípico","Normal")</f>
        <v>Normal</v>
      </c>
      <c r="L1586">
        <f>(moras__2[[#This Row],[SALARIO]]-AVERAGE(C:C)) / _xlfn.STDEV.P(C:C)</f>
        <v>0.11359545197101044</v>
      </c>
      <c r="M1586" t="str">
        <f>IF(ABS(moras__2[[#This Row],[Z-Score de salario]])&gt;1.96, "Atípico", "Normal")</f>
        <v>Normal</v>
      </c>
      <c r="N1586" s="5">
        <f t="shared" si="72"/>
        <v>749651.26</v>
      </c>
      <c r="O1586" s="5">
        <f t="shared" si="73"/>
        <v>32</v>
      </c>
      <c r="P1586" s="5" t="str">
        <f t="shared" si="74"/>
        <v>ASALARIADO</v>
      </c>
      <c r="Q1586" s="5" t="e">
        <f ca="1">IF($H1586="SI", $O1586, _xludf.NA())</f>
        <v>#NAME?</v>
      </c>
      <c r="R1586" s="5">
        <f>IF($H1586="NO",$O1586, _xludf.NA())</f>
        <v>32</v>
      </c>
      <c r="S1586" s="5" t="e">
        <f ca="1">IF($H1586="SI",$N1586, _xludf.NA())</f>
        <v>#NAME?</v>
      </c>
      <c r="T1586" s="5">
        <f>IF($H1586="NO",$N1586, _xludf.NA())</f>
        <v>749651.26</v>
      </c>
    </row>
    <row r="1587" spans="1:20" x14ac:dyDescent="0.3">
      <c r="A1587">
        <v>1586</v>
      </c>
      <c r="B1587" t="s">
        <v>15</v>
      </c>
      <c r="C1587">
        <v>6120159.5</v>
      </c>
      <c r="D1587" t="s">
        <v>10</v>
      </c>
      <c r="E1587" t="s">
        <v>16</v>
      </c>
      <c r="F1587" t="s">
        <v>12</v>
      </c>
      <c r="G1587" t="s">
        <v>13</v>
      </c>
      <c r="H1587" t="s">
        <v>13</v>
      </c>
      <c r="I1587">
        <v>42</v>
      </c>
      <c r="J1587">
        <f>(moras__2[[#This Row],[EDAD]]-AVERAGE(I:I))/ _xlfn.STDEV.P(I:I)</f>
        <v>6.6104782630796582E-3</v>
      </c>
      <c r="K1587" t="str">
        <f>IF(ABS(moras__2[[#This Row],[Z-Score de edad]])&gt;1.96, "Atípico","Normal")</f>
        <v>Normal</v>
      </c>
      <c r="L1587">
        <f>(moras__2[[#This Row],[SALARIO]]-AVERAGE(C:C)) / _xlfn.STDEV.P(C:C)</f>
        <v>6.7363200872050069</v>
      </c>
      <c r="M1587" t="str">
        <f>IF(ABS(moras__2[[#This Row],[Z-Score de salario]])&gt;1.96, "Atípico", "Normal")</f>
        <v>Atípico</v>
      </c>
      <c r="N1587" s="5">
        <f t="shared" si="72"/>
        <v>6120159.5</v>
      </c>
      <c r="O1587" s="5">
        <f t="shared" si="73"/>
        <v>42</v>
      </c>
      <c r="P1587" s="5" t="str">
        <f t="shared" si="74"/>
        <v>ASALARIADO</v>
      </c>
      <c r="Q1587" s="5" t="e">
        <f ca="1">IF($H1587="SI", $O1587, _xludf.NA())</f>
        <v>#NAME?</v>
      </c>
      <c r="R1587" s="5">
        <f>IF($H1587="NO",$O1587, _xludf.NA())</f>
        <v>42</v>
      </c>
      <c r="S1587" s="5" t="e">
        <f ca="1">IF($H1587="SI",$N1587, _xludf.NA())</f>
        <v>#NAME?</v>
      </c>
      <c r="T1587" s="5">
        <f>IF($H1587="NO",$N1587, _xludf.NA())</f>
        <v>6120159.5</v>
      </c>
    </row>
    <row r="1588" spans="1:20" x14ac:dyDescent="0.3">
      <c r="A1588">
        <v>1587</v>
      </c>
      <c r="B1588" t="s">
        <v>9</v>
      </c>
      <c r="C1588">
        <v>825000</v>
      </c>
      <c r="D1588" t="s">
        <v>10</v>
      </c>
      <c r="E1588" t="s">
        <v>16</v>
      </c>
      <c r="F1588" t="s">
        <v>12</v>
      </c>
      <c r="G1588" t="s">
        <v>13</v>
      </c>
      <c r="H1588" t="s">
        <v>13</v>
      </c>
      <c r="I1588">
        <v>50</v>
      </c>
      <c r="J1588">
        <f>(moras__2[[#This Row],[EDAD]]-AVERAGE(I:I))/ _xlfn.STDEV.P(I:I)</f>
        <v>0.57126962152136374</v>
      </c>
      <c r="K1588" t="str">
        <f>IF(ABS(moras__2[[#This Row],[Z-Score de edad]])&gt;1.96, "Atípico","Normal")</f>
        <v>Normal</v>
      </c>
      <c r="L1588">
        <f>(moras__2[[#This Row],[SALARIO]]-AVERAGE(C:C)) / _xlfn.STDEV.P(C:C)</f>
        <v>0.20651290676889028</v>
      </c>
      <c r="M1588" t="str">
        <f>IF(ABS(moras__2[[#This Row],[Z-Score de salario]])&gt;1.96, "Atípico", "Normal")</f>
        <v>Normal</v>
      </c>
      <c r="N1588" s="5">
        <f t="shared" si="72"/>
        <v>825000</v>
      </c>
      <c r="O1588" s="5">
        <f t="shared" si="73"/>
        <v>50</v>
      </c>
      <c r="P1588" s="5" t="str">
        <f t="shared" si="74"/>
        <v>ASALARIADO</v>
      </c>
      <c r="Q1588" s="5" t="e">
        <f ca="1">IF($H1588="SI", $O1588, _xludf.NA())</f>
        <v>#NAME?</v>
      </c>
      <c r="R1588" s="5">
        <f>IF($H1588="NO",$O1588, _xludf.NA())</f>
        <v>50</v>
      </c>
      <c r="S1588" s="5" t="e">
        <f ca="1">IF($H1588="SI",$N1588, _xludf.NA())</f>
        <v>#NAME?</v>
      </c>
      <c r="T1588" s="5">
        <f>IF($H1588="NO",$N1588, _xludf.NA())</f>
        <v>825000</v>
      </c>
    </row>
    <row r="1589" spans="1:20" x14ac:dyDescent="0.3">
      <c r="A1589">
        <v>1588</v>
      </c>
      <c r="B1589" t="s">
        <v>15</v>
      </c>
      <c r="C1589">
        <v>190076.47</v>
      </c>
      <c r="D1589" t="s">
        <v>10</v>
      </c>
      <c r="E1589" t="s">
        <v>16</v>
      </c>
      <c r="F1589" t="s">
        <v>12</v>
      </c>
      <c r="G1589" t="s">
        <v>13</v>
      </c>
      <c r="H1589" t="s">
        <v>13</v>
      </c>
      <c r="I1589">
        <v>26</v>
      </c>
      <c r="J1589">
        <f>(moras__2[[#This Row],[EDAD]]-AVERAGE(I:I))/ _xlfn.STDEV.P(I:I)</f>
        <v>-1.1227078082534885</v>
      </c>
      <c r="K1589" t="str">
        <f>IF(ABS(moras__2[[#This Row],[Z-Score de edad]])&gt;1.96, "Atípico","Normal")</f>
        <v>Normal</v>
      </c>
      <c r="L1589">
        <f>(moras__2[[#This Row],[SALARIO]]-AVERAGE(C:C)) / _xlfn.STDEV.P(C:C)</f>
        <v>-0.57645278580785764</v>
      </c>
      <c r="M1589" t="str">
        <f>IF(ABS(moras__2[[#This Row],[Z-Score de salario]])&gt;1.96, "Atípico", "Normal")</f>
        <v>Normal</v>
      </c>
      <c r="N1589" s="5">
        <f t="shared" si="72"/>
        <v>190076.47</v>
      </c>
      <c r="O1589" s="5">
        <f t="shared" si="73"/>
        <v>26</v>
      </c>
      <c r="P1589" s="5" t="str">
        <f t="shared" si="74"/>
        <v>ASALARIADO</v>
      </c>
      <c r="Q1589" s="5" t="e">
        <f ca="1">IF($H1589="SI", $O1589, _xludf.NA())</f>
        <v>#NAME?</v>
      </c>
      <c r="R1589" s="5">
        <f>IF($H1589="NO",$O1589, _xludf.NA())</f>
        <v>26</v>
      </c>
      <c r="S1589" s="5" t="e">
        <f ca="1">IF($H1589="SI",$N1589, _xludf.NA())</f>
        <v>#NAME?</v>
      </c>
      <c r="T1589" s="5">
        <f>IF($H1589="NO",$N1589, _xludf.NA())</f>
        <v>190076.47</v>
      </c>
    </row>
    <row r="1590" spans="1:20" x14ac:dyDescent="0.3">
      <c r="A1590">
        <v>1589</v>
      </c>
      <c r="B1590" t="s">
        <v>15</v>
      </c>
      <c r="C1590">
        <v>300018</v>
      </c>
      <c r="D1590" t="s">
        <v>17</v>
      </c>
      <c r="E1590" t="s">
        <v>16</v>
      </c>
      <c r="F1590" t="s">
        <v>12</v>
      </c>
      <c r="G1590" t="s">
        <v>13</v>
      </c>
      <c r="H1590" t="s">
        <v>13</v>
      </c>
      <c r="I1590">
        <v>47</v>
      </c>
      <c r="J1590">
        <f>(moras__2[[#This Row],[EDAD]]-AVERAGE(I:I))/ _xlfn.STDEV.P(I:I)</f>
        <v>0.35952244279950724</v>
      </c>
      <c r="K1590" t="str">
        <f>IF(ABS(moras__2[[#This Row],[Z-Score de edad]])&gt;1.96, "Atípico","Normal")</f>
        <v>Normal</v>
      </c>
      <c r="L1590">
        <f>(moras__2[[#This Row],[SALARIO]]-AVERAGE(C:C)) / _xlfn.STDEV.P(C:C)</f>
        <v>-0.44087670126835837</v>
      </c>
      <c r="M1590" t="str">
        <f>IF(ABS(moras__2[[#This Row],[Z-Score de salario]])&gt;1.96, "Atípico", "Normal")</f>
        <v>Normal</v>
      </c>
      <c r="N1590" s="5">
        <f t="shared" si="72"/>
        <v>300018</v>
      </c>
      <c r="O1590" s="5">
        <f t="shared" si="73"/>
        <v>47</v>
      </c>
      <c r="P1590" s="5" t="str">
        <f t="shared" si="74"/>
        <v>ASEGURADO VOLUNTARIO</v>
      </c>
      <c r="Q1590" s="5" t="e">
        <f ca="1">IF($H1590="SI", $O1590, _xludf.NA())</f>
        <v>#NAME?</v>
      </c>
      <c r="R1590" s="5">
        <f>IF($H1590="NO",$O1590, _xludf.NA())</f>
        <v>47</v>
      </c>
      <c r="S1590" s="5" t="e">
        <f ca="1">IF($H1590="SI",$N1590, _xludf.NA())</f>
        <v>#NAME?</v>
      </c>
      <c r="T1590" s="5">
        <f>IF($H1590="NO",$N1590, _xludf.NA())</f>
        <v>300018</v>
      </c>
    </row>
    <row r="1591" spans="1:20" x14ac:dyDescent="0.3">
      <c r="A1591">
        <v>1590</v>
      </c>
      <c r="B1591" t="s">
        <v>15</v>
      </c>
      <c r="C1591">
        <v>657366.39</v>
      </c>
      <c r="D1591" t="s">
        <v>10</v>
      </c>
      <c r="E1591" t="s">
        <v>11</v>
      </c>
      <c r="F1591" t="s">
        <v>12</v>
      </c>
      <c r="G1591" t="s">
        <v>13</v>
      </c>
      <c r="H1591" t="s">
        <v>13</v>
      </c>
      <c r="I1591">
        <v>40</v>
      </c>
      <c r="J1591">
        <f>(moras__2[[#This Row],[EDAD]]-AVERAGE(I:I))/ _xlfn.STDEV.P(I:I)</f>
        <v>-0.13455430755149136</v>
      </c>
      <c r="K1591" t="str">
        <f>IF(ABS(moras__2[[#This Row],[Z-Score de edad]])&gt;1.96, "Atípico","Normal")</f>
        <v>Normal</v>
      </c>
      <c r="L1591">
        <f>(moras__2[[#This Row],[SALARIO]]-AVERAGE(C:C)) / _xlfn.STDEV.P(C:C)</f>
        <v>-2.0705138542547743E-4</v>
      </c>
      <c r="M1591" t="str">
        <f>IF(ABS(moras__2[[#This Row],[Z-Score de salario]])&gt;1.96, "Atípico", "Normal")</f>
        <v>Normal</v>
      </c>
      <c r="N1591" s="5">
        <f t="shared" si="72"/>
        <v>657366.39</v>
      </c>
      <c r="O1591" s="5">
        <f t="shared" si="73"/>
        <v>40</v>
      </c>
      <c r="P1591" s="5" t="str">
        <f t="shared" si="74"/>
        <v>ASALARIADO</v>
      </c>
      <c r="Q1591" s="5" t="e">
        <f ca="1">IF($H1591="SI", $O1591, _xludf.NA())</f>
        <v>#NAME?</v>
      </c>
      <c r="R1591" s="5">
        <f>IF($H1591="NO",$O1591, _xludf.NA())</f>
        <v>40</v>
      </c>
      <c r="S1591" s="5" t="e">
        <f ca="1">IF($H1591="SI",$N1591, _xludf.NA())</f>
        <v>#NAME?</v>
      </c>
      <c r="T1591" s="5">
        <f>IF($H1591="NO",$N1591, _xludf.NA())</f>
        <v>657366.39</v>
      </c>
    </row>
    <row r="1592" spans="1:20" x14ac:dyDescent="0.3">
      <c r="A1592">
        <v>1591</v>
      </c>
      <c r="B1592" t="s">
        <v>9</v>
      </c>
      <c r="C1592">
        <v>4107395</v>
      </c>
      <c r="D1592" t="s">
        <v>14</v>
      </c>
      <c r="E1592" t="s">
        <v>11</v>
      </c>
      <c r="F1592" t="s">
        <v>12</v>
      </c>
      <c r="G1592" t="s">
        <v>13</v>
      </c>
      <c r="H1592" t="s">
        <v>13</v>
      </c>
      <c r="I1592">
        <v>80</v>
      </c>
      <c r="J1592">
        <f>(moras__2[[#This Row],[EDAD]]-AVERAGE(I:I))/ _xlfn.STDEV.P(I:I)</f>
        <v>2.6887414087399293</v>
      </c>
      <c r="K1592" t="str">
        <f>IF(ABS(moras__2[[#This Row],[Z-Score de edad]])&gt;1.96, "Atípico","Normal")</f>
        <v>Atípico</v>
      </c>
      <c r="L1592">
        <f>(moras__2[[#This Row],[SALARIO]]-AVERAGE(C:C)) / _xlfn.STDEV.P(C:C)</f>
        <v>4.2542486624203697</v>
      </c>
      <c r="M1592" t="str">
        <f>IF(ABS(moras__2[[#This Row],[Z-Score de salario]])&gt;1.96, "Atípico", "Normal")</f>
        <v>Atípico</v>
      </c>
      <c r="N1592" s="5">
        <f t="shared" si="72"/>
        <v>4107395</v>
      </c>
      <c r="O1592" s="5">
        <f t="shared" si="73"/>
        <v>80</v>
      </c>
      <c r="P1592" s="5" t="str">
        <f t="shared" si="74"/>
        <v>PENSIONADOS EN SU PROPIO SISTEMA</v>
      </c>
      <c r="Q1592" s="5" t="e">
        <f ca="1">IF($H1592="SI", $O1592, _xludf.NA())</f>
        <v>#NAME?</v>
      </c>
      <c r="R1592" s="5">
        <f>IF($H1592="NO",$O1592, _xludf.NA())</f>
        <v>80</v>
      </c>
      <c r="S1592" s="5" t="e">
        <f ca="1">IF($H1592="SI",$N1592, _xludf.NA())</f>
        <v>#NAME?</v>
      </c>
      <c r="T1592" s="5">
        <f>IF($H1592="NO",$N1592, _xludf.NA())</f>
        <v>4107395</v>
      </c>
    </row>
    <row r="1593" spans="1:20" x14ac:dyDescent="0.3">
      <c r="A1593">
        <v>1592</v>
      </c>
      <c r="B1593" t="s">
        <v>9</v>
      </c>
      <c r="C1593">
        <v>534683</v>
      </c>
      <c r="D1593" t="s">
        <v>18</v>
      </c>
      <c r="E1593" t="s">
        <v>16</v>
      </c>
      <c r="F1593" t="s">
        <v>12</v>
      </c>
      <c r="G1593" t="s">
        <v>13</v>
      </c>
      <c r="H1593" t="s">
        <v>13</v>
      </c>
      <c r="I1593">
        <v>48</v>
      </c>
      <c r="J1593">
        <f>(moras__2[[#This Row],[EDAD]]-AVERAGE(I:I))/ _xlfn.STDEV.P(I:I)</f>
        <v>0.43010483570679275</v>
      </c>
      <c r="K1593" t="str">
        <f>IF(ABS(moras__2[[#This Row],[Z-Score de edad]])&gt;1.96, "Atípico","Normal")</f>
        <v>Normal</v>
      </c>
      <c r="L1593">
        <f>(moras__2[[#This Row],[SALARIO]]-AVERAGE(C:C)) / _xlfn.STDEV.P(C:C)</f>
        <v>-0.15149595608078822</v>
      </c>
      <c r="M1593" t="str">
        <f>IF(ABS(moras__2[[#This Row],[Z-Score de salario]])&gt;1.96, "Atípico", "Normal")</f>
        <v>Normal</v>
      </c>
      <c r="N1593" s="5">
        <f t="shared" si="72"/>
        <v>534683</v>
      </c>
      <c r="O1593" s="5">
        <f t="shared" si="73"/>
        <v>48</v>
      </c>
      <c r="P1593" s="5" t="str">
        <f t="shared" si="74"/>
        <v>TRABAJADOR INDEPENDIENTE</v>
      </c>
      <c r="Q1593" s="5" t="e">
        <f ca="1">IF($H1593="SI", $O1593, _xludf.NA())</f>
        <v>#NAME?</v>
      </c>
      <c r="R1593" s="5">
        <f>IF($H1593="NO",$O1593, _xludf.NA())</f>
        <v>48</v>
      </c>
      <c r="S1593" s="5" t="e">
        <f ca="1">IF($H1593="SI",$N1593, _xludf.NA())</f>
        <v>#NAME?</v>
      </c>
      <c r="T1593" s="5">
        <f>IF($H1593="NO",$N1593, _xludf.NA())</f>
        <v>534683</v>
      </c>
    </row>
    <row r="1594" spans="1:20" x14ac:dyDescent="0.3">
      <c r="A1594">
        <v>1593</v>
      </c>
      <c r="B1594" t="s">
        <v>9</v>
      </c>
      <c r="C1594">
        <v>1316155</v>
      </c>
      <c r="D1594" t="s">
        <v>10</v>
      </c>
      <c r="E1594" t="s">
        <v>16</v>
      </c>
      <c r="F1594" t="s">
        <v>12</v>
      </c>
      <c r="G1594" t="s">
        <v>12</v>
      </c>
      <c r="H1594" t="s">
        <v>13</v>
      </c>
      <c r="I1594">
        <v>39</v>
      </c>
      <c r="J1594">
        <f>(moras__2[[#This Row],[EDAD]]-AVERAGE(I:I))/ _xlfn.STDEV.P(I:I)</f>
        <v>-0.20513670045877688</v>
      </c>
      <c r="K1594" t="str">
        <f>IF(ABS(moras__2[[#This Row],[Z-Score de edad]])&gt;1.96, "Atípico","Normal")</f>
        <v>Normal</v>
      </c>
      <c r="L1594">
        <f>(moras__2[[#This Row],[SALARIO]]-AVERAGE(C:C)) / _xlfn.STDEV.P(C:C)</f>
        <v>0.81218823075244562</v>
      </c>
      <c r="M1594" t="str">
        <f>IF(ABS(moras__2[[#This Row],[Z-Score de salario]])&gt;1.96, "Atípico", "Normal")</f>
        <v>Normal</v>
      </c>
      <c r="N1594" s="5">
        <f t="shared" si="72"/>
        <v>1316155</v>
      </c>
      <c r="O1594" s="5">
        <f t="shared" si="73"/>
        <v>39</v>
      </c>
      <c r="P1594" s="5" t="str">
        <f t="shared" si="74"/>
        <v>ASALARIADO</v>
      </c>
      <c r="Q1594" s="5" t="e">
        <f ca="1">IF($H1594="SI", $O1594, _xludf.NA())</f>
        <v>#NAME?</v>
      </c>
      <c r="R1594" s="5">
        <f>IF($H1594="NO",$O1594, _xludf.NA())</f>
        <v>39</v>
      </c>
      <c r="S1594" s="5" t="e">
        <f ca="1">IF($H1594="SI",$N1594, _xludf.NA())</f>
        <v>#NAME?</v>
      </c>
      <c r="T1594" s="5">
        <f>IF($H1594="NO",$N1594, _xludf.NA())</f>
        <v>1316155</v>
      </c>
    </row>
    <row r="1595" spans="1:20" x14ac:dyDescent="0.3">
      <c r="A1595">
        <v>1594</v>
      </c>
      <c r="B1595" t="s">
        <v>15</v>
      </c>
      <c r="C1595">
        <v>300000</v>
      </c>
      <c r="D1595" t="s">
        <v>17</v>
      </c>
      <c r="E1595" t="s">
        <v>16</v>
      </c>
      <c r="F1595" t="s">
        <v>12</v>
      </c>
      <c r="G1595" t="s">
        <v>13</v>
      </c>
      <c r="H1595" t="s">
        <v>13</v>
      </c>
      <c r="I1595">
        <v>21</v>
      </c>
      <c r="J1595">
        <f>(moras__2[[#This Row],[EDAD]]-AVERAGE(I:I))/ _xlfn.STDEV.P(I:I)</f>
        <v>-1.4756197727899161</v>
      </c>
      <c r="K1595" t="str">
        <f>IF(ABS(moras__2[[#This Row],[Z-Score de edad]])&gt;1.96, "Atípico","Normal")</f>
        <v>Normal</v>
      </c>
      <c r="L1595">
        <f>(moras__2[[#This Row],[SALARIO]]-AVERAGE(C:C)) / _xlfn.STDEV.P(C:C)</f>
        <v>-0.44089889824453027</v>
      </c>
      <c r="M1595" t="str">
        <f>IF(ABS(moras__2[[#This Row],[Z-Score de salario]])&gt;1.96, "Atípico", "Normal")</f>
        <v>Normal</v>
      </c>
      <c r="N1595" s="5">
        <f t="shared" si="72"/>
        <v>300000</v>
      </c>
      <c r="O1595" s="5">
        <f t="shared" si="73"/>
        <v>21</v>
      </c>
      <c r="P1595" s="5" t="str">
        <f t="shared" si="74"/>
        <v>ASEGURADO VOLUNTARIO</v>
      </c>
      <c r="Q1595" s="5" t="e">
        <f ca="1">IF($H1595="SI", $O1595, _xludf.NA())</f>
        <v>#NAME?</v>
      </c>
      <c r="R1595" s="5">
        <f>IF($H1595="NO",$O1595, _xludf.NA())</f>
        <v>21</v>
      </c>
      <c r="S1595" s="5" t="e">
        <f ca="1">IF($H1595="SI",$N1595, _xludf.NA())</f>
        <v>#NAME?</v>
      </c>
      <c r="T1595" s="5">
        <f>IF($H1595="NO",$N1595, _xludf.NA())</f>
        <v>300000</v>
      </c>
    </row>
    <row r="1596" spans="1:20" x14ac:dyDescent="0.3">
      <c r="A1596">
        <v>1595</v>
      </c>
      <c r="B1596" t="s">
        <v>9</v>
      </c>
      <c r="C1596">
        <v>1400000</v>
      </c>
      <c r="D1596" t="s">
        <v>10</v>
      </c>
      <c r="E1596" t="s">
        <v>16</v>
      </c>
      <c r="F1596" t="s">
        <v>12</v>
      </c>
      <c r="G1596" t="s">
        <v>13</v>
      </c>
      <c r="H1596" t="s">
        <v>13</v>
      </c>
      <c r="I1596">
        <v>34</v>
      </c>
      <c r="J1596">
        <f>(moras__2[[#This Row],[EDAD]]-AVERAGE(I:I))/ _xlfn.STDEV.P(I:I)</f>
        <v>-0.55804866499520445</v>
      </c>
      <c r="K1596" t="str">
        <f>IF(ABS(moras__2[[#This Row],[Z-Score de edad]])&gt;1.96, "Atípico","Normal")</f>
        <v>Normal</v>
      </c>
      <c r="L1596">
        <f>(moras__2[[#This Row],[SALARIO]]-AVERAGE(C:C)) / _xlfn.STDEV.P(C:C)</f>
        <v>0.91558297892644613</v>
      </c>
      <c r="M1596" t="str">
        <f>IF(ABS(moras__2[[#This Row],[Z-Score de salario]])&gt;1.96, "Atípico", "Normal")</f>
        <v>Normal</v>
      </c>
      <c r="N1596" s="5">
        <f t="shared" si="72"/>
        <v>1400000</v>
      </c>
      <c r="O1596" s="5">
        <f t="shared" si="73"/>
        <v>34</v>
      </c>
      <c r="P1596" s="5" t="str">
        <f t="shared" si="74"/>
        <v>ASALARIADO</v>
      </c>
      <c r="Q1596" s="5" t="e">
        <f ca="1">IF($H1596="SI", $O1596, _xludf.NA())</f>
        <v>#NAME?</v>
      </c>
      <c r="R1596" s="5">
        <f>IF($H1596="NO",$O1596, _xludf.NA())</f>
        <v>34</v>
      </c>
      <c r="S1596" s="5" t="e">
        <f ca="1">IF($H1596="SI",$N1596, _xludf.NA())</f>
        <v>#NAME?</v>
      </c>
      <c r="T1596" s="5">
        <f>IF($H1596="NO",$N1596, _xludf.NA())</f>
        <v>1400000</v>
      </c>
    </row>
    <row r="1597" spans="1:20" x14ac:dyDescent="0.3">
      <c r="A1597">
        <v>1596</v>
      </c>
      <c r="B1597" t="s">
        <v>9</v>
      </c>
      <c r="C1597">
        <v>200000</v>
      </c>
      <c r="D1597" t="s">
        <v>10</v>
      </c>
      <c r="E1597" t="s">
        <v>16</v>
      </c>
      <c r="F1597" t="s">
        <v>12</v>
      </c>
      <c r="G1597" t="s">
        <v>13</v>
      </c>
      <c r="H1597" t="s">
        <v>13</v>
      </c>
      <c r="I1597">
        <v>32</v>
      </c>
      <c r="J1597">
        <f>(moras__2[[#This Row],[EDAD]]-AVERAGE(I:I))/ _xlfn.STDEV.P(I:I)</f>
        <v>-0.69921345080977548</v>
      </c>
      <c r="K1597" t="str">
        <f>IF(ABS(moras__2[[#This Row],[Z-Score de edad]])&gt;1.96, "Atípico","Normal")</f>
        <v>Normal</v>
      </c>
      <c r="L1597">
        <f>(moras__2[[#This Row],[SALARIO]]-AVERAGE(C:C)) / _xlfn.STDEV.P(C:C)</f>
        <v>-0.56421543253280082</v>
      </c>
      <c r="M1597" t="str">
        <f>IF(ABS(moras__2[[#This Row],[Z-Score de salario]])&gt;1.96, "Atípico", "Normal")</f>
        <v>Normal</v>
      </c>
      <c r="N1597" s="5">
        <f t="shared" si="72"/>
        <v>200000</v>
      </c>
      <c r="O1597" s="5">
        <f t="shared" si="73"/>
        <v>32</v>
      </c>
      <c r="P1597" s="5" t="str">
        <f t="shared" si="74"/>
        <v>ASALARIADO</v>
      </c>
      <c r="Q1597" s="5" t="e">
        <f ca="1">IF($H1597="SI", $O1597, _xludf.NA())</f>
        <v>#NAME?</v>
      </c>
      <c r="R1597" s="5">
        <f>IF($H1597="NO",$O1597, _xludf.NA())</f>
        <v>32</v>
      </c>
      <c r="S1597" s="5" t="e">
        <f ca="1">IF($H1597="SI",$N1597, _xludf.NA())</f>
        <v>#NAME?</v>
      </c>
      <c r="T1597" s="5">
        <f>IF($H1597="NO",$N1597, _xludf.NA())</f>
        <v>200000</v>
      </c>
    </row>
    <row r="1598" spans="1:20" x14ac:dyDescent="0.3">
      <c r="A1598">
        <v>1597</v>
      </c>
      <c r="B1598" t="s">
        <v>15</v>
      </c>
      <c r="C1598">
        <v>216423.45</v>
      </c>
      <c r="D1598" t="s">
        <v>10</v>
      </c>
      <c r="E1598" t="s">
        <v>16</v>
      </c>
      <c r="F1598" t="s">
        <v>12</v>
      </c>
      <c r="G1598" t="s">
        <v>13</v>
      </c>
      <c r="H1598" t="s">
        <v>13</v>
      </c>
      <c r="I1598">
        <v>28</v>
      </c>
      <c r="J1598">
        <f>(moras__2[[#This Row],[EDAD]]-AVERAGE(I:I))/ _xlfn.STDEV.P(I:I)</f>
        <v>-0.98154302243891756</v>
      </c>
      <c r="K1598" t="str">
        <f>IF(ABS(moras__2[[#This Row],[Z-Score de edad]])&gt;1.96, "Atípico","Normal")</f>
        <v>Normal</v>
      </c>
      <c r="L1598">
        <f>(moras__2[[#This Row],[SALARIO]]-AVERAGE(C:C)) / _xlfn.STDEV.P(C:C)</f>
        <v>-0.54396260318223388</v>
      </c>
      <c r="M1598" t="str">
        <f>IF(ABS(moras__2[[#This Row],[Z-Score de salario]])&gt;1.96, "Atípico", "Normal")</f>
        <v>Normal</v>
      </c>
      <c r="N1598" s="5">
        <f t="shared" si="72"/>
        <v>216423.45</v>
      </c>
      <c r="O1598" s="5">
        <f t="shared" si="73"/>
        <v>28</v>
      </c>
      <c r="P1598" s="5" t="str">
        <f t="shared" si="74"/>
        <v>ASALARIADO</v>
      </c>
      <c r="Q1598" s="5" t="e">
        <f ca="1">IF($H1598="SI", $O1598, _xludf.NA())</f>
        <v>#NAME?</v>
      </c>
      <c r="R1598" s="5">
        <f>IF($H1598="NO",$O1598, _xludf.NA())</f>
        <v>28</v>
      </c>
      <c r="S1598" s="5" t="e">
        <f ca="1">IF($H1598="SI",$N1598, _xludf.NA())</f>
        <v>#NAME?</v>
      </c>
      <c r="T1598" s="5">
        <f>IF($H1598="NO",$N1598, _xludf.NA())</f>
        <v>216423.45</v>
      </c>
    </row>
    <row r="1599" spans="1:20" x14ac:dyDescent="0.3">
      <c r="A1599">
        <v>1598</v>
      </c>
      <c r="B1599" t="s">
        <v>9</v>
      </c>
      <c r="C1599">
        <v>829250</v>
      </c>
      <c r="D1599" t="s">
        <v>10</v>
      </c>
      <c r="E1599" t="s">
        <v>11</v>
      </c>
      <c r="F1599" t="s">
        <v>12</v>
      </c>
      <c r="G1599" t="s">
        <v>13</v>
      </c>
      <c r="H1599" t="s">
        <v>13</v>
      </c>
      <c r="I1599">
        <v>47</v>
      </c>
      <c r="J1599">
        <f>(moras__2[[#This Row],[EDAD]]-AVERAGE(I:I))/ _xlfn.STDEV.P(I:I)</f>
        <v>0.35952244279950724</v>
      </c>
      <c r="K1599" t="str">
        <f>IF(ABS(moras__2[[#This Row],[Z-Score de edad]])&gt;1.96, "Atípico","Normal")</f>
        <v>Normal</v>
      </c>
      <c r="L1599">
        <f>(moras__2[[#This Row],[SALARIO]]-AVERAGE(C:C)) / _xlfn.STDEV.P(C:C)</f>
        <v>0.21175385947614178</v>
      </c>
      <c r="M1599" t="str">
        <f>IF(ABS(moras__2[[#This Row],[Z-Score de salario]])&gt;1.96, "Atípico", "Normal")</f>
        <v>Normal</v>
      </c>
      <c r="N1599" s="5">
        <f t="shared" si="72"/>
        <v>829250</v>
      </c>
      <c r="O1599" s="5">
        <f t="shared" si="73"/>
        <v>47</v>
      </c>
      <c r="P1599" s="5" t="str">
        <f t="shared" si="74"/>
        <v>ASALARIADO</v>
      </c>
      <c r="Q1599" s="5" t="e">
        <f ca="1">IF($H1599="SI", $O1599, _xludf.NA())</f>
        <v>#NAME?</v>
      </c>
      <c r="R1599" s="5">
        <f>IF($H1599="NO",$O1599, _xludf.NA())</f>
        <v>47</v>
      </c>
      <c r="S1599" s="5" t="e">
        <f ca="1">IF($H1599="SI",$N1599, _xludf.NA())</f>
        <v>#NAME?</v>
      </c>
      <c r="T1599" s="5">
        <f>IF($H1599="NO",$N1599, _xludf.NA())</f>
        <v>829250</v>
      </c>
    </row>
    <row r="1600" spans="1:20" x14ac:dyDescent="0.3">
      <c r="A1600">
        <v>1599</v>
      </c>
      <c r="B1600" t="s">
        <v>9</v>
      </c>
      <c r="C1600">
        <v>370090</v>
      </c>
      <c r="D1600" t="s">
        <v>18</v>
      </c>
      <c r="E1600" t="s">
        <v>16</v>
      </c>
      <c r="F1600" t="s">
        <v>12</v>
      </c>
      <c r="G1600" t="s">
        <v>13</v>
      </c>
      <c r="H1600" t="s">
        <v>12</v>
      </c>
      <c r="I1600">
        <v>40</v>
      </c>
      <c r="J1600">
        <f>(moras__2[[#This Row],[EDAD]]-AVERAGE(I:I))/ _xlfn.STDEV.P(I:I)</f>
        <v>-0.13455430755149136</v>
      </c>
      <c r="K1600" t="str">
        <f>IF(ABS(moras__2[[#This Row],[Z-Score de edad]])&gt;1.96, "Atípico","Normal")</f>
        <v>Normal</v>
      </c>
      <c r="L1600">
        <f>(moras__2[[#This Row],[SALARIO]]-AVERAGE(C:C)) / _xlfn.STDEV.P(C:C)</f>
        <v>-0.35446633936188138</v>
      </c>
      <c r="M1600" t="str">
        <f>IF(ABS(moras__2[[#This Row],[Z-Score de salario]])&gt;1.96, "Atípico", "Normal")</f>
        <v>Normal</v>
      </c>
      <c r="N1600" s="5">
        <f t="shared" si="72"/>
        <v>370090</v>
      </c>
      <c r="O1600" s="5">
        <f t="shared" si="73"/>
        <v>40</v>
      </c>
      <c r="P1600" s="5" t="str">
        <f t="shared" si="74"/>
        <v>TRABAJADOR INDEPENDIENTE</v>
      </c>
      <c r="Q1600" s="5">
        <f>IF($H1600="SI", $O1600, _xludf.NA())</f>
        <v>40</v>
      </c>
      <c r="R1600" s="5" t="e">
        <f ca="1">IF($H1600="NO",$O1600, _xludf.NA())</f>
        <v>#NAME?</v>
      </c>
      <c r="S1600" s="5">
        <f>IF($H1600="SI",$N1600, _xludf.NA())</f>
        <v>370090</v>
      </c>
      <c r="T1600" s="5" t="e">
        <f ca="1">IF($H1600="NO",$N1600, _xludf.NA())</f>
        <v>#NAME?</v>
      </c>
    </row>
    <row r="1601" spans="1:20" x14ac:dyDescent="0.3">
      <c r="A1601">
        <v>1600</v>
      </c>
      <c r="B1601" t="s">
        <v>15</v>
      </c>
      <c r="C1601">
        <v>328127.06</v>
      </c>
      <c r="D1601" t="s">
        <v>10</v>
      </c>
      <c r="E1601" t="s">
        <v>16</v>
      </c>
      <c r="F1601" t="s">
        <v>12</v>
      </c>
      <c r="G1601" t="s">
        <v>13</v>
      </c>
      <c r="H1601" t="s">
        <v>13</v>
      </c>
      <c r="I1601">
        <v>45</v>
      </c>
      <c r="J1601">
        <f>(moras__2[[#This Row],[EDAD]]-AVERAGE(I:I))/ _xlfn.STDEV.P(I:I)</f>
        <v>0.2183576569849362</v>
      </c>
      <c r="K1601" t="str">
        <f>IF(ABS(moras__2[[#This Row],[Z-Score de edad]])&gt;1.96, "Atípico","Normal")</f>
        <v>Normal</v>
      </c>
      <c r="L1601">
        <f>(moras__2[[#This Row],[SALARIO]]-AVERAGE(C:C)) / _xlfn.STDEV.P(C:C)</f>
        <v>-0.40621358265534779</v>
      </c>
      <c r="M1601" t="str">
        <f>IF(ABS(moras__2[[#This Row],[Z-Score de salario]])&gt;1.96, "Atípico", "Normal")</f>
        <v>Normal</v>
      </c>
      <c r="N1601" s="5">
        <f t="shared" si="72"/>
        <v>328127.06</v>
      </c>
      <c r="O1601" s="5">
        <f t="shared" si="73"/>
        <v>45</v>
      </c>
      <c r="P1601" s="5" t="str">
        <f t="shared" si="74"/>
        <v>ASALARIADO</v>
      </c>
      <c r="Q1601" s="5" t="e">
        <f ca="1">IF($H1601="SI", $O1601, _xludf.NA())</f>
        <v>#NAME?</v>
      </c>
      <c r="R1601" s="5">
        <f>IF($H1601="NO",$O1601, _xludf.NA())</f>
        <v>45</v>
      </c>
      <c r="S1601" s="5" t="e">
        <f ca="1">IF($H1601="SI",$N1601, _xludf.NA())</f>
        <v>#NAME?</v>
      </c>
      <c r="T1601" s="5">
        <f>IF($H1601="NO",$N1601, _xludf.NA())</f>
        <v>328127.06</v>
      </c>
    </row>
    <row r="1602" spans="1:20" x14ac:dyDescent="0.3">
      <c r="A1602">
        <v>1601</v>
      </c>
      <c r="B1602" t="s">
        <v>9</v>
      </c>
      <c r="C1602">
        <v>1414186</v>
      </c>
      <c r="D1602" t="s">
        <v>10</v>
      </c>
      <c r="E1602" t="s">
        <v>11</v>
      </c>
      <c r="F1602" t="s">
        <v>12</v>
      </c>
      <c r="G1602" t="s">
        <v>13</v>
      </c>
      <c r="H1602" t="s">
        <v>12</v>
      </c>
      <c r="I1602">
        <v>50</v>
      </c>
      <c r="J1602">
        <f>(moras__2[[#This Row],[EDAD]]-AVERAGE(I:I))/ _xlfn.STDEV.P(I:I)</f>
        <v>0.57126962152136374</v>
      </c>
      <c r="K1602" t="str">
        <f>IF(ABS(moras__2[[#This Row],[Z-Score de edad]])&gt;1.96, "Atípico","Normal")</f>
        <v>Normal</v>
      </c>
      <c r="L1602">
        <f>(moras__2[[#This Row],[SALARIO]]-AVERAGE(C:C)) / _xlfn.STDEV.P(C:C)</f>
        <v>0.93307666248058019</v>
      </c>
      <c r="M1602" t="str">
        <f>IF(ABS(moras__2[[#This Row],[Z-Score de salario]])&gt;1.96, "Atípico", "Normal")</f>
        <v>Normal</v>
      </c>
      <c r="N1602" s="5">
        <f t="shared" si="72"/>
        <v>1414186</v>
      </c>
      <c r="O1602" s="5">
        <f t="shared" si="73"/>
        <v>50</v>
      </c>
      <c r="P1602" s="5" t="str">
        <f t="shared" si="74"/>
        <v>ASALARIADO</v>
      </c>
      <c r="Q1602" s="5">
        <f>IF($H1602="SI", $O1602, _xludf.NA())</f>
        <v>50</v>
      </c>
      <c r="R1602" s="5" t="e">
        <f ca="1">IF($H1602="NO",$O1602, _xludf.NA())</f>
        <v>#NAME?</v>
      </c>
      <c r="S1602" s="5">
        <f>IF($H1602="SI",$N1602, _xludf.NA())</f>
        <v>1414186</v>
      </c>
      <c r="T1602" s="5" t="e">
        <f ca="1">IF($H1602="NO",$N1602, _xludf.NA())</f>
        <v>#NAME?</v>
      </c>
    </row>
    <row r="1603" spans="1:20" x14ac:dyDescent="0.3">
      <c r="A1603">
        <v>1602</v>
      </c>
      <c r="B1603" t="s">
        <v>9</v>
      </c>
      <c r="C1603">
        <v>1183623.3999999999</v>
      </c>
      <c r="D1603" t="s">
        <v>10</v>
      </c>
      <c r="E1603" t="s">
        <v>11</v>
      </c>
      <c r="F1603" t="s">
        <v>12</v>
      </c>
      <c r="G1603" t="s">
        <v>13</v>
      </c>
      <c r="H1603" t="s">
        <v>13</v>
      </c>
      <c r="I1603">
        <v>41</v>
      </c>
      <c r="J1603">
        <f>(moras__2[[#This Row],[EDAD]]-AVERAGE(I:I))/ _xlfn.STDEV.P(I:I)</f>
        <v>-6.397191464420586E-2</v>
      </c>
      <c r="K1603" t="str">
        <f>IF(ABS(moras__2[[#This Row],[Z-Score de edad]])&gt;1.96, "Atípico","Normal")</f>
        <v>Normal</v>
      </c>
      <c r="L1603">
        <f>(moras__2[[#This Row],[SALARIO]]-AVERAGE(C:C)) / _xlfn.STDEV.P(C:C)</f>
        <v>0.64875485479565187</v>
      </c>
      <c r="M1603" t="str">
        <f>IF(ABS(moras__2[[#This Row],[Z-Score de salario]])&gt;1.96, "Atípico", "Normal")</f>
        <v>Normal</v>
      </c>
      <c r="N1603" s="5">
        <f t="shared" ref="N1603:N1666" si="75">IF(ISBLANK(C1603),  MEDIAN($C$2:$C$5001), C1603)</f>
        <v>1183623.3999999999</v>
      </c>
      <c r="O1603" s="5">
        <f t="shared" ref="O1603:O1666" si="76">IF(ISBLANK(I1603), MEDIAN($I$2:$I$5001), I1603)</f>
        <v>41</v>
      </c>
      <c r="P1603" s="5" t="str">
        <f t="shared" ref="P1603:P1666" si="77">IF(ISBLANK(D1603), "ASALARIADO", D1603)</f>
        <v>ASALARIADO</v>
      </c>
      <c r="Q1603" s="5" t="e">
        <f ca="1">IF($H1603="SI", $O1603, _xludf.NA())</f>
        <v>#NAME?</v>
      </c>
      <c r="R1603" s="5">
        <f>IF($H1603="NO",$O1603, _xludf.NA())</f>
        <v>41</v>
      </c>
      <c r="S1603" s="5" t="e">
        <f ca="1">IF($H1603="SI",$N1603, _xludf.NA())</f>
        <v>#NAME?</v>
      </c>
      <c r="T1603" s="5">
        <f>IF($H1603="NO",$N1603, _xludf.NA())</f>
        <v>1183623.3999999999</v>
      </c>
    </row>
    <row r="1604" spans="1:20" x14ac:dyDescent="0.3">
      <c r="A1604">
        <v>1603</v>
      </c>
      <c r="B1604" t="s">
        <v>15</v>
      </c>
      <c r="C1604">
        <v>43350</v>
      </c>
      <c r="D1604" t="s">
        <v>10</v>
      </c>
      <c r="E1604" t="s">
        <v>16</v>
      </c>
      <c r="F1604" t="s">
        <v>12</v>
      </c>
      <c r="G1604" t="s">
        <v>13</v>
      </c>
      <c r="H1604" t="s">
        <v>13</v>
      </c>
      <c r="I1604">
        <v>51</v>
      </c>
      <c r="J1604">
        <f>(moras__2[[#This Row],[EDAD]]-AVERAGE(I:I))/ _xlfn.STDEV.P(I:I)</f>
        <v>0.64185201442864925</v>
      </c>
      <c r="K1604" t="str">
        <f>IF(ABS(moras__2[[#This Row],[Z-Score de edad]])&gt;1.96, "Atípico","Normal")</f>
        <v>Normal</v>
      </c>
      <c r="L1604">
        <f>(moras__2[[#This Row],[SALARIO]]-AVERAGE(C:C)) / _xlfn.STDEV.P(C:C)</f>
        <v>-0.7573907834953767</v>
      </c>
      <c r="M1604" t="str">
        <f>IF(ABS(moras__2[[#This Row],[Z-Score de salario]])&gt;1.96, "Atípico", "Normal")</f>
        <v>Normal</v>
      </c>
      <c r="N1604" s="5">
        <f t="shared" si="75"/>
        <v>43350</v>
      </c>
      <c r="O1604" s="5">
        <f t="shared" si="76"/>
        <v>51</v>
      </c>
      <c r="P1604" s="5" t="str">
        <f t="shared" si="77"/>
        <v>ASALARIADO</v>
      </c>
      <c r="Q1604" s="5" t="e">
        <f ca="1">IF($H1604="SI", $O1604, _xludf.NA())</f>
        <v>#NAME?</v>
      </c>
      <c r="R1604" s="5">
        <f>IF($H1604="NO",$O1604, _xludf.NA())</f>
        <v>51</v>
      </c>
      <c r="S1604" s="5" t="e">
        <f ca="1">IF($H1604="SI",$N1604, _xludf.NA())</f>
        <v>#NAME?</v>
      </c>
      <c r="T1604" s="5">
        <f>IF($H1604="NO",$N1604, _xludf.NA())</f>
        <v>43350</v>
      </c>
    </row>
    <row r="1605" spans="1:20" x14ac:dyDescent="0.3">
      <c r="A1605">
        <v>1604</v>
      </c>
      <c r="B1605" t="s">
        <v>15</v>
      </c>
      <c r="C1605">
        <v>1063647.5</v>
      </c>
      <c r="D1605" t="s">
        <v>10</v>
      </c>
      <c r="E1605" t="s">
        <v>11</v>
      </c>
      <c r="F1605" t="s">
        <v>12</v>
      </c>
      <c r="G1605" t="s">
        <v>13</v>
      </c>
      <c r="H1605" t="s">
        <v>13</v>
      </c>
      <c r="I1605">
        <v>56</v>
      </c>
      <c r="J1605">
        <f>(moras__2[[#This Row],[EDAD]]-AVERAGE(I:I))/ _xlfn.STDEV.P(I:I)</f>
        <v>0.99476397896507684</v>
      </c>
      <c r="K1605" t="str">
        <f>IF(ABS(moras__2[[#This Row],[Z-Score de edad]])&gt;1.96, "Atípico","Normal")</f>
        <v>Normal</v>
      </c>
      <c r="L1605">
        <f>(moras__2[[#This Row],[SALARIO]]-AVERAGE(C:C)) / _xlfn.STDEV.P(C:C)</f>
        <v>0.50080473293449079</v>
      </c>
      <c r="M1605" t="str">
        <f>IF(ABS(moras__2[[#This Row],[Z-Score de salario]])&gt;1.96, "Atípico", "Normal")</f>
        <v>Normal</v>
      </c>
      <c r="N1605" s="5">
        <f t="shared" si="75"/>
        <v>1063647.5</v>
      </c>
      <c r="O1605" s="5">
        <f t="shared" si="76"/>
        <v>56</v>
      </c>
      <c r="P1605" s="5" t="str">
        <f t="shared" si="77"/>
        <v>ASALARIADO</v>
      </c>
      <c r="Q1605" s="5" t="e">
        <f ca="1">IF($H1605="SI", $O1605, _xludf.NA())</f>
        <v>#NAME?</v>
      </c>
      <c r="R1605" s="5">
        <f>IF($H1605="NO",$O1605, _xludf.NA())</f>
        <v>56</v>
      </c>
      <c r="S1605" s="5" t="e">
        <f ca="1">IF($H1605="SI",$N1605, _xludf.NA())</f>
        <v>#NAME?</v>
      </c>
      <c r="T1605" s="5">
        <f>IF($H1605="NO",$N1605, _xludf.NA())</f>
        <v>1063647.5</v>
      </c>
    </row>
    <row r="1606" spans="1:20" x14ac:dyDescent="0.3">
      <c r="A1606">
        <v>1605</v>
      </c>
      <c r="B1606" t="s">
        <v>15</v>
      </c>
      <c r="C1606">
        <v>297046</v>
      </c>
      <c r="D1606" t="s">
        <v>18</v>
      </c>
      <c r="E1606" t="s">
        <v>16</v>
      </c>
      <c r="F1606" t="s">
        <v>12</v>
      </c>
      <c r="G1606" t="s">
        <v>13</v>
      </c>
      <c r="H1606" t="s">
        <v>12</v>
      </c>
      <c r="I1606">
        <v>42</v>
      </c>
      <c r="J1606">
        <f>(moras__2[[#This Row],[EDAD]]-AVERAGE(I:I))/ _xlfn.STDEV.P(I:I)</f>
        <v>6.6104782630796582E-3</v>
      </c>
      <c r="K1606" t="str">
        <f>IF(ABS(moras__2[[#This Row],[Z-Score de edad]])&gt;1.96, "Atípico","Normal")</f>
        <v>Normal</v>
      </c>
      <c r="L1606">
        <f>(moras__2[[#This Row],[SALARIO]]-AVERAGE(C:C)) / _xlfn.STDEV.P(C:C)</f>
        <v>-0.44454166866740574</v>
      </c>
      <c r="M1606" t="str">
        <f>IF(ABS(moras__2[[#This Row],[Z-Score de salario]])&gt;1.96, "Atípico", "Normal")</f>
        <v>Normal</v>
      </c>
      <c r="N1606" s="5">
        <f t="shared" si="75"/>
        <v>297046</v>
      </c>
      <c r="O1606" s="5">
        <f t="shared" si="76"/>
        <v>42</v>
      </c>
      <c r="P1606" s="5" t="str">
        <f t="shared" si="77"/>
        <v>TRABAJADOR INDEPENDIENTE</v>
      </c>
      <c r="Q1606" s="5">
        <f>IF($H1606="SI", $O1606, _xludf.NA())</f>
        <v>42</v>
      </c>
      <c r="R1606" s="5" t="e">
        <f ca="1">IF($H1606="NO",$O1606, _xludf.NA())</f>
        <v>#NAME?</v>
      </c>
      <c r="S1606" s="5">
        <f>IF($H1606="SI",$N1606, _xludf.NA())</f>
        <v>297046</v>
      </c>
      <c r="T1606" s="5" t="e">
        <f ca="1">IF($H1606="NO",$N1606, _xludf.NA())</f>
        <v>#NAME?</v>
      </c>
    </row>
    <row r="1607" spans="1:20" x14ac:dyDescent="0.3">
      <c r="A1607">
        <v>1606</v>
      </c>
      <c r="B1607" t="s">
        <v>15</v>
      </c>
      <c r="C1607">
        <v>659230</v>
      </c>
      <c r="D1607" t="s">
        <v>10</v>
      </c>
      <c r="E1607" t="s">
        <v>16</v>
      </c>
      <c r="F1607" t="s">
        <v>12</v>
      </c>
      <c r="G1607" t="s">
        <v>13</v>
      </c>
      <c r="H1607" t="s">
        <v>13</v>
      </c>
      <c r="I1607">
        <v>21</v>
      </c>
      <c r="J1607">
        <f>(moras__2[[#This Row],[EDAD]]-AVERAGE(I:I))/ _xlfn.STDEV.P(I:I)</f>
        <v>-1.4756197727899161</v>
      </c>
      <c r="K1607" t="str">
        <f>IF(ABS(moras__2[[#This Row],[Z-Score de edad]])&gt;1.96, "Atípico","Normal")</f>
        <v>Normal</v>
      </c>
      <c r="L1607">
        <f>(moras__2[[#This Row],[SALARIO]]-AVERAGE(C:C)) / _xlfn.STDEV.P(C:C)</f>
        <v>2.0910878792241446E-3</v>
      </c>
      <c r="M1607" t="str">
        <f>IF(ABS(moras__2[[#This Row],[Z-Score de salario]])&gt;1.96, "Atípico", "Normal")</f>
        <v>Normal</v>
      </c>
      <c r="N1607" s="5">
        <f t="shared" si="75"/>
        <v>659230</v>
      </c>
      <c r="O1607" s="5">
        <f t="shared" si="76"/>
        <v>21</v>
      </c>
      <c r="P1607" s="5" t="str">
        <f t="shared" si="77"/>
        <v>ASALARIADO</v>
      </c>
      <c r="Q1607" s="5" t="e">
        <f ca="1">IF($H1607="SI", $O1607, _xludf.NA())</f>
        <v>#NAME?</v>
      </c>
      <c r="R1607" s="5">
        <f>IF($H1607="NO",$O1607, _xludf.NA())</f>
        <v>21</v>
      </c>
      <c r="S1607" s="5" t="e">
        <f ca="1">IF($H1607="SI",$N1607, _xludf.NA())</f>
        <v>#NAME?</v>
      </c>
      <c r="T1607" s="5">
        <f>IF($H1607="NO",$N1607, _xludf.NA())</f>
        <v>659230</v>
      </c>
    </row>
    <row r="1608" spans="1:20" x14ac:dyDescent="0.3">
      <c r="A1608">
        <v>1607</v>
      </c>
      <c r="B1608" t="s">
        <v>9</v>
      </c>
      <c r="C1608">
        <v>386699.62</v>
      </c>
      <c r="D1608" t="s">
        <v>10</v>
      </c>
      <c r="E1608" t="s">
        <v>16</v>
      </c>
      <c r="F1608" t="s">
        <v>12</v>
      </c>
      <c r="G1608" t="s">
        <v>13</v>
      </c>
      <c r="H1608" t="s">
        <v>13</v>
      </c>
      <c r="I1608">
        <v>58</v>
      </c>
      <c r="J1608">
        <f>(moras__2[[#This Row],[EDAD]]-AVERAGE(I:I))/ _xlfn.STDEV.P(I:I)</f>
        <v>1.1359287647796479</v>
      </c>
      <c r="K1608" t="str">
        <f>IF(ABS(moras__2[[#This Row],[Z-Score de edad]])&gt;1.96, "Atípico","Normal")</f>
        <v>Normal</v>
      </c>
      <c r="L1608">
        <f>(moras__2[[#This Row],[SALARIO]]-AVERAGE(C:C)) / _xlfn.STDEV.P(C:C)</f>
        <v>-0.33398393161942996</v>
      </c>
      <c r="M1608" t="str">
        <f>IF(ABS(moras__2[[#This Row],[Z-Score de salario]])&gt;1.96, "Atípico", "Normal")</f>
        <v>Normal</v>
      </c>
      <c r="N1608" s="5">
        <f t="shared" si="75"/>
        <v>386699.62</v>
      </c>
      <c r="O1608" s="5">
        <f t="shared" si="76"/>
        <v>58</v>
      </c>
      <c r="P1608" s="5" t="str">
        <f t="shared" si="77"/>
        <v>ASALARIADO</v>
      </c>
      <c r="Q1608" s="5" t="e">
        <f ca="1">IF($H1608="SI", $O1608, _xludf.NA())</f>
        <v>#NAME?</v>
      </c>
      <c r="R1608" s="5">
        <f>IF($H1608="NO",$O1608, _xludf.NA())</f>
        <v>58</v>
      </c>
      <c r="S1608" s="5" t="e">
        <f ca="1">IF($H1608="SI",$N1608, _xludf.NA())</f>
        <v>#NAME?</v>
      </c>
      <c r="T1608" s="5">
        <f>IF($H1608="NO",$N1608, _xludf.NA())</f>
        <v>386699.62</v>
      </c>
    </row>
    <row r="1609" spans="1:20" x14ac:dyDescent="0.3">
      <c r="A1609">
        <v>1608</v>
      </c>
      <c r="B1609" t="s">
        <v>15</v>
      </c>
      <c r="C1609">
        <v>400000</v>
      </c>
      <c r="D1609" t="s">
        <v>10</v>
      </c>
      <c r="E1609" t="s">
        <v>16</v>
      </c>
      <c r="F1609" t="s">
        <v>12</v>
      </c>
      <c r="G1609" t="s">
        <v>13</v>
      </c>
      <c r="H1609" t="s">
        <v>13</v>
      </c>
      <c r="I1609">
        <v>20</v>
      </c>
      <c r="J1609">
        <f>(moras__2[[#This Row],[EDAD]]-AVERAGE(I:I))/ _xlfn.STDEV.P(I:I)</f>
        <v>-1.5462021656972016</v>
      </c>
      <c r="K1609" t="str">
        <f>IF(ABS(moras__2[[#This Row],[Z-Score de edad]])&gt;1.96, "Atípico","Normal")</f>
        <v>Normal</v>
      </c>
      <c r="L1609">
        <f>(moras__2[[#This Row],[SALARIO]]-AVERAGE(C:C)) / _xlfn.STDEV.P(C:C)</f>
        <v>-0.31758236395625966</v>
      </c>
      <c r="M1609" t="str">
        <f>IF(ABS(moras__2[[#This Row],[Z-Score de salario]])&gt;1.96, "Atípico", "Normal")</f>
        <v>Normal</v>
      </c>
      <c r="N1609" s="5">
        <f t="shared" si="75"/>
        <v>400000</v>
      </c>
      <c r="O1609" s="5">
        <f t="shared" si="76"/>
        <v>20</v>
      </c>
      <c r="P1609" s="5" t="str">
        <f t="shared" si="77"/>
        <v>ASALARIADO</v>
      </c>
      <c r="Q1609" s="5" t="e">
        <f ca="1">IF($H1609="SI", $O1609, _xludf.NA())</f>
        <v>#NAME?</v>
      </c>
      <c r="R1609" s="5">
        <f>IF($H1609="NO",$O1609, _xludf.NA())</f>
        <v>20</v>
      </c>
      <c r="S1609" s="5" t="e">
        <f ca="1">IF($H1609="SI",$N1609, _xludf.NA())</f>
        <v>#NAME?</v>
      </c>
      <c r="T1609" s="5">
        <f>IF($H1609="NO",$N1609, _xludf.NA())</f>
        <v>400000</v>
      </c>
    </row>
    <row r="1610" spans="1:20" x14ac:dyDescent="0.3">
      <c r="A1610">
        <v>1609</v>
      </c>
      <c r="B1610" t="s">
        <v>9</v>
      </c>
      <c r="C1610">
        <v>933004.5</v>
      </c>
      <c r="D1610" t="s">
        <v>10</v>
      </c>
      <c r="E1610" t="s">
        <v>11</v>
      </c>
      <c r="F1610" t="s">
        <v>12</v>
      </c>
      <c r="G1610" t="s">
        <v>13</v>
      </c>
      <c r="H1610" t="s">
        <v>13</v>
      </c>
      <c r="I1610">
        <v>38</v>
      </c>
      <c r="J1610">
        <f>(moras__2[[#This Row],[EDAD]]-AVERAGE(I:I))/ _xlfn.STDEV.P(I:I)</f>
        <v>-0.27571909336606237</v>
      </c>
      <c r="K1610" t="str">
        <f>IF(ABS(moras__2[[#This Row],[Z-Score de edad]])&gt;1.96, "Atípico","Normal")</f>
        <v>Normal</v>
      </c>
      <c r="L1610">
        <f>(moras__2[[#This Row],[SALARIO]]-AVERAGE(C:C)) / _xlfn.STDEV.P(C:C)</f>
        <v>0.33970031304426546</v>
      </c>
      <c r="M1610" t="str">
        <f>IF(ABS(moras__2[[#This Row],[Z-Score de salario]])&gt;1.96, "Atípico", "Normal")</f>
        <v>Normal</v>
      </c>
      <c r="N1610" s="5">
        <f t="shared" si="75"/>
        <v>933004.5</v>
      </c>
      <c r="O1610" s="5">
        <f t="shared" si="76"/>
        <v>38</v>
      </c>
      <c r="P1610" s="5" t="str">
        <f t="shared" si="77"/>
        <v>ASALARIADO</v>
      </c>
      <c r="Q1610" s="5" t="e">
        <f ca="1">IF($H1610="SI", $O1610, _xludf.NA())</f>
        <v>#NAME?</v>
      </c>
      <c r="R1610" s="5">
        <f>IF($H1610="NO",$O1610, _xludf.NA())</f>
        <v>38</v>
      </c>
      <c r="S1610" s="5" t="e">
        <f ca="1">IF($H1610="SI",$N1610, _xludf.NA())</f>
        <v>#NAME?</v>
      </c>
      <c r="T1610" s="5">
        <f>IF($H1610="NO",$N1610, _xludf.NA())</f>
        <v>933004.5</v>
      </c>
    </row>
    <row r="1611" spans="1:20" x14ac:dyDescent="0.3">
      <c r="A1611">
        <v>1610</v>
      </c>
      <c r="B1611" t="s">
        <v>9</v>
      </c>
      <c r="C1611">
        <v>1552521</v>
      </c>
      <c r="D1611" t="s">
        <v>10</v>
      </c>
      <c r="E1611" t="s">
        <v>11</v>
      </c>
      <c r="F1611" t="s">
        <v>12</v>
      </c>
      <c r="G1611" t="s">
        <v>13</v>
      </c>
      <c r="H1611" t="s">
        <v>12</v>
      </c>
      <c r="I1611">
        <v>38</v>
      </c>
      <c r="J1611">
        <f>(moras__2[[#This Row],[EDAD]]-AVERAGE(I:I))/ _xlfn.STDEV.P(I:I)</f>
        <v>-0.27571909336606237</v>
      </c>
      <c r="K1611" t="str">
        <f>IF(ABS(moras__2[[#This Row],[Z-Score de edad]])&gt;1.96, "Atípico","Normal")</f>
        <v>Normal</v>
      </c>
      <c r="L1611">
        <f>(moras__2[[#This Row],[SALARIO]]-AVERAGE(C:C)) / _xlfn.STDEV.P(C:C)</f>
        <v>1.1036665901882592</v>
      </c>
      <c r="M1611" t="str">
        <f>IF(ABS(moras__2[[#This Row],[Z-Score de salario]])&gt;1.96, "Atípico", "Normal")</f>
        <v>Normal</v>
      </c>
      <c r="N1611" s="5">
        <f t="shared" si="75"/>
        <v>1552521</v>
      </c>
      <c r="O1611" s="5">
        <f t="shared" si="76"/>
        <v>38</v>
      </c>
      <c r="P1611" s="5" t="str">
        <f t="shared" si="77"/>
        <v>ASALARIADO</v>
      </c>
      <c r="Q1611" s="5">
        <f>IF($H1611="SI", $O1611, _xludf.NA())</f>
        <v>38</v>
      </c>
      <c r="R1611" s="5" t="e">
        <f ca="1">IF($H1611="NO",$O1611, _xludf.NA())</f>
        <v>#NAME?</v>
      </c>
      <c r="S1611" s="5">
        <f>IF($H1611="SI",$N1611, _xludf.NA())</f>
        <v>1552521</v>
      </c>
      <c r="T1611" s="5" t="e">
        <f ca="1">IF($H1611="NO",$N1611, _xludf.NA())</f>
        <v>#NAME?</v>
      </c>
    </row>
    <row r="1612" spans="1:20" x14ac:dyDescent="0.3">
      <c r="A1612">
        <v>1611</v>
      </c>
      <c r="B1612" t="s">
        <v>15</v>
      </c>
      <c r="C1612">
        <v>695944.8</v>
      </c>
      <c r="D1612" t="s">
        <v>10</v>
      </c>
      <c r="E1612" t="s">
        <v>11</v>
      </c>
      <c r="F1612" t="s">
        <v>12</v>
      </c>
      <c r="G1612" t="s">
        <v>13</v>
      </c>
      <c r="H1612" t="s">
        <v>13</v>
      </c>
      <c r="I1612">
        <v>54</v>
      </c>
      <c r="J1612">
        <f>(moras__2[[#This Row],[EDAD]]-AVERAGE(I:I))/ _xlfn.STDEV.P(I:I)</f>
        <v>0.85359919315050581</v>
      </c>
      <c r="K1612" t="str">
        <f>IF(ABS(moras__2[[#This Row],[Z-Score de edad]])&gt;1.96, "Atípico","Normal")</f>
        <v>Normal</v>
      </c>
      <c r="L1612">
        <f>(moras__2[[#This Row],[SALARIO]]-AVERAGE(C:C)) / _xlfn.STDEV.P(C:C)</f>
        <v>4.7366506810094168E-2</v>
      </c>
      <c r="M1612" t="str">
        <f>IF(ABS(moras__2[[#This Row],[Z-Score de salario]])&gt;1.96, "Atípico", "Normal")</f>
        <v>Normal</v>
      </c>
      <c r="N1612" s="5">
        <f t="shared" si="75"/>
        <v>695944.8</v>
      </c>
      <c r="O1612" s="5">
        <f t="shared" si="76"/>
        <v>54</v>
      </c>
      <c r="P1612" s="5" t="str">
        <f t="shared" si="77"/>
        <v>ASALARIADO</v>
      </c>
      <c r="Q1612" s="5" t="e">
        <f ca="1">IF($H1612="SI", $O1612, _xludf.NA())</f>
        <v>#NAME?</v>
      </c>
      <c r="R1612" s="5">
        <f>IF($H1612="NO",$O1612, _xludf.NA())</f>
        <v>54</v>
      </c>
      <c r="S1612" s="5" t="e">
        <f ca="1">IF($H1612="SI",$N1612, _xludf.NA())</f>
        <v>#NAME?</v>
      </c>
      <c r="T1612" s="5">
        <f>IF($H1612="NO",$N1612, _xludf.NA())</f>
        <v>695944.8</v>
      </c>
    </row>
    <row r="1613" spans="1:20" x14ac:dyDescent="0.3">
      <c r="A1613">
        <v>1612</v>
      </c>
      <c r="B1613" t="s">
        <v>9</v>
      </c>
      <c r="C1613">
        <v>636889</v>
      </c>
      <c r="D1613" t="s">
        <v>18</v>
      </c>
      <c r="E1613" t="s">
        <v>16</v>
      </c>
      <c r="F1613" t="s">
        <v>12</v>
      </c>
      <c r="G1613" t="s">
        <v>12</v>
      </c>
      <c r="H1613" t="s">
        <v>12</v>
      </c>
      <c r="I1613">
        <v>59</v>
      </c>
      <c r="J1613">
        <f>(moras__2[[#This Row],[EDAD]]-AVERAGE(I:I))/ _xlfn.STDEV.P(I:I)</f>
        <v>1.2065111576869334</v>
      </c>
      <c r="K1613" t="str">
        <f>IF(ABS(moras__2[[#This Row],[Z-Score de edad]])&gt;1.96, "Atípico","Normal")</f>
        <v>Normal</v>
      </c>
      <c r="L1613">
        <f>(moras__2[[#This Row],[SALARIO]]-AVERAGE(C:C)) / _xlfn.STDEV.P(C:C)</f>
        <v>-2.5459059046118386E-2</v>
      </c>
      <c r="M1613" t="str">
        <f>IF(ABS(moras__2[[#This Row],[Z-Score de salario]])&gt;1.96, "Atípico", "Normal")</f>
        <v>Normal</v>
      </c>
      <c r="N1613" s="5">
        <f t="shared" si="75"/>
        <v>636889</v>
      </c>
      <c r="O1613" s="5">
        <f t="shared" si="76"/>
        <v>59</v>
      </c>
      <c r="P1613" s="5" t="str">
        <f t="shared" si="77"/>
        <v>TRABAJADOR INDEPENDIENTE</v>
      </c>
      <c r="Q1613" s="5">
        <f>IF($H1613="SI", $O1613, _xludf.NA())</f>
        <v>59</v>
      </c>
      <c r="R1613" s="5" t="e">
        <f ca="1">IF($H1613="NO",$O1613, _xludf.NA())</f>
        <v>#NAME?</v>
      </c>
      <c r="S1613" s="5">
        <f>IF($H1613="SI",$N1613, _xludf.NA())</f>
        <v>636889</v>
      </c>
      <c r="T1613" s="5" t="e">
        <f ca="1">IF($H1613="NO",$N1613, _xludf.NA())</f>
        <v>#NAME?</v>
      </c>
    </row>
    <row r="1614" spans="1:20" x14ac:dyDescent="0.3">
      <c r="A1614">
        <v>1613</v>
      </c>
      <c r="B1614" t="s">
        <v>15</v>
      </c>
      <c r="C1614">
        <v>374751</v>
      </c>
      <c r="D1614" t="s">
        <v>10</v>
      </c>
      <c r="E1614" t="s">
        <v>11</v>
      </c>
      <c r="F1614" t="s">
        <v>12</v>
      </c>
      <c r="G1614" t="s">
        <v>13</v>
      </c>
      <c r="H1614" t="s">
        <v>13</v>
      </c>
      <c r="I1614">
        <v>58</v>
      </c>
      <c r="J1614">
        <f>(moras__2[[#This Row],[EDAD]]-AVERAGE(I:I))/ _xlfn.STDEV.P(I:I)</f>
        <v>1.1359287647796479</v>
      </c>
      <c r="K1614" t="str">
        <f>IF(ABS(moras__2[[#This Row],[Z-Score de edad]])&gt;1.96, "Atípico","Normal")</f>
        <v>Normal</v>
      </c>
      <c r="L1614">
        <f>(moras__2[[#This Row],[SALARIO]]-AVERAGE(C:C)) / _xlfn.STDEV.P(C:C)</f>
        <v>-0.34871855569870513</v>
      </c>
      <c r="M1614" t="str">
        <f>IF(ABS(moras__2[[#This Row],[Z-Score de salario]])&gt;1.96, "Atípico", "Normal")</f>
        <v>Normal</v>
      </c>
      <c r="N1614" s="5">
        <f t="shared" si="75"/>
        <v>374751</v>
      </c>
      <c r="O1614" s="5">
        <f t="shared" si="76"/>
        <v>58</v>
      </c>
      <c r="P1614" s="5" t="str">
        <f t="shared" si="77"/>
        <v>ASALARIADO</v>
      </c>
      <c r="Q1614" s="5" t="e">
        <f ca="1">IF($H1614="SI", $O1614, _xludf.NA())</f>
        <v>#NAME?</v>
      </c>
      <c r="R1614" s="5">
        <f>IF($H1614="NO",$O1614, _xludf.NA())</f>
        <v>58</v>
      </c>
      <c r="S1614" s="5" t="e">
        <f ca="1">IF($H1614="SI",$N1614, _xludf.NA())</f>
        <v>#NAME?</v>
      </c>
      <c r="T1614" s="5">
        <f>IF($H1614="NO",$N1614, _xludf.NA())</f>
        <v>374751</v>
      </c>
    </row>
    <row r="1615" spans="1:20" x14ac:dyDescent="0.3">
      <c r="A1615">
        <v>1614</v>
      </c>
      <c r="B1615" t="s">
        <v>9</v>
      </c>
      <c r="C1615">
        <v>299644.2</v>
      </c>
      <c r="D1615" t="s">
        <v>10</v>
      </c>
      <c r="E1615" t="s">
        <v>16</v>
      </c>
      <c r="F1615" t="s">
        <v>12</v>
      </c>
      <c r="G1615" t="s">
        <v>13</v>
      </c>
      <c r="H1615" t="s">
        <v>13</v>
      </c>
      <c r="I1615">
        <v>43</v>
      </c>
      <c r="J1615">
        <f>(moras__2[[#This Row],[EDAD]]-AVERAGE(I:I))/ _xlfn.STDEV.P(I:I)</f>
        <v>7.7192871170365177E-2</v>
      </c>
      <c r="K1615" t="str">
        <f>IF(ABS(moras__2[[#This Row],[Z-Score de edad]])&gt;1.96, "Atípico","Normal")</f>
        <v>Normal</v>
      </c>
      <c r="L1615">
        <f>(moras__2[[#This Row],[SALARIO]]-AVERAGE(C:C)) / _xlfn.STDEV.P(C:C)</f>
        <v>-0.44133765847352791</v>
      </c>
      <c r="M1615" t="str">
        <f>IF(ABS(moras__2[[#This Row],[Z-Score de salario]])&gt;1.96, "Atípico", "Normal")</f>
        <v>Normal</v>
      </c>
      <c r="N1615" s="5">
        <f t="shared" si="75"/>
        <v>299644.2</v>
      </c>
      <c r="O1615" s="5">
        <f t="shared" si="76"/>
        <v>43</v>
      </c>
      <c r="P1615" s="5" t="str">
        <f t="shared" si="77"/>
        <v>ASALARIADO</v>
      </c>
      <c r="Q1615" s="5" t="e">
        <f ca="1">IF($H1615="SI", $O1615, _xludf.NA())</f>
        <v>#NAME?</v>
      </c>
      <c r="R1615" s="5">
        <f>IF($H1615="NO",$O1615, _xludf.NA())</f>
        <v>43</v>
      </c>
      <c r="S1615" s="5" t="e">
        <f ca="1">IF($H1615="SI",$N1615, _xludf.NA())</f>
        <v>#NAME?</v>
      </c>
      <c r="T1615" s="5">
        <f>IF($H1615="NO",$N1615, _xludf.NA())</f>
        <v>299644.2</v>
      </c>
    </row>
    <row r="1616" spans="1:20" x14ac:dyDescent="0.3">
      <c r="A1616">
        <v>1615</v>
      </c>
      <c r="B1616" t="s">
        <v>15</v>
      </c>
      <c r="C1616">
        <v>462759.86</v>
      </c>
      <c r="D1616" t="s">
        <v>10</v>
      </c>
      <c r="E1616" t="s">
        <v>16</v>
      </c>
      <c r="F1616" t="s">
        <v>12</v>
      </c>
      <c r="G1616" t="s">
        <v>13</v>
      </c>
      <c r="H1616" t="s">
        <v>13</v>
      </c>
      <c r="I1616">
        <v>57</v>
      </c>
      <c r="J1616">
        <f>(moras__2[[#This Row],[EDAD]]-AVERAGE(I:I))/ _xlfn.STDEV.P(I:I)</f>
        <v>1.0653463718723624</v>
      </c>
      <c r="K1616" t="str">
        <f>IF(ABS(moras__2[[#This Row],[Z-Score de edad]])&gt;1.96, "Atípico","Normal")</f>
        <v>Normal</v>
      </c>
      <c r="L1616">
        <f>(moras__2[[#This Row],[SALARIO]]-AVERAGE(C:C)) / _xlfn.STDEV.P(C:C)</f>
        <v>-0.24018907968008907</v>
      </c>
      <c r="M1616" t="str">
        <f>IF(ABS(moras__2[[#This Row],[Z-Score de salario]])&gt;1.96, "Atípico", "Normal")</f>
        <v>Normal</v>
      </c>
      <c r="N1616" s="5">
        <f t="shared" si="75"/>
        <v>462759.86</v>
      </c>
      <c r="O1616" s="5">
        <f t="shared" si="76"/>
        <v>57</v>
      </c>
      <c r="P1616" s="5" t="str">
        <f t="shared" si="77"/>
        <v>ASALARIADO</v>
      </c>
      <c r="Q1616" s="5" t="e">
        <f ca="1">IF($H1616="SI", $O1616, _xludf.NA())</f>
        <v>#NAME?</v>
      </c>
      <c r="R1616" s="5">
        <f>IF($H1616="NO",$O1616, _xludf.NA())</f>
        <v>57</v>
      </c>
      <c r="S1616" s="5" t="e">
        <f ca="1">IF($H1616="SI",$N1616, _xludf.NA())</f>
        <v>#NAME?</v>
      </c>
      <c r="T1616" s="5">
        <f>IF($H1616="NO",$N1616, _xludf.NA())</f>
        <v>462759.86</v>
      </c>
    </row>
    <row r="1617" spans="1:20" x14ac:dyDescent="0.3">
      <c r="A1617">
        <v>1616</v>
      </c>
      <c r="B1617" t="s">
        <v>9</v>
      </c>
      <c r="C1617">
        <v>516873</v>
      </c>
      <c r="D1617" t="s">
        <v>18</v>
      </c>
      <c r="E1617" t="s">
        <v>16</v>
      </c>
      <c r="F1617" t="s">
        <v>12</v>
      </c>
      <c r="G1617" t="s">
        <v>13</v>
      </c>
      <c r="H1617" t="s">
        <v>13</v>
      </c>
      <c r="I1617">
        <v>45</v>
      </c>
      <c r="J1617">
        <f>(moras__2[[#This Row],[EDAD]]-AVERAGE(I:I))/ _xlfn.STDEV.P(I:I)</f>
        <v>0.2183576569849362</v>
      </c>
      <c r="K1617" t="str">
        <f>IF(ABS(moras__2[[#This Row],[Z-Score de edad]])&gt;1.96, "Atípico","Normal")</f>
        <v>Normal</v>
      </c>
      <c r="L1617">
        <f>(moras__2[[#This Row],[SALARIO]]-AVERAGE(C:C)) / _xlfn.STDEV.P(C:C)</f>
        <v>-0.17345863083752919</v>
      </c>
      <c r="M1617" t="str">
        <f>IF(ABS(moras__2[[#This Row],[Z-Score de salario]])&gt;1.96, "Atípico", "Normal")</f>
        <v>Normal</v>
      </c>
      <c r="N1617" s="5">
        <f t="shared" si="75"/>
        <v>516873</v>
      </c>
      <c r="O1617" s="5">
        <f t="shared" si="76"/>
        <v>45</v>
      </c>
      <c r="P1617" s="5" t="str">
        <f t="shared" si="77"/>
        <v>TRABAJADOR INDEPENDIENTE</v>
      </c>
      <c r="Q1617" s="5" t="e">
        <f ca="1">IF($H1617="SI", $O1617, _xludf.NA())</f>
        <v>#NAME?</v>
      </c>
      <c r="R1617" s="5">
        <f>IF($H1617="NO",$O1617, _xludf.NA())</f>
        <v>45</v>
      </c>
      <c r="S1617" s="5" t="e">
        <f ca="1">IF($H1617="SI",$N1617, _xludf.NA())</f>
        <v>#NAME?</v>
      </c>
      <c r="T1617" s="5">
        <f>IF($H1617="NO",$N1617, _xludf.NA())</f>
        <v>516873</v>
      </c>
    </row>
    <row r="1618" spans="1:20" x14ac:dyDescent="0.3">
      <c r="A1618">
        <v>1617</v>
      </c>
      <c r="B1618" t="s">
        <v>15</v>
      </c>
      <c r="C1618">
        <v>732301.32</v>
      </c>
      <c r="D1618" t="s">
        <v>10</v>
      </c>
      <c r="E1618" t="s">
        <v>16</v>
      </c>
      <c r="F1618" t="s">
        <v>12</v>
      </c>
      <c r="G1618" t="s">
        <v>13</v>
      </c>
      <c r="H1618" t="s">
        <v>13</v>
      </c>
      <c r="I1618">
        <v>44</v>
      </c>
      <c r="J1618">
        <f>(moras__2[[#This Row],[EDAD]]-AVERAGE(I:I))/ _xlfn.STDEV.P(I:I)</f>
        <v>0.14777526407765068</v>
      </c>
      <c r="K1618" t="str">
        <f>IF(ABS(moras__2[[#This Row],[Z-Score de edad]])&gt;1.96, "Atípico","Normal")</f>
        <v>Normal</v>
      </c>
      <c r="L1618">
        <f>(moras__2[[#This Row],[SALARIO]]-AVERAGE(C:C)) / _xlfn.STDEV.P(C:C)</f>
        <v>9.2200107261915992E-2</v>
      </c>
      <c r="M1618" t="str">
        <f>IF(ABS(moras__2[[#This Row],[Z-Score de salario]])&gt;1.96, "Atípico", "Normal")</f>
        <v>Normal</v>
      </c>
      <c r="N1618" s="5">
        <f t="shared" si="75"/>
        <v>732301.32</v>
      </c>
      <c r="O1618" s="5">
        <f t="shared" si="76"/>
        <v>44</v>
      </c>
      <c r="P1618" s="5" t="str">
        <f t="shared" si="77"/>
        <v>ASALARIADO</v>
      </c>
      <c r="Q1618" s="5" t="e">
        <f ca="1">IF($H1618="SI", $O1618, _xludf.NA())</f>
        <v>#NAME?</v>
      </c>
      <c r="R1618" s="5">
        <f>IF($H1618="NO",$O1618, _xludf.NA())</f>
        <v>44</v>
      </c>
      <c r="S1618" s="5" t="e">
        <f ca="1">IF($H1618="SI",$N1618, _xludf.NA())</f>
        <v>#NAME?</v>
      </c>
      <c r="T1618" s="5">
        <f>IF($H1618="NO",$N1618, _xludf.NA())</f>
        <v>732301.32</v>
      </c>
    </row>
    <row r="1619" spans="1:20" x14ac:dyDescent="0.3">
      <c r="A1619">
        <v>1618</v>
      </c>
      <c r="B1619" t="s">
        <v>9</v>
      </c>
      <c r="C1619">
        <v>298018</v>
      </c>
      <c r="D1619" t="s">
        <v>18</v>
      </c>
      <c r="E1619" t="s">
        <v>16</v>
      </c>
      <c r="F1619" t="s">
        <v>12</v>
      </c>
      <c r="G1619" t="s">
        <v>13</v>
      </c>
      <c r="H1619" t="s">
        <v>12</v>
      </c>
      <c r="I1619">
        <v>26</v>
      </c>
      <c r="J1619">
        <f>(moras__2[[#This Row],[EDAD]]-AVERAGE(I:I))/ _xlfn.STDEV.P(I:I)</f>
        <v>-1.1227078082534885</v>
      </c>
      <c r="K1619" t="str">
        <f>IF(ABS(moras__2[[#This Row],[Z-Score de edad]])&gt;1.96, "Atípico","Normal")</f>
        <v>Normal</v>
      </c>
      <c r="L1619">
        <f>(moras__2[[#This Row],[SALARIO]]-AVERAGE(C:C)) / _xlfn.STDEV.P(C:C)</f>
        <v>-0.44334303195412378</v>
      </c>
      <c r="M1619" t="str">
        <f>IF(ABS(moras__2[[#This Row],[Z-Score de salario]])&gt;1.96, "Atípico", "Normal")</f>
        <v>Normal</v>
      </c>
      <c r="N1619" s="5">
        <f t="shared" si="75"/>
        <v>298018</v>
      </c>
      <c r="O1619" s="5">
        <f t="shared" si="76"/>
        <v>26</v>
      </c>
      <c r="P1619" s="5" t="str">
        <f t="shared" si="77"/>
        <v>TRABAJADOR INDEPENDIENTE</v>
      </c>
      <c r="Q1619" s="5">
        <f>IF($H1619="SI", $O1619, _xludf.NA())</f>
        <v>26</v>
      </c>
      <c r="R1619" s="5" t="e">
        <f ca="1">IF($H1619="NO",$O1619, _xludf.NA())</f>
        <v>#NAME?</v>
      </c>
      <c r="S1619" s="5">
        <f>IF($H1619="SI",$N1619, _xludf.NA())</f>
        <v>298018</v>
      </c>
      <c r="T1619" s="5" t="e">
        <f ca="1">IF($H1619="NO",$N1619, _xludf.NA())</f>
        <v>#NAME?</v>
      </c>
    </row>
    <row r="1620" spans="1:20" x14ac:dyDescent="0.3">
      <c r="A1620">
        <v>1619</v>
      </c>
      <c r="B1620" t="s">
        <v>15</v>
      </c>
      <c r="C1620">
        <v>297046</v>
      </c>
      <c r="D1620" t="s">
        <v>17</v>
      </c>
      <c r="E1620" t="s">
        <v>16</v>
      </c>
      <c r="F1620" t="s">
        <v>12</v>
      </c>
      <c r="G1620" t="s">
        <v>13</v>
      </c>
      <c r="H1620" t="s">
        <v>13</v>
      </c>
      <c r="I1620">
        <v>58</v>
      </c>
      <c r="J1620">
        <f>(moras__2[[#This Row],[EDAD]]-AVERAGE(I:I))/ _xlfn.STDEV.P(I:I)</f>
        <v>1.1359287647796479</v>
      </c>
      <c r="K1620" t="str">
        <f>IF(ABS(moras__2[[#This Row],[Z-Score de edad]])&gt;1.96, "Atípico","Normal")</f>
        <v>Normal</v>
      </c>
      <c r="L1620">
        <f>(moras__2[[#This Row],[SALARIO]]-AVERAGE(C:C)) / _xlfn.STDEV.P(C:C)</f>
        <v>-0.44454166866740574</v>
      </c>
      <c r="M1620" t="str">
        <f>IF(ABS(moras__2[[#This Row],[Z-Score de salario]])&gt;1.96, "Atípico", "Normal")</f>
        <v>Normal</v>
      </c>
      <c r="N1620" s="5">
        <f t="shared" si="75"/>
        <v>297046</v>
      </c>
      <c r="O1620" s="5">
        <f t="shared" si="76"/>
        <v>58</v>
      </c>
      <c r="P1620" s="5" t="str">
        <f t="shared" si="77"/>
        <v>ASEGURADO VOLUNTARIO</v>
      </c>
      <c r="Q1620" s="5" t="e">
        <f ca="1">IF($H1620="SI", $O1620, _xludf.NA())</f>
        <v>#NAME?</v>
      </c>
      <c r="R1620" s="5">
        <f>IF($H1620="NO",$O1620, _xludf.NA())</f>
        <v>58</v>
      </c>
      <c r="S1620" s="5" t="e">
        <f ca="1">IF($H1620="SI",$N1620, _xludf.NA())</f>
        <v>#NAME?</v>
      </c>
      <c r="T1620" s="5">
        <f>IF($H1620="NO",$N1620, _xludf.NA())</f>
        <v>297046</v>
      </c>
    </row>
    <row r="1621" spans="1:20" x14ac:dyDescent="0.3">
      <c r="A1621">
        <v>1620</v>
      </c>
      <c r="B1621" t="s">
        <v>15</v>
      </c>
      <c r="C1621">
        <v>282216</v>
      </c>
      <c r="D1621" t="s">
        <v>10</v>
      </c>
      <c r="E1621" t="s">
        <v>16</v>
      </c>
      <c r="F1621" t="s">
        <v>12</v>
      </c>
      <c r="G1621" t="s">
        <v>12</v>
      </c>
      <c r="H1621" t="s">
        <v>13</v>
      </c>
      <c r="I1621">
        <v>22</v>
      </c>
      <c r="J1621">
        <f>(moras__2[[#This Row],[EDAD]]-AVERAGE(I:I))/ _xlfn.STDEV.P(I:I)</f>
        <v>-1.4050373798826306</v>
      </c>
      <c r="K1621" t="str">
        <f>IF(ABS(moras__2[[#This Row],[Z-Score de edad]])&gt;1.96, "Atípico","Normal")</f>
        <v>Normal</v>
      </c>
      <c r="L1621">
        <f>(moras__2[[#This Row],[SALARIO]]-AVERAGE(C:C)) / _xlfn.STDEV.P(C:C)</f>
        <v>-0.46282951070235628</v>
      </c>
      <c r="M1621" t="str">
        <f>IF(ABS(moras__2[[#This Row],[Z-Score de salario]])&gt;1.96, "Atípico", "Normal")</f>
        <v>Normal</v>
      </c>
      <c r="N1621" s="5">
        <f t="shared" si="75"/>
        <v>282216</v>
      </c>
      <c r="O1621" s="5">
        <f t="shared" si="76"/>
        <v>22</v>
      </c>
      <c r="P1621" s="5" t="str">
        <f t="shared" si="77"/>
        <v>ASALARIADO</v>
      </c>
      <c r="Q1621" s="5" t="e">
        <f ca="1">IF($H1621="SI", $O1621, _xludf.NA())</f>
        <v>#NAME?</v>
      </c>
      <c r="R1621" s="5">
        <f>IF($H1621="NO",$O1621, _xludf.NA())</f>
        <v>22</v>
      </c>
      <c r="S1621" s="5" t="e">
        <f ca="1">IF($H1621="SI",$N1621, _xludf.NA())</f>
        <v>#NAME?</v>
      </c>
      <c r="T1621" s="5">
        <f>IF($H1621="NO",$N1621, _xludf.NA())</f>
        <v>282216</v>
      </c>
    </row>
    <row r="1622" spans="1:20" x14ac:dyDescent="0.3">
      <c r="A1622">
        <v>1621</v>
      </c>
      <c r="B1622" t="s">
        <v>9</v>
      </c>
      <c r="C1622">
        <v>838586.07</v>
      </c>
      <c r="D1622" t="s">
        <v>10</v>
      </c>
      <c r="E1622" t="s">
        <v>11</v>
      </c>
      <c r="F1622" t="s">
        <v>12</v>
      </c>
      <c r="G1622" t="s">
        <v>13</v>
      </c>
      <c r="H1622" t="s">
        <v>13</v>
      </c>
      <c r="I1622">
        <v>31</v>
      </c>
      <c r="J1622">
        <f>(moras__2[[#This Row],[EDAD]]-AVERAGE(I:I))/ _xlfn.STDEV.P(I:I)</f>
        <v>-0.769795843717061</v>
      </c>
      <c r="K1622" t="str">
        <f>IF(ABS(moras__2[[#This Row],[Z-Score de edad]])&gt;1.96, "Atípico","Normal")</f>
        <v>Normal</v>
      </c>
      <c r="L1622">
        <f>(moras__2[[#This Row],[SALARIO]]-AVERAGE(C:C)) / _xlfn.STDEV.P(C:C)</f>
        <v>0.22326677743886866</v>
      </c>
      <c r="M1622" t="str">
        <f>IF(ABS(moras__2[[#This Row],[Z-Score de salario]])&gt;1.96, "Atípico", "Normal")</f>
        <v>Normal</v>
      </c>
      <c r="N1622" s="5">
        <f t="shared" si="75"/>
        <v>838586.07</v>
      </c>
      <c r="O1622" s="5">
        <f t="shared" si="76"/>
        <v>31</v>
      </c>
      <c r="P1622" s="5" t="str">
        <f t="shared" si="77"/>
        <v>ASALARIADO</v>
      </c>
      <c r="Q1622" s="5" t="e">
        <f ca="1">IF($H1622="SI", $O1622, _xludf.NA())</f>
        <v>#NAME?</v>
      </c>
      <c r="R1622" s="5">
        <f>IF($H1622="NO",$O1622, _xludf.NA())</f>
        <v>31</v>
      </c>
      <c r="S1622" s="5" t="e">
        <f ca="1">IF($H1622="SI",$N1622, _xludf.NA())</f>
        <v>#NAME?</v>
      </c>
      <c r="T1622" s="5">
        <f>IF($H1622="NO",$N1622, _xludf.NA())</f>
        <v>838586.07</v>
      </c>
    </row>
    <row r="1623" spans="1:20" x14ac:dyDescent="0.3">
      <c r="A1623">
        <v>1622</v>
      </c>
      <c r="B1623" t="s">
        <v>9</v>
      </c>
      <c r="C1623">
        <v>774142.69</v>
      </c>
      <c r="D1623" t="s">
        <v>10</v>
      </c>
      <c r="E1623" t="s">
        <v>16</v>
      </c>
      <c r="F1623" t="s">
        <v>12</v>
      </c>
      <c r="G1623" t="s">
        <v>13</v>
      </c>
      <c r="H1623" t="s">
        <v>13</v>
      </c>
      <c r="I1623">
        <v>41</v>
      </c>
      <c r="J1623">
        <f>(moras__2[[#This Row],[EDAD]]-AVERAGE(I:I))/ _xlfn.STDEV.P(I:I)</f>
        <v>-6.397191464420586E-2</v>
      </c>
      <c r="K1623" t="str">
        <f>IF(ABS(moras__2[[#This Row],[Z-Score de edad]])&gt;1.96, "Atípico","Normal")</f>
        <v>Normal</v>
      </c>
      <c r="L1623">
        <f>(moras__2[[#This Row],[SALARIO]]-AVERAGE(C:C)) / _xlfn.STDEV.P(C:C)</f>
        <v>0.14379743464464814</v>
      </c>
      <c r="M1623" t="str">
        <f>IF(ABS(moras__2[[#This Row],[Z-Score de salario]])&gt;1.96, "Atípico", "Normal")</f>
        <v>Normal</v>
      </c>
      <c r="N1623" s="5">
        <f t="shared" si="75"/>
        <v>774142.69</v>
      </c>
      <c r="O1623" s="5">
        <f t="shared" si="76"/>
        <v>41</v>
      </c>
      <c r="P1623" s="5" t="str">
        <f t="shared" si="77"/>
        <v>ASALARIADO</v>
      </c>
      <c r="Q1623" s="5" t="e">
        <f ca="1">IF($H1623="SI", $O1623, _xludf.NA())</f>
        <v>#NAME?</v>
      </c>
      <c r="R1623" s="5">
        <f>IF($H1623="NO",$O1623, _xludf.NA())</f>
        <v>41</v>
      </c>
      <c r="S1623" s="5" t="e">
        <f ca="1">IF($H1623="SI",$N1623, _xludf.NA())</f>
        <v>#NAME?</v>
      </c>
      <c r="T1623" s="5">
        <f>IF($H1623="NO",$N1623, _xludf.NA())</f>
        <v>774142.69</v>
      </c>
    </row>
    <row r="1624" spans="1:20" x14ac:dyDescent="0.3">
      <c r="A1624">
        <v>1623</v>
      </c>
      <c r="B1624" t="s">
        <v>9</v>
      </c>
      <c r="C1624">
        <v>297429</v>
      </c>
      <c r="D1624" t="s">
        <v>18</v>
      </c>
      <c r="E1624" t="s">
        <v>16</v>
      </c>
      <c r="F1624" t="s">
        <v>12</v>
      </c>
      <c r="G1624" t="s">
        <v>13</v>
      </c>
      <c r="H1624" t="s">
        <v>12</v>
      </c>
      <c r="I1624">
        <v>52</v>
      </c>
      <c r="J1624">
        <f>(moras__2[[#This Row],[EDAD]]-AVERAGE(I:I))/ _xlfn.STDEV.P(I:I)</f>
        <v>0.71243440733593477</v>
      </c>
      <c r="K1624" t="str">
        <f>IF(ABS(moras__2[[#This Row],[Z-Score de edad]])&gt;1.96, "Atípico","Normal")</f>
        <v>Normal</v>
      </c>
      <c r="L1624">
        <f>(moras__2[[#This Row],[SALARIO]]-AVERAGE(C:C)) / _xlfn.STDEV.P(C:C)</f>
        <v>-0.44406936634108168</v>
      </c>
      <c r="M1624" t="str">
        <f>IF(ABS(moras__2[[#This Row],[Z-Score de salario]])&gt;1.96, "Atípico", "Normal")</f>
        <v>Normal</v>
      </c>
      <c r="N1624" s="5">
        <f t="shared" si="75"/>
        <v>297429</v>
      </c>
      <c r="O1624" s="5">
        <f t="shared" si="76"/>
        <v>52</v>
      </c>
      <c r="P1624" s="5" t="str">
        <f t="shared" si="77"/>
        <v>TRABAJADOR INDEPENDIENTE</v>
      </c>
      <c r="Q1624" s="5">
        <f>IF($H1624="SI", $O1624, _xludf.NA())</f>
        <v>52</v>
      </c>
      <c r="R1624" s="5" t="e">
        <f ca="1">IF($H1624="NO",$O1624, _xludf.NA())</f>
        <v>#NAME?</v>
      </c>
      <c r="S1624" s="5">
        <f>IF($H1624="SI",$N1624, _xludf.NA())</f>
        <v>297429</v>
      </c>
      <c r="T1624" s="5" t="e">
        <f ca="1">IF($H1624="NO",$N1624, _xludf.NA())</f>
        <v>#NAME?</v>
      </c>
    </row>
    <row r="1625" spans="1:20" x14ac:dyDescent="0.3">
      <c r="A1625">
        <v>1624</v>
      </c>
      <c r="B1625" t="s">
        <v>15</v>
      </c>
      <c r="C1625">
        <v>283588.21999999997</v>
      </c>
      <c r="D1625" t="s">
        <v>10</v>
      </c>
      <c r="E1625" t="s">
        <v>16</v>
      </c>
      <c r="F1625" t="s">
        <v>12</v>
      </c>
      <c r="G1625" t="s">
        <v>13</v>
      </c>
      <c r="H1625" t="s">
        <v>13</v>
      </c>
      <c r="I1625">
        <v>29</v>
      </c>
      <c r="J1625">
        <f>(moras__2[[#This Row],[EDAD]]-AVERAGE(I:I))/ _xlfn.STDEV.P(I:I)</f>
        <v>-0.91096062953163204</v>
      </c>
      <c r="K1625" t="str">
        <f>IF(ABS(moras__2[[#This Row],[Z-Score de edad]])&gt;1.96, "Atípico","Normal")</f>
        <v>Normal</v>
      </c>
      <c r="L1625">
        <f>(moras__2[[#This Row],[SALARIO]]-AVERAGE(C:C)) / _xlfn.STDEV.P(C:C)</f>
        <v>-0.46113733655554584</v>
      </c>
      <c r="M1625" t="str">
        <f>IF(ABS(moras__2[[#This Row],[Z-Score de salario]])&gt;1.96, "Atípico", "Normal")</f>
        <v>Normal</v>
      </c>
      <c r="N1625" s="5">
        <f t="shared" si="75"/>
        <v>283588.21999999997</v>
      </c>
      <c r="O1625" s="5">
        <f t="shared" si="76"/>
        <v>29</v>
      </c>
      <c r="P1625" s="5" t="str">
        <f t="shared" si="77"/>
        <v>ASALARIADO</v>
      </c>
      <c r="Q1625" s="5" t="e">
        <f ca="1">IF($H1625="SI", $O1625, _xludf.NA())</f>
        <v>#NAME?</v>
      </c>
      <c r="R1625" s="5">
        <f>IF($H1625="NO",$O1625, _xludf.NA())</f>
        <v>29</v>
      </c>
      <c r="S1625" s="5" t="e">
        <f ca="1">IF($H1625="SI",$N1625, _xludf.NA())</f>
        <v>#NAME?</v>
      </c>
      <c r="T1625" s="5">
        <f>IF($H1625="NO",$N1625, _xludf.NA())</f>
        <v>283588.21999999997</v>
      </c>
    </row>
    <row r="1626" spans="1:20" x14ac:dyDescent="0.3">
      <c r="A1626">
        <v>1625</v>
      </c>
      <c r="B1626" t="s">
        <v>9</v>
      </c>
      <c r="C1626">
        <v>1357187.5</v>
      </c>
      <c r="D1626" t="s">
        <v>10</v>
      </c>
      <c r="E1626" t="s">
        <v>16</v>
      </c>
      <c r="F1626" t="s">
        <v>12</v>
      </c>
      <c r="G1626" t="s">
        <v>13</v>
      </c>
      <c r="H1626" t="s">
        <v>13</v>
      </c>
      <c r="I1626">
        <v>36</v>
      </c>
      <c r="J1626">
        <f>(moras__2[[#This Row],[EDAD]]-AVERAGE(I:I))/ _xlfn.STDEV.P(I:I)</f>
        <v>-0.41688387918063341</v>
      </c>
      <c r="K1626" t="str">
        <f>IF(ABS(moras__2[[#This Row],[Z-Score de edad]])&gt;1.96, "Atípico","Normal")</f>
        <v>Normal</v>
      </c>
      <c r="L1626">
        <f>(moras__2[[#This Row],[SALARIO]]-AVERAGE(C:C)) / _xlfn.STDEV.P(C:C)</f>
        <v>0.86278808768428028</v>
      </c>
      <c r="M1626" t="str">
        <f>IF(ABS(moras__2[[#This Row],[Z-Score de salario]])&gt;1.96, "Atípico", "Normal")</f>
        <v>Normal</v>
      </c>
      <c r="N1626" s="5">
        <f t="shared" si="75"/>
        <v>1357187.5</v>
      </c>
      <c r="O1626" s="5">
        <f t="shared" si="76"/>
        <v>36</v>
      </c>
      <c r="P1626" s="5" t="str">
        <f t="shared" si="77"/>
        <v>ASALARIADO</v>
      </c>
      <c r="Q1626" s="5" t="e">
        <f ca="1">IF($H1626="SI", $O1626, _xludf.NA())</f>
        <v>#NAME?</v>
      </c>
      <c r="R1626" s="5">
        <f>IF($H1626="NO",$O1626, _xludf.NA())</f>
        <v>36</v>
      </c>
      <c r="S1626" s="5" t="e">
        <f ca="1">IF($H1626="SI",$N1626, _xludf.NA())</f>
        <v>#NAME?</v>
      </c>
      <c r="T1626" s="5">
        <f>IF($H1626="NO",$N1626, _xludf.NA())</f>
        <v>1357187.5</v>
      </c>
    </row>
    <row r="1627" spans="1:20" x14ac:dyDescent="0.3">
      <c r="A1627">
        <v>1626</v>
      </c>
      <c r="B1627" t="s">
        <v>15</v>
      </c>
      <c r="C1627">
        <v>546794.78</v>
      </c>
      <c r="D1627" t="s">
        <v>10</v>
      </c>
      <c r="E1627" t="s">
        <v>16</v>
      </c>
      <c r="F1627" t="s">
        <v>12</v>
      </c>
      <c r="G1627" t="s">
        <v>13</v>
      </c>
      <c r="H1627" t="s">
        <v>13</v>
      </c>
      <c r="I1627">
        <v>41</v>
      </c>
      <c r="J1627">
        <f>(moras__2[[#This Row],[EDAD]]-AVERAGE(I:I))/ _xlfn.STDEV.P(I:I)</f>
        <v>-6.397191464420586E-2</v>
      </c>
      <c r="K1627" t="str">
        <f>IF(ABS(moras__2[[#This Row],[Z-Score de edad]])&gt;1.96, "Atípico","Normal")</f>
        <v>Normal</v>
      </c>
      <c r="L1627">
        <f>(moras__2[[#This Row],[SALARIO]]-AVERAGE(C:C)) / _xlfn.STDEV.P(C:C)</f>
        <v>-0.13656012874416829</v>
      </c>
      <c r="M1627" t="str">
        <f>IF(ABS(moras__2[[#This Row],[Z-Score de salario]])&gt;1.96, "Atípico", "Normal")</f>
        <v>Normal</v>
      </c>
      <c r="N1627" s="5">
        <f t="shared" si="75"/>
        <v>546794.78</v>
      </c>
      <c r="O1627" s="5">
        <f t="shared" si="76"/>
        <v>41</v>
      </c>
      <c r="P1627" s="5" t="str">
        <f t="shared" si="77"/>
        <v>ASALARIADO</v>
      </c>
      <c r="Q1627" s="5" t="e">
        <f ca="1">IF($H1627="SI", $O1627, _xludf.NA())</f>
        <v>#NAME?</v>
      </c>
      <c r="R1627" s="5">
        <f>IF($H1627="NO",$O1627, _xludf.NA())</f>
        <v>41</v>
      </c>
      <c r="S1627" s="5" t="e">
        <f ca="1">IF($H1627="SI",$N1627, _xludf.NA())</f>
        <v>#NAME?</v>
      </c>
      <c r="T1627" s="5">
        <f>IF($H1627="NO",$N1627, _xludf.NA())</f>
        <v>546794.78</v>
      </c>
    </row>
    <row r="1628" spans="1:20" x14ac:dyDescent="0.3">
      <c r="A1628">
        <v>1627</v>
      </c>
      <c r="B1628" t="s">
        <v>15</v>
      </c>
      <c r="C1628">
        <v>442840</v>
      </c>
      <c r="D1628" t="s">
        <v>10</v>
      </c>
      <c r="E1628" t="s">
        <v>11</v>
      </c>
      <c r="F1628" t="s">
        <v>12</v>
      </c>
      <c r="G1628" t="s">
        <v>13</v>
      </c>
      <c r="H1628" t="s">
        <v>12</v>
      </c>
      <c r="I1628">
        <v>46</v>
      </c>
      <c r="J1628">
        <f>(moras__2[[#This Row],[EDAD]]-AVERAGE(I:I))/ _xlfn.STDEV.P(I:I)</f>
        <v>0.28894004989222172</v>
      </c>
      <c r="K1628" t="str">
        <f>IF(ABS(moras__2[[#This Row],[Z-Score de edad]])&gt;1.96, "Atípico","Normal")</f>
        <v>Normal</v>
      </c>
      <c r="L1628">
        <f>(moras__2[[#This Row],[SALARIO]]-AVERAGE(C:C)) / _xlfn.STDEV.P(C:C)</f>
        <v>-0.26475356066716454</v>
      </c>
      <c r="M1628" t="str">
        <f>IF(ABS(moras__2[[#This Row],[Z-Score de salario]])&gt;1.96, "Atípico", "Normal")</f>
        <v>Normal</v>
      </c>
      <c r="N1628" s="5">
        <f t="shared" si="75"/>
        <v>442840</v>
      </c>
      <c r="O1628" s="5">
        <f t="shared" si="76"/>
        <v>46</v>
      </c>
      <c r="P1628" s="5" t="str">
        <f t="shared" si="77"/>
        <v>ASALARIADO</v>
      </c>
      <c r="Q1628" s="5">
        <f>IF($H1628="SI", $O1628, _xludf.NA())</f>
        <v>46</v>
      </c>
      <c r="R1628" s="5" t="e">
        <f ca="1">IF($H1628="NO",$O1628, _xludf.NA())</f>
        <v>#NAME?</v>
      </c>
      <c r="S1628" s="5">
        <f>IF($H1628="SI",$N1628, _xludf.NA())</f>
        <v>442840</v>
      </c>
      <c r="T1628" s="5" t="e">
        <f ca="1">IF($H1628="NO",$N1628, _xludf.NA())</f>
        <v>#NAME?</v>
      </c>
    </row>
    <row r="1629" spans="1:20" x14ac:dyDescent="0.3">
      <c r="A1629">
        <v>1628</v>
      </c>
      <c r="B1629" t="s">
        <v>15</v>
      </c>
      <c r="C1629">
        <v>299441</v>
      </c>
      <c r="D1629" t="s">
        <v>18</v>
      </c>
      <c r="E1629" t="s">
        <v>16</v>
      </c>
      <c r="F1629" t="s">
        <v>12</v>
      </c>
      <c r="G1629" t="s">
        <v>13</v>
      </c>
      <c r="H1629" t="s">
        <v>13</v>
      </c>
      <c r="I1629">
        <v>45</v>
      </c>
      <c r="J1629">
        <f>(moras__2[[#This Row],[EDAD]]-AVERAGE(I:I))/ _xlfn.STDEV.P(I:I)</f>
        <v>0.2183576569849362</v>
      </c>
      <c r="K1629" t="str">
        <f>IF(ABS(moras__2[[#This Row],[Z-Score de edad]])&gt;1.96, "Atípico","Normal")</f>
        <v>Normal</v>
      </c>
      <c r="L1629">
        <f>(moras__2[[#This Row],[SALARIO]]-AVERAGE(C:C)) / _xlfn.STDEV.P(C:C)</f>
        <v>-0.4415882376712017</v>
      </c>
      <c r="M1629" t="str">
        <f>IF(ABS(moras__2[[#This Row],[Z-Score de salario]])&gt;1.96, "Atípico", "Normal")</f>
        <v>Normal</v>
      </c>
      <c r="N1629" s="5">
        <f t="shared" si="75"/>
        <v>299441</v>
      </c>
      <c r="O1629" s="5">
        <f t="shared" si="76"/>
        <v>45</v>
      </c>
      <c r="P1629" s="5" t="str">
        <f t="shared" si="77"/>
        <v>TRABAJADOR INDEPENDIENTE</v>
      </c>
      <c r="Q1629" s="5" t="e">
        <f ca="1">IF($H1629="SI", $O1629, _xludf.NA())</f>
        <v>#NAME?</v>
      </c>
      <c r="R1629" s="5">
        <f>IF($H1629="NO",$O1629, _xludf.NA())</f>
        <v>45</v>
      </c>
      <c r="S1629" s="5" t="e">
        <f ca="1">IF($H1629="SI",$N1629, _xludf.NA())</f>
        <v>#NAME?</v>
      </c>
      <c r="T1629" s="5">
        <f>IF($H1629="NO",$N1629, _xludf.NA())</f>
        <v>299441</v>
      </c>
    </row>
    <row r="1630" spans="1:20" x14ac:dyDescent="0.3">
      <c r="A1630">
        <v>1629</v>
      </c>
      <c r="B1630" t="s">
        <v>9</v>
      </c>
      <c r="C1630">
        <v>297045</v>
      </c>
      <c r="D1630" t="s">
        <v>17</v>
      </c>
      <c r="E1630" t="s">
        <v>16</v>
      </c>
      <c r="F1630" t="s">
        <v>13</v>
      </c>
      <c r="G1630" t="s">
        <v>13</v>
      </c>
      <c r="H1630" t="s">
        <v>12</v>
      </c>
      <c r="I1630">
        <v>70</v>
      </c>
      <c r="J1630">
        <f>(moras__2[[#This Row],[EDAD]]-AVERAGE(I:I))/ _xlfn.STDEV.P(I:I)</f>
        <v>1.9829174796670741</v>
      </c>
      <c r="K1630" t="str">
        <f>IF(ABS(moras__2[[#This Row],[Z-Score de edad]])&gt;1.96, "Atípico","Normal")</f>
        <v>Atípico</v>
      </c>
      <c r="L1630">
        <f>(moras__2[[#This Row],[SALARIO]]-AVERAGE(C:C)) / _xlfn.STDEV.P(C:C)</f>
        <v>-0.44454290183274864</v>
      </c>
      <c r="M1630" t="str">
        <f>IF(ABS(moras__2[[#This Row],[Z-Score de salario]])&gt;1.96, "Atípico", "Normal")</f>
        <v>Normal</v>
      </c>
      <c r="N1630" s="5">
        <f t="shared" si="75"/>
        <v>297045</v>
      </c>
      <c r="O1630" s="5">
        <f t="shared" si="76"/>
        <v>70</v>
      </c>
      <c r="P1630" s="5" t="str">
        <f t="shared" si="77"/>
        <v>ASEGURADO VOLUNTARIO</v>
      </c>
      <c r="Q1630" s="5">
        <f>IF($H1630="SI", $O1630, _xludf.NA())</f>
        <v>70</v>
      </c>
      <c r="R1630" s="5" t="e">
        <f ca="1">IF($H1630="NO",$O1630, _xludf.NA())</f>
        <v>#NAME?</v>
      </c>
      <c r="S1630" s="5">
        <f>IF($H1630="SI",$N1630, _xludf.NA())</f>
        <v>297045</v>
      </c>
      <c r="T1630" s="5" t="e">
        <f ca="1">IF($H1630="NO",$N1630, _xludf.NA())</f>
        <v>#NAME?</v>
      </c>
    </row>
    <row r="1631" spans="1:20" x14ac:dyDescent="0.3">
      <c r="A1631">
        <v>1630</v>
      </c>
      <c r="B1631" t="s">
        <v>9</v>
      </c>
      <c r="C1631">
        <v>299647</v>
      </c>
      <c r="D1631" t="s">
        <v>17</v>
      </c>
      <c r="E1631" t="s">
        <v>16</v>
      </c>
      <c r="F1631" t="s">
        <v>12</v>
      </c>
      <c r="G1631" t="s">
        <v>13</v>
      </c>
      <c r="H1631" t="s">
        <v>13</v>
      </c>
      <c r="I1631">
        <v>78</v>
      </c>
      <c r="J1631">
        <f>(moras__2[[#This Row],[EDAD]]-AVERAGE(I:I))/ _xlfn.STDEV.P(I:I)</f>
        <v>2.5475766229253582</v>
      </c>
      <c r="K1631" t="str">
        <f>IF(ABS(moras__2[[#This Row],[Z-Score de edad]])&gt;1.96, "Atípico","Normal")</f>
        <v>Atípico</v>
      </c>
      <c r="L1631">
        <f>(moras__2[[#This Row],[SALARIO]]-AVERAGE(C:C)) / _xlfn.STDEV.P(C:C)</f>
        <v>-0.44133420561056785</v>
      </c>
      <c r="M1631" t="str">
        <f>IF(ABS(moras__2[[#This Row],[Z-Score de salario]])&gt;1.96, "Atípico", "Normal")</f>
        <v>Normal</v>
      </c>
      <c r="N1631" s="5">
        <f t="shared" si="75"/>
        <v>299647</v>
      </c>
      <c r="O1631" s="5">
        <f t="shared" si="76"/>
        <v>78</v>
      </c>
      <c r="P1631" s="5" t="str">
        <f t="shared" si="77"/>
        <v>ASEGURADO VOLUNTARIO</v>
      </c>
      <c r="Q1631" s="5" t="e">
        <f ca="1">IF($H1631="SI", $O1631, _xludf.NA())</f>
        <v>#NAME?</v>
      </c>
      <c r="R1631" s="5">
        <f>IF($H1631="NO",$O1631, _xludf.NA())</f>
        <v>78</v>
      </c>
      <c r="S1631" s="5" t="e">
        <f ca="1">IF($H1631="SI",$N1631, _xludf.NA())</f>
        <v>#NAME?</v>
      </c>
      <c r="T1631" s="5">
        <f>IF($H1631="NO",$N1631, _xludf.NA())</f>
        <v>299647</v>
      </c>
    </row>
    <row r="1632" spans="1:20" x14ac:dyDescent="0.3">
      <c r="A1632">
        <v>1631</v>
      </c>
      <c r="B1632" t="s">
        <v>15</v>
      </c>
      <c r="C1632">
        <v>581394</v>
      </c>
      <c r="D1632" t="s">
        <v>10</v>
      </c>
      <c r="E1632" t="s">
        <v>11</v>
      </c>
      <c r="F1632" t="s">
        <v>12</v>
      </c>
      <c r="G1632" t="s">
        <v>13</v>
      </c>
      <c r="H1632" t="s">
        <v>12</v>
      </c>
      <c r="I1632">
        <v>30</v>
      </c>
      <c r="J1632">
        <f>(moras__2[[#This Row],[EDAD]]-AVERAGE(I:I))/ _xlfn.STDEV.P(I:I)</f>
        <v>-0.84037823662434652</v>
      </c>
      <c r="K1632" t="str">
        <f>IF(ABS(moras__2[[#This Row],[Z-Score de edad]])&gt;1.96, "Atípico","Normal")</f>
        <v>Normal</v>
      </c>
      <c r="L1632">
        <f>(moras__2[[#This Row],[SALARIO]]-AVERAGE(C:C)) / _xlfn.STDEV.P(C:C)</f>
        <v>-9.389356974939414E-2</v>
      </c>
      <c r="M1632" t="str">
        <f>IF(ABS(moras__2[[#This Row],[Z-Score de salario]])&gt;1.96, "Atípico", "Normal")</f>
        <v>Normal</v>
      </c>
      <c r="N1632" s="5">
        <f t="shared" si="75"/>
        <v>581394</v>
      </c>
      <c r="O1632" s="5">
        <f t="shared" si="76"/>
        <v>30</v>
      </c>
      <c r="P1632" s="5" t="str">
        <f t="shared" si="77"/>
        <v>ASALARIADO</v>
      </c>
      <c r="Q1632" s="5">
        <f>IF($H1632="SI", $O1632, _xludf.NA())</f>
        <v>30</v>
      </c>
      <c r="R1632" s="5" t="e">
        <f ca="1">IF($H1632="NO",$O1632, _xludf.NA())</f>
        <v>#NAME?</v>
      </c>
      <c r="S1632" s="5">
        <f>IF($H1632="SI",$N1632, _xludf.NA())</f>
        <v>581394</v>
      </c>
      <c r="T1632" s="5" t="e">
        <f ca="1">IF($H1632="NO",$N1632, _xludf.NA())</f>
        <v>#NAME?</v>
      </c>
    </row>
    <row r="1633" spans="1:20" x14ac:dyDescent="0.3">
      <c r="A1633">
        <v>1632</v>
      </c>
      <c r="B1633" t="s">
        <v>9</v>
      </c>
      <c r="C1633">
        <v>335195.53000000003</v>
      </c>
      <c r="D1633" t="s">
        <v>10</v>
      </c>
      <c r="E1633" t="s">
        <v>16</v>
      </c>
      <c r="F1633" t="s">
        <v>12</v>
      </c>
      <c r="G1633" t="s">
        <v>13</v>
      </c>
      <c r="H1633" t="s">
        <v>12</v>
      </c>
      <c r="I1633">
        <v>47</v>
      </c>
      <c r="J1633">
        <f>(moras__2[[#This Row],[EDAD]]-AVERAGE(I:I))/ _xlfn.STDEV.P(I:I)</f>
        <v>0.35952244279950724</v>
      </c>
      <c r="K1633" t="str">
        <f>IF(ABS(moras__2[[#This Row],[Z-Score de edad]])&gt;1.96, "Atípico","Normal")</f>
        <v>Normal</v>
      </c>
      <c r="L1633">
        <f>(moras__2[[#This Row],[SALARIO]]-AVERAGE(C:C)) / _xlfn.STDEV.P(C:C)</f>
        <v>-0.39749699042414166</v>
      </c>
      <c r="M1633" t="str">
        <f>IF(ABS(moras__2[[#This Row],[Z-Score de salario]])&gt;1.96, "Atípico", "Normal")</f>
        <v>Normal</v>
      </c>
      <c r="N1633" s="5">
        <f t="shared" si="75"/>
        <v>335195.53000000003</v>
      </c>
      <c r="O1633" s="5">
        <f t="shared" si="76"/>
        <v>47</v>
      </c>
      <c r="P1633" s="5" t="str">
        <f t="shared" si="77"/>
        <v>ASALARIADO</v>
      </c>
      <c r="Q1633" s="5">
        <f>IF($H1633="SI", $O1633, _xludf.NA())</f>
        <v>47</v>
      </c>
      <c r="R1633" s="5" t="e">
        <f ca="1">IF($H1633="NO",$O1633, _xludf.NA())</f>
        <v>#NAME?</v>
      </c>
      <c r="S1633" s="5">
        <f>IF($H1633="SI",$N1633, _xludf.NA())</f>
        <v>335195.53000000003</v>
      </c>
      <c r="T1633" s="5" t="e">
        <f ca="1">IF($H1633="NO",$N1633, _xludf.NA())</f>
        <v>#NAME?</v>
      </c>
    </row>
    <row r="1634" spans="1:20" x14ac:dyDescent="0.3">
      <c r="A1634">
        <v>1633</v>
      </c>
      <c r="B1634" t="s">
        <v>9</v>
      </c>
      <c r="C1634">
        <v>412441</v>
      </c>
      <c r="D1634" t="s">
        <v>10</v>
      </c>
      <c r="E1634" t="s">
        <v>16</v>
      </c>
      <c r="F1634" t="s">
        <v>12</v>
      </c>
      <c r="G1634" t="s">
        <v>13</v>
      </c>
      <c r="H1634" t="s">
        <v>13</v>
      </c>
      <c r="I1634">
        <v>57</v>
      </c>
      <c r="J1634">
        <f>(moras__2[[#This Row],[EDAD]]-AVERAGE(I:I))/ _xlfn.STDEV.P(I:I)</f>
        <v>1.0653463718723624</v>
      </c>
      <c r="K1634" t="str">
        <f>IF(ABS(moras__2[[#This Row],[Z-Score de edad]])&gt;1.96, "Atípico","Normal")</f>
        <v>Normal</v>
      </c>
      <c r="L1634">
        <f>(moras__2[[#This Row],[SALARIO]]-AVERAGE(C:C)) / _xlfn.STDEV.P(C:C)</f>
        <v>-0.30224055392545596</v>
      </c>
      <c r="M1634" t="str">
        <f>IF(ABS(moras__2[[#This Row],[Z-Score de salario]])&gt;1.96, "Atípico", "Normal")</f>
        <v>Normal</v>
      </c>
      <c r="N1634" s="5">
        <f t="shared" si="75"/>
        <v>412441</v>
      </c>
      <c r="O1634" s="5">
        <f t="shared" si="76"/>
        <v>57</v>
      </c>
      <c r="P1634" s="5" t="str">
        <f t="shared" si="77"/>
        <v>ASALARIADO</v>
      </c>
      <c r="Q1634" s="5" t="e">
        <f ca="1">IF($H1634="SI", $O1634, _xludf.NA())</f>
        <v>#NAME?</v>
      </c>
      <c r="R1634" s="5">
        <f>IF($H1634="NO",$O1634, _xludf.NA())</f>
        <v>57</v>
      </c>
      <c r="S1634" s="5" t="e">
        <f ca="1">IF($H1634="SI",$N1634, _xludf.NA())</f>
        <v>#NAME?</v>
      </c>
      <c r="T1634" s="5">
        <f>IF($H1634="NO",$N1634, _xludf.NA())</f>
        <v>412441</v>
      </c>
    </row>
    <row r="1635" spans="1:20" x14ac:dyDescent="0.3">
      <c r="A1635">
        <v>1634</v>
      </c>
      <c r="B1635" t="s">
        <v>15</v>
      </c>
      <c r="C1635">
        <v>297044</v>
      </c>
      <c r="D1635" t="s">
        <v>10</v>
      </c>
      <c r="E1635" t="s">
        <v>16</v>
      </c>
      <c r="F1635" t="s">
        <v>12</v>
      </c>
      <c r="G1635" t="s">
        <v>13</v>
      </c>
      <c r="H1635" t="s">
        <v>13</v>
      </c>
      <c r="I1635">
        <v>32</v>
      </c>
      <c r="J1635">
        <f>(moras__2[[#This Row],[EDAD]]-AVERAGE(I:I))/ _xlfn.STDEV.P(I:I)</f>
        <v>-0.69921345080977548</v>
      </c>
      <c r="K1635" t="str">
        <f>IF(ABS(moras__2[[#This Row],[Z-Score de edad]])&gt;1.96, "Atípico","Normal")</f>
        <v>Normal</v>
      </c>
      <c r="L1635">
        <f>(moras__2[[#This Row],[SALARIO]]-AVERAGE(C:C)) / _xlfn.STDEV.P(C:C)</f>
        <v>-0.44454413499809153</v>
      </c>
      <c r="M1635" t="str">
        <f>IF(ABS(moras__2[[#This Row],[Z-Score de salario]])&gt;1.96, "Atípico", "Normal")</f>
        <v>Normal</v>
      </c>
      <c r="N1635" s="5">
        <f t="shared" si="75"/>
        <v>297044</v>
      </c>
      <c r="O1635" s="5">
        <f t="shared" si="76"/>
        <v>32</v>
      </c>
      <c r="P1635" s="5" t="str">
        <f t="shared" si="77"/>
        <v>ASALARIADO</v>
      </c>
      <c r="Q1635" s="5" t="e">
        <f ca="1">IF($H1635="SI", $O1635, _xludf.NA())</f>
        <v>#NAME?</v>
      </c>
      <c r="R1635" s="5">
        <f>IF($H1635="NO",$O1635, _xludf.NA())</f>
        <v>32</v>
      </c>
      <c r="S1635" s="5" t="e">
        <f ca="1">IF($H1635="SI",$N1635, _xludf.NA())</f>
        <v>#NAME?</v>
      </c>
      <c r="T1635" s="5">
        <f>IF($H1635="NO",$N1635, _xludf.NA())</f>
        <v>297044</v>
      </c>
    </row>
    <row r="1636" spans="1:20" x14ac:dyDescent="0.3">
      <c r="A1636">
        <v>1635</v>
      </c>
      <c r="B1636" t="s">
        <v>15</v>
      </c>
      <c r="C1636">
        <v>400000</v>
      </c>
      <c r="D1636" t="s">
        <v>10</v>
      </c>
      <c r="E1636" t="s">
        <v>16</v>
      </c>
      <c r="F1636" t="s">
        <v>12</v>
      </c>
      <c r="G1636" t="s">
        <v>13</v>
      </c>
      <c r="H1636" t="s">
        <v>13</v>
      </c>
      <c r="I1636">
        <v>36</v>
      </c>
      <c r="J1636">
        <f>(moras__2[[#This Row],[EDAD]]-AVERAGE(I:I))/ _xlfn.STDEV.P(I:I)</f>
        <v>-0.41688387918063341</v>
      </c>
      <c r="K1636" t="str">
        <f>IF(ABS(moras__2[[#This Row],[Z-Score de edad]])&gt;1.96, "Atípico","Normal")</f>
        <v>Normal</v>
      </c>
      <c r="L1636">
        <f>(moras__2[[#This Row],[SALARIO]]-AVERAGE(C:C)) / _xlfn.STDEV.P(C:C)</f>
        <v>-0.31758236395625966</v>
      </c>
      <c r="M1636" t="str">
        <f>IF(ABS(moras__2[[#This Row],[Z-Score de salario]])&gt;1.96, "Atípico", "Normal")</f>
        <v>Normal</v>
      </c>
      <c r="N1636" s="5">
        <f t="shared" si="75"/>
        <v>400000</v>
      </c>
      <c r="O1636" s="5">
        <f t="shared" si="76"/>
        <v>36</v>
      </c>
      <c r="P1636" s="5" t="str">
        <f t="shared" si="77"/>
        <v>ASALARIADO</v>
      </c>
      <c r="Q1636" s="5" t="e">
        <f ca="1">IF($H1636="SI", $O1636, _xludf.NA())</f>
        <v>#NAME?</v>
      </c>
      <c r="R1636" s="5">
        <f>IF($H1636="NO",$O1636, _xludf.NA())</f>
        <v>36</v>
      </c>
      <c r="S1636" s="5" t="e">
        <f ca="1">IF($H1636="SI",$N1636, _xludf.NA())</f>
        <v>#NAME?</v>
      </c>
      <c r="T1636" s="5">
        <f>IF($H1636="NO",$N1636, _xludf.NA())</f>
        <v>400000</v>
      </c>
    </row>
    <row r="1637" spans="1:20" x14ac:dyDescent="0.3">
      <c r="A1637">
        <v>1636</v>
      </c>
      <c r="B1637" t="s">
        <v>9</v>
      </c>
      <c r="C1637">
        <v>676443.1</v>
      </c>
      <c r="D1637" t="s">
        <v>10</v>
      </c>
      <c r="E1637" t="s">
        <v>16</v>
      </c>
      <c r="F1637" t="s">
        <v>12</v>
      </c>
      <c r="G1637" t="s">
        <v>13</v>
      </c>
      <c r="H1637" t="s">
        <v>13</v>
      </c>
      <c r="I1637">
        <v>38</v>
      </c>
      <c r="J1637">
        <f>(moras__2[[#This Row],[EDAD]]-AVERAGE(I:I))/ _xlfn.STDEV.P(I:I)</f>
        <v>-0.27571909336606237</v>
      </c>
      <c r="K1637" t="str">
        <f>IF(ABS(moras__2[[#This Row],[Z-Score de edad]])&gt;1.96, "Atípico","Normal")</f>
        <v>Normal</v>
      </c>
      <c r="L1637">
        <f>(moras__2[[#This Row],[SALARIO]]-AVERAGE(C:C)) / _xlfn.STDEV.P(C:C)</f>
        <v>2.3317686242798417E-2</v>
      </c>
      <c r="M1637" t="str">
        <f>IF(ABS(moras__2[[#This Row],[Z-Score de salario]])&gt;1.96, "Atípico", "Normal")</f>
        <v>Normal</v>
      </c>
      <c r="N1637" s="5">
        <f t="shared" si="75"/>
        <v>676443.1</v>
      </c>
      <c r="O1637" s="5">
        <f t="shared" si="76"/>
        <v>38</v>
      </c>
      <c r="P1637" s="5" t="str">
        <f t="shared" si="77"/>
        <v>ASALARIADO</v>
      </c>
      <c r="Q1637" s="5" t="e">
        <f ca="1">IF($H1637="SI", $O1637, _xludf.NA())</f>
        <v>#NAME?</v>
      </c>
      <c r="R1637" s="5">
        <f>IF($H1637="NO",$O1637, _xludf.NA())</f>
        <v>38</v>
      </c>
      <c r="S1637" s="5" t="e">
        <f ca="1">IF($H1637="SI",$N1637, _xludf.NA())</f>
        <v>#NAME?</v>
      </c>
      <c r="T1637" s="5">
        <f>IF($H1637="NO",$N1637, _xludf.NA())</f>
        <v>676443.1</v>
      </c>
    </row>
    <row r="1638" spans="1:20" x14ac:dyDescent="0.3">
      <c r="A1638">
        <v>1637</v>
      </c>
      <c r="B1638" t="s">
        <v>9</v>
      </c>
      <c r="C1638">
        <v>12160184</v>
      </c>
      <c r="D1638" t="s">
        <v>10</v>
      </c>
      <c r="E1638" t="s">
        <v>16</v>
      </c>
      <c r="F1638" t="s">
        <v>12</v>
      </c>
      <c r="G1638" t="s">
        <v>13</v>
      </c>
      <c r="H1638" t="s">
        <v>13</v>
      </c>
      <c r="I1638">
        <v>52</v>
      </c>
      <c r="J1638">
        <f>(moras__2[[#This Row],[EDAD]]-AVERAGE(I:I))/ _xlfn.STDEV.P(I:I)</f>
        <v>0.71243440733593477</v>
      </c>
      <c r="K1638" t="str">
        <f>IF(ABS(moras__2[[#This Row],[Z-Score de edad]])&gt;1.96, "Atípico","Normal")</f>
        <v>Normal</v>
      </c>
      <c r="L1638">
        <f>(moras__2[[#This Row],[SALARIO]]-AVERAGE(C:C)) / _xlfn.STDEV.P(C:C)</f>
        <v>14.184668970767451</v>
      </c>
      <c r="M1638" t="str">
        <f>IF(ABS(moras__2[[#This Row],[Z-Score de salario]])&gt;1.96, "Atípico", "Normal")</f>
        <v>Atípico</v>
      </c>
      <c r="N1638" s="5">
        <f t="shared" si="75"/>
        <v>12160184</v>
      </c>
      <c r="O1638" s="5">
        <f t="shared" si="76"/>
        <v>52</v>
      </c>
      <c r="P1638" s="5" t="str">
        <f t="shared" si="77"/>
        <v>ASALARIADO</v>
      </c>
      <c r="Q1638" s="5" t="e">
        <f ca="1">IF($H1638="SI", $O1638, _xludf.NA())</f>
        <v>#NAME?</v>
      </c>
      <c r="R1638" s="5">
        <f>IF($H1638="NO",$O1638, _xludf.NA())</f>
        <v>52</v>
      </c>
      <c r="S1638" s="5" t="e">
        <f ca="1">IF($H1638="SI",$N1638, _xludf.NA())</f>
        <v>#NAME?</v>
      </c>
      <c r="T1638" s="5">
        <f>IF($H1638="NO",$N1638, _xludf.NA())</f>
        <v>12160184</v>
      </c>
    </row>
    <row r="1639" spans="1:20" x14ac:dyDescent="0.3">
      <c r="A1639">
        <v>1638</v>
      </c>
      <c r="B1639" t="s">
        <v>9</v>
      </c>
      <c r="C1639">
        <v>509509</v>
      </c>
      <c r="D1639" t="s">
        <v>18</v>
      </c>
      <c r="E1639" t="s">
        <v>16</v>
      </c>
      <c r="F1639" t="s">
        <v>12</v>
      </c>
      <c r="G1639" t="s">
        <v>12</v>
      </c>
      <c r="H1639" t="s">
        <v>12</v>
      </c>
      <c r="I1639">
        <v>38</v>
      </c>
      <c r="J1639">
        <f>(moras__2[[#This Row],[EDAD]]-AVERAGE(I:I))/ _xlfn.STDEV.P(I:I)</f>
        <v>-0.27571909336606237</v>
      </c>
      <c r="K1639" t="str">
        <f>IF(ABS(moras__2[[#This Row],[Z-Score de edad]])&gt;1.96, "Atípico","Normal")</f>
        <v>Normal</v>
      </c>
      <c r="L1639">
        <f>(moras__2[[#This Row],[SALARIO]]-AVERAGE(C:C)) / _xlfn.STDEV.P(C:C)</f>
        <v>-0.18253966042251746</v>
      </c>
      <c r="M1639" t="str">
        <f>IF(ABS(moras__2[[#This Row],[Z-Score de salario]])&gt;1.96, "Atípico", "Normal")</f>
        <v>Normal</v>
      </c>
      <c r="N1639" s="5">
        <f t="shared" si="75"/>
        <v>509509</v>
      </c>
      <c r="O1639" s="5">
        <f t="shared" si="76"/>
        <v>38</v>
      </c>
      <c r="P1639" s="5" t="str">
        <f t="shared" si="77"/>
        <v>TRABAJADOR INDEPENDIENTE</v>
      </c>
      <c r="Q1639" s="5">
        <f>IF($H1639="SI", $O1639, _xludf.NA())</f>
        <v>38</v>
      </c>
      <c r="R1639" s="5" t="e">
        <f ca="1">IF($H1639="NO",$O1639, _xludf.NA())</f>
        <v>#NAME?</v>
      </c>
      <c r="S1639" s="5">
        <f>IF($H1639="SI",$N1639, _xludf.NA())</f>
        <v>509509</v>
      </c>
      <c r="T1639" s="5" t="e">
        <f ca="1">IF($H1639="NO",$N1639, _xludf.NA())</f>
        <v>#NAME?</v>
      </c>
    </row>
    <row r="1640" spans="1:20" x14ac:dyDescent="0.3">
      <c r="A1640">
        <v>1639</v>
      </c>
      <c r="B1640" t="s">
        <v>9</v>
      </c>
      <c r="C1640">
        <v>356653</v>
      </c>
      <c r="D1640" t="s">
        <v>18</v>
      </c>
      <c r="E1640" t="s">
        <v>16</v>
      </c>
      <c r="F1640" t="s">
        <v>12</v>
      </c>
      <c r="G1640" t="s">
        <v>12</v>
      </c>
      <c r="H1640" t="s">
        <v>12</v>
      </c>
      <c r="I1640">
        <v>51</v>
      </c>
      <c r="J1640">
        <f>(moras__2[[#This Row],[EDAD]]-AVERAGE(I:I))/ _xlfn.STDEV.P(I:I)</f>
        <v>0.64185201442864925</v>
      </c>
      <c r="K1640" t="str">
        <f>IF(ABS(moras__2[[#This Row],[Z-Score de edad]])&gt;1.96, "Atípico","Normal")</f>
        <v>Normal</v>
      </c>
      <c r="L1640">
        <f>(moras__2[[#This Row],[SALARIO]]-AVERAGE(C:C)) / _xlfn.STDEV.P(C:C)</f>
        <v>-0.37103638207419631</v>
      </c>
      <c r="M1640" t="str">
        <f>IF(ABS(moras__2[[#This Row],[Z-Score de salario]])&gt;1.96, "Atípico", "Normal")</f>
        <v>Normal</v>
      </c>
      <c r="N1640" s="5">
        <f t="shared" si="75"/>
        <v>356653</v>
      </c>
      <c r="O1640" s="5">
        <f t="shared" si="76"/>
        <v>51</v>
      </c>
      <c r="P1640" s="5" t="str">
        <f t="shared" si="77"/>
        <v>TRABAJADOR INDEPENDIENTE</v>
      </c>
      <c r="Q1640" s="5">
        <f>IF($H1640="SI", $O1640, _xludf.NA())</f>
        <v>51</v>
      </c>
      <c r="R1640" s="5" t="e">
        <f ca="1">IF($H1640="NO",$O1640, _xludf.NA())</f>
        <v>#NAME?</v>
      </c>
      <c r="S1640" s="5">
        <f>IF($H1640="SI",$N1640, _xludf.NA())</f>
        <v>356653</v>
      </c>
      <c r="T1640" s="5" t="e">
        <f ca="1">IF($H1640="NO",$N1640, _xludf.NA())</f>
        <v>#NAME?</v>
      </c>
    </row>
    <row r="1641" spans="1:20" x14ac:dyDescent="0.3">
      <c r="A1641">
        <v>1640</v>
      </c>
      <c r="B1641" t="s">
        <v>15</v>
      </c>
      <c r="C1641">
        <v>219280</v>
      </c>
      <c r="D1641" t="s">
        <v>10</v>
      </c>
      <c r="E1641" t="s">
        <v>11</v>
      </c>
      <c r="F1641" t="s">
        <v>12</v>
      </c>
      <c r="G1641" t="s">
        <v>13</v>
      </c>
      <c r="H1641" t="s">
        <v>13</v>
      </c>
      <c r="I1641">
        <v>26</v>
      </c>
      <c r="J1641">
        <f>(moras__2[[#This Row],[EDAD]]-AVERAGE(I:I))/ _xlfn.STDEV.P(I:I)</f>
        <v>-1.1227078082534885</v>
      </c>
      <c r="K1641" t="str">
        <f>IF(ABS(moras__2[[#This Row],[Z-Score de edad]])&gt;1.96, "Atípico","Normal")</f>
        <v>Normal</v>
      </c>
      <c r="L1641">
        <f>(moras__2[[#This Row],[SALARIO]]-AVERAGE(C:C)) / _xlfn.STDEV.P(C:C)</f>
        <v>-0.54044000472202225</v>
      </c>
      <c r="M1641" t="str">
        <f>IF(ABS(moras__2[[#This Row],[Z-Score de salario]])&gt;1.96, "Atípico", "Normal")</f>
        <v>Normal</v>
      </c>
      <c r="N1641" s="5">
        <f t="shared" si="75"/>
        <v>219280</v>
      </c>
      <c r="O1641" s="5">
        <f t="shared" si="76"/>
        <v>26</v>
      </c>
      <c r="P1641" s="5" t="str">
        <f t="shared" si="77"/>
        <v>ASALARIADO</v>
      </c>
      <c r="Q1641" s="5" t="e">
        <f ca="1">IF($H1641="SI", $O1641, _xludf.NA())</f>
        <v>#NAME?</v>
      </c>
      <c r="R1641" s="5">
        <f>IF($H1641="NO",$O1641, _xludf.NA())</f>
        <v>26</v>
      </c>
      <c r="S1641" s="5" t="e">
        <f ca="1">IF($H1641="SI",$N1641, _xludf.NA())</f>
        <v>#NAME?</v>
      </c>
      <c r="T1641" s="5">
        <f>IF($H1641="NO",$N1641, _xludf.NA())</f>
        <v>219280</v>
      </c>
    </row>
    <row r="1642" spans="1:20" x14ac:dyDescent="0.3">
      <c r="A1642">
        <v>1641</v>
      </c>
      <c r="B1642" t="s">
        <v>9</v>
      </c>
      <c r="C1642">
        <v>245006.35</v>
      </c>
      <c r="D1642" t="s">
        <v>10</v>
      </c>
      <c r="E1642" t="s">
        <v>16</v>
      </c>
      <c r="F1642" t="s">
        <v>12</v>
      </c>
      <c r="G1642" t="s">
        <v>13</v>
      </c>
      <c r="H1642" t="s">
        <v>13</v>
      </c>
      <c r="I1642">
        <v>61</v>
      </c>
      <c r="J1642">
        <f>(moras__2[[#This Row],[EDAD]]-AVERAGE(I:I))/ _xlfn.STDEV.P(I:I)</f>
        <v>1.3476759435015044</v>
      </c>
      <c r="K1642" t="str">
        <f>IF(ABS(moras__2[[#This Row],[Z-Score de edad]])&gt;1.96, "Atípico","Normal")</f>
        <v>Normal</v>
      </c>
      <c r="L1642">
        <f>(moras__2[[#This Row],[SALARIO]]-AVERAGE(C:C)) / _xlfn.STDEV.P(C:C)</f>
        <v>-0.50871516150315177</v>
      </c>
      <c r="M1642" t="str">
        <f>IF(ABS(moras__2[[#This Row],[Z-Score de salario]])&gt;1.96, "Atípico", "Normal")</f>
        <v>Normal</v>
      </c>
      <c r="N1642" s="5">
        <f t="shared" si="75"/>
        <v>245006.35</v>
      </c>
      <c r="O1642" s="5">
        <f t="shared" si="76"/>
        <v>61</v>
      </c>
      <c r="P1642" s="5" t="str">
        <f t="shared" si="77"/>
        <v>ASALARIADO</v>
      </c>
      <c r="Q1642" s="5" t="e">
        <f ca="1">IF($H1642="SI", $O1642, _xludf.NA())</f>
        <v>#NAME?</v>
      </c>
      <c r="R1642" s="5">
        <f>IF($H1642="NO",$O1642, _xludf.NA())</f>
        <v>61</v>
      </c>
      <c r="S1642" s="5" t="e">
        <f ca="1">IF($H1642="SI",$N1642, _xludf.NA())</f>
        <v>#NAME?</v>
      </c>
      <c r="T1642" s="5">
        <f>IF($H1642="NO",$N1642, _xludf.NA())</f>
        <v>245006.35</v>
      </c>
    </row>
    <row r="1643" spans="1:20" x14ac:dyDescent="0.3">
      <c r="A1643">
        <v>1642</v>
      </c>
      <c r="B1643" t="s">
        <v>9</v>
      </c>
      <c r="C1643">
        <v>359544.27</v>
      </c>
      <c r="D1643" t="s">
        <v>18</v>
      </c>
      <c r="E1643" t="s">
        <v>16</v>
      </c>
      <c r="F1643" t="s">
        <v>12</v>
      </c>
      <c r="G1643" t="s">
        <v>13</v>
      </c>
      <c r="H1643" t="s">
        <v>13</v>
      </c>
      <c r="I1643">
        <v>29</v>
      </c>
      <c r="J1643">
        <f>(moras__2[[#This Row],[EDAD]]-AVERAGE(I:I))/ _xlfn.STDEV.P(I:I)</f>
        <v>-0.91096062953163204</v>
      </c>
      <c r="K1643" t="str">
        <f>IF(ABS(moras__2[[#This Row],[Z-Score de edad]])&gt;1.96, "Atípico","Normal")</f>
        <v>Normal</v>
      </c>
      <c r="L1643">
        <f>(moras__2[[#This Row],[SALARIO]]-AVERAGE(C:C)) / _xlfn.STDEV.P(C:C)</f>
        <v>-0.36747096811327984</v>
      </c>
      <c r="M1643" t="str">
        <f>IF(ABS(moras__2[[#This Row],[Z-Score de salario]])&gt;1.96, "Atípico", "Normal")</f>
        <v>Normal</v>
      </c>
      <c r="N1643" s="5">
        <f t="shared" si="75"/>
        <v>359544.27</v>
      </c>
      <c r="O1643" s="5">
        <f t="shared" si="76"/>
        <v>29</v>
      </c>
      <c r="P1643" s="5" t="str">
        <f t="shared" si="77"/>
        <v>TRABAJADOR INDEPENDIENTE</v>
      </c>
      <c r="Q1643" s="5" t="e">
        <f ca="1">IF($H1643="SI", $O1643, _xludf.NA())</f>
        <v>#NAME?</v>
      </c>
      <c r="R1643" s="5">
        <f>IF($H1643="NO",$O1643, _xludf.NA())</f>
        <v>29</v>
      </c>
      <c r="S1643" s="5" t="e">
        <f ca="1">IF($H1643="SI",$N1643, _xludf.NA())</f>
        <v>#NAME?</v>
      </c>
      <c r="T1643" s="5">
        <f>IF($H1643="NO",$N1643, _xludf.NA())</f>
        <v>359544.27</v>
      </c>
    </row>
    <row r="1644" spans="1:20" x14ac:dyDescent="0.3">
      <c r="A1644">
        <v>1643</v>
      </c>
      <c r="B1644" t="s">
        <v>15</v>
      </c>
      <c r="C1644">
        <v>88243.75</v>
      </c>
      <c r="D1644" t="s">
        <v>14</v>
      </c>
      <c r="E1644" t="s">
        <v>11</v>
      </c>
      <c r="F1644" t="s">
        <v>12</v>
      </c>
      <c r="G1644" t="s">
        <v>13</v>
      </c>
      <c r="H1644" t="s">
        <v>13</v>
      </c>
      <c r="I1644">
        <v>92</v>
      </c>
      <c r="J1644">
        <f>(moras__2[[#This Row],[EDAD]]-AVERAGE(I:I))/ _xlfn.STDEV.P(I:I)</f>
        <v>3.5357301236273555</v>
      </c>
      <c r="K1644" t="str">
        <f>IF(ABS(moras__2[[#This Row],[Z-Score de edad]])&gt;1.96, "Atípico","Normal")</f>
        <v>Atípico</v>
      </c>
      <c r="L1644">
        <f>(moras__2[[#This Row],[SALARIO]]-AVERAGE(C:C)) / _xlfn.STDEV.P(C:C)</f>
        <v>-0.70202936688333617</v>
      </c>
      <c r="M1644" t="str">
        <f>IF(ABS(moras__2[[#This Row],[Z-Score de salario]])&gt;1.96, "Atípico", "Normal")</f>
        <v>Normal</v>
      </c>
      <c r="N1644" s="5">
        <f t="shared" si="75"/>
        <v>88243.75</v>
      </c>
      <c r="O1644" s="5">
        <f t="shared" si="76"/>
        <v>92</v>
      </c>
      <c r="P1644" s="5" t="str">
        <f t="shared" si="77"/>
        <v>PENSIONADOS EN SU PROPIO SISTEMA</v>
      </c>
      <c r="Q1644" s="5" t="e">
        <f ca="1">IF($H1644="SI", $O1644, _xludf.NA())</f>
        <v>#NAME?</v>
      </c>
      <c r="R1644" s="5">
        <f>IF($H1644="NO",$O1644, _xludf.NA())</f>
        <v>92</v>
      </c>
      <c r="S1644" s="5" t="e">
        <f ca="1">IF($H1644="SI",$N1644, _xludf.NA())</f>
        <v>#NAME?</v>
      </c>
      <c r="T1644" s="5">
        <f>IF($H1644="NO",$N1644, _xludf.NA())</f>
        <v>88243.75</v>
      </c>
    </row>
    <row r="1645" spans="1:20" x14ac:dyDescent="0.3">
      <c r="A1645">
        <v>1644</v>
      </c>
      <c r="B1645" t="s">
        <v>9</v>
      </c>
      <c r="C1645">
        <v>297045</v>
      </c>
      <c r="D1645" t="s">
        <v>17</v>
      </c>
      <c r="E1645" t="s">
        <v>16</v>
      </c>
      <c r="F1645" t="s">
        <v>12</v>
      </c>
      <c r="G1645" t="s">
        <v>13</v>
      </c>
      <c r="H1645" t="s">
        <v>13</v>
      </c>
      <c r="I1645">
        <v>35</v>
      </c>
      <c r="J1645">
        <f>(moras__2[[#This Row],[EDAD]]-AVERAGE(I:I))/ _xlfn.STDEV.P(I:I)</f>
        <v>-0.48746627208791893</v>
      </c>
      <c r="K1645" t="str">
        <f>IF(ABS(moras__2[[#This Row],[Z-Score de edad]])&gt;1.96, "Atípico","Normal")</f>
        <v>Normal</v>
      </c>
      <c r="L1645">
        <f>(moras__2[[#This Row],[SALARIO]]-AVERAGE(C:C)) / _xlfn.STDEV.P(C:C)</f>
        <v>-0.44454290183274864</v>
      </c>
      <c r="M1645" t="str">
        <f>IF(ABS(moras__2[[#This Row],[Z-Score de salario]])&gt;1.96, "Atípico", "Normal")</f>
        <v>Normal</v>
      </c>
      <c r="N1645" s="5">
        <f t="shared" si="75"/>
        <v>297045</v>
      </c>
      <c r="O1645" s="5">
        <f t="shared" si="76"/>
        <v>35</v>
      </c>
      <c r="P1645" s="5" t="str">
        <f t="shared" si="77"/>
        <v>ASEGURADO VOLUNTARIO</v>
      </c>
      <c r="Q1645" s="5" t="e">
        <f ca="1">IF($H1645="SI", $O1645, _xludf.NA())</f>
        <v>#NAME?</v>
      </c>
      <c r="R1645" s="5">
        <f>IF($H1645="NO",$O1645, _xludf.NA())</f>
        <v>35</v>
      </c>
      <c r="S1645" s="5" t="e">
        <f ca="1">IF($H1645="SI",$N1645, _xludf.NA())</f>
        <v>#NAME?</v>
      </c>
      <c r="T1645" s="5">
        <f>IF($H1645="NO",$N1645, _xludf.NA())</f>
        <v>297045</v>
      </c>
    </row>
    <row r="1646" spans="1:20" x14ac:dyDescent="0.3">
      <c r="A1646">
        <v>1645</v>
      </c>
      <c r="B1646" t="s">
        <v>9</v>
      </c>
      <c r="C1646">
        <v>852982.67</v>
      </c>
      <c r="D1646" t="s">
        <v>10</v>
      </c>
      <c r="E1646" t="s">
        <v>16</v>
      </c>
      <c r="F1646" t="s">
        <v>12</v>
      </c>
      <c r="G1646" t="s">
        <v>13</v>
      </c>
      <c r="H1646" t="s">
        <v>13</v>
      </c>
      <c r="I1646">
        <v>31</v>
      </c>
      <c r="J1646">
        <f>(moras__2[[#This Row],[EDAD]]-AVERAGE(I:I))/ _xlfn.STDEV.P(I:I)</f>
        <v>-0.769795843717061</v>
      </c>
      <c r="K1646" t="str">
        <f>IF(ABS(moras__2[[#This Row],[Z-Score de edad]])&gt;1.96, "Atípico","Normal")</f>
        <v>Normal</v>
      </c>
      <c r="L1646">
        <f>(moras__2[[#This Row],[SALARIO]]-AVERAGE(C:C)) / _xlfn.STDEV.P(C:C)</f>
        <v>0.24102016561421394</v>
      </c>
      <c r="M1646" t="str">
        <f>IF(ABS(moras__2[[#This Row],[Z-Score de salario]])&gt;1.96, "Atípico", "Normal")</f>
        <v>Normal</v>
      </c>
      <c r="N1646" s="5">
        <f t="shared" si="75"/>
        <v>852982.67</v>
      </c>
      <c r="O1646" s="5">
        <f t="shared" si="76"/>
        <v>31</v>
      </c>
      <c r="P1646" s="5" t="str">
        <f t="shared" si="77"/>
        <v>ASALARIADO</v>
      </c>
      <c r="Q1646" s="5" t="e">
        <f ca="1">IF($H1646="SI", $O1646, _xludf.NA())</f>
        <v>#NAME?</v>
      </c>
      <c r="R1646" s="5">
        <f>IF($H1646="NO",$O1646, _xludf.NA())</f>
        <v>31</v>
      </c>
      <c r="S1646" s="5" t="e">
        <f ca="1">IF($H1646="SI",$N1646, _xludf.NA())</f>
        <v>#NAME?</v>
      </c>
      <c r="T1646" s="5">
        <f>IF($H1646="NO",$N1646, _xludf.NA())</f>
        <v>852982.67</v>
      </c>
    </row>
    <row r="1647" spans="1:20" x14ac:dyDescent="0.3">
      <c r="A1647">
        <v>1646</v>
      </c>
      <c r="B1647" t="s">
        <v>9</v>
      </c>
      <c r="C1647">
        <v>251559</v>
      </c>
      <c r="D1647" t="s">
        <v>10</v>
      </c>
      <c r="E1647" t="s">
        <v>16</v>
      </c>
      <c r="F1647" t="s">
        <v>12</v>
      </c>
      <c r="G1647" t="s">
        <v>12</v>
      </c>
      <c r="H1647" t="s">
        <v>13</v>
      </c>
      <c r="I1647">
        <v>20</v>
      </c>
      <c r="J1647">
        <f>(moras__2[[#This Row],[EDAD]]-AVERAGE(I:I))/ _xlfn.STDEV.P(I:I)</f>
        <v>-1.5462021656972016</v>
      </c>
      <c r="K1647" t="str">
        <f>IF(ABS(moras__2[[#This Row],[Z-Score de edad]])&gt;1.96, "Atípico","Normal")</f>
        <v>Normal</v>
      </c>
      <c r="L1647">
        <f>(moras__2[[#This Row],[SALARIO]]-AVERAGE(C:C)) / _xlfn.STDEV.P(C:C)</f>
        <v>-0.50063466061911144</v>
      </c>
      <c r="M1647" t="str">
        <f>IF(ABS(moras__2[[#This Row],[Z-Score de salario]])&gt;1.96, "Atípico", "Normal")</f>
        <v>Normal</v>
      </c>
      <c r="N1647" s="5">
        <f t="shared" si="75"/>
        <v>251559</v>
      </c>
      <c r="O1647" s="5">
        <f t="shared" si="76"/>
        <v>20</v>
      </c>
      <c r="P1647" s="5" t="str">
        <f t="shared" si="77"/>
        <v>ASALARIADO</v>
      </c>
      <c r="Q1647" s="5" t="e">
        <f ca="1">IF($H1647="SI", $O1647, _xludf.NA())</f>
        <v>#NAME?</v>
      </c>
      <c r="R1647" s="5">
        <f>IF($H1647="NO",$O1647, _xludf.NA())</f>
        <v>20</v>
      </c>
      <c r="S1647" s="5" t="e">
        <f ca="1">IF($H1647="SI",$N1647, _xludf.NA())</f>
        <v>#NAME?</v>
      </c>
      <c r="T1647" s="5">
        <f>IF($H1647="NO",$N1647, _xludf.NA())</f>
        <v>251559</v>
      </c>
    </row>
    <row r="1648" spans="1:20" x14ac:dyDescent="0.3">
      <c r="A1648">
        <v>1647</v>
      </c>
      <c r="B1648" t="s">
        <v>9</v>
      </c>
      <c r="C1648">
        <v>3255213.87</v>
      </c>
      <c r="D1648" t="s">
        <v>21</v>
      </c>
      <c r="E1648" t="s">
        <v>16</v>
      </c>
      <c r="F1648" t="s">
        <v>12</v>
      </c>
      <c r="G1648" t="s">
        <v>13</v>
      </c>
      <c r="H1648" t="s">
        <v>13</v>
      </c>
      <c r="I1648">
        <v>58</v>
      </c>
      <c r="J1648">
        <f>(moras__2[[#This Row],[EDAD]]-AVERAGE(I:I))/ _xlfn.STDEV.P(I:I)</f>
        <v>1.1359287647796479</v>
      </c>
      <c r="K1648" t="str">
        <f>IF(ABS(moras__2[[#This Row],[Z-Score de edad]])&gt;1.96, "Atípico","Normal")</f>
        <v>Normal</v>
      </c>
      <c r="L1648">
        <f>(moras__2[[#This Row],[SALARIO]]-AVERAGE(C:C)) / _xlfn.STDEV.P(C:C)</f>
        <v>3.2033684270457479</v>
      </c>
      <c r="M1648" t="str">
        <f>IF(ABS(moras__2[[#This Row],[Z-Score de salario]])&gt;1.96, "Atípico", "Normal")</f>
        <v>Atípico</v>
      </c>
      <c r="N1648" s="5">
        <f t="shared" si="75"/>
        <v>3255213.87</v>
      </c>
      <c r="O1648" s="5">
        <f t="shared" si="76"/>
        <v>58</v>
      </c>
      <c r="P1648" s="5" t="str">
        <f t="shared" si="77"/>
        <v>CONVENIOS ESPECIALES DE ASEGURADOS VOLUNTARIOS</v>
      </c>
      <c r="Q1648" s="5" t="e">
        <f ca="1">IF($H1648="SI", $O1648, _xludf.NA())</f>
        <v>#NAME?</v>
      </c>
      <c r="R1648" s="5">
        <f>IF($H1648="NO",$O1648, _xludf.NA())</f>
        <v>58</v>
      </c>
      <c r="S1648" s="5" t="e">
        <f ca="1">IF($H1648="SI",$N1648, _xludf.NA())</f>
        <v>#NAME?</v>
      </c>
      <c r="T1648" s="5">
        <f>IF($H1648="NO",$N1648, _xludf.NA())</f>
        <v>3255213.87</v>
      </c>
    </row>
    <row r="1649" spans="1:20" x14ac:dyDescent="0.3">
      <c r="A1649">
        <v>1648</v>
      </c>
      <c r="B1649" t="s">
        <v>15</v>
      </c>
      <c r="C1649">
        <v>790843.09</v>
      </c>
      <c r="D1649" t="s">
        <v>10</v>
      </c>
      <c r="E1649" t="s">
        <v>16</v>
      </c>
      <c r="F1649" t="s">
        <v>12</v>
      </c>
      <c r="G1649" t="s">
        <v>13</v>
      </c>
      <c r="H1649" t="s">
        <v>13</v>
      </c>
      <c r="I1649">
        <v>37</v>
      </c>
      <c r="J1649">
        <f>(moras__2[[#This Row],[EDAD]]-AVERAGE(I:I))/ _xlfn.STDEV.P(I:I)</f>
        <v>-0.34630148627334789</v>
      </c>
      <c r="K1649" t="str">
        <f>IF(ABS(moras__2[[#This Row],[Z-Score de edad]])&gt;1.96, "Atípico","Normal")</f>
        <v>Normal</v>
      </c>
      <c r="L1649">
        <f>(moras__2[[#This Row],[SALARIO]]-AVERAGE(C:C)) / _xlfn.STDEV.P(C:C)</f>
        <v>0.16439178913692651</v>
      </c>
      <c r="M1649" t="str">
        <f>IF(ABS(moras__2[[#This Row],[Z-Score de salario]])&gt;1.96, "Atípico", "Normal")</f>
        <v>Normal</v>
      </c>
      <c r="N1649" s="5">
        <f t="shared" si="75"/>
        <v>790843.09</v>
      </c>
      <c r="O1649" s="5">
        <f t="shared" si="76"/>
        <v>37</v>
      </c>
      <c r="P1649" s="5" t="str">
        <f t="shared" si="77"/>
        <v>ASALARIADO</v>
      </c>
      <c r="Q1649" s="5" t="e">
        <f ca="1">IF($H1649="SI", $O1649, _xludf.NA())</f>
        <v>#NAME?</v>
      </c>
      <c r="R1649" s="5">
        <f>IF($H1649="NO",$O1649, _xludf.NA())</f>
        <v>37</v>
      </c>
      <c r="S1649" s="5" t="e">
        <f ca="1">IF($H1649="SI",$N1649, _xludf.NA())</f>
        <v>#NAME?</v>
      </c>
      <c r="T1649" s="5">
        <f>IF($H1649="NO",$N1649, _xludf.NA())</f>
        <v>790843.09</v>
      </c>
    </row>
    <row r="1650" spans="1:20" x14ac:dyDescent="0.3">
      <c r="A1650">
        <v>1649</v>
      </c>
      <c r="B1650" t="s">
        <v>9</v>
      </c>
      <c r="C1650">
        <v>1129271</v>
      </c>
      <c r="D1650" t="s">
        <v>10</v>
      </c>
      <c r="E1650" t="s">
        <v>11</v>
      </c>
      <c r="F1650" t="s">
        <v>12</v>
      </c>
      <c r="G1650" t="s">
        <v>13</v>
      </c>
      <c r="H1650" t="s">
        <v>13</v>
      </c>
      <c r="I1650">
        <v>32</v>
      </c>
      <c r="J1650">
        <f>(moras__2[[#This Row],[EDAD]]-AVERAGE(I:I))/ _xlfn.STDEV.P(I:I)</f>
        <v>-0.69921345080977548</v>
      </c>
      <c r="K1650" t="str">
        <f>IF(ABS(moras__2[[#This Row],[Z-Score de edad]])&gt;1.96, "Atípico","Normal")</f>
        <v>Normal</v>
      </c>
      <c r="L1650">
        <f>(moras__2[[#This Row],[SALARIO]]-AVERAGE(C:C)) / _xlfn.STDEV.P(C:C)</f>
        <v>0.58172935881315402</v>
      </c>
      <c r="M1650" t="str">
        <f>IF(ABS(moras__2[[#This Row],[Z-Score de salario]])&gt;1.96, "Atípico", "Normal")</f>
        <v>Normal</v>
      </c>
      <c r="N1650" s="5">
        <f t="shared" si="75"/>
        <v>1129271</v>
      </c>
      <c r="O1650" s="5">
        <f t="shared" si="76"/>
        <v>32</v>
      </c>
      <c r="P1650" s="5" t="str">
        <f t="shared" si="77"/>
        <v>ASALARIADO</v>
      </c>
      <c r="Q1650" s="5" t="e">
        <f ca="1">IF($H1650="SI", $O1650, _xludf.NA())</f>
        <v>#NAME?</v>
      </c>
      <c r="R1650" s="5">
        <f>IF($H1650="NO",$O1650, _xludf.NA())</f>
        <v>32</v>
      </c>
      <c r="S1650" s="5" t="e">
        <f ca="1">IF($H1650="SI",$N1650, _xludf.NA())</f>
        <v>#NAME?</v>
      </c>
      <c r="T1650" s="5">
        <f>IF($H1650="NO",$N1650, _xludf.NA())</f>
        <v>1129271</v>
      </c>
    </row>
    <row r="1651" spans="1:20" x14ac:dyDescent="0.3">
      <c r="A1651">
        <v>1650</v>
      </c>
      <c r="B1651" t="s">
        <v>9</v>
      </c>
      <c r="C1651">
        <v>87500</v>
      </c>
      <c r="D1651" t="s">
        <v>10</v>
      </c>
      <c r="E1651" t="s">
        <v>16</v>
      </c>
      <c r="F1651" t="s">
        <v>12</v>
      </c>
      <c r="G1651" t="s">
        <v>13</v>
      </c>
      <c r="H1651" t="s">
        <v>13</v>
      </c>
      <c r="I1651">
        <v>25</v>
      </c>
      <c r="J1651">
        <f>(moras__2[[#This Row],[EDAD]]-AVERAGE(I:I))/ _xlfn.STDEV.P(I:I)</f>
        <v>-1.193290201160774</v>
      </c>
      <c r="K1651" t="str">
        <f>IF(ABS(moras__2[[#This Row],[Z-Score de edad]])&gt;1.96, "Atípico","Normal")</f>
        <v>Normal</v>
      </c>
      <c r="L1651">
        <f>(moras__2[[#This Row],[SALARIO]]-AVERAGE(C:C)) / _xlfn.STDEV.P(C:C)</f>
        <v>-0.70294653360710524</v>
      </c>
      <c r="M1651" t="str">
        <f>IF(ABS(moras__2[[#This Row],[Z-Score de salario]])&gt;1.96, "Atípico", "Normal")</f>
        <v>Normal</v>
      </c>
      <c r="N1651" s="5">
        <f t="shared" si="75"/>
        <v>87500</v>
      </c>
      <c r="O1651" s="5">
        <f t="shared" si="76"/>
        <v>25</v>
      </c>
      <c r="P1651" s="5" t="str">
        <f t="shared" si="77"/>
        <v>ASALARIADO</v>
      </c>
      <c r="Q1651" s="5" t="e">
        <f ca="1">IF($H1651="SI", $O1651, _xludf.NA())</f>
        <v>#NAME?</v>
      </c>
      <c r="R1651" s="5">
        <f>IF($H1651="NO",$O1651, _xludf.NA())</f>
        <v>25</v>
      </c>
      <c r="S1651" s="5" t="e">
        <f ca="1">IF($H1651="SI",$N1651, _xludf.NA())</f>
        <v>#NAME?</v>
      </c>
      <c r="T1651" s="5">
        <f>IF($H1651="NO",$N1651, _xludf.NA())</f>
        <v>87500</v>
      </c>
    </row>
    <row r="1652" spans="1:20" x14ac:dyDescent="0.3">
      <c r="A1652">
        <v>1651</v>
      </c>
      <c r="B1652" t="s">
        <v>15</v>
      </c>
      <c r="C1652">
        <v>480000</v>
      </c>
      <c r="D1652" t="s">
        <v>10</v>
      </c>
      <c r="E1652" t="s">
        <v>16</v>
      </c>
      <c r="F1652" t="s">
        <v>12</v>
      </c>
      <c r="G1652" t="s">
        <v>13</v>
      </c>
      <c r="H1652" t="s">
        <v>13</v>
      </c>
      <c r="I1652">
        <v>24</v>
      </c>
      <c r="J1652">
        <f>(moras__2[[#This Row],[EDAD]]-AVERAGE(I:I))/ _xlfn.STDEV.P(I:I)</f>
        <v>-1.2638725940680595</v>
      </c>
      <c r="K1652" t="str">
        <f>IF(ABS(moras__2[[#This Row],[Z-Score de edad]])&gt;1.96, "Atípico","Normal")</f>
        <v>Normal</v>
      </c>
      <c r="L1652">
        <f>(moras__2[[#This Row],[SALARIO]]-AVERAGE(C:C)) / _xlfn.STDEV.P(C:C)</f>
        <v>-0.21892913652564322</v>
      </c>
      <c r="M1652" t="str">
        <f>IF(ABS(moras__2[[#This Row],[Z-Score de salario]])&gt;1.96, "Atípico", "Normal")</f>
        <v>Normal</v>
      </c>
      <c r="N1652" s="5">
        <f t="shared" si="75"/>
        <v>480000</v>
      </c>
      <c r="O1652" s="5">
        <f t="shared" si="76"/>
        <v>24</v>
      </c>
      <c r="P1652" s="5" t="str">
        <f t="shared" si="77"/>
        <v>ASALARIADO</v>
      </c>
      <c r="Q1652" s="5" t="e">
        <f ca="1">IF($H1652="SI", $O1652, _xludf.NA())</f>
        <v>#NAME?</v>
      </c>
      <c r="R1652" s="5">
        <f>IF($H1652="NO",$O1652, _xludf.NA())</f>
        <v>24</v>
      </c>
      <c r="S1652" s="5" t="e">
        <f ca="1">IF($H1652="SI",$N1652, _xludf.NA())</f>
        <v>#NAME?</v>
      </c>
      <c r="T1652" s="5">
        <f>IF($H1652="NO",$N1652, _xludf.NA())</f>
        <v>480000</v>
      </c>
    </row>
    <row r="1653" spans="1:20" x14ac:dyDescent="0.3">
      <c r="A1653">
        <v>1652</v>
      </c>
      <c r="B1653" t="s">
        <v>15</v>
      </c>
      <c r="C1653">
        <v>299647</v>
      </c>
      <c r="D1653" t="s">
        <v>17</v>
      </c>
      <c r="E1653" t="s">
        <v>16</v>
      </c>
      <c r="F1653" t="s">
        <v>12</v>
      </c>
      <c r="G1653" t="s">
        <v>13</v>
      </c>
      <c r="H1653" t="s">
        <v>13</v>
      </c>
      <c r="I1653">
        <v>60</v>
      </c>
      <c r="J1653">
        <f>(moras__2[[#This Row],[EDAD]]-AVERAGE(I:I))/ _xlfn.STDEV.P(I:I)</f>
        <v>1.2770935505942189</v>
      </c>
      <c r="K1653" t="str">
        <f>IF(ABS(moras__2[[#This Row],[Z-Score de edad]])&gt;1.96, "Atípico","Normal")</f>
        <v>Normal</v>
      </c>
      <c r="L1653">
        <f>(moras__2[[#This Row],[SALARIO]]-AVERAGE(C:C)) / _xlfn.STDEV.P(C:C)</f>
        <v>-0.44133420561056785</v>
      </c>
      <c r="M1653" t="str">
        <f>IF(ABS(moras__2[[#This Row],[Z-Score de salario]])&gt;1.96, "Atípico", "Normal")</f>
        <v>Normal</v>
      </c>
      <c r="N1653" s="5">
        <f t="shared" si="75"/>
        <v>299647</v>
      </c>
      <c r="O1653" s="5">
        <f t="shared" si="76"/>
        <v>60</v>
      </c>
      <c r="P1653" s="5" t="str">
        <f t="shared" si="77"/>
        <v>ASEGURADO VOLUNTARIO</v>
      </c>
      <c r="Q1653" s="5" t="e">
        <f ca="1">IF($H1653="SI", $O1653, _xludf.NA())</f>
        <v>#NAME?</v>
      </c>
      <c r="R1653" s="5">
        <f>IF($H1653="NO",$O1653, _xludf.NA())</f>
        <v>60</v>
      </c>
      <c r="S1653" s="5" t="e">
        <f ca="1">IF($H1653="SI",$N1653, _xludf.NA())</f>
        <v>#NAME?</v>
      </c>
      <c r="T1653" s="5">
        <f>IF($H1653="NO",$N1653, _xludf.NA())</f>
        <v>299647</v>
      </c>
    </row>
    <row r="1654" spans="1:20" x14ac:dyDescent="0.3">
      <c r="A1654">
        <v>1653</v>
      </c>
      <c r="B1654" t="s">
        <v>9</v>
      </c>
      <c r="C1654">
        <v>278030.99</v>
      </c>
      <c r="D1654" t="s">
        <v>19</v>
      </c>
      <c r="E1654" t="s">
        <v>16</v>
      </c>
      <c r="F1654" t="s">
        <v>12</v>
      </c>
      <c r="G1654" t="s">
        <v>13</v>
      </c>
      <c r="H1654" t="s">
        <v>13</v>
      </c>
      <c r="I1654">
        <v>27</v>
      </c>
      <c r="J1654">
        <f>(moras__2[[#This Row],[EDAD]]-AVERAGE(I:I))/ _xlfn.STDEV.P(I:I)</f>
        <v>-1.052125415346203</v>
      </c>
      <c r="K1654" t="str">
        <f>IF(ABS(moras__2[[#This Row],[Z-Score de edad]])&gt;1.96, "Atípico","Normal")</f>
        <v>Normal</v>
      </c>
      <c r="L1654">
        <f>(moras__2[[#This Row],[SALARIO]]-AVERAGE(C:C)) / _xlfn.STDEV.P(C:C)</f>
        <v>-0.46799031999397384</v>
      </c>
      <c r="M1654" t="str">
        <f>IF(ABS(moras__2[[#This Row],[Z-Score de salario]])&gt;1.96, "Atípico", "Normal")</f>
        <v>Normal</v>
      </c>
      <c r="N1654" s="5">
        <f t="shared" si="75"/>
        <v>278030.99</v>
      </c>
      <c r="O1654" s="5">
        <f t="shared" si="76"/>
        <v>27</v>
      </c>
      <c r="P1654" s="5" t="str">
        <f t="shared" si="77"/>
        <v>CONVENIOS ESPECIALES DE TRABAJADORES INDEPENDIENTES</v>
      </c>
      <c r="Q1654" s="5" t="e">
        <f ca="1">IF($H1654="SI", $O1654, _xludf.NA())</f>
        <v>#NAME?</v>
      </c>
      <c r="R1654" s="5">
        <f>IF($H1654="NO",$O1654, _xludf.NA())</f>
        <v>27</v>
      </c>
      <c r="S1654" s="5" t="e">
        <f ca="1">IF($H1654="SI",$N1654, _xludf.NA())</f>
        <v>#NAME?</v>
      </c>
      <c r="T1654" s="5">
        <f>IF($H1654="NO",$N1654, _xludf.NA())</f>
        <v>278030.99</v>
      </c>
    </row>
    <row r="1655" spans="1:20" x14ac:dyDescent="0.3">
      <c r="A1655">
        <v>1654</v>
      </c>
      <c r="B1655" t="s">
        <v>9</v>
      </c>
      <c r="C1655">
        <v>3350588.86</v>
      </c>
      <c r="D1655" t="s">
        <v>10</v>
      </c>
      <c r="E1655" t="s">
        <v>16</v>
      </c>
      <c r="F1655" t="s">
        <v>12</v>
      </c>
      <c r="G1655" t="s">
        <v>13</v>
      </c>
      <c r="H1655" t="s">
        <v>13</v>
      </c>
      <c r="I1655">
        <v>38</v>
      </c>
      <c r="J1655">
        <f>(moras__2[[#This Row],[EDAD]]-AVERAGE(I:I))/ _xlfn.STDEV.P(I:I)</f>
        <v>-0.27571909336606237</v>
      </c>
      <c r="K1655" t="str">
        <f>IF(ABS(moras__2[[#This Row],[Z-Score de edad]])&gt;1.96, "Atípico","Normal")</f>
        <v>Normal</v>
      </c>
      <c r="L1655">
        <f>(moras__2[[#This Row],[SALARIO]]-AVERAGE(C:C)) / _xlfn.STDEV.P(C:C)</f>
        <v>3.3209815592915319</v>
      </c>
      <c r="M1655" t="str">
        <f>IF(ABS(moras__2[[#This Row],[Z-Score de salario]])&gt;1.96, "Atípico", "Normal")</f>
        <v>Atípico</v>
      </c>
      <c r="N1655" s="5">
        <f t="shared" si="75"/>
        <v>3350588.86</v>
      </c>
      <c r="O1655" s="5">
        <f t="shared" si="76"/>
        <v>38</v>
      </c>
      <c r="P1655" s="5" t="str">
        <f t="shared" si="77"/>
        <v>ASALARIADO</v>
      </c>
      <c r="Q1655" s="5" t="e">
        <f ca="1">IF($H1655="SI", $O1655, _xludf.NA())</f>
        <v>#NAME?</v>
      </c>
      <c r="R1655" s="5">
        <f>IF($H1655="NO",$O1655, _xludf.NA())</f>
        <v>38</v>
      </c>
      <c r="S1655" s="5" t="e">
        <f ca="1">IF($H1655="SI",$N1655, _xludf.NA())</f>
        <v>#NAME?</v>
      </c>
      <c r="T1655" s="5">
        <f>IF($H1655="NO",$N1655, _xludf.NA())</f>
        <v>3350588.86</v>
      </c>
    </row>
    <row r="1656" spans="1:20" x14ac:dyDescent="0.3">
      <c r="A1656">
        <v>1655</v>
      </c>
      <c r="B1656" t="s">
        <v>9</v>
      </c>
      <c r="C1656">
        <v>2349011</v>
      </c>
      <c r="D1656" t="s">
        <v>10</v>
      </c>
      <c r="E1656" t="s">
        <v>16</v>
      </c>
      <c r="F1656" t="s">
        <v>12</v>
      </c>
      <c r="G1656" t="s">
        <v>13</v>
      </c>
      <c r="H1656" t="s">
        <v>13</v>
      </c>
      <c r="I1656">
        <v>36</v>
      </c>
      <c r="J1656">
        <f>(moras__2[[#This Row],[EDAD]]-AVERAGE(I:I))/ _xlfn.STDEV.P(I:I)</f>
        <v>-0.41688387918063341</v>
      </c>
      <c r="K1656" t="str">
        <f>IF(ABS(moras__2[[#This Row],[Z-Score de edad]])&gt;1.96, "Atípico","Normal")</f>
        <v>Normal</v>
      </c>
      <c r="L1656">
        <f>(moras__2[[#This Row],[SALARIO]]-AVERAGE(C:C)) / _xlfn.STDEV.P(C:C)</f>
        <v>2.0858704541409057</v>
      </c>
      <c r="M1656" t="str">
        <f>IF(ABS(moras__2[[#This Row],[Z-Score de salario]])&gt;1.96, "Atípico", "Normal")</f>
        <v>Atípico</v>
      </c>
      <c r="N1656" s="5">
        <f t="shared" si="75"/>
        <v>2349011</v>
      </c>
      <c r="O1656" s="5">
        <f t="shared" si="76"/>
        <v>36</v>
      </c>
      <c r="P1656" s="5" t="str">
        <f t="shared" si="77"/>
        <v>ASALARIADO</v>
      </c>
      <c r="Q1656" s="5" t="e">
        <f ca="1">IF($H1656="SI", $O1656, _xludf.NA())</f>
        <v>#NAME?</v>
      </c>
      <c r="R1656" s="5">
        <f>IF($H1656="NO",$O1656, _xludf.NA())</f>
        <v>36</v>
      </c>
      <c r="S1656" s="5" t="e">
        <f ca="1">IF($H1656="SI",$N1656, _xludf.NA())</f>
        <v>#NAME?</v>
      </c>
      <c r="T1656" s="5">
        <f>IF($H1656="NO",$N1656, _xludf.NA())</f>
        <v>2349011</v>
      </c>
    </row>
    <row r="1657" spans="1:20" x14ac:dyDescent="0.3">
      <c r="A1657">
        <v>1656</v>
      </c>
      <c r="B1657" t="s">
        <v>9</v>
      </c>
      <c r="C1657">
        <v>1108537.5</v>
      </c>
      <c r="D1657" t="s">
        <v>10</v>
      </c>
      <c r="E1657" t="s">
        <v>16</v>
      </c>
      <c r="F1657" t="s">
        <v>12</v>
      </c>
      <c r="G1657" t="s">
        <v>13</v>
      </c>
      <c r="H1657" t="s">
        <v>13</v>
      </c>
      <c r="I1657">
        <v>45</v>
      </c>
      <c r="J1657">
        <f>(moras__2[[#This Row],[EDAD]]-AVERAGE(I:I))/ _xlfn.STDEV.P(I:I)</f>
        <v>0.2183576569849362</v>
      </c>
      <c r="K1657" t="str">
        <f>IF(ABS(moras__2[[#This Row],[Z-Score de edad]])&gt;1.96, "Atípico","Normal")</f>
        <v>Normal</v>
      </c>
      <c r="L1657">
        <f>(moras__2[[#This Row],[SALARIO]]-AVERAGE(C:C)) / _xlfn.STDEV.P(C:C)</f>
        <v>0.55616152517649542</v>
      </c>
      <c r="M1657" t="str">
        <f>IF(ABS(moras__2[[#This Row],[Z-Score de salario]])&gt;1.96, "Atípico", "Normal")</f>
        <v>Normal</v>
      </c>
      <c r="N1657" s="5">
        <f t="shared" si="75"/>
        <v>1108537.5</v>
      </c>
      <c r="O1657" s="5">
        <f t="shared" si="76"/>
        <v>45</v>
      </c>
      <c r="P1657" s="5" t="str">
        <f t="shared" si="77"/>
        <v>ASALARIADO</v>
      </c>
      <c r="Q1657" s="5" t="e">
        <f ca="1">IF($H1657="SI", $O1657, _xludf.NA())</f>
        <v>#NAME?</v>
      </c>
      <c r="R1657" s="5">
        <f>IF($H1657="NO",$O1657, _xludf.NA())</f>
        <v>45</v>
      </c>
      <c r="S1657" s="5" t="e">
        <f ca="1">IF($H1657="SI",$N1657, _xludf.NA())</f>
        <v>#NAME?</v>
      </c>
      <c r="T1657" s="5">
        <f>IF($H1657="NO",$N1657, _xludf.NA())</f>
        <v>1108537.5</v>
      </c>
    </row>
    <row r="1658" spans="1:20" x14ac:dyDescent="0.3">
      <c r="A1658">
        <v>1657</v>
      </c>
      <c r="B1658" t="s">
        <v>15</v>
      </c>
      <c r="C1658">
        <v>600414.9</v>
      </c>
      <c r="D1658" t="s">
        <v>10</v>
      </c>
      <c r="E1658" t="s">
        <v>16</v>
      </c>
      <c r="F1658" t="s">
        <v>12</v>
      </c>
      <c r="G1658" t="s">
        <v>13</v>
      </c>
      <c r="H1658" t="s">
        <v>12</v>
      </c>
      <c r="I1658">
        <v>21</v>
      </c>
      <c r="J1658">
        <f>(moras__2[[#This Row],[EDAD]]-AVERAGE(I:I))/ _xlfn.STDEV.P(I:I)</f>
        <v>-1.4756197727899161</v>
      </c>
      <c r="K1658" t="str">
        <f>IF(ABS(moras__2[[#This Row],[Z-Score de edad]])&gt;1.96, "Atípico","Normal")</f>
        <v>Normal</v>
      </c>
      <c r="L1658">
        <f>(moras__2[[#This Row],[SALARIO]]-AVERAGE(C:C)) / _xlfn.STDEV.P(C:C)</f>
        <v>-7.0437655078956454E-2</v>
      </c>
      <c r="M1658" t="str">
        <f>IF(ABS(moras__2[[#This Row],[Z-Score de salario]])&gt;1.96, "Atípico", "Normal")</f>
        <v>Normal</v>
      </c>
      <c r="N1658" s="5">
        <f t="shared" si="75"/>
        <v>600414.9</v>
      </c>
      <c r="O1658" s="5">
        <f t="shared" si="76"/>
        <v>21</v>
      </c>
      <c r="P1658" s="5" t="str">
        <f t="shared" si="77"/>
        <v>ASALARIADO</v>
      </c>
      <c r="Q1658" s="5">
        <f>IF($H1658="SI", $O1658, _xludf.NA())</f>
        <v>21</v>
      </c>
      <c r="R1658" s="5" t="e">
        <f ca="1">IF($H1658="NO",$O1658, _xludf.NA())</f>
        <v>#NAME?</v>
      </c>
      <c r="S1658" s="5">
        <f>IF($H1658="SI",$N1658, _xludf.NA())</f>
        <v>600414.9</v>
      </c>
      <c r="T1658" s="5" t="e">
        <f ca="1">IF($H1658="NO",$N1658, _xludf.NA())</f>
        <v>#NAME?</v>
      </c>
    </row>
    <row r="1659" spans="1:20" x14ac:dyDescent="0.3">
      <c r="A1659">
        <v>1658</v>
      </c>
      <c r="B1659" t="s">
        <v>9</v>
      </c>
      <c r="C1659">
        <v>418000</v>
      </c>
      <c r="D1659" t="s">
        <v>10</v>
      </c>
      <c r="E1659" t="s">
        <v>16</v>
      </c>
      <c r="F1659" t="s">
        <v>12</v>
      </c>
      <c r="G1659" t="s">
        <v>13</v>
      </c>
      <c r="H1659" t="s">
        <v>13</v>
      </c>
      <c r="I1659">
        <v>51</v>
      </c>
      <c r="J1659">
        <f>(moras__2[[#This Row],[EDAD]]-AVERAGE(I:I))/ _xlfn.STDEV.P(I:I)</f>
        <v>0.64185201442864925</v>
      </c>
      <c r="K1659" t="str">
        <f>IF(ABS(moras__2[[#This Row],[Z-Score de edad]])&gt;1.96, "Atípico","Normal")</f>
        <v>Normal</v>
      </c>
      <c r="L1659">
        <f>(moras__2[[#This Row],[SALARIO]]-AVERAGE(C:C)) / _xlfn.STDEV.P(C:C)</f>
        <v>-0.29538538778437096</v>
      </c>
      <c r="M1659" t="str">
        <f>IF(ABS(moras__2[[#This Row],[Z-Score de salario]])&gt;1.96, "Atípico", "Normal")</f>
        <v>Normal</v>
      </c>
      <c r="N1659" s="5">
        <f t="shared" si="75"/>
        <v>418000</v>
      </c>
      <c r="O1659" s="5">
        <f t="shared" si="76"/>
        <v>51</v>
      </c>
      <c r="P1659" s="5" t="str">
        <f t="shared" si="77"/>
        <v>ASALARIADO</v>
      </c>
      <c r="Q1659" s="5" t="e">
        <f ca="1">IF($H1659="SI", $O1659, _xludf.NA())</f>
        <v>#NAME?</v>
      </c>
      <c r="R1659" s="5">
        <f>IF($H1659="NO",$O1659, _xludf.NA())</f>
        <v>51</v>
      </c>
      <c r="S1659" s="5" t="e">
        <f ca="1">IF($H1659="SI",$N1659, _xludf.NA())</f>
        <v>#NAME?</v>
      </c>
      <c r="T1659" s="5">
        <f>IF($H1659="NO",$N1659, _xludf.NA())</f>
        <v>418000</v>
      </c>
    </row>
    <row r="1660" spans="1:20" x14ac:dyDescent="0.3">
      <c r="A1660">
        <v>1659</v>
      </c>
      <c r="B1660" t="s">
        <v>9</v>
      </c>
      <c r="C1660">
        <v>287787</v>
      </c>
      <c r="D1660" t="s">
        <v>10</v>
      </c>
      <c r="E1660" t="s">
        <v>16</v>
      </c>
      <c r="F1660" t="s">
        <v>12</v>
      </c>
      <c r="G1660" t="s">
        <v>13</v>
      </c>
      <c r="H1660" t="s">
        <v>13</v>
      </c>
      <c r="I1660">
        <v>19</v>
      </c>
      <c r="J1660">
        <f>(moras__2[[#This Row],[EDAD]]-AVERAGE(I:I))/ _xlfn.STDEV.P(I:I)</f>
        <v>-1.6167845586044871</v>
      </c>
      <c r="K1660" t="str">
        <f>IF(ABS(moras__2[[#This Row],[Z-Score de edad]])&gt;1.96, "Atípico","Normal")</f>
        <v>Normal</v>
      </c>
      <c r="L1660">
        <f>(moras__2[[#This Row],[SALARIO]]-AVERAGE(C:C)) / _xlfn.STDEV.P(C:C)</f>
        <v>-0.45595954657715676</v>
      </c>
      <c r="M1660" t="str">
        <f>IF(ABS(moras__2[[#This Row],[Z-Score de salario]])&gt;1.96, "Atípico", "Normal")</f>
        <v>Normal</v>
      </c>
      <c r="N1660" s="5">
        <f t="shared" si="75"/>
        <v>287787</v>
      </c>
      <c r="O1660" s="5">
        <f t="shared" si="76"/>
        <v>19</v>
      </c>
      <c r="P1660" s="5" t="str">
        <f t="shared" si="77"/>
        <v>ASALARIADO</v>
      </c>
      <c r="Q1660" s="5" t="e">
        <f ca="1">IF($H1660="SI", $O1660, _xludf.NA())</f>
        <v>#NAME?</v>
      </c>
      <c r="R1660" s="5">
        <f>IF($H1660="NO",$O1660, _xludf.NA())</f>
        <v>19</v>
      </c>
      <c r="S1660" s="5" t="e">
        <f ca="1">IF($H1660="SI",$N1660, _xludf.NA())</f>
        <v>#NAME?</v>
      </c>
      <c r="T1660" s="5">
        <f>IF($H1660="NO",$N1660, _xludf.NA())</f>
        <v>287787</v>
      </c>
    </row>
    <row r="1661" spans="1:20" x14ac:dyDescent="0.3">
      <c r="A1661">
        <v>1660</v>
      </c>
      <c r="B1661" t="s">
        <v>15</v>
      </c>
      <c r="C1661">
        <v>538738.04</v>
      </c>
      <c r="D1661" t="s">
        <v>10</v>
      </c>
      <c r="E1661" t="s">
        <v>16</v>
      </c>
      <c r="F1661" t="s">
        <v>12</v>
      </c>
      <c r="G1661" t="s">
        <v>13</v>
      </c>
      <c r="H1661" t="s">
        <v>13</v>
      </c>
      <c r="I1661">
        <v>36</v>
      </c>
      <c r="J1661">
        <f>(moras__2[[#This Row],[EDAD]]-AVERAGE(I:I))/ _xlfn.STDEV.P(I:I)</f>
        <v>-0.41688387918063341</v>
      </c>
      <c r="K1661" t="str">
        <f>IF(ABS(moras__2[[#This Row],[Z-Score de edad]])&gt;1.96, "Atípico","Normal")</f>
        <v>Normal</v>
      </c>
      <c r="L1661">
        <f>(moras__2[[#This Row],[SALARIO]]-AVERAGE(C:C)) / _xlfn.STDEV.P(C:C)</f>
        <v>-0.14649542128878507</v>
      </c>
      <c r="M1661" t="str">
        <f>IF(ABS(moras__2[[#This Row],[Z-Score de salario]])&gt;1.96, "Atípico", "Normal")</f>
        <v>Normal</v>
      </c>
      <c r="N1661" s="5">
        <f t="shared" si="75"/>
        <v>538738.04</v>
      </c>
      <c r="O1661" s="5">
        <f t="shared" si="76"/>
        <v>36</v>
      </c>
      <c r="P1661" s="5" t="str">
        <f t="shared" si="77"/>
        <v>ASALARIADO</v>
      </c>
      <c r="Q1661" s="5" t="e">
        <f ca="1">IF($H1661="SI", $O1661, _xludf.NA())</f>
        <v>#NAME?</v>
      </c>
      <c r="R1661" s="5">
        <f>IF($H1661="NO",$O1661, _xludf.NA())</f>
        <v>36</v>
      </c>
      <c r="S1661" s="5" t="e">
        <f ca="1">IF($H1661="SI",$N1661, _xludf.NA())</f>
        <v>#NAME?</v>
      </c>
      <c r="T1661" s="5">
        <f>IF($H1661="NO",$N1661, _xludf.NA())</f>
        <v>538738.04</v>
      </c>
    </row>
    <row r="1662" spans="1:20" x14ac:dyDescent="0.3">
      <c r="A1662">
        <v>1661</v>
      </c>
      <c r="B1662" t="s">
        <v>9</v>
      </c>
      <c r="C1662">
        <v>597533.32999999996</v>
      </c>
      <c r="D1662" t="s">
        <v>10</v>
      </c>
      <c r="E1662" t="s">
        <v>16</v>
      </c>
      <c r="F1662" t="s">
        <v>12</v>
      </c>
      <c r="G1662" t="s">
        <v>12</v>
      </c>
      <c r="H1662" t="s">
        <v>13</v>
      </c>
      <c r="I1662">
        <v>30</v>
      </c>
      <c r="J1662">
        <f>(moras__2[[#This Row],[EDAD]]-AVERAGE(I:I))/ _xlfn.STDEV.P(I:I)</f>
        <v>-0.84037823662434652</v>
      </c>
      <c r="K1662" t="str">
        <f>IF(ABS(moras__2[[#This Row],[Z-Score de edad]])&gt;1.96, "Atípico","Normal")</f>
        <v>Normal</v>
      </c>
      <c r="L1662">
        <f>(moras__2[[#This Row],[SALARIO]]-AVERAGE(C:C)) / _xlfn.STDEV.P(C:C)</f>
        <v>-7.3991107336047052E-2</v>
      </c>
      <c r="M1662" t="str">
        <f>IF(ABS(moras__2[[#This Row],[Z-Score de salario]])&gt;1.96, "Atípico", "Normal")</f>
        <v>Normal</v>
      </c>
      <c r="N1662" s="5">
        <f t="shared" si="75"/>
        <v>597533.32999999996</v>
      </c>
      <c r="O1662" s="5">
        <f t="shared" si="76"/>
        <v>30</v>
      </c>
      <c r="P1662" s="5" t="str">
        <f t="shared" si="77"/>
        <v>ASALARIADO</v>
      </c>
      <c r="Q1662" s="5" t="e">
        <f ca="1">IF($H1662="SI", $O1662, _xludf.NA())</f>
        <v>#NAME?</v>
      </c>
      <c r="R1662" s="5">
        <f>IF($H1662="NO",$O1662, _xludf.NA())</f>
        <v>30</v>
      </c>
      <c r="S1662" s="5" t="e">
        <f ca="1">IF($H1662="SI",$N1662, _xludf.NA())</f>
        <v>#NAME?</v>
      </c>
      <c r="T1662" s="5">
        <f>IF($H1662="NO",$N1662, _xludf.NA())</f>
        <v>597533.32999999996</v>
      </c>
    </row>
    <row r="1663" spans="1:20" x14ac:dyDescent="0.3">
      <c r="A1663">
        <v>1662</v>
      </c>
      <c r="B1663" t="s">
        <v>15</v>
      </c>
      <c r="C1663">
        <v>619489</v>
      </c>
      <c r="D1663" t="s">
        <v>10</v>
      </c>
      <c r="E1663" t="s">
        <v>11</v>
      </c>
      <c r="F1663" t="s">
        <v>12</v>
      </c>
      <c r="G1663" t="s">
        <v>13</v>
      </c>
      <c r="H1663" t="s">
        <v>13</v>
      </c>
      <c r="I1663">
        <v>37</v>
      </c>
      <c r="J1663">
        <f>(moras__2[[#This Row],[EDAD]]-AVERAGE(I:I))/ _xlfn.STDEV.P(I:I)</f>
        <v>-0.34630148627334789</v>
      </c>
      <c r="K1663" t="str">
        <f>IF(ABS(moras__2[[#This Row],[Z-Score de edad]])&gt;1.96, "Atípico","Normal")</f>
        <v>Normal</v>
      </c>
      <c r="L1663">
        <f>(moras__2[[#This Row],[SALARIO]]-AVERAGE(C:C)) / _xlfn.STDEV.P(C:C)</f>
        <v>-4.6916136012277468E-2</v>
      </c>
      <c r="M1663" t="str">
        <f>IF(ABS(moras__2[[#This Row],[Z-Score de salario]])&gt;1.96, "Atípico", "Normal")</f>
        <v>Normal</v>
      </c>
      <c r="N1663" s="5">
        <f t="shared" si="75"/>
        <v>619489</v>
      </c>
      <c r="O1663" s="5">
        <f t="shared" si="76"/>
        <v>37</v>
      </c>
      <c r="P1663" s="5" t="str">
        <f t="shared" si="77"/>
        <v>ASALARIADO</v>
      </c>
      <c r="Q1663" s="5" t="e">
        <f ca="1">IF($H1663="SI", $O1663, _xludf.NA())</f>
        <v>#NAME?</v>
      </c>
      <c r="R1663" s="5">
        <f>IF($H1663="NO",$O1663, _xludf.NA())</f>
        <v>37</v>
      </c>
      <c r="S1663" s="5" t="e">
        <f ca="1">IF($H1663="SI",$N1663, _xludf.NA())</f>
        <v>#NAME?</v>
      </c>
      <c r="T1663" s="5">
        <f>IF($H1663="NO",$N1663, _xludf.NA())</f>
        <v>619489</v>
      </c>
    </row>
    <row r="1664" spans="1:20" x14ac:dyDescent="0.3">
      <c r="A1664">
        <v>1663</v>
      </c>
      <c r="B1664" t="s">
        <v>15</v>
      </c>
      <c r="C1664">
        <v>278032</v>
      </c>
      <c r="D1664" t="s">
        <v>17</v>
      </c>
      <c r="E1664" t="s">
        <v>16</v>
      </c>
      <c r="F1664" t="s">
        <v>12</v>
      </c>
      <c r="G1664" t="s">
        <v>13</v>
      </c>
      <c r="H1664" t="s">
        <v>13</v>
      </c>
      <c r="I1664">
        <v>45</v>
      </c>
      <c r="J1664">
        <f>(moras__2[[#This Row],[EDAD]]-AVERAGE(I:I))/ _xlfn.STDEV.P(I:I)</f>
        <v>0.2183576569849362</v>
      </c>
      <c r="K1664" t="str">
        <f>IF(ABS(moras__2[[#This Row],[Z-Score de edad]])&gt;1.96, "Atípico","Normal")</f>
        <v>Normal</v>
      </c>
      <c r="L1664">
        <f>(moras__2[[#This Row],[SALARIO]]-AVERAGE(C:C)) / _xlfn.STDEV.P(C:C)</f>
        <v>-0.46798907449697752</v>
      </c>
      <c r="M1664" t="str">
        <f>IF(ABS(moras__2[[#This Row],[Z-Score de salario]])&gt;1.96, "Atípico", "Normal")</f>
        <v>Normal</v>
      </c>
      <c r="N1664" s="5">
        <f t="shared" si="75"/>
        <v>278032</v>
      </c>
      <c r="O1664" s="5">
        <f t="shared" si="76"/>
        <v>45</v>
      </c>
      <c r="P1664" s="5" t="str">
        <f t="shared" si="77"/>
        <v>ASEGURADO VOLUNTARIO</v>
      </c>
      <c r="Q1664" s="5" t="e">
        <f ca="1">IF($H1664="SI", $O1664, _xludf.NA())</f>
        <v>#NAME?</v>
      </c>
      <c r="R1664" s="5">
        <f>IF($H1664="NO",$O1664, _xludf.NA())</f>
        <v>45</v>
      </c>
      <c r="S1664" s="5" t="e">
        <f ca="1">IF($H1664="SI",$N1664, _xludf.NA())</f>
        <v>#NAME?</v>
      </c>
      <c r="T1664" s="5">
        <f>IF($H1664="NO",$N1664, _xludf.NA())</f>
        <v>278032</v>
      </c>
    </row>
    <row r="1665" spans="1:20" x14ac:dyDescent="0.3">
      <c r="A1665">
        <v>1664</v>
      </c>
      <c r="B1665" t="s">
        <v>15</v>
      </c>
      <c r="C1665">
        <v>297650</v>
      </c>
      <c r="D1665" t="s">
        <v>10</v>
      </c>
      <c r="E1665" t="s">
        <v>16</v>
      </c>
      <c r="F1665" t="s">
        <v>12</v>
      </c>
      <c r="G1665" t="s">
        <v>12</v>
      </c>
      <c r="H1665" t="s">
        <v>12</v>
      </c>
      <c r="I1665">
        <v>39</v>
      </c>
      <c r="J1665">
        <f>(moras__2[[#This Row],[EDAD]]-AVERAGE(I:I))/ _xlfn.STDEV.P(I:I)</f>
        <v>-0.20513670045877688</v>
      </c>
      <c r="K1665" t="str">
        <f>IF(ABS(moras__2[[#This Row],[Z-Score de edad]])&gt;1.96, "Atípico","Normal")</f>
        <v>Normal</v>
      </c>
      <c r="L1665">
        <f>(moras__2[[#This Row],[SALARIO]]-AVERAGE(C:C)) / _xlfn.STDEV.P(C:C)</f>
        <v>-0.44379683680030463</v>
      </c>
      <c r="M1665" t="str">
        <f>IF(ABS(moras__2[[#This Row],[Z-Score de salario]])&gt;1.96, "Atípico", "Normal")</f>
        <v>Normal</v>
      </c>
      <c r="N1665" s="5">
        <f t="shared" si="75"/>
        <v>297650</v>
      </c>
      <c r="O1665" s="5">
        <f t="shared" si="76"/>
        <v>39</v>
      </c>
      <c r="P1665" s="5" t="str">
        <f t="shared" si="77"/>
        <v>ASALARIADO</v>
      </c>
      <c r="Q1665" s="5">
        <f>IF($H1665="SI", $O1665, _xludf.NA())</f>
        <v>39</v>
      </c>
      <c r="R1665" s="5" t="e">
        <f ca="1">IF($H1665="NO",$O1665, _xludf.NA())</f>
        <v>#NAME?</v>
      </c>
      <c r="S1665" s="5">
        <f>IF($H1665="SI",$N1665, _xludf.NA())</f>
        <v>297650</v>
      </c>
      <c r="T1665" s="5" t="e">
        <f ca="1">IF($H1665="NO",$N1665, _xludf.NA())</f>
        <v>#NAME?</v>
      </c>
    </row>
    <row r="1666" spans="1:20" x14ac:dyDescent="0.3">
      <c r="A1666">
        <v>1665</v>
      </c>
      <c r="B1666" t="s">
        <v>9</v>
      </c>
      <c r="C1666">
        <v>266312</v>
      </c>
      <c r="D1666" t="s">
        <v>10</v>
      </c>
      <c r="E1666" t="s">
        <v>16</v>
      </c>
      <c r="F1666" t="s">
        <v>12</v>
      </c>
      <c r="G1666" t="s">
        <v>13</v>
      </c>
      <c r="H1666" t="s">
        <v>13</v>
      </c>
      <c r="I1666">
        <v>29</v>
      </c>
      <c r="J1666">
        <f>(moras__2[[#This Row],[EDAD]]-AVERAGE(I:I))/ _xlfn.STDEV.P(I:I)</f>
        <v>-0.91096062953163204</v>
      </c>
      <c r="K1666" t="str">
        <f>IF(ABS(moras__2[[#This Row],[Z-Score de edad]])&gt;1.96, "Atípico","Normal")</f>
        <v>Normal</v>
      </c>
      <c r="L1666">
        <f>(moras__2[[#This Row],[SALARIO]]-AVERAGE(C:C)) / _xlfn.STDEV.P(C:C)</f>
        <v>-0.48244177231556284</v>
      </c>
      <c r="M1666" t="str">
        <f>IF(ABS(moras__2[[#This Row],[Z-Score de salario]])&gt;1.96, "Atípico", "Normal")</f>
        <v>Normal</v>
      </c>
      <c r="N1666" s="5">
        <f t="shared" si="75"/>
        <v>266312</v>
      </c>
      <c r="O1666" s="5">
        <f t="shared" si="76"/>
        <v>29</v>
      </c>
      <c r="P1666" s="5" t="str">
        <f t="shared" si="77"/>
        <v>ASALARIADO</v>
      </c>
      <c r="Q1666" s="5" t="e">
        <f ca="1">IF($H1666="SI", $O1666, _xludf.NA())</f>
        <v>#NAME?</v>
      </c>
      <c r="R1666" s="5">
        <f>IF($H1666="NO",$O1666, _xludf.NA())</f>
        <v>29</v>
      </c>
      <c r="S1666" s="5" t="e">
        <f ca="1">IF($H1666="SI",$N1666, _xludf.NA())</f>
        <v>#NAME?</v>
      </c>
      <c r="T1666" s="5">
        <f>IF($H1666="NO",$N1666, _xludf.NA())</f>
        <v>266312</v>
      </c>
    </row>
    <row r="1667" spans="1:20" x14ac:dyDescent="0.3">
      <c r="A1667">
        <v>1666</v>
      </c>
      <c r="B1667" t="s">
        <v>9</v>
      </c>
      <c r="C1667">
        <v>403764.18</v>
      </c>
      <c r="D1667" t="s">
        <v>10</v>
      </c>
      <c r="E1667" t="s">
        <v>16</v>
      </c>
      <c r="F1667" t="s">
        <v>12</v>
      </c>
      <c r="G1667" t="s">
        <v>13</v>
      </c>
      <c r="H1667" t="s">
        <v>13</v>
      </c>
      <c r="I1667">
        <v>31</v>
      </c>
      <c r="J1667">
        <f>(moras__2[[#This Row],[EDAD]]-AVERAGE(I:I))/ _xlfn.STDEV.P(I:I)</f>
        <v>-0.769795843717061</v>
      </c>
      <c r="K1667" t="str">
        <f>IF(ABS(moras__2[[#This Row],[Z-Score de edad]])&gt;1.96, "Atípico","Normal")</f>
        <v>Normal</v>
      </c>
      <c r="L1667">
        <f>(moras__2[[#This Row],[SALARIO]]-AVERAGE(C:C)) / _xlfn.STDEV.P(C:C)</f>
        <v>-0.31294050763588743</v>
      </c>
      <c r="M1667" t="str">
        <f>IF(ABS(moras__2[[#This Row],[Z-Score de salario]])&gt;1.96, "Atípico", "Normal")</f>
        <v>Normal</v>
      </c>
      <c r="N1667" s="5">
        <f t="shared" ref="N1667:N1730" si="78">IF(ISBLANK(C1667),  MEDIAN($C$2:$C$5001), C1667)</f>
        <v>403764.18</v>
      </c>
      <c r="O1667" s="5">
        <f t="shared" ref="O1667:O1730" si="79">IF(ISBLANK(I1667), MEDIAN($I$2:$I$5001), I1667)</f>
        <v>31</v>
      </c>
      <c r="P1667" s="5" t="str">
        <f t="shared" ref="P1667:P1730" si="80">IF(ISBLANK(D1667), "ASALARIADO", D1667)</f>
        <v>ASALARIADO</v>
      </c>
      <c r="Q1667" s="5" t="e">
        <f ca="1">IF($H1667="SI", $O1667, _xludf.NA())</f>
        <v>#NAME?</v>
      </c>
      <c r="R1667" s="5">
        <f>IF($H1667="NO",$O1667, _xludf.NA())</f>
        <v>31</v>
      </c>
      <c r="S1667" s="5" t="e">
        <f ca="1">IF($H1667="SI",$N1667, _xludf.NA())</f>
        <v>#NAME?</v>
      </c>
      <c r="T1667" s="5">
        <f>IF($H1667="NO",$N1667, _xludf.NA())</f>
        <v>403764.18</v>
      </c>
    </row>
    <row r="1668" spans="1:20" x14ac:dyDescent="0.3">
      <c r="A1668">
        <v>1667</v>
      </c>
      <c r="B1668" t="s">
        <v>9</v>
      </c>
      <c r="C1668">
        <v>440373</v>
      </c>
      <c r="D1668" t="s">
        <v>10</v>
      </c>
      <c r="E1668" t="s">
        <v>11</v>
      </c>
      <c r="F1668" t="s">
        <v>12</v>
      </c>
      <c r="G1668" t="s">
        <v>12</v>
      </c>
      <c r="H1668" t="s">
        <v>13</v>
      </c>
      <c r="I1668">
        <v>27</v>
      </c>
      <c r="J1668">
        <f>(moras__2[[#This Row],[EDAD]]-AVERAGE(I:I))/ _xlfn.STDEV.P(I:I)</f>
        <v>-1.052125415346203</v>
      </c>
      <c r="K1668" t="str">
        <f>IF(ABS(moras__2[[#This Row],[Z-Score de edad]])&gt;1.96, "Atípico","Normal")</f>
        <v>Normal</v>
      </c>
      <c r="L1668">
        <f>(moras__2[[#This Row],[SALARIO]]-AVERAGE(C:C)) / _xlfn.STDEV.P(C:C)</f>
        <v>-0.26779577956805617</v>
      </c>
      <c r="M1668" t="str">
        <f>IF(ABS(moras__2[[#This Row],[Z-Score de salario]])&gt;1.96, "Atípico", "Normal")</f>
        <v>Normal</v>
      </c>
      <c r="N1668" s="5">
        <f t="shared" si="78"/>
        <v>440373</v>
      </c>
      <c r="O1668" s="5">
        <f t="shared" si="79"/>
        <v>27</v>
      </c>
      <c r="P1668" s="5" t="str">
        <f t="shared" si="80"/>
        <v>ASALARIADO</v>
      </c>
      <c r="Q1668" s="5" t="e">
        <f ca="1">IF($H1668="SI", $O1668, _xludf.NA())</f>
        <v>#NAME?</v>
      </c>
      <c r="R1668" s="5">
        <f>IF($H1668="NO",$O1668, _xludf.NA())</f>
        <v>27</v>
      </c>
      <c r="S1668" s="5" t="e">
        <f ca="1">IF($H1668="SI",$N1668, _xludf.NA())</f>
        <v>#NAME?</v>
      </c>
      <c r="T1668" s="5">
        <f>IF($H1668="NO",$N1668, _xludf.NA())</f>
        <v>440373</v>
      </c>
    </row>
    <row r="1669" spans="1:20" x14ac:dyDescent="0.3">
      <c r="A1669">
        <v>1668</v>
      </c>
      <c r="B1669" t="s">
        <v>15</v>
      </c>
      <c r="C1669">
        <v>381211.3</v>
      </c>
      <c r="D1669" t="s">
        <v>14</v>
      </c>
      <c r="E1669" t="s">
        <v>11</v>
      </c>
      <c r="F1669" t="s">
        <v>12</v>
      </c>
      <c r="G1669" t="s">
        <v>13</v>
      </c>
      <c r="H1669" t="s">
        <v>13</v>
      </c>
      <c r="I1669">
        <v>66</v>
      </c>
      <c r="J1669">
        <f>(moras__2[[#This Row],[EDAD]]-AVERAGE(I:I))/ _xlfn.STDEV.P(I:I)</f>
        <v>1.700587908037932</v>
      </c>
      <c r="K1669" t="str">
        <f>IF(ABS(moras__2[[#This Row],[Z-Score de edad]])&gt;1.96, "Atípico","Normal")</f>
        <v>Normal</v>
      </c>
      <c r="L1669">
        <f>(moras__2[[#This Row],[SALARIO]]-AVERAGE(C:C)) / _xlfn.STDEV.P(C:C)</f>
        <v>-0.34075193763407996</v>
      </c>
      <c r="M1669" t="str">
        <f>IF(ABS(moras__2[[#This Row],[Z-Score de salario]])&gt;1.96, "Atípico", "Normal")</f>
        <v>Normal</v>
      </c>
      <c r="N1669" s="5">
        <f t="shared" si="78"/>
        <v>381211.3</v>
      </c>
      <c r="O1669" s="5">
        <f t="shared" si="79"/>
        <v>66</v>
      </c>
      <c r="P1669" s="5" t="str">
        <f t="shared" si="80"/>
        <v>PENSIONADOS EN SU PROPIO SISTEMA</v>
      </c>
      <c r="Q1669" s="5" t="e">
        <f ca="1">IF($H1669="SI", $O1669, _xludf.NA())</f>
        <v>#NAME?</v>
      </c>
      <c r="R1669" s="5">
        <f>IF($H1669="NO",$O1669, _xludf.NA())</f>
        <v>66</v>
      </c>
      <c r="S1669" s="5" t="e">
        <f ca="1">IF($H1669="SI",$N1669, _xludf.NA())</f>
        <v>#NAME?</v>
      </c>
      <c r="T1669" s="5">
        <f>IF($H1669="NO",$N1669, _xludf.NA())</f>
        <v>381211.3</v>
      </c>
    </row>
    <row r="1670" spans="1:20" x14ac:dyDescent="0.3">
      <c r="A1670">
        <v>1669</v>
      </c>
      <c r="B1670" t="s">
        <v>15</v>
      </c>
      <c r="C1670">
        <v>908129</v>
      </c>
      <c r="D1670" t="s">
        <v>10</v>
      </c>
      <c r="E1670" t="s">
        <v>11</v>
      </c>
      <c r="F1670" t="s">
        <v>12</v>
      </c>
      <c r="G1670" t="s">
        <v>13</v>
      </c>
      <c r="H1670" t="s">
        <v>12</v>
      </c>
      <c r="I1670">
        <v>49</v>
      </c>
      <c r="J1670">
        <f>(moras__2[[#This Row],[EDAD]]-AVERAGE(I:I))/ _xlfn.STDEV.P(I:I)</f>
        <v>0.50068722861407822</v>
      </c>
      <c r="K1670" t="str">
        <f>IF(ABS(moras__2[[#This Row],[Z-Score de edad]])&gt;1.96, "Atípico","Normal")</f>
        <v>Normal</v>
      </c>
      <c r="L1670">
        <f>(moras__2[[#This Row],[SALARIO]]-AVERAGE(C:C)) / _xlfn.STDEV.P(C:C)</f>
        <v>0.30902470855738673</v>
      </c>
      <c r="M1670" t="str">
        <f>IF(ABS(moras__2[[#This Row],[Z-Score de salario]])&gt;1.96, "Atípico", "Normal")</f>
        <v>Normal</v>
      </c>
      <c r="N1670" s="5">
        <f t="shared" si="78"/>
        <v>908129</v>
      </c>
      <c r="O1670" s="5">
        <f t="shared" si="79"/>
        <v>49</v>
      </c>
      <c r="P1670" s="5" t="str">
        <f t="shared" si="80"/>
        <v>ASALARIADO</v>
      </c>
      <c r="Q1670" s="5">
        <f>IF($H1670="SI", $O1670, _xludf.NA())</f>
        <v>49</v>
      </c>
      <c r="R1670" s="5" t="e">
        <f ca="1">IF($H1670="NO",$O1670, _xludf.NA())</f>
        <v>#NAME?</v>
      </c>
      <c r="S1670" s="5">
        <f>IF($H1670="SI",$N1670, _xludf.NA())</f>
        <v>908129</v>
      </c>
      <c r="T1670" s="5" t="e">
        <f ca="1">IF($H1670="NO",$N1670, _xludf.NA())</f>
        <v>#NAME?</v>
      </c>
    </row>
    <row r="1671" spans="1:20" x14ac:dyDescent="0.3">
      <c r="A1671">
        <v>1670</v>
      </c>
      <c r="B1671" t="s">
        <v>9</v>
      </c>
      <c r="C1671">
        <v>131198</v>
      </c>
      <c r="D1671" t="s">
        <v>10</v>
      </c>
      <c r="E1671" t="s">
        <v>16</v>
      </c>
      <c r="F1671" t="s">
        <v>12</v>
      </c>
      <c r="G1671" t="s">
        <v>13</v>
      </c>
      <c r="H1671" t="s">
        <v>13</v>
      </c>
      <c r="I1671">
        <v>20</v>
      </c>
      <c r="J1671">
        <f>(moras__2[[#This Row],[EDAD]]-AVERAGE(I:I))/ _xlfn.STDEV.P(I:I)</f>
        <v>-1.5462021656972016</v>
      </c>
      <c r="K1671" t="str">
        <f>IF(ABS(moras__2[[#This Row],[Z-Score de edad]])&gt;1.96, "Atípico","Normal")</f>
        <v>Normal</v>
      </c>
      <c r="L1671">
        <f>(moras__2[[#This Row],[SALARIO]]-AVERAGE(C:C)) / _xlfn.STDEV.P(C:C)</f>
        <v>-0.64905967445381674</v>
      </c>
      <c r="M1671" t="str">
        <f>IF(ABS(moras__2[[#This Row],[Z-Score de salario]])&gt;1.96, "Atípico", "Normal")</f>
        <v>Normal</v>
      </c>
      <c r="N1671" s="5">
        <f t="shared" si="78"/>
        <v>131198</v>
      </c>
      <c r="O1671" s="5">
        <f t="shared" si="79"/>
        <v>20</v>
      </c>
      <c r="P1671" s="5" t="str">
        <f t="shared" si="80"/>
        <v>ASALARIADO</v>
      </c>
      <c r="Q1671" s="5" t="e">
        <f ca="1">IF($H1671="SI", $O1671, _xludf.NA())</f>
        <v>#NAME?</v>
      </c>
      <c r="R1671" s="5">
        <f>IF($H1671="NO",$O1671, _xludf.NA())</f>
        <v>20</v>
      </c>
      <c r="S1671" s="5" t="e">
        <f ca="1">IF($H1671="SI",$N1671, _xludf.NA())</f>
        <v>#NAME?</v>
      </c>
      <c r="T1671" s="5">
        <f>IF($H1671="NO",$N1671, _xludf.NA())</f>
        <v>131198</v>
      </c>
    </row>
    <row r="1672" spans="1:20" x14ac:dyDescent="0.3">
      <c r="A1672">
        <v>1671</v>
      </c>
      <c r="B1672" t="s">
        <v>15</v>
      </c>
      <c r="C1672">
        <v>582921.03</v>
      </c>
      <c r="D1672" t="s">
        <v>10</v>
      </c>
      <c r="E1672" t="s">
        <v>16</v>
      </c>
      <c r="F1672" t="s">
        <v>12</v>
      </c>
      <c r="G1672" t="s">
        <v>13</v>
      </c>
      <c r="H1672" t="s">
        <v>13</v>
      </c>
      <c r="I1672">
        <v>31</v>
      </c>
      <c r="J1672">
        <f>(moras__2[[#This Row],[EDAD]]-AVERAGE(I:I))/ _xlfn.STDEV.P(I:I)</f>
        <v>-0.769795843717061</v>
      </c>
      <c r="K1672" t="str">
        <f>IF(ABS(moras__2[[#This Row],[Z-Score de edad]])&gt;1.96, "Atípico","Normal")</f>
        <v>Normal</v>
      </c>
      <c r="L1672">
        <f>(moras__2[[#This Row],[SALARIO]]-AVERAGE(C:C)) / _xlfn.STDEV.P(C:C)</f>
        <v>-9.2010489275851925E-2</v>
      </c>
      <c r="M1672" t="str">
        <f>IF(ABS(moras__2[[#This Row],[Z-Score de salario]])&gt;1.96, "Atípico", "Normal")</f>
        <v>Normal</v>
      </c>
      <c r="N1672" s="5">
        <f t="shared" si="78"/>
        <v>582921.03</v>
      </c>
      <c r="O1672" s="5">
        <f t="shared" si="79"/>
        <v>31</v>
      </c>
      <c r="P1672" s="5" t="str">
        <f t="shared" si="80"/>
        <v>ASALARIADO</v>
      </c>
      <c r="Q1672" s="5" t="e">
        <f ca="1">IF($H1672="SI", $O1672, _xludf.NA())</f>
        <v>#NAME?</v>
      </c>
      <c r="R1672" s="5">
        <f>IF($H1672="NO",$O1672, _xludf.NA())</f>
        <v>31</v>
      </c>
      <c r="S1672" s="5" t="e">
        <f ca="1">IF($H1672="SI",$N1672, _xludf.NA())</f>
        <v>#NAME?</v>
      </c>
      <c r="T1672" s="5">
        <f>IF($H1672="NO",$N1672, _xludf.NA())</f>
        <v>582921.03</v>
      </c>
    </row>
    <row r="1673" spans="1:20" x14ac:dyDescent="0.3">
      <c r="A1673">
        <v>1672</v>
      </c>
      <c r="B1673" t="s">
        <v>9</v>
      </c>
      <c r="C1673">
        <v>251103.9</v>
      </c>
      <c r="D1673" t="s">
        <v>10</v>
      </c>
      <c r="E1673" t="s">
        <v>16</v>
      </c>
      <c r="F1673" t="s">
        <v>12</v>
      </c>
      <c r="G1673" t="s">
        <v>13</v>
      </c>
      <c r="H1673" t="s">
        <v>13</v>
      </c>
      <c r="I1673">
        <v>19</v>
      </c>
      <c r="J1673">
        <f>(moras__2[[#This Row],[EDAD]]-AVERAGE(I:I))/ _xlfn.STDEV.P(I:I)</f>
        <v>-1.6167845586044871</v>
      </c>
      <c r="K1673" t="str">
        <f>IF(ABS(moras__2[[#This Row],[Z-Score de edad]])&gt;1.96, "Atípico","Normal")</f>
        <v>Normal</v>
      </c>
      <c r="L1673">
        <f>(moras__2[[#This Row],[SALARIO]]-AVERAGE(C:C)) / _xlfn.STDEV.P(C:C)</f>
        <v>-0.50119587416665734</v>
      </c>
      <c r="M1673" t="str">
        <f>IF(ABS(moras__2[[#This Row],[Z-Score de salario]])&gt;1.96, "Atípico", "Normal")</f>
        <v>Normal</v>
      </c>
      <c r="N1673" s="5">
        <f t="shared" si="78"/>
        <v>251103.9</v>
      </c>
      <c r="O1673" s="5">
        <f t="shared" si="79"/>
        <v>19</v>
      </c>
      <c r="P1673" s="5" t="str">
        <f t="shared" si="80"/>
        <v>ASALARIADO</v>
      </c>
      <c r="Q1673" s="5" t="e">
        <f ca="1">IF($H1673="SI", $O1673, _xludf.NA())</f>
        <v>#NAME?</v>
      </c>
      <c r="R1673" s="5">
        <f>IF($H1673="NO",$O1673, _xludf.NA())</f>
        <v>19</v>
      </c>
      <c r="S1673" s="5" t="e">
        <f ca="1">IF($H1673="SI",$N1673, _xludf.NA())</f>
        <v>#NAME?</v>
      </c>
      <c r="T1673" s="5">
        <f>IF($H1673="NO",$N1673, _xludf.NA())</f>
        <v>251103.9</v>
      </c>
    </row>
    <row r="1674" spans="1:20" x14ac:dyDescent="0.3">
      <c r="A1674">
        <v>1673</v>
      </c>
      <c r="B1674" t="s">
        <v>15</v>
      </c>
      <c r="C1674">
        <v>297046</v>
      </c>
      <c r="D1674" t="s">
        <v>17</v>
      </c>
      <c r="E1674" t="s">
        <v>16</v>
      </c>
      <c r="F1674" t="s">
        <v>12</v>
      </c>
      <c r="G1674" t="s">
        <v>13</v>
      </c>
      <c r="H1674" t="s">
        <v>13</v>
      </c>
      <c r="I1674">
        <v>38</v>
      </c>
      <c r="J1674">
        <f>(moras__2[[#This Row],[EDAD]]-AVERAGE(I:I))/ _xlfn.STDEV.P(I:I)</f>
        <v>-0.27571909336606237</v>
      </c>
      <c r="K1674" t="str">
        <f>IF(ABS(moras__2[[#This Row],[Z-Score de edad]])&gt;1.96, "Atípico","Normal")</f>
        <v>Normal</v>
      </c>
      <c r="L1674">
        <f>(moras__2[[#This Row],[SALARIO]]-AVERAGE(C:C)) / _xlfn.STDEV.P(C:C)</f>
        <v>-0.44454166866740574</v>
      </c>
      <c r="M1674" t="str">
        <f>IF(ABS(moras__2[[#This Row],[Z-Score de salario]])&gt;1.96, "Atípico", "Normal")</f>
        <v>Normal</v>
      </c>
      <c r="N1674" s="5">
        <f t="shared" si="78"/>
        <v>297046</v>
      </c>
      <c r="O1674" s="5">
        <f t="shared" si="79"/>
        <v>38</v>
      </c>
      <c r="P1674" s="5" t="str">
        <f t="shared" si="80"/>
        <v>ASEGURADO VOLUNTARIO</v>
      </c>
      <c r="Q1674" s="5" t="e">
        <f ca="1">IF($H1674="SI", $O1674, _xludf.NA())</f>
        <v>#NAME?</v>
      </c>
      <c r="R1674" s="5">
        <f>IF($H1674="NO",$O1674, _xludf.NA())</f>
        <v>38</v>
      </c>
      <c r="S1674" s="5" t="e">
        <f ca="1">IF($H1674="SI",$N1674, _xludf.NA())</f>
        <v>#NAME?</v>
      </c>
      <c r="T1674" s="5">
        <f>IF($H1674="NO",$N1674, _xludf.NA())</f>
        <v>297046</v>
      </c>
    </row>
    <row r="1675" spans="1:20" x14ac:dyDescent="0.3">
      <c r="A1675">
        <v>1674</v>
      </c>
      <c r="B1675" t="s">
        <v>15</v>
      </c>
      <c r="C1675">
        <v>278030.99</v>
      </c>
      <c r="D1675" t="s">
        <v>17</v>
      </c>
      <c r="E1675" t="s">
        <v>16</v>
      </c>
      <c r="F1675" t="s">
        <v>12</v>
      </c>
      <c r="G1675" t="s">
        <v>12</v>
      </c>
      <c r="H1675" t="s">
        <v>13</v>
      </c>
      <c r="I1675">
        <v>44</v>
      </c>
      <c r="J1675">
        <f>(moras__2[[#This Row],[EDAD]]-AVERAGE(I:I))/ _xlfn.STDEV.P(I:I)</f>
        <v>0.14777526407765068</v>
      </c>
      <c r="K1675" t="str">
        <f>IF(ABS(moras__2[[#This Row],[Z-Score de edad]])&gt;1.96, "Atípico","Normal")</f>
        <v>Normal</v>
      </c>
      <c r="L1675">
        <f>(moras__2[[#This Row],[SALARIO]]-AVERAGE(C:C)) / _xlfn.STDEV.P(C:C)</f>
        <v>-0.46799031999397384</v>
      </c>
      <c r="M1675" t="str">
        <f>IF(ABS(moras__2[[#This Row],[Z-Score de salario]])&gt;1.96, "Atípico", "Normal")</f>
        <v>Normal</v>
      </c>
      <c r="N1675" s="5">
        <f t="shared" si="78"/>
        <v>278030.99</v>
      </c>
      <c r="O1675" s="5">
        <f t="shared" si="79"/>
        <v>44</v>
      </c>
      <c r="P1675" s="5" t="str">
        <f t="shared" si="80"/>
        <v>ASEGURADO VOLUNTARIO</v>
      </c>
      <c r="Q1675" s="5" t="e">
        <f ca="1">IF($H1675="SI", $O1675, _xludf.NA())</f>
        <v>#NAME?</v>
      </c>
      <c r="R1675" s="5">
        <f>IF($H1675="NO",$O1675, _xludf.NA())</f>
        <v>44</v>
      </c>
      <c r="S1675" s="5" t="e">
        <f ca="1">IF($H1675="SI",$N1675, _xludf.NA())</f>
        <v>#NAME?</v>
      </c>
      <c r="T1675" s="5">
        <f>IF($H1675="NO",$N1675, _xludf.NA())</f>
        <v>278030.99</v>
      </c>
    </row>
    <row r="1676" spans="1:20" x14ac:dyDescent="0.3">
      <c r="A1676">
        <v>1675</v>
      </c>
      <c r="B1676" t="s">
        <v>15</v>
      </c>
      <c r="C1676">
        <v>373396</v>
      </c>
      <c r="D1676" t="s">
        <v>10</v>
      </c>
      <c r="E1676" t="s">
        <v>11</v>
      </c>
      <c r="F1676" t="s">
        <v>12</v>
      </c>
      <c r="G1676" t="s">
        <v>13</v>
      </c>
      <c r="H1676" t="s">
        <v>13</v>
      </c>
      <c r="I1676">
        <v>29</v>
      </c>
      <c r="J1676">
        <f>(moras__2[[#This Row],[EDAD]]-AVERAGE(I:I))/ _xlfn.STDEV.P(I:I)</f>
        <v>-0.91096062953163204</v>
      </c>
      <c r="K1676" t="str">
        <f>IF(ABS(moras__2[[#This Row],[Z-Score de edad]])&gt;1.96, "Atípico","Normal")</f>
        <v>Normal</v>
      </c>
      <c r="L1676">
        <f>(moras__2[[#This Row],[SALARIO]]-AVERAGE(C:C)) / _xlfn.STDEV.P(C:C)</f>
        <v>-0.35038949473831116</v>
      </c>
      <c r="M1676" t="str">
        <f>IF(ABS(moras__2[[#This Row],[Z-Score de salario]])&gt;1.96, "Atípico", "Normal")</f>
        <v>Normal</v>
      </c>
      <c r="N1676" s="5">
        <f t="shared" si="78"/>
        <v>373396</v>
      </c>
      <c r="O1676" s="5">
        <f t="shared" si="79"/>
        <v>29</v>
      </c>
      <c r="P1676" s="5" t="str">
        <f t="shared" si="80"/>
        <v>ASALARIADO</v>
      </c>
      <c r="Q1676" s="5" t="e">
        <f ca="1">IF($H1676="SI", $O1676, _xludf.NA())</f>
        <v>#NAME?</v>
      </c>
      <c r="R1676" s="5">
        <f>IF($H1676="NO",$O1676, _xludf.NA())</f>
        <v>29</v>
      </c>
      <c r="S1676" s="5" t="e">
        <f ca="1">IF($H1676="SI",$N1676, _xludf.NA())</f>
        <v>#NAME?</v>
      </c>
      <c r="T1676" s="5">
        <f>IF($H1676="NO",$N1676, _xludf.NA())</f>
        <v>373396</v>
      </c>
    </row>
    <row r="1677" spans="1:20" x14ac:dyDescent="0.3">
      <c r="A1677">
        <v>1676</v>
      </c>
      <c r="B1677" t="s">
        <v>9</v>
      </c>
      <c r="C1677">
        <v>297110</v>
      </c>
      <c r="D1677" t="s">
        <v>18</v>
      </c>
      <c r="E1677" t="s">
        <v>16</v>
      </c>
      <c r="F1677" t="s">
        <v>12</v>
      </c>
      <c r="G1677" t="s">
        <v>13</v>
      </c>
      <c r="H1677" t="s">
        <v>12</v>
      </c>
      <c r="I1677">
        <v>35</v>
      </c>
      <c r="J1677">
        <f>(moras__2[[#This Row],[EDAD]]-AVERAGE(I:I))/ _xlfn.STDEV.P(I:I)</f>
        <v>-0.48746627208791893</v>
      </c>
      <c r="K1677" t="str">
        <f>IF(ABS(moras__2[[#This Row],[Z-Score de edad]])&gt;1.96, "Atípico","Normal")</f>
        <v>Normal</v>
      </c>
      <c r="L1677">
        <f>(moras__2[[#This Row],[SALARIO]]-AVERAGE(C:C)) / _xlfn.STDEV.P(C:C)</f>
        <v>-0.44446274608546127</v>
      </c>
      <c r="M1677" t="str">
        <f>IF(ABS(moras__2[[#This Row],[Z-Score de salario]])&gt;1.96, "Atípico", "Normal")</f>
        <v>Normal</v>
      </c>
      <c r="N1677" s="5">
        <f t="shared" si="78"/>
        <v>297110</v>
      </c>
      <c r="O1677" s="5">
        <f t="shared" si="79"/>
        <v>35</v>
      </c>
      <c r="P1677" s="5" t="str">
        <f t="shared" si="80"/>
        <v>TRABAJADOR INDEPENDIENTE</v>
      </c>
      <c r="Q1677" s="5">
        <f>IF($H1677="SI", $O1677, _xludf.NA())</f>
        <v>35</v>
      </c>
      <c r="R1677" s="5" t="e">
        <f ca="1">IF($H1677="NO",$O1677, _xludf.NA())</f>
        <v>#NAME?</v>
      </c>
      <c r="S1677" s="5">
        <f>IF($H1677="SI",$N1677, _xludf.NA())</f>
        <v>297110</v>
      </c>
      <c r="T1677" s="5" t="e">
        <f ca="1">IF($H1677="NO",$N1677, _xludf.NA())</f>
        <v>#NAME?</v>
      </c>
    </row>
    <row r="1678" spans="1:20" x14ac:dyDescent="0.3">
      <c r="A1678">
        <v>1677</v>
      </c>
      <c r="B1678" t="s">
        <v>9</v>
      </c>
      <c r="C1678">
        <v>296000</v>
      </c>
      <c r="D1678" t="s">
        <v>10</v>
      </c>
      <c r="E1678" t="s">
        <v>16</v>
      </c>
      <c r="F1678" t="s">
        <v>12</v>
      </c>
      <c r="G1678" t="s">
        <v>13</v>
      </c>
      <c r="H1678" t="s">
        <v>13</v>
      </c>
      <c r="I1678">
        <v>28</v>
      </c>
      <c r="J1678">
        <f>(moras__2[[#This Row],[EDAD]]-AVERAGE(I:I))/ _xlfn.STDEV.P(I:I)</f>
        <v>-0.98154302243891756</v>
      </c>
      <c r="K1678" t="str">
        <f>IF(ABS(moras__2[[#This Row],[Z-Score de edad]])&gt;1.96, "Atípico","Normal")</f>
        <v>Normal</v>
      </c>
      <c r="L1678">
        <f>(moras__2[[#This Row],[SALARIO]]-AVERAGE(C:C)) / _xlfn.STDEV.P(C:C)</f>
        <v>-0.44583155961606108</v>
      </c>
      <c r="M1678" t="str">
        <f>IF(ABS(moras__2[[#This Row],[Z-Score de salario]])&gt;1.96, "Atípico", "Normal")</f>
        <v>Normal</v>
      </c>
      <c r="N1678" s="5">
        <f t="shared" si="78"/>
        <v>296000</v>
      </c>
      <c r="O1678" s="5">
        <f t="shared" si="79"/>
        <v>28</v>
      </c>
      <c r="P1678" s="5" t="str">
        <f t="shared" si="80"/>
        <v>ASALARIADO</v>
      </c>
      <c r="Q1678" s="5" t="e">
        <f ca="1">IF($H1678="SI", $O1678, _xludf.NA())</f>
        <v>#NAME?</v>
      </c>
      <c r="R1678" s="5">
        <f>IF($H1678="NO",$O1678, _xludf.NA())</f>
        <v>28</v>
      </c>
      <c r="S1678" s="5" t="e">
        <f ca="1">IF($H1678="SI",$N1678, _xludf.NA())</f>
        <v>#NAME?</v>
      </c>
      <c r="T1678" s="5">
        <f>IF($H1678="NO",$N1678, _xludf.NA())</f>
        <v>296000</v>
      </c>
    </row>
    <row r="1679" spans="1:20" x14ac:dyDescent="0.3">
      <c r="A1679">
        <v>1678</v>
      </c>
      <c r="B1679" t="s">
        <v>9</v>
      </c>
      <c r="C1679">
        <v>424103</v>
      </c>
      <c r="D1679" t="s">
        <v>18</v>
      </c>
      <c r="E1679" t="s">
        <v>16</v>
      </c>
      <c r="F1679" t="s">
        <v>12</v>
      </c>
      <c r="G1679" t="s">
        <v>13</v>
      </c>
      <c r="H1679" t="s">
        <v>12</v>
      </c>
      <c r="I1679">
        <v>35</v>
      </c>
      <c r="J1679">
        <f>(moras__2[[#This Row],[EDAD]]-AVERAGE(I:I))/ _xlfn.STDEV.P(I:I)</f>
        <v>-0.48746627208791893</v>
      </c>
      <c r="K1679" t="str">
        <f>IF(ABS(moras__2[[#This Row],[Z-Score de edad]])&gt;1.96, "Atípico","Normal")</f>
        <v>Normal</v>
      </c>
      <c r="L1679">
        <f>(moras__2[[#This Row],[SALARIO]]-AVERAGE(C:C)) / _xlfn.STDEV.P(C:C)</f>
        <v>-0.28785937969675779</v>
      </c>
      <c r="M1679" t="str">
        <f>IF(ABS(moras__2[[#This Row],[Z-Score de salario]])&gt;1.96, "Atípico", "Normal")</f>
        <v>Normal</v>
      </c>
      <c r="N1679" s="5">
        <f t="shared" si="78"/>
        <v>424103</v>
      </c>
      <c r="O1679" s="5">
        <f t="shared" si="79"/>
        <v>35</v>
      </c>
      <c r="P1679" s="5" t="str">
        <f t="shared" si="80"/>
        <v>TRABAJADOR INDEPENDIENTE</v>
      </c>
      <c r="Q1679" s="5">
        <f>IF($H1679="SI", $O1679, _xludf.NA())</f>
        <v>35</v>
      </c>
      <c r="R1679" s="5" t="e">
        <f ca="1">IF($H1679="NO",$O1679, _xludf.NA())</f>
        <v>#NAME?</v>
      </c>
      <c r="S1679" s="5">
        <f>IF($H1679="SI",$N1679, _xludf.NA())</f>
        <v>424103</v>
      </c>
      <c r="T1679" s="5" t="e">
        <f ca="1">IF($H1679="NO",$N1679, _xludf.NA())</f>
        <v>#NAME?</v>
      </c>
    </row>
    <row r="1680" spans="1:20" x14ac:dyDescent="0.3">
      <c r="A1680">
        <v>1679</v>
      </c>
      <c r="B1680" t="s">
        <v>9</v>
      </c>
      <c r="C1680">
        <v>11000</v>
      </c>
      <c r="D1680" t="s">
        <v>10</v>
      </c>
      <c r="E1680" t="s">
        <v>16</v>
      </c>
      <c r="F1680" t="s">
        <v>12</v>
      </c>
      <c r="G1680" t="s">
        <v>13</v>
      </c>
      <c r="H1680" t="s">
        <v>12</v>
      </c>
      <c r="I1680">
        <v>32</v>
      </c>
      <c r="J1680">
        <f>(moras__2[[#This Row],[EDAD]]-AVERAGE(I:I))/ _xlfn.STDEV.P(I:I)</f>
        <v>-0.69921345080977548</v>
      </c>
      <c r="K1680" t="str">
        <f>IF(ABS(moras__2[[#This Row],[Z-Score de edad]])&gt;1.96, "Atípico","Normal")</f>
        <v>Normal</v>
      </c>
      <c r="L1680">
        <f>(moras__2[[#This Row],[SALARIO]]-AVERAGE(C:C)) / _xlfn.STDEV.P(C:C)</f>
        <v>-0.79728368233763225</v>
      </c>
      <c r="M1680" t="str">
        <f>IF(ABS(moras__2[[#This Row],[Z-Score de salario]])&gt;1.96, "Atípico", "Normal")</f>
        <v>Normal</v>
      </c>
      <c r="N1680" s="5">
        <f t="shared" si="78"/>
        <v>11000</v>
      </c>
      <c r="O1680" s="5">
        <f t="shared" si="79"/>
        <v>32</v>
      </c>
      <c r="P1680" s="5" t="str">
        <f t="shared" si="80"/>
        <v>ASALARIADO</v>
      </c>
      <c r="Q1680" s="5">
        <f>IF($H1680="SI", $O1680, _xludf.NA())</f>
        <v>32</v>
      </c>
      <c r="R1680" s="5" t="e">
        <f ca="1">IF($H1680="NO",$O1680, _xludf.NA())</f>
        <v>#NAME?</v>
      </c>
      <c r="S1680" s="5">
        <f>IF($H1680="SI",$N1680, _xludf.NA())</f>
        <v>11000</v>
      </c>
      <c r="T1680" s="5" t="e">
        <f ca="1">IF($H1680="NO",$N1680, _xludf.NA())</f>
        <v>#NAME?</v>
      </c>
    </row>
    <row r="1681" spans="1:20" x14ac:dyDescent="0.3">
      <c r="A1681">
        <v>1680</v>
      </c>
      <c r="B1681" t="s">
        <v>9</v>
      </c>
      <c r="C1681">
        <v>365500</v>
      </c>
      <c r="D1681" t="s">
        <v>10</v>
      </c>
      <c r="E1681" t="s">
        <v>16</v>
      </c>
      <c r="F1681" t="s">
        <v>12</v>
      </c>
      <c r="G1681" t="s">
        <v>13</v>
      </c>
      <c r="H1681" t="s">
        <v>13</v>
      </c>
      <c r="I1681">
        <v>32</v>
      </c>
      <c r="J1681">
        <f>(moras__2[[#This Row],[EDAD]]-AVERAGE(I:I))/ _xlfn.STDEV.P(I:I)</f>
        <v>-0.69921345080977548</v>
      </c>
      <c r="K1681" t="str">
        <f>IF(ABS(moras__2[[#This Row],[Z-Score de edad]])&gt;1.96, "Atípico","Normal")</f>
        <v>Normal</v>
      </c>
      <c r="L1681">
        <f>(moras__2[[#This Row],[SALARIO]]-AVERAGE(C:C)) / _xlfn.STDEV.P(C:C)</f>
        <v>-0.36012656828571304</v>
      </c>
      <c r="M1681" t="str">
        <f>IF(ABS(moras__2[[#This Row],[Z-Score de salario]])&gt;1.96, "Atípico", "Normal")</f>
        <v>Normal</v>
      </c>
      <c r="N1681" s="5">
        <f t="shared" si="78"/>
        <v>365500</v>
      </c>
      <c r="O1681" s="5">
        <f t="shared" si="79"/>
        <v>32</v>
      </c>
      <c r="P1681" s="5" t="str">
        <f t="shared" si="80"/>
        <v>ASALARIADO</v>
      </c>
      <c r="Q1681" s="5" t="e">
        <f ca="1">IF($H1681="SI", $O1681, _xludf.NA())</f>
        <v>#NAME?</v>
      </c>
      <c r="R1681" s="5">
        <f>IF($H1681="NO",$O1681, _xludf.NA())</f>
        <v>32</v>
      </c>
      <c r="S1681" s="5" t="e">
        <f ca="1">IF($H1681="SI",$N1681, _xludf.NA())</f>
        <v>#NAME?</v>
      </c>
      <c r="T1681" s="5">
        <f>IF($H1681="NO",$N1681, _xludf.NA())</f>
        <v>365500</v>
      </c>
    </row>
    <row r="1682" spans="1:20" x14ac:dyDescent="0.3">
      <c r="A1682">
        <v>1681</v>
      </c>
      <c r="B1682" t="s">
        <v>9</v>
      </c>
      <c r="C1682">
        <v>25600</v>
      </c>
      <c r="D1682" t="s">
        <v>10</v>
      </c>
      <c r="E1682" t="s">
        <v>16</v>
      </c>
      <c r="F1682" t="s">
        <v>12</v>
      </c>
      <c r="G1682" t="s">
        <v>12</v>
      </c>
      <c r="H1682" t="s">
        <v>12</v>
      </c>
      <c r="I1682">
        <v>45</v>
      </c>
      <c r="J1682">
        <f>(moras__2[[#This Row],[EDAD]]-AVERAGE(I:I))/ _xlfn.STDEV.P(I:I)</f>
        <v>0.2183576569849362</v>
      </c>
      <c r="K1682" t="str">
        <f>IF(ABS(moras__2[[#This Row],[Z-Score de edad]])&gt;1.96, "Atípico","Normal")</f>
        <v>Normal</v>
      </c>
      <c r="L1682">
        <f>(moras__2[[#This Row],[SALARIO]]-AVERAGE(C:C)) / _xlfn.STDEV.P(C:C)</f>
        <v>-0.77927946833154471</v>
      </c>
      <c r="M1682" t="str">
        <f>IF(ABS(moras__2[[#This Row],[Z-Score de salario]])&gt;1.96, "Atípico", "Normal")</f>
        <v>Normal</v>
      </c>
      <c r="N1682" s="5">
        <f t="shared" si="78"/>
        <v>25600</v>
      </c>
      <c r="O1682" s="5">
        <f t="shared" si="79"/>
        <v>45</v>
      </c>
      <c r="P1682" s="5" t="str">
        <f t="shared" si="80"/>
        <v>ASALARIADO</v>
      </c>
      <c r="Q1682" s="5">
        <f>IF($H1682="SI", $O1682, _xludf.NA())</f>
        <v>45</v>
      </c>
      <c r="R1682" s="5" t="e">
        <f ca="1">IF($H1682="NO",$O1682, _xludf.NA())</f>
        <v>#NAME?</v>
      </c>
      <c r="S1682" s="5">
        <f>IF($H1682="SI",$N1682, _xludf.NA())</f>
        <v>25600</v>
      </c>
      <c r="T1682" s="5" t="e">
        <f ca="1">IF($H1682="NO",$N1682, _xludf.NA())</f>
        <v>#NAME?</v>
      </c>
    </row>
    <row r="1683" spans="1:20" x14ac:dyDescent="0.3">
      <c r="A1683">
        <v>1682</v>
      </c>
      <c r="B1683" t="s">
        <v>9</v>
      </c>
      <c r="C1683">
        <v>276964.47999999998</v>
      </c>
      <c r="D1683" t="s">
        <v>10</v>
      </c>
      <c r="E1683" t="s">
        <v>16</v>
      </c>
      <c r="F1683" t="s">
        <v>12</v>
      </c>
      <c r="G1683" t="s">
        <v>13</v>
      </c>
      <c r="H1683" t="s">
        <v>13</v>
      </c>
      <c r="I1683">
        <v>25</v>
      </c>
      <c r="J1683">
        <f>(moras__2[[#This Row],[EDAD]]-AVERAGE(I:I))/ _xlfn.STDEV.P(I:I)</f>
        <v>-1.193290201160774</v>
      </c>
      <c r="K1683" t="str">
        <f>IF(ABS(moras__2[[#This Row],[Z-Score de edad]])&gt;1.96, "Atípico","Normal")</f>
        <v>Normal</v>
      </c>
      <c r="L1683">
        <f>(moras__2[[#This Row],[SALARIO]]-AVERAGE(C:C)) / _xlfn.STDEV.P(C:C)</f>
        <v>-0.4693055031638117</v>
      </c>
      <c r="M1683" t="str">
        <f>IF(ABS(moras__2[[#This Row],[Z-Score de salario]])&gt;1.96, "Atípico", "Normal")</f>
        <v>Normal</v>
      </c>
      <c r="N1683" s="5">
        <f t="shared" si="78"/>
        <v>276964.47999999998</v>
      </c>
      <c r="O1683" s="5">
        <f t="shared" si="79"/>
        <v>25</v>
      </c>
      <c r="P1683" s="5" t="str">
        <f t="shared" si="80"/>
        <v>ASALARIADO</v>
      </c>
      <c r="Q1683" s="5" t="e">
        <f ca="1">IF($H1683="SI", $O1683, _xludf.NA())</f>
        <v>#NAME?</v>
      </c>
      <c r="R1683" s="5">
        <f>IF($H1683="NO",$O1683, _xludf.NA())</f>
        <v>25</v>
      </c>
      <c r="S1683" s="5" t="e">
        <f ca="1">IF($H1683="SI",$N1683, _xludf.NA())</f>
        <v>#NAME?</v>
      </c>
      <c r="T1683" s="5">
        <f>IF($H1683="NO",$N1683, _xludf.NA())</f>
        <v>276964.47999999998</v>
      </c>
    </row>
    <row r="1684" spans="1:20" x14ac:dyDescent="0.3">
      <c r="A1684">
        <v>1683</v>
      </c>
      <c r="B1684" t="s">
        <v>9</v>
      </c>
      <c r="C1684">
        <v>103846.15</v>
      </c>
      <c r="D1684" t="s">
        <v>10</v>
      </c>
      <c r="E1684" t="s">
        <v>16</v>
      </c>
      <c r="F1684" t="s">
        <v>12</v>
      </c>
      <c r="G1684" t="s">
        <v>13</v>
      </c>
      <c r="H1684" t="s">
        <v>13</v>
      </c>
      <c r="I1684">
        <v>58</v>
      </c>
      <c r="J1684">
        <f>(moras__2[[#This Row],[EDAD]]-AVERAGE(I:I))/ _xlfn.STDEV.P(I:I)</f>
        <v>1.1359287647796479</v>
      </c>
      <c r="K1684" t="str">
        <f>IF(ABS(moras__2[[#This Row],[Z-Score de edad]])&gt;1.96, "Atípico","Normal")</f>
        <v>Normal</v>
      </c>
      <c r="L1684">
        <f>(moras__2[[#This Row],[SALARIO]]-AVERAGE(C:C)) / _xlfn.STDEV.P(C:C)</f>
        <v>-0.68278902793754304</v>
      </c>
      <c r="M1684" t="str">
        <f>IF(ABS(moras__2[[#This Row],[Z-Score de salario]])&gt;1.96, "Atípico", "Normal")</f>
        <v>Normal</v>
      </c>
      <c r="N1684" s="5">
        <f t="shared" si="78"/>
        <v>103846.15</v>
      </c>
      <c r="O1684" s="5">
        <f t="shared" si="79"/>
        <v>58</v>
      </c>
      <c r="P1684" s="5" t="str">
        <f t="shared" si="80"/>
        <v>ASALARIADO</v>
      </c>
      <c r="Q1684" s="5" t="e">
        <f ca="1">IF($H1684="SI", $O1684, _xludf.NA())</f>
        <v>#NAME?</v>
      </c>
      <c r="R1684" s="5">
        <f>IF($H1684="NO",$O1684, _xludf.NA())</f>
        <v>58</v>
      </c>
      <c r="S1684" s="5" t="e">
        <f ca="1">IF($H1684="SI",$N1684, _xludf.NA())</f>
        <v>#NAME?</v>
      </c>
      <c r="T1684" s="5">
        <f>IF($H1684="NO",$N1684, _xludf.NA())</f>
        <v>103846.15</v>
      </c>
    </row>
    <row r="1685" spans="1:20" x14ac:dyDescent="0.3">
      <c r="A1685">
        <v>1684</v>
      </c>
      <c r="B1685" t="s">
        <v>9</v>
      </c>
      <c r="C1685">
        <v>249691.35</v>
      </c>
      <c r="D1685" t="s">
        <v>10</v>
      </c>
      <c r="E1685" t="s">
        <v>16</v>
      </c>
      <c r="F1685" t="s">
        <v>12</v>
      </c>
      <c r="G1685" t="s">
        <v>13</v>
      </c>
      <c r="H1685" t="s">
        <v>13</v>
      </c>
      <c r="I1685">
        <v>24</v>
      </c>
      <c r="J1685">
        <f>(moras__2[[#This Row],[EDAD]]-AVERAGE(I:I))/ _xlfn.STDEV.P(I:I)</f>
        <v>-1.2638725940680595</v>
      </c>
      <c r="K1685" t="str">
        <f>IF(ABS(moras__2[[#This Row],[Z-Score de edad]])&gt;1.96, "Atípico","Normal")</f>
        <v>Normal</v>
      </c>
      <c r="L1685">
        <f>(moras__2[[#This Row],[SALARIO]]-AVERAGE(C:C)) / _xlfn.STDEV.P(C:C)</f>
        <v>-0.50293778187174631</v>
      </c>
      <c r="M1685" t="str">
        <f>IF(ABS(moras__2[[#This Row],[Z-Score de salario]])&gt;1.96, "Atípico", "Normal")</f>
        <v>Normal</v>
      </c>
      <c r="N1685" s="5">
        <f t="shared" si="78"/>
        <v>249691.35</v>
      </c>
      <c r="O1685" s="5">
        <f t="shared" si="79"/>
        <v>24</v>
      </c>
      <c r="P1685" s="5" t="str">
        <f t="shared" si="80"/>
        <v>ASALARIADO</v>
      </c>
      <c r="Q1685" s="5" t="e">
        <f ca="1">IF($H1685="SI", $O1685, _xludf.NA())</f>
        <v>#NAME?</v>
      </c>
      <c r="R1685" s="5">
        <f>IF($H1685="NO",$O1685, _xludf.NA())</f>
        <v>24</v>
      </c>
      <c r="S1685" s="5" t="e">
        <f ca="1">IF($H1685="SI",$N1685, _xludf.NA())</f>
        <v>#NAME?</v>
      </c>
      <c r="T1685" s="5">
        <f>IF($H1685="NO",$N1685, _xludf.NA())</f>
        <v>249691.35</v>
      </c>
    </row>
    <row r="1686" spans="1:20" x14ac:dyDescent="0.3">
      <c r="A1686">
        <v>1685</v>
      </c>
      <c r="B1686" t="s">
        <v>9</v>
      </c>
      <c r="C1686">
        <v>306480.65999999997</v>
      </c>
      <c r="D1686" t="s">
        <v>10</v>
      </c>
      <c r="E1686" t="s">
        <v>11</v>
      </c>
      <c r="F1686" t="s">
        <v>12</v>
      </c>
      <c r="G1686" t="s">
        <v>13</v>
      </c>
      <c r="H1686" t="s">
        <v>13</v>
      </c>
      <c r="I1686">
        <v>25</v>
      </c>
      <c r="J1686">
        <f>(moras__2[[#This Row],[EDAD]]-AVERAGE(I:I))/ _xlfn.STDEV.P(I:I)</f>
        <v>-1.193290201160774</v>
      </c>
      <c r="K1686" t="str">
        <f>IF(ABS(moras__2[[#This Row],[Z-Score de edad]])&gt;1.96, "Atípico","Normal")</f>
        <v>Normal</v>
      </c>
      <c r="L1686">
        <f>(moras__2[[#This Row],[SALARIO]]-AVERAGE(C:C)) / _xlfn.STDEV.P(C:C)</f>
        <v>-0.43290717293352404</v>
      </c>
      <c r="M1686" t="str">
        <f>IF(ABS(moras__2[[#This Row],[Z-Score de salario]])&gt;1.96, "Atípico", "Normal")</f>
        <v>Normal</v>
      </c>
      <c r="N1686" s="5">
        <f t="shared" si="78"/>
        <v>306480.65999999997</v>
      </c>
      <c r="O1686" s="5">
        <f t="shared" si="79"/>
        <v>25</v>
      </c>
      <c r="P1686" s="5" t="str">
        <f t="shared" si="80"/>
        <v>ASALARIADO</v>
      </c>
      <c r="Q1686" s="5" t="e">
        <f ca="1">IF($H1686="SI", $O1686, _xludf.NA())</f>
        <v>#NAME?</v>
      </c>
      <c r="R1686" s="5">
        <f>IF($H1686="NO",$O1686, _xludf.NA())</f>
        <v>25</v>
      </c>
      <c r="S1686" s="5" t="e">
        <f ca="1">IF($H1686="SI",$N1686, _xludf.NA())</f>
        <v>#NAME?</v>
      </c>
      <c r="T1686" s="5">
        <f>IF($H1686="NO",$N1686, _xludf.NA())</f>
        <v>306480.65999999997</v>
      </c>
    </row>
    <row r="1687" spans="1:20" x14ac:dyDescent="0.3">
      <c r="A1687">
        <v>1686</v>
      </c>
      <c r="B1687" t="s">
        <v>9</v>
      </c>
      <c r="C1687">
        <v>280000</v>
      </c>
      <c r="D1687" t="s">
        <v>10</v>
      </c>
      <c r="E1687" t="s">
        <v>16</v>
      </c>
      <c r="F1687" t="s">
        <v>12</v>
      </c>
      <c r="G1687" t="s">
        <v>13</v>
      </c>
      <c r="H1687" t="s">
        <v>13</v>
      </c>
      <c r="I1687">
        <v>85</v>
      </c>
      <c r="J1687">
        <f>(moras__2[[#This Row],[EDAD]]-AVERAGE(I:I))/ _xlfn.STDEV.P(I:I)</f>
        <v>3.0416533732763567</v>
      </c>
      <c r="K1687" t="str">
        <f>IF(ABS(moras__2[[#This Row],[Z-Score de edad]])&gt;1.96, "Atípico","Normal")</f>
        <v>Atípico</v>
      </c>
      <c r="L1687">
        <f>(moras__2[[#This Row],[SALARIO]]-AVERAGE(C:C)) / _xlfn.STDEV.P(C:C)</f>
        <v>-0.46556220510218438</v>
      </c>
      <c r="M1687" t="str">
        <f>IF(ABS(moras__2[[#This Row],[Z-Score de salario]])&gt;1.96, "Atípico", "Normal")</f>
        <v>Normal</v>
      </c>
      <c r="N1687" s="5">
        <f t="shared" si="78"/>
        <v>280000</v>
      </c>
      <c r="O1687" s="5">
        <f t="shared" si="79"/>
        <v>85</v>
      </c>
      <c r="P1687" s="5" t="str">
        <f t="shared" si="80"/>
        <v>ASALARIADO</v>
      </c>
      <c r="Q1687" s="5" t="e">
        <f ca="1">IF($H1687="SI", $O1687, _xludf.NA())</f>
        <v>#NAME?</v>
      </c>
      <c r="R1687" s="5">
        <f>IF($H1687="NO",$O1687, _xludf.NA())</f>
        <v>85</v>
      </c>
      <c r="S1687" s="5" t="e">
        <f ca="1">IF($H1687="SI",$N1687, _xludf.NA())</f>
        <v>#NAME?</v>
      </c>
      <c r="T1687" s="5">
        <f>IF($H1687="NO",$N1687, _xludf.NA())</f>
        <v>280000</v>
      </c>
    </row>
    <row r="1688" spans="1:20" x14ac:dyDescent="0.3">
      <c r="A1688">
        <v>1687</v>
      </c>
      <c r="B1688" t="s">
        <v>9</v>
      </c>
      <c r="C1688">
        <v>165000</v>
      </c>
      <c r="D1688" t="s">
        <v>10</v>
      </c>
      <c r="E1688" t="s">
        <v>16</v>
      </c>
      <c r="F1688" t="s">
        <v>12</v>
      </c>
      <c r="G1688" t="s">
        <v>13</v>
      </c>
      <c r="H1688" t="s">
        <v>13</v>
      </c>
      <c r="I1688">
        <v>38</v>
      </c>
      <c r="J1688">
        <f>(moras__2[[#This Row],[EDAD]]-AVERAGE(I:I))/ _xlfn.STDEV.P(I:I)</f>
        <v>-0.27571909336606237</v>
      </c>
      <c r="K1688" t="str">
        <f>IF(ABS(moras__2[[#This Row],[Z-Score de edad]])&gt;1.96, "Atípico","Normal")</f>
        <v>Normal</v>
      </c>
      <c r="L1688">
        <f>(moras__2[[#This Row],[SALARIO]]-AVERAGE(C:C)) / _xlfn.STDEV.P(C:C)</f>
        <v>-0.60737621953369558</v>
      </c>
      <c r="M1688" t="str">
        <f>IF(ABS(moras__2[[#This Row],[Z-Score de salario]])&gt;1.96, "Atípico", "Normal")</f>
        <v>Normal</v>
      </c>
      <c r="N1688" s="5">
        <f t="shared" si="78"/>
        <v>165000</v>
      </c>
      <c r="O1688" s="5">
        <f t="shared" si="79"/>
        <v>38</v>
      </c>
      <c r="P1688" s="5" t="str">
        <f t="shared" si="80"/>
        <v>ASALARIADO</v>
      </c>
      <c r="Q1688" s="5" t="e">
        <f ca="1">IF($H1688="SI", $O1688, _xludf.NA())</f>
        <v>#NAME?</v>
      </c>
      <c r="R1688" s="5">
        <f>IF($H1688="NO",$O1688, _xludf.NA())</f>
        <v>38</v>
      </c>
      <c r="S1688" s="5" t="e">
        <f ca="1">IF($H1688="SI",$N1688, _xludf.NA())</f>
        <v>#NAME?</v>
      </c>
      <c r="T1688" s="5">
        <f>IF($H1688="NO",$N1688, _xludf.NA())</f>
        <v>165000</v>
      </c>
    </row>
    <row r="1689" spans="1:20" x14ac:dyDescent="0.3">
      <c r="A1689">
        <v>1688</v>
      </c>
      <c r="B1689" t="s">
        <v>15</v>
      </c>
      <c r="C1689">
        <v>296265.63</v>
      </c>
      <c r="D1689" t="s">
        <v>10</v>
      </c>
      <c r="E1689" t="s">
        <v>16</v>
      </c>
      <c r="F1689" t="s">
        <v>12</v>
      </c>
      <c r="G1689" t="s">
        <v>13</v>
      </c>
      <c r="H1689" t="s">
        <v>12</v>
      </c>
      <c r="I1689">
        <v>38</v>
      </c>
      <c r="J1689">
        <f>(moras__2[[#This Row],[EDAD]]-AVERAGE(I:I))/ _xlfn.STDEV.P(I:I)</f>
        <v>-0.27571909336606237</v>
      </c>
      <c r="K1689" t="str">
        <f>IF(ABS(moras__2[[#This Row],[Z-Score de edad]])&gt;1.96, "Atípico","Normal")</f>
        <v>Normal</v>
      </c>
      <c r="L1689">
        <f>(moras__2[[#This Row],[SALARIO]]-AVERAGE(C:C)) / _xlfn.STDEV.P(C:C)</f>
        <v>-0.44550399390603113</v>
      </c>
      <c r="M1689" t="str">
        <f>IF(ABS(moras__2[[#This Row],[Z-Score de salario]])&gt;1.96, "Atípico", "Normal")</f>
        <v>Normal</v>
      </c>
      <c r="N1689" s="5">
        <f t="shared" si="78"/>
        <v>296265.63</v>
      </c>
      <c r="O1689" s="5">
        <f t="shared" si="79"/>
        <v>38</v>
      </c>
      <c r="P1689" s="5" t="str">
        <f t="shared" si="80"/>
        <v>ASALARIADO</v>
      </c>
      <c r="Q1689" s="5">
        <f>IF($H1689="SI", $O1689, _xludf.NA())</f>
        <v>38</v>
      </c>
      <c r="R1689" s="5" t="e">
        <f ca="1">IF($H1689="NO",$O1689, _xludf.NA())</f>
        <v>#NAME?</v>
      </c>
      <c r="S1689" s="5">
        <f>IF($H1689="SI",$N1689, _xludf.NA())</f>
        <v>296265.63</v>
      </c>
      <c r="T1689" s="5" t="e">
        <f ca="1">IF($H1689="NO",$N1689, _xludf.NA())</f>
        <v>#NAME?</v>
      </c>
    </row>
    <row r="1690" spans="1:20" x14ac:dyDescent="0.3">
      <c r="A1690">
        <v>1689</v>
      </c>
      <c r="B1690" t="s">
        <v>15</v>
      </c>
      <c r="C1690">
        <v>1766548</v>
      </c>
      <c r="D1690" t="s">
        <v>10</v>
      </c>
      <c r="E1690" t="s">
        <v>16</v>
      </c>
      <c r="F1690" t="s">
        <v>12</v>
      </c>
      <c r="G1690" t="s">
        <v>13</v>
      </c>
      <c r="H1690" t="s">
        <v>13</v>
      </c>
      <c r="I1690">
        <v>32</v>
      </c>
      <c r="J1690">
        <f>(moras__2[[#This Row],[EDAD]]-AVERAGE(I:I))/ _xlfn.STDEV.P(I:I)</f>
        <v>-0.69921345080977548</v>
      </c>
      <c r="K1690" t="str">
        <f>IF(ABS(moras__2[[#This Row],[Z-Score de edad]])&gt;1.96, "Atípico","Normal")</f>
        <v>Normal</v>
      </c>
      <c r="L1690">
        <f>(moras__2[[#This Row],[SALARIO]]-AVERAGE(C:C)) / _xlfn.STDEV.P(C:C)</f>
        <v>1.367597269029416</v>
      </c>
      <c r="M1690" t="str">
        <f>IF(ABS(moras__2[[#This Row],[Z-Score de salario]])&gt;1.96, "Atípico", "Normal")</f>
        <v>Normal</v>
      </c>
      <c r="N1690" s="5">
        <f t="shared" si="78"/>
        <v>1766548</v>
      </c>
      <c r="O1690" s="5">
        <f t="shared" si="79"/>
        <v>32</v>
      </c>
      <c r="P1690" s="5" t="str">
        <f t="shared" si="80"/>
        <v>ASALARIADO</v>
      </c>
      <c r="Q1690" s="5" t="e">
        <f ca="1">IF($H1690="SI", $O1690, _xludf.NA())</f>
        <v>#NAME?</v>
      </c>
      <c r="R1690" s="5">
        <f>IF($H1690="NO",$O1690, _xludf.NA())</f>
        <v>32</v>
      </c>
      <c r="S1690" s="5" t="e">
        <f ca="1">IF($H1690="SI",$N1690, _xludf.NA())</f>
        <v>#NAME?</v>
      </c>
      <c r="T1690" s="5">
        <f>IF($H1690="NO",$N1690, _xludf.NA())</f>
        <v>1766548</v>
      </c>
    </row>
    <row r="1691" spans="1:20" x14ac:dyDescent="0.3">
      <c r="A1691">
        <v>1690</v>
      </c>
      <c r="B1691" t="s">
        <v>9</v>
      </c>
      <c r="C1691">
        <v>297046</v>
      </c>
      <c r="D1691" t="s">
        <v>17</v>
      </c>
      <c r="E1691" t="s">
        <v>16</v>
      </c>
      <c r="F1691" t="s">
        <v>12</v>
      </c>
      <c r="G1691" t="s">
        <v>13</v>
      </c>
      <c r="H1691" t="s">
        <v>13</v>
      </c>
      <c r="I1691">
        <v>21</v>
      </c>
      <c r="J1691">
        <f>(moras__2[[#This Row],[EDAD]]-AVERAGE(I:I))/ _xlfn.STDEV.P(I:I)</f>
        <v>-1.4756197727899161</v>
      </c>
      <c r="K1691" t="str">
        <f>IF(ABS(moras__2[[#This Row],[Z-Score de edad]])&gt;1.96, "Atípico","Normal")</f>
        <v>Normal</v>
      </c>
      <c r="L1691">
        <f>(moras__2[[#This Row],[SALARIO]]-AVERAGE(C:C)) / _xlfn.STDEV.P(C:C)</f>
        <v>-0.44454166866740574</v>
      </c>
      <c r="M1691" t="str">
        <f>IF(ABS(moras__2[[#This Row],[Z-Score de salario]])&gt;1.96, "Atípico", "Normal")</f>
        <v>Normal</v>
      </c>
      <c r="N1691" s="5">
        <f t="shared" si="78"/>
        <v>297046</v>
      </c>
      <c r="O1691" s="5">
        <f t="shared" si="79"/>
        <v>21</v>
      </c>
      <c r="P1691" s="5" t="str">
        <f t="shared" si="80"/>
        <v>ASEGURADO VOLUNTARIO</v>
      </c>
      <c r="Q1691" s="5" t="e">
        <f ca="1">IF($H1691="SI", $O1691, _xludf.NA())</f>
        <v>#NAME?</v>
      </c>
      <c r="R1691" s="5">
        <f>IF($H1691="NO",$O1691, _xludf.NA())</f>
        <v>21</v>
      </c>
      <c r="S1691" s="5" t="e">
        <f ca="1">IF($H1691="SI",$N1691, _xludf.NA())</f>
        <v>#NAME?</v>
      </c>
      <c r="T1691" s="5">
        <f>IF($H1691="NO",$N1691, _xludf.NA())</f>
        <v>297046</v>
      </c>
    </row>
    <row r="1692" spans="1:20" x14ac:dyDescent="0.3">
      <c r="A1692">
        <v>1691</v>
      </c>
      <c r="B1692" t="s">
        <v>9</v>
      </c>
      <c r="C1692">
        <v>278030</v>
      </c>
      <c r="D1692" t="s">
        <v>19</v>
      </c>
      <c r="E1692" t="s">
        <v>16</v>
      </c>
      <c r="F1692" t="s">
        <v>12</v>
      </c>
      <c r="G1692" t="s">
        <v>13</v>
      </c>
      <c r="H1692" t="s">
        <v>13</v>
      </c>
      <c r="I1692">
        <v>36</v>
      </c>
      <c r="J1692">
        <f>(moras__2[[#This Row],[EDAD]]-AVERAGE(I:I))/ _xlfn.STDEV.P(I:I)</f>
        <v>-0.41688387918063341</v>
      </c>
      <c r="K1692" t="str">
        <f>IF(ABS(moras__2[[#This Row],[Z-Score de edad]])&gt;1.96, "Atípico","Normal")</f>
        <v>Normal</v>
      </c>
      <c r="L1692">
        <f>(moras__2[[#This Row],[SALARIO]]-AVERAGE(C:C)) / _xlfn.STDEV.P(C:C)</f>
        <v>-0.46799154082766331</v>
      </c>
      <c r="M1692" t="str">
        <f>IF(ABS(moras__2[[#This Row],[Z-Score de salario]])&gt;1.96, "Atípico", "Normal")</f>
        <v>Normal</v>
      </c>
      <c r="N1692" s="5">
        <f t="shared" si="78"/>
        <v>278030</v>
      </c>
      <c r="O1692" s="5">
        <f t="shared" si="79"/>
        <v>36</v>
      </c>
      <c r="P1692" s="5" t="str">
        <f t="shared" si="80"/>
        <v>CONVENIOS ESPECIALES DE TRABAJADORES INDEPENDIENTES</v>
      </c>
      <c r="Q1692" s="5" t="e">
        <f ca="1">IF($H1692="SI", $O1692, _xludf.NA())</f>
        <v>#NAME?</v>
      </c>
      <c r="R1692" s="5">
        <f>IF($H1692="NO",$O1692, _xludf.NA())</f>
        <v>36</v>
      </c>
      <c r="S1692" s="5" t="e">
        <f ca="1">IF($H1692="SI",$N1692, _xludf.NA())</f>
        <v>#NAME?</v>
      </c>
      <c r="T1692" s="5">
        <f>IF($H1692="NO",$N1692, _xludf.NA())</f>
        <v>278030</v>
      </c>
    </row>
    <row r="1693" spans="1:20" x14ac:dyDescent="0.3">
      <c r="A1693">
        <v>1692</v>
      </c>
      <c r="B1693" t="s">
        <v>9</v>
      </c>
      <c r="C1693">
        <v>838098</v>
      </c>
      <c r="D1693" t="s">
        <v>10</v>
      </c>
      <c r="E1693" t="s">
        <v>16</v>
      </c>
      <c r="F1693" t="s">
        <v>12</v>
      </c>
      <c r="G1693" t="s">
        <v>13</v>
      </c>
      <c r="H1693" t="s">
        <v>13</v>
      </c>
      <c r="I1693">
        <v>40</v>
      </c>
      <c r="J1693">
        <f>(moras__2[[#This Row],[EDAD]]-AVERAGE(I:I))/ _xlfn.STDEV.P(I:I)</f>
        <v>-0.13455430755149136</v>
      </c>
      <c r="K1693" t="str">
        <f>IF(ABS(moras__2[[#This Row],[Z-Score de edad]])&gt;1.96, "Atípico","Normal")</f>
        <v>Normal</v>
      </c>
      <c r="L1693">
        <f>(moras__2[[#This Row],[SALARIO]]-AVERAGE(C:C)) / _xlfn.STDEV.P(C:C)</f>
        <v>0.22266490642996797</v>
      </c>
      <c r="M1693" t="str">
        <f>IF(ABS(moras__2[[#This Row],[Z-Score de salario]])&gt;1.96, "Atípico", "Normal")</f>
        <v>Normal</v>
      </c>
      <c r="N1693" s="5">
        <f t="shared" si="78"/>
        <v>838098</v>
      </c>
      <c r="O1693" s="5">
        <f t="shared" si="79"/>
        <v>40</v>
      </c>
      <c r="P1693" s="5" t="str">
        <f t="shared" si="80"/>
        <v>ASALARIADO</v>
      </c>
      <c r="Q1693" s="5" t="e">
        <f ca="1">IF($H1693="SI", $O1693, _xludf.NA())</f>
        <v>#NAME?</v>
      </c>
      <c r="R1693" s="5">
        <f>IF($H1693="NO",$O1693, _xludf.NA())</f>
        <v>40</v>
      </c>
      <c r="S1693" s="5" t="e">
        <f ca="1">IF($H1693="SI",$N1693, _xludf.NA())</f>
        <v>#NAME?</v>
      </c>
      <c r="T1693" s="5">
        <f>IF($H1693="NO",$N1693, _xludf.NA())</f>
        <v>838098</v>
      </c>
    </row>
    <row r="1694" spans="1:20" x14ac:dyDescent="0.3">
      <c r="A1694">
        <v>1693</v>
      </c>
      <c r="B1694" t="s">
        <v>9</v>
      </c>
      <c r="C1694">
        <v>594092</v>
      </c>
      <c r="D1694" t="s">
        <v>18</v>
      </c>
      <c r="E1694" t="s">
        <v>16</v>
      </c>
      <c r="F1694" t="s">
        <v>12</v>
      </c>
      <c r="G1694" t="s">
        <v>13</v>
      </c>
      <c r="H1694" t="s">
        <v>13</v>
      </c>
      <c r="I1694">
        <v>68</v>
      </c>
      <c r="J1694">
        <f>(moras__2[[#This Row],[EDAD]]-AVERAGE(I:I))/ _xlfn.STDEV.P(I:I)</f>
        <v>1.8417526938525031</v>
      </c>
      <c r="K1694" t="str">
        <f>IF(ABS(moras__2[[#This Row],[Z-Score de edad]])&gt;1.96, "Atípico","Normal")</f>
        <v>Normal</v>
      </c>
      <c r="L1694">
        <f>(moras__2[[#This Row],[SALARIO]]-AVERAGE(C:C)) / _xlfn.STDEV.P(C:C)</f>
        <v>-7.8234836225469548E-2</v>
      </c>
      <c r="M1694" t="str">
        <f>IF(ABS(moras__2[[#This Row],[Z-Score de salario]])&gt;1.96, "Atípico", "Normal")</f>
        <v>Normal</v>
      </c>
      <c r="N1694" s="5">
        <f t="shared" si="78"/>
        <v>594092</v>
      </c>
      <c r="O1694" s="5">
        <f t="shared" si="79"/>
        <v>68</v>
      </c>
      <c r="P1694" s="5" t="str">
        <f t="shared" si="80"/>
        <v>TRABAJADOR INDEPENDIENTE</v>
      </c>
      <c r="Q1694" s="5" t="e">
        <f ca="1">IF($H1694="SI", $O1694, _xludf.NA())</f>
        <v>#NAME?</v>
      </c>
      <c r="R1694" s="5">
        <f>IF($H1694="NO",$O1694, _xludf.NA())</f>
        <v>68</v>
      </c>
      <c r="S1694" s="5" t="e">
        <f ca="1">IF($H1694="SI",$N1694, _xludf.NA())</f>
        <v>#NAME?</v>
      </c>
      <c r="T1694" s="5">
        <f>IF($H1694="NO",$N1694, _xludf.NA())</f>
        <v>594092</v>
      </c>
    </row>
    <row r="1695" spans="1:20" x14ac:dyDescent="0.3">
      <c r="A1695">
        <v>1694</v>
      </c>
      <c r="B1695" t="s">
        <v>15</v>
      </c>
      <c r="C1695">
        <v>615805.6</v>
      </c>
      <c r="D1695" t="s">
        <v>10</v>
      </c>
      <c r="E1695" t="s">
        <v>16</v>
      </c>
      <c r="F1695" t="s">
        <v>12</v>
      </c>
      <c r="G1695" t="s">
        <v>13</v>
      </c>
      <c r="H1695" t="s">
        <v>13</v>
      </c>
      <c r="I1695">
        <v>29</v>
      </c>
      <c r="J1695">
        <f>(moras__2[[#This Row],[EDAD]]-AVERAGE(I:I))/ _xlfn.STDEV.P(I:I)</f>
        <v>-0.91096062953163204</v>
      </c>
      <c r="K1695" t="str">
        <f>IF(ABS(moras__2[[#This Row],[Z-Score de edad]])&gt;1.96, "Atípico","Normal")</f>
        <v>Normal</v>
      </c>
      <c r="L1695">
        <f>(moras__2[[#This Row],[SALARIO]]-AVERAGE(C:C)) / _xlfn.STDEV.P(C:C)</f>
        <v>-5.145837723625165E-2</v>
      </c>
      <c r="M1695" t="str">
        <f>IF(ABS(moras__2[[#This Row],[Z-Score de salario]])&gt;1.96, "Atípico", "Normal")</f>
        <v>Normal</v>
      </c>
      <c r="N1695" s="5">
        <f t="shared" si="78"/>
        <v>615805.6</v>
      </c>
      <c r="O1695" s="5">
        <f t="shared" si="79"/>
        <v>29</v>
      </c>
      <c r="P1695" s="5" t="str">
        <f t="shared" si="80"/>
        <v>ASALARIADO</v>
      </c>
      <c r="Q1695" s="5" t="e">
        <f ca="1">IF($H1695="SI", $O1695, _xludf.NA())</f>
        <v>#NAME?</v>
      </c>
      <c r="R1695" s="5">
        <f>IF($H1695="NO",$O1695, _xludf.NA())</f>
        <v>29</v>
      </c>
      <c r="S1695" s="5" t="e">
        <f ca="1">IF($H1695="SI",$N1695, _xludf.NA())</f>
        <v>#NAME?</v>
      </c>
      <c r="T1695" s="5">
        <f>IF($H1695="NO",$N1695, _xludf.NA())</f>
        <v>615805.6</v>
      </c>
    </row>
    <row r="1696" spans="1:20" x14ac:dyDescent="0.3">
      <c r="A1696">
        <v>1695</v>
      </c>
      <c r="B1696" t="s">
        <v>9</v>
      </c>
      <c r="C1696">
        <v>625322.5</v>
      </c>
      <c r="D1696" t="s">
        <v>10</v>
      </c>
      <c r="E1696" t="s">
        <v>16</v>
      </c>
      <c r="F1696" t="s">
        <v>12</v>
      </c>
      <c r="G1696" t="s">
        <v>13</v>
      </c>
      <c r="H1696" t="s">
        <v>13</v>
      </c>
      <c r="I1696">
        <v>54</v>
      </c>
      <c r="J1696">
        <f>(moras__2[[#This Row],[EDAD]]-AVERAGE(I:I))/ _xlfn.STDEV.P(I:I)</f>
        <v>0.85359919315050581</v>
      </c>
      <c r="K1696" t="str">
        <f>IF(ABS(moras__2[[#This Row],[Z-Score de edad]])&gt;1.96, "Atípico","Normal")</f>
        <v>Normal</v>
      </c>
      <c r="L1696">
        <f>(moras__2[[#This Row],[SALARIO]]-AVERAGE(C:C)) / _xlfn.STDEV.P(C:C)</f>
        <v>-3.9722465984571201E-2</v>
      </c>
      <c r="M1696" t="str">
        <f>IF(ABS(moras__2[[#This Row],[Z-Score de salario]])&gt;1.96, "Atípico", "Normal")</f>
        <v>Normal</v>
      </c>
      <c r="N1696" s="5">
        <f t="shared" si="78"/>
        <v>625322.5</v>
      </c>
      <c r="O1696" s="5">
        <f t="shared" si="79"/>
        <v>54</v>
      </c>
      <c r="P1696" s="5" t="str">
        <f t="shared" si="80"/>
        <v>ASALARIADO</v>
      </c>
      <c r="Q1696" s="5" t="e">
        <f ca="1">IF($H1696="SI", $O1696, _xludf.NA())</f>
        <v>#NAME?</v>
      </c>
      <c r="R1696" s="5">
        <f>IF($H1696="NO",$O1696, _xludf.NA())</f>
        <v>54</v>
      </c>
      <c r="S1696" s="5" t="e">
        <f ca="1">IF($H1696="SI",$N1696, _xludf.NA())</f>
        <v>#NAME?</v>
      </c>
      <c r="T1696" s="5">
        <f>IF($H1696="NO",$N1696, _xludf.NA())</f>
        <v>625322.5</v>
      </c>
    </row>
    <row r="1697" spans="1:20" x14ac:dyDescent="0.3">
      <c r="A1697">
        <v>1696</v>
      </c>
      <c r="B1697" t="s">
        <v>9</v>
      </c>
      <c r="C1697">
        <v>364086</v>
      </c>
      <c r="D1697" t="s">
        <v>18</v>
      </c>
      <c r="E1697" t="s">
        <v>16</v>
      </c>
      <c r="F1697" t="s">
        <v>12</v>
      </c>
      <c r="G1697" t="s">
        <v>12</v>
      </c>
      <c r="H1697" t="s">
        <v>12</v>
      </c>
      <c r="I1697">
        <v>31</v>
      </c>
      <c r="J1697">
        <f>(moras__2[[#This Row],[EDAD]]-AVERAGE(I:I))/ _xlfn.STDEV.P(I:I)</f>
        <v>-0.769795843717061</v>
      </c>
      <c r="K1697" t="str">
        <f>IF(ABS(moras__2[[#This Row],[Z-Score de edad]])&gt;1.96, "Atípico","Normal")</f>
        <v>Normal</v>
      </c>
      <c r="L1697">
        <f>(moras__2[[#This Row],[SALARIO]]-AVERAGE(C:C)) / _xlfn.STDEV.P(C:C)</f>
        <v>-0.36187026408054918</v>
      </c>
      <c r="M1697" t="str">
        <f>IF(ABS(moras__2[[#This Row],[Z-Score de salario]])&gt;1.96, "Atípico", "Normal")</f>
        <v>Normal</v>
      </c>
      <c r="N1697" s="5">
        <f t="shared" si="78"/>
        <v>364086</v>
      </c>
      <c r="O1697" s="5">
        <f t="shared" si="79"/>
        <v>31</v>
      </c>
      <c r="P1697" s="5" t="str">
        <f t="shared" si="80"/>
        <v>TRABAJADOR INDEPENDIENTE</v>
      </c>
      <c r="Q1697" s="5">
        <f>IF($H1697="SI", $O1697, _xludf.NA())</f>
        <v>31</v>
      </c>
      <c r="R1697" s="5" t="e">
        <f ca="1">IF($H1697="NO",$O1697, _xludf.NA())</f>
        <v>#NAME?</v>
      </c>
      <c r="S1697" s="5">
        <f>IF($H1697="SI",$N1697, _xludf.NA())</f>
        <v>364086</v>
      </c>
      <c r="T1697" s="5" t="e">
        <f ca="1">IF($H1697="NO",$N1697, _xludf.NA())</f>
        <v>#NAME?</v>
      </c>
    </row>
    <row r="1698" spans="1:20" x14ac:dyDescent="0.3">
      <c r="A1698">
        <v>1697</v>
      </c>
      <c r="B1698" t="s">
        <v>9</v>
      </c>
      <c r="C1698">
        <v>976390</v>
      </c>
      <c r="D1698" t="s">
        <v>10</v>
      </c>
      <c r="E1698" t="s">
        <v>11</v>
      </c>
      <c r="F1698" t="s">
        <v>12</v>
      </c>
      <c r="G1698" t="s">
        <v>13</v>
      </c>
      <c r="H1698" t="s">
        <v>13</v>
      </c>
      <c r="I1698">
        <v>32</v>
      </c>
      <c r="J1698">
        <f>(moras__2[[#This Row],[EDAD]]-AVERAGE(I:I))/ _xlfn.STDEV.P(I:I)</f>
        <v>-0.69921345080977548</v>
      </c>
      <c r="K1698" t="str">
        <f>IF(ABS(moras__2[[#This Row],[Z-Score de edad]])&gt;1.96, "Atípico","Normal")</f>
        <v>Normal</v>
      </c>
      <c r="L1698">
        <f>(moras__2[[#This Row],[SALARIO]]-AVERAGE(C:C)) / _xlfn.STDEV.P(C:C)</f>
        <v>0.39320180802790311</v>
      </c>
      <c r="M1698" t="str">
        <f>IF(ABS(moras__2[[#This Row],[Z-Score de salario]])&gt;1.96, "Atípico", "Normal")</f>
        <v>Normal</v>
      </c>
      <c r="N1698" s="5">
        <f t="shared" si="78"/>
        <v>976390</v>
      </c>
      <c r="O1698" s="5">
        <f t="shared" si="79"/>
        <v>32</v>
      </c>
      <c r="P1698" s="5" t="str">
        <f t="shared" si="80"/>
        <v>ASALARIADO</v>
      </c>
      <c r="Q1698" s="5" t="e">
        <f ca="1">IF($H1698="SI", $O1698, _xludf.NA())</f>
        <v>#NAME?</v>
      </c>
      <c r="R1698" s="5">
        <f>IF($H1698="NO",$O1698, _xludf.NA())</f>
        <v>32</v>
      </c>
      <c r="S1698" s="5" t="e">
        <f ca="1">IF($H1698="SI",$N1698, _xludf.NA())</f>
        <v>#NAME?</v>
      </c>
      <c r="T1698" s="5">
        <f>IF($H1698="NO",$N1698, _xludf.NA())</f>
        <v>976390</v>
      </c>
    </row>
    <row r="1699" spans="1:20" x14ac:dyDescent="0.3">
      <c r="A1699">
        <v>1698</v>
      </c>
      <c r="B1699" t="s">
        <v>9</v>
      </c>
      <c r="C1699">
        <v>297046</v>
      </c>
      <c r="D1699" t="s">
        <v>17</v>
      </c>
      <c r="E1699" t="s">
        <v>16</v>
      </c>
      <c r="F1699" t="s">
        <v>12</v>
      </c>
      <c r="G1699" t="s">
        <v>13</v>
      </c>
      <c r="H1699" t="s">
        <v>13</v>
      </c>
      <c r="I1699">
        <v>42</v>
      </c>
      <c r="J1699">
        <f>(moras__2[[#This Row],[EDAD]]-AVERAGE(I:I))/ _xlfn.STDEV.P(I:I)</f>
        <v>6.6104782630796582E-3</v>
      </c>
      <c r="K1699" t="str">
        <f>IF(ABS(moras__2[[#This Row],[Z-Score de edad]])&gt;1.96, "Atípico","Normal")</f>
        <v>Normal</v>
      </c>
      <c r="L1699">
        <f>(moras__2[[#This Row],[SALARIO]]-AVERAGE(C:C)) / _xlfn.STDEV.P(C:C)</f>
        <v>-0.44454166866740574</v>
      </c>
      <c r="M1699" t="str">
        <f>IF(ABS(moras__2[[#This Row],[Z-Score de salario]])&gt;1.96, "Atípico", "Normal")</f>
        <v>Normal</v>
      </c>
      <c r="N1699" s="5">
        <f t="shared" si="78"/>
        <v>297046</v>
      </c>
      <c r="O1699" s="5">
        <f t="shared" si="79"/>
        <v>42</v>
      </c>
      <c r="P1699" s="5" t="str">
        <f t="shared" si="80"/>
        <v>ASEGURADO VOLUNTARIO</v>
      </c>
      <c r="Q1699" s="5" t="e">
        <f ca="1">IF($H1699="SI", $O1699, _xludf.NA())</f>
        <v>#NAME?</v>
      </c>
      <c r="R1699" s="5">
        <f>IF($H1699="NO",$O1699, _xludf.NA())</f>
        <v>42</v>
      </c>
      <c r="S1699" s="5" t="e">
        <f ca="1">IF($H1699="SI",$N1699, _xludf.NA())</f>
        <v>#NAME?</v>
      </c>
      <c r="T1699" s="5">
        <f>IF($H1699="NO",$N1699, _xludf.NA())</f>
        <v>297046</v>
      </c>
    </row>
    <row r="1700" spans="1:20" x14ac:dyDescent="0.3">
      <c r="A1700">
        <v>1699</v>
      </c>
      <c r="B1700" t="s">
        <v>15</v>
      </c>
      <c r="C1700">
        <v>3108698.61</v>
      </c>
      <c r="D1700" t="s">
        <v>10</v>
      </c>
      <c r="E1700" t="s">
        <v>16</v>
      </c>
      <c r="F1700" t="s">
        <v>12</v>
      </c>
      <c r="G1700" t="s">
        <v>13</v>
      </c>
      <c r="H1700" t="s">
        <v>13</v>
      </c>
      <c r="I1700">
        <v>37</v>
      </c>
      <c r="J1700">
        <f>(moras__2[[#This Row],[EDAD]]-AVERAGE(I:I))/ _xlfn.STDEV.P(I:I)</f>
        <v>-0.34630148627334789</v>
      </c>
      <c r="K1700" t="str">
        <f>IF(ABS(moras__2[[#This Row],[Z-Score de edad]])&gt;1.96, "Atípico","Normal")</f>
        <v>Normal</v>
      </c>
      <c r="L1700">
        <f>(moras__2[[#This Row],[SALARIO]]-AVERAGE(C:C)) / _xlfn.STDEV.P(C:C)</f>
        <v>3.0226908862102988</v>
      </c>
      <c r="M1700" t="str">
        <f>IF(ABS(moras__2[[#This Row],[Z-Score de salario]])&gt;1.96, "Atípico", "Normal")</f>
        <v>Atípico</v>
      </c>
      <c r="N1700" s="5">
        <f t="shared" si="78"/>
        <v>3108698.61</v>
      </c>
      <c r="O1700" s="5">
        <f t="shared" si="79"/>
        <v>37</v>
      </c>
      <c r="P1700" s="5" t="str">
        <f t="shared" si="80"/>
        <v>ASALARIADO</v>
      </c>
      <c r="Q1700" s="5" t="e">
        <f ca="1">IF($H1700="SI", $O1700, _xludf.NA())</f>
        <v>#NAME?</v>
      </c>
      <c r="R1700" s="5">
        <f>IF($H1700="NO",$O1700, _xludf.NA())</f>
        <v>37</v>
      </c>
      <c r="S1700" s="5" t="e">
        <f ca="1">IF($H1700="SI",$N1700, _xludf.NA())</f>
        <v>#NAME?</v>
      </c>
      <c r="T1700" s="5">
        <f>IF($H1700="NO",$N1700, _xludf.NA())</f>
        <v>3108698.61</v>
      </c>
    </row>
    <row r="1701" spans="1:20" x14ac:dyDescent="0.3">
      <c r="A1701">
        <v>1700</v>
      </c>
      <c r="B1701" t="s">
        <v>9</v>
      </c>
      <c r="C1701">
        <v>309927.25</v>
      </c>
      <c r="D1701" t="s">
        <v>10</v>
      </c>
      <c r="E1701" t="s">
        <v>16</v>
      </c>
      <c r="F1701" t="s">
        <v>12</v>
      </c>
      <c r="G1701" t="s">
        <v>13</v>
      </c>
      <c r="H1701" t="s">
        <v>13</v>
      </c>
      <c r="I1701">
        <v>18</v>
      </c>
      <c r="J1701">
        <f>(moras__2[[#This Row],[EDAD]]-AVERAGE(I:I))/ _xlfn.STDEV.P(I:I)</f>
        <v>-1.6873669515117726</v>
      </c>
      <c r="K1701" t="str">
        <f>IF(ABS(moras__2[[#This Row],[Z-Score de edad]])&gt;1.96, "Atípico","Normal")</f>
        <v>Normal</v>
      </c>
      <c r="L1701">
        <f>(moras__2[[#This Row],[SALARIO]]-AVERAGE(C:C)) / _xlfn.STDEV.P(C:C)</f>
        <v>-0.42865695759439792</v>
      </c>
      <c r="M1701" t="str">
        <f>IF(ABS(moras__2[[#This Row],[Z-Score de salario]])&gt;1.96, "Atípico", "Normal")</f>
        <v>Normal</v>
      </c>
      <c r="N1701" s="5">
        <f t="shared" si="78"/>
        <v>309927.25</v>
      </c>
      <c r="O1701" s="5">
        <f t="shared" si="79"/>
        <v>18</v>
      </c>
      <c r="P1701" s="5" t="str">
        <f t="shared" si="80"/>
        <v>ASALARIADO</v>
      </c>
      <c r="Q1701" s="5" t="e">
        <f ca="1">IF($H1701="SI", $O1701, _xludf.NA())</f>
        <v>#NAME?</v>
      </c>
      <c r="R1701" s="5">
        <f>IF($H1701="NO",$O1701, _xludf.NA())</f>
        <v>18</v>
      </c>
      <c r="S1701" s="5" t="e">
        <f ca="1">IF($H1701="SI",$N1701, _xludf.NA())</f>
        <v>#NAME?</v>
      </c>
      <c r="T1701" s="5">
        <f>IF($H1701="NO",$N1701, _xludf.NA())</f>
        <v>309927.25</v>
      </c>
    </row>
    <row r="1702" spans="1:20" x14ac:dyDescent="0.3">
      <c r="A1702">
        <v>1701</v>
      </c>
      <c r="B1702" t="s">
        <v>15</v>
      </c>
      <c r="C1702">
        <v>370905</v>
      </c>
      <c r="D1702" t="s">
        <v>10</v>
      </c>
      <c r="E1702" t="s">
        <v>11</v>
      </c>
      <c r="F1702" t="s">
        <v>12</v>
      </c>
      <c r="G1702" t="s">
        <v>13</v>
      </c>
      <c r="H1702" t="s">
        <v>13</v>
      </c>
      <c r="I1702">
        <v>27</v>
      </c>
      <c r="J1702">
        <f>(moras__2[[#This Row],[EDAD]]-AVERAGE(I:I))/ _xlfn.STDEV.P(I:I)</f>
        <v>-1.052125415346203</v>
      </c>
      <c r="K1702" t="str">
        <f>IF(ABS(moras__2[[#This Row],[Z-Score de edad]])&gt;1.96, "Atípico","Normal")</f>
        <v>Normal</v>
      </c>
      <c r="L1702">
        <f>(moras__2[[#This Row],[SALARIO]]-AVERAGE(C:C)) / _xlfn.STDEV.P(C:C)</f>
        <v>-0.35346130960743199</v>
      </c>
      <c r="M1702" t="str">
        <f>IF(ABS(moras__2[[#This Row],[Z-Score de salario]])&gt;1.96, "Atípico", "Normal")</f>
        <v>Normal</v>
      </c>
      <c r="N1702" s="5">
        <f t="shared" si="78"/>
        <v>370905</v>
      </c>
      <c r="O1702" s="5">
        <f t="shared" si="79"/>
        <v>27</v>
      </c>
      <c r="P1702" s="5" t="str">
        <f t="shared" si="80"/>
        <v>ASALARIADO</v>
      </c>
      <c r="Q1702" s="5" t="e">
        <f ca="1">IF($H1702="SI", $O1702, _xludf.NA())</f>
        <v>#NAME?</v>
      </c>
      <c r="R1702" s="5">
        <f>IF($H1702="NO",$O1702, _xludf.NA())</f>
        <v>27</v>
      </c>
      <c r="S1702" s="5" t="e">
        <f ca="1">IF($H1702="SI",$N1702, _xludf.NA())</f>
        <v>#NAME?</v>
      </c>
      <c r="T1702" s="5">
        <f>IF($H1702="NO",$N1702, _xludf.NA())</f>
        <v>370905</v>
      </c>
    </row>
    <row r="1703" spans="1:20" x14ac:dyDescent="0.3">
      <c r="A1703">
        <v>1702</v>
      </c>
      <c r="B1703" t="s">
        <v>9</v>
      </c>
      <c r="C1703">
        <v>352000</v>
      </c>
      <c r="D1703" t="s">
        <v>10</v>
      </c>
      <c r="E1703" t="s">
        <v>16</v>
      </c>
      <c r="F1703" t="s">
        <v>12</v>
      </c>
      <c r="G1703" t="s">
        <v>13</v>
      </c>
      <c r="H1703" t="s">
        <v>13</v>
      </c>
      <c r="I1703">
        <v>28</v>
      </c>
      <c r="J1703">
        <f>(moras__2[[#This Row],[EDAD]]-AVERAGE(I:I))/ _xlfn.STDEV.P(I:I)</f>
        <v>-0.98154302243891756</v>
      </c>
      <c r="K1703" t="str">
        <f>IF(ABS(moras__2[[#This Row],[Z-Score de edad]])&gt;1.96, "Atípico","Normal")</f>
        <v>Normal</v>
      </c>
      <c r="L1703">
        <f>(moras__2[[#This Row],[SALARIO]]-AVERAGE(C:C)) / _xlfn.STDEV.P(C:C)</f>
        <v>-0.37677430041462956</v>
      </c>
      <c r="M1703" t="str">
        <f>IF(ABS(moras__2[[#This Row],[Z-Score de salario]])&gt;1.96, "Atípico", "Normal")</f>
        <v>Normal</v>
      </c>
      <c r="N1703" s="5">
        <f t="shared" si="78"/>
        <v>352000</v>
      </c>
      <c r="O1703" s="5">
        <f t="shared" si="79"/>
        <v>28</v>
      </c>
      <c r="P1703" s="5" t="str">
        <f t="shared" si="80"/>
        <v>ASALARIADO</v>
      </c>
      <c r="Q1703" s="5" t="e">
        <f ca="1">IF($H1703="SI", $O1703, _xludf.NA())</f>
        <v>#NAME?</v>
      </c>
      <c r="R1703" s="5">
        <f>IF($H1703="NO",$O1703, _xludf.NA())</f>
        <v>28</v>
      </c>
      <c r="S1703" s="5" t="e">
        <f ca="1">IF($H1703="SI",$N1703, _xludf.NA())</f>
        <v>#NAME?</v>
      </c>
      <c r="T1703" s="5">
        <f>IF($H1703="NO",$N1703, _xludf.NA())</f>
        <v>352000</v>
      </c>
    </row>
    <row r="1704" spans="1:20" x14ac:dyDescent="0.3">
      <c r="A1704">
        <v>1703</v>
      </c>
      <c r="B1704" t="s">
        <v>9</v>
      </c>
      <c r="C1704">
        <v>390899.95</v>
      </c>
      <c r="D1704" t="s">
        <v>10</v>
      </c>
      <c r="E1704" t="s">
        <v>16</v>
      </c>
      <c r="F1704" t="s">
        <v>12</v>
      </c>
      <c r="G1704" t="s">
        <v>13</v>
      </c>
      <c r="H1704" t="s">
        <v>13</v>
      </c>
      <c r="I1704">
        <v>61</v>
      </c>
      <c r="J1704">
        <f>(moras__2[[#This Row],[EDAD]]-AVERAGE(I:I))/ _xlfn.STDEV.P(I:I)</f>
        <v>1.3476759435015044</v>
      </c>
      <c r="K1704" t="str">
        <f>IF(ABS(moras__2[[#This Row],[Z-Score de edad]])&gt;1.96, "Atípico","Normal")</f>
        <v>Normal</v>
      </c>
      <c r="L1704">
        <f>(moras__2[[#This Row],[SALARIO]]-AVERAGE(C:C)) / _xlfn.STDEV.P(C:C)</f>
        <v>-0.32880423023475941</v>
      </c>
      <c r="M1704" t="str">
        <f>IF(ABS(moras__2[[#This Row],[Z-Score de salario]])&gt;1.96, "Atípico", "Normal")</f>
        <v>Normal</v>
      </c>
      <c r="N1704" s="5">
        <f t="shared" si="78"/>
        <v>390899.95</v>
      </c>
      <c r="O1704" s="5">
        <f t="shared" si="79"/>
        <v>61</v>
      </c>
      <c r="P1704" s="5" t="str">
        <f t="shared" si="80"/>
        <v>ASALARIADO</v>
      </c>
      <c r="Q1704" s="5" t="e">
        <f ca="1">IF($H1704="SI", $O1704, _xludf.NA())</f>
        <v>#NAME?</v>
      </c>
      <c r="R1704" s="5">
        <f>IF($H1704="NO",$O1704, _xludf.NA())</f>
        <v>61</v>
      </c>
      <c r="S1704" s="5" t="e">
        <f ca="1">IF($H1704="SI",$N1704, _xludf.NA())</f>
        <v>#NAME?</v>
      </c>
      <c r="T1704" s="5">
        <f>IF($H1704="NO",$N1704, _xludf.NA())</f>
        <v>390899.95</v>
      </c>
    </row>
    <row r="1705" spans="1:20" x14ac:dyDescent="0.3">
      <c r="A1705">
        <v>1704</v>
      </c>
      <c r="B1705" t="s">
        <v>15</v>
      </c>
      <c r="C1705">
        <v>460692.92</v>
      </c>
      <c r="D1705" t="s">
        <v>10</v>
      </c>
      <c r="E1705" t="s">
        <v>16</v>
      </c>
      <c r="F1705" t="s">
        <v>12</v>
      </c>
      <c r="G1705" t="s">
        <v>13</v>
      </c>
      <c r="H1705" t="s">
        <v>13</v>
      </c>
      <c r="I1705">
        <v>22</v>
      </c>
      <c r="J1705">
        <f>(moras__2[[#This Row],[EDAD]]-AVERAGE(I:I))/ _xlfn.STDEV.P(I:I)</f>
        <v>-1.4050373798826306</v>
      </c>
      <c r="K1705" t="str">
        <f>IF(ABS(moras__2[[#This Row],[Z-Score de edad]])&gt;1.96, "Atípico","Normal")</f>
        <v>Normal</v>
      </c>
      <c r="L1705">
        <f>(moras__2[[#This Row],[SALARIO]]-AVERAGE(C:C)) / _xlfn.STDEV.P(C:C)</f>
        <v>-0.24273795845390705</v>
      </c>
      <c r="M1705" t="str">
        <f>IF(ABS(moras__2[[#This Row],[Z-Score de salario]])&gt;1.96, "Atípico", "Normal")</f>
        <v>Normal</v>
      </c>
      <c r="N1705" s="5">
        <f t="shared" si="78"/>
        <v>460692.92</v>
      </c>
      <c r="O1705" s="5">
        <f t="shared" si="79"/>
        <v>22</v>
      </c>
      <c r="P1705" s="5" t="str">
        <f t="shared" si="80"/>
        <v>ASALARIADO</v>
      </c>
      <c r="Q1705" s="5" t="e">
        <f ca="1">IF($H1705="SI", $O1705, _xludf.NA())</f>
        <v>#NAME?</v>
      </c>
      <c r="R1705" s="5">
        <f>IF($H1705="NO",$O1705, _xludf.NA())</f>
        <v>22</v>
      </c>
      <c r="S1705" s="5" t="e">
        <f ca="1">IF($H1705="SI",$N1705, _xludf.NA())</f>
        <v>#NAME?</v>
      </c>
      <c r="T1705" s="5">
        <f>IF($H1705="NO",$N1705, _xludf.NA())</f>
        <v>460692.92</v>
      </c>
    </row>
    <row r="1706" spans="1:20" x14ac:dyDescent="0.3">
      <c r="A1706">
        <v>1705</v>
      </c>
      <c r="B1706" t="s">
        <v>15</v>
      </c>
      <c r="C1706">
        <v>484267.8</v>
      </c>
      <c r="D1706" t="s">
        <v>14</v>
      </c>
      <c r="E1706" t="s">
        <v>11</v>
      </c>
      <c r="F1706" t="s">
        <v>12</v>
      </c>
      <c r="G1706" t="s">
        <v>13</v>
      </c>
      <c r="H1706" t="s">
        <v>13</v>
      </c>
      <c r="I1706">
        <v>84</v>
      </c>
      <c r="J1706">
        <f>(moras__2[[#This Row],[EDAD]]-AVERAGE(I:I))/ _xlfn.STDEV.P(I:I)</f>
        <v>2.9710709803690714</v>
      </c>
      <c r="K1706" t="str">
        <f>IF(ABS(moras__2[[#This Row],[Z-Score de edad]])&gt;1.96, "Atípico","Normal")</f>
        <v>Atípico</v>
      </c>
      <c r="L1706">
        <f>(moras__2[[#This Row],[SALARIO]]-AVERAGE(C:C)) / _xlfn.STDEV.P(C:C)</f>
        <v>-0.2136662334752884</v>
      </c>
      <c r="M1706" t="str">
        <f>IF(ABS(moras__2[[#This Row],[Z-Score de salario]])&gt;1.96, "Atípico", "Normal")</f>
        <v>Normal</v>
      </c>
      <c r="N1706" s="5">
        <f t="shared" si="78"/>
        <v>484267.8</v>
      </c>
      <c r="O1706" s="5">
        <f t="shared" si="79"/>
        <v>84</v>
      </c>
      <c r="P1706" s="5" t="str">
        <f t="shared" si="80"/>
        <v>PENSIONADOS EN SU PROPIO SISTEMA</v>
      </c>
      <c r="Q1706" s="5" t="e">
        <f ca="1">IF($H1706="SI", $O1706, _xludf.NA())</f>
        <v>#NAME?</v>
      </c>
      <c r="R1706" s="5">
        <f>IF($H1706="NO",$O1706, _xludf.NA())</f>
        <v>84</v>
      </c>
      <c r="S1706" s="5" t="e">
        <f ca="1">IF($H1706="SI",$N1706, _xludf.NA())</f>
        <v>#NAME?</v>
      </c>
      <c r="T1706" s="5">
        <f>IF($H1706="NO",$N1706, _xludf.NA())</f>
        <v>484267.8</v>
      </c>
    </row>
    <row r="1707" spans="1:20" x14ac:dyDescent="0.3">
      <c r="A1707">
        <v>1706</v>
      </c>
      <c r="B1707" t="s">
        <v>9</v>
      </c>
      <c r="C1707">
        <v>724116.7</v>
      </c>
      <c r="D1707" t="s">
        <v>10</v>
      </c>
      <c r="E1707" t="s">
        <v>11</v>
      </c>
      <c r="F1707" t="s">
        <v>12</v>
      </c>
      <c r="G1707" t="s">
        <v>13</v>
      </c>
      <c r="H1707" t="s">
        <v>13</v>
      </c>
      <c r="I1707">
        <v>56</v>
      </c>
      <c r="J1707">
        <f>(moras__2[[#This Row],[EDAD]]-AVERAGE(I:I))/ _xlfn.STDEV.P(I:I)</f>
        <v>0.99476397896507684</v>
      </c>
      <c r="K1707" t="str">
        <f>IF(ABS(moras__2[[#This Row],[Z-Score de edad]])&gt;1.96, "Atípico","Normal")</f>
        <v>Normal</v>
      </c>
      <c r="L1707">
        <f>(moras__2[[#This Row],[SALARIO]]-AVERAGE(C:C)) / _xlfn.STDEV.P(C:C)</f>
        <v>8.2107117533251353E-2</v>
      </c>
      <c r="M1707" t="str">
        <f>IF(ABS(moras__2[[#This Row],[Z-Score de salario]])&gt;1.96, "Atípico", "Normal")</f>
        <v>Normal</v>
      </c>
      <c r="N1707" s="5">
        <f t="shared" si="78"/>
        <v>724116.7</v>
      </c>
      <c r="O1707" s="5">
        <f t="shared" si="79"/>
        <v>56</v>
      </c>
      <c r="P1707" s="5" t="str">
        <f t="shared" si="80"/>
        <v>ASALARIADO</v>
      </c>
      <c r="Q1707" s="5" t="e">
        <f ca="1">IF($H1707="SI", $O1707, _xludf.NA())</f>
        <v>#NAME?</v>
      </c>
      <c r="R1707" s="5">
        <f>IF($H1707="NO",$O1707, _xludf.NA())</f>
        <v>56</v>
      </c>
      <c r="S1707" s="5" t="e">
        <f ca="1">IF($H1707="SI",$N1707, _xludf.NA())</f>
        <v>#NAME?</v>
      </c>
      <c r="T1707" s="5">
        <f>IF($H1707="NO",$N1707, _xludf.NA())</f>
        <v>724116.7</v>
      </c>
    </row>
    <row r="1708" spans="1:20" x14ac:dyDescent="0.3">
      <c r="A1708">
        <v>1707</v>
      </c>
      <c r="B1708" t="s">
        <v>9</v>
      </c>
      <c r="C1708">
        <v>620713</v>
      </c>
      <c r="D1708" t="s">
        <v>18</v>
      </c>
      <c r="E1708" t="s">
        <v>16</v>
      </c>
      <c r="F1708" t="s">
        <v>12</v>
      </c>
      <c r="G1708" t="s">
        <v>13</v>
      </c>
      <c r="H1708" t="s">
        <v>12</v>
      </c>
      <c r="I1708">
        <v>43</v>
      </c>
      <c r="J1708">
        <f>(moras__2[[#This Row],[EDAD]]-AVERAGE(I:I))/ _xlfn.STDEV.P(I:I)</f>
        <v>7.7192871170365177E-2</v>
      </c>
      <c r="K1708" t="str">
        <f>IF(ABS(moras__2[[#This Row],[Z-Score de edad]])&gt;1.96, "Atípico","Normal")</f>
        <v>Normal</v>
      </c>
      <c r="L1708">
        <f>(moras__2[[#This Row],[SALARIO]]-AVERAGE(C:C)) / _xlfn.STDEV.P(C:C)</f>
        <v>-4.540674163258903E-2</v>
      </c>
      <c r="M1708" t="str">
        <f>IF(ABS(moras__2[[#This Row],[Z-Score de salario]])&gt;1.96, "Atípico", "Normal")</f>
        <v>Normal</v>
      </c>
      <c r="N1708" s="5">
        <f t="shared" si="78"/>
        <v>620713</v>
      </c>
      <c r="O1708" s="5">
        <f t="shared" si="79"/>
        <v>43</v>
      </c>
      <c r="P1708" s="5" t="str">
        <f t="shared" si="80"/>
        <v>TRABAJADOR INDEPENDIENTE</v>
      </c>
      <c r="Q1708" s="5">
        <f>IF($H1708="SI", $O1708, _xludf.NA())</f>
        <v>43</v>
      </c>
      <c r="R1708" s="5" t="e">
        <f ca="1">IF($H1708="NO",$O1708, _xludf.NA())</f>
        <v>#NAME?</v>
      </c>
      <c r="S1708" s="5">
        <f>IF($H1708="SI",$N1708, _xludf.NA())</f>
        <v>620713</v>
      </c>
      <c r="T1708" s="5" t="e">
        <f ca="1">IF($H1708="NO",$N1708, _xludf.NA())</f>
        <v>#NAME?</v>
      </c>
    </row>
    <row r="1709" spans="1:20" x14ac:dyDescent="0.3">
      <c r="A1709">
        <v>1708</v>
      </c>
      <c r="B1709" t="s">
        <v>9</v>
      </c>
      <c r="C1709">
        <v>297044</v>
      </c>
      <c r="D1709" t="s">
        <v>10</v>
      </c>
      <c r="E1709" t="s">
        <v>16</v>
      </c>
      <c r="F1709" t="s">
        <v>12</v>
      </c>
      <c r="G1709" t="s">
        <v>13</v>
      </c>
      <c r="H1709" t="s">
        <v>13</v>
      </c>
      <c r="I1709">
        <v>28</v>
      </c>
      <c r="J1709">
        <f>(moras__2[[#This Row],[EDAD]]-AVERAGE(I:I))/ _xlfn.STDEV.P(I:I)</f>
        <v>-0.98154302243891756</v>
      </c>
      <c r="K1709" t="str">
        <f>IF(ABS(moras__2[[#This Row],[Z-Score de edad]])&gt;1.96, "Atípico","Normal")</f>
        <v>Normal</v>
      </c>
      <c r="L1709">
        <f>(moras__2[[#This Row],[SALARIO]]-AVERAGE(C:C)) / _xlfn.STDEV.P(C:C)</f>
        <v>-0.44454413499809153</v>
      </c>
      <c r="M1709" t="str">
        <f>IF(ABS(moras__2[[#This Row],[Z-Score de salario]])&gt;1.96, "Atípico", "Normal")</f>
        <v>Normal</v>
      </c>
      <c r="N1709" s="5">
        <f t="shared" si="78"/>
        <v>297044</v>
      </c>
      <c r="O1709" s="5">
        <f t="shared" si="79"/>
        <v>28</v>
      </c>
      <c r="P1709" s="5" t="str">
        <f t="shared" si="80"/>
        <v>ASALARIADO</v>
      </c>
      <c r="Q1709" s="5" t="e">
        <f ca="1">IF($H1709="SI", $O1709, _xludf.NA())</f>
        <v>#NAME?</v>
      </c>
      <c r="R1709" s="5">
        <f>IF($H1709="NO",$O1709, _xludf.NA())</f>
        <v>28</v>
      </c>
      <c r="S1709" s="5" t="e">
        <f ca="1">IF($H1709="SI",$N1709, _xludf.NA())</f>
        <v>#NAME?</v>
      </c>
      <c r="T1709" s="5">
        <f>IF($H1709="NO",$N1709, _xludf.NA())</f>
        <v>297044</v>
      </c>
    </row>
    <row r="1710" spans="1:20" x14ac:dyDescent="0.3">
      <c r="A1710">
        <v>1709</v>
      </c>
      <c r="B1710" t="s">
        <v>9</v>
      </c>
      <c r="C1710">
        <v>170439.67999999999</v>
      </c>
      <c r="D1710" t="s">
        <v>10</v>
      </c>
      <c r="E1710" t="s">
        <v>16</v>
      </c>
      <c r="F1710" t="s">
        <v>12</v>
      </c>
      <c r="G1710" t="s">
        <v>13</v>
      </c>
      <c r="H1710" t="s">
        <v>12</v>
      </c>
      <c r="I1710">
        <v>24</v>
      </c>
      <c r="J1710">
        <f>(moras__2[[#This Row],[EDAD]]-AVERAGE(I:I))/ _xlfn.STDEV.P(I:I)</f>
        <v>-1.2638725940680595</v>
      </c>
      <c r="K1710" t="str">
        <f>IF(ABS(moras__2[[#This Row],[Z-Score de edad]])&gt;1.96, "Atípico","Normal")</f>
        <v>Normal</v>
      </c>
      <c r="L1710">
        <f>(moras__2[[#This Row],[SALARIO]]-AVERAGE(C:C)) / _xlfn.STDEV.P(C:C)</f>
        <v>-0.60066819468132338</v>
      </c>
      <c r="M1710" t="str">
        <f>IF(ABS(moras__2[[#This Row],[Z-Score de salario]])&gt;1.96, "Atípico", "Normal")</f>
        <v>Normal</v>
      </c>
      <c r="N1710" s="5">
        <f t="shared" si="78"/>
        <v>170439.67999999999</v>
      </c>
      <c r="O1710" s="5">
        <f t="shared" si="79"/>
        <v>24</v>
      </c>
      <c r="P1710" s="5" t="str">
        <f t="shared" si="80"/>
        <v>ASALARIADO</v>
      </c>
      <c r="Q1710" s="5">
        <f>IF($H1710="SI", $O1710, _xludf.NA())</f>
        <v>24</v>
      </c>
      <c r="R1710" s="5" t="e">
        <f ca="1">IF($H1710="NO",$O1710, _xludf.NA())</f>
        <v>#NAME?</v>
      </c>
      <c r="S1710" s="5">
        <f>IF($H1710="SI",$N1710, _xludf.NA())</f>
        <v>170439.67999999999</v>
      </c>
      <c r="T1710" s="5" t="e">
        <f ca="1">IF($H1710="NO",$N1710, _xludf.NA())</f>
        <v>#NAME?</v>
      </c>
    </row>
    <row r="1711" spans="1:20" x14ac:dyDescent="0.3">
      <c r="A1711">
        <v>1710</v>
      </c>
      <c r="B1711" t="s">
        <v>9</v>
      </c>
      <c r="C1711">
        <v>94935</v>
      </c>
      <c r="D1711" t="s">
        <v>10</v>
      </c>
      <c r="E1711" t="s">
        <v>16</v>
      </c>
      <c r="F1711" t="s">
        <v>12</v>
      </c>
      <c r="G1711" t="s">
        <v>13</v>
      </c>
      <c r="H1711" t="s">
        <v>13</v>
      </c>
      <c r="I1711">
        <v>24</v>
      </c>
      <c r="J1711">
        <f>(moras__2[[#This Row],[EDAD]]-AVERAGE(I:I))/ _xlfn.STDEV.P(I:I)</f>
        <v>-1.2638725940680595</v>
      </c>
      <c r="K1711" t="str">
        <f>IF(ABS(moras__2[[#This Row],[Z-Score de edad]])&gt;1.96, "Atípico","Normal")</f>
        <v>Normal</v>
      </c>
      <c r="L1711">
        <f>(moras__2[[#This Row],[SALARIO]]-AVERAGE(C:C)) / _xlfn.STDEV.P(C:C)</f>
        <v>-0.69377794928277225</v>
      </c>
      <c r="M1711" t="str">
        <f>IF(ABS(moras__2[[#This Row],[Z-Score de salario]])&gt;1.96, "Atípico", "Normal")</f>
        <v>Normal</v>
      </c>
      <c r="N1711" s="5">
        <f t="shared" si="78"/>
        <v>94935</v>
      </c>
      <c r="O1711" s="5">
        <f t="shared" si="79"/>
        <v>24</v>
      </c>
      <c r="P1711" s="5" t="str">
        <f t="shared" si="80"/>
        <v>ASALARIADO</v>
      </c>
      <c r="Q1711" s="5" t="e">
        <f ca="1">IF($H1711="SI", $O1711, _xludf.NA())</f>
        <v>#NAME?</v>
      </c>
      <c r="R1711" s="5">
        <f>IF($H1711="NO",$O1711, _xludf.NA())</f>
        <v>24</v>
      </c>
      <c r="S1711" s="5" t="e">
        <f ca="1">IF($H1711="SI",$N1711, _xludf.NA())</f>
        <v>#NAME?</v>
      </c>
      <c r="T1711" s="5">
        <f>IF($H1711="NO",$N1711, _xludf.NA())</f>
        <v>94935</v>
      </c>
    </row>
    <row r="1712" spans="1:20" x14ac:dyDescent="0.3">
      <c r="A1712">
        <v>1711</v>
      </c>
      <c r="B1712" t="s">
        <v>15</v>
      </c>
      <c r="C1712">
        <v>374966.22</v>
      </c>
      <c r="D1712" t="s">
        <v>14</v>
      </c>
      <c r="E1712" t="s">
        <v>11</v>
      </c>
      <c r="F1712" t="s">
        <v>12</v>
      </c>
      <c r="G1712" t="s">
        <v>13</v>
      </c>
      <c r="H1712" t="s">
        <v>13</v>
      </c>
      <c r="I1712">
        <v>85</v>
      </c>
      <c r="J1712">
        <f>(moras__2[[#This Row],[EDAD]]-AVERAGE(I:I))/ _xlfn.STDEV.P(I:I)</f>
        <v>3.0416533732763567</v>
      </c>
      <c r="K1712" t="str">
        <f>IF(ABS(moras__2[[#This Row],[Z-Score de edad]])&gt;1.96, "Atípico","Normal")</f>
        <v>Atípico</v>
      </c>
      <c r="L1712">
        <f>(moras__2[[#This Row],[SALARIO]]-AVERAGE(C:C)) / _xlfn.STDEV.P(C:C)</f>
        <v>-0.34845315385360992</v>
      </c>
      <c r="M1712" t="str">
        <f>IF(ABS(moras__2[[#This Row],[Z-Score de salario]])&gt;1.96, "Atípico", "Normal")</f>
        <v>Normal</v>
      </c>
      <c r="N1712" s="5">
        <f t="shared" si="78"/>
        <v>374966.22</v>
      </c>
      <c r="O1712" s="5">
        <f t="shared" si="79"/>
        <v>85</v>
      </c>
      <c r="P1712" s="5" t="str">
        <f t="shared" si="80"/>
        <v>PENSIONADOS EN SU PROPIO SISTEMA</v>
      </c>
      <c r="Q1712" s="5" t="e">
        <f ca="1">IF($H1712="SI", $O1712, _xludf.NA())</f>
        <v>#NAME?</v>
      </c>
      <c r="R1712" s="5">
        <f>IF($H1712="NO",$O1712, _xludf.NA())</f>
        <v>85</v>
      </c>
      <c r="S1712" s="5" t="e">
        <f ca="1">IF($H1712="SI",$N1712, _xludf.NA())</f>
        <v>#NAME?</v>
      </c>
      <c r="T1712" s="5">
        <f>IF($H1712="NO",$N1712, _xludf.NA())</f>
        <v>374966.22</v>
      </c>
    </row>
    <row r="1713" spans="1:20" x14ac:dyDescent="0.3">
      <c r="A1713">
        <v>1712</v>
      </c>
      <c r="B1713" t="s">
        <v>15</v>
      </c>
      <c r="C1713">
        <v>787800</v>
      </c>
      <c r="D1713" t="s">
        <v>10</v>
      </c>
      <c r="E1713" t="s">
        <v>16</v>
      </c>
      <c r="F1713" t="s">
        <v>12</v>
      </c>
      <c r="G1713" t="s">
        <v>13</v>
      </c>
      <c r="H1713" t="s">
        <v>12</v>
      </c>
      <c r="I1713">
        <v>29</v>
      </c>
      <c r="J1713">
        <f>(moras__2[[#This Row],[EDAD]]-AVERAGE(I:I))/ _xlfn.STDEV.P(I:I)</f>
        <v>-0.91096062953163204</v>
      </c>
      <c r="K1713" t="str">
        <f>IF(ABS(moras__2[[#This Row],[Z-Score de edad]])&gt;1.96, "Atípico","Normal")</f>
        <v>Normal</v>
      </c>
      <c r="L1713">
        <f>(moras__2[[#This Row],[SALARIO]]-AVERAGE(C:C)) / _xlfn.STDEV.P(C:C)</f>
        <v>0.16063915601365364</v>
      </c>
      <c r="M1713" t="str">
        <f>IF(ABS(moras__2[[#This Row],[Z-Score de salario]])&gt;1.96, "Atípico", "Normal")</f>
        <v>Normal</v>
      </c>
      <c r="N1713" s="5">
        <f t="shared" si="78"/>
        <v>787800</v>
      </c>
      <c r="O1713" s="5">
        <f t="shared" si="79"/>
        <v>29</v>
      </c>
      <c r="P1713" s="5" t="str">
        <f t="shared" si="80"/>
        <v>ASALARIADO</v>
      </c>
      <c r="Q1713" s="5">
        <f>IF($H1713="SI", $O1713, _xludf.NA())</f>
        <v>29</v>
      </c>
      <c r="R1713" s="5" t="e">
        <f ca="1">IF($H1713="NO",$O1713, _xludf.NA())</f>
        <v>#NAME?</v>
      </c>
      <c r="S1713" s="5">
        <f>IF($H1713="SI",$N1713, _xludf.NA())</f>
        <v>787800</v>
      </c>
      <c r="T1713" s="5" t="e">
        <f ca="1">IF($H1713="NO",$N1713, _xludf.NA())</f>
        <v>#NAME?</v>
      </c>
    </row>
    <row r="1714" spans="1:20" x14ac:dyDescent="0.3">
      <c r="A1714">
        <v>1713</v>
      </c>
      <c r="B1714" t="s">
        <v>15</v>
      </c>
      <c r="C1714">
        <v>1292205.2</v>
      </c>
      <c r="D1714" t="s">
        <v>10</v>
      </c>
      <c r="E1714" t="s">
        <v>11</v>
      </c>
      <c r="F1714" t="s">
        <v>12</v>
      </c>
      <c r="G1714" t="s">
        <v>13</v>
      </c>
      <c r="H1714" t="s">
        <v>13</v>
      </c>
      <c r="I1714">
        <v>50</v>
      </c>
      <c r="J1714">
        <f>(moras__2[[#This Row],[EDAD]]-AVERAGE(I:I))/ _xlfn.STDEV.P(I:I)</f>
        <v>0.57126962152136374</v>
      </c>
      <c r="K1714" t="str">
        <f>IF(ABS(moras__2[[#This Row],[Z-Score de edad]])&gt;1.96, "Atípico","Normal")</f>
        <v>Normal</v>
      </c>
      <c r="L1714">
        <f>(moras__2[[#This Row],[SALARIO]]-AVERAGE(C:C)) / _xlfn.STDEV.P(C:C)</f>
        <v>0.78265416742347338</v>
      </c>
      <c r="M1714" t="str">
        <f>IF(ABS(moras__2[[#This Row],[Z-Score de salario]])&gt;1.96, "Atípico", "Normal")</f>
        <v>Normal</v>
      </c>
      <c r="N1714" s="5">
        <f t="shared" si="78"/>
        <v>1292205.2</v>
      </c>
      <c r="O1714" s="5">
        <f t="shared" si="79"/>
        <v>50</v>
      </c>
      <c r="P1714" s="5" t="str">
        <f t="shared" si="80"/>
        <v>ASALARIADO</v>
      </c>
      <c r="Q1714" s="5" t="e">
        <f ca="1">IF($H1714="SI", $O1714, _xludf.NA())</f>
        <v>#NAME?</v>
      </c>
      <c r="R1714" s="5">
        <f>IF($H1714="NO",$O1714, _xludf.NA())</f>
        <v>50</v>
      </c>
      <c r="S1714" s="5" t="e">
        <f ca="1">IF($H1714="SI",$N1714, _xludf.NA())</f>
        <v>#NAME?</v>
      </c>
      <c r="T1714" s="5">
        <f>IF($H1714="NO",$N1714, _xludf.NA())</f>
        <v>1292205.2</v>
      </c>
    </row>
    <row r="1715" spans="1:20" x14ac:dyDescent="0.3">
      <c r="A1715">
        <v>1714</v>
      </c>
      <c r="B1715" t="s">
        <v>15</v>
      </c>
      <c r="C1715">
        <v>278030.99</v>
      </c>
      <c r="D1715" t="s">
        <v>19</v>
      </c>
      <c r="E1715" t="s">
        <v>16</v>
      </c>
      <c r="F1715" t="s">
        <v>12</v>
      </c>
      <c r="G1715" t="s">
        <v>13</v>
      </c>
      <c r="H1715" t="s">
        <v>13</v>
      </c>
      <c r="I1715">
        <v>44</v>
      </c>
      <c r="J1715">
        <f>(moras__2[[#This Row],[EDAD]]-AVERAGE(I:I))/ _xlfn.STDEV.P(I:I)</f>
        <v>0.14777526407765068</v>
      </c>
      <c r="K1715" t="str">
        <f>IF(ABS(moras__2[[#This Row],[Z-Score de edad]])&gt;1.96, "Atípico","Normal")</f>
        <v>Normal</v>
      </c>
      <c r="L1715">
        <f>(moras__2[[#This Row],[SALARIO]]-AVERAGE(C:C)) / _xlfn.STDEV.P(C:C)</f>
        <v>-0.46799031999397384</v>
      </c>
      <c r="M1715" t="str">
        <f>IF(ABS(moras__2[[#This Row],[Z-Score de salario]])&gt;1.96, "Atípico", "Normal")</f>
        <v>Normal</v>
      </c>
      <c r="N1715" s="5">
        <f t="shared" si="78"/>
        <v>278030.99</v>
      </c>
      <c r="O1715" s="5">
        <f t="shared" si="79"/>
        <v>44</v>
      </c>
      <c r="P1715" s="5" t="str">
        <f t="shared" si="80"/>
        <v>CONVENIOS ESPECIALES DE TRABAJADORES INDEPENDIENTES</v>
      </c>
      <c r="Q1715" s="5" t="e">
        <f ca="1">IF($H1715="SI", $O1715, _xludf.NA())</f>
        <v>#NAME?</v>
      </c>
      <c r="R1715" s="5">
        <f>IF($H1715="NO",$O1715, _xludf.NA())</f>
        <v>44</v>
      </c>
      <c r="S1715" s="5" t="e">
        <f ca="1">IF($H1715="SI",$N1715, _xludf.NA())</f>
        <v>#NAME?</v>
      </c>
      <c r="T1715" s="5">
        <f>IF($H1715="NO",$N1715, _xludf.NA())</f>
        <v>278030.99</v>
      </c>
    </row>
    <row r="1716" spans="1:20" x14ac:dyDescent="0.3">
      <c r="A1716">
        <v>1715</v>
      </c>
      <c r="B1716" t="s">
        <v>9</v>
      </c>
      <c r="C1716">
        <v>513333</v>
      </c>
      <c r="D1716" t="s">
        <v>10</v>
      </c>
      <c r="E1716" t="s">
        <v>16</v>
      </c>
      <c r="F1716" t="s">
        <v>12</v>
      </c>
      <c r="G1716" t="s">
        <v>13</v>
      </c>
      <c r="H1716" t="s">
        <v>13</v>
      </c>
      <c r="I1716">
        <v>55</v>
      </c>
      <c r="J1716">
        <f>(moras__2[[#This Row],[EDAD]]-AVERAGE(I:I))/ _xlfn.STDEV.P(I:I)</f>
        <v>0.92418158605779133</v>
      </c>
      <c r="K1716" t="str">
        <f>IF(ABS(moras__2[[#This Row],[Z-Score de edad]])&gt;1.96, "Atípico","Normal")</f>
        <v>Normal</v>
      </c>
      <c r="L1716">
        <f>(moras__2[[#This Row],[SALARIO]]-AVERAGE(C:C)) / _xlfn.STDEV.P(C:C)</f>
        <v>-0.17782403615133399</v>
      </c>
      <c r="M1716" t="str">
        <f>IF(ABS(moras__2[[#This Row],[Z-Score de salario]])&gt;1.96, "Atípico", "Normal")</f>
        <v>Normal</v>
      </c>
      <c r="N1716" s="5">
        <f t="shared" si="78"/>
        <v>513333</v>
      </c>
      <c r="O1716" s="5">
        <f t="shared" si="79"/>
        <v>55</v>
      </c>
      <c r="P1716" s="5" t="str">
        <f t="shared" si="80"/>
        <v>ASALARIADO</v>
      </c>
      <c r="Q1716" s="5" t="e">
        <f ca="1">IF($H1716="SI", $O1716, _xludf.NA())</f>
        <v>#NAME?</v>
      </c>
      <c r="R1716" s="5">
        <f>IF($H1716="NO",$O1716, _xludf.NA())</f>
        <v>55</v>
      </c>
      <c r="S1716" s="5" t="e">
        <f ca="1">IF($H1716="SI",$N1716, _xludf.NA())</f>
        <v>#NAME?</v>
      </c>
      <c r="T1716" s="5">
        <f>IF($H1716="NO",$N1716, _xludf.NA())</f>
        <v>513333</v>
      </c>
    </row>
    <row r="1717" spans="1:20" x14ac:dyDescent="0.3">
      <c r="A1717">
        <v>1716</v>
      </c>
      <c r="B1717" t="s">
        <v>9</v>
      </c>
      <c r="C1717">
        <v>703205</v>
      </c>
      <c r="D1717" t="s">
        <v>14</v>
      </c>
      <c r="E1717" t="s">
        <v>11</v>
      </c>
      <c r="F1717" t="s">
        <v>12</v>
      </c>
      <c r="G1717" t="s">
        <v>13</v>
      </c>
      <c r="H1717" t="s">
        <v>13</v>
      </c>
      <c r="I1717">
        <v>81</v>
      </c>
      <c r="J1717">
        <f>(moras__2[[#This Row],[EDAD]]-AVERAGE(I:I))/ _xlfn.STDEV.P(I:I)</f>
        <v>2.7593238016472146</v>
      </c>
      <c r="K1717" t="str">
        <f>IF(ABS(moras__2[[#This Row],[Z-Score de edad]])&gt;1.96, "Atípico","Normal")</f>
        <v>Atípico</v>
      </c>
      <c r="L1717">
        <f>(moras__2[[#This Row],[SALARIO]]-AVERAGE(C:C)) / _xlfn.STDEV.P(C:C)</f>
        <v>5.631953383249113E-2</v>
      </c>
      <c r="M1717" t="str">
        <f>IF(ABS(moras__2[[#This Row],[Z-Score de salario]])&gt;1.96, "Atípico", "Normal")</f>
        <v>Normal</v>
      </c>
      <c r="N1717" s="5">
        <f t="shared" si="78"/>
        <v>703205</v>
      </c>
      <c r="O1717" s="5">
        <f t="shared" si="79"/>
        <v>81</v>
      </c>
      <c r="P1717" s="5" t="str">
        <f t="shared" si="80"/>
        <v>PENSIONADOS EN SU PROPIO SISTEMA</v>
      </c>
      <c r="Q1717" s="5" t="e">
        <f ca="1">IF($H1717="SI", $O1717, _xludf.NA())</f>
        <v>#NAME?</v>
      </c>
      <c r="R1717" s="5">
        <f>IF($H1717="NO",$O1717, _xludf.NA())</f>
        <v>81</v>
      </c>
      <c r="S1717" s="5" t="e">
        <f ca="1">IF($H1717="SI",$N1717, _xludf.NA())</f>
        <v>#NAME?</v>
      </c>
      <c r="T1717" s="5">
        <f>IF($H1717="NO",$N1717, _xludf.NA())</f>
        <v>703205</v>
      </c>
    </row>
    <row r="1718" spans="1:20" x14ac:dyDescent="0.3">
      <c r="A1718">
        <v>1717</v>
      </c>
      <c r="B1718" t="s">
        <v>9</v>
      </c>
      <c r="C1718">
        <v>300018</v>
      </c>
      <c r="D1718" t="s">
        <v>18</v>
      </c>
      <c r="E1718" t="s">
        <v>16</v>
      </c>
      <c r="F1718" t="s">
        <v>12</v>
      </c>
      <c r="G1718" t="s">
        <v>13</v>
      </c>
      <c r="H1718" t="s">
        <v>13</v>
      </c>
      <c r="I1718">
        <v>32</v>
      </c>
      <c r="J1718">
        <f>(moras__2[[#This Row],[EDAD]]-AVERAGE(I:I))/ _xlfn.STDEV.P(I:I)</f>
        <v>-0.69921345080977548</v>
      </c>
      <c r="K1718" t="str">
        <f>IF(ABS(moras__2[[#This Row],[Z-Score de edad]])&gt;1.96, "Atípico","Normal")</f>
        <v>Normal</v>
      </c>
      <c r="L1718">
        <f>(moras__2[[#This Row],[SALARIO]]-AVERAGE(C:C)) / _xlfn.STDEV.P(C:C)</f>
        <v>-0.44087670126835837</v>
      </c>
      <c r="M1718" t="str">
        <f>IF(ABS(moras__2[[#This Row],[Z-Score de salario]])&gt;1.96, "Atípico", "Normal")</f>
        <v>Normal</v>
      </c>
      <c r="N1718" s="5">
        <f t="shared" si="78"/>
        <v>300018</v>
      </c>
      <c r="O1718" s="5">
        <f t="shared" si="79"/>
        <v>32</v>
      </c>
      <c r="P1718" s="5" t="str">
        <f t="shared" si="80"/>
        <v>TRABAJADOR INDEPENDIENTE</v>
      </c>
      <c r="Q1718" s="5" t="e">
        <f ca="1">IF($H1718="SI", $O1718, _xludf.NA())</f>
        <v>#NAME?</v>
      </c>
      <c r="R1718" s="5">
        <f>IF($H1718="NO",$O1718, _xludf.NA())</f>
        <v>32</v>
      </c>
      <c r="S1718" s="5" t="e">
        <f ca="1">IF($H1718="SI",$N1718, _xludf.NA())</f>
        <v>#NAME?</v>
      </c>
      <c r="T1718" s="5">
        <f>IF($H1718="NO",$N1718, _xludf.NA())</f>
        <v>300018</v>
      </c>
    </row>
    <row r="1719" spans="1:20" x14ac:dyDescent="0.3">
      <c r="A1719">
        <v>1718</v>
      </c>
      <c r="B1719" t="s">
        <v>9</v>
      </c>
      <c r="C1719">
        <v>611625</v>
      </c>
      <c r="D1719" t="s">
        <v>10</v>
      </c>
      <c r="E1719" t="s">
        <v>16</v>
      </c>
      <c r="F1719" t="s">
        <v>12</v>
      </c>
      <c r="G1719" t="s">
        <v>13</v>
      </c>
      <c r="H1719" t="s">
        <v>13</v>
      </c>
      <c r="I1719">
        <v>41</v>
      </c>
      <c r="J1719">
        <f>(moras__2[[#This Row],[EDAD]]-AVERAGE(I:I))/ _xlfn.STDEV.P(I:I)</f>
        <v>-6.397191464420586E-2</v>
      </c>
      <c r="K1719" t="str">
        <f>IF(ABS(moras__2[[#This Row],[Z-Score de edad]])&gt;1.96, "Atípico","Normal")</f>
        <v>Normal</v>
      </c>
      <c r="L1719">
        <f>(moras__2[[#This Row],[SALARIO]]-AVERAGE(C:C)) / _xlfn.STDEV.P(C:C)</f>
        <v>-5.6613748268707062E-2</v>
      </c>
      <c r="M1719" t="str">
        <f>IF(ABS(moras__2[[#This Row],[Z-Score de salario]])&gt;1.96, "Atípico", "Normal")</f>
        <v>Normal</v>
      </c>
      <c r="N1719" s="5">
        <f t="shared" si="78"/>
        <v>611625</v>
      </c>
      <c r="O1719" s="5">
        <f t="shared" si="79"/>
        <v>41</v>
      </c>
      <c r="P1719" s="5" t="str">
        <f t="shared" si="80"/>
        <v>ASALARIADO</v>
      </c>
      <c r="Q1719" s="5" t="e">
        <f ca="1">IF($H1719="SI", $O1719, _xludf.NA())</f>
        <v>#NAME?</v>
      </c>
      <c r="R1719" s="5">
        <f>IF($H1719="NO",$O1719, _xludf.NA())</f>
        <v>41</v>
      </c>
      <c r="S1719" s="5" t="e">
        <f ca="1">IF($H1719="SI",$N1719, _xludf.NA())</f>
        <v>#NAME?</v>
      </c>
      <c r="T1719" s="5">
        <f>IF($H1719="NO",$N1719, _xludf.NA())</f>
        <v>611625</v>
      </c>
    </row>
    <row r="1720" spans="1:20" x14ac:dyDescent="0.3">
      <c r="A1720">
        <v>1719</v>
      </c>
      <c r="B1720" t="s">
        <v>15</v>
      </c>
      <c r="C1720">
        <v>8457783.5700000003</v>
      </c>
      <c r="D1720" t="s">
        <v>10</v>
      </c>
      <c r="E1720" t="s">
        <v>16</v>
      </c>
      <c r="F1720" t="s">
        <v>12</v>
      </c>
      <c r="G1720" t="s">
        <v>12</v>
      </c>
      <c r="H1720" t="s">
        <v>13</v>
      </c>
      <c r="I1720">
        <v>55</v>
      </c>
      <c r="J1720">
        <f>(moras__2[[#This Row],[EDAD]]-AVERAGE(I:I))/ _xlfn.STDEV.P(I:I)</f>
        <v>0.92418158605779133</v>
      </c>
      <c r="K1720" t="str">
        <f>IF(ABS(moras__2[[#This Row],[Z-Score de edad]])&gt;1.96, "Atípico","Normal")</f>
        <v>Normal</v>
      </c>
      <c r="L1720">
        <f>(moras__2[[#This Row],[SALARIO]]-AVERAGE(C:C)) / _xlfn.STDEV.P(C:C)</f>
        <v>9.6189970750174236</v>
      </c>
      <c r="M1720" t="str">
        <f>IF(ABS(moras__2[[#This Row],[Z-Score de salario]])&gt;1.96, "Atípico", "Normal")</f>
        <v>Atípico</v>
      </c>
      <c r="N1720" s="5">
        <f t="shared" si="78"/>
        <v>8457783.5700000003</v>
      </c>
      <c r="O1720" s="5">
        <f t="shared" si="79"/>
        <v>55</v>
      </c>
      <c r="P1720" s="5" t="str">
        <f t="shared" si="80"/>
        <v>ASALARIADO</v>
      </c>
      <c r="Q1720" s="5" t="e">
        <f ca="1">IF($H1720="SI", $O1720, _xludf.NA())</f>
        <v>#NAME?</v>
      </c>
      <c r="R1720" s="5">
        <f>IF($H1720="NO",$O1720, _xludf.NA())</f>
        <v>55</v>
      </c>
      <c r="S1720" s="5" t="e">
        <f ca="1">IF($H1720="SI",$N1720, _xludf.NA())</f>
        <v>#NAME?</v>
      </c>
      <c r="T1720" s="5">
        <f>IF($H1720="NO",$N1720, _xludf.NA())</f>
        <v>8457783.5700000003</v>
      </c>
    </row>
    <row r="1721" spans="1:20" x14ac:dyDescent="0.3">
      <c r="A1721">
        <v>1720</v>
      </c>
      <c r="B1721" t="s">
        <v>9</v>
      </c>
      <c r="C1721">
        <v>412400.56</v>
      </c>
      <c r="D1721" t="s">
        <v>10</v>
      </c>
      <c r="E1721" t="s">
        <v>16</v>
      </c>
      <c r="F1721" t="s">
        <v>12</v>
      </c>
      <c r="G1721" t="s">
        <v>13</v>
      </c>
      <c r="H1721" t="s">
        <v>13</v>
      </c>
      <c r="I1721">
        <v>23</v>
      </c>
      <c r="J1721">
        <f>(moras__2[[#This Row],[EDAD]]-AVERAGE(I:I))/ _xlfn.STDEV.P(I:I)</f>
        <v>-1.334454986975345</v>
      </c>
      <c r="K1721" t="str">
        <f>IF(ABS(moras__2[[#This Row],[Z-Score de edad]])&gt;1.96, "Atípico","Normal")</f>
        <v>Normal</v>
      </c>
      <c r="L1721">
        <f>(moras__2[[#This Row],[SALARIO]]-AVERAGE(C:C)) / _xlfn.STDEV.P(C:C)</f>
        <v>-0.30229042313192211</v>
      </c>
      <c r="M1721" t="str">
        <f>IF(ABS(moras__2[[#This Row],[Z-Score de salario]])&gt;1.96, "Atípico", "Normal")</f>
        <v>Normal</v>
      </c>
      <c r="N1721" s="5">
        <f t="shared" si="78"/>
        <v>412400.56</v>
      </c>
      <c r="O1721" s="5">
        <f t="shared" si="79"/>
        <v>23</v>
      </c>
      <c r="P1721" s="5" t="str">
        <f t="shared" si="80"/>
        <v>ASALARIADO</v>
      </c>
      <c r="Q1721" s="5" t="e">
        <f ca="1">IF($H1721="SI", $O1721, _xludf.NA())</f>
        <v>#NAME?</v>
      </c>
      <c r="R1721" s="5">
        <f>IF($H1721="NO",$O1721, _xludf.NA())</f>
        <v>23</v>
      </c>
      <c r="S1721" s="5" t="e">
        <f ca="1">IF($H1721="SI",$N1721, _xludf.NA())</f>
        <v>#NAME?</v>
      </c>
      <c r="T1721" s="5">
        <f>IF($H1721="NO",$N1721, _xludf.NA())</f>
        <v>412400.56</v>
      </c>
    </row>
    <row r="1722" spans="1:20" x14ac:dyDescent="0.3">
      <c r="A1722">
        <v>1721</v>
      </c>
      <c r="B1722" t="s">
        <v>9</v>
      </c>
      <c r="C1722">
        <v>341319</v>
      </c>
      <c r="D1722" t="s">
        <v>10</v>
      </c>
      <c r="E1722" t="s">
        <v>16</v>
      </c>
      <c r="F1722" t="s">
        <v>12</v>
      </c>
      <c r="G1722" t="s">
        <v>13</v>
      </c>
      <c r="H1722" t="s">
        <v>13</v>
      </c>
      <c r="I1722">
        <v>39</v>
      </c>
      <c r="J1722">
        <f>(moras__2[[#This Row],[EDAD]]-AVERAGE(I:I))/ _xlfn.STDEV.P(I:I)</f>
        <v>-0.20513670045877688</v>
      </c>
      <c r="K1722" t="str">
        <f>IF(ABS(moras__2[[#This Row],[Z-Score de edad]])&gt;1.96, "Atípico","Normal")</f>
        <v>Normal</v>
      </c>
      <c r="L1722">
        <f>(moras__2[[#This Row],[SALARIO]]-AVERAGE(C:C)) / _xlfn.STDEV.P(C:C)</f>
        <v>-0.3899457394419597</v>
      </c>
      <c r="M1722" t="str">
        <f>IF(ABS(moras__2[[#This Row],[Z-Score de salario]])&gt;1.96, "Atípico", "Normal")</f>
        <v>Normal</v>
      </c>
      <c r="N1722" s="5">
        <f t="shared" si="78"/>
        <v>341319</v>
      </c>
      <c r="O1722" s="5">
        <f t="shared" si="79"/>
        <v>39</v>
      </c>
      <c r="P1722" s="5" t="str">
        <f t="shared" si="80"/>
        <v>ASALARIADO</v>
      </c>
      <c r="Q1722" s="5" t="e">
        <f ca="1">IF($H1722="SI", $O1722, _xludf.NA())</f>
        <v>#NAME?</v>
      </c>
      <c r="R1722" s="5">
        <f>IF($H1722="NO",$O1722, _xludf.NA())</f>
        <v>39</v>
      </c>
      <c r="S1722" s="5" t="e">
        <f ca="1">IF($H1722="SI",$N1722, _xludf.NA())</f>
        <v>#NAME?</v>
      </c>
      <c r="T1722" s="5">
        <f>IF($H1722="NO",$N1722, _xludf.NA())</f>
        <v>341319</v>
      </c>
    </row>
    <row r="1723" spans="1:20" x14ac:dyDescent="0.3">
      <c r="A1723">
        <v>1722</v>
      </c>
      <c r="B1723" t="s">
        <v>15</v>
      </c>
      <c r="C1723">
        <v>1268597</v>
      </c>
      <c r="D1723" t="s">
        <v>14</v>
      </c>
      <c r="E1723" t="s">
        <v>11</v>
      </c>
      <c r="F1723" t="s">
        <v>12</v>
      </c>
      <c r="G1723" t="s">
        <v>13</v>
      </c>
      <c r="H1723" t="s">
        <v>13</v>
      </c>
      <c r="I1723">
        <v>58</v>
      </c>
      <c r="J1723">
        <f>(moras__2[[#This Row],[EDAD]]-AVERAGE(I:I))/ _xlfn.STDEV.P(I:I)</f>
        <v>1.1359287647796479</v>
      </c>
      <c r="K1723" t="str">
        <f>IF(ABS(moras__2[[#This Row],[Z-Score de edad]])&gt;1.96, "Atípico","Normal")</f>
        <v>Normal</v>
      </c>
      <c r="L1723">
        <f>(moras__2[[#This Row],[SALARIO]]-AVERAGE(C:C)) / _xlfn.STDEV.P(C:C)</f>
        <v>0.75354135337562989</v>
      </c>
      <c r="M1723" t="str">
        <f>IF(ABS(moras__2[[#This Row],[Z-Score de salario]])&gt;1.96, "Atípico", "Normal")</f>
        <v>Normal</v>
      </c>
      <c r="N1723" s="5">
        <f t="shared" si="78"/>
        <v>1268597</v>
      </c>
      <c r="O1723" s="5">
        <f t="shared" si="79"/>
        <v>58</v>
      </c>
      <c r="P1723" s="5" t="str">
        <f t="shared" si="80"/>
        <v>PENSIONADOS EN SU PROPIO SISTEMA</v>
      </c>
      <c r="Q1723" s="5" t="e">
        <f ca="1">IF($H1723="SI", $O1723, _xludf.NA())</f>
        <v>#NAME?</v>
      </c>
      <c r="R1723" s="5">
        <f>IF($H1723="NO",$O1723, _xludf.NA())</f>
        <v>58</v>
      </c>
      <c r="S1723" s="5" t="e">
        <f ca="1">IF($H1723="SI",$N1723, _xludf.NA())</f>
        <v>#NAME?</v>
      </c>
      <c r="T1723" s="5">
        <f>IF($H1723="NO",$N1723, _xludf.NA())</f>
        <v>1268597</v>
      </c>
    </row>
    <row r="1724" spans="1:20" x14ac:dyDescent="0.3">
      <c r="A1724">
        <v>1723</v>
      </c>
      <c r="B1724" t="s">
        <v>9</v>
      </c>
      <c r="C1724">
        <v>796400.95</v>
      </c>
      <c r="D1724" t="s">
        <v>10</v>
      </c>
      <c r="E1724" t="s">
        <v>11</v>
      </c>
      <c r="F1724" t="s">
        <v>12</v>
      </c>
      <c r="G1724" t="s">
        <v>13</v>
      </c>
      <c r="H1724" t="s">
        <v>13</v>
      </c>
      <c r="I1724">
        <v>36</v>
      </c>
      <c r="J1724">
        <f>(moras__2[[#This Row],[EDAD]]-AVERAGE(I:I))/ _xlfn.STDEV.P(I:I)</f>
        <v>-0.41688387918063341</v>
      </c>
      <c r="K1724" t="str">
        <f>IF(ABS(moras__2[[#This Row],[Z-Score de edad]])&gt;1.96, "Atípico","Normal")</f>
        <v>Normal</v>
      </c>
      <c r="L1724">
        <f>(moras__2[[#This Row],[SALARIO]]-AVERAGE(C:C)) / _xlfn.STDEV.P(C:C)</f>
        <v>0.17124554946952059</v>
      </c>
      <c r="M1724" t="str">
        <f>IF(ABS(moras__2[[#This Row],[Z-Score de salario]])&gt;1.96, "Atípico", "Normal")</f>
        <v>Normal</v>
      </c>
      <c r="N1724" s="5">
        <f t="shared" si="78"/>
        <v>796400.95</v>
      </c>
      <c r="O1724" s="5">
        <f t="shared" si="79"/>
        <v>36</v>
      </c>
      <c r="P1724" s="5" t="str">
        <f t="shared" si="80"/>
        <v>ASALARIADO</v>
      </c>
      <c r="Q1724" s="5" t="e">
        <f ca="1">IF($H1724="SI", $O1724, _xludf.NA())</f>
        <v>#NAME?</v>
      </c>
      <c r="R1724" s="5">
        <f>IF($H1724="NO",$O1724, _xludf.NA())</f>
        <v>36</v>
      </c>
      <c r="S1724" s="5" t="e">
        <f ca="1">IF($H1724="SI",$N1724, _xludf.NA())</f>
        <v>#NAME?</v>
      </c>
      <c r="T1724" s="5">
        <f>IF($H1724="NO",$N1724, _xludf.NA())</f>
        <v>796400.95</v>
      </c>
    </row>
    <row r="1725" spans="1:20" x14ac:dyDescent="0.3">
      <c r="A1725">
        <v>1724</v>
      </c>
      <c r="B1725" t="s">
        <v>15</v>
      </c>
      <c r="C1725">
        <v>736729</v>
      </c>
      <c r="D1725" t="s">
        <v>14</v>
      </c>
      <c r="E1725" t="s">
        <v>11</v>
      </c>
      <c r="F1725" t="s">
        <v>12</v>
      </c>
      <c r="G1725" t="s">
        <v>13</v>
      </c>
      <c r="H1725" t="s">
        <v>13</v>
      </c>
      <c r="I1725">
        <v>61</v>
      </c>
      <c r="J1725">
        <f>(moras__2[[#This Row],[EDAD]]-AVERAGE(I:I))/ _xlfn.STDEV.P(I:I)</f>
        <v>1.3476759435015044</v>
      </c>
      <c r="K1725" t="str">
        <f>IF(ABS(moras__2[[#This Row],[Z-Score de edad]])&gt;1.96, "Atípico","Normal")</f>
        <v>Normal</v>
      </c>
      <c r="L1725">
        <f>(moras__2[[#This Row],[SALARIO]]-AVERAGE(C:C)) / _xlfn.STDEV.P(C:C)</f>
        <v>9.766016878729096E-2</v>
      </c>
      <c r="M1725" t="str">
        <f>IF(ABS(moras__2[[#This Row],[Z-Score de salario]])&gt;1.96, "Atípico", "Normal")</f>
        <v>Normal</v>
      </c>
      <c r="N1725" s="5">
        <f t="shared" si="78"/>
        <v>736729</v>
      </c>
      <c r="O1725" s="5">
        <f t="shared" si="79"/>
        <v>61</v>
      </c>
      <c r="P1725" s="5" t="str">
        <f t="shared" si="80"/>
        <v>PENSIONADOS EN SU PROPIO SISTEMA</v>
      </c>
      <c r="Q1725" s="5" t="e">
        <f ca="1">IF($H1725="SI", $O1725, _xludf.NA())</f>
        <v>#NAME?</v>
      </c>
      <c r="R1725" s="5">
        <f>IF($H1725="NO",$O1725, _xludf.NA())</f>
        <v>61</v>
      </c>
      <c r="S1725" s="5" t="e">
        <f ca="1">IF($H1725="SI",$N1725, _xludf.NA())</f>
        <v>#NAME?</v>
      </c>
      <c r="T1725" s="5">
        <f>IF($H1725="NO",$N1725, _xludf.NA())</f>
        <v>736729</v>
      </c>
    </row>
    <row r="1726" spans="1:20" x14ac:dyDescent="0.3">
      <c r="A1726">
        <v>1725</v>
      </c>
      <c r="B1726" t="s">
        <v>9</v>
      </c>
      <c r="C1726">
        <v>393988.8</v>
      </c>
      <c r="D1726" t="s">
        <v>10</v>
      </c>
      <c r="E1726" t="s">
        <v>11</v>
      </c>
      <c r="F1726" t="s">
        <v>12</v>
      </c>
      <c r="G1726" t="s">
        <v>13</v>
      </c>
      <c r="H1726" t="s">
        <v>13</v>
      </c>
      <c r="I1726">
        <v>58</v>
      </c>
      <c r="J1726">
        <f>(moras__2[[#This Row],[EDAD]]-AVERAGE(I:I))/ _xlfn.STDEV.P(I:I)</f>
        <v>1.1359287647796479</v>
      </c>
      <c r="K1726" t="str">
        <f>IF(ABS(moras__2[[#This Row],[Z-Score de edad]])&gt;1.96, "Atípico","Normal")</f>
        <v>Normal</v>
      </c>
      <c r="L1726">
        <f>(moras__2[[#This Row],[SALARIO]]-AVERAGE(C:C)) / _xlfn.STDEV.P(C:C)</f>
        <v>-0.3249951674653962</v>
      </c>
      <c r="M1726" t="str">
        <f>IF(ABS(moras__2[[#This Row],[Z-Score de salario]])&gt;1.96, "Atípico", "Normal")</f>
        <v>Normal</v>
      </c>
      <c r="N1726" s="5">
        <f t="shared" si="78"/>
        <v>393988.8</v>
      </c>
      <c r="O1726" s="5">
        <f t="shared" si="79"/>
        <v>58</v>
      </c>
      <c r="P1726" s="5" t="str">
        <f t="shared" si="80"/>
        <v>ASALARIADO</v>
      </c>
      <c r="Q1726" s="5" t="e">
        <f ca="1">IF($H1726="SI", $O1726, _xludf.NA())</f>
        <v>#NAME?</v>
      </c>
      <c r="R1726" s="5">
        <f>IF($H1726="NO",$O1726, _xludf.NA())</f>
        <v>58</v>
      </c>
      <c r="S1726" s="5" t="e">
        <f ca="1">IF($H1726="SI",$N1726, _xludf.NA())</f>
        <v>#NAME?</v>
      </c>
      <c r="T1726" s="5">
        <f>IF($H1726="NO",$N1726, _xludf.NA())</f>
        <v>393988.8</v>
      </c>
    </row>
    <row r="1727" spans="1:20" x14ac:dyDescent="0.3">
      <c r="A1727">
        <v>1726</v>
      </c>
      <c r="B1727" t="s">
        <v>9</v>
      </c>
      <c r="C1727">
        <v>730846.3</v>
      </c>
      <c r="D1727" t="s">
        <v>14</v>
      </c>
      <c r="E1727" t="s">
        <v>11</v>
      </c>
      <c r="F1727" t="s">
        <v>12</v>
      </c>
      <c r="G1727" t="s">
        <v>13</v>
      </c>
      <c r="H1727" t="s">
        <v>13</v>
      </c>
      <c r="I1727">
        <v>73</v>
      </c>
      <c r="J1727">
        <f>(moras__2[[#This Row],[EDAD]]-AVERAGE(I:I))/ _xlfn.STDEV.P(I:I)</f>
        <v>2.1946646583889304</v>
      </c>
      <c r="K1727" t="str">
        <f>IF(ABS(moras__2[[#This Row],[Z-Score de edad]])&gt;1.96, "Atípico","Normal")</f>
        <v>Atípico</v>
      </c>
      <c r="L1727">
        <f>(moras__2[[#This Row],[SALARIO]]-AVERAGE(C:C)) / _xlfn.STDEV.P(C:C)</f>
        <v>9.0405827024714919E-2</v>
      </c>
      <c r="M1727" t="str">
        <f>IF(ABS(moras__2[[#This Row],[Z-Score de salario]])&gt;1.96, "Atípico", "Normal")</f>
        <v>Normal</v>
      </c>
      <c r="N1727" s="5">
        <f t="shared" si="78"/>
        <v>730846.3</v>
      </c>
      <c r="O1727" s="5">
        <f t="shared" si="79"/>
        <v>73</v>
      </c>
      <c r="P1727" s="5" t="str">
        <f t="shared" si="80"/>
        <v>PENSIONADOS EN SU PROPIO SISTEMA</v>
      </c>
      <c r="Q1727" s="5" t="e">
        <f ca="1">IF($H1727="SI", $O1727, _xludf.NA())</f>
        <v>#NAME?</v>
      </c>
      <c r="R1727" s="5">
        <f>IF($H1727="NO",$O1727, _xludf.NA())</f>
        <v>73</v>
      </c>
      <c r="S1727" s="5" t="e">
        <f ca="1">IF($H1727="SI",$N1727, _xludf.NA())</f>
        <v>#NAME?</v>
      </c>
      <c r="T1727" s="5">
        <f>IF($H1727="NO",$N1727, _xludf.NA())</f>
        <v>730846.3</v>
      </c>
    </row>
    <row r="1728" spans="1:20" x14ac:dyDescent="0.3">
      <c r="A1728">
        <v>1727</v>
      </c>
      <c r="B1728" t="s">
        <v>9</v>
      </c>
      <c r="C1728">
        <v>3410000</v>
      </c>
      <c r="D1728" t="s">
        <v>10</v>
      </c>
      <c r="E1728" t="s">
        <v>16</v>
      </c>
      <c r="F1728" t="s">
        <v>12</v>
      </c>
      <c r="G1728" t="s">
        <v>13</v>
      </c>
      <c r="H1728" t="s">
        <v>13</v>
      </c>
      <c r="I1728">
        <v>49</v>
      </c>
      <c r="J1728">
        <f>(moras__2[[#This Row],[EDAD]]-AVERAGE(I:I))/ _xlfn.STDEV.P(I:I)</f>
        <v>0.50068722861407822</v>
      </c>
      <c r="K1728" t="str">
        <f>IF(ABS(moras__2[[#This Row],[Z-Score de edad]])&gt;1.96, "Atípico","Normal")</f>
        <v>Normal</v>
      </c>
      <c r="L1728">
        <f>(moras__2[[#This Row],[SALARIO]]-AVERAGE(C:C)) / _xlfn.STDEV.P(C:C)</f>
        <v>3.3942453181206846</v>
      </c>
      <c r="M1728" t="str">
        <f>IF(ABS(moras__2[[#This Row],[Z-Score de salario]])&gt;1.96, "Atípico", "Normal")</f>
        <v>Atípico</v>
      </c>
      <c r="N1728" s="5">
        <f t="shared" si="78"/>
        <v>3410000</v>
      </c>
      <c r="O1728" s="5">
        <f t="shared" si="79"/>
        <v>49</v>
      </c>
      <c r="P1728" s="5" t="str">
        <f t="shared" si="80"/>
        <v>ASALARIADO</v>
      </c>
      <c r="Q1728" s="5" t="e">
        <f ca="1">IF($H1728="SI", $O1728, _xludf.NA())</f>
        <v>#NAME?</v>
      </c>
      <c r="R1728" s="5">
        <f>IF($H1728="NO",$O1728, _xludf.NA())</f>
        <v>49</v>
      </c>
      <c r="S1728" s="5" t="e">
        <f ca="1">IF($H1728="SI",$N1728, _xludf.NA())</f>
        <v>#NAME?</v>
      </c>
      <c r="T1728" s="5">
        <f>IF($H1728="NO",$N1728, _xludf.NA())</f>
        <v>3410000</v>
      </c>
    </row>
    <row r="1729" spans="1:20" x14ac:dyDescent="0.3">
      <c r="A1729">
        <v>1728</v>
      </c>
      <c r="B1729" t="s">
        <v>9</v>
      </c>
      <c r="C1729">
        <v>460741.72</v>
      </c>
      <c r="D1729" t="s">
        <v>10</v>
      </c>
      <c r="E1729" t="s">
        <v>16</v>
      </c>
      <c r="F1729" t="s">
        <v>12</v>
      </c>
      <c r="G1729" t="s">
        <v>12</v>
      </c>
      <c r="H1729" t="s">
        <v>13</v>
      </c>
      <c r="I1729">
        <v>31</v>
      </c>
      <c r="J1729">
        <f>(moras__2[[#This Row],[EDAD]]-AVERAGE(I:I))/ _xlfn.STDEV.P(I:I)</f>
        <v>-0.769795843717061</v>
      </c>
      <c r="K1729" t="str">
        <f>IF(ABS(moras__2[[#This Row],[Z-Score de edad]])&gt;1.96, "Atípico","Normal")</f>
        <v>Normal</v>
      </c>
      <c r="L1729">
        <f>(moras__2[[#This Row],[SALARIO]]-AVERAGE(C:C)) / _xlfn.STDEV.P(C:C)</f>
        <v>-0.2426777799851744</v>
      </c>
      <c r="M1729" t="str">
        <f>IF(ABS(moras__2[[#This Row],[Z-Score de salario]])&gt;1.96, "Atípico", "Normal")</f>
        <v>Normal</v>
      </c>
      <c r="N1729" s="5">
        <f t="shared" si="78"/>
        <v>460741.72</v>
      </c>
      <c r="O1729" s="5">
        <f t="shared" si="79"/>
        <v>31</v>
      </c>
      <c r="P1729" s="5" t="str">
        <f t="shared" si="80"/>
        <v>ASALARIADO</v>
      </c>
      <c r="Q1729" s="5" t="e">
        <f ca="1">IF($H1729="SI", $O1729, _xludf.NA())</f>
        <v>#NAME?</v>
      </c>
      <c r="R1729" s="5">
        <f>IF($H1729="NO",$O1729, _xludf.NA())</f>
        <v>31</v>
      </c>
      <c r="S1729" s="5" t="e">
        <f ca="1">IF($H1729="SI",$N1729, _xludf.NA())</f>
        <v>#NAME?</v>
      </c>
      <c r="T1729" s="5">
        <f>IF($H1729="NO",$N1729, _xludf.NA())</f>
        <v>460741.72</v>
      </c>
    </row>
    <row r="1730" spans="1:20" x14ac:dyDescent="0.3">
      <c r="A1730">
        <v>1729</v>
      </c>
      <c r="B1730" t="s">
        <v>15</v>
      </c>
      <c r="C1730">
        <v>297046</v>
      </c>
      <c r="D1730" t="s">
        <v>17</v>
      </c>
      <c r="E1730" t="s">
        <v>16</v>
      </c>
      <c r="F1730" t="s">
        <v>12</v>
      </c>
      <c r="G1730" t="s">
        <v>13</v>
      </c>
      <c r="H1730" t="s">
        <v>13</v>
      </c>
      <c r="I1730">
        <v>39</v>
      </c>
      <c r="J1730">
        <f>(moras__2[[#This Row],[EDAD]]-AVERAGE(I:I))/ _xlfn.STDEV.P(I:I)</f>
        <v>-0.20513670045877688</v>
      </c>
      <c r="K1730" t="str">
        <f>IF(ABS(moras__2[[#This Row],[Z-Score de edad]])&gt;1.96, "Atípico","Normal")</f>
        <v>Normal</v>
      </c>
      <c r="L1730">
        <f>(moras__2[[#This Row],[SALARIO]]-AVERAGE(C:C)) / _xlfn.STDEV.P(C:C)</f>
        <v>-0.44454166866740574</v>
      </c>
      <c r="M1730" t="str">
        <f>IF(ABS(moras__2[[#This Row],[Z-Score de salario]])&gt;1.96, "Atípico", "Normal")</f>
        <v>Normal</v>
      </c>
      <c r="N1730" s="5">
        <f t="shared" si="78"/>
        <v>297046</v>
      </c>
      <c r="O1730" s="5">
        <f t="shared" si="79"/>
        <v>39</v>
      </c>
      <c r="P1730" s="5" t="str">
        <f t="shared" si="80"/>
        <v>ASEGURADO VOLUNTARIO</v>
      </c>
      <c r="Q1730" s="5" t="e">
        <f ca="1">IF($H1730="SI", $O1730, _xludf.NA())</f>
        <v>#NAME?</v>
      </c>
      <c r="R1730" s="5">
        <f>IF($H1730="NO",$O1730, _xludf.NA())</f>
        <v>39</v>
      </c>
      <c r="S1730" s="5" t="e">
        <f ca="1">IF($H1730="SI",$N1730, _xludf.NA())</f>
        <v>#NAME?</v>
      </c>
      <c r="T1730" s="5">
        <f>IF($H1730="NO",$N1730, _xludf.NA())</f>
        <v>297046</v>
      </c>
    </row>
    <row r="1731" spans="1:20" x14ac:dyDescent="0.3">
      <c r="A1731">
        <v>1730</v>
      </c>
      <c r="B1731" t="s">
        <v>9</v>
      </c>
      <c r="C1731">
        <v>772177.52</v>
      </c>
      <c r="D1731" t="s">
        <v>10</v>
      </c>
      <c r="E1731" t="s">
        <v>16</v>
      </c>
      <c r="F1731" t="s">
        <v>12</v>
      </c>
      <c r="G1731" t="s">
        <v>13</v>
      </c>
      <c r="H1731" t="s">
        <v>13</v>
      </c>
      <c r="I1731">
        <v>28</v>
      </c>
      <c r="J1731">
        <f>(moras__2[[#This Row],[EDAD]]-AVERAGE(I:I))/ _xlfn.STDEV.P(I:I)</f>
        <v>-0.98154302243891756</v>
      </c>
      <c r="K1731" t="str">
        <f>IF(ABS(moras__2[[#This Row],[Z-Score de edad]])&gt;1.96, "Atípico","Normal")</f>
        <v>Normal</v>
      </c>
      <c r="L1731">
        <f>(moras__2[[#This Row],[SALARIO]]-AVERAGE(C:C)) / _xlfn.STDEV.P(C:C)</f>
        <v>0.14137405510777543</v>
      </c>
      <c r="M1731" t="str">
        <f>IF(ABS(moras__2[[#This Row],[Z-Score de salario]])&gt;1.96, "Atípico", "Normal")</f>
        <v>Normal</v>
      </c>
      <c r="N1731" s="5">
        <f t="shared" ref="N1731:N1794" si="81">IF(ISBLANK(C1731),  MEDIAN($C$2:$C$5001), C1731)</f>
        <v>772177.52</v>
      </c>
      <c r="O1731" s="5">
        <f t="shared" ref="O1731:O1794" si="82">IF(ISBLANK(I1731), MEDIAN($I$2:$I$5001), I1731)</f>
        <v>28</v>
      </c>
      <c r="P1731" s="5" t="str">
        <f t="shared" ref="P1731:P1794" si="83">IF(ISBLANK(D1731), "ASALARIADO", D1731)</f>
        <v>ASALARIADO</v>
      </c>
      <c r="Q1731" s="5" t="e">
        <f ca="1">IF($H1731="SI", $O1731, _xludf.NA())</f>
        <v>#NAME?</v>
      </c>
      <c r="R1731" s="5">
        <f>IF($H1731="NO",$O1731, _xludf.NA())</f>
        <v>28</v>
      </c>
      <c r="S1731" s="5" t="e">
        <f ca="1">IF($H1731="SI",$N1731, _xludf.NA())</f>
        <v>#NAME?</v>
      </c>
      <c r="T1731" s="5">
        <f>IF($H1731="NO",$N1731, _xludf.NA())</f>
        <v>772177.52</v>
      </c>
    </row>
    <row r="1732" spans="1:20" x14ac:dyDescent="0.3">
      <c r="A1732">
        <v>1731</v>
      </c>
      <c r="B1732" t="s">
        <v>15</v>
      </c>
      <c r="C1732">
        <v>289717</v>
      </c>
      <c r="D1732" t="s">
        <v>18</v>
      </c>
      <c r="E1732" t="s">
        <v>16</v>
      </c>
      <c r="F1732" t="s">
        <v>12</v>
      </c>
      <c r="G1732" t="s">
        <v>13</v>
      </c>
      <c r="H1732" t="s">
        <v>13</v>
      </c>
      <c r="I1732">
        <v>59</v>
      </c>
      <c r="J1732">
        <f>(moras__2[[#This Row],[EDAD]]-AVERAGE(I:I))/ _xlfn.STDEV.P(I:I)</f>
        <v>1.2065111576869334</v>
      </c>
      <c r="K1732" t="str">
        <f>IF(ABS(moras__2[[#This Row],[Z-Score de edad]])&gt;1.96, "Atípico","Normal")</f>
        <v>Normal</v>
      </c>
      <c r="L1732">
        <f>(moras__2[[#This Row],[SALARIO]]-AVERAGE(C:C)) / _xlfn.STDEV.P(C:C)</f>
        <v>-0.45357953746539309</v>
      </c>
      <c r="M1732" t="str">
        <f>IF(ABS(moras__2[[#This Row],[Z-Score de salario]])&gt;1.96, "Atípico", "Normal")</f>
        <v>Normal</v>
      </c>
      <c r="N1732" s="5">
        <f t="shared" si="81"/>
        <v>289717</v>
      </c>
      <c r="O1732" s="5">
        <f t="shared" si="82"/>
        <v>59</v>
      </c>
      <c r="P1732" s="5" t="str">
        <f t="shared" si="83"/>
        <v>TRABAJADOR INDEPENDIENTE</v>
      </c>
      <c r="Q1732" s="5" t="e">
        <f ca="1">IF($H1732="SI", $O1732, _xludf.NA())</f>
        <v>#NAME?</v>
      </c>
      <c r="R1732" s="5">
        <f>IF($H1732="NO",$O1732, _xludf.NA())</f>
        <v>59</v>
      </c>
      <c r="S1732" s="5" t="e">
        <f ca="1">IF($H1732="SI",$N1732, _xludf.NA())</f>
        <v>#NAME?</v>
      </c>
      <c r="T1732" s="5">
        <f>IF($H1732="NO",$N1732, _xludf.NA())</f>
        <v>289717</v>
      </c>
    </row>
    <row r="1733" spans="1:20" x14ac:dyDescent="0.3">
      <c r="A1733">
        <v>1732</v>
      </c>
      <c r="B1733" t="s">
        <v>15</v>
      </c>
      <c r="C1733">
        <v>380000</v>
      </c>
      <c r="D1733" t="s">
        <v>10</v>
      </c>
      <c r="E1733" t="s">
        <v>16</v>
      </c>
      <c r="F1733" t="s">
        <v>12</v>
      </c>
      <c r="G1733" t="s">
        <v>13</v>
      </c>
      <c r="H1733" t="s">
        <v>13</v>
      </c>
      <c r="I1733">
        <v>57</v>
      </c>
      <c r="J1733">
        <f>(moras__2[[#This Row],[EDAD]]-AVERAGE(I:I))/ _xlfn.STDEV.P(I:I)</f>
        <v>1.0653463718723624</v>
      </c>
      <c r="K1733" t="str">
        <f>IF(ABS(moras__2[[#This Row],[Z-Score de edad]])&gt;1.96, "Atípico","Normal")</f>
        <v>Normal</v>
      </c>
      <c r="L1733">
        <f>(moras__2[[#This Row],[SALARIO]]-AVERAGE(C:C)) / _xlfn.STDEV.P(C:C)</f>
        <v>-0.34224567081391377</v>
      </c>
      <c r="M1733" t="str">
        <f>IF(ABS(moras__2[[#This Row],[Z-Score de salario]])&gt;1.96, "Atípico", "Normal")</f>
        <v>Normal</v>
      </c>
      <c r="N1733" s="5">
        <f t="shared" si="81"/>
        <v>380000</v>
      </c>
      <c r="O1733" s="5">
        <f t="shared" si="82"/>
        <v>57</v>
      </c>
      <c r="P1733" s="5" t="str">
        <f t="shared" si="83"/>
        <v>ASALARIADO</v>
      </c>
      <c r="Q1733" s="5" t="e">
        <f ca="1">IF($H1733="SI", $O1733, _xludf.NA())</f>
        <v>#NAME?</v>
      </c>
      <c r="R1733" s="5">
        <f>IF($H1733="NO",$O1733, _xludf.NA())</f>
        <v>57</v>
      </c>
      <c r="S1733" s="5" t="e">
        <f ca="1">IF($H1733="SI",$N1733, _xludf.NA())</f>
        <v>#NAME?</v>
      </c>
      <c r="T1733" s="5">
        <f>IF($H1733="NO",$N1733, _xludf.NA())</f>
        <v>380000</v>
      </c>
    </row>
    <row r="1734" spans="1:20" x14ac:dyDescent="0.3">
      <c r="A1734">
        <v>1733</v>
      </c>
      <c r="B1734" t="s">
        <v>15</v>
      </c>
      <c r="C1734">
        <v>1156841.8400000001</v>
      </c>
      <c r="D1734" t="s">
        <v>10</v>
      </c>
      <c r="E1734" t="s">
        <v>11</v>
      </c>
      <c r="F1734" t="s">
        <v>12</v>
      </c>
      <c r="G1734" t="s">
        <v>13</v>
      </c>
      <c r="H1734" t="s">
        <v>13</v>
      </c>
      <c r="I1734">
        <v>43</v>
      </c>
      <c r="J1734">
        <f>(moras__2[[#This Row],[EDAD]]-AVERAGE(I:I))/ _xlfn.STDEV.P(I:I)</f>
        <v>7.7192871170365177E-2</v>
      </c>
      <c r="K1734" t="str">
        <f>IF(ABS(moras__2[[#This Row],[Z-Score de edad]])&gt;1.96, "Atípico","Normal")</f>
        <v>Normal</v>
      </c>
      <c r="L1734">
        <f>(moras__2[[#This Row],[SALARIO]]-AVERAGE(C:C)) / _xlfn.STDEV.P(C:C)</f>
        <v>0.61572876317531833</v>
      </c>
      <c r="M1734" t="str">
        <f>IF(ABS(moras__2[[#This Row],[Z-Score de salario]])&gt;1.96, "Atípico", "Normal")</f>
        <v>Normal</v>
      </c>
      <c r="N1734" s="5">
        <f t="shared" si="81"/>
        <v>1156841.8400000001</v>
      </c>
      <c r="O1734" s="5">
        <f t="shared" si="82"/>
        <v>43</v>
      </c>
      <c r="P1734" s="5" t="str">
        <f t="shared" si="83"/>
        <v>ASALARIADO</v>
      </c>
      <c r="Q1734" s="5" t="e">
        <f ca="1">IF($H1734="SI", $O1734, _xludf.NA())</f>
        <v>#NAME?</v>
      </c>
      <c r="R1734" s="5">
        <f>IF($H1734="NO",$O1734, _xludf.NA())</f>
        <v>43</v>
      </c>
      <c r="S1734" s="5" t="e">
        <f ca="1">IF($H1734="SI",$N1734, _xludf.NA())</f>
        <v>#NAME?</v>
      </c>
      <c r="T1734" s="5">
        <f>IF($H1734="NO",$N1734, _xludf.NA())</f>
        <v>1156841.8400000001</v>
      </c>
    </row>
    <row r="1735" spans="1:20" x14ac:dyDescent="0.3">
      <c r="A1735">
        <v>1734</v>
      </c>
      <c r="B1735" t="s">
        <v>9</v>
      </c>
      <c r="C1735">
        <v>387489.4</v>
      </c>
      <c r="D1735" t="s">
        <v>10</v>
      </c>
      <c r="E1735" t="s">
        <v>16</v>
      </c>
      <c r="F1735" t="s">
        <v>12</v>
      </c>
      <c r="G1735" t="s">
        <v>13</v>
      </c>
      <c r="H1735" t="s">
        <v>13</v>
      </c>
      <c r="I1735">
        <v>35</v>
      </c>
      <c r="J1735">
        <f>(moras__2[[#This Row],[EDAD]]-AVERAGE(I:I))/ _xlfn.STDEV.P(I:I)</f>
        <v>-0.48746627208791893</v>
      </c>
      <c r="K1735" t="str">
        <f>IF(ABS(moras__2[[#This Row],[Z-Score de edad]])&gt;1.96, "Atípico","Normal")</f>
        <v>Normal</v>
      </c>
      <c r="L1735">
        <f>(moras__2[[#This Row],[SALARIO]]-AVERAGE(C:C)) / _xlfn.STDEV.P(C:C)</f>
        <v>-0.333010002294928</v>
      </c>
      <c r="M1735" t="str">
        <f>IF(ABS(moras__2[[#This Row],[Z-Score de salario]])&gt;1.96, "Atípico", "Normal")</f>
        <v>Normal</v>
      </c>
      <c r="N1735" s="5">
        <f t="shared" si="81"/>
        <v>387489.4</v>
      </c>
      <c r="O1735" s="5">
        <f t="shared" si="82"/>
        <v>35</v>
      </c>
      <c r="P1735" s="5" t="str">
        <f t="shared" si="83"/>
        <v>ASALARIADO</v>
      </c>
      <c r="Q1735" s="5" t="e">
        <f ca="1">IF($H1735="SI", $O1735, _xludf.NA())</f>
        <v>#NAME?</v>
      </c>
      <c r="R1735" s="5">
        <f>IF($H1735="NO",$O1735, _xludf.NA())</f>
        <v>35</v>
      </c>
      <c r="S1735" s="5" t="e">
        <f ca="1">IF($H1735="SI",$N1735, _xludf.NA())</f>
        <v>#NAME?</v>
      </c>
      <c r="T1735" s="5">
        <f>IF($H1735="NO",$N1735, _xludf.NA())</f>
        <v>387489.4</v>
      </c>
    </row>
    <row r="1736" spans="1:20" x14ac:dyDescent="0.3">
      <c r="A1736">
        <v>1735</v>
      </c>
      <c r="B1736" t="s">
        <v>9</v>
      </c>
      <c r="C1736">
        <v>449596</v>
      </c>
      <c r="D1736" t="s">
        <v>10</v>
      </c>
      <c r="E1736" t="s">
        <v>11</v>
      </c>
      <c r="F1736" t="s">
        <v>12</v>
      </c>
      <c r="G1736" t="s">
        <v>13</v>
      </c>
      <c r="H1736" t="s">
        <v>13</v>
      </c>
      <c r="I1736">
        <v>36</v>
      </c>
      <c r="J1736">
        <f>(moras__2[[#This Row],[EDAD]]-AVERAGE(I:I))/ _xlfn.STDEV.P(I:I)</f>
        <v>-0.41688387918063341</v>
      </c>
      <c r="K1736" t="str">
        <f>IF(ABS(moras__2[[#This Row],[Z-Score de edad]])&gt;1.96, "Atípico","Normal")</f>
        <v>Normal</v>
      </c>
      <c r="L1736">
        <f>(moras__2[[#This Row],[SALARIO]]-AVERAGE(C:C)) / _xlfn.STDEV.P(C:C)</f>
        <v>-0.256422295610649</v>
      </c>
      <c r="M1736" t="str">
        <f>IF(ABS(moras__2[[#This Row],[Z-Score de salario]])&gt;1.96, "Atípico", "Normal")</f>
        <v>Normal</v>
      </c>
      <c r="N1736" s="5">
        <f t="shared" si="81"/>
        <v>449596</v>
      </c>
      <c r="O1736" s="5">
        <f t="shared" si="82"/>
        <v>36</v>
      </c>
      <c r="P1736" s="5" t="str">
        <f t="shared" si="83"/>
        <v>ASALARIADO</v>
      </c>
      <c r="Q1736" s="5" t="e">
        <f ca="1">IF($H1736="SI", $O1736, _xludf.NA())</f>
        <v>#NAME?</v>
      </c>
      <c r="R1736" s="5">
        <f>IF($H1736="NO",$O1736, _xludf.NA())</f>
        <v>36</v>
      </c>
      <c r="S1736" s="5" t="e">
        <f ca="1">IF($H1736="SI",$N1736, _xludf.NA())</f>
        <v>#NAME?</v>
      </c>
      <c r="T1736" s="5">
        <f>IF($H1736="NO",$N1736, _xludf.NA())</f>
        <v>449596</v>
      </c>
    </row>
    <row r="1737" spans="1:20" x14ac:dyDescent="0.3">
      <c r="A1737">
        <v>1736</v>
      </c>
      <c r="B1737" t="s">
        <v>9</v>
      </c>
      <c r="C1737">
        <v>477300</v>
      </c>
      <c r="D1737" t="s">
        <v>10</v>
      </c>
      <c r="E1737" t="s">
        <v>16</v>
      </c>
      <c r="F1737" t="s">
        <v>12</v>
      </c>
      <c r="G1737" t="s">
        <v>13</v>
      </c>
      <c r="H1737" t="s">
        <v>13</v>
      </c>
      <c r="I1737">
        <v>63</v>
      </c>
      <c r="J1737">
        <f>(moras__2[[#This Row],[EDAD]]-AVERAGE(I:I))/ _xlfn.STDEV.P(I:I)</f>
        <v>1.4888407293160755</v>
      </c>
      <c r="K1737" t="str">
        <f>IF(ABS(moras__2[[#This Row],[Z-Score de edad]])&gt;1.96, "Atípico","Normal")</f>
        <v>Normal</v>
      </c>
      <c r="L1737">
        <f>(moras__2[[#This Row],[SALARIO]]-AVERAGE(C:C)) / _xlfn.STDEV.P(C:C)</f>
        <v>-0.22225868295142651</v>
      </c>
      <c r="M1737" t="str">
        <f>IF(ABS(moras__2[[#This Row],[Z-Score de salario]])&gt;1.96, "Atípico", "Normal")</f>
        <v>Normal</v>
      </c>
      <c r="N1737" s="5">
        <f t="shared" si="81"/>
        <v>477300</v>
      </c>
      <c r="O1737" s="5">
        <f t="shared" si="82"/>
        <v>63</v>
      </c>
      <c r="P1737" s="5" t="str">
        <f t="shared" si="83"/>
        <v>ASALARIADO</v>
      </c>
      <c r="Q1737" s="5" t="e">
        <f ca="1">IF($H1737="SI", $O1737, _xludf.NA())</f>
        <v>#NAME?</v>
      </c>
      <c r="R1737" s="5">
        <f>IF($H1737="NO",$O1737, _xludf.NA())</f>
        <v>63</v>
      </c>
      <c r="S1737" s="5" t="e">
        <f ca="1">IF($H1737="SI",$N1737, _xludf.NA())</f>
        <v>#NAME?</v>
      </c>
      <c r="T1737" s="5">
        <f>IF($H1737="NO",$N1737, _xludf.NA())</f>
        <v>477300</v>
      </c>
    </row>
    <row r="1738" spans="1:20" x14ac:dyDescent="0.3">
      <c r="A1738">
        <v>1737</v>
      </c>
      <c r="B1738" t="s">
        <v>9</v>
      </c>
      <c r="C1738">
        <v>425703.55</v>
      </c>
      <c r="D1738" t="s">
        <v>10</v>
      </c>
      <c r="E1738" t="s">
        <v>16</v>
      </c>
      <c r="F1738" t="s">
        <v>12</v>
      </c>
      <c r="G1738" t="s">
        <v>13</v>
      </c>
      <c r="H1738" t="s">
        <v>13</v>
      </c>
      <c r="I1738">
        <v>44</v>
      </c>
      <c r="J1738">
        <f>(moras__2[[#This Row],[EDAD]]-AVERAGE(I:I))/ _xlfn.STDEV.P(I:I)</f>
        <v>0.14777526407765068</v>
      </c>
      <c r="K1738" t="str">
        <f>IF(ABS(moras__2[[#This Row],[Z-Score de edad]])&gt;1.96, "Atípico","Normal")</f>
        <v>Normal</v>
      </c>
      <c r="L1738">
        <f>(moras__2[[#This Row],[SALARIO]]-AVERAGE(C:C)) / _xlfn.STDEV.P(C:C)</f>
        <v>-0.28588563690720692</v>
      </c>
      <c r="M1738" t="str">
        <f>IF(ABS(moras__2[[#This Row],[Z-Score de salario]])&gt;1.96, "Atípico", "Normal")</f>
        <v>Normal</v>
      </c>
      <c r="N1738" s="5">
        <f t="shared" si="81"/>
        <v>425703.55</v>
      </c>
      <c r="O1738" s="5">
        <f t="shared" si="82"/>
        <v>44</v>
      </c>
      <c r="P1738" s="5" t="str">
        <f t="shared" si="83"/>
        <v>ASALARIADO</v>
      </c>
      <c r="Q1738" s="5" t="e">
        <f ca="1">IF($H1738="SI", $O1738, _xludf.NA())</f>
        <v>#NAME?</v>
      </c>
      <c r="R1738" s="5">
        <f>IF($H1738="NO",$O1738, _xludf.NA())</f>
        <v>44</v>
      </c>
      <c r="S1738" s="5" t="e">
        <f ca="1">IF($H1738="SI",$N1738, _xludf.NA())</f>
        <v>#NAME?</v>
      </c>
      <c r="T1738" s="5">
        <f>IF($H1738="NO",$N1738, _xludf.NA())</f>
        <v>425703.55</v>
      </c>
    </row>
    <row r="1739" spans="1:20" x14ac:dyDescent="0.3">
      <c r="A1739">
        <v>1738</v>
      </c>
      <c r="B1739" t="s">
        <v>9</v>
      </c>
      <c r="C1739">
        <v>871427.3</v>
      </c>
      <c r="D1739" t="s">
        <v>10</v>
      </c>
      <c r="E1739" t="s">
        <v>16</v>
      </c>
      <c r="F1739" t="s">
        <v>12</v>
      </c>
      <c r="G1739" t="s">
        <v>13</v>
      </c>
      <c r="H1739" t="s">
        <v>13</v>
      </c>
      <c r="I1739">
        <v>51</v>
      </c>
      <c r="J1739">
        <f>(moras__2[[#This Row],[EDAD]]-AVERAGE(I:I))/ _xlfn.STDEV.P(I:I)</f>
        <v>0.64185201442864925</v>
      </c>
      <c r="K1739" t="str">
        <f>IF(ABS(moras__2[[#This Row],[Z-Score de edad]])&gt;1.96, "Atípico","Normal")</f>
        <v>Normal</v>
      </c>
      <c r="L1739">
        <f>(moras__2[[#This Row],[SALARIO]]-AVERAGE(C:C)) / _xlfn.STDEV.P(C:C)</f>
        <v>0.26376544409250857</v>
      </c>
      <c r="M1739" t="str">
        <f>IF(ABS(moras__2[[#This Row],[Z-Score de salario]])&gt;1.96, "Atípico", "Normal")</f>
        <v>Normal</v>
      </c>
      <c r="N1739" s="5">
        <f t="shared" si="81"/>
        <v>871427.3</v>
      </c>
      <c r="O1739" s="5">
        <f t="shared" si="82"/>
        <v>51</v>
      </c>
      <c r="P1739" s="5" t="str">
        <f t="shared" si="83"/>
        <v>ASALARIADO</v>
      </c>
      <c r="Q1739" s="5" t="e">
        <f ca="1">IF($H1739="SI", $O1739, _xludf.NA())</f>
        <v>#NAME?</v>
      </c>
      <c r="R1739" s="5">
        <f>IF($H1739="NO",$O1739, _xludf.NA())</f>
        <v>51</v>
      </c>
      <c r="S1739" s="5" t="e">
        <f ca="1">IF($H1739="SI",$N1739, _xludf.NA())</f>
        <v>#NAME?</v>
      </c>
      <c r="T1739" s="5">
        <f>IF($H1739="NO",$N1739, _xludf.NA())</f>
        <v>871427.3</v>
      </c>
    </row>
    <row r="1740" spans="1:20" x14ac:dyDescent="0.3">
      <c r="A1740">
        <v>1739</v>
      </c>
      <c r="B1740" t="s">
        <v>9</v>
      </c>
      <c r="C1740">
        <v>368750</v>
      </c>
      <c r="D1740" t="s">
        <v>10</v>
      </c>
      <c r="E1740" t="s">
        <v>16</v>
      </c>
      <c r="F1740" t="s">
        <v>12</v>
      </c>
      <c r="G1740" t="s">
        <v>13</v>
      </c>
      <c r="H1740" t="s">
        <v>13</v>
      </c>
      <c r="I1740">
        <v>41</v>
      </c>
      <c r="J1740">
        <f>(moras__2[[#This Row],[EDAD]]-AVERAGE(I:I))/ _xlfn.STDEV.P(I:I)</f>
        <v>-6.397191464420586E-2</v>
      </c>
      <c r="K1740" t="str">
        <f>IF(ABS(moras__2[[#This Row],[Z-Score de edad]])&gt;1.96, "Atípico","Normal")</f>
        <v>Normal</v>
      </c>
      <c r="L1740">
        <f>(moras__2[[#This Row],[SALARIO]]-AVERAGE(C:C)) / _xlfn.STDEV.P(C:C)</f>
        <v>-0.35611878092134425</v>
      </c>
      <c r="M1740" t="str">
        <f>IF(ABS(moras__2[[#This Row],[Z-Score de salario]])&gt;1.96, "Atípico", "Normal")</f>
        <v>Normal</v>
      </c>
      <c r="N1740" s="5">
        <f t="shared" si="81"/>
        <v>368750</v>
      </c>
      <c r="O1740" s="5">
        <f t="shared" si="82"/>
        <v>41</v>
      </c>
      <c r="P1740" s="5" t="str">
        <f t="shared" si="83"/>
        <v>ASALARIADO</v>
      </c>
      <c r="Q1740" s="5" t="e">
        <f ca="1">IF($H1740="SI", $O1740, _xludf.NA())</f>
        <v>#NAME?</v>
      </c>
      <c r="R1740" s="5">
        <f>IF($H1740="NO",$O1740, _xludf.NA())</f>
        <v>41</v>
      </c>
      <c r="S1740" s="5" t="e">
        <f ca="1">IF($H1740="SI",$N1740, _xludf.NA())</f>
        <v>#NAME?</v>
      </c>
      <c r="T1740" s="5">
        <f>IF($H1740="NO",$N1740, _xludf.NA())</f>
        <v>368750</v>
      </c>
    </row>
    <row r="1741" spans="1:20" x14ac:dyDescent="0.3">
      <c r="A1741">
        <v>1740</v>
      </c>
      <c r="B1741" t="s">
        <v>9</v>
      </c>
      <c r="C1741">
        <v>744158.02</v>
      </c>
      <c r="D1741" t="s">
        <v>10</v>
      </c>
      <c r="E1741" t="s">
        <v>11</v>
      </c>
      <c r="F1741" t="s">
        <v>12</v>
      </c>
      <c r="G1741" t="s">
        <v>13</v>
      </c>
      <c r="H1741" t="s">
        <v>13</v>
      </c>
      <c r="I1741">
        <v>26</v>
      </c>
      <c r="J1741">
        <f>(moras__2[[#This Row],[EDAD]]-AVERAGE(I:I))/ _xlfn.STDEV.P(I:I)</f>
        <v>-1.1227078082534885</v>
      </c>
      <c r="K1741" t="str">
        <f>IF(ABS(moras__2[[#This Row],[Z-Score de edad]])&gt;1.96, "Atípico","Normal")</f>
        <v>Normal</v>
      </c>
      <c r="L1741">
        <f>(moras__2[[#This Row],[SALARIO]]-AVERAGE(C:C)) / _xlfn.STDEV.P(C:C)</f>
        <v>0.10682137878287346</v>
      </c>
      <c r="M1741" t="str">
        <f>IF(ABS(moras__2[[#This Row],[Z-Score de salario]])&gt;1.96, "Atípico", "Normal")</f>
        <v>Normal</v>
      </c>
      <c r="N1741" s="5">
        <f t="shared" si="81"/>
        <v>744158.02</v>
      </c>
      <c r="O1741" s="5">
        <f t="shared" si="82"/>
        <v>26</v>
      </c>
      <c r="P1741" s="5" t="str">
        <f t="shared" si="83"/>
        <v>ASALARIADO</v>
      </c>
      <c r="Q1741" s="5" t="e">
        <f ca="1">IF($H1741="SI", $O1741, _xludf.NA())</f>
        <v>#NAME?</v>
      </c>
      <c r="R1741" s="5">
        <f>IF($H1741="NO",$O1741, _xludf.NA())</f>
        <v>26</v>
      </c>
      <c r="S1741" s="5" t="e">
        <f ca="1">IF($H1741="SI",$N1741, _xludf.NA())</f>
        <v>#NAME?</v>
      </c>
      <c r="T1741" s="5">
        <f>IF($H1741="NO",$N1741, _xludf.NA())</f>
        <v>744158.02</v>
      </c>
    </row>
    <row r="1742" spans="1:20" x14ac:dyDescent="0.3">
      <c r="A1742">
        <v>1741</v>
      </c>
      <c r="B1742" t="s">
        <v>9</v>
      </c>
      <c r="C1742">
        <v>280000</v>
      </c>
      <c r="D1742" t="s">
        <v>10</v>
      </c>
      <c r="E1742" t="s">
        <v>16</v>
      </c>
      <c r="F1742" t="s">
        <v>12</v>
      </c>
      <c r="G1742" t="s">
        <v>13</v>
      </c>
      <c r="H1742" t="s">
        <v>12</v>
      </c>
      <c r="I1742">
        <v>56</v>
      </c>
      <c r="J1742">
        <f>(moras__2[[#This Row],[EDAD]]-AVERAGE(I:I))/ _xlfn.STDEV.P(I:I)</f>
        <v>0.99476397896507684</v>
      </c>
      <c r="K1742" t="str">
        <f>IF(ABS(moras__2[[#This Row],[Z-Score de edad]])&gt;1.96, "Atípico","Normal")</f>
        <v>Normal</v>
      </c>
      <c r="L1742">
        <f>(moras__2[[#This Row],[SALARIO]]-AVERAGE(C:C)) / _xlfn.STDEV.P(C:C)</f>
        <v>-0.46556220510218438</v>
      </c>
      <c r="M1742" t="str">
        <f>IF(ABS(moras__2[[#This Row],[Z-Score de salario]])&gt;1.96, "Atípico", "Normal")</f>
        <v>Normal</v>
      </c>
      <c r="N1742" s="5">
        <f t="shared" si="81"/>
        <v>280000</v>
      </c>
      <c r="O1742" s="5">
        <f t="shared" si="82"/>
        <v>56</v>
      </c>
      <c r="P1742" s="5" t="str">
        <f t="shared" si="83"/>
        <v>ASALARIADO</v>
      </c>
      <c r="Q1742" s="5">
        <f>IF($H1742="SI", $O1742, _xludf.NA())</f>
        <v>56</v>
      </c>
      <c r="R1742" s="5" t="e">
        <f ca="1">IF($H1742="NO",$O1742, _xludf.NA())</f>
        <v>#NAME?</v>
      </c>
      <c r="S1742" s="5">
        <f>IF($H1742="SI",$N1742, _xludf.NA())</f>
        <v>280000</v>
      </c>
      <c r="T1742" s="5" t="e">
        <f ca="1">IF($H1742="NO",$N1742, _xludf.NA())</f>
        <v>#NAME?</v>
      </c>
    </row>
    <row r="1743" spans="1:20" x14ac:dyDescent="0.3">
      <c r="A1743">
        <v>1742</v>
      </c>
      <c r="B1743" t="s">
        <v>9</v>
      </c>
      <c r="C1743">
        <v>382584.15</v>
      </c>
      <c r="D1743" t="s">
        <v>10</v>
      </c>
      <c r="E1743" t="s">
        <v>11</v>
      </c>
      <c r="F1743" t="s">
        <v>12</v>
      </c>
      <c r="G1743" t="s">
        <v>13</v>
      </c>
      <c r="H1743" t="s">
        <v>13</v>
      </c>
      <c r="I1743">
        <v>47</v>
      </c>
      <c r="J1743">
        <f>(moras__2[[#This Row],[EDAD]]-AVERAGE(I:I))/ _xlfn.STDEV.P(I:I)</f>
        <v>0.35952244279950724</v>
      </c>
      <c r="K1743" t="str">
        <f>IF(ABS(moras__2[[#This Row],[Z-Score de edad]])&gt;1.96, "Atípico","Normal")</f>
        <v>Normal</v>
      </c>
      <c r="L1743">
        <f>(moras__2[[#This Row],[SALARIO]]-AVERAGE(C:C)) / _xlfn.STDEV.P(C:C)</f>
        <v>-0.33905898659310341</v>
      </c>
      <c r="M1743" t="str">
        <f>IF(ABS(moras__2[[#This Row],[Z-Score de salario]])&gt;1.96, "Atípico", "Normal")</f>
        <v>Normal</v>
      </c>
      <c r="N1743" s="5">
        <f t="shared" si="81"/>
        <v>382584.15</v>
      </c>
      <c r="O1743" s="5">
        <f t="shared" si="82"/>
        <v>47</v>
      </c>
      <c r="P1743" s="5" t="str">
        <f t="shared" si="83"/>
        <v>ASALARIADO</v>
      </c>
      <c r="Q1743" s="5" t="e">
        <f ca="1">IF($H1743="SI", $O1743, _xludf.NA())</f>
        <v>#NAME?</v>
      </c>
      <c r="R1743" s="5">
        <f>IF($H1743="NO",$O1743, _xludf.NA())</f>
        <v>47</v>
      </c>
      <c r="S1743" s="5" t="e">
        <f ca="1">IF($H1743="SI",$N1743, _xludf.NA())</f>
        <v>#NAME?</v>
      </c>
      <c r="T1743" s="5">
        <f>IF($H1743="NO",$N1743, _xludf.NA())</f>
        <v>382584.15</v>
      </c>
    </row>
    <row r="1744" spans="1:20" x14ac:dyDescent="0.3">
      <c r="A1744">
        <v>1743</v>
      </c>
      <c r="B1744" t="s">
        <v>15</v>
      </c>
      <c r="C1744">
        <v>1275440.5</v>
      </c>
      <c r="D1744" t="s">
        <v>10</v>
      </c>
      <c r="E1744" t="s">
        <v>11</v>
      </c>
      <c r="F1744" t="s">
        <v>12</v>
      </c>
      <c r="G1744" t="s">
        <v>13</v>
      </c>
      <c r="H1744" t="s">
        <v>13</v>
      </c>
      <c r="I1744">
        <v>58</v>
      </c>
      <c r="J1744">
        <f>(moras__2[[#This Row],[EDAD]]-AVERAGE(I:I))/ _xlfn.STDEV.P(I:I)</f>
        <v>1.1359287647796479</v>
      </c>
      <c r="K1744" t="str">
        <f>IF(ABS(moras__2[[#This Row],[Z-Score de edad]])&gt;1.96, "Atípico","Normal")</f>
        <v>Normal</v>
      </c>
      <c r="L1744">
        <f>(moras__2[[#This Row],[SALARIO]]-AVERAGE(C:C)) / _xlfn.STDEV.P(C:C)</f>
        <v>0.7619805203996477</v>
      </c>
      <c r="M1744" t="str">
        <f>IF(ABS(moras__2[[#This Row],[Z-Score de salario]])&gt;1.96, "Atípico", "Normal")</f>
        <v>Normal</v>
      </c>
      <c r="N1744" s="5">
        <f t="shared" si="81"/>
        <v>1275440.5</v>
      </c>
      <c r="O1744" s="5">
        <f t="shared" si="82"/>
        <v>58</v>
      </c>
      <c r="P1744" s="5" t="str">
        <f t="shared" si="83"/>
        <v>ASALARIADO</v>
      </c>
      <c r="Q1744" s="5" t="e">
        <f ca="1">IF($H1744="SI", $O1744, _xludf.NA())</f>
        <v>#NAME?</v>
      </c>
      <c r="R1744" s="5">
        <f>IF($H1744="NO",$O1744, _xludf.NA())</f>
        <v>58</v>
      </c>
      <c r="S1744" s="5" t="e">
        <f ca="1">IF($H1744="SI",$N1744, _xludf.NA())</f>
        <v>#NAME?</v>
      </c>
      <c r="T1744" s="5">
        <f>IF($H1744="NO",$N1744, _xludf.NA())</f>
        <v>1275440.5</v>
      </c>
    </row>
    <row r="1745" spans="1:20" x14ac:dyDescent="0.3">
      <c r="A1745">
        <v>1744</v>
      </c>
      <c r="B1745" t="s">
        <v>15</v>
      </c>
      <c r="C1745">
        <v>1566046.1</v>
      </c>
      <c r="D1745" t="s">
        <v>10</v>
      </c>
      <c r="E1745" t="s">
        <v>11</v>
      </c>
      <c r="F1745" t="s">
        <v>12</v>
      </c>
      <c r="G1745" t="s">
        <v>13</v>
      </c>
      <c r="H1745" t="s">
        <v>13</v>
      </c>
      <c r="I1745">
        <v>28</v>
      </c>
      <c r="J1745">
        <f>(moras__2[[#This Row],[EDAD]]-AVERAGE(I:I))/ _xlfn.STDEV.P(I:I)</f>
        <v>-0.98154302243891756</v>
      </c>
      <c r="K1745" t="str">
        <f>IF(ABS(moras__2[[#This Row],[Z-Score de edad]])&gt;1.96, "Atípico","Normal")</f>
        <v>Normal</v>
      </c>
      <c r="L1745">
        <f>(moras__2[[#This Row],[SALARIO]]-AVERAGE(C:C)) / _xlfn.STDEV.P(C:C)</f>
        <v>1.1203452747672822</v>
      </c>
      <c r="M1745" t="str">
        <f>IF(ABS(moras__2[[#This Row],[Z-Score de salario]])&gt;1.96, "Atípico", "Normal")</f>
        <v>Normal</v>
      </c>
      <c r="N1745" s="5">
        <f t="shared" si="81"/>
        <v>1566046.1</v>
      </c>
      <c r="O1745" s="5">
        <f t="shared" si="82"/>
        <v>28</v>
      </c>
      <c r="P1745" s="5" t="str">
        <f t="shared" si="83"/>
        <v>ASALARIADO</v>
      </c>
      <c r="Q1745" s="5" t="e">
        <f ca="1">IF($H1745="SI", $O1745, _xludf.NA())</f>
        <v>#NAME?</v>
      </c>
      <c r="R1745" s="5">
        <f>IF($H1745="NO",$O1745, _xludf.NA())</f>
        <v>28</v>
      </c>
      <c r="S1745" s="5" t="e">
        <f ca="1">IF($H1745="SI",$N1745, _xludf.NA())</f>
        <v>#NAME?</v>
      </c>
      <c r="T1745" s="5">
        <f>IF($H1745="NO",$N1745, _xludf.NA())</f>
        <v>1566046.1</v>
      </c>
    </row>
    <row r="1746" spans="1:20" x14ac:dyDescent="0.3">
      <c r="A1746">
        <v>1745</v>
      </c>
      <c r="B1746" t="s">
        <v>15</v>
      </c>
      <c r="C1746">
        <v>477915</v>
      </c>
      <c r="D1746" t="s">
        <v>10</v>
      </c>
      <c r="E1746" t="s">
        <v>11</v>
      </c>
      <c r="F1746" t="s">
        <v>12</v>
      </c>
      <c r="G1746" t="s">
        <v>13</v>
      </c>
      <c r="H1746" t="s">
        <v>13</v>
      </c>
      <c r="I1746">
        <v>29</v>
      </c>
      <c r="J1746">
        <f>(moras__2[[#This Row],[EDAD]]-AVERAGE(I:I))/ _xlfn.STDEV.P(I:I)</f>
        <v>-0.91096062953163204</v>
      </c>
      <c r="K1746" t="str">
        <f>IF(ABS(moras__2[[#This Row],[Z-Score de edad]])&gt;1.96, "Atípico","Normal")</f>
        <v>Normal</v>
      </c>
      <c r="L1746">
        <f>(moras__2[[#This Row],[SALARIO]]-AVERAGE(C:C)) / _xlfn.STDEV.P(C:C)</f>
        <v>-0.22150028626555365</v>
      </c>
      <c r="M1746" t="str">
        <f>IF(ABS(moras__2[[#This Row],[Z-Score de salario]])&gt;1.96, "Atípico", "Normal")</f>
        <v>Normal</v>
      </c>
      <c r="N1746" s="5">
        <f t="shared" si="81"/>
        <v>477915</v>
      </c>
      <c r="O1746" s="5">
        <f t="shared" si="82"/>
        <v>29</v>
      </c>
      <c r="P1746" s="5" t="str">
        <f t="shared" si="83"/>
        <v>ASALARIADO</v>
      </c>
      <c r="Q1746" s="5" t="e">
        <f ca="1">IF($H1746="SI", $O1746, _xludf.NA())</f>
        <v>#NAME?</v>
      </c>
      <c r="R1746" s="5">
        <f>IF($H1746="NO",$O1746, _xludf.NA())</f>
        <v>29</v>
      </c>
      <c r="S1746" s="5" t="e">
        <f ca="1">IF($H1746="SI",$N1746, _xludf.NA())</f>
        <v>#NAME?</v>
      </c>
      <c r="T1746" s="5">
        <f>IF($H1746="NO",$N1746, _xludf.NA())</f>
        <v>477915</v>
      </c>
    </row>
    <row r="1747" spans="1:20" x14ac:dyDescent="0.3">
      <c r="A1747">
        <v>1746</v>
      </c>
      <c r="B1747" t="s">
        <v>9</v>
      </c>
      <c r="C1747">
        <v>389617</v>
      </c>
      <c r="D1747" t="s">
        <v>10</v>
      </c>
      <c r="E1747" t="s">
        <v>16</v>
      </c>
      <c r="F1747" t="s">
        <v>12</v>
      </c>
      <c r="G1747" t="s">
        <v>13</v>
      </c>
      <c r="H1747" t="s">
        <v>13</v>
      </c>
      <c r="I1747">
        <v>61</v>
      </c>
      <c r="J1747">
        <f>(moras__2[[#This Row],[EDAD]]-AVERAGE(I:I))/ _xlfn.STDEV.P(I:I)</f>
        <v>1.3476759435015044</v>
      </c>
      <c r="K1747" t="str">
        <f>IF(ABS(moras__2[[#This Row],[Z-Score de edad]])&gt;1.96, "Atípico","Normal")</f>
        <v>Normal</v>
      </c>
      <c r="L1747">
        <f>(moras__2[[#This Row],[SALARIO]]-AVERAGE(C:C)) / _xlfn.STDEV.P(C:C)</f>
        <v>-0.3303863197114108</v>
      </c>
      <c r="M1747" t="str">
        <f>IF(ABS(moras__2[[#This Row],[Z-Score de salario]])&gt;1.96, "Atípico", "Normal")</f>
        <v>Normal</v>
      </c>
      <c r="N1747" s="5">
        <f t="shared" si="81"/>
        <v>389617</v>
      </c>
      <c r="O1747" s="5">
        <f t="shared" si="82"/>
        <v>61</v>
      </c>
      <c r="P1747" s="5" t="str">
        <f t="shared" si="83"/>
        <v>ASALARIADO</v>
      </c>
      <c r="Q1747" s="5" t="e">
        <f ca="1">IF($H1747="SI", $O1747, _xludf.NA())</f>
        <v>#NAME?</v>
      </c>
      <c r="R1747" s="5">
        <f>IF($H1747="NO",$O1747, _xludf.NA())</f>
        <v>61</v>
      </c>
      <c r="S1747" s="5" t="e">
        <f ca="1">IF($H1747="SI",$N1747, _xludf.NA())</f>
        <v>#NAME?</v>
      </c>
      <c r="T1747" s="5">
        <f>IF($H1747="NO",$N1747, _xludf.NA())</f>
        <v>389617</v>
      </c>
    </row>
    <row r="1748" spans="1:20" x14ac:dyDescent="0.3">
      <c r="A1748">
        <v>1747</v>
      </c>
      <c r="B1748" t="s">
        <v>15</v>
      </c>
      <c r="C1748">
        <v>3312186.43</v>
      </c>
      <c r="D1748" t="s">
        <v>10</v>
      </c>
      <c r="E1748" t="s">
        <v>11</v>
      </c>
      <c r="F1748" t="s">
        <v>12</v>
      </c>
      <c r="G1748" t="s">
        <v>13</v>
      </c>
      <c r="H1748" t="s">
        <v>13</v>
      </c>
      <c r="I1748">
        <v>41</v>
      </c>
      <c r="J1748">
        <f>(moras__2[[#This Row],[EDAD]]-AVERAGE(I:I))/ _xlfn.STDEV.P(I:I)</f>
        <v>-6.397191464420586E-2</v>
      </c>
      <c r="K1748" t="str">
        <f>IF(ABS(moras__2[[#This Row],[Z-Score de edad]])&gt;1.96, "Atípico","Normal")</f>
        <v>Normal</v>
      </c>
      <c r="L1748">
        <f>(moras__2[[#This Row],[SALARIO]]-AVERAGE(C:C)) / _xlfn.STDEV.P(C:C)</f>
        <v>3.2736250135330534</v>
      </c>
      <c r="M1748" t="str">
        <f>IF(ABS(moras__2[[#This Row],[Z-Score de salario]])&gt;1.96, "Atípico", "Normal")</f>
        <v>Atípico</v>
      </c>
      <c r="N1748" s="5">
        <f t="shared" si="81"/>
        <v>3312186.43</v>
      </c>
      <c r="O1748" s="5">
        <f t="shared" si="82"/>
        <v>41</v>
      </c>
      <c r="P1748" s="5" t="str">
        <f t="shared" si="83"/>
        <v>ASALARIADO</v>
      </c>
      <c r="Q1748" s="5" t="e">
        <f ca="1">IF($H1748="SI", $O1748, _xludf.NA())</f>
        <v>#NAME?</v>
      </c>
      <c r="R1748" s="5">
        <f>IF($H1748="NO",$O1748, _xludf.NA())</f>
        <v>41</v>
      </c>
      <c r="S1748" s="5" t="e">
        <f ca="1">IF($H1748="SI",$N1748, _xludf.NA())</f>
        <v>#NAME?</v>
      </c>
      <c r="T1748" s="5">
        <f>IF($H1748="NO",$N1748, _xludf.NA())</f>
        <v>3312186.43</v>
      </c>
    </row>
    <row r="1749" spans="1:20" x14ac:dyDescent="0.3">
      <c r="A1749">
        <v>1748</v>
      </c>
      <c r="B1749" t="s">
        <v>9</v>
      </c>
      <c r="C1749">
        <v>331181</v>
      </c>
      <c r="D1749" t="s">
        <v>18</v>
      </c>
      <c r="E1749" t="s">
        <v>16</v>
      </c>
      <c r="F1749" t="s">
        <v>12</v>
      </c>
      <c r="G1749" t="s">
        <v>13</v>
      </c>
      <c r="H1749" t="s">
        <v>12</v>
      </c>
      <c r="I1749">
        <v>57</v>
      </c>
      <c r="J1749">
        <f>(moras__2[[#This Row],[EDAD]]-AVERAGE(I:I))/ _xlfn.STDEV.P(I:I)</f>
        <v>1.0653463718723624</v>
      </c>
      <c r="K1749" t="str">
        <f>IF(ABS(moras__2[[#This Row],[Z-Score de edad]])&gt;1.96, "Atípico","Normal")</f>
        <v>Normal</v>
      </c>
      <c r="L1749">
        <f>(moras__2[[#This Row],[SALARIO]]-AVERAGE(C:C)) / _xlfn.STDEV.P(C:C)</f>
        <v>-0.40244756968810458</v>
      </c>
      <c r="M1749" t="str">
        <f>IF(ABS(moras__2[[#This Row],[Z-Score de salario]])&gt;1.96, "Atípico", "Normal")</f>
        <v>Normal</v>
      </c>
      <c r="N1749" s="5">
        <f t="shared" si="81"/>
        <v>331181</v>
      </c>
      <c r="O1749" s="5">
        <f t="shared" si="82"/>
        <v>57</v>
      </c>
      <c r="P1749" s="5" t="str">
        <f t="shared" si="83"/>
        <v>TRABAJADOR INDEPENDIENTE</v>
      </c>
      <c r="Q1749" s="5">
        <f>IF($H1749="SI", $O1749, _xludf.NA())</f>
        <v>57</v>
      </c>
      <c r="R1749" s="5" t="e">
        <f ca="1">IF($H1749="NO",$O1749, _xludf.NA())</f>
        <v>#NAME?</v>
      </c>
      <c r="S1749" s="5">
        <f>IF($H1749="SI",$N1749, _xludf.NA())</f>
        <v>331181</v>
      </c>
      <c r="T1749" s="5" t="e">
        <f ca="1">IF($H1749="NO",$N1749, _xludf.NA())</f>
        <v>#NAME?</v>
      </c>
    </row>
    <row r="1750" spans="1:20" x14ac:dyDescent="0.3">
      <c r="A1750">
        <v>1749</v>
      </c>
      <c r="B1750" t="s">
        <v>9</v>
      </c>
      <c r="C1750">
        <v>196000</v>
      </c>
      <c r="D1750" t="s">
        <v>10</v>
      </c>
      <c r="E1750" t="s">
        <v>16</v>
      </c>
      <c r="F1750" t="s">
        <v>12</v>
      </c>
      <c r="G1750" t="s">
        <v>13</v>
      </c>
      <c r="H1750" t="s">
        <v>13</v>
      </c>
      <c r="I1750">
        <v>52</v>
      </c>
      <c r="J1750">
        <f>(moras__2[[#This Row],[EDAD]]-AVERAGE(I:I))/ _xlfn.STDEV.P(I:I)</f>
        <v>0.71243440733593477</v>
      </c>
      <c r="K1750" t="str">
        <f>IF(ABS(moras__2[[#This Row],[Z-Score de edad]])&gt;1.96, "Atípico","Normal")</f>
        <v>Normal</v>
      </c>
      <c r="L1750">
        <f>(moras__2[[#This Row],[SALARIO]]-AVERAGE(C:C)) / _xlfn.STDEV.P(C:C)</f>
        <v>-0.56914809390433163</v>
      </c>
      <c r="M1750" t="str">
        <f>IF(ABS(moras__2[[#This Row],[Z-Score de salario]])&gt;1.96, "Atípico", "Normal")</f>
        <v>Normal</v>
      </c>
      <c r="N1750" s="5">
        <f t="shared" si="81"/>
        <v>196000</v>
      </c>
      <c r="O1750" s="5">
        <f t="shared" si="82"/>
        <v>52</v>
      </c>
      <c r="P1750" s="5" t="str">
        <f t="shared" si="83"/>
        <v>ASALARIADO</v>
      </c>
      <c r="Q1750" s="5" t="e">
        <f ca="1">IF($H1750="SI", $O1750, _xludf.NA())</f>
        <v>#NAME?</v>
      </c>
      <c r="R1750" s="5">
        <f>IF($H1750="NO",$O1750, _xludf.NA())</f>
        <v>52</v>
      </c>
      <c r="S1750" s="5" t="e">
        <f ca="1">IF($H1750="SI",$N1750, _xludf.NA())</f>
        <v>#NAME?</v>
      </c>
      <c r="T1750" s="5">
        <f>IF($H1750="NO",$N1750, _xludf.NA())</f>
        <v>196000</v>
      </c>
    </row>
    <row r="1751" spans="1:20" x14ac:dyDescent="0.3">
      <c r="A1751">
        <v>1750</v>
      </c>
      <c r="B1751" t="s">
        <v>9</v>
      </c>
      <c r="C1751">
        <v>430000</v>
      </c>
      <c r="D1751" t="s">
        <v>10</v>
      </c>
      <c r="E1751" t="s">
        <v>16</v>
      </c>
      <c r="F1751" t="s">
        <v>12</v>
      </c>
      <c r="G1751" t="s">
        <v>13</v>
      </c>
      <c r="H1751" t="s">
        <v>13</v>
      </c>
      <c r="I1751">
        <v>39</v>
      </c>
      <c r="J1751">
        <f>(moras__2[[#This Row],[EDAD]]-AVERAGE(I:I))/ _xlfn.STDEV.P(I:I)</f>
        <v>-0.20513670045877688</v>
      </c>
      <c r="K1751" t="str">
        <f>IF(ABS(moras__2[[#This Row],[Z-Score de edad]])&gt;1.96, "Atípico","Normal")</f>
        <v>Normal</v>
      </c>
      <c r="L1751">
        <f>(moras__2[[#This Row],[SALARIO]]-AVERAGE(C:C)) / _xlfn.STDEV.P(C:C)</f>
        <v>-0.28058740366977852</v>
      </c>
      <c r="M1751" t="str">
        <f>IF(ABS(moras__2[[#This Row],[Z-Score de salario]])&gt;1.96, "Atípico", "Normal")</f>
        <v>Normal</v>
      </c>
      <c r="N1751" s="5">
        <f t="shared" si="81"/>
        <v>430000</v>
      </c>
      <c r="O1751" s="5">
        <f t="shared" si="82"/>
        <v>39</v>
      </c>
      <c r="P1751" s="5" t="str">
        <f t="shared" si="83"/>
        <v>ASALARIADO</v>
      </c>
      <c r="Q1751" s="5" t="e">
        <f ca="1">IF($H1751="SI", $O1751, _xludf.NA())</f>
        <v>#NAME?</v>
      </c>
      <c r="R1751" s="5">
        <f>IF($H1751="NO",$O1751, _xludf.NA())</f>
        <v>39</v>
      </c>
      <c r="S1751" s="5" t="e">
        <f ca="1">IF($H1751="SI",$N1751, _xludf.NA())</f>
        <v>#NAME?</v>
      </c>
      <c r="T1751" s="5">
        <f>IF($H1751="NO",$N1751, _xludf.NA())</f>
        <v>430000</v>
      </c>
    </row>
    <row r="1752" spans="1:20" x14ac:dyDescent="0.3">
      <c r="A1752">
        <v>1751</v>
      </c>
      <c r="B1752" t="s">
        <v>15</v>
      </c>
      <c r="C1752">
        <v>340000</v>
      </c>
      <c r="D1752" t="s">
        <v>10</v>
      </c>
      <c r="E1752" t="s">
        <v>16</v>
      </c>
      <c r="F1752" t="s">
        <v>12</v>
      </c>
      <c r="G1752" t="s">
        <v>13</v>
      </c>
      <c r="H1752" t="s">
        <v>13</v>
      </c>
      <c r="I1752">
        <v>26</v>
      </c>
      <c r="J1752">
        <f>(moras__2[[#This Row],[EDAD]]-AVERAGE(I:I))/ _xlfn.STDEV.P(I:I)</f>
        <v>-1.1227078082534885</v>
      </c>
      <c r="K1752" t="str">
        <f>IF(ABS(moras__2[[#This Row],[Z-Score de edad]])&gt;1.96, "Atípico","Normal")</f>
        <v>Normal</v>
      </c>
      <c r="L1752">
        <f>(moras__2[[#This Row],[SALARIO]]-AVERAGE(C:C)) / _xlfn.STDEV.P(C:C)</f>
        <v>-0.39157228452922199</v>
      </c>
      <c r="M1752" t="str">
        <f>IF(ABS(moras__2[[#This Row],[Z-Score de salario]])&gt;1.96, "Atípico", "Normal")</f>
        <v>Normal</v>
      </c>
      <c r="N1752" s="5">
        <f t="shared" si="81"/>
        <v>340000</v>
      </c>
      <c r="O1752" s="5">
        <f t="shared" si="82"/>
        <v>26</v>
      </c>
      <c r="P1752" s="5" t="str">
        <f t="shared" si="83"/>
        <v>ASALARIADO</v>
      </c>
      <c r="Q1752" s="5" t="e">
        <f ca="1">IF($H1752="SI", $O1752, _xludf.NA())</f>
        <v>#NAME?</v>
      </c>
      <c r="R1752" s="5">
        <f>IF($H1752="NO",$O1752, _xludf.NA())</f>
        <v>26</v>
      </c>
      <c r="S1752" s="5" t="e">
        <f ca="1">IF($H1752="SI",$N1752, _xludf.NA())</f>
        <v>#NAME?</v>
      </c>
      <c r="T1752" s="5">
        <f>IF($H1752="NO",$N1752, _xludf.NA())</f>
        <v>340000</v>
      </c>
    </row>
    <row r="1753" spans="1:20" x14ac:dyDescent="0.3">
      <c r="A1753">
        <v>1752</v>
      </c>
      <c r="B1753" t="s">
        <v>15</v>
      </c>
      <c r="C1753">
        <v>1183227.01</v>
      </c>
      <c r="D1753" t="s">
        <v>10</v>
      </c>
      <c r="E1753" t="s">
        <v>16</v>
      </c>
      <c r="F1753" t="s">
        <v>12</v>
      </c>
      <c r="G1753" t="s">
        <v>13</v>
      </c>
      <c r="H1753" t="s">
        <v>13</v>
      </c>
      <c r="I1753">
        <v>32</v>
      </c>
      <c r="J1753">
        <f>(moras__2[[#This Row],[EDAD]]-AVERAGE(I:I))/ _xlfn.STDEV.P(I:I)</f>
        <v>-0.69921345080977548</v>
      </c>
      <c r="K1753" t="str">
        <f>IF(ABS(moras__2[[#This Row],[Z-Score de edad]])&gt;1.96, "Atípico","Normal")</f>
        <v>Normal</v>
      </c>
      <c r="L1753">
        <f>(moras__2[[#This Row],[SALARIO]]-AVERAGE(C:C)) / _xlfn.STDEV.P(C:C)</f>
        <v>0.64826604038538671</v>
      </c>
      <c r="M1753" t="str">
        <f>IF(ABS(moras__2[[#This Row],[Z-Score de salario]])&gt;1.96, "Atípico", "Normal")</f>
        <v>Normal</v>
      </c>
      <c r="N1753" s="5">
        <f t="shared" si="81"/>
        <v>1183227.01</v>
      </c>
      <c r="O1753" s="5">
        <f t="shared" si="82"/>
        <v>32</v>
      </c>
      <c r="P1753" s="5" t="str">
        <f t="shared" si="83"/>
        <v>ASALARIADO</v>
      </c>
      <c r="Q1753" s="5" t="e">
        <f ca="1">IF($H1753="SI", $O1753, _xludf.NA())</f>
        <v>#NAME?</v>
      </c>
      <c r="R1753" s="5">
        <f>IF($H1753="NO",$O1753, _xludf.NA())</f>
        <v>32</v>
      </c>
      <c r="S1753" s="5" t="e">
        <f ca="1">IF($H1753="SI",$N1753, _xludf.NA())</f>
        <v>#NAME?</v>
      </c>
      <c r="T1753" s="5">
        <f>IF($H1753="NO",$N1753, _xludf.NA())</f>
        <v>1183227.01</v>
      </c>
    </row>
    <row r="1754" spans="1:20" x14ac:dyDescent="0.3">
      <c r="A1754">
        <v>1753</v>
      </c>
      <c r="B1754" t="s">
        <v>15</v>
      </c>
      <c r="C1754">
        <v>392375</v>
      </c>
      <c r="D1754" t="s">
        <v>10</v>
      </c>
      <c r="E1754" t="s">
        <v>16</v>
      </c>
      <c r="F1754" t="s">
        <v>12</v>
      </c>
      <c r="G1754" t="s">
        <v>13</v>
      </c>
      <c r="H1754" t="s">
        <v>13</v>
      </c>
      <c r="I1754">
        <v>33</v>
      </c>
      <c r="J1754">
        <f>(moras__2[[#This Row],[EDAD]]-AVERAGE(I:I))/ _xlfn.STDEV.P(I:I)</f>
        <v>-0.62863105790248996</v>
      </c>
      <c r="K1754" t="str">
        <f>IF(ABS(moras__2[[#This Row],[Z-Score de edad]])&gt;1.96, "Atípico","Normal")</f>
        <v>Normal</v>
      </c>
      <c r="L1754">
        <f>(moras__2[[#This Row],[SALARIO]]-AVERAGE(C:C)) / _xlfn.STDEV.P(C:C)</f>
        <v>-0.32698524969574033</v>
      </c>
      <c r="M1754" t="str">
        <f>IF(ABS(moras__2[[#This Row],[Z-Score de salario]])&gt;1.96, "Atípico", "Normal")</f>
        <v>Normal</v>
      </c>
      <c r="N1754" s="5">
        <f t="shared" si="81"/>
        <v>392375</v>
      </c>
      <c r="O1754" s="5">
        <f t="shared" si="82"/>
        <v>33</v>
      </c>
      <c r="P1754" s="5" t="str">
        <f t="shared" si="83"/>
        <v>ASALARIADO</v>
      </c>
      <c r="Q1754" s="5" t="e">
        <f ca="1">IF($H1754="SI", $O1754, _xludf.NA())</f>
        <v>#NAME?</v>
      </c>
      <c r="R1754" s="5">
        <f>IF($H1754="NO",$O1754, _xludf.NA())</f>
        <v>33</v>
      </c>
      <c r="S1754" s="5" t="e">
        <f ca="1">IF($H1754="SI",$N1754, _xludf.NA())</f>
        <v>#NAME?</v>
      </c>
      <c r="T1754" s="5">
        <f>IF($H1754="NO",$N1754, _xludf.NA())</f>
        <v>392375</v>
      </c>
    </row>
    <row r="1755" spans="1:20" x14ac:dyDescent="0.3">
      <c r="A1755">
        <v>1754</v>
      </c>
      <c r="B1755" t="s">
        <v>15</v>
      </c>
      <c r="C1755">
        <v>278030</v>
      </c>
      <c r="D1755" t="s">
        <v>19</v>
      </c>
      <c r="E1755" t="s">
        <v>16</v>
      </c>
      <c r="F1755" t="s">
        <v>12</v>
      </c>
      <c r="G1755" t="s">
        <v>13</v>
      </c>
      <c r="H1755" t="s">
        <v>13</v>
      </c>
      <c r="I1755">
        <v>53</v>
      </c>
      <c r="J1755">
        <f>(moras__2[[#This Row],[EDAD]]-AVERAGE(I:I))/ _xlfn.STDEV.P(I:I)</f>
        <v>0.78301680024322029</v>
      </c>
      <c r="K1755" t="str">
        <f>IF(ABS(moras__2[[#This Row],[Z-Score de edad]])&gt;1.96, "Atípico","Normal")</f>
        <v>Normal</v>
      </c>
      <c r="L1755">
        <f>(moras__2[[#This Row],[SALARIO]]-AVERAGE(C:C)) / _xlfn.STDEV.P(C:C)</f>
        <v>-0.46799154082766331</v>
      </c>
      <c r="M1755" t="str">
        <f>IF(ABS(moras__2[[#This Row],[Z-Score de salario]])&gt;1.96, "Atípico", "Normal")</f>
        <v>Normal</v>
      </c>
      <c r="N1755" s="5">
        <f t="shared" si="81"/>
        <v>278030</v>
      </c>
      <c r="O1755" s="5">
        <f t="shared" si="82"/>
        <v>53</v>
      </c>
      <c r="P1755" s="5" t="str">
        <f t="shared" si="83"/>
        <v>CONVENIOS ESPECIALES DE TRABAJADORES INDEPENDIENTES</v>
      </c>
      <c r="Q1755" s="5" t="e">
        <f ca="1">IF($H1755="SI", $O1755, _xludf.NA())</f>
        <v>#NAME?</v>
      </c>
      <c r="R1755" s="5">
        <f>IF($H1755="NO",$O1755, _xludf.NA())</f>
        <v>53</v>
      </c>
      <c r="S1755" s="5" t="e">
        <f ca="1">IF($H1755="SI",$N1755, _xludf.NA())</f>
        <v>#NAME?</v>
      </c>
      <c r="T1755" s="5">
        <f>IF($H1755="NO",$N1755, _xludf.NA())</f>
        <v>278030</v>
      </c>
    </row>
    <row r="1756" spans="1:20" x14ac:dyDescent="0.3">
      <c r="A1756">
        <v>1755</v>
      </c>
      <c r="B1756" t="s">
        <v>15</v>
      </c>
      <c r="C1756">
        <v>436448</v>
      </c>
      <c r="D1756" t="s">
        <v>18</v>
      </c>
      <c r="E1756" t="s">
        <v>16</v>
      </c>
      <c r="F1756" t="s">
        <v>12</v>
      </c>
      <c r="G1756" t="s">
        <v>13</v>
      </c>
      <c r="H1756" t="s">
        <v>13</v>
      </c>
      <c r="I1756">
        <v>37</v>
      </c>
      <c r="J1756">
        <f>(moras__2[[#This Row],[EDAD]]-AVERAGE(I:I))/ _xlfn.STDEV.P(I:I)</f>
        <v>-0.34630148627334789</v>
      </c>
      <c r="K1756" t="str">
        <f>IF(ABS(moras__2[[#This Row],[Z-Score de edad]])&gt;1.96, "Atípico","Normal")</f>
        <v>Normal</v>
      </c>
      <c r="L1756">
        <f>(moras__2[[#This Row],[SALARIO]]-AVERAGE(C:C)) / _xlfn.STDEV.P(C:C)</f>
        <v>-0.27263595353887082</v>
      </c>
      <c r="M1756" t="str">
        <f>IF(ABS(moras__2[[#This Row],[Z-Score de salario]])&gt;1.96, "Atípico", "Normal")</f>
        <v>Normal</v>
      </c>
      <c r="N1756" s="5">
        <f t="shared" si="81"/>
        <v>436448</v>
      </c>
      <c r="O1756" s="5">
        <f t="shared" si="82"/>
        <v>37</v>
      </c>
      <c r="P1756" s="5" t="str">
        <f t="shared" si="83"/>
        <v>TRABAJADOR INDEPENDIENTE</v>
      </c>
      <c r="Q1756" s="5" t="e">
        <f ca="1">IF($H1756="SI", $O1756, _xludf.NA())</f>
        <v>#NAME?</v>
      </c>
      <c r="R1756" s="5">
        <f>IF($H1756="NO",$O1756, _xludf.NA())</f>
        <v>37</v>
      </c>
      <c r="S1756" s="5" t="e">
        <f ca="1">IF($H1756="SI",$N1756, _xludf.NA())</f>
        <v>#NAME?</v>
      </c>
      <c r="T1756" s="5">
        <f>IF($H1756="NO",$N1756, _xludf.NA())</f>
        <v>436448</v>
      </c>
    </row>
    <row r="1757" spans="1:20" x14ac:dyDescent="0.3">
      <c r="A1757">
        <v>1756</v>
      </c>
      <c r="B1757" t="s">
        <v>9</v>
      </c>
      <c r="C1757">
        <v>219381.52</v>
      </c>
      <c r="D1757" t="s">
        <v>10</v>
      </c>
      <c r="E1757" t="s">
        <v>16</v>
      </c>
      <c r="F1757" t="s">
        <v>12</v>
      </c>
      <c r="G1757" t="s">
        <v>12</v>
      </c>
      <c r="H1757" t="s">
        <v>13</v>
      </c>
      <c r="I1757">
        <v>53</v>
      </c>
      <c r="J1757">
        <f>(moras__2[[#This Row],[EDAD]]-AVERAGE(I:I))/ _xlfn.STDEV.P(I:I)</f>
        <v>0.78301680024322029</v>
      </c>
      <c r="K1757" t="str">
        <f>IF(ABS(moras__2[[#This Row],[Z-Score de edad]])&gt;1.96, "Atípico","Normal")</f>
        <v>Normal</v>
      </c>
      <c r="L1757">
        <f>(moras__2[[#This Row],[SALARIO]]-AVERAGE(C:C)) / _xlfn.STDEV.P(C:C)</f>
        <v>-0.54031481377641277</v>
      </c>
      <c r="M1757" t="str">
        <f>IF(ABS(moras__2[[#This Row],[Z-Score de salario]])&gt;1.96, "Atípico", "Normal")</f>
        <v>Normal</v>
      </c>
      <c r="N1757" s="5">
        <f t="shared" si="81"/>
        <v>219381.52</v>
      </c>
      <c r="O1757" s="5">
        <f t="shared" si="82"/>
        <v>53</v>
      </c>
      <c r="P1757" s="5" t="str">
        <f t="shared" si="83"/>
        <v>ASALARIADO</v>
      </c>
      <c r="Q1757" s="5" t="e">
        <f ca="1">IF($H1757="SI", $O1757, _xludf.NA())</f>
        <v>#NAME?</v>
      </c>
      <c r="R1757" s="5">
        <f>IF($H1757="NO",$O1757, _xludf.NA())</f>
        <v>53</v>
      </c>
      <c r="S1757" s="5" t="e">
        <f ca="1">IF($H1757="SI",$N1757, _xludf.NA())</f>
        <v>#NAME?</v>
      </c>
      <c r="T1757" s="5">
        <f>IF($H1757="NO",$N1757, _xludf.NA())</f>
        <v>219381.52</v>
      </c>
    </row>
    <row r="1758" spans="1:20" x14ac:dyDescent="0.3">
      <c r="A1758">
        <v>1757</v>
      </c>
      <c r="B1758" t="s">
        <v>15</v>
      </c>
      <c r="C1758">
        <v>359500</v>
      </c>
      <c r="D1758" t="s">
        <v>10</v>
      </c>
      <c r="E1758" t="s">
        <v>16</v>
      </c>
      <c r="F1758" t="s">
        <v>12</v>
      </c>
      <c r="G1758" t="s">
        <v>13</v>
      </c>
      <c r="H1758" t="s">
        <v>13</v>
      </c>
      <c r="I1758">
        <v>41</v>
      </c>
      <c r="J1758">
        <f>(moras__2[[#This Row],[EDAD]]-AVERAGE(I:I))/ _xlfn.STDEV.P(I:I)</f>
        <v>-6.397191464420586E-2</v>
      </c>
      <c r="K1758" t="str">
        <f>IF(ABS(moras__2[[#This Row],[Z-Score de edad]])&gt;1.96, "Atípico","Normal")</f>
        <v>Normal</v>
      </c>
      <c r="L1758">
        <f>(moras__2[[#This Row],[SALARIO]]-AVERAGE(C:C)) / _xlfn.STDEV.P(C:C)</f>
        <v>-0.36752556034300926</v>
      </c>
      <c r="M1758" t="str">
        <f>IF(ABS(moras__2[[#This Row],[Z-Score de salario]])&gt;1.96, "Atípico", "Normal")</f>
        <v>Normal</v>
      </c>
      <c r="N1758" s="5">
        <f t="shared" si="81"/>
        <v>359500</v>
      </c>
      <c r="O1758" s="5">
        <f t="shared" si="82"/>
        <v>41</v>
      </c>
      <c r="P1758" s="5" t="str">
        <f t="shared" si="83"/>
        <v>ASALARIADO</v>
      </c>
      <c r="Q1758" s="5" t="e">
        <f ca="1">IF($H1758="SI", $O1758, _xludf.NA())</f>
        <v>#NAME?</v>
      </c>
      <c r="R1758" s="5">
        <f>IF($H1758="NO",$O1758, _xludf.NA())</f>
        <v>41</v>
      </c>
      <c r="S1758" s="5" t="e">
        <f ca="1">IF($H1758="SI",$N1758, _xludf.NA())</f>
        <v>#NAME?</v>
      </c>
      <c r="T1758" s="5">
        <f>IF($H1758="NO",$N1758, _xludf.NA())</f>
        <v>359500</v>
      </c>
    </row>
    <row r="1759" spans="1:20" x14ac:dyDescent="0.3">
      <c r="A1759">
        <v>1758</v>
      </c>
      <c r="B1759" t="s">
        <v>9</v>
      </c>
      <c r="C1759">
        <v>300018</v>
      </c>
      <c r="D1759" t="s">
        <v>18</v>
      </c>
      <c r="E1759" t="s">
        <v>16</v>
      </c>
      <c r="F1759" t="s">
        <v>12</v>
      </c>
      <c r="G1759" t="s">
        <v>13</v>
      </c>
      <c r="H1759" t="s">
        <v>12</v>
      </c>
      <c r="I1759">
        <v>62</v>
      </c>
      <c r="J1759">
        <f>(moras__2[[#This Row],[EDAD]]-AVERAGE(I:I))/ _xlfn.STDEV.P(I:I)</f>
        <v>1.41825833640879</v>
      </c>
      <c r="K1759" t="str">
        <f>IF(ABS(moras__2[[#This Row],[Z-Score de edad]])&gt;1.96, "Atípico","Normal")</f>
        <v>Normal</v>
      </c>
      <c r="L1759">
        <f>(moras__2[[#This Row],[SALARIO]]-AVERAGE(C:C)) / _xlfn.STDEV.P(C:C)</f>
        <v>-0.44087670126835837</v>
      </c>
      <c r="M1759" t="str">
        <f>IF(ABS(moras__2[[#This Row],[Z-Score de salario]])&gt;1.96, "Atípico", "Normal")</f>
        <v>Normal</v>
      </c>
      <c r="N1759" s="5">
        <f t="shared" si="81"/>
        <v>300018</v>
      </c>
      <c r="O1759" s="5">
        <f t="shared" si="82"/>
        <v>62</v>
      </c>
      <c r="P1759" s="5" t="str">
        <f t="shared" si="83"/>
        <v>TRABAJADOR INDEPENDIENTE</v>
      </c>
      <c r="Q1759" s="5">
        <f>IF($H1759="SI", $O1759, _xludf.NA())</f>
        <v>62</v>
      </c>
      <c r="R1759" s="5" t="e">
        <f ca="1">IF($H1759="NO",$O1759, _xludf.NA())</f>
        <v>#NAME?</v>
      </c>
      <c r="S1759" s="5">
        <f>IF($H1759="SI",$N1759, _xludf.NA())</f>
        <v>300018</v>
      </c>
      <c r="T1759" s="5" t="e">
        <f ca="1">IF($H1759="NO",$N1759, _xludf.NA())</f>
        <v>#NAME?</v>
      </c>
    </row>
    <row r="1760" spans="1:20" x14ac:dyDescent="0.3">
      <c r="A1760">
        <v>1759</v>
      </c>
      <c r="B1760" t="s">
        <v>9</v>
      </c>
      <c r="C1760">
        <v>300018</v>
      </c>
      <c r="D1760" t="s">
        <v>17</v>
      </c>
      <c r="E1760" t="s">
        <v>16</v>
      </c>
      <c r="F1760" t="s">
        <v>12</v>
      </c>
      <c r="G1760" t="s">
        <v>13</v>
      </c>
      <c r="H1760" t="s">
        <v>13</v>
      </c>
      <c r="I1760">
        <v>60</v>
      </c>
      <c r="J1760">
        <f>(moras__2[[#This Row],[EDAD]]-AVERAGE(I:I))/ _xlfn.STDEV.P(I:I)</f>
        <v>1.2770935505942189</v>
      </c>
      <c r="K1760" t="str">
        <f>IF(ABS(moras__2[[#This Row],[Z-Score de edad]])&gt;1.96, "Atípico","Normal")</f>
        <v>Normal</v>
      </c>
      <c r="L1760">
        <f>(moras__2[[#This Row],[SALARIO]]-AVERAGE(C:C)) / _xlfn.STDEV.P(C:C)</f>
        <v>-0.44087670126835837</v>
      </c>
      <c r="M1760" t="str">
        <f>IF(ABS(moras__2[[#This Row],[Z-Score de salario]])&gt;1.96, "Atípico", "Normal")</f>
        <v>Normal</v>
      </c>
      <c r="N1760" s="5">
        <f t="shared" si="81"/>
        <v>300018</v>
      </c>
      <c r="O1760" s="5">
        <f t="shared" si="82"/>
        <v>60</v>
      </c>
      <c r="P1760" s="5" t="str">
        <f t="shared" si="83"/>
        <v>ASEGURADO VOLUNTARIO</v>
      </c>
      <c r="Q1760" s="5" t="e">
        <f ca="1">IF($H1760="SI", $O1760, _xludf.NA())</f>
        <v>#NAME?</v>
      </c>
      <c r="R1760" s="5">
        <f>IF($H1760="NO",$O1760, _xludf.NA())</f>
        <v>60</v>
      </c>
      <c r="S1760" s="5" t="e">
        <f ca="1">IF($H1760="SI",$N1760, _xludf.NA())</f>
        <v>#NAME?</v>
      </c>
      <c r="T1760" s="5">
        <f>IF($H1760="NO",$N1760, _xludf.NA())</f>
        <v>300018</v>
      </c>
    </row>
    <row r="1761" spans="1:20" x14ac:dyDescent="0.3">
      <c r="A1761">
        <v>1760</v>
      </c>
      <c r="B1761" t="s">
        <v>9</v>
      </c>
      <c r="C1761">
        <v>297046</v>
      </c>
      <c r="D1761" t="s">
        <v>17</v>
      </c>
      <c r="E1761" t="s">
        <v>16</v>
      </c>
      <c r="F1761" t="s">
        <v>12</v>
      </c>
      <c r="G1761" t="s">
        <v>13</v>
      </c>
      <c r="H1761" t="s">
        <v>13</v>
      </c>
      <c r="I1761">
        <v>68</v>
      </c>
      <c r="J1761">
        <f>(moras__2[[#This Row],[EDAD]]-AVERAGE(I:I))/ _xlfn.STDEV.P(I:I)</f>
        <v>1.8417526938525031</v>
      </c>
      <c r="K1761" t="str">
        <f>IF(ABS(moras__2[[#This Row],[Z-Score de edad]])&gt;1.96, "Atípico","Normal")</f>
        <v>Normal</v>
      </c>
      <c r="L1761">
        <f>(moras__2[[#This Row],[SALARIO]]-AVERAGE(C:C)) / _xlfn.STDEV.P(C:C)</f>
        <v>-0.44454166866740574</v>
      </c>
      <c r="M1761" t="str">
        <f>IF(ABS(moras__2[[#This Row],[Z-Score de salario]])&gt;1.96, "Atípico", "Normal")</f>
        <v>Normal</v>
      </c>
      <c r="N1761" s="5">
        <f t="shared" si="81"/>
        <v>297046</v>
      </c>
      <c r="O1761" s="5">
        <f t="shared" si="82"/>
        <v>68</v>
      </c>
      <c r="P1761" s="5" t="str">
        <f t="shared" si="83"/>
        <v>ASEGURADO VOLUNTARIO</v>
      </c>
      <c r="Q1761" s="5" t="e">
        <f ca="1">IF($H1761="SI", $O1761, _xludf.NA())</f>
        <v>#NAME?</v>
      </c>
      <c r="R1761" s="5">
        <f>IF($H1761="NO",$O1761, _xludf.NA())</f>
        <v>68</v>
      </c>
      <c r="S1761" s="5" t="e">
        <f ca="1">IF($H1761="SI",$N1761, _xludf.NA())</f>
        <v>#NAME?</v>
      </c>
      <c r="T1761" s="5">
        <f>IF($H1761="NO",$N1761, _xludf.NA())</f>
        <v>297046</v>
      </c>
    </row>
    <row r="1762" spans="1:20" x14ac:dyDescent="0.3">
      <c r="A1762">
        <v>1761</v>
      </c>
      <c r="B1762" t="s">
        <v>9</v>
      </c>
      <c r="C1762">
        <v>425916.67</v>
      </c>
      <c r="D1762" t="s">
        <v>10</v>
      </c>
      <c r="E1762" t="s">
        <v>16</v>
      </c>
      <c r="F1762" t="s">
        <v>12</v>
      </c>
      <c r="G1762" t="s">
        <v>13</v>
      </c>
      <c r="H1762" t="s">
        <v>13</v>
      </c>
      <c r="I1762">
        <v>22</v>
      </c>
      <c r="J1762">
        <f>(moras__2[[#This Row],[EDAD]]-AVERAGE(I:I))/ _xlfn.STDEV.P(I:I)</f>
        <v>-1.4050373798826306</v>
      </c>
      <c r="K1762" t="str">
        <f>IF(ABS(moras__2[[#This Row],[Z-Score de edad]])&gt;1.96, "Atípico","Normal")</f>
        <v>Normal</v>
      </c>
      <c r="L1762">
        <f>(moras__2[[#This Row],[SALARIO]]-AVERAGE(C:C)) / _xlfn.STDEV.P(C:C)</f>
        <v>-0.28562282470933176</v>
      </c>
      <c r="M1762" t="str">
        <f>IF(ABS(moras__2[[#This Row],[Z-Score de salario]])&gt;1.96, "Atípico", "Normal")</f>
        <v>Normal</v>
      </c>
      <c r="N1762" s="5">
        <f t="shared" si="81"/>
        <v>425916.67</v>
      </c>
      <c r="O1762" s="5">
        <f t="shared" si="82"/>
        <v>22</v>
      </c>
      <c r="P1762" s="5" t="str">
        <f t="shared" si="83"/>
        <v>ASALARIADO</v>
      </c>
      <c r="Q1762" s="5" t="e">
        <f ca="1">IF($H1762="SI", $O1762, _xludf.NA())</f>
        <v>#NAME?</v>
      </c>
      <c r="R1762" s="5">
        <f>IF($H1762="NO",$O1762, _xludf.NA())</f>
        <v>22</v>
      </c>
      <c r="S1762" s="5" t="e">
        <f ca="1">IF($H1762="SI",$N1762, _xludf.NA())</f>
        <v>#NAME?</v>
      </c>
      <c r="T1762" s="5">
        <f>IF($H1762="NO",$N1762, _xludf.NA())</f>
        <v>425916.67</v>
      </c>
    </row>
    <row r="1763" spans="1:20" x14ac:dyDescent="0.3">
      <c r="A1763">
        <v>1762</v>
      </c>
      <c r="B1763" t="s">
        <v>15</v>
      </c>
      <c r="C1763">
        <v>318064</v>
      </c>
      <c r="D1763" t="s">
        <v>18</v>
      </c>
      <c r="E1763" t="s">
        <v>16</v>
      </c>
      <c r="F1763" t="s">
        <v>12</v>
      </c>
      <c r="G1763" t="s">
        <v>13</v>
      </c>
      <c r="H1763" t="s">
        <v>12</v>
      </c>
      <c r="I1763">
        <v>38</v>
      </c>
      <c r="J1763">
        <f>(moras__2[[#This Row],[EDAD]]-AVERAGE(I:I))/ _xlfn.STDEV.P(I:I)</f>
        <v>-0.27571909336606237</v>
      </c>
      <c r="K1763" t="str">
        <f>IF(ABS(moras__2[[#This Row],[Z-Score de edad]])&gt;1.96, "Atípico","Normal")</f>
        <v>Normal</v>
      </c>
      <c r="L1763">
        <f>(moras__2[[#This Row],[SALARIO]]-AVERAGE(C:C)) / _xlfn.STDEV.P(C:C)</f>
        <v>-0.41862299949069703</v>
      </c>
      <c r="M1763" t="str">
        <f>IF(ABS(moras__2[[#This Row],[Z-Score de salario]])&gt;1.96, "Atípico", "Normal")</f>
        <v>Normal</v>
      </c>
      <c r="N1763" s="5">
        <f t="shared" si="81"/>
        <v>318064</v>
      </c>
      <c r="O1763" s="5">
        <f t="shared" si="82"/>
        <v>38</v>
      </c>
      <c r="P1763" s="5" t="str">
        <f t="shared" si="83"/>
        <v>TRABAJADOR INDEPENDIENTE</v>
      </c>
      <c r="Q1763" s="5">
        <f>IF($H1763="SI", $O1763, _xludf.NA())</f>
        <v>38</v>
      </c>
      <c r="R1763" s="5" t="e">
        <f ca="1">IF($H1763="NO",$O1763, _xludf.NA())</f>
        <v>#NAME?</v>
      </c>
      <c r="S1763" s="5">
        <f>IF($H1763="SI",$N1763, _xludf.NA())</f>
        <v>318064</v>
      </c>
      <c r="T1763" s="5" t="e">
        <f ca="1">IF($H1763="NO",$N1763, _xludf.NA())</f>
        <v>#NAME?</v>
      </c>
    </row>
    <row r="1764" spans="1:20" x14ac:dyDescent="0.3">
      <c r="A1764">
        <v>1763</v>
      </c>
      <c r="B1764" t="s">
        <v>9</v>
      </c>
      <c r="C1764">
        <v>949245.1</v>
      </c>
      <c r="D1764" t="s">
        <v>10</v>
      </c>
      <c r="E1764" t="s">
        <v>11</v>
      </c>
      <c r="F1764" t="s">
        <v>12</v>
      </c>
      <c r="G1764" t="s">
        <v>13</v>
      </c>
      <c r="H1764" t="s">
        <v>13</v>
      </c>
      <c r="I1764">
        <v>44</v>
      </c>
      <c r="J1764">
        <f>(moras__2[[#This Row],[EDAD]]-AVERAGE(I:I))/ _xlfn.STDEV.P(I:I)</f>
        <v>0.14777526407765068</v>
      </c>
      <c r="K1764" t="str">
        <f>IF(ABS(moras__2[[#This Row],[Z-Score de edad]])&gt;1.96, "Atípico","Normal")</f>
        <v>Normal</v>
      </c>
      <c r="L1764">
        <f>(moras__2[[#This Row],[SALARIO]]-AVERAGE(C:C)) / _xlfn.STDEV.P(C:C)</f>
        <v>0.35972765811188634</v>
      </c>
      <c r="M1764" t="str">
        <f>IF(ABS(moras__2[[#This Row],[Z-Score de salario]])&gt;1.96, "Atípico", "Normal")</f>
        <v>Normal</v>
      </c>
      <c r="N1764" s="5">
        <f t="shared" si="81"/>
        <v>949245.1</v>
      </c>
      <c r="O1764" s="5">
        <f t="shared" si="82"/>
        <v>44</v>
      </c>
      <c r="P1764" s="5" t="str">
        <f t="shared" si="83"/>
        <v>ASALARIADO</v>
      </c>
      <c r="Q1764" s="5" t="e">
        <f ca="1">IF($H1764="SI", $O1764, _xludf.NA())</f>
        <v>#NAME?</v>
      </c>
      <c r="R1764" s="5">
        <f>IF($H1764="NO",$O1764, _xludf.NA())</f>
        <v>44</v>
      </c>
      <c r="S1764" s="5" t="e">
        <f ca="1">IF($H1764="SI",$N1764, _xludf.NA())</f>
        <v>#NAME?</v>
      </c>
      <c r="T1764" s="5">
        <f>IF($H1764="NO",$N1764, _xludf.NA())</f>
        <v>949245.1</v>
      </c>
    </row>
    <row r="1765" spans="1:20" x14ac:dyDescent="0.3">
      <c r="A1765">
        <v>1764</v>
      </c>
      <c r="B1765" t="s">
        <v>9</v>
      </c>
      <c r="C1765">
        <v>329608</v>
      </c>
      <c r="D1765" t="s">
        <v>18</v>
      </c>
      <c r="E1765" t="s">
        <v>16</v>
      </c>
      <c r="F1765" t="s">
        <v>12</v>
      </c>
      <c r="G1765" t="s">
        <v>13</v>
      </c>
      <c r="H1765" t="s">
        <v>13</v>
      </c>
      <c r="I1765">
        <v>44</v>
      </c>
      <c r="J1765">
        <f>(moras__2[[#This Row],[EDAD]]-AVERAGE(I:I))/ _xlfn.STDEV.P(I:I)</f>
        <v>0.14777526407765068</v>
      </c>
      <c r="K1765" t="str">
        <f>IF(ABS(moras__2[[#This Row],[Z-Score de edad]])&gt;1.96, "Atípico","Normal")</f>
        <v>Normal</v>
      </c>
      <c r="L1765">
        <f>(moras__2[[#This Row],[SALARIO]]-AVERAGE(C:C)) / _xlfn.STDEV.P(C:C)</f>
        <v>-0.40438733877245908</v>
      </c>
      <c r="M1765" t="str">
        <f>IF(ABS(moras__2[[#This Row],[Z-Score de salario]])&gt;1.96, "Atípico", "Normal")</f>
        <v>Normal</v>
      </c>
      <c r="N1765" s="5">
        <f t="shared" si="81"/>
        <v>329608</v>
      </c>
      <c r="O1765" s="5">
        <f t="shared" si="82"/>
        <v>44</v>
      </c>
      <c r="P1765" s="5" t="str">
        <f t="shared" si="83"/>
        <v>TRABAJADOR INDEPENDIENTE</v>
      </c>
      <c r="Q1765" s="5" t="e">
        <f ca="1">IF($H1765="SI", $O1765, _xludf.NA())</f>
        <v>#NAME?</v>
      </c>
      <c r="R1765" s="5">
        <f>IF($H1765="NO",$O1765, _xludf.NA())</f>
        <v>44</v>
      </c>
      <c r="S1765" s="5" t="e">
        <f ca="1">IF($H1765="SI",$N1765, _xludf.NA())</f>
        <v>#NAME?</v>
      </c>
      <c r="T1765" s="5">
        <f>IF($H1765="NO",$N1765, _xludf.NA())</f>
        <v>329608</v>
      </c>
    </row>
    <row r="1766" spans="1:20" x14ac:dyDescent="0.3">
      <c r="A1766">
        <v>1765</v>
      </c>
      <c r="B1766" t="s">
        <v>15</v>
      </c>
      <c r="C1766">
        <v>339188.14</v>
      </c>
      <c r="D1766" t="s">
        <v>10</v>
      </c>
      <c r="E1766" t="s">
        <v>16</v>
      </c>
      <c r="F1766" t="s">
        <v>12</v>
      </c>
      <c r="G1766" t="s">
        <v>13</v>
      </c>
      <c r="H1766" t="s">
        <v>13</v>
      </c>
      <c r="I1766">
        <v>24</v>
      </c>
      <c r="J1766">
        <f>(moras__2[[#This Row],[EDAD]]-AVERAGE(I:I))/ _xlfn.STDEV.P(I:I)</f>
        <v>-1.2638725940680595</v>
      </c>
      <c r="K1766" t="str">
        <f>IF(ABS(moras__2[[#This Row],[Z-Score de edad]])&gt;1.96, "Atípico","Normal")</f>
        <v>Normal</v>
      </c>
      <c r="L1766">
        <f>(moras__2[[#This Row],[SALARIO]]-AVERAGE(C:C)) / _xlfn.STDEV.P(C:C)</f>
        <v>-0.39257344214449474</v>
      </c>
      <c r="M1766" t="str">
        <f>IF(ABS(moras__2[[#This Row],[Z-Score de salario]])&gt;1.96, "Atípico", "Normal")</f>
        <v>Normal</v>
      </c>
      <c r="N1766" s="5">
        <f t="shared" si="81"/>
        <v>339188.14</v>
      </c>
      <c r="O1766" s="5">
        <f t="shared" si="82"/>
        <v>24</v>
      </c>
      <c r="P1766" s="5" t="str">
        <f t="shared" si="83"/>
        <v>ASALARIADO</v>
      </c>
      <c r="Q1766" s="5" t="e">
        <f ca="1">IF($H1766="SI", $O1766, _xludf.NA())</f>
        <v>#NAME?</v>
      </c>
      <c r="R1766" s="5">
        <f>IF($H1766="NO",$O1766, _xludf.NA())</f>
        <v>24</v>
      </c>
      <c r="S1766" s="5" t="e">
        <f ca="1">IF($H1766="SI",$N1766, _xludf.NA())</f>
        <v>#NAME?</v>
      </c>
      <c r="T1766" s="5">
        <f>IF($H1766="NO",$N1766, _xludf.NA())</f>
        <v>339188.14</v>
      </c>
    </row>
    <row r="1767" spans="1:20" x14ac:dyDescent="0.3">
      <c r="A1767">
        <v>1766</v>
      </c>
      <c r="B1767" t="s">
        <v>15</v>
      </c>
      <c r="C1767">
        <v>377760.6</v>
      </c>
      <c r="D1767" t="s">
        <v>10</v>
      </c>
      <c r="E1767" t="s">
        <v>16</v>
      </c>
      <c r="F1767" t="s">
        <v>12</v>
      </c>
      <c r="G1767" t="s">
        <v>13</v>
      </c>
      <c r="H1767" t="s">
        <v>13</v>
      </c>
      <c r="I1767">
        <v>19</v>
      </c>
      <c r="J1767">
        <f>(moras__2[[#This Row],[EDAD]]-AVERAGE(I:I))/ _xlfn.STDEV.P(I:I)</f>
        <v>-1.6167845586044871</v>
      </c>
      <c r="K1767" t="str">
        <f>IF(ABS(moras__2[[#This Row],[Z-Score de edad]])&gt;1.96, "Atípico","Normal")</f>
        <v>Normal</v>
      </c>
      <c r="L1767">
        <f>(moras__2[[#This Row],[SALARIO]]-AVERAGE(C:C)) / _xlfn.STDEV.P(C:C)</f>
        <v>-0.34500722128276534</v>
      </c>
      <c r="M1767" t="str">
        <f>IF(ABS(moras__2[[#This Row],[Z-Score de salario]])&gt;1.96, "Atípico", "Normal")</f>
        <v>Normal</v>
      </c>
      <c r="N1767" s="5">
        <f t="shared" si="81"/>
        <v>377760.6</v>
      </c>
      <c r="O1767" s="5">
        <f t="shared" si="82"/>
        <v>19</v>
      </c>
      <c r="P1767" s="5" t="str">
        <f t="shared" si="83"/>
        <v>ASALARIADO</v>
      </c>
      <c r="Q1767" s="5" t="e">
        <f ca="1">IF($H1767="SI", $O1767, _xludf.NA())</f>
        <v>#NAME?</v>
      </c>
      <c r="R1767" s="5">
        <f>IF($H1767="NO",$O1767, _xludf.NA())</f>
        <v>19</v>
      </c>
      <c r="S1767" s="5" t="e">
        <f ca="1">IF($H1767="SI",$N1767, _xludf.NA())</f>
        <v>#NAME?</v>
      </c>
      <c r="T1767" s="5">
        <f>IF($H1767="NO",$N1767, _xludf.NA())</f>
        <v>377760.6</v>
      </c>
    </row>
    <row r="1768" spans="1:20" x14ac:dyDescent="0.3">
      <c r="A1768">
        <v>1767</v>
      </c>
      <c r="B1768" t="s">
        <v>9</v>
      </c>
      <c r="C1768">
        <v>300010</v>
      </c>
      <c r="D1768" t="s">
        <v>17</v>
      </c>
      <c r="E1768" t="s">
        <v>16</v>
      </c>
      <c r="F1768" t="s">
        <v>12</v>
      </c>
      <c r="G1768" t="s">
        <v>13</v>
      </c>
      <c r="H1768" t="s">
        <v>13</v>
      </c>
      <c r="I1768">
        <v>44</v>
      </c>
      <c r="J1768">
        <f>(moras__2[[#This Row],[EDAD]]-AVERAGE(I:I))/ _xlfn.STDEV.P(I:I)</f>
        <v>0.14777526407765068</v>
      </c>
      <c r="K1768" t="str">
        <f>IF(ABS(moras__2[[#This Row],[Z-Score de edad]])&gt;1.96, "Atípico","Normal")</f>
        <v>Normal</v>
      </c>
      <c r="L1768">
        <f>(moras__2[[#This Row],[SALARIO]]-AVERAGE(C:C)) / _xlfn.STDEV.P(C:C)</f>
        <v>-0.44088656659110143</v>
      </c>
      <c r="M1768" t="str">
        <f>IF(ABS(moras__2[[#This Row],[Z-Score de salario]])&gt;1.96, "Atípico", "Normal")</f>
        <v>Normal</v>
      </c>
      <c r="N1768" s="5">
        <f t="shared" si="81"/>
        <v>300010</v>
      </c>
      <c r="O1768" s="5">
        <f t="shared" si="82"/>
        <v>44</v>
      </c>
      <c r="P1768" s="5" t="str">
        <f t="shared" si="83"/>
        <v>ASEGURADO VOLUNTARIO</v>
      </c>
      <c r="Q1768" s="5" t="e">
        <f ca="1">IF($H1768="SI", $O1768, _xludf.NA())</f>
        <v>#NAME?</v>
      </c>
      <c r="R1768" s="5">
        <f>IF($H1768="NO",$O1768, _xludf.NA())</f>
        <v>44</v>
      </c>
      <c r="S1768" s="5" t="e">
        <f ca="1">IF($H1768="SI",$N1768, _xludf.NA())</f>
        <v>#NAME?</v>
      </c>
      <c r="T1768" s="5">
        <f>IF($H1768="NO",$N1768, _xludf.NA())</f>
        <v>300010</v>
      </c>
    </row>
    <row r="1769" spans="1:20" x14ac:dyDescent="0.3">
      <c r="A1769">
        <v>1768</v>
      </c>
      <c r="B1769" t="s">
        <v>15</v>
      </c>
      <c r="C1769">
        <v>360000</v>
      </c>
      <c r="D1769" t="s">
        <v>10</v>
      </c>
      <c r="E1769" t="s">
        <v>16</v>
      </c>
      <c r="F1769" t="s">
        <v>12</v>
      </c>
      <c r="G1769" t="s">
        <v>13</v>
      </c>
      <c r="H1769" t="s">
        <v>13</v>
      </c>
      <c r="I1769">
        <v>23</v>
      </c>
      <c r="J1769">
        <f>(moras__2[[#This Row],[EDAD]]-AVERAGE(I:I))/ _xlfn.STDEV.P(I:I)</f>
        <v>-1.334454986975345</v>
      </c>
      <c r="K1769" t="str">
        <f>IF(ABS(moras__2[[#This Row],[Z-Score de edad]])&gt;1.96, "Atípico","Normal")</f>
        <v>Normal</v>
      </c>
      <c r="L1769">
        <f>(moras__2[[#This Row],[SALARIO]]-AVERAGE(C:C)) / _xlfn.STDEV.P(C:C)</f>
        <v>-0.36690897767156788</v>
      </c>
      <c r="M1769" t="str">
        <f>IF(ABS(moras__2[[#This Row],[Z-Score de salario]])&gt;1.96, "Atípico", "Normal")</f>
        <v>Normal</v>
      </c>
      <c r="N1769" s="5">
        <f t="shared" si="81"/>
        <v>360000</v>
      </c>
      <c r="O1769" s="5">
        <f t="shared" si="82"/>
        <v>23</v>
      </c>
      <c r="P1769" s="5" t="str">
        <f t="shared" si="83"/>
        <v>ASALARIADO</v>
      </c>
      <c r="Q1769" s="5" t="e">
        <f ca="1">IF($H1769="SI", $O1769, _xludf.NA())</f>
        <v>#NAME?</v>
      </c>
      <c r="R1769" s="5">
        <f>IF($H1769="NO",$O1769, _xludf.NA())</f>
        <v>23</v>
      </c>
      <c r="S1769" s="5" t="e">
        <f ca="1">IF($H1769="SI",$N1769, _xludf.NA())</f>
        <v>#NAME?</v>
      </c>
      <c r="T1769" s="5">
        <f>IF($H1769="NO",$N1769, _xludf.NA())</f>
        <v>360000</v>
      </c>
    </row>
    <row r="1770" spans="1:20" x14ac:dyDescent="0.3">
      <c r="A1770">
        <v>1769</v>
      </c>
      <c r="B1770" t="s">
        <v>9</v>
      </c>
      <c r="C1770">
        <v>305704</v>
      </c>
      <c r="D1770" t="s">
        <v>17</v>
      </c>
      <c r="E1770" t="s">
        <v>16</v>
      </c>
      <c r="F1770" t="s">
        <v>12</v>
      </c>
      <c r="G1770" t="s">
        <v>13</v>
      </c>
      <c r="H1770" t="s">
        <v>13</v>
      </c>
      <c r="I1770">
        <v>60</v>
      </c>
      <c r="J1770">
        <f>(moras__2[[#This Row],[EDAD]]-AVERAGE(I:I))/ _xlfn.STDEV.P(I:I)</f>
        <v>1.2770935505942189</v>
      </c>
      <c r="K1770" t="str">
        <f>IF(ABS(moras__2[[#This Row],[Z-Score de edad]])&gt;1.96, "Atípico","Normal")</f>
        <v>Normal</v>
      </c>
      <c r="L1770">
        <f>(moras__2[[#This Row],[SALARIO]]-AVERAGE(C:C)) / _xlfn.STDEV.P(C:C)</f>
        <v>-0.43386492312872732</v>
      </c>
      <c r="M1770" t="str">
        <f>IF(ABS(moras__2[[#This Row],[Z-Score de salario]])&gt;1.96, "Atípico", "Normal")</f>
        <v>Normal</v>
      </c>
      <c r="N1770" s="5">
        <f t="shared" si="81"/>
        <v>305704</v>
      </c>
      <c r="O1770" s="5">
        <f t="shared" si="82"/>
        <v>60</v>
      </c>
      <c r="P1770" s="5" t="str">
        <f t="shared" si="83"/>
        <v>ASEGURADO VOLUNTARIO</v>
      </c>
      <c r="Q1770" s="5" t="e">
        <f ca="1">IF($H1770="SI", $O1770, _xludf.NA())</f>
        <v>#NAME?</v>
      </c>
      <c r="R1770" s="5">
        <f>IF($H1770="NO",$O1770, _xludf.NA())</f>
        <v>60</v>
      </c>
      <c r="S1770" s="5" t="e">
        <f ca="1">IF($H1770="SI",$N1770, _xludf.NA())</f>
        <v>#NAME?</v>
      </c>
      <c r="T1770" s="5">
        <f>IF($H1770="NO",$N1770, _xludf.NA())</f>
        <v>305704</v>
      </c>
    </row>
    <row r="1771" spans="1:20" x14ac:dyDescent="0.3">
      <c r="A1771">
        <v>1770</v>
      </c>
      <c r="B1771" t="s">
        <v>9</v>
      </c>
      <c r="C1771">
        <v>349670.3</v>
      </c>
      <c r="D1771" t="s">
        <v>10</v>
      </c>
      <c r="E1771" t="s">
        <v>16</v>
      </c>
      <c r="F1771" t="s">
        <v>12</v>
      </c>
      <c r="G1771" t="s">
        <v>13</v>
      </c>
      <c r="H1771" t="s">
        <v>13</v>
      </c>
      <c r="I1771">
        <v>32</v>
      </c>
      <c r="J1771">
        <f>(moras__2[[#This Row],[EDAD]]-AVERAGE(I:I))/ _xlfn.STDEV.P(I:I)</f>
        <v>-0.69921345080977548</v>
      </c>
      <c r="K1771" t="str">
        <f>IF(ABS(moras__2[[#This Row],[Z-Score de edad]])&gt;1.96, "Atípico","Normal")</f>
        <v>Normal</v>
      </c>
      <c r="L1771">
        <f>(moras__2[[#This Row],[SALARIO]]-AVERAGE(C:C)) / _xlfn.STDEV.P(C:C)</f>
        <v>-0.37964720571394339</v>
      </c>
      <c r="M1771" t="str">
        <f>IF(ABS(moras__2[[#This Row],[Z-Score de salario]])&gt;1.96, "Atípico", "Normal")</f>
        <v>Normal</v>
      </c>
      <c r="N1771" s="5">
        <f t="shared" si="81"/>
        <v>349670.3</v>
      </c>
      <c r="O1771" s="5">
        <f t="shared" si="82"/>
        <v>32</v>
      </c>
      <c r="P1771" s="5" t="str">
        <f t="shared" si="83"/>
        <v>ASALARIADO</v>
      </c>
      <c r="Q1771" s="5" t="e">
        <f ca="1">IF($H1771="SI", $O1771, _xludf.NA())</f>
        <v>#NAME?</v>
      </c>
      <c r="R1771" s="5">
        <f>IF($H1771="NO",$O1771, _xludf.NA())</f>
        <v>32</v>
      </c>
      <c r="S1771" s="5" t="e">
        <f ca="1">IF($H1771="SI",$N1771, _xludf.NA())</f>
        <v>#NAME?</v>
      </c>
      <c r="T1771" s="5">
        <f>IF($H1771="NO",$N1771, _xludf.NA())</f>
        <v>349670.3</v>
      </c>
    </row>
    <row r="1772" spans="1:20" x14ac:dyDescent="0.3">
      <c r="A1772">
        <v>1771</v>
      </c>
      <c r="B1772" t="s">
        <v>9</v>
      </c>
      <c r="C1772">
        <v>381385.92</v>
      </c>
      <c r="D1772" t="s">
        <v>10</v>
      </c>
      <c r="E1772" t="s">
        <v>16</v>
      </c>
      <c r="F1772" t="s">
        <v>12</v>
      </c>
      <c r="G1772" t="s">
        <v>13</v>
      </c>
      <c r="H1772" t="s">
        <v>13</v>
      </c>
      <c r="I1772">
        <v>43</v>
      </c>
      <c r="J1772">
        <f>(moras__2[[#This Row],[EDAD]]-AVERAGE(I:I))/ _xlfn.STDEV.P(I:I)</f>
        <v>7.7192871170365177E-2</v>
      </c>
      <c r="K1772" t="str">
        <f>IF(ABS(moras__2[[#This Row],[Z-Score de edad]])&gt;1.96, "Atípico","Normal")</f>
        <v>Normal</v>
      </c>
      <c r="L1772">
        <f>(moras__2[[#This Row],[SALARIO]]-AVERAGE(C:C)) / _xlfn.STDEV.P(C:C)</f>
        <v>-0.3405366023019058</v>
      </c>
      <c r="M1772" t="str">
        <f>IF(ABS(moras__2[[#This Row],[Z-Score de salario]])&gt;1.96, "Atípico", "Normal")</f>
        <v>Normal</v>
      </c>
      <c r="N1772" s="5">
        <f t="shared" si="81"/>
        <v>381385.92</v>
      </c>
      <c r="O1772" s="5">
        <f t="shared" si="82"/>
        <v>43</v>
      </c>
      <c r="P1772" s="5" t="str">
        <f t="shared" si="83"/>
        <v>ASALARIADO</v>
      </c>
      <c r="Q1772" s="5" t="e">
        <f ca="1">IF($H1772="SI", $O1772, _xludf.NA())</f>
        <v>#NAME?</v>
      </c>
      <c r="R1772" s="5">
        <f>IF($H1772="NO",$O1772, _xludf.NA())</f>
        <v>43</v>
      </c>
      <c r="S1772" s="5" t="e">
        <f ca="1">IF($H1772="SI",$N1772, _xludf.NA())</f>
        <v>#NAME?</v>
      </c>
      <c r="T1772" s="5">
        <f>IF($H1772="NO",$N1772, _xludf.NA())</f>
        <v>381385.92</v>
      </c>
    </row>
    <row r="1773" spans="1:20" x14ac:dyDescent="0.3">
      <c r="A1773">
        <v>1772</v>
      </c>
      <c r="B1773" t="s">
        <v>9</v>
      </c>
      <c r="C1773">
        <v>1272000</v>
      </c>
      <c r="D1773" t="s">
        <v>10</v>
      </c>
      <c r="E1773" t="s">
        <v>16</v>
      </c>
      <c r="F1773" t="s">
        <v>12</v>
      </c>
      <c r="G1773" t="s">
        <v>13</v>
      </c>
      <c r="H1773" t="s">
        <v>13</v>
      </c>
      <c r="I1773">
        <v>32</v>
      </c>
      <c r="J1773">
        <f>(moras__2[[#This Row],[EDAD]]-AVERAGE(I:I))/ _xlfn.STDEV.P(I:I)</f>
        <v>-0.69921345080977548</v>
      </c>
      <c r="K1773" t="str">
        <f>IF(ABS(moras__2[[#This Row],[Z-Score de edad]])&gt;1.96, "Atípico","Normal")</f>
        <v>Normal</v>
      </c>
      <c r="L1773">
        <f>(moras__2[[#This Row],[SALARIO]]-AVERAGE(C:C)) / _xlfn.STDEV.P(C:C)</f>
        <v>0.75773781503745974</v>
      </c>
      <c r="M1773" t="str">
        <f>IF(ABS(moras__2[[#This Row],[Z-Score de salario]])&gt;1.96, "Atípico", "Normal")</f>
        <v>Normal</v>
      </c>
      <c r="N1773" s="5">
        <f t="shared" si="81"/>
        <v>1272000</v>
      </c>
      <c r="O1773" s="5">
        <f t="shared" si="82"/>
        <v>32</v>
      </c>
      <c r="P1773" s="5" t="str">
        <f t="shared" si="83"/>
        <v>ASALARIADO</v>
      </c>
      <c r="Q1773" s="5" t="e">
        <f ca="1">IF($H1773="SI", $O1773, _xludf.NA())</f>
        <v>#NAME?</v>
      </c>
      <c r="R1773" s="5">
        <f>IF($H1773="NO",$O1773, _xludf.NA())</f>
        <v>32</v>
      </c>
      <c r="S1773" s="5" t="e">
        <f ca="1">IF($H1773="SI",$N1773, _xludf.NA())</f>
        <v>#NAME?</v>
      </c>
      <c r="T1773" s="5">
        <f>IF($H1773="NO",$N1773, _xludf.NA())</f>
        <v>1272000</v>
      </c>
    </row>
    <row r="1774" spans="1:20" x14ac:dyDescent="0.3">
      <c r="A1774">
        <v>1773</v>
      </c>
      <c r="B1774" t="s">
        <v>9</v>
      </c>
      <c r="C1774">
        <v>297046</v>
      </c>
      <c r="D1774" t="s">
        <v>17</v>
      </c>
      <c r="E1774" t="s">
        <v>16</v>
      </c>
      <c r="F1774" t="s">
        <v>13</v>
      </c>
      <c r="G1774" t="s">
        <v>13</v>
      </c>
      <c r="H1774" t="s">
        <v>12</v>
      </c>
      <c r="I1774">
        <v>73</v>
      </c>
      <c r="J1774">
        <f>(moras__2[[#This Row],[EDAD]]-AVERAGE(I:I))/ _xlfn.STDEV.P(I:I)</f>
        <v>2.1946646583889304</v>
      </c>
      <c r="K1774" t="str">
        <f>IF(ABS(moras__2[[#This Row],[Z-Score de edad]])&gt;1.96, "Atípico","Normal")</f>
        <v>Atípico</v>
      </c>
      <c r="L1774">
        <f>(moras__2[[#This Row],[SALARIO]]-AVERAGE(C:C)) / _xlfn.STDEV.P(C:C)</f>
        <v>-0.44454166866740574</v>
      </c>
      <c r="M1774" t="str">
        <f>IF(ABS(moras__2[[#This Row],[Z-Score de salario]])&gt;1.96, "Atípico", "Normal")</f>
        <v>Normal</v>
      </c>
      <c r="N1774" s="5">
        <f t="shared" si="81"/>
        <v>297046</v>
      </c>
      <c r="O1774" s="5">
        <f t="shared" si="82"/>
        <v>73</v>
      </c>
      <c r="P1774" s="5" t="str">
        <f t="shared" si="83"/>
        <v>ASEGURADO VOLUNTARIO</v>
      </c>
      <c r="Q1774" s="5">
        <f>IF($H1774="SI", $O1774, _xludf.NA())</f>
        <v>73</v>
      </c>
      <c r="R1774" s="5" t="e">
        <f ca="1">IF($H1774="NO",$O1774, _xludf.NA())</f>
        <v>#NAME?</v>
      </c>
      <c r="S1774" s="5">
        <f>IF($H1774="SI",$N1774, _xludf.NA())</f>
        <v>297046</v>
      </c>
      <c r="T1774" s="5" t="e">
        <f ca="1">IF($H1774="NO",$N1774, _xludf.NA())</f>
        <v>#NAME?</v>
      </c>
    </row>
    <row r="1775" spans="1:20" x14ac:dyDescent="0.3">
      <c r="A1775">
        <v>1774</v>
      </c>
      <c r="B1775" t="s">
        <v>9</v>
      </c>
      <c r="C1775">
        <v>343391</v>
      </c>
      <c r="D1775" t="s">
        <v>10</v>
      </c>
      <c r="E1775" t="s">
        <v>16</v>
      </c>
      <c r="F1775" t="s">
        <v>12</v>
      </c>
      <c r="G1775" t="s">
        <v>13</v>
      </c>
      <c r="H1775" t="s">
        <v>13</v>
      </c>
      <c r="I1775">
        <v>70</v>
      </c>
      <c r="J1775">
        <f>(moras__2[[#This Row],[EDAD]]-AVERAGE(I:I))/ _xlfn.STDEV.P(I:I)</f>
        <v>1.9829174796670741</v>
      </c>
      <c r="K1775" t="str">
        <f>IF(ABS(moras__2[[#This Row],[Z-Score de edad]])&gt;1.96, "Atípico","Normal")</f>
        <v>Atípico</v>
      </c>
      <c r="L1775">
        <f>(moras__2[[#This Row],[SALARIO]]-AVERAGE(C:C)) / _xlfn.STDEV.P(C:C)</f>
        <v>-0.38739062085150677</v>
      </c>
      <c r="M1775" t="str">
        <f>IF(ABS(moras__2[[#This Row],[Z-Score de salario]])&gt;1.96, "Atípico", "Normal")</f>
        <v>Normal</v>
      </c>
      <c r="N1775" s="5">
        <f t="shared" si="81"/>
        <v>343391</v>
      </c>
      <c r="O1775" s="5">
        <f t="shared" si="82"/>
        <v>70</v>
      </c>
      <c r="P1775" s="5" t="str">
        <f t="shared" si="83"/>
        <v>ASALARIADO</v>
      </c>
      <c r="Q1775" s="5" t="e">
        <f ca="1">IF($H1775="SI", $O1775, _xludf.NA())</f>
        <v>#NAME?</v>
      </c>
      <c r="R1775" s="5">
        <f>IF($H1775="NO",$O1775, _xludf.NA())</f>
        <v>70</v>
      </c>
      <c r="S1775" s="5" t="e">
        <f ca="1">IF($H1775="SI",$N1775, _xludf.NA())</f>
        <v>#NAME?</v>
      </c>
      <c r="T1775" s="5">
        <f>IF($H1775="NO",$N1775, _xludf.NA())</f>
        <v>343391</v>
      </c>
    </row>
    <row r="1776" spans="1:20" x14ac:dyDescent="0.3">
      <c r="A1776">
        <v>1775</v>
      </c>
      <c r="B1776" t="s">
        <v>9</v>
      </c>
      <c r="C1776">
        <v>1662042.88</v>
      </c>
      <c r="D1776" t="s">
        <v>10</v>
      </c>
      <c r="E1776" t="s">
        <v>11</v>
      </c>
      <c r="F1776" t="s">
        <v>12</v>
      </c>
      <c r="G1776" t="s">
        <v>13</v>
      </c>
      <c r="H1776" t="s">
        <v>13</v>
      </c>
      <c r="I1776">
        <v>57</v>
      </c>
      <c r="J1776">
        <f>(moras__2[[#This Row],[EDAD]]-AVERAGE(I:I))/ _xlfn.STDEV.P(I:I)</f>
        <v>1.0653463718723624</v>
      </c>
      <c r="K1776" t="str">
        <f>IF(ABS(moras__2[[#This Row],[Z-Score de edad]])&gt;1.96, "Atípico","Normal")</f>
        <v>Normal</v>
      </c>
      <c r="L1776">
        <f>(moras__2[[#This Row],[SALARIO]]-AVERAGE(C:C)) / _xlfn.STDEV.P(C:C)</f>
        <v>1.2387251768916177</v>
      </c>
      <c r="M1776" t="str">
        <f>IF(ABS(moras__2[[#This Row],[Z-Score de salario]])&gt;1.96, "Atípico", "Normal")</f>
        <v>Normal</v>
      </c>
      <c r="N1776" s="5">
        <f t="shared" si="81"/>
        <v>1662042.88</v>
      </c>
      <c r="O1776" s="5">
        <f t="shared" si="82"/>
        <v>57</v>
      </c>
      <c r="P1776" s="5" t="str">
        <f t="shared" si="83"/>
        <v>ASALARIADO</v>
      </c>
      <c r="Q1776" s="5" t="e">
        <f ca="1">IF($H1776="SI", $O1776, _xludf.NA())</f>
        <v>#NAME?</v>
      </c>
      <c r="R1776" s="5">
        <f>IF($H1776="NO",$O1776, _xludf.NA())</f>
        <v>57</v>
      </c>
      <c r="S1776" s="5" t="e">
        <f ca="1">IF($H1776="SI",$N1776, _xludf.NA())</f>
        <v>#NAME?</v>
      </c>
      <c r="T1776" s="5">
        <f>IF($H1776="NO",$N1776, _xludf.NA())</f>
        <v>1662042.88</v>
      </c>
    </row>
    <row r="1777" spans="1:20" x14ac:dyDescent="0.3">
      <c r="A1777">
        <v>1776</v>
      </c>
      <c r="B1777" t="s">
        <v>9</v>
      </c>
      <c r="C1777">
        <v>50000</v>
      </c>
      <c r="D1777" t="s">
        <v>10</v>
      </c>
      <c r="E1777" t="s">
        <v>16</v>
      </c>
      <c r="F1777" t="s">
        <v>12</v>
      </c>
      <c r="G1777" t="s">
        <v>13</v>
      </c>
      <c r="H1777" t="s">
        <v>13</v>
      </c>
      <c r="I1777">
        <v>29</v>
      </c>
      <c r="J1777">
        <f>(moras__2[[#This Row],[EDAD]]-AVERAGE(I:I))/ _xlfn.STDEV.P(I:I)</f>
        <v>-0.91096062953163204</v>
      </c>
      <c r="K1777" t="str">
        <f>IF(ABS(moras__2[[#This Row],[Z-Score de edad]])&gt;1.96, "Atípico","Normal")</f>
        <v>Normal</v>
      </c>
      <c r="L1777">
        <f>(moras__2[[#This Row],[SALARIO]]-AVERAGE(C:C)) / _xlfn.STDEV.P(C:C)</f>
        <v>-0.74919023396520668</v>
      </c>
      <c r="M1777" t="str">
        <f>IF(ABS(moras__2[[#This Row],[Z-Score de salario]])&gt;1.96, "Atípico", "Normal")</f>
        <v>Normal</v>
      </c>
      <c r="N1777" s="5">
        <f t="shared" si="81"/>
        <v>50000</v>
      </c>
      <c r="O1777" s="5">
        <f t="shared" si="82"/>
        <v>29</v>
      </c>
      <c r="P1777" s="5" t="str">
        <f t="shared" si="83"/>
        <v>ASALARIADO</v>
      </c>
      <c r="Q1777" s="5" t="e">
        <f ca="1">IF($H1777="SI", $O1777, _xludf.NA())</f>
        <v>#NAME?</v>
      </c>
      <c r="R1777" s="5">
        <f>IF($H1777="NO",$O1777, _xludf.NA())</f>
        <v>29</v>
      </c>
      <c r="S1777" s="5" t="e">
        <f ca="1">IF($H1777="SI",$N1777, _xludf.NA())</f>
        <v>#NAME?</v>
      </c>
      <c r="T1777" s="5">
        <f>IF($H1777="NO",$N1777, _xludf.NA())</f>
        <v>50000</v>
      </c>
    </row>
    <row r="1778" spans="1:20" x14ac:dyDescent="0.3">
      <c r="A1778">
        <v>1777</v>
      </c>
      <c r="B1778" t="s">
        <v>15</v>
      </c>
      <c r="C1778">
        <v>376500</v>
      </c>
      <c r="D1778" t="s">
        <v>10</v>
      </c>
      <c r="E1778" t="s">
        <v>16</v>
      </c>
      <c r="F1778" t="s">
        <v>12</v>
      </c>
      <c r="G1778" t="s">
        <v>12</v>
      </c>
      <c r="H1778" t="s">
        <v>13</v>
      </c>
      <c r="I1778">
        <v>28</v>
      </c>
      <c r="J1778">
        <f>(moras__2[[#This Row],[EDAD]]-AVERAGE(I:I))/ _xlfn.STDEV.P(I:I)</f>
        <v>-0.98154302243891756</v>
      </c>
      <c r="K1778" t="str">
        <f>IF(ABS(moras__2[[#This Row],[Z-Score de edad]])&gt;1.96, "Atípico","Normal")</f>
        <v>Normal</v>
      </c>
      <c r="L1778">
        <f>(moras__2[[#This Row],[SALARIO]]-AVERAGE(C:C)) / _xlfn.STDEV.P(C:C)</f>
        <v>-0.34656174951400326</v>
      </c>
      <c r="M1778" t="str">
        <f>IF(ABS(moras__2[[#This Row],[Z-Score de salario]])&gt;1.96, "Atípico", "Normal")</f>
        <v>Normal</v>
      </c>
      <c r="N1778" s="5">
        <f t="shared" si="81"/>
        <v>376500</v>
      </c>
      <c r="O1778" s="5">
        <f t="shared" si="82"/>
        <v>28</v>
      </c>
      <c r="P1778" s="5" t="str">
        <f t="shared" si="83"/>
        <v>ASALARIADO</v>
      </c>
      <c r="Q1778" s="5" t="e">
        <f ca="1">IF($H1778="SI", $O1778, _xludf.NA())</f>
        <v>#NAME?</v>
      </c>
      <c r="R1778" s="5">
        <f>IF($H1778="NO",$O1778, _xludf.NA())</f>
        <v>28</v>
      </c>
      <c r="S1778" s="5" t="e">
        <f ca="1">IF($H1778="SI",$N1778, _xludf.NA())</f>
        <v>#NAME?</v>
      </c>
      <c r="T1778" s="5">
        <f>IF($H1778="NO",$N1778, _xludf.NA())</f>
        <v>376500</v>
      </c>
    </row>
    <row r="1779" spans="1:20" x14ac:dyDescent="0.3">
      <c r="A1779">
        <v>1778</v>
      </c>
      <c r="B1779" t="s">
        <v>9</v>
      </c>
      <c r="C1779">
        <v>1099863.75</v>
      </c>
      <c r="D1779" t="s">
        <v>10</v>
      </c>
      <c r="E1779" t="s">
        <v>11</v>
      </c>
      <c r="F1779" t="s">
        <v>12</v>
      </c>
      <c r="G1779" t="s">
        <v>13</v>
      </c>
      <c r="H1779" t="s">
        <v>13</v>
      </c>
      <c r="I1779">
        <v>40</v>
      </c>
      <c r="J1779">
        <f>(moras__2[[#This Row],[EDAD]]-AVERAGE(I:I))/ _xlfn.STDEV.P(I:I)</f>
        <v>-0.13455430755149136</v>
      </c>
      <c r="K1779" t="str">
        <f>IF(ABS(moras__2[[#This Row],[Z-Score de edad]])&gt;1.96, "Atípico","Normal")</f>
        <v>Normal</v>
      </c>
      <c r="L1779">
        <f>(moras__2[[#This Row],[SALARIO]]-AVERAGE(C:C)) / _xlfn.STDEV.P(C:C)</f>
        <v>0.54546535728366663</v>
      </c>
      <c r="M1779" t="str">
        <f>IF(ABS(moras__2[[#This Row],[Z-Score de salario]])&gt;1.96, "Atípico", "Normal")</f>
        <v>Normal</v>
      </c>
      <c r="N1779" s="5">
        <f t="shared" si="81"/>
        <v>1099863.75</v>
      </c>
      <c r="O1779" s="5">
        <f t="shared" si="82"/>
        <v>40</v>
      </c>
      <c r="P1779" s="5" t="str">
        <f t="shared" si="83"/>
        <v>ASALARIADO</v>
      </c>
      <c r="Q1779" s="5" t="e">
        <f ca="1">IF($H1779="SI", $O1779, _xludf.NA())</f>
        <v>#NAME?</v>
      </c>
      <c r="R1779" s="5">
        <f>IF($H1779="NO",$O1779, _xludf.NA())</f>
        <v>40</v>
      </c>
      <c r="S1779" s="5" t="e">
        <f ca="1">IF($H1779="SI",$N1779, _xludf.NA())</f>
        <v>#NAME?</v>
      </c>
      <c r="T1779" s="5">
        <f>IF($H1779="NO",$N1779, _xludf.NA())</f>
        <v>1099863.75</v>
      </c>
    </row>
    <row r="1780" spans="1:20" x14ac:dyDescent="0.3">
      <c r="A1780">
        <v>1779</v>
      </c>
      <c r="B1780" t="s">
        <v>15</v>
      </c>
      <c r="C1780">
        <v>420000</v>
      </c>
      <c r="D1780" t="s">
        <v>10</v>
      </c>
      <c r="E1780" t="s">
        <v>16</v>
      </c>
      <c r="F1780" t="s">
        <v>12</v>
      </c>
      <c r="G1780" t="s">
        <v>13</v>
      </c>
      <c r="H1780" t="s">
        <v>13</v>
      </c>
      <c r="I1780">
        <v>25</v>
      </c>
      <c r="J1780">
        <f>(moras__2[[#This Row],[EDAD]]-AVERAGE(I:I))/ _xlfn.STDEV.P(I:I)</f>
        <v>-1.193290201160774</v>
      </c>
      <c r="K1780" t="str">
        <f>IF(ABS(moras__2[[#This Row],[Z-Score de edad]])&gt;1.96, "Atípico","Normal")</f>
        <v>Normal</v>
      </c>
      <c r="L1780">
        <f>(moras__2[[#This Row],[SALARIO]]-AVERAGE(C:C)) / _xlfn.STDEV.P(C:C)</f>
        <v>-0.29291905709860555</v>
      </c>
      <c r="M1780" t="str">
        <f>IF(ABS(moras__2[[#This Row],[Z-Score de salario]])&gt;1.96, "Atípico", "Normal")</f>
        <v>Normal</v>
      </c>
      <c r="N1780" s="5">
        <f t="shared" si="81"/>
        <v>420000</v>
      </c>
      <c r="O1780" s="5">
        <f t="shared" si="82"/>
        <v>25</v>
      </c>
      <c r="P1780" s="5" t="str">
        <f t="shared" si="83"/>
        <v>ASALARIADO</v>
      </c>
      <c r="Q1780" s="5" t="e">
        <f ca="1">IF($H1780="SI", $O1780, _xludf.NA())</f>
        <v>#NAME?</v>
      </c>
      <c r="R1780" s="5">
        <f>IF($H1780="NO",$O1780, _xludf.NA())</f>
        <v>25</v>
      </c>
      <c r="S1780" s="5" t="e">
        <f ca="1">IF($H1780="SI",$N1780, _xludf.NA())</f>
        <v>#NAME?</v>
      </c>
      <c r="T1780" s="5">
        <f>IF($H1780="NO",$N1780, _xludf.NA())</f>
        <v>420000</v>
      </c>
    </row>
    <row r="1781" spans="1:20" x14ac:dyDescent="0.3">
      <c r="A1781">
        <v>1780</v>
      </c>
      <c r="B1781" t="s">
        <v>9</v>
      </c>
      <c r="C1781">
        <v>480747.21</v>
      </c>
      <c r="D1781" t="s">
        <v>10</v>
      </c>
      <c r="E1781" t="s">
        <v>16</v>
      </c>
      <c r="F1781" t="s">
        <v>12</v>
      </c>
      <c r="G1781" t="s">
        <v>13</v>
      </c>
      <c r="H1781" t="s">
        <v>13</v>
      </c>
      <c r="I1781">
        <v>62</v>
      </c>
      <c r="J1781">
        <f>(moras__2[[#This Row],[EDAD]]-AVERAGE(I:I))/ _xlfn.STDEV.P(I:I)</f>
        <v>1.41825833640879</v>
      </c>
      <c r="K1781" t="str">
        <f>IF(ABS(moras__2[[#This Row],[Z-Score de edad]])&gt;1.96, "Atípico","Normal")</f>
        <v>Normal</v>
      </c>
      <c r="L1781">
        <f>(moras__2[[#This Row],[SALARIO]]-AVERAGE(C:C)) / _xlfn.STDEV.P(C:C)</f>
        <v>-0.21800770304978781</v>
      </c>
      <c r="M1781" t="str">
        <f>IF(ABS(moras__2[[#This Row],[Z-Score de salario]])&gt;1.96, "Atípico", "Normal")</f>
        <v>Normal</v>
      </c>
      <c r="N1781" s="5">
        <f t="shared" si="81"/>
        <v>480747.21</v>
      </c>
      <c r="O1781" s="5">
        <f t="shared" si="82"/>
        <v>62</v>
      </c>
      <c r="P1781" s="5" t="str">
        <f t="shared" si="83"/>
        <v>ASALARIADO</v>
      </c>
      <c r="Q1781" s="5" t="e">
        <f ca="1">IF($H1781="SI", $O1781, _xludf.NA())</f>
        <v>#NAME?</v>
      </c>
      <c r="R1781" s="5">
        <f>IF($H1781="NO",$O1781, _xludf.NA())</f>
        <v>62</v>
      </c>
      <c r="S1781" s="5" t="e">
        <f ca="1">IF($H1781="SI",$N1781, _xludf.NA())</f>
        <v>#NAME?</v>
      </c>
      <c r="T1781" s="5">
        <f>IF($H1781="NO",$N1781, _xludf.NA())</f>
        <v>480747.21</v>
      </c>
    </row>
    <row r="1782" spans="1:20" x14ac:dyDescent="0.3">
      <c r="A1782">
        <v>1781</v>
      </c>
      <c r="B1782" t="s">
        <v>9</v>
      </c>
      <c r="C1782">
        <v>401499.84</v>
      </c>
      <c r="D1782" t="s">
        <v>10</v>
      </c>
      <c r="E1782" t="s">
        <v>16</v>
      </c>
      <c r="F1782" t="s">
        <v>12</v>
      </c>
      <c r="G1782" t="s">
        <v>13</v>
      </c>
      <c r="H1782" t="s">
        <v>13</v>
      </c>
      <c r="I1782">
        <v>32</v>
      </c>
      <c r="J1782">
        <f>(moras__2[[#This Row],[EDAD]]-AVERAGE(I:I))/ _xlfn.STDEV.P(I:I)</f>
        <v>-0.69921345080977548</v>
      </c>
      <c r="K1782" t="str">
        <f>IF(ABS(moras__2[[#This Row],[Z-Score de edad]])&gt;1.96, "Atípico","Normal")</f>
        <v>Normal</v>
      </c>
      <c r="L1782">
        <f>(moras__2[[#This Row],[SALARIO]]-AVERAGE(C:C)) / _xlfn.STDEV.P(C:C)</f>
        <v>-0.31573281324839042</v>
      </c>
      <c r="M1782" t="str">
        <f>IF(ABS(moras__2[[#This Row],[Z-Score de salario]])&gt;1.96, "Atípico", "Normal")</f>
        <v>Normal</v>
      </c>
      <c r="N1782" s="5">
        <f t="shared" si="81"/>
        <v>401499.84</v>
      </c>
      <c r="O1782" s="5">
        <f t="shared" si="82"/>
        <v>32</v>
      </c>
      <c r="P1782" s="5" t="str">
        <f t="shared" si="83"/>
        <v>ASALARIADO</v>
      </c>
      <c r="Q1782" s="5" t="e">
        <f ca="1">IF($H1782="SI", $O1782, _xludf.NA())</f>
        <v>#NAME?</v>
      </c>
      <c r="R1782" s="5">
        <f>IF($H1782="NO",$O1782, _xludf.NA())</f>
        <v>32</v>
      </c>
      <c r="S1782" s="5" t="e">
        <f ca="1">IF($H1782="SI",$N1782, _xludf.NA())</f>
        <v>#NAME?</v>
      </c>
      <c r="T1782" s="5">
        <f>IF($H1782="NO",$N1782, _xludf.NA())</f>
        <v>401499.84</v>
      </c>
    </row>
    <row r="1783" spans="1:20" x14ac:dyDescent="0.3">
      <c r="A1783">
        <v>1782</v>
      </c>
      <c r="B1783" t="s">
        <v>9</v>
      </c>
      <c r="C1783">
        <v>297046</v>
      </c>
      <c r="D1783" t="s">
        <v>18</v>
      </c>
      <c r="E1783" t="s">
        <v>16</v>
      </c>
      <c r="F1783" t="s">
        <v>12</v>
      </c>
      <c r="G1783" t="s">
        <v>13</v>
      </c>
      <c r="H1783" t="s">
        <v>12</v>
      </c>
      <c r="I1783">
        <v>34</v>
      </c>
      <c r="J1783">
        <f>(moras__2[[#This Row],[EDAD]]-AVERAGE(I:I))/ _xlfn.STDEV.P(I:I)</f>
        <v>-0.55804866499520445</v>
      </c>
      <c r="K1783" t="str">
        <f>IF(ABS(moras__2[[#This Row],[Z-Score de edad]])&gt;1.96, "Atípico","Normal")</f>
        <v>Normal</v>
      </c>
      <c r="L1783">
        <f>(moras__2[[#This Row],[SALARIO]]-AVERAGE(C:C)) / _xlfn.STDEV.P(C:C)</f>
        <v>-0.44454166866740574</v>
      </c>
      <c r="M1783" t="str">
        <f>IF(ABS(moras__2[[#This Row],[Z-Score de salario]])&gt;1.96, "Atípico", "Normal")</f>
        <v>Normal</v>
      </c>
      <c r="N1783" s="5">
        <f t="shared" si="81"/>
        <v>297046</v>
      </c>
      <c r="O1783" s="5">
        <f t="shared" si="82"/>
        <v>34</v>
      </c>
      <c r="P1783" s="5" t="str">
        <f t="shared" si="83"/>
        <v>TRABAJADOR INDEPENDIENTE</v>
      </c>
      <c r="Q1783" s="5">
        <f>IF($H1783="SI", $O1783, _xludf.NA())</f>
        <v>34</v>
      </c>
      <c r="R1783" s="5" t="e">
        <f ca="1">IF($H1783="NO",$O1783, _xludf.NA())</f>
        <v>#NAME?</v>
      </c>
      <c r="S1783" s="5">
        <f>IF($H1783="SI",$N1783, _xludf.NA())</f>
        <v>297046</v>
      </c>
      <c r="T1783" s="5" t="e">
        <f ca="1">IF($H1783="NO",$N1783, _xludf.NA())</f>
        <v>#NAME?</v>
      </c>
    </row>
    <row r="1784" spans="1:20" x14ac:dyDescent="0.3">
      <c r="A1784">
        <v>1783</v>
      </c>
      <c r="B1784" t="s">
        <v>15</v>
      </c>
      <c r="C1784">
        <v>580000</v>
      </c>
      <c r="D1784" t="s">
        <v>10</v>
      </c>
      <c r="E1784" t="s">
        <v>16</v>
      </c>
      <c r="F1784" t="s">
        <v>12</v>
      </c>
      <c r="G1784" t="s">
        <v>13</v>
      </c>
      <c r="H1784" t="s">
        <v>13</v>
      </c>
      <c r="I1784">
        <v>21</v>
      </c>
      <c r="J1784">
        <f>(moras__2[[#This Row],[EDAD]]-AVERAGE(I:I))/ _xlfn.STDEV.P(I:I)</f>
        <v>-1.4756197727899161</v>
      </c>
      <c r="K1784" t="str">
        <f>IF(ABS(moras__2[[#This Row],[Z-Score de edad]])&gt;1.96, "Atípico","Normal")</f>
        <v>Normal</v>
      </c>
      <c r="L1784">
        <f>(moras__2[[#This Row],[SALARIO]]-AVERAGE(C:C)) / _xlfn.STDEV.P(C:C)</f>
        <v>-9.561260223737264E-2</v>
      </c>
      <c r="M1784" t="str">
        <f>IF(ABS(moras__2[[#This Row],[Z-Score de salario]])&gt;1.96, "Atípico", "Normal")</f>
        <v>Normal</v>
      </c>
      <c r="N1784" s="5">
        <f t="shared" si="81"/>
        <v>580000</v>
      </c>
      <c r="O1784" s="5">
        <f t="shared" si="82"/>
        <v>21</v>
      </c>
      <c r="P1784" s="5" t="str">
        <f t="shared" si="83"/>
        <v>ASALARIADO</v>
      </c>
      <c r="Q1784" s="5" t="e">
        <f ca="1">IF($H1784="SI", $O1784, _xludf.NA())</f>
        <v>#NAME?</v>
      </c>
      <c r="R1784" s="5">
        <f>IF($H1784="NO",$O1784, _xludf.NA())</f>
        <v>21</v>
      </c>
      <c r="S1784" s="5" t="e">
        <f ca="1">IF($H1784="SI",$N1784, _xludf.NA())</f>
        <v>#NAME?</v>
      </c>
      <c r="T1784" s="5">
        <f>IF($H1784="NO",$N1784, _xludf.NA())</f>
        <v>580000</v>
      </c>
    </row>
    <row r="1785" spans="1:20" x14ac:dyDescent="0.3">
      <c r="A1785">
        <v>1784</v>
      </c>
      <c r="B1785" t="s">
        <v>9</v>
      </c>
      <c r="C1785">
        <v>319574</v>
      </c>
      <c r="D1785" t="s">
        <v>10</v>
      </c>
      <c r="E1785" t="s">
        <v>16</v>
      </c>
      <c r="F1785" t="s">
        <v>12</v>
      </c>
      <c r="G1785" t="s">
        <v>12</v>
      </c>
      <c r="H1785" t="s">
        <v>12</v>
      </c>
      <c r="I1785">
        <v>43</v>
      </c>
      <c r="J1785">
        <f>(moras__2[[#This Row],[EDAD]]-AVERAGE(I:I))/ _xlfn.STDEV.P(I:I)</f>
        <v>7.7192871170365177E-2</v>
      </c>
      <c r="K1785" t="str">
        <f>IF(ABS(moras__2[[#This Row],[Z-Score de edad]])&gt;1.96, "Atípico","Normal")</f>
        <v>Normal</v>
      </c>
      <c r="L1785">
        <f>(moras__2[[#This Row],[SALARIO]]-AVERAGE(C:C)) / _xlfn.STDEV.P(C:C)</f>
        <v>-0.41676091982294416</v>
      </c>
      <c r="M1785" t="str">
        <f>IF(ABS(moras__2[[#This Row],[Z-Score de salario]])&gt;1.96, "Atípico", "Normal")</f>
        <v>Normal</v>
      </c>
      <c r="N1785" s="5">
        <f t="shared" si="81"/>
        <v>319574</v>
      </c>
      <c r="O1785" s="5">
        <f t="shared" si="82"/>
        <v>43</v>
      </c>
      <c r="P1785" s="5" t="str">
        <f t="shared" si="83"/>
        <v>ASALARIADO</v>
      </c>
      <c r="Q1785" s="5">
        <f>IF($H1785="SI", $O1785, _xludf.NA())</f>
        <v>43</v>
      </c>
      <c r="R1785" s="5" t="e">
        <f ca="1">IF($H1785="NO",$O1785, _xludf.NA())</f>
        <v>#NAME?</v>
      </c>
      <c r="S1785" s="5">
        <f>IF($H1785="SI",$N1785, _xludf.NA())</f>
        <v>319574</v>
      </c>
      <c r="T1785" s="5" t="e">
        <f ca="1">IF($H1785="NO",$N1785, _xludf.NA())</f>
        <v>#NAME?</v>
      </c>
    </row>
    <row r="1786" spans="1:20" x14ac:dyDescent="0.3">
      <c r="A1786">
        <v>1785</v>
      </c>
      <c r="B1786" t="s">
        <v>15</v>
      </c>
      <c r="C1786">
        <v>297719</v>
      </c>
      <c r="D1786" t="s">
        <v>17</v>
      </c>
      <c r="E1786" t="s">
        <v>16</v>
      </c>
      <c r="F1786" t="s">
        <v>12</v>
      </c>
      <c r="G1786" t="s">
        <v>12</v>
      </c>
      <c r="H1786" t="s">
        <v>13</v>
      </c>
      <c r="I1786">
        <v>43</v>
      </c>
      <c r="J1786">
        <f>(moras__2[[#This Row],[EDAD]]-AVERAGE(I:I))/ _xlfn.STDEV.P(I:I)</f>
        <v>7.7192871170365177E-2</v>
      </c>
      <c r="K1786" t="str">
        <f>IF(ABS(moras__2[[#This Row],[Z-Score de edad]])&gt;1.96, "Atípico","Normal")</f>
        <v>Normal</v>
      </c>
      <c r="L1786">
        <f>(moras__2[[#This Row],[SALARIO]]-AVERAGE(C:C)) / _xlfn.STDEV.P(C:C)</f>
        <v>-0.44371174839164568</v>
      </c>
      <c r="M1786" t="str">
        <f>IF(ABS(moras__2[[#This Row],[Z-Score de salario]])&gt;1.96, "Atípico", "Normal")</f>
        <v>Normal</v>
      </c>
      <c r="N1786" s="5">
        <f t="shared" si="81"/>
        <v>297719</v>
      </c>
      <c r="O1786" s="5">
        <f t="shared" si="82"/>
        <v>43</v>
      </c>
      <c r="P1786" s="5" t="str">
        <f t="shared" si="83"/>
        <v>ASEGURADO VOLUNTARIO</v>
      </c>
      <c r="Q1786" s="5" t="e">
        <f ca="1">IF($H1786="SI", $O1786, _xludf.NA())</f>
        <v>#NAME?</v>
      </c>
      <c r="R1786" s="5">
        <f>IF($H1786="NO",$O1786, _xludf.NA())</f>
        <v>43</v>
      </c>
      <c r="S1786" s="5" t="e">
        <f ca="1">IF($H1786="SI",$N1786, _xludf.NA())</f>
        <v>#NAME?</v>
      </c>
      <c r="T1786" s="5">
        <f>IF($H1786="NO",$N1786, _xludf.NA())</f>
        <v>297719</v>
      </c>
    </row>
    <row r="1787" spans="1:20" x14ac:dyDescent="0.3">
      <c r="A1787">
        <v>1786</v>
      </c>
      <c r="B1787" t="s">
        <v>9</v>
      </c>
      <c r="C1787">
        <v>297046</v>
      </c>
      <c r="D1787" t="s">
        <v>17</v>
      </c>
      <c r="E1787" t="s">
        <v>16</v>
      </c>
      <c r="F1787" t="s">
        <v>12</v>
      </c>
      <c r="G1787" t="s">
        <v>13</v>
      </c>
      <c r="H1787" t="s">
        <v>13</v>
      </c>
      <c r="I1787">
        <v>41</v>
      </c>
      <c r="J1787">
        <f>(moras__2[[#This Row],[EDAD]]-AVERAGE(I:I))/ _xlfn.STDEV.P(I:I)</f>
        <v>-6.397191464420586E-2</v>
      </c>
      <c r="K1787" t="str">
        <f>IF(ABS(moras__2[[#This Row],[Z-Score de edad]])&gt;1.96, "Atípico","Normal")</f>
        <v>Normal</v>
      </c>
      <c r="L1787">
        <f>(moras__2[[#This Row],[SALARIO]]-AVERAGE(C:C)) / _xlfn.STDEV.P(C:C)</f>
        <v>-0.44454166866740574</v>
      </c>
      <c r="M1787" t="str">
        <f>IF(ABS(moras__2[[#This Row],[Z-Score de salario]])&gt;1.96, "Atípico", "Normal")</f>
        <v>Normal</v>
      </c>
      <c r="N1787" s="5">
        <f t="shared" si="81"/>
        <v>297046</v>
      </c>
      <c r="O1787" s="5">
        <f t="shared" si="82"/>
        <v>41</v>
      </c>
      <c r="P1787" s="5" t="str">
        <f t="shared" si="83"/>
        <v>ASEGURADO VOLUNTARIO</v>
      </c>
      <c r="Q1787" s="5" t="e">
        <f ca="1">IF($H1787="SI", $O1787, _xludf.NA())</f>
        <v>#NAME?</v>
      </c>
      <c r="R1787" s="5">
        <f>IF($H1787="NO",$O1787, _xludf.NA())</f>
        <v>41</v>
      </c>
      <c r="S1787" s="5" t="e">
        <f ca="1">IF($H1787="SI",$N1787, _xludf.NA())</f>
        <v>#NAME?</v>
      </c>
      <c r="T1787" s="5">
        <f>IF($H1787="NO",$N1787, _xludf.NA())</f>
        <v>297046</v>
      </c>
    </row>
    <row r="1788" spans="1:20" x14ac:dyDescent="0.3">
      <c r="A1788">
        <v>1787</v>
      </c>
      <c r="B1788" t="s">
        <v>9</v>
      </c>
      <c r="C1788">
        <v>1578033.17</v>
      </c>
      <c r="D1788" t="s">
        <v>10</v>
      </c>
      <c r="E1788" t="s">
        <v>11</v>
      </c>
      <c r="F1788" t="s">
        <v>12</v>
      </c>
      <c r="G1788" t="s">
        <v>13</v>
      </c>
      <c r="H1788" t="s">
        <v>13</v>
      </c>
      <c r="I1788">
        <v>50</v>
      </c>
      <c r="J1788">
        <f>(moras__2[[#This Row],[EDAD]]-AVERAGE(I:I))/ _xlfn.STDEV.P(I:I)</f>
        <v>0.57126962152136374</v>
      </c>
      <c r="K1788" t="str">
        <f>IF(ABS(moras__2[[#This Row],[Z-Score de edad]])&gt;1.96, "Atípico","Normal")</f>
        <v>Normal</v>
      </c>
      <c r="L1788">
        <f>(moras__2[[#This Row],[SALARIO]]-AVERAGE(C:C)) / _xlfn.STDEV.P(C:C)</f>
        <v>1.135127314053991</v>
      </c>
      <c r="M1788" t="str">
        <f>IF(ABS(moras__2[[#This Row],[Z-Score de salario]])&gt;1.96, "Atípico", "Normal")</f>
        <v>Normal</v>
      </c>
      <c r="N1788" s="5">
        <f t="shared" si="81"/>
        <v>1578033.17</v>
      </c>
      <c r="O1788" s="5">
        <f t="shared" si="82"/>
        <v>50</v>
      </c>
      <c r="P1788" s="5" t="str">
        <f t="shared" si="83"/>
        <v>ASALARIADO</v>
      </c>
      <c r="Q1788" s="5" t="e">
        <f ca="1">IF($H1788="SI", $O1788, _xludf.NA())</f>
        <v>#NAME?</v>
      </c>
      <c r="R1788" s="5">
        <f>IF($H1788="NO",$O1788, _xludf.NA())</f>
        <v>50</v>
      </c>
      <c r="S1788" s="5" t="e">
        <f ca="1">IF($H1788="SI",$N1788, _xludf.NA())</f>
        <v>#NAME?</v>
      </c>
      <c r="T1788" s="5">
        <f>IF($H1788="NO",$N1788, _xludf.NA())</f>
        <v>1578033.17</v>
      </c>
    </row>
    <row r="1789" spans="1:20" x14ac:dyDescent="0.3">
      <c r="A1789">
        <v>1788</v>
      </c>
      <c r="B1789" t="s">
        <v>15</v>
      </c>
      <c r="C1789">
        <v>361421</v>
      </c>
      <c r="D1789" t="s">
        <v>18</v>
      </c>
      <c r="E1789" t="s">
        <v>16</v>
      </c>
      <c r="F1789" t="s">
        <v>12</v>
      </c>
      <c r="G1789" t="s">
        <v>12</v>
      </c>
      <c r="H1789" t="s">
        <v>13</v>
      </c>
      <c r="I1789">
        <v>56</v>
      </c>
      <c r="J1789">
        <f>(moras__2[[#This Row],[EDAD]]-AVERAGE(I:I))/ _xlfn.STDEV.P(I:I)</f>
        <v>0.99476397896507684</v>
      </c>
      <c r="K1789" t="str">
        <f>IF(ABS(moras__2[[#This Row],[Z-Score de edad]])&gt;1.96, "Atípico","Normal")</f>
        <v>Normal</v>
      </c>
      <c r="L1789">
        <f>(moras__2[[#This Row],[SALARIO]]-AVERAGE(C:C)) / _xlfn.STDEV.P(C:C)</f>
        <v>-0.36515664971933159</v>
      </c>
      <c r="M1789" t="str">
        <f>IF(ABS(moras__2[[#This Row],[Z-Score de salario]])&gt;1.96, "Atípico", "Normal")</f>
        <v>Normal</v>
      </c>
      <c r="N1789" s="5">
        <f t="shared" si="81"/>
        <v>361421</v>
      </c>
      <c r="O1789" s="5">
        <f t="shared" si="82"/>
        <v>56</v>
      </c>
      <c r="P1789" s="5" t="str">
        <f t="shared" si="83"/>
        <v>TRABAJADOR INDEPENDIENTE</v>
      </c>
      <c r="Q1789" s="5" t="e">
        <f ca="1">IF($H1789="SI", $O1789, _xludf.NA())</f>
        <v>#NAME?</v>
      </c>
      <c r="R1789" s="5">
        <f>IF($H1789="NO",$O1789, _xludf.NA())</f>
        <v>56</v>
      </c>
      <c r="S1789" s="5" t="e">
        <f ca="1">IF($H1789="SI",$N1789, _xludf.NA())</f>
        <v>#NAME?</v>
      </c>
      <c r="T1789" s="5">
        <f>IF($H1789="NO",$N1789, _xludf.NA())</f>
        <v>361421</v>
      </c>
    </row>
    <row r="1790" spans="1:20" x14ac:dyDescent="0.3">
      <c r="A1790">
        <v>1789</v>
      </c>
      <c r="B1790" t="s">
        <v>15</v>
      </c>
      <c r="C1790">
        <v>1431628</v>
      </c>
      <c r="D1790" t="s">
        <v>10</v>
      </c>
      <c r="E1790" t="s">
        <v>11</v>
      </c>
      <c r="F1790" t="s">
        <v>12</v>
      </c>
      <c r="G1790" t="s">
        <v>13</v>
      </c>
      <c r="H1790" t="s">
        <v>12</v>
      </c>
      <c r="I1790">
        <v>37</v>
      </c>
      <c r="J1790">
        <f>(moras__2[[#This Row],[EDAD]]-AVERAGE(I:I))/ _xlfn.STDEV.P(I:I)</f>
        <v>-0.34630148627334789</v>
      </c>
      <c r="K1790" t="str">
        <f>IF(ABS(moras__2[[#This Row],[Z-Score de edad]])&gt;1.96, "Atípico","Normal")</f>
        <v>Normal</v>
      </c>
      <c r="L1790">
        <f>(moras__2[[#This Row],[SALARIO]]-AVERAGE(C:C)) / _xlfn.STDEV.P(C:C)</f>
        <v>0.9545855323911403</v>
      </c>
      <c r="M1790" t="str">
        <f>IF(ABS(moras__2[[#This Row],[Z-Score de salario]])&gt;1.96, "Atípico", "Normal")</f>
        <v>Normal</v>
      </c>
      <c r="N1790" s="5">
        <f t="shared" si="81"/>
        <v>1431628</v>
      </c>
      <c r="O1790" s="5">
        <f t="shared" si="82"/>
        <v>37</v>
      </c>
      <c r="P1790" s="5" t="str">
        <f t="shared" si="83"/>
        <v>ASALARIADO</v>
      </c>
      <c r="Q1790" s="5">
        <f>IF($H1790="SI", $O1790, _xludf.NA())</f>
        <v>37</v>
      </c>
      <c r="R1790" s="5" t="e">
        <f ca="1">IF($H1790="NO",$O1790, _xludf.NA())</f>
        <v>#NAME?</v>
      </c>
      <c r="S1790" s="5">
        <f>IF($H1790="SI",$N1790, _xludf.NA())</f>
        <v>1431628</v>
      </c>
      <c r="T1790" s="5" t="e">
        <f ca="1">IF($H1790="NO",$N1790, _xludf.NA())</f>
        <v>#NAME?</v>
      </c>
    </row>
    <row r="1791" spans="1:20" x14ac:dyDescent="0.3">
      <c r="A1791">
        <v>1790</v>
      </c>
      <c r="B1791" t="s">
        <v>9</v>
      </c>
      <c r="C1791">
        <v>554862.32999999996</v>
      </c>
      <c r="D1791" t="s">
        <v>10</v>
      </c>
      <c r="E1791" t="s">
        <v>16</v>
      </c>
      <c r="F1791" t="s">
        <v>12</v>
      </c>
      <c r="G1791" t="s">
        <v>13</v>
      </c>
      <c r="H1791" t="s">
        <v>13</v>
      </c>
      <c r="I1791">
        <v>56</v>
      </c>
      <c r="J1791">
        <f>(moras__2[[#This Row],[EDAD]]-AVERAGE(I:I))/ _xlfn.STDEV.P(I:I)</f>
        <v>0.99476397896507684</v>
      </c>
      <c r="K1791" t="str">
        <f>IF(ABS(moras__2[[#This Row],[Z-Score de edad]])&gt;1.96, "Atípico","Normal")</f>
        <v>Normal</v>
      </c>
      <c r="L1791">
        <f>(moras__2[[#This Row],[SALARIO]]-AVERAGE(C:C)) / _xlfn.STDEV.P(C:C)</f>
        <v>-0.12661150568219498</v>
      </c>
      <c r="M1791" t="str">
        <f>IF(ABS(moras__2[[#This Row],[Z-Score de salario]])&gt;1.96, "Atípico", "Normal")</f>
        <v>Normal</v>
      </c>
      <c r="N1791" s="5">
        <f t="shared" si="81"/>
        <v>554862.32999999996</v>
      </c>
      <c r="O1791" s="5">
        <f t="shared" si="82"/>
        <v>56</v>
      </c>
      <c r="P1791" s="5" t="str">
        <f t="shared" si="83"/>
        <v>ASALARIADO</v>
      </c>
      <c r="Q1791" s="5" t="e">
        <f ca="1">IF($H1791="SI", $O1791, _xludf.NA())</f>
        <v>#NAME?</v>
      </c>
      <c r="R1791" s="5">
        <f>IF($H1791="NO",$O1791, _xludf.NA())</f>
        <v>56</v>
      </c>
      <c r="S1791" s="5" t="e">
        <f ca="1">IF($H1791="SI",$N1791, _xludf.NA())</f>
        <v>#NAME?</v>
      </c>
      <c r="T1791" s="5">
        <f>IF($H1791="NO",$N1791, _xludf.NA())</f>
        <v>554862.32999999996</v>
      </c>
    </row>
    <row r="1792" spans="1:20" x14ac:dyDescent="0.3">
      <c r="A1792">
        <v>1791</v>
      </c>
      <c r="B1792" t="s">
        <v>9</v>
      </c>
      <c r="C1792">
        <v>200000</v>
      </c>
      <c r="D1792" t="s">
        <v>10</v>
      </c>
      <c r="E1792" t="s">
        <v>16</v>
      </c>
      <c r="F1792" t="s">
        <v>12</v>
      </c>
      <c r="G1792" t="s">
        <v>13</v>
      </c>
      <c r="H1792" t="s">
        <v>12</v>
      </c>
      <c r="I1792">
        <v>27</v>
      </c>
      <c r="J1792">
        <f>(moras__2[[#This Row],[EDAD]]-AVERAGE(I:I))/ _xlfn.STDEV.P(I:I)</f>
        <v>-1.052125415346203</v>
      </c>
      <c r="K1792" t="str">
        <f>IF(ABS(moras__2[[#This Row],[Z-Score de edad]])&gt;1.96, "Atípico","Normal")</f>
        <v>Normal</v>
      </c>
      <c r="L1792">
        <f>(moras__2[[#This Row],[SALARIO]]-AVERAGE(C:C)) / _xlfn.STDEV.P(C:C)</f>
        <v>-0.56421543253280082</v>
      </c>
      <c r="M1792" t="str">
        <f>IF(ABS(moras__2[[#This Row],[Z-Score de salario]])&gt;1.96, "Atípico", "Normal")</f>
        <v>Normal</v>
      </c>
      <c r="N1792" s="5">
        <f t="shared" si="81"/>
        <v>200000</v>
      </c>
      <c r="O1792" s="5">
        <f t="shared" si="82"/>
        <v>27</v>
      </c>
      <c r="P1792" s="5" t="str">
        <f t="shared" si="83"/>
        <v>ASALARIADO</v>
      </c>
      <c r="Q1792" s="5">
        <f>IF($H1792="SI", $O1792, _xludf.NA())</f>
        <v>27</v>
      </c>
      <c r="R1792" s="5" t="e">
        <f ca="1">IF($H1792="NO",$O1792, _xludf.NA())</f>
        <v>#NAME?</v>
      </c>
      <c r="S1792" s="5">
        <f>IF($H1792="SI",$N1792, _xludf.NA())</f>
        <v>200000</v>
      </c>
      <c r="T1792" s="5" t="e">
        <f ca="1">IF($H1792="NO",$N1792, _xludf.NA())</f>
        <v>#NAME?</v>
      </c>
    </row>
    <row r="1793" spans="1:20" x14ac:dyDescent="0.3">
      <c r="A1793">
        <v>1792</v>
      </c>
      <c r="B1793" t="s">
        <v>9</v>
      </c>
      <c r="C1793">
        <v>2534444.9500000002</v>
      </c>
      <c r="D1793" t="s">
        <v>10</v>
      </c>
      <c r="E1793" t="s">
        <v>11</v>
      </c>
      <c r="F1793" t="s">
        <v>12</v>
      </c>
      <c r="G1793" t="s">
        <v>13</v>
      </c>
      <c r="H1793" t="s">
        <v>13</v>
      </c>
      <c r="I1793">
        <v>38</v>
      </c>
      <c r="J1793">
        <f>(moras__2[[#This Row],[EDAD]]-AVERAGE(I:I))/ _xlfn.STDEV.P(I:I)</f>
        <v>-0.27571909336606237</v>
      </c>
      <c r="K1793" t="str">
        <f>IF(ABS(moras__2[[#This Row],[Z-Score de edad]])&gt;1.96, "Atípico","Normal")</f>
        <v>Normal</v>
      </c>
      <c r="L1793">
        <f>(moras__2[[#This Row],[SALARIO]]-AVERAGE(C:C)) / _xlfn.STDEV.P(C:C)</f>
        <v>2.3145411746747504</v>
      </c>
      <c r="M1793" t="str">
        <f>IF(ABS(moras__2[[#This Row],[Z-Score de salario]])&gt;1.96, "Atípico", "Normal")</f>
        <v>Atípico</v>
      </c>
      <c r="N1793" s="5">
        <f t="shared" si="81"/>
        <v>2534444.9500000002</v>
      </c>
      <c r="O1793" s="5">
        <f t="shared" si="82"/>
        <v>38</v>
      </c>
      <c r="P1793" s="5" t="str">
        <f t="shared" si="83"/>
        <v>ASALARIADO</v>
      </c>
      <c r="Q1793" s="5" t="e">
        <f ca="1">IF($H1793="SI", $O1793, _xludf.NA())</f>
        <v>#NAME?</v>
      </c>
      <c r="R1793" s="5">
        <f>IF($H1793="NO",$O1793, _xludf.NA())</f>
        <v>38</v>
      </c>
      <c r="S1793" s="5" t="e">
        <f ca="1">IF($H1793="SI",$N1793, _xludf.NA())</f>
        <v>#NAME?</v>
      </c>
      <c r="T1793" s="5">
        <f>IF($H1793="NO",$N1793, _xludf.NA())</f>
        <v>2534444.9500000002</v>
      </c>
    </row>
    <row r="1794" spans="1:20" x14ac:dyDescent="0.3">
      <c r="A1794">
        <v>1793</v>
      </c>
      <c r="B1794" t="s">
        <v>9</v>
      </c>
      <c r="C1794">
        <v>253000</v>
      </c>
      <c r="D1794" t="s">
        <v>10</v>
      </c>
      <c r="E1794" t="s">
        <v>16</v>
      </c>
      <c r="F1794" t="s">
        <v>12</v>
      </c>
      <c r="G1794" t="s">
        <v>13</v>
      </c>
      <c r="H1794" t="s">
        <v>13</v>
      </c>
      <c r="I1794">
        <v>48</v>
      </c>
      <c r="J1794">
        <f>(moras__2[[#This Row],[EDAD]]-AVERAGE(I:I))/ _xlfn.STDEV.P(I:I)</f>
        <v>0.43010483570679275</v>
      </c>
      <c r="K1794" t="str">
        <f>IF(ABS(moras__2[[#This Row],[Z-Score de edad]])&gt;1.96, "Atípico","Normal")</f>
        <v>Normal</v>
      </c>
      <c r="L1794">
        <f>(moras__2[[#This Row],[SALARIO]]-AVERAGE(C:C)) / _xlfn.STDEV.P(C:C)</f>
        <v>-0.49885766936001741</v>
      </c>
      <c r="M1794" t="str">
        <f>IF(ABS(moras__2[[#This Row],[Z-Score de salario]])&gt;1.96, "Atípico", "Normal")</f>
        <v>Normal</v>
      </c>
      <c r="N1794" s="5">
        <f t="shared" si="81"/>
        <v>253000</v>
      </c>
      <c r="O1794" s="5">
        <f t="shared" si="82"/>
        <v>48</v>
      </c>
      <c r="P1794" s="5" t="str">
        <f t="shared" si="83"/>
        <v>ASALARIADO</v>
      </c>
      <c r="Q1794" s="5" t="e">
        <f ca="1">IF($H1794="SI", $O1794, _xludf.NA())</f>
        <v>#NAME?</v>
      </c>
      <c r="R1794" s="5">
        <f>IF($H1794="NO",$O1794, _xludf.NA())</f>
        <v>48</v>
      </c>
      <c r="S1794" s="5" t="e">
        <f ca="1">IF($H1794="SI",$N1794, _xludf.NA())</f>
        <v>#NAME?</v>
      </c>
      <c r="T1794" s="5">
        <f>IF($H1794="NO",$N1794, _xludf.NA())</f>
        <v>253000</v>
      </c>
    </row>
    <row r="1795" spans="1:20" x14ac:dyDescent="0.3">
      <c r="A1795">
        <v>1794</v>
      </c>
      <c r="B1795" t="s">
        <v>15</v>
      </c>
      <c r="C1795">
        <v>325925</v>
      </c>
      <c r="D1795" t="s">
        <v>18</v>
      </c>
      <c r="E1795" t="s">
        <v>16</v>
      </c>
      <c r="F1795" t="s">
        <v>12</v>
      </c>
      <c r="G1795" t="s">
        <v>13</v>
      </c>
      <c r="H1795" t="s">
        <v>13</v>
      </c>
      <c r="I1795">
        <v>64</v>
      </c>
      <c r="J1795">
        <f>(moras__2[[#This Row],[EDAD]]-AVERAGE(I:I))/ _xlfn.STDEV.P(I:I)</f>
        <v>1.559423122223361</v>
      </c>
      <c r="K1795" t="str">
        <f>IF(ABS(moras__2[[#This Row],[Z-Score de edad]])&gt;1.96, "Atípico","Normal")</f>
        <v>Normal</v>
      </c>
      <c r="L1795">
        <f>(moras__2[[#This Row],[SALARIO]]-AVERAGE(C:C)) / _xlfn.STDEV.P(C:C)</f>
        <v>-0.4089290867302961</v>
      </c>
      <c r="M1795" t="str">
        <f>IF(ABS(moras__2[[#This Row],[Z-Score de salario]])&gt;1.96, "Atípico", "Normal")</f>
        <v>Normal</v>
      </c>
      <c r="N1795" s="5">
        <f t="shared" ref="N1795:N1858" si="84">IF(ISBLANK(C1795),  MEDIAN($C$2:$C$5001), C1795)</f>
        <v>325925</v>
      </c>
      <c r="O1795" s="5">
        <f t="shared" ref="O1795:O1858" si="85">IF(ISBLANK(I1795), MEDIAN($I$2:$I$5001), I1795)</f>
        <v>64</v>
      </c>
      <c r="P1795" s="5" t="str">
        <f t="shared" ref="P1795:P1858" si="86">IF(ISBLANK(D1795), "ASALARIADO", D1795)</f>
        <v>TRABAJADOR INDEPENDIENTE</v>
      </c>
      <c r="Q1795" s="5" t="e">
        <f ca="1">IF($H1795="SI", $O1795, _xludf.NA())</f>
        <v>#NAME?</v>
      </c>
      <c r="R1795" s="5">
        <f>IF($H1795="NO",$O1795, _xludf.NA())</f>
        <v>64</v>
      </c>
      <c r="S1795" s="5" t="e">
        <f ca="1">IF($H1795="SI",$N1795, _xludf.NA())</f>
        <v>#NAME?</v>
      </c>
      <c r="T1795" s="5">
        <f>IF($H1795="NO",$N1795, _xludf.NA())</f>
        <v>325925</v>
      </c>
    </row>
    <row r="1796" spans="1:20" x14ac:dyDescent="0.3">
      <c r="A1796">
        <v>1795</v>
      </c>
      <c r="B1796" t="s">
        <v>15</v>
      </c>
      <c r="C1796">
        <v>200000</v>
      </c>
      <c r="D1796" t="s">
        <v>10</v>
      </c>
      <c r="E1796" t="s">
        <v>16</v>
      </c>
      <c r="F1796" t="s">
        <v>12</v>
      </c>
      <c r="G1796" t="s">
        <v>12</v>
      </c>
      <c r="H1796" t="s">
        <v>13</v>
      </c>
      <c r="I1796">
        <v>59</v>
      </c>
      <c r="J1796">
        <f>(moras__2[[#This Row],[EDAD]]-AVERAGE(I:I))/ _xlfn.STDEV.P(I:I)</f>
        <v>1.2065111576869334</v>
      </c>
      <c r="K1796" t="str">
        <f>IF(ABS(moras__2[[#This Row],[Z-Score de edad]])&gt;1.96, "Atípico","Normal")</f>
        <v>Normal</v>
      </c>
      <c r="L1796">
        <f>(moras__2[[#This Row],[SALARIO]]-AVERAGE(C:C)) / _xlfn.STDEV.P(C:C)</f>
        <v>-0.56421543253280082</v>
      </c>
      <c r="M1796" t="str">
        <f>IF(ABS(moras__2[[#This Row],[Z-Score de salario]])&gt;1.96, "Atípico", "Normal")</f>
        <v>Normal</v>
      </c>
      <c r="N1796" s="5">
        <f t="shared" si="84"/>
        <v>200000</v>
      </c>
      <c r="O1796" s="5">
        <f t="shared" si="85"/>
        <v>59</v>
      </c>
      <c r="P1796" s="5" t="str">
        <f t="shared" si="86"/>
        <v>ASALARIADO</v>
      </c>
      <c r="Q1796" s="5" t="e">
        <f ca="1">IF($H1796="SI", $O1796, _xludf.NA())</f>
        <v>#NAME?</v>
      </c>
      <c r="R1796" s="5">
        <f>IF($H1796="NO",$O1796, _xludf.NA())</f>
        <v>59</v>
      </c>
      <c r="S1796" s="5" t="e">
        <f ca="1">IF($H1796="SI",$N1796, _xludf.NA())</f>
        <v>#NAME?</v>
      </c>
      <c r="T1796" s="5">
        <f>IF($H1796="NO",$N1796, _xludf.NA())</f>
        <v>200000</v>
      </c>
    </row>
    <row r="1797" spans="1:20" x14ac:dyDescent="0.3">
      <c r="A1797">
        <v>1796</v>
      </c>
      <c r="B1797" t="s">
        <v>9</v>
      </c>
      <c r="C1797">
        <v>329794</v>
      </c>
      <c r="D1797" t="s">
        <v>18</v>
      </c>
      <c r="E1797" t="s">
        <v>16</v>
      </c>
      <c r="F1797" t="s">
        <v>12</v>
      </c>
      <c r="G1797" t="s">
        <v>13</v>
      </c>
      <c r="H1797" t="s">
        <v>12</v>
      </c>
      <c r="I1797">
        <v>41</v>
      </c>
      <c r="J1797">
        <f>(moras__2[[#This Row],[EDAD]]-AVERAGE(I:I))/ _xlfn.STDEV.P(I:I)</f>
        <v>-6.397191464420586E-2</v>
      </c>
      <c r="K1797" t="str">
        <f>IF(ABS(moras__2[[#This Row],[Z-Score de edad]])&gt;1.96, "Atípico","Normal")</f>
        <v>Normal</v>
      </c>
      <c r="L1797">
        <f>(moras__2[[#This Row],[SALARIO]]-AVERAGE(C:C)) / _xlfn.STDEV.P(C:C)</f>
        <v>-0.40415797001868292</v>
      </c>
      <c r="M1797" t="str">
        <f>IF(ABS(moras__2[[#This Row],[Z-Score de salario]])&gt;1.96, "Atípico", "Normal")</f>
        <v>Normal</v>
      </c>
      <c r="N1797" s="5">
        <f t="shared" si="84"/>
        <v>329794</v>
      </c>
      <c r="O1797" s="5">
        <f t="shared" si="85"/>
        <v>41</v>
      </c>
      <c r="P1797" s="5" t="str">
        <f t="shared" si="86"/>
        <v>TRABAJADOR INDEPENDIENTE</v>
      </c>
      <c r="Q1797" s="5">
        <f>IF($H1797="SI", $O1797, _xludf.NA())</f>
        <v>41</v>
      </c>
      <c r="R1797" s="5" t="e">
        <f ca="1">IF($H1797="NO",$O1797, _xludf.NA())</f>
        <v>#NAME?</v>
      </c>
      <c r="S1797" s="5">
        <f>IF($H1797="SI",$N1797, _xludf.NA())</f>
        <v>329794</v>
      </c>
      <c r="T1797" s="5" t="e">
        <f ca="1">IF($H1797="NO",$N1797, _xludf.NA())</f>
        <v>#NAME?</v>
      </c>
    </row>
    <row r="1798" spans="1:20" x14ac:dyDescent="0.3">
      <c r="A1798">
        <v>1797</v>
      </c>
      <c r="B1798" t="s">
        <v>9</v>
      </c>
      <c r="C1798">
        <v>3702872.8</v>
      </c>
      <c r="D1798" t="s">
        <v>10</v>
      </c>
      <c r="E1798" t="s">
        <v>11</v>
      </c>
      <c r="F1798" t="s">
        <v>12</v>
      </c>
      <c r="G1798" t="s">
        <v>13</v>
      </c>
      <c r="H1798" t="s">
        <v>13</v>
      </c>
      <c r="I1798">
        <v>46</v>
      </c>
      <c r="J1798">
        <f>(moras__2[[#This Row],[EDAD]]-AVERAGE(I:I))/ _xlfn.STDEV.P(I:I)</f>
        <v>0.28894004989222172</v>
      </c>
      <c r="K1798" t="str">
        <f>IF(ABS(moras__2[[#This Row],[Z-Score de edad]])&gt;1.96, "Atípico","Normal")</f>
        <v>Normal</v>
      </c>
      <c r="L1798">
        <f>(moras__2[[#This Row],[SALARIO]]-AVERAGE(C:C)) / _xlfn.STDEV.P(C:C)</f>
        <v>3.7554059049537027</v>
      </c>
      <c r="M1798" t="str">
        <f>IF(ABS(moras__2[[#This Row],[Z-Score de salario]])&gt;1.96, "Atípico", "Normal")</f>
        <v>Atípico</v>
      </c>
      <c r="N1798" s="5">
        <f t="shared" si="84"/>
        <v>3702872.8</v>
      </c>
      <c r="O1798" s="5">
        <f t="shared" si="85"/>
        <v>46</v>
      </c>
      <c r="P1798" s="5" t="str">
        <f t="shared" si="86"/>
        <v>ASALARIADO</v>
      </c>
      <c r="Q1798" s="5" t="e">
        <f ca="1">IF($H1798="SI", $O1798, _xludf.NA())</f>
        <v>#NAME?</v>
      </c>
      <c r="R1798" s="5">
        <f>IF($H1798="NO",$O1798, _xludf.NA())</f>
        <v>46</v>
      </c>
      <c r="S1798" s="5" t="e">
        <f ca="1">IF($H1798="SI",$N1798, _xludf.NA())</f>
        <v>#NAME?</v>
      </c>
      <c r="T1798" s="5">
        <f>IF($H1798="NO",$N1798, _xludf.NA())</f>
        <v>3702872.8</v>
      </c>
    </row>
    <row r="1799" spans="1:20" x14ac:dyDescent="0.3">
      <c r="A1799">
        <v>1798</v>
      </c>
      <c r="B1799" t="s">
        <v>15</v>
      </c>
      <c r="C1799">
        <v>1229350</v>
      </c>
      <c r="D1799" t="s">
        <v>10</v>
      </c>
      <c r="E1799" t="s">
        <v>16</v>
      </c>
      <c r="F1799" t="s">
        <v>12</v>
      </c>
      <c r="G1799" t="s">
        <v>13</v>
      </c>
      <c r="H1799" t="s">
        <v>13</v>
      </c>
      <c r="I1799">
        <v>33</v>
      </c>
      <c r="J1799">
        <f>(moras__2[[#This Row],[EDAD]]-AVERAGE(I:I))/ _xlfn.STDEV.P(I:I)</f>
        <v>-0.62863105790248996</v>
      </c>
      <c r="K1799" t="str">
        <f>IF(ABS(moras__2[[#This Row],[Z-Score de edad]])&gt;1.96, "Atípico","Normal")</f>
        <v>Normal</v>
      </c>
      <c r="L1799">
        <f>(moras__2[[#This Row],[SALARIO]]-AVERAGE(C:C)) / _xlfn.STDEV.P(C:C)</f>
        <v>0.70514331316351231</v>
      </c>
      <c r="M1799" t="str">
        <f>IF(ABS(moras__2[[#This Row],[Z-Score de salario]])&gt;1.96, "Atípico", "Normal")</f>
        <v>Normal</v>
      </c>
      <c r="N1799" s="5">
        <f t="shared" si="84"/>
        <v>1229350</v>
      </c>
      <c r="O1799" s="5">
        <f t="shared" si="85"/>
        <v>33</v>
      </c>
      <c r="P1799" s="5" t="str">
        <f t="shared" si="86"/>
        <v>ASALARIADO</v>
      </c>
      <c r="Q1799" s="5" t="e">
        <f ca="1">IF($H1799="SI", $O1799, _xludf.NA())</f>
        <v>#NAME?</v>
      </c>
      <c r="R1799" s="5">
        <f>IF($H1799="NO",$O1799, _xludf.NA())</f>
        <v>33</v>
      </c>
      <c r="S1799" s="5" t="e">
        <f ca="1">IF($H1799="SI",$N1799, _xludf.NA())</f>
        <v>#NAME?</v>
      </c>
      <c r="T1799" s="5">
        <f>IF($H1799="NO",$N1799, _xludf.NA())</f>
        <v>1229350</v>
      </c>
    </row>
    <row r="1800" spans="1:20" x14ac:dyDescent="0.3">
      <c r="A1800">
        <v>1799</v>
      </c>
      <c r="B1800" t="s">
        <v>9</v>
      </c>
      <c r="C1800">
        <v>300000</v>
      </c>
      <c r="D1800" t="s">
        <v>10</v>
      </c>
      <c r="E1800" t="s">
        <v>16</v>
      </c>
      <c r="F1800" t="s">
        <v>12</v>
      </c>
      <c r="G1800" t="s">
        <v>13</v>
      </c>
      <c r="H1800" t="s">
        <v>13</v>
      </c>
      <c r="I1800">
        <v>26</v>
      </c>
      <c r="J1800">
        <f>(moras__2[[#This Row],[EDAD]]-AVERAGE(I:I))/ _xlfn.STDEV.P(I:I)</f>
        <v>-1.1227078082534885</v>
      </c>
      <c r="K1800" t="str">
        <f>IF(ABS(moras__2[[#This Row],[Z-Score de edad]])&gt;1.96, "Atípico","Normal")</f>
        <v>Normal</v>
      </c>
      <c r="L1800">
        <f>(moras__2[[#This Row],[SALARIO]]-AVERAGE(C:C)) / _xlfn.STDEV.P(C:C)</f>
        <v>-0.44089889824453027</v>
      </c>
      <c r="M1800" t="str">
        <f>IF(ABS(moras__2[[#This Row],[Z-Score de salario]])&gt;1.96, "Atípico", "Normal")</f>
        <v>Normal</v>
      </c>
      <c r="N1800" s="5">
        <f t="shared" si="84"/>
        <v>300000</v>
      </c>
      <c r="O1800" s="5">
        <f t="shared" si="85"/>
        <v>26</v>
      </c>
      <c r="P1800" s="5" t="str">
        <f t="shared" si="86"/>
        <v>ASALARIADO</v>
      </c>
      <c r="Q1800" s="5" t="e">
        <f ca="1">IF($H1800="SI", $O1800, _xludf.NA())</f>
        <v>#NAME?</v>
      </c>
      <c r="R1800" s="5">
        <f>IF($H1800="NO",$O1800, _xludf.NA())</f>
        <v>26</v>
      </c>
      <c r="S1800" s="5" t="e">
        <f ca="1">IF($H1800="SI",$N1800, _xludf.NA())</f>
        <v>#NAME?</v>
      </c>
      <c r="T1800" s="5">
        <f>IF($H1800="NO",$N1800, _xludf.NA())</f>
        <v>300000</v>
      </c>
    </row>
    <row r="1801" spans="1:20" x14ac:dyDescent="0.3">
      <c r="A1801">
        <v>1800</v>
      </c>
      <c r="B1801" t="s">
        <v>9</v>
      </c>
      <c r="C1801">
        <v>298155</v>
      </c>
      <c r="D1801" t="s">
        <v>18</v>
      </c>
      <c r="E1801" t="s">
        <v>16</v>
      </c>
      <c r="F1801" t="s">
        <v>12</v>
      </c>
      <c r="G1801" t="s">
        <v>13</v>
      </c>
      <c r="H1801" t="s">
        <v>13</v>
      </c>
      <c r="I1801">
        <v>29</v>
      </c>
      <c r="J1801">
        <f>(moras__2[[#This Row],[EDAD]]-AVERAGE(I:I))/ _xlfn.STDEV.P(I:I)</f>
        <v>-0.91096062953163204</v>
      </c>
      <c r="K1801" t="str">
        <f>IF(ABS(moras__2[[#This Row],[Z-Score de edad]])&gt;1.96, "Atípico","Normal")</f>
        <v>Normal</v>
      </c>
      <c r="L1801">
        <f>(moras__2[[#This Row],[SALARIO]]-AVERAGE(C:C)) / _xlfn.STDEV.P(C:C)</f>
        <v>-0.44317408830214883</v>
      </c>
      <c r="M1801" t="str">
        <f>IF(ABS(moras__2[[#This Row],[Z-Score de salario]])&gt;1.96, "Atípico", "Normal")</f>
        <v>Normal</v>
      </c>
      <c r="N1801" s="5">
        <f t="shared" si="84"/>
        <v>298155</v>
      </c>
      <c r="O1801" s="5">
        <f t="shared" si="85"/>
        <v>29</v>
      </c>
      <c r="P1801" s="5" t="str">
        <f t="shared" si="86"/>
        <v>TRABAJADOR INDEPENDIENTE</v>
      </c>
      <c r="Q1801" s="5" t="e">
        <f ca="1">IF($H1801="SI", $O1801, _xludf.NA())</f>
        <v>#NAME?</v>
      </c>
      <c r="R1801" s="5">
        <f>IF($H1801="NO",$O1801, _xludf.NA())</f>
        <v>29</v>
      </c>
      <c r="S1801" s="5" t="e">
        <f ca="1">IF($H1801="SI",$N1801, _xludf.NA())</f>
        <v>#NAME?</v>
      </c>
      <c r="T1801" s="5">
        <f>IF($H1801="NO",$N1801, _xludf.NA())</f>
        <v>298155</v>
      </c>
    </row>
    <row r="1802" spans="1:20" x14ac:dyDescent="0.3">
      <c r="A1802">
        <v>1801</v>
      </c>
      <c r="B1802" t="s">
        <v>15</v>
      </c>
      <c r="C1802">
        <v>761027.05</v>
      </c>
      <c r="D1802" t="s">
        <v>10</v>
      </c>
      <c r="E1802" t="s">
        <v>11</v>
      </c>
      <c r="F1802" t="s">
        <v>12</v>
      </c>
      <c r="G1802" t="s">
        <v>13</v>
      </c>
      <c r="H1802" t="s">
        <v>13</v>
      </c>
      <c r="I1802">
        <v>28</v>
      </c>
      <c r="J1802">
        <f>(moras__2[[#This Row],[EDAD]]-AVERAGE(I:I))/ _xlfn.STDEV.P(I:I)</f>
        <v>-0.98154302243891756</v>
      </c>
      <c r="K1802" t="str">
        <f>IF(ABS(moras__2[[#This Row],[Z-Score de edad]])&gt;1.96, "Atípico","Normal")</f>
        <v>Normal</v>
      </c>
      <c r="L1802">
        <f>(moras__2[[#This Row],[SALARIO]]-AVERAGE(C:C)) / _xlfn.STDEV.P(C:C)</f>
        <v>0.12762368194692214</v>
      </c>
      <c r="M1802" t="str">
        <f>IF(ABS(moras__2[[#This Row],[Z-Score de salario]])&gt;1.96, "Atípico", "Normal")</f>
        <v>Normal</v>
      </c>
      <c r="N1802" s="5">
        <f t="shared" si="84"/>
        <v>761027.05</v>
      </c>
      <c r="O1802" s="5">
        <f t="shared" si="85"/>
        <v>28</v>
      </c>
      <c r="P1802" s="5" t="str">
        <f t="shared" si="86"/>
        <v>ASALARIADO</v>
      </c>
      <c r="Q1802" s="5" t="e">
        <f ca="1">IF($H1802="SI", $O1802, _xludf.NA())</f>
        <v>#NAME?</v>
      </c>
      <c r="R1802" s="5">
        <f>IF($H1802="NO",$O1802, _xludf.NA())</f>
        <v>28</v>
      </c>
      <c r="S1802" s="5" t="e">
        <f ca="1">IF($H1802="SI",$N1802, _xludf.NA())</f>
        <v>#NAME?</v>
      </c>
      <c r="T1802" s="5">
        <f>IF($H1802="NO",$N1802, _xludf.NA())</f>
        <v>761027.05</v>
      </c>
    </row>
    <row r="1803" spans="1:20" x14ac:dyDescent="0.3">
      <c r="A1803">
        <v>1802</v>
      </c>
      <c r="B1803" t="s">
        <v>9</v>
      </c>
      <c r="C1803">
        <v>347539.5</v>
      </c>
      <c r="D1803" t="s">
        <v>10</v>
      </c>
      <c r="E1803" t="s">
        <v>16</v>
      </c>
      <c r="F1803" t="s">
        <v>12</v>
      </c>
      <c r="G1803" t="s">
        <v>13</v>
      </c>
      <c r="H1803" t="s">
        <v>13</v>
      </c>
      <c r="I1803">
        <v>28</v>
      </c>
      <c r="J1803">
        <f>(moras__2[[#This Row],[EDAD]]-AVERAGE(I:I))/ _xlfn.STDEV.P(I:I)</f>
        <v>-0.98154302243891756</v>
      </c>
      <c r="K1803" t="str">
        <f>IF(ABS(moras__2[[#This Row],[Z-Score de edad]])&gt;1.96, "Atípico","Normal")</f>
        <v>Normal</v>
      </c>
      <c r="L1803">
        <f>(moras__2[[#This Row],[SALARIO]]-AVERAGE(C:C)) / _xlfn.STDEV.P(C:C)</f>
        <v>-0.38227483442655785</v>
      </c>
      <c r="M1803" t="str">
        <f>IF(ABS(moras__2[[#This Row],[Z-Score de salario]])&gt;1.96, "Atípico", "Normal")</f>
        <v>Normal</v>
      </c>
      <c r="N1803" s="5">
        <f t="shared" si="84"/>
        <v>347539.5</v>
      </c>
      <c r="O1803" s="5">
        <f t="shared" si="85"/>
        <v>28</v>
      </c>
      <c r="P1803" s="5" t="str">
        <f t="shared" si="86"/>
        <v>ASALARIADO</v>
      </c>
      <c r="Q1803" s="5" t="e">
        <f ca="1">IF($H1803="SI", $O1803, _xludf.NA())</f>
        <v>#NAME?</v>
      </c>
      <c r="R1803" s="5">
        <f>IF($H1803="NO",$O1803, _xludf.NA())</f>
        <v>28</v>
      </c>
      <c r="S1803" s="5" t="e">
        <f ca="1">IF($H1803="SI",$N1803, _xludf.NA())</f>
        <v>#NAME?</v>
      </c>
      <c r="T1803" s="5">
        <f>IF($H1803="NO",$N1803, _xludf.NA())</f>
        <v>347539.5</v>
      </c>
    </row>
    <row r="1804" spans="1:20" x14ac:dyDescent="0.3">
      <c r="A1804">
        <v>1803</v>
      </c>
      <c r="B1804" t="s">
        <v>15</v>
      </c>
      <c r="C1804">
        <v>319574</v>
      </c>
      <c r="D1804" t="s">
        <v>10</v>
      </c>
      <c r="E1804" t="s">
        <v>16</v>
      </c>
      <c r="F1804" t="s">
        <v>12</v>
      </c>
      <c r="G1804" t="s">
        <v>12</v>
      </c>
      <c r="H1804" t="s">
        <v>13</v>
      </c>
      <c r="I1804">
        <v>30</v>
      </c>
      <c r="J1804">
        <f>(moras__2[[#This Row],[EDAD]]-AVERAGE(I:I))/ _xlfn.STDEV.P(I:I)</f>
        <v>-0.84037823662434652</v>
      </c>
      <c r="K1804" t="str">
        <f>IF(ABS(moras__2[[#This Row],[Z-Score de edad]])&gt;1.96, "Atípico","Normal")</f>
        <v>Normal</v>
      </c>
      <c r="L1804">
        <f>(moras__2[[#This Row],[SALARIO]]-AVERAGE(C:C)) / _xlfn.STDEV.P(C:C)</f>
        <v>-0.41676091982294416</v>
      </c>
      <c r="M1804" t="str">
        <f>IF(ABS(moras__2[[#This Row],[Z-Score de salario]])&gt;1.96, "Atípico", "Normal")</f>
        <v>Normal</v>
      </c>
      <c r="N1804" s="5">
        <f t="shared" si="84"/>
        <v>319574</v>
      </c>
      <c r="O1804" s="5">
        <f t="shared" si="85"/>
        <v>30</v>
      </c>
      <c r="P1804" s="5" t="str">
        <f t="shared" si="86"/>
        <v>ASALARIADO</v>
      </c>
      <c r="Q1804" s="5" t="e">
        <f ca="1">IF($H1804="SI", $O1804, _xludf.NA())</f>
        <v>#NAME?</v>
      </c>
      <c r="R1804" s="5">
        <f>IF($H1804="NO",$O1804, _xludf.NA())</f>
        <v>30</v>
      </c>
      <c r="S1804" s="5" t="e">
        <f ca="1">IF($H1804="SI",$N1804, _xludf.NA())</f>
        <v>#NAME?</v>
      </c>
      <c r="T1804" s="5">
        <f>IF($H1804="NO",$N1804, _xludf.NA())</f>
        <v>319574</v>
      </c>
    </row>
    <row r="1805" spans="1:20" x14ac:dyDescent="0.3">
      <c r="A1805">
        <v>1804</v>
      </c>
      <c r="B1805" t="s">
        <v>9</v>
      </c>
      <c r="C1805">
        <v>352782.75</v>
      </c>
      <c r="D1805" t="s">
        <v>10</v>
      </c>
      <c r="E1805" t="s">
        <v>16</v>
      </c>
      <c r="F1805" t="s">
        <v>12</v>
      </c>
      <c r="G1805" t="s">
        <v>12</v>
      </c>
      <c r="H1805" t="s">
        <v>13</v>
      </c>
      <c r="I1805">
        <v>27</v>
      </c>
      <c r="J1805">
        <f>(moras__2[[#This Row],[EDAD]]-AVERAGE(I:I))/ _xlfn.STDEV.P(I:I)</f>
        <v>-1.052125415346203</v>
      </c>
      <c r="K1805" t="str">
        <f>IF(ABS(moras__2[[#This Row],[Z-Score de edad]])&gt;1.96, "Atípico","Normal")</f>
        <v>Normal</v>
      </c>
      <c r="L1805">
        <f>(moras__2[[#This Row],[SALARIO]]-AVERAGE(C:C)) / _xlfn.STDEV.P(C:C)</f>
        <v>-0.37580904024248812</v>
      </c>
      <c r="M1805" t="str">
        <f>IF(ABS(moras__2[[#This Row],[Z-Score de salario]])&gt;1.96, "Atípico", "Normal")</f>
        <v>Normal</v>
      </c>
      <c r="N1805" s="5">
        <f t="shared" si="84"/>
        <v>352782.75</v>
      </c>
      <c r="O1805" s="5">
        <f t="shared" si="85"/>
        <v>27</v>
      </c>
      <c r="P1805" s="5" t="str">
        <f t="shared" si="86"/>
        <v>ASALARIADO</v>
      </c>
      <c r="Q1805" s="5" t="e">
        <f ca="1">IF($H1805="SI", $O1805, _xludf.NA())</f>
        <v>#NAME?</v>
      </c>
      <c r="R1805" s="5">
        <f>IF($H1805="NO",$O1805, _xludf.NA())</f>
        <v>27</v>
      </c>
      <c r="S1805" s="5" t="e">
        <f ca="1">IF($H1805="SI",$N1805, _xludf.NA())</f>
        <v>#NAME?</v>
      </c>
      <c r="T1805" s="5">
        <f>IF($H1805="NO",$N1805, _xludf.NA())</f>
        <v>352782.75</v>
      </c>
    </row>
    <row r="1806" spans="1:20" x14ac:dyDescent="0.3">
      <c r="A1806">
        <v>1805</v>
      </c>
      <c r="B1806" t="s">
        <v>9</v>
      </c>
      <c r="C1806">
        <v>453413.8</v>
      </c>
      <c r="D1806" t="s">
        <v>10</v>
      </c>
      <c r="E1806" t="s">
        <v>16</v>
      </c>
      <c r="F1806" t="s">
        <v>12</v>
      </c>
      <c r="G1806" t="s">
        <v>13</v>
      </c>
      <c r="H1806" t="s">
        <v>13</v>
      </c>
      <c r="I1806">
        <v>52</v>
      </c>
      <c r="J1806">
        <f>(moras__2[[#This Row],[EDAD]]-AVERAGE(I:I))/ _xlfn.STDEV.P(I:I)</f>
        <v>0.71243440733593477</v>
      </c>
      <c r="K1806" t="str">
        <f>IF(ABS(moras__2[[#This Row],[Z-Score de edad]])&gt;1.96, "Atípico","Normal")</f>
        <v>Normal</v>
      </c>
      <c r="L1806">
        <f>(moras__2[[#This Row],[SALARIO]]-AVERAGE(C:C)) / _xlfn.STDEV.P(C:C)</f>
        <v>-0.2517143169645914</v>
      </c>
      <c r="M1806" t="str">
        <f>IF(ABS(moras__2[[#This Row],[Z-Score de salario]])&gt;1.96, "Atípico", "Normal")</f>
        <v>Normal</v>
      </c>
      <c r="N1806" s="5">
        <f t="shared" si="84"/>
        <v>453413.8</v>
      </c>
      <c r="O1806" s="5">
        <f t="shared" si="85"/>
        <v>52</v>
      </c>
      <c r="P1806" s="5" t="str">
        <f t="shared" si="86"/>
        <v>ASALARIADO</v>
      </c>
      <c r="Q1806" s="5" t="e">
        <f ca="1">IF($H1806="SI", $O1806, _xludf.NA())</f>
        <v>#NAME?</v>
      </c>
      <c r="R1806" s="5">
        <f>IF($H1806="NO",$O1806, _xludf.NA())</f>
        <v>52</v>
      </c>
      <c r="S1806" s="5" t="e">
        <f ca="1">IF($H1806="SI",$N1806, _xludf.NA())</f>
        <v>#NAME?</v>
      </c>
      <c r="T1806" s="5">
        <f>IF($H1806="NO",$N1806, _xludf.NA())</f>
        <v>453413.8</v>
      </c>
    </row>
    <row r="1807" spans="1:20" x14ac:dyDescent="0.3">
      <c r="A1807">
        <v>1806</v>
      </c>
      <c r="B1807" t="s">
        <v>15</v>
      </c>
      <c r="C1807">
        <v>329950</v>
      </c>
      <c r="D1807" t="s">
        <v>18</v>
      </c>
      <c r="E1807" t="s">
        <v>16</v>
      </c>
      <c r="F1807" t="s">
        <v>12</v>
      </c>
      <c r="G1807" t="s">
        <v>13</v>
      </c>
      <c r="H1807" t="s">
        <v>12</v>
      </c>
      <c r="I1807">
        <v>43</v>
      </c>
      <c r="J1807">
        <f>(moras__2[[#This Row],[EDAD]]-AVERAGE(I:I))/ _xlfn.STDEV.P(I:I)</f>
        <v>7.7192871170365177E-2</v>
      </c>
      <c r="K1807" t="str">
        <f>IF(ABS(moras__2[[#This Row],[Z-Score de edad]])&gt;1.96, "Atípico","Normal")</f>
        <v>Normal</v>
      </c>
      <c r="L1807">
        <f>(moras__2[[#This Row],[SALARIO]]-AVERAGE(C:C)) / _xlfn.STDEV.P(C:C)</f>
        <v>-0.40396559622519324</v>
      </c>
      <c r="M1807" t="str">
        <f>IF(ABS(moras__2[[#This Row],[Z-Score de salario]])&gt;1.96, "Atípico", "Normal")</f>
        <v>Normal</v>
      </c>
      <c r="N1807" s="5">
        <f t="shared" si="84"/>
        <v>329950</v>
      </c>
      <c r="O1807" s="5">
        <f t="shared" si="85"/>
        <v>43</v>
      </c>
      <c r="P1807" s="5" t="str">
        <f t="shared" si="86"/>
        <v>TRABAJADOR INDEPENDIENTE</v>
      </c>
      <c r="Q1807" s="5">
        <f>IF($H1807="SI", $O1807, _xludf.NA())</f>
        <v>43</v>
      </c>
      <c r="R1807" s="5" t="e">
        <f ca="1">IF($H1807="NO",$O1807, _xludf.NA())</f>
        <v>#NAME?</v>
      </c>
      <c r="S1807" s="5">
        <f>IF($H1807="SI",$N1807, _xludf.NA())</f>
        <v>329950</v>
      </c>
      <c r="T1807" s="5" t="e">
        <f ca="1">IF($H1807="NO",$N1807, _xludf.NA())</f>
        <v>#NAME?</v>
      </c>
    </row>
    <row r="1808" spans="1:20" x14ac:dyDescent="0.3">
      <c r="A1808">
        <v>1807</v>
      </c>
      <c r="B1808" t="s">
        <v>9</v>
      </c>
      <c r="C1808">
        <v>734449.38</v>
      </c>
      <c r="D1808" t="s">
        <v>10</v>
      </c>
      <c r="E1808" t="s">
        <v>11</v>
      </c>
      <c r="F1808" t="s">
        <v>12</v>
      </c>
      <c r="G1808" t="s">
        <v>13</v>
      </c>
      <c r="H1808" t="s">
        <v>13</v>
      </c>
      <c r="I1808">
        <v>24</v>
      </c>
      <c r="J1808">
        <f>(moras__2[[#This Row],[EDAD]]-AVERAGE(I:I))/ _xlfn.STDEV.P(I:I)</f>
        <v>-1.2638725940680595</v>
      </c>
      <c r="K1808" t="str">
        <f>IF(ABS(moras__2[[#This Row],[Z-Score de edad]])&gt;1.96, "Atípico","Normal")</f>
        <v>Normal</v>
      </c>
      <c r="L1808">
        <f>(moras__2[[#This Row],[SALARIO]]-AVERAGE(C:C)) / _xlfn.STDEV.P(C:C)</f>
        <v>9.4849020408348694E-2</v>
      </c>
      <c r="M1808" t="str">
        <f>IF(ABS(moras__2[[#This Row],[Z-Score de salario]])&gt;1.96, "Atípico", "Normal")</f>
        <v>Normal</v>
      </c>
      <c r="N1808" s="5">
        <f t="shared" si="84"/>
        <v>734449.38</v>
      </c>
      <c r="O1808" s="5">
        <f t="shared" si="85"/>
        <v>24</v>
      </c>
      <c r="P1808" s="5" t="str">
        <f t="shared" si="86"/>
        <v>ASALARIADO</v>
      </c>
      <c r="Q1808" s="5" t="e">
        <f ca="1">IF($H1808="SI", $O1808, _xludf.NA())</f>
        <v>#NAME?</v>
      </c>
      <c r="R1808" s="5">
        <f>IF($H1808="NO",$O1808, _xludf.NA())</f>
        <v>24</v>
      </c>
      <c r="S1808" s="5" t="e">
        <f ca="1">IF($H1808="SI",$N1808, _xludf.NA())</f>
        <v>#NAME?</v>
      </c>
      <c r="T1808" s="5">
        <f>IF($H1808="NO",$N1808, _xludf.NA())</f>
        <v>734449.38</v>
      </c>
    </row>
    <row r="1809" spans="1:20" x14ac:dyDescent="0.3">
      <c r="A1809">
        <v>1808</v>
      </c>
      <c r="B1809" t="s">
        <v>9</v>
      </c>
      <c r="C1809">
        <v>746380.68</v>
      </c>
      <c r="D1809" t="s">
        <v>10</v>
      </c>
      <c r="E1809" t="s">
        <v>16</v>
      </c>
      <c r="F1809" t="s">
        <v>12</v>
      </c>
      <c r="G1809" t="s">
        <v>13</v>
      </c>
      <c r="H1809" t="s">
        <v>13</v>
      </c>
      <c r="I1809">
        <v>37</v>
      </c>
      <c r="J1809">
        <f>(moras__2[[#This Row],[EDAD]]-AVERAGE(I:I))/ _xlfn.STDEV.P(I:I)</f>
        <v>-0.34630148627334789</v>
      </c>
      <c r="K1809" t="str">
        <f>IF(ABS(moras__2[[#This Row],[Z-Score de edad]])&gt;1.96, "Atípico","Normal")</f>
        <v>Normal</v>
      </c>
      <c r="L1809">
        <f>(moras__2[[#This Row],[SALARIO]]-AVERAGE(C:C)) / _xlfn.STDEV.P(C:C)</f>
        <v>0.10956228606388517</v>
      </c>
      <c r="M1809" t="str">
        <f>IF(ABS(moras__2[[#This Row],[Z-Score de salario]])&gt;1.96, "Atípico", "Normal")</f>
        <v>Normal</v>
      </c>
      <c r="N1809" s="5">
        <f t="shared" si="84"/>
        <v>746380.68</v>
      </c>
      <c r="O1809" s="5">
        <f t="shared" si="85"/>
        <v>37</v>
      </c>
      <c r="P1809" s="5" t="str">
        <f t="shared" si="86"/>
        <v>ASALARIADO</v>
      </c>
      <c r="Q1809" s="5" t="e">
        <f ca="1">IF($H1809="SI", $O1809, _xludf.NA())</f>
        <v>#NAME?</v>
      </c>
      <c r="R1809" s="5">
        <f>IF($H1809="NO",$O1809, _xludf.NA())</f>
        <v>37</v>
      </c>
      <c r="S1809" s="5" t="e">
        <f ca="1">IF($H1809="SI",$N1809, _xludf.NA())</f>
        <v>#NAME?</v>
      </c>
      <c r="T1809" s="5">
        <f>IF($H1809="NO",$N1809, _xludf.NA())</f>
        <v>746380.68</v>
      </c>
    </row>
    <row r="1810" spans="1:20" x14ac:dyDescent="0.3">
      <c r="A1810">
        <v>1809</v>
      </c>
      <c r="B1810" t="s">
        <v>15</v>
      </c>
      <c r="C1810">
        <v>420000</v>
      </c>
      <c r="D1810" t="s">
        <v>10</v>
      </c>
      <c r="E1810" t="s">
        <v>16</v>
      </c>
      <c r="F1810" t="s">
        <v>12</v>
      </c>
      <c r="G1810" t="s">
        <v>13</v>
      </c>
      <c r="H1810" t="s">
        <v>13</v>
      </c>
      <c r="I1810">
        <v>29</v>
      </c>
      <c r="J1810">
        <f>(moras__2[[#This Row],[EDAD]]-AVERAGE(I:I))/ _xlfn.STDEV.P(I:I)</f>
        <v>-0.91096062953163204</v>
      </c>
      <c r="K1810" t="str">
        <f>IF(ABS(moras__2[[#This Row],[Z-Score de edad]])&gt;1.96, "Atípico","Normal")</f>
        <v>Normal</v>
      </c>
      <c r="L1810">
        <f>(moras__2[[#This Row],[SALARIO]]-AVERAGE(C:C)) / _xlfn.STDEV.P(C:C)</f>
        <v>-0.29291905709860555</v>
      </c>
      <c r="M1810" t="str">
        <f>IF(ABS(moras__2[[#This Row],[Z-Score de salario]])&gt;1.96, "Atípico", "Normal")</f>
        <v>Normal</v>
      </c>
      <c r="N1810" s="5">
        <f t="shared" si="84"/>
        <v>420000</v>
      </c>
      <c r="O1810" s="5">
        <f t="shared" si="85"/>
        <v>29</v>
      </c>
      <c r="P1810" s="5" t="str">
        <f t="shared" si="86"/>
        <v>ASALARIADO</v>
      </c>
      <c r="Q1810" s="5" t="e">
        <f ca="1">IF($H1810="SI", $O1810, _xludf.NA())</f>
        <v>#NAME?</v>
      </c>
      <c r="R1810" s="5">
        <f>IF($H1810="NO",$O1810, _xludf.NA())</f>
        <v>29</v>
      </c>
      <c r="S1810" s="5" t="e">
        <f ca="1">IF($H1810="SI",$N1810, _xludf.NA())</f>
        <v>#NAME?</v>
      </c>
      <c r="T1810" s="5">
        <f>IF($H1810="NO",$N1810, _xludf.NA())</f>
        <v>420000</v>
      </c>
    </row>
    <row r="1811" spans="1:20" x14ac:dyDescent="0.3">
      <c r="A1811">
        <v>1810</v>
      </c>
      <c r="B1811" t="s">
        <v>9</v>
      </c>
      <c r="C1811">
        <v>829520</v>
      </c>
      <c r="D1811" t="s">
        <v>10</v>
      </c>
      <c r="E1811" t="s">
        <v>16</v>
      </c>
      <c r="F1811" t="s">
        <v>12</v>
      </c>
      <c r="G1811" t="s">
        <v>13</v>
      </c>
      <c r="H1811" t="s">
        <v>13</v>
      </c>
      <c r="I1811">
        <v>61</v>
      </c>
      <c r="J1811">
        <f>(moras__2[[#This Row],[EDAD]]-AVERAGE(I:I))/ _xlfn.STDEV.P(I:I)</f>
        <v>1.3476759435015044</v>
      </c>
      <c r="K1811" t="str">
        <f>IF(ABS(moras__2[[#This Row],[Z-Score de edad]])&gt;1.96, "Atípico","Normal")</f>
        <v>Normal</v>
      </c>
      <c r="L1811">
        <f>(moras__2[[#This Row],[SALARIO]]-AVERAGE(C:C)) / _xlfn.STDEV.P(C:C)</f>
        <v>0.2120868141187201</v>
      </c>
      <c r="M1811" t="str">
        <f>IF(ABS(moras__2[[#This Row],[Z-Score de salario]])&gt;1.96, "Atípico", "Normal")</f>
        <v>Normal</v>
      </c>
      <c r="N1811" s="5">
        <f t="shared" si="84"/>
        <v>829520</v>
      </c>
      <c r="O1811" s="5">
        <f t="shared" si="85"/>
        <v>61</v>
      </c>
      <c r="P1811" s="5" t="str">
        <f t="shared" si="86"/>
        <v>ASALARIADO</v>
      </c>
      <c r="Q1811" s="5" t="e">
        <f ca="1">IF($H1811="SI", $O1811, _xludf.NA())</f>
        <v>#NAME?</v>
      </c>
      <c r="R1811" s="5">
        <f>IF($H1811="NO",$O1811, _xludf.NA())</f>
        <v>61</v>
      </c>
      <c r="S1811" s="5" t="e">
        <f ca="1">IF($H1811="SI",$N1811, _xludf.NA())</f>
        <v>#NAME?</v>
      </c>
      <c r="T1811" s="5">
        <f>IF($H1811="NO",$N1811, _xludf.NA())</f>
        <v>829520</v>
      </c>
    </row>
    <row r="1812" spans="1:20" x14ac:dyDescent="0.3">
      <c r="A1812">
        <v>1811</v>
      </c>
      <c r="B1812" t="s">
        <v>15</v>
      </c>
      <c r="C1812">
        <v>297046</v>
      </c>
      <c r="D1812" t="s">
        <v>17</v>
      </c>
      <c r="E1812" t="s">
        <v>16</v>
      </c>
      <c r="F1812" t="s">
        <v>12</v>
      </c>
      <c r="G1812" t="s">
        <v>13</v>
      </c>
      <c r="H1812" t="s">
        <v>13</v>
      </c>
      <c r="I1812">
        <v>53</v>
      </c>
      <c r="J1812">
        <f>(moras__2[[#This Row],[EDAD]]-AVERAGE(I:I))/ _xlfn.STDEV.P(I:I)</f>
        <v>0.78301680024322029</v>
      </c>
      <c r="K1812" t="str">
        <f>IF(ABS(moras__2[[#This Row],[Z-Score de edad]])&gt;1.96, "Atípico","Normal")</f>
        <v>Normal</v>
      </c>
      <c r="L1812">
        <f>(moras__2[[#This Row],[SALARIO]]-AVERAGE(C:C)) / _xlfn.STDEV.P(C:C)</f>
        <v>-0.44454166866740574</v>
      </c>
      <c r="M1812" t="str">
        <f>IF(ABS(moras__2[[#This Row],[Z-Score de salario]])&gt;1.96, "Atípico", "Normal")</f>
        <v>Normal</v>
      </c>
      <c r="N1812" s="5">
        <f t="shared" si="84"/>
        <v>297046</v>
      </c>
      <c r="O1812" s="5">
        <f t="shared" si="85"/>
        <v>53</v>
      </c>
      <c r="P1812" s="5" t="str">
        <f t="shared" si="86"/>
        <v>ASEGURADO VOLUNTARIO</v>
      </c>
      <c r="Q1812" s="5" t="e">
        <f ca="1">IF($H1812="SI", $O1812, _xludf.NA())</f>
        <v>#NAME?</v>
      </c>
      <c r="R1812" s="5">
        <f>IF($H1812="NO",$O1812, _xludf.NA())</f>
        <v>53</v>
      </c>
      <c r="S1812" s="5" t="e">
        <f ca="1">IF($H1812="SI",$N1812, _xludf.NA())</f>
        <v>#NAME?</v>
      </c>
      <c r="T1812" s="5">
        <f>IF($H1812="NO",$N1812, _xludf.NA())</f>
        <v>297046</v>
      </c>
    </row>
    <row r="1813" spans="1:20" x14ac:dyDescent="0.3">
      <c r="A1813">
        <v>1812</v>
      </c>
      <c r="B1813" t="s">
        <v>9</v>
      </c>
      <c r="C1813">
        <v>2921803.69</v>
      </c>
      <c r="D1813" t="s">
        <v>10</v>
      </c>
      <c r="E1813" t="s">
        <v>16</v>
      </c>
      <c r="F1813" t="s">
        <v>12</v>
      </c>
      <c r="G1813" t="s">
        <v>13</v>
      </c>
      <c r="H1813" t="s">
        <v>13</v>
      </c>
      <c r="I1813">
        <v>38</v>
      </c>
      <c r="J1813">
        <f>(moras__2[[#This Row],[EDAD]]-AVERAGE(I:I))/ _xlfn.STDEV.P(I:I)</f>
        <v>-0.27571909336606237</v>
      </c>
      <c r="K1813" t="str">
        <f>IF(ABS(moras__2[[#This Row],[Z-Score de edad]])&gt;1.96, "Atípico","Normal")</f>
        <v>Normal</v>
      </c>
      <c r="L1813">
        <f>(moras__2[[#This Row],[SALARIO]]-AVERAGE(C:C)) / _xlfn.STDEV.P(C:C)</f>
        <v>2.7922185481054629</v>
      </c>
      <c r="M1813" t="str">
        <f>IF(ABS(moras__2[[#This Row],[Z-Score de salario]])&gt;1.96, "Atípico", "Normal")</f>
        <v>Atípico</v>
      </c>
      <c r="N1813" s="5">
        <f t="shared" si="84"/>
        <v>2921803.69</v>
      </c>
      <c r="O1813" s="5">
        <f t="shared" si="85"/>
        <v>38</v>
      </c>
      <c r="P1813" s="5" t="str">
        <f t="shared" si="86"/>
        <v>ASALARIADO</v>
      </c>
      <c r="Q1813" s="5" t="e">
        <f ca="1">IF($H1813="SI", $O1813, _xludf.NA())</f>
        <v>#NAME?</v>
      </c>
      <c r="R1813" s="5">
        <f>IF($H1813="NO",$O1813, _xludf.NA())</f>
        <v>38</v>
      </c>
      <c r="S1813" s="5" t="e">
        <f ca="1">IF($H1813="SI",$N1813, _xludf.NA())</f>
        <v>#NAME?</v>
      </c>
      <c r="T1813" s="5">
        <f>IF($H1813="NO",$N1813, _xludf.NA())</f>
        <v>2921803.69</v>
      </c>
    </row>
    <row r="1814" spans="1:20" x14ac:dyDescent="0.3">
      <c r="A1814">
        <v>1813</v>
      </c>
      <c r="B1814" t="s">
        <v>9</v>
      </c>
      <c r="C1814">
        <v>299647</v>
      </c>
      <c r="D1814" t="s">
        <v>17</v>
      </c>
      <c r="E1814" t="s">
        <v>16</v>
      </c>
      <c r="F1814" t="s">
        <v>12</v>
      </c>
      <c r="G1814" t="s">
        <v>13</v>
      </c>
      <c r="H1814" t="s">
        <v>13</v>
      </c>
      <c r="I1814">
        <v>58</v>
      </c>
      <c r="J1814">
        <f>(moras__2[[#This Row],[EDAD]]-AVERAGE(I:I))/ _xlfn.STDEV.P(I:I)</f>
        <v>1.1359287647796479</v>
      </c>
      <c r="K1814" t="str">
        <f>IF(ABS(moras__2[[#This Row],[Z-Score de edad]])&gt;1.96, "Atípico","Normal")</f>
        <v>Normal</v>
      </c>
      <c r="L1814">
        <f>(moras__2[[#This Row],[SALARIO]]-AVERAGE(C:C)) / _xlfn.STDEV.P(C:C)</f>
        <v>-0.44133420561056785</v>
      </c>
      <c r="M1814" t="str">
        <f>IF(ABS(moras__2[[#This Row],[Z-Score de salario]])&gt;1.96, "Atípico", "Normal")</f>
        <v>Normal</v>
      </c>
      <c r="N1814" s="5">
        <f t="shared" si="84"/>
        <v>299647</v>
      </c>
      <c r="O1814" s="5">
        <f t="shared" si="85"/>
        <v>58</v>
      </c>
      <c r="P1814" s="5" t="str">
        <f t="shared" si="86"/>
        <v>ASEGURADO VOLUNTARIO</v>
      </c>
      <c r="Q1814" s="5" t="e">
        <f ca="1">IF($H1814="SI", $O1814, _xludf.NA())</f>
        <v>#NAME?</v>
      </c>
      <c r="R1814" s="5">
        <f>IF($H1814="NO",$O1814, _xludf.NA())</f>
        <v>58</v>
      </c>
      <c r="S1814" s="5" t="e">
        <f ca="1">IF($H1814="SI",$N1814, _xludf.NA())</f>
        <v>#NAME?</v>
      </c>
      <c r="T1814" s="5">
        <f>IF($H1814="NO",$N1814, _xludf.NA())</f>
        <v>299647</v>
      </c>
    </row>
    <row r="1815" spans="1:20" x14ac:dyDescent="0.3">
      <c r="A1815">
        <v>1814</v>
      </c>
      <c r="B1815" t="s">
        <v>15</v>
      </c>
      <c r="C1815">
        <v>385548</v>
      </c>
      <c r="D1815" t="s">
        <v>17</v>
      </c>
      <c r="E1815" t="s">
        <v>16</v>
      </c>
      <c r="F1815" t="s">
        <v>12</v>
      </c>
      <c r="G1815" t="s">
        <v>12</v>
      </c>
      <c r="H1815" t="s">
        <v>13</v>
      </c>
      <c r="I1815">
        <v>55</v>
      </c>
      <c r="J1815">
        <f>(moras__2[[#This Row],[EDAD]]-AVERAGE(I:I))/ _xlfn.STDEV.P(I:I)</f>
        <v>0.92418158605779133</v>
      </c>
      <c r="K1815" t="str">
        <f>IF(ABS(moras__2[[#This Row],[Z-Score de edad]])&gt;1.96, "Atípico","Normal")</f>
        <v>Normal</v>
      </c>
      <c r="L1815">
        <f>(moras__2[[#This Row],[SALARIO]]-AVERAGE(C:C)) / _xlfn.STDEV.P(C:C)</f>
        <v>-0.33540406949160051</v>
      </c>
      <c r="M1815" t="str">
        <f>IF(ABS(moras__2[[#This Row],[Z-Score de salario]])&gt;1.96, "Atípico", "Normal")</f>
        <v>Normal</v>
      </c>
      <c r="N1815" s="5">
        <f t="shared" si="84"/>
        <v>385548</v>
      </c>
      <c r="O1815" s="5">
        <f t="shared" si="85"/>
        <v>55</v>
      </c>
      <c r="P1815" s="5" t="str">
        <f t="shared" si="86"/>
        <v>ASEGURADO VOLUNTARIO</v>
      </c>
      <c r="Q1815" s="5" t="e">
        <f ca="1">IF($H1815="SI", $O1815, _xludf.NA())</f>
        <v>#NAME?</v>
      </c>
      <c r="R1815" s="5">
        <f>IF($H1815="NO",$O1815, _xludf.NA())</f>
        <v>55</v>
      </c>
      <c r="S1815" s="5" t="e">
        <f ca="1">IF($H1815="SI",$N1815, _xludf.NA())</f>
        <v>#NAME?</v>
      </c>
      <c r="T1815" s="5">
        <f>IF($H1815="NO",$N1815, _xludf.NA())</f>
        <v>385548</v>
      </c>
    </row>
    <row r="1816" spans="1:20" x14ac:dyDescent="0.3">
      <c r="A1816">
        <v>1815</v>
      </c>
      <c r="B1816" t="s">
        <v>15</v>
      </c>
      <c r="C1816">
        <v>639148</v>
      </c>
      <c r="D1816" t="s">
        <v>18</v>
      </c>
      <c r="E1816" t="s">
        <v>16</v>
      </c>
      <c r="F1816" t="s">
        <v>12</v>
      </c>
      <c r="G1816" t="s">
        <v>13</v>
      </c>
      <c r="H1816" t="s">
        <v>13</v>
      </c>
      <c r="I1816">
        <v>34</v>
      </c>
      <c r="J1816">
        <f>(moras__2[[#This Row],[EDAD]]-AVERAGE(I:I))/ _xlfn.STDEV.P(I:I)</f>
        <v>-0.55804866499520445</v>
      </c>
      <c r="K1816" t="str">
        <f>IF(ABS(moras__2[[#This Row],[Z-Score de edad]])&gt;1.96, "Atípico","Normal")</f>
        <v>Normal</v>
      </c>
      <c r="L1816">
        <f>(moras__2[[#This Row],[SALARIO]]-AVERAGE(C:C)) / _xlfn.STDEV.P(C:C)</f>
        <v>-2.2673338536546354E-2</v>
      </c>
      <c r="M1816" t="str">
        <f>IF(ABS(moras__2[[#This Row],[Z-Score de salario]])&gt;1.96, "Atípico", "Normal")</f>
        <v>Normal</v>
      </c>
      <c r="N1816" s="5">
        <f t="shared" si="84"/>
        <v>639148</v>
      </c>
      <c r="O1816" s="5">
        <f t="shared" si="85"/>
        <v>34</v>
      </c>
      <c r="P1816" s="5" t="str">
        <f t="shared" si="86"/>
        <v>TRABAJADOR INDEPENDIENTE</v>
      </c>
      <c r="Q1816" s="5" t="e">
        <f ca="1">IF($H1816="SI", $O1816, _xludf.NA())</f>
        <v>#NAME?</v>
      </c>
      <c r="R1816" s="5">
        <f>IF($H1816="NO",$O1816, _xludf.NA())</f>
        <v>34</v>
      </c>
      <c r="S1816" s="5" t="e">
        <f ca="1">IF($H1816="SI",$N1816, _xludf.NA())</f>
        <v>#NAME?</v>
      </c>
      <c r="T1816" s="5">
        <f>IF($H1816="NO",$N1816, _xludf.NA())</f>
        <v>639148</v>
      </c>
    </row>
    <row r="1817" spans="1:20" x14ac:dyDescent="0.3">
      <c r="A1817">
        <v>1816</v>
      </c>
      <c r="B1817" t="s">
        <v>9</v>
      </c>
      <c r="C1817">
        <v>202600.91</v>
      </c>
      <c r="D1817" t="s">
        <v>10</v>
      </c>
      <c r="E1817" t="s">
        <v>16</v>
      </c>
      <c r="F1817" t="s">
        <v>12</v>
      </c>
      <c r="G1817" t="s">
        <v>13</v>
      </c>
      <c r="H1817" t="s">
        <v>13</v>
      </c>
      <c r="I1817">
        <v>40</v>
      </c>
      <c r="J1817">
        <f>(moras__2[[#This Row],[EDAD]]-AVERAGE(I:I))/ _xlfn.STDEV.P(I:I)</f>
        <v>-0.13455430755149136</v>
      </c>
      <c r="K1817" t="str">
        <f>IF(ABS(moras__2[[#This Row],[Z-Score de edad]])&gt;1.96, "Atípico","Normal")</f>
        <v>Normal</v>
      </c>
      <c r="L1817">
        <f>(moras__2[[#This Row],[SALARIO]]-AVERAGE(C:C)) / _xlfn.STDEV.P(C:C)</f>
        <v>-0.56100808046084372</v>
      </c>
      <c r="M1817" t="str">
        <f>IF(ABS(moras__2[[#This Row],[Z-Score de salario]])&gt;1.96, "Atípico", "Normal")</f>
        <v>Normal</v>
      </c>
      <c r="N1817" s="5">
        <f t="shared" si="84"/>
        <v>202600.91</v>
      </c>
      <c r="O1817" s="5">
        <f t="shared" si="85"/>
        <v>40</v>
      </c>
      <c r="P1817" s="5" t="str">
        <f t="shared" si="86"/>
        <v>ASALARIADO</v>
      </c>
      <c r="Q1817" s="5" t="e">
        <f ca="1">IF($H1817="SI", $O1817, _xludf.NA())</f>
        <v>#NAME?</v>
      </c>
      <c r="R1817" s="5">
        <f>IF($H1817="NO",$O1817, _xludf.NA())</f>
        <v>40</v>
      </c>
      <c r="S1817" s="5" t="e">
        <f ca="1">IF($H1817="SI",$N1817, _xludf.NA())</f>
        <v>#NAME?</v>
      </c>
      <c r="T1817" s="5">
        <f>IF($H1817="NO",$N1817, _xludf.NA())</f>
        <v>202600.91</v>
      </c>
    </row>
    <row r="1818" spans="1:20" x14ac:dyDescent="0.3">
      <c r="A1818">
        <v>1817</v>
      </c>
      <c r="B1818" t="s">
        <v>9</v>
      </c>
      <c r="C1818">
        <v>594092</v>
      </c>
      <c r="D1818" t="s">
        <v>18</v>
      </c>
      <c r="E1818" t="s">
        <v>16</v>
      </c>
      <c r="F1818" t="s">
        <v>12</v>
      </c>
      <c r="G1818" t="s">
        <v>13</v>
      </c>
      <c r="H1818" t="s">
        <v>12</v>
      </c>
      <c r="I1818">
        <v>61</v>
      </c>
      <c r="J1818">
        <f>(moras__2[[#This Row],[EDAD]]-AVERAGE(I:I))/ _xlfn.STDEV.P(I:I)</f>
        <v>1.3476759435015044</v>
      </c>
      <c r="K1818" t="str">
        <f>IF(ABS(moras__2[[#This Row],[Z-Score de edad]])&gt;1.96, "Atípico","Normal")</f>
        <v>Normal</v>
      </c>
      <c r="L1818">
        <f>(moras__2[[#This Row],[SALARIO]]-AVERAGE(C:C)) / _xlfn.STDEV.P(C:C)</f>
        <v>-7.8234836225469548E-2</v>
      </c>
      <c r="M1818" t="str">
        <f>IF(ABS(moras__2[[#This Row],[Z-Score de salario]])&gt;1.96, "Atípico", "Normal")</f>
        <v>Normal</v>
      </c>
      <c r="N1818" s="5">
        <f t="shared" si="84"/>
        <v>594092</v>
      </c>
      <c r="O1818" s="5">
        <f t="shared" si="85"/>
        <v>61</v>
      </c>
      <c r="P1818" s="5" t="str">
        <f t="shared" si="86"/>
        <v>TRABAJADOR INDEPENDIENTE</v>
      </c>
      <c r="Q1818" s="5">
        <f>IF($H1818="SI", $O1818, _xludf.NA())</f>
        <v>61</v>
      </c>
      <c r="R1818" s="5" t="e">
        <f ca="1">IF($H1818="NO",$O1818, _xludf.NA())</f>
        <v>#NAME?</v>
      </c>
      <c r="S1818" s="5">
        <f>IF($H1818="SI",$N1818, _xludf.NA())</f>
        <v>594092</v>
      </c>
      <c r="T1818" s="5" t="e">
        <f ca="1">IF($H1818="NO",$N1818, _xludf.NA())</f>
        <v>#NAME?</v>
      </c>
    </row>
    <row r="1819" spans="1:20" x14ac:dyDescent="0.3">
      <c r="A1819">
        <v>1818</v>
      </c>
      <c r="B1819" t="s">
        <v>15</v>
      </c>
      <c r="C1819">
        <v>347514</v>
      </c>
      <c r="D1819" t="s">
        <v>10</v>
      </c>
      <c r="E1819" t="s">
        <v>16</v>
      </c>
      <c r="F1819" t="s">
        <v>12</v>
      </c>
      <c r="G1819" t="s">
        <v>13</v>
      </c>
      <c r="H1819" t="s">
        <v>12</v>
      </c>
      <c r="I1819">
        <v>20</v>
      </c>
      <c r="J1819">
        <f>(moras__2[[#This Row],[EDAD]]-AVERAGE(I:I))/ _xlfn.STDEV.P(I:I)</f>
        <v>-1.5462021656972016</v>
      </c>
      <c r="K1819" t="str">
        <f>IF(ABS(moras__2[[#This Row],[Z-Score de edad]])&gt;1.96, "Atípico","Normal")</f>
        <v>Normal</v>
      </c>
      <c r="L1819">
        <f>(moras__2[[#This Row],[SALARIO]]-AVERAGE(C:C)) / _xlfn.STDEV.P(C:C)</f>
        <v>-0.38230628014280138</v>
      </c>
      <c r="M1819" t="str">
        <f>IF(ABS(moras__2[[#This Row],[Z-Score de salario]])&gt;1.96, "Atípico", "Normal")</f>
        <v>Normal</v>
      </c>
      <c r="N1819" s="5">
        <f t="shared" si="84"/>
        <v>347514</v>
      </c>
      <c r="O1819" s="5">
        <f t="shared" si="85"/>
        <v>20</v>
      </c>
      <c r="P1819" s="5" t="str">
        <f t="shared" si="86"/>
        <v>ASALARIADO</v>
      </c>
      <c r="Q1819" s="5">
        <f>IF($H1819="SI", $O1819, _xludf.NA())</f>
        <v>20</v>
      </c>
      <c r="R1819" s="5" t="e">
        <f ca="1">IF($H1819="NO",$O1819, _xludf.NA())</f>
        <v>#NAME?</v>
      </c>
      <c r="S1819" s="5">
        <f>IF($H1819="SI",$N1819, _xludf.NA())</f>
        <v>347514</v>
      </c>
      <c r="T1819" s="5" t="e">
        <f ca="1">IF($H1819="NO",$N1819, _xludf.NA())</f>
        <v>#NAME?</v>
      </c>
    </row>
    <row r="1820" spans="1:20" x14ac:dyDescent="0.3">
      <c r="A1820">
        <v>1819</v>
      </c>
      <c r="B1820" t="s">
        <v>9</v>
      </c>
      <c r="C1820">
        <v>356858</v>
      </c>
      <c r="D1820" t="s">
        <v>18</v>
      </c>
      <c r="E1820" t="s">
        <v>16</v>
      </c>
      <c r="F1820" t="s">
        <v>12</v>
      </c>
      <c r="G1820" t="s">
        <v>13</v>
      </c>
      <c r="H1820" t="s">
        <v>12</v>
      </c>
      <c r="I1820">
        <v>42</v>
      </c>
      <c r="J1820">
        <f>(moras__2[[#This Row],[EDAD]]-AVERAGE(I:I))/ _xlfn.STDEV.P(I:I)</f>
        <v>6.6104782630796582E-3</v>
      </c>
      <c r="K1820" t="str">
        <f>IF(ABS(moras__2[[#This Row],[Z-Score de edad]])&gt;1.96, "Atípico","Normal")</f>
        <v>Normal</v>
      </c>
      <c r="L1820">
        <f>(moras__2[[#This Row],[SALARIO]]-AVERAGE(C:C)) / _xlfn.STDEV.P(C:C)</f>
        <v>-0.37078358317890536</v>
      </c>
      <c r="M1820" t="str">
        <f>IF(ABS(moras__2[[#This Row],[Z-Score de salario]])&gt;1.96, "Atípico", "Normal")</f>
        <v>Normal</v>
      </c>
      <c r="N1820" s="5">
        <f t="shared" si="84"/>
        <v>356858</v>
      </c>
      <c r="O1820" s="5">
        <f t="shared" si="85"/>
        <v>42</v>
      </c>
      <c r="P1820" s="5" t="str">
        <f t="shared" si="86"/>
        <v>TRABAJADOR INDEPENDIENTE</v>
      </c>
      <c r="Q1820" s="5">
        <f>IF($H1820="SI", $O1820, _xludf.NA())</f>
        <v>42</v>
      </c>
      <c r="R1820" s="5" t="e">
        <f ca="1">IF($H1820="NO",$O1820, _xludf.NA())</f>
        <v>#NAME?</v>
      </c>
      <c r="S1820" s="5">
        <f>IF($H1820="SI",$N1820, _xludf.NA())</f>
        <v>356858</v>
      </c>
      <c r="T1820" s="5" t="e">
        <f ca="1">IF($H1820="NO",$N1820, _xludf.NA())</f>
        <v>#NAME?</v>
      </c>
    </row>
    <row r="1821" spans="1:20" x14ac:dyDescent="0.3">
      <c r="A1821">
        <v>1820</v>
      </c>
      <c r="B1821" t="s">
        <v>9</v>
      </c>
      <c r="C1821">
        <v>387953</v>
      </c>
      <c r="D1821" t="s">
        <v>18</v>
      </c>
      <c r="E1821" t="s">
        <v>16</v>
      </c>
      <c r="F1821" t="s">
        <v>13</v>
      </c>
      <c r="G1821" t="s">
        <v>13</v>
      </c>
      <c r="H1821" t="s">
        <v>12</v>
      </c>
      <c r="I1821">
        <v>32</v>
      </c>
      <c r="J1821">
        <f>(moras__2[[#This Row],[EDAD]]-AVERAGE(I:I))/ _xlfn.STDEV.P(I:I)</f>
        <v>-0.69921345080977548</v>
      </c>
      <c r="K1821" t="str">
        <f>IF(ABS(moras__2[[#This Row],[Z-Score de edad]])&gt;1.96, "Atípico","Normal")</f>
        <v>Normal</v>
      </c>
      <c r="L1821">
        <f>(moras__2[[#This Row],[SALARIO]]-AVERAGE(C:C)) / _xlfn.STDEV.P(C:C)</f>
        <v>-0.33243830684196762</v>
      </c>
      <c r="M1821" t="str">
        <f>IF(ABS(moras__2[[#This Row],[Z-Score de salario]])&gt;1.96, "Atípico", "Normal")</f>
        <v>Normal</v>
      </c>
      <c r="N1821" s="5">
        <f t="shared" si="84"/>
        <v>387953</v>
      </c>
      <c r="O1821" s="5">
        <f t="shared" si="85"/>
        <v>32</v>
      </c>
      <c r="P1821" s="5" t="str">
        <f t="shared" si="86"/>
        <v>TRABAJADOR INDEPENDIENTE</v>
      </c>
      <c r="Q1821" s="5">
        <f>IF($H1821="SI", $O1821, _xludf.NA())</f>
        <v>32</v>
      </c>
      <c r="R1821" s="5" t="e">
        <f ca="1">IF($H1821="NO",$O1821, _xludf.NA())</f>
        <v>#NAME?</v>
      </c>
      <c r="S1821" s="5">
        <f>IF($H1821="SI",$N1821, _xludf.NA())</f>
        <v>387953</v>
      </c>
      <c r="T1821" s="5" t="e">
        <f ca="1">IF($H1821="NO",$N1821, _xludf.NA())</f>
        <v>#NAME?</v>
      </c>
    </row>
    <row r="1822" spans="1:20" x14ac:dyDescent="0.3">
      <c r="A1822">
        <v>1821</v>
      </c>
      <c r="B1822" t="s">
        <v>9</v>
      </c>
      <c r="C1822">
        <v>1742310</v>
      </c>
      <c r="D1822" t="s">
        <v>10</v>
      </c>
      <c r="E1822" t="s">
        <v>16</v>
      </c>
      <c r="F1822" t="s">
        <v>12</v>
      </c>
      <c r="G1822" t="s">
        <v>13</v>
      </c>
      <c r="H1822" t="s">
        <v>13</v>
      </c>
      <c r="I1822">
        <v>28</v>
      </c>
      <c r="J1822">
        <f>(moras__2[[#This Row],[EDAD]]-AVERAGE(I:I))/ _xlfn.STDEV.P(I:I)</f>
        <v>-0.98154302243891756</v>
      </c>
      <c r="K1822" t="str">
        <f>IF(ABS(moras__2[[#This Row],[Z-Score de edad]])&gt;1.96, "Atípico","Normal")</f>
        <v>Normal</v>
      </c>
      <c r="L1822">
        <f>(moras__2[[#This Row],[SALARIO]]-AVERAGE(C:C)) / _xlfn.STDEV.P(C:C)</f>
        <v>1.3377078074486251</v>
      </c>
      <c r="M1822" t="str">
        <f>IF(ABS(moras__2[[#This Row],[Z-Score de salario]])&gt;1.96, "Atípico", "Normal")</f>
        <v>Normal</v>
      </c>
      <c r="N1822" s="5">
        <f t="shared" si="84"/>
        <v>1742310</v>
      </c>
      <c r="O1822" s="5">
        <f t="shared" si="85"/>
        <v>28</v>
      </c>
      <c r="P1822" s="5" t="str">
        <f t="shared" si="86"/>
        <v>ASALARIADO</v>
      </c>
      <c r="Q1822" s="5" t="e">
        <f ca="1">IF($H1822="SI", $O1822, _xludf.NA())</f>
        <v>#NAME?</v>
      </c>
      <c r="R1822" s="5">
        <f>IF($H1822="NO",$O1822, _xludf.NA())</f>
        <v>28</v>
      </c>
      <c r="S1822" s="5" t="e">
        <f ca="1">IF($H1822="SI",$N1822, _xludf.NA())</f>
        <v>#NAME?</v>
      </c>
      <c r="T1822" s="5">
        <f>IF($H1822="NO",$N1822, _xludf.NA())</f>
        <v>1742310</v>
      </c>
    </row>
    <row r="1823" spans="1:20" x14ac:dyDescent="0.3">
      <c r="A1823">
        <v>1822</v>
      </c>
      <c r="B1823" t="s">
        <v>9</v>
      </c>
      <c r="C1823">
        <v>550000</v>
      </c>
      <c r="D1823" t="s">
        <v>10</v>
      </c>
      <c r="E1823" t="s">
        <v>16</v>
      </c>
      <c r="F1823" t="s">
        <v>12</v>
      </c>
      <c r="G1823" t="s">
        <v>13</v>
      </c>
      <c r="H1823" t="s">
        <v>13</v>
      </c>
      <c r="I1823">
        <v>28</v>
      </c>
      <c r="J1823">
        <f>(moras__2[[#This Row],[EDAD]]-AVERAGE(I:I))/ _xlfn.STDEV.P(I:I)</f>
        <v>-0.98154302243891756</v>
      </c>
      <c r="K1823" t="str">
        <f>IF(ABS(moras__2[[#This Row],[Z-Score de edad]])&gt;1.96, "Atípico","Normal")</f>
        <v>Normal</v>
      </c>
      <c r="L1823">
        <f>(moras__2[[#This Row],[SALARIO]]-AVERAGE(C:C)) / _xlfn.STDEV.P(C:C)</f>
        <v>-0.13260756252385381</v>
      </c>
      <c r="M1823" t="str">
        <f>IF(ABS(moras__2[[#This Row],[Z-Score de salario]])&gt;1.96, "Atípico", "Normal")</f>
        <v>Normal</v>
      </c>
      <c r="N1823" s="5">
        <f t="shared" si="84"/>
        <v>550000</v>
      </c>
      <c r="O1823" s="5">
        <f t="shared" si="85"/>
        <v>28</v>
      </c>
      <c r="P1823" s="5" t="str">
        <f t="shared" si="86"/>
        <v>ASALARIADO</v>
      </c>
      <c r="Q1823" s="5" t="e">
        <f ca="1">IF($H1823="SI", $O1823, _xludf.NA())</f>
        <v>#NAME?</v>
      </c>
      <c r="R1823" s="5">
        <f>IF($H1823="NO",$O1823, _xludf.NA())</f>
        <v>28</v>
      </c>
      <c r="S1823" s="5" t="e">
        <f ca="1">IF($H1823="SI",$N1823, _xludf.NA())</f>
        <v>#NAME?</v>
      </c>
      <c r="T1823" s="5">
        <f>IF($H1823="NO",$N1823, _xludf.NA())</f>
        <v>550000</v>
      </c>
    </row>
    <row r="1824" spans="1:20" x14ac:dyDescent="0.3">
      <c r="A1824">
        <v>1823</v>
      </c>
      <c r="B1824" t="s">
        <v>9</v>
      </c>
      <c r="C1824">
        <v>1524359</v>
      </c>
      <c r="D1824" t="s">
        <v>10</v>
      </c>
      <c r="E1824" t="s">
        <v>11</v>
      </c>
      <c r="F1824" t="s">
        <v>12</v>
      </c>
      <c r="G1824" t="s">
        <v>13</v>
      </c>
      <c r="H1824" t="s">
        <v>12</v>
      </c>
      <c r="I1824">
        <v>51</v>
      </c>
      <c r="J1824">
        <f>(moras__2[[#This Row],[EDAD]]-AVERAGE(I:I))/ _xlfn.STDEV.P(I:I)</f>
        <v>0.64185201442864925</v>
      </c>
      <c r="K1824" t="str">
        <f>IF(ABS(moras__2[[#This Row],[Z-Score de edad]])&gt;1.96, "Atípico","Normal")</f>
        <v>Normal</v>
      </c>
      <c r="L1824">
        <f>(moras__2[[#This Row],[SALARIO]]-AVERAGE(C:C)) / _xlfn.STDEV.P(C:C)</f>
        <v>1.0689381878019966</v>
      </c>
      <c r="M1824" t="str">
        <f>IF(ABS(moras__2[[#This Row],[Z-Score de salario]])&gt;1.96, "Atípico", "Normal")</f>
        <v>Normal</v>
      </c>
      <c r="N1824" s="5">
        <f t="shared" si="84"/>
        <v>1524359</v>
      </c>
      <c r="O1824" s="5">
        <f t="shared" si="85"/>
        <v>51</v>
      </c>
      <c r="P1824" s="5" t="str">
        <f t="shared" si="86"/>
        <v>ASALARIADO</v>
      </c>
      <c r="Q1824" s="5">
        <f>IF($H1824="SI", $O1824, _xludf.NA())</f>
        <v>51</v>
      </c>
      <c r="R1824" s="5" t="e">
        <f ca="1">IF($H1824="NO",$O1824, _xludf.NA())</f>
        <v>#NAME?</v>
      </c>
      <c r="S1824" s="5">
        <f>IF($H1824="SI",$N1824, _xludf.NA())</f>
        <v>1524359</v>
      </c>
      <c r="T1824" s="5" t="e">
        <f ca="1">IF($H1824="NO",$N1824, _xludf.NA())</f>
        <v>#NAME?</v>
      </c>
    </row>
    <row r="1825" spans="1:20" x14ac:dyDescent="0.3">
      <c r="A1825">
        <v>1824</v>
      </c>
      <c r="B1825" t="s">
        <v>15</v>
      </c>
      <c r="C1825">
        <v>50000</v>
      </c>
      <c r="D1825" t="s">
        <v>10</v>
      </c>
      <c r="E1825" t="s">
        <v>16</v>
      </c>
      <c r="F1825" t="s">
        <v>12</v>
      </c>
      <c r="G1825" t="s">
        <v>12</v>
      </c>
      <c r="H1825" t="s">
        <v>13</v>
      </c>
      <c r="I1825">
        <v>35</v>
      </c>
      <c r="J1825">
        <f>(moras__2[[#This Row],[EDAD]]-AVERAGE(I:I))/ _xlfn.STDEV.P(I:I)</f>
        <v>-0.48746627208791893</v>
      </c>
      <c r="K1825" t="str">
        <f>IF(ABS(moras__2[[#This Row],[Z-Score de edad]])&gt;1.96, "Atípico","Normal")</f>
        <v>Normal</v>
      </c>
      <c r="L1825">
        <f>(moras__2[[#This Row],[SALARIO]]-AVERAGE(C:C)) / _xlfn.STDEV.P(C:C)</f>
        <v>-0.74919023396520668</v>
      </c>
      <c r="M1825" t="str">
        <f>IF(ABS(moras__2[[#This Row],[Z-Score de salario]])&gt;1.96, "Atípico", "Normal")</f>
        <v>Normal</v>
      </c>
      <c r="N1825" s="5">
        <f t="shared" si="84"/>
        <v>50000</v>
      </c>
      <c r="O1825" s="5">
        <f t="shared" si="85"/>
        <v>35</v>
      </c>
      <c r="P1825" s="5" t="str">
        <f t="shared" si="86"/>
        <v>ASALARIADO</v>
      </c>
      <c r="Q1825" s="5" t="e">
        <f ca="1">IF($H1825="SI", $O1825, _xludf.NA())</f>
        <v>#NAME?</v>
      </c>
      <c r="R1825" s="5">
        <f>IF($H1825="NO",$O1825, _xludf.NA())</f>
        <v>35</v>
      </c>
      <c r="S1825" s="5" t="e">
        <f ca="1">IF($H1825="SI",$N1825, _xludf.NA())</f>
        <v>#NAME?</v>
      </c>
      <c r="T1825" s="5">
        <f>IF($H1825="NO",$N1825, _xludf.NA())</f>
        <v>50000</v>
      </c>
    </row>
    <row r="1826" spans="1:20" x14ac:dyDescent="0.3">
      <c r="A1826">
        <v>1825</v>
      </c>
      <c r="B1826" t="s">
        <v>15</v>
      </c>
      <c r="C1826">
        <v>310124</v>
      </c>
      <c r="D1826" t="s">
        <v>17</v>
      </c>
      <c r="E1826" t="s">
        <v>16</v>
      </c>
      <c r="F1826" t="s">
        <v>12</v>
      </c>
      <c r="G1826" t="s">
        <v>13</v>
      </c>
      <c r="H1826" t="s">
        <v>12</v>
      </c>
      <c r="I1826">
        <v>32</v>
      </c>
      <c r="J1826">
        <f>(moras__2[[#This Row],[EDAD]]-AVERAGE(I:I))/ _xlfn.STDEV.P(I:I)</f>
        <v>-0.69921345080977548</v>
      </c>
      <c r="K1826" t="str">
        <f>IF(ABS(moras__2[[#This Row],[Z-Score de edad]])&gt;1.96, "Atípico","Normal")</f>
        <v>Normal</v>
      </c>
      <c r="L1826">
        <f>(moras__2[[#This Row],[SALARIO]]-AVERAGE(C:C)) / _xlfn.STDEV.P(C:C)</f>
        <v>-0.42841433231318576</v>
      </c>
      <c r="M1826" t="str">
        <f>IF(ABS(moras__2[[#This Row],[Z-Score de salario]])&gt;1.96, "Atípico", "Normal")</f>
        <v>Normal</v>
      </c>
      <c r="N1826" s="5">
        <f t="shared" si="84"/>
        <v>310124</v>
      </c>
      <c r="O1826" s="5">
        <f t="shared" si="85"/>
        <v>32</v>
      </c>
      <c r="P1826" s="5" t="str">
        <f t="shared" si="86"/>
        <v>ASEGURADO VOLUNTARIO</v>
      </c>
      <c r="Q1826" s="5">
        <f>IF($H1826="SI", $O1826, _xludf.NA())</f>
        <v>32</v>
      </c>
      <c r="R1826" s="5" t="e">
        <f ca="1">IF($H1826="NO",$O1826, _xludf.NA())</f>
        <v>#NAME?</v>
      </c>
      <c r="S1826" s="5">
        <f>IF($H1826="SI",$N1826, _xludf.NA())</f>
        <v>310124</v>
      </c>
      <c r="T1826" s="5" t="e">
        <f ca="1">IF($H1826="NO",$N1826, _xludf.NA())</f>
        <v>#NAME?</v>
      </c>
    </row>
    <row r="1827" spans="1:20" x14ac:dyDescent="0.3">
      <c r="A1827">
        <v>1826</v>
      </c>
      <c r="B1827" t="s">
        <v>9</v>
      </c>
      <c r="C1827">
        <v>216200</v>
      </c>
      <c r="D1827" t="s">
        <v>10</v>
      </c>
      <c r="E1827" t="s">
        <v>16</v>
      </c>
      <c r="F1827" t="s">
        <v>12</v>
      </c>
      <c r="G1827" t="s">
        <v>12</v>
      </c>
      <c r="H1827" t="s">
        <v>12</v>
      </c>
      <c r="I1827">
        <v>29</v>
      </c>
      <c r="J1827">
        <f>(moras__2[[#This Row],[EDAD]]-AVERAGE(I:I))/ _xlfn.STDEV.P(I:I)</f>
        <v>-0.91096062953163204</v>
      </c>
      <c r="K1827" t="str">
        <f>IF(ABS(moras__2[[#This Row],[Z-Score de edad]])&gt;1.96, "Atípico","Normal")</f>
        <v>Normal</v>
      </c>
      <c r="L1827">
        <f>(moras__2[[#This Row],[SALARIO]]-AVERAGE(C:C)) / _xlfn.STDEV.P(C:C)</f>
        <v>-0.54423815397810105</v>
      </c>
      <c r="M1827" t="str">
        <f>IF(ABS(moras__2[[#This Row],[Z-Score de salario]])&gt;1.96, "Atípico", "Normal")</f>
        <v>Normal</v>
      </c>
      <c r="N1827" s="5">
        <f t="shared" si="84"/>
        <v>216200</v>
      </c>
      <c r="O1827" s="5">
        <f t="shared" si="85"/>
        <v>29</v>
      </c>
      <c r="P1827" s="5" t="str">
        <f t="shared" si="86"/>
        <v>ASALARIADO</v>
      </c>
      <c r="Q1827" s="5">
        <f>IF($H1827="SI", $O1827, _xludf.NA())</f>
        <v>29</v>
      </c>
      <c r="R1827" s="5" t="e">
        <f ca="1">IF($H1827="NO",$O1827, _xludf.NA())</f>
        <v>#NAME?</v>
      </c>
      <c r="S1827" s="5">
        <f>IF($H1827="SI",$N1827, _xludf.NA())</f>
        <v>216200</v>
      </c>
      <c r="T1827" s="5" t="e">
        <f ca="1">IF($H1827="NO",$N1827, _xludf.NA())</f>
        <v>#NAME?</v>
      </c>
    </row>
    <row r="1828" spans="1:20" x14ac:dyDescent="0.3">
      <c r="A1828">
        <v>1827</v>
      </c>
      <c r="B1828" t="s">
        <v>15</v>
      </c>
      <c r="C1828">
        <v>577181</v>
      </c>
      <c r="D1828" t="s">
        <v>10</v>
      </c>
      <c r="E1828" t="s">
        <v>11</v>
      </c>
      <c r="F1828" t="s">
        <v>12</v>
      </c>
      <c r="G1828" t="s">
        <v>13</v>
      </c>
      <c r="H1828" t="s">
        <v>12</v>
      </c>
      <c r="I1828">
        <v>55</v>
      </c>
      <c r="J1828">
        <f>(moras__2[[#This Row],[EDAD]]-AVERAGE(I:I))/ _xlfn.STDEV.P(I:I)</f>
        <v>0.92418158605779133</v>
      </c>
      <c r="K1828" t="str">
        <f>IF(ABS(moras__2[[#This Row],[Z-Score de edad]])&gt;1.96, "Atípico","Normal")</f>
        <v>Normal</v>
      </c>
      <c r="L1828">
        <f>(moras__2[[#This Row],[SALARIO]]-AVERAGE(C:C)) / _xlfn.STDEV.P(C:C)</f>
        <v>-9.9088895338958982E-2</v>
      </c>
      <c r="M1828" t="str">
        <f>IF(ABS(moras__2[[#This Row],[Z-Score de salario]])&gt;1.96, "Atípico", "Normal")</f>
        <v>Normal</v>
      </c>
      <c r="N1828" s="5">
        <f t="shared" si="84"/>
        <v>577181</v>
      </c>
      <c r="O1828" s="5">
        <f t="shared" si="85"/>
        <v>55</v>
      </c>
      <c r="P1828" s="5" t="str">
        <f t="shared" si="86"/>
        <v>ASALARIADO</v>
      </c>
      <c r="Q1828" s="5">
        <f>IF($H1828="SI", $O1828, _xludf.NA())</f>
        <v>55</v>
      </c>
      <c r="R1828" s="5" t="e">
        <f ca="1">IF($H1828="NO",$O1828, _xludf.NA())</f>
        <v>#NAME?</v>
      </c>
      <c r="S1828" s="5">
        <f>IF($H1828="SI",$N1828, _xludf.NA())</f>
        <v>577181</v>
      </c>
      <c r="T1828" s="5" t="e">
        <f ca="1">IF($H1828="NO",$N1828, _xludf.NA())</f>
        <v>#NAME?</v>
      </c>
    </row>
    <row r="1829" spans="1:20" x14ac:dyDescent="0.3">
      <c r="A1829">
        <v>1828</v>
      </c>
      <c r="B1829" t="s">
        <v>15</v>
      </c>
      <c r="C1829">
        <v>719873.23</v>
      </c>
      <c r="D1829" t="s">
        <v>10</v>
      </c>
      <c r="E1829" t="s">
        <v>16</v>
      </c>
      <c r="F1829" t="s">
        <v>12</v>
      </c>
      <c r="G1829" t="s">
        <v>13</v>
      </c>
      <c r="H1829" t="s">
        <v>13</v>
      </c>
      <c r="I1829">
        <v>26</v>
      </c>
      <c r="J1829">
        <f>(moras__2[[#This Row],[EDAD]]-AVERAGE(I:I))/ _xlfn.STDEV.P(I:I)</f>
        <v>-1.1227078082534885</v>
      </c>
      <c r="K1829" t="str">
        <f>IF(ABS(moras__2[[#This Row],[Z-Score de edad]])&gt;1.96, "Atípico","Normal")</f>
        <v>Normal</v>
      </c>
      <c r="L1829">
        <f>(moras__2[[#This Row],[SALARIO]]-AVERAGE(C:C)) / _xlfn.STDEV.P(C:C)</f>
        <v>7.6874217395688907E-2</v>
      </c>
      <c r="M1829" t="str">
        <f>IF(ABS(moras__2[[#This Row],[Z-Score de salario]])&gt;1.96, "Atípico", "Normal")</f>
        <v>Normal</v>
      </c>
      <c r="N1829" s="5">
        <f t="shared" si="84"/>
        <v>719873.23</v>
      </c>
      <c r="O1829" s="5">
        <f t="shared" si="85"/>
        <v>26</v>
      </c>
      <c r="P1829" s="5" t="str">
        <f t="shared" si="86"/>
        <v>ASALARIADO</v>
      </c>
      <c r="Q1829" s="5" t="e">
        <f ca="1">IF($H1829="SI", $O1829, _xludf.NA())</f>
        <v>#NAME?</v>
      </c>
      <c r="R1829" s="5">
        <f>IF($H1829="NO",$O1829, _xludf.NA())</f>
        <v>26</v>
      </c>
      <c r="S1829" s="5" t="e">
        <f ca="1">IF($H1829="SI",$N1829, _xludf.NA())</f>
        <v>#NAME?</v>
      </c>
      <c r="T1829" s="5">
        <f>IF($H1829="NO",$N1829, _xludf.NA())</f>
        <v>719873.23</v>
      </c>
    </row>
    <row r="1830" spans="1:20" x14ac:dyDescent="0.3">
      <c r="A1830">
        <v>1829</v>
      </c>
      <c r="B1830" t="s">
        <v>15</v>
      </c>
      <c r="C1830">
        <v>625201.97</v>
      </c>
      <c r="D1830" t="s">
        <v>10</v>
      </c>
      <c r="E1830" t="s">
        <v>16</v>
      </c>
      <c r="F1830" t="s">
        <v>12</v>
      </c>
      <c r="G1830" t="s">
        <v>13</v>
      </c>
      <c r="H1830" t="s">
        <v>13</v>
      </c>
      <c r="I1830">
        <v>24</v>
      </c>
      <c r="J1830">
        <f>(moras__2[[#This Row],[EDAD]]-AVERAGE(I:I))/ _xlfn.STDEV.P(I:I)</f>
        <v>-1.2638725940680595</v>
      </c>
      <c r="K1830" t="str">
        <f>IF(ABS(moras__2[[#This Row],[Z-Score de edad]])&gt;1.96, "Atípico","Normal")</f>
        <v>Normal</v>
      </c>
      <c r="L1830">
        <f>(moras__2[[#This Row],[SALARIO]]-AVERAGE(C:C)) / _xlfn.STDEV.P(C:C)</f>
        <v>-3.9871099403348889E-2</v>
      </c>
      <c r="M1830" t="str">
        <f>IF(ABS(moras__2[[#This Row],[Z-Score de salario]])&gt;1.96, "Atípico", "Normal")</f>
        <v>Normal</v>
      </c>
      <c r="N1830" s="5">
        <f t="shared" si="84"/>
        <v>625201.97</v>
      </c>
      <c r="O1830" s="5">
        <f t="shared" si="85"/>
        <v>24</v>
      </c>
      <c r="P1830" s="5" t="str">
        <f t="shared" si="86"/>
        <v>ASALARIADO</v>
      </c>
      <c r="Q1830" s="5" t="e">
        <f ca="1">IF($H1830="SI", $O1830, _xludf.NA())</f>
        <v>#NAME?</v>
      </c>
      <c r="R1830" s="5">
        <f>IF($H1830="NO",$O1830, _xludf.NA())</f>
        <v>24</v>
      </c>
      <c r="S1830" s="5" t="e">
        <f ca="1">IF($H1830="SI",$N1830, _xludf.NA())</f>
        <v>#NAME?</v>
      </c>
      <c r="T1830" s="5">
        <f>IF($H1830="NO",$N1830, _xludf.NA())</f>
        <v>625201.97</v>
      </c>
    </row>
    <row r="1831" spans="1:20" x14ac:dyDescent="0.3">
      <c r="A1831">
        <v>1830</v>
      </c>
      <c r="B1831" t="s">
        <v>9</v>
      </c>
      <c r="C1831">
        <v>294101</v>
      </c>
      <c r="D1831" t="s">
        <v>10</v>
      </c>
      <c r="E1831" t="s">
        <v>16</v>
      </c>
      <c r="F1831" t="s">
        <v>12</v>
      </c>
      <c r="G1831" t="s">
        <v>13</v>
      </c>
      <c r="H1831" t="s">
        <v>13</v>
      </c>
      <c r="I1831">
        <v>25</v>
      </c>
      <c r="J1831">
        <f>(moras__2[[#This Row],[EDAD]]-AVERAGE(I:I))/ _xlfn.STDEV.P(I:I)</f>
        <v>-1.193290201160774</v>
      </c>
      <c r="K1831" t="str">
        <f>IF(ABS(moras__2[[#This Row],[Z-Score de edad]])&gt;1.96, "Atípico","Normal")</f>
        <v>Normal</v>
      </c>
      <c r="L1831">
        <f>(moras__2[[#This Row],[SALARIO]]-AVERAGE(C:C)) / _xlfn.STDEV.P(C:C)</f>
        <v>-0.44817334060219532</v>
      </c>
      <c r="M1831" t="str">
        <f>IF(ABS(moras__2[[#This Row],[Z-Score de salario]])&gt;1.96, "Atípico", "Normal")</f>
        <v>Normal</v>
      </c>
      <c r="N1831" s="5">
        <f t="shared" si="84"/>
        <v>294101</v>
      </c>
      <c r="O1831" s="5">
        <f t="shared" si="85"/>
        <v>25</v>
      </c>
      <c r="P1831" s="5" t="str">
        <f t="shared" si="86"/>
        <v>ASALARIADO</v>
      </c>
      <c r="Q1831" s="5" t="e">
        <f ca="1">IF($H1831="SI", $O1831, _xludf.NA())</f>
        <v>#NAME?</v>
      </c>
      <c r="R1831" s="5">
        <f>IF($H1831="NO",$O1831, _xludf.NA())</f>
        <v>25</v>
      </c>
      <c r="S1831" s="5" t="e">
        <f ca="1">IF($H1831="SI",$N1831, _xludf.NA())</f>
        <v>#NAME?</v>
      </c>
      <c r="T1831" s="5">
        <f>IF($H1831="NO",$N1831, _xludf.NA())</f>
        <v>294101</v>
      </c>
    </row>
    <row r="1832" spans="1:20" x14ac:dyDescent="0.3">
      <c r="A1832">
        <v>1831</v>
      </c>
      <c r="B1832" t="s">
        <v>15</v>
      </c>
      <c r="C1832">
        <v>278272</v>
      </c>
      <c r="D1832" t="s">
        <v>17</v>
      </c>
      <c r="E1832" t="s">
        <v>16</v>
      </c>
      <c r="F1832" t="s">
        <v>12</v>
      </c>
      <c r="G1832" t="s">
        <v>13</v>
      </c>
      <c r="H1832" t="s">
        <v>13</v>
      </c>
      <c r="I1832">
        <v>25</v>
      </c>
      <c r="J1832">
        <f>(moras__2[[#This Row],[EDAD]]-AVERAGE(I:I))/ _xlfn.STDEV.P(I:I)</f>
        <v>-1.193290201160774</v>
      </c>
      <c r="K1832" t="str">
        <f>IF(ABS(moras__2[[#This Row],[Z-Score de edad]])&gt;1.96, "Atípico","Normal")</f>
        <v>Normal</v>
      </c>
      <c r="L1832">
        <f>(moras__2[[#This Row],[SALARIO]]-AVERAGE(C:C)) / _xlfn.STDEV.P(C:C)</f>
        <v>-0.46769311481468567</v>
      </c>
      <c r="M1832" t="str">
        <f>IF(ABS(moras__2[[#This Row],[Z-Score de salario]])&gt;1.96, "Atípico", "Normal")</f>
        <v>Normal</v>
      </c>
      <c r="N1832" s="5">
        <f t="shared" si="84"/>
        <v>278272</v>
      </c>
      <c r="O1832" s="5">
        <f t="shared" si="85"/>
        <v>25</v>
      </c>
      <c r="P1832" s="5" t="str">
        <f t="shared" si="86"/>
        <v>ASEGURADO VOLUNTARIO</v>
      </c>
      <c r="Q1832" s="5" t="e">
        <f ca="1">IF($H1832="SI", $O1832, _xludf.NA())</f>
        <v>#NAME?</v>
      </c>
      <c r="R1832" s="5">
        <f>IF($H1832="NO",$O1832, _xludf.NA())</f>
        <v>25</v>
      </c>
      <c r="S1832" s="5" t="e">
        <f ca="1">IF($H1832="SI",$N1832, _xludf.NA())</f>
        <v>#NAME?</v>
      </c>
      <c r="T1832" s="5">
        <f>IF($H1832="NO",$N1832, _xludf.NA())</f>
        <v>278272</v>
      </c>
    </row>
    <row r="1833" spans="1:20" x14ac:dyDescent="0.3">
      <c r="A1833">
        <v>1832</v>
      </c>
      <c r="B1833" t="s">
        <v>15</v>
      </c>
      <c r="C1833">
        <v>370275</v>
      </c>
      <c r="D1833" t="s">
        <v>10</v>
      </c>
      <c r="E1833" t="s">
        <v>16</v>
      </c>
      <c r="F1833" t="s">
        <v>12</v>
      </c>
      <c r="G1833" t="s">
        <v>13</v>
      </c>
      <c r="H1833" t="s">
        <v>13</v>
      </c>
      <c r="I1833">
        <v>36</v>
      </c>
      <c r="J1833">
        <f>(moras__2[[#This Row],[EDAD]]-AVERAGE(I:I))/ _xlfn.STDEV.P(I:I)</f>
        <v>-0.41688387918063341</v>
      </c>
      <c r="K1833" t="str">
        <f>IF(ABS(moras__2[[#This Row],[Z-Score de edad]])&gt;1.96, "Atípico","Normal")</f>
        <v>Normal</v>
      </c>
      <c r="L1833">
        <f>(moras__2[[#This Row],[SALARIO]]-AVERAGE(C:C)) / _xlfn.STDEV.P(C:C)</f>
        <v>-0.35423820377344811</v>
      </c>
      <c r="M1833" t="str">
        <f>IF(ABS(moras__2[[#This Row],[Z-Score de salario]])&gt;1.96, "Atípico", "Normal")</f>
        <v>Normal</v>
      </c>
      <c r="N1833" s="5">
        <f t="shared" si="84"/>
        <v>370275</v>
      </c>
      <c r="O1833" s="5">
        <f t="shared" si="85"/>
        <v>36</v>
      </c>
      <c r="P1833" s="5" t="str">
        <f t="shared" si="86"/>
        <v>ASALARIADO</v>
      </c>
      <c r="Q1833" s="5" t="e">
        <f ca="1">IF($H1833="SI", $O1833, _xludf.NA())</f>
        <v>#NAME?</v>
      </c>
      <c r="R1833" s="5">
        <f>IF($H1833="NO",$O1833, _xludf.NA())</f>
        <v>36</v>
      </c>
      <c r="S1833" s="5" t="e">
        <f ca="1">IF($H1833="SI",$N1833, _xludf.NA())</f>
        <v>#NAME?</v>
      </c>
      <c r="T1833" s="5">
        <f>IF($H1833="NO",$N1833, _xludf.NA())</f>
        <v>370275</v>
      </c>
    </row>
    <row r="1834" spans="1:20" x14ac:dyDescent="0.3">
      <c r="A1834">
        <v>1833</v>
      </c>
      <c r="B1834" t="s">
        <v>9</v>
      </c>
      <c r="C1834">
        <v>503329.68</v>
      </c>
      <c r="D1834" t="s">
        <v>10</v>
      </c>
      <c r="E1834" t="s">
        <v>16</v>
      </c>
      <c r="F1834" t="s">
        <v>12</v>
      </c>
      <c r="G1834" t="s">
        <v>12</v>
      </c>
      <c r="H1834" t="s">
        <v>13</v>
      </c>
      <c r="I1834">
        <v>26</v>
      </c>
      <c r="J1834">
        <f>(moras__2[[#This Row],[EDAD]]-AVERAGE(I:I))/ _xlfn.STDEV.P(I:I)</f>
        <v>-1.1227078082534885</v>
      </c>
      <c r="K1834" t="str">
        <f>IF(ABS(moras__2[[#This Row],[Z-Score de edad]])&gt;1.96, "Atípico","Normal")</f>
        <v>Normal</v>
      </c>
      <c r="L1834">
        <f>(moras__2[[#This Row],[SALARIO]]-AVERAGE(C:C)) / _xlfn.STDEV.P(C:C)</f>
        <v>-0.19015978368909942</v>
      </c>
      <c r="M1834" t="str">
        <f>IF(ABS(moras__2[[#This Row],[Z-Score de salario]])&gt;1.96, "Atípico", "Normal")</f>
        <v>Normal</v>
      </c>
      <c r="N1834" s="5">
        <f t="shared" si="84"/>
        <v>503329.68</v>
      </c>
      <c r="O1834" s="5">
        <f t="shared" si="85"/>
        <v>26</v>
      </c>
      <c r="P1834" s="5" t="str">
        <f t="shared" si="86"/>
        <v>ASALARIADO</v>
      </c>
      <c r="Q1834" s="5" t="e">
        <f ca="1">IF($H1834="SI", $O1834, _xludf.NA())</f>
        <v>#NAME?</v>
      </c>
      <c r="R1834" s="5">
        <f>IF($H1834="NO",$O1834, _xludf.NA())</f>
        <v>26</v>
      </c>
      <c r="S1834" s="5" t="e">
        <f ca="1">IF($H1834="SI",$N1834, _xludf.NA())</f>
        <v>#NAME?</v>
      </c>
      <c r="T1834" s="5">
        <f>IF($H1834="NO",$N1834, _xludf.NA())</f>
        <v>503329.68</v>
      </c>
    </row>
    <row r="1835" spans="1:20" x14ac:dyDescent="0.3">
      <c r="A1835">
        <v>1834</v>
      </c>
      <c r="B1835" t="s">
        <v>9</v>
      </c>
      <c r="C1835">
        <v>432986.25</v>
      </c>
      <c r="D1835" t="s">
        <v>10</v>
      </c>
      <c r="E1835" t="s">
        <v>16</v>
      </c>
      <c r="F1835" t="s">
        <v>12</v>
      </c>
      <c r="G1835" t="s">
        <v>12</v>
      </c>
      <c r="H1835" t="s">
        <v>13</v>
      </c>
      <c r="I1835">
        <v>45</v>
      </c>
      <c r="J1835">
        <f>(moras__2[[#This Row],[EDAD]]-AVERAGE(I:I))/ _xlfn.STDEV.P(I:I)</f>
        <v>0.2183576569849362</v>
      </c>
      <c r="K1835" t="str">
        <f>IF(ABS(moras__2[[#This Row],[Z-Score de edad]])&gt;1.96, "Atípico","Normal")</f>
        <v>Normal</v>
      </c>
      <c r="L1835">
        <f>(moras__2[[#This Row],[SALARIO]]-AVERAGE(C:C)) / _xlfn.STDEV.P(C:C)</f>
        <v>-0.27690486366459505</v>
      </c>
      <c r="M1835" t="str">
        <f>IF(ABS(moras__2[[#This Row],[Z-Score de salario]])&gt;1.96, "Atípico", "Normal")</f>
        <v>Normal</v>
      </c>
      <c r="N1835" s="5">
        <f t="shared" si="84"/>
        <v>432986.25</v>
      </c>
      <c r="O1835" s="5">
        <f t="shared" si="85"/>
        <v>45</v>
      </c>
      <c r="P1835" s="5" t="str">
        <f t="shared" si="86"/>
        <v>ASALARIADO</v>
      </c>
      <c r="Q1835" s="5" t="e">
        <f ca="1">IF($H1835="SI", $O1835, _xludf.NA())</f>
        <v>#NAME?</v>
      </c>
      <c r="R1835" s="5">
        <f>IF($H1835="NO",$O1835, _xludf.NA())</f>
        <v>45</v>
      </c>
      <c r="S1835" s="5" t="e">
        <f ca="1">IF($H1835="SI",$N1835, _xludf.NA())</f>
        <v>#NAME?</v>
      </c>
      <c r="T1835" s="5">
        <f>IF($H1835="NO",$N1835, _xludf.NA())</f>
        <v>432986.25</v>
      </c>
    </row>
    <row r="1836" spans="1:20" x14ac:dyDescent="0.3">
      <c r="A1836">
        <v>1835</v>
      </c>
      <c r="B1836" t="s">
        <v>9</v>
      </c>
      <c r="C1836">
        <v>346480</v>
      </c>
      <c r="D1836" t="s">
        <v>10</v>
      </c>
      <c r="E1836" t="s">
        <v>16</v>
      </c>
      <c r="F1836" t="s">
        <v>12</v>
      </c>
      <c r="G1836" t="s">
        <v>13</v>
      </c>
      <c r="H1836" t="s">
        <v>13</v>
      </c>
      <c r="I1836">
        <v>25</v>
      </c>
      <c r="J1836">
        <f>(moras__2[[#This Row],[EDAD]]-AVERAGE(I:I))/ _xlfn.STDEV.P(I:I)</f>
        <v>-1.193290201160774</v>
      </c>
      <c r="K1836" t="str">
        <f>IF(ABS(moras__2[[#This Row],[Z-Score de edad]])&gt;1.96, "Atípico","Normal")</f>
        <v>Normal</v>
      </c>
      <c r="L1836">
        <f>(moras__2[[#This Row],[SALARIO]]-AVERAGE(C:C)) / _xlfn.STDEV.P(C:C)</f>
        <v>-0.38358137310734208</v>
      </c>
      <c r="M1836" t="str">
        <f>IF(ABS(moras__2[[#This Row],[Z-Score de salario]])&gt;1.96, "Atípico", "Normal")</f>
        <v>Normal</v>
      </c>
      <c r="N1836" s="5">
        <f t="shared" si="84"/>
        <v>346480</v>
      </c>
      <c r="O1836" s="5">
        <f t="shared" si="85"/>
        <v>25</v>
      </c>
      <c r="P1836" s="5" t="str">
        <f t="shared" si="86"/>
        <v>ASALARIADO</v>
      </c>
      <c r="Q1836" s="5" t="e">
        <f ca="1">IF($H1836="SI", $O1836, _xludf.NA())</f>
        <v>#NAME?</v>
      </c>
      <c r="R1836" s="5">
        <f>IF($H1836="NO",$O1836, _xludf.NA())</f>
        <v>25</v>
      </c>
      <c r="S1836" s="5" t="e">
        <f ca="1">IF($H1836="SI",$N1836, _xludf.NA())</f>
        <v>#NAME?</v>
      </c>
      <c r="T1836" s="5">
        <f>IF($H1836="NO",$N1836, _xludf.NA())</f>
        <v>346480</v>
      </c>
    </row>
    <row r="1837" spans="1:20" x14ac:dyDescent="0.3">
      <c r="A1837">
        <v>1836</v>
      </c>
      <c r="B1837" t="s">
        <v>9</v>
      </c>
      <c r="C1837">
        <v>903246</v>
      </c>
      <c r="D1837" t="s">
        <v>10</v>
      </c>
      <c r="E1837" t="s">
        <v>11</v>
      </c>
      <c r="F1837" t="s">
        <v>12</v>
      </c>
      <c r="G1837" t="s">
        <v>13</v>
      </c>
      <c r="H1837" t="s">
        <v>13</v>
      </c>
      <c r="I1837">
        <v>34</v>
      </c>
      <c r="J1837">
        <f>(moras__2[[#This Row],[EDAD]]-AVERAGE(I:I))/ _xlfn.STDEV.P(I:I)</f>
        <v>-0.55804866499520445</v>
      </c>
      <c r="K1837" t="str">
        <f>IF(ABS(moras__2[[#This Row],[Z-Score de edad]])&gt;1.96, "Atípico","Normal")</f>
        <v>Normal</v>
      </c>
      <c r="L1837">
        <f>(moras__2[[#This Row],[SALARIO]]-AVERAGE(C:C)) / _xlfn.STDEV.P(C:C)</f>
        <v>0.30300316218809048</v>
      </c>
      <c r="M1837" t="str">
        <f>IF(ABS(moras__2[[#This Row],[Z-Score de salario]])&gt;1.96, "Atípico", "Normal")</f>
        <v>Normal</v>
      </c>
      <c r="N1837" s="5">
        <f t="shared" si="84"/>
        <v>903246</v>
      </c>
      <c r="O1837" s="5">
        <f t="shared" si="85"/>
        <v>34</v>
      </c>
      <c r="P1837" s="5" t="str">
        <f t="shared" si="86"/>
        <v>ASALARIADO</v>
      </c>
      <c r="Q1837" s="5" t="e">
        <f ca="1">IF($H1837="SI", $O1837, _xludf.NA())</f>
        <v>#NAME?</v>
      </c>
      <c r="R1837" s="5">
        <f>IF($H1837="NO",$O1837, _xludf.NA())</f>
        <v>34</v>
      </c>
      <c r="S1837" s="5" t="e">
        <f ca="1">IF($H1837="SI",$N1837, _xludf.NA())</f>
        <v>#NAME?</v>
      </c>
      <c r="T1837" s="5">
        <f>IF($H1837="NO",$N1837, _xludf.NA())</f>
        <v>903246</v>
      </c>
    </row>
    <row r="1838" spans="1:20" x14ac:dyDescent="0.3">
      <c r="A1838">
        <v>1837</v>
      </c>
      <c r="B1838" t="s">
        <v>9</v>
      </c>
      <c r="C1838">
        <v>320283</v>
      </c>
      <c r="D1838" t="s">
        <v>18</v>
      </c>
      <c r="E1838" t="s">
        <v>16</v>
      </c>
      <c r="F1838" t="s">
        <v>12</v>
      </c>
      <c r="G1838" t="s">
        <v>13</v>
      </c>
      <c r="H1838" t="s">
        <v>12</v>
      </c>
      <c r="I1838">
        <v>24</v>
      </c>
      <c r="J1838">
        <f>(moras__2[[#This Row],[EDAD]]-AVERAGE(I:I))/ _xlfn.STDEV.P(I:I)</f>
        <v>-1.2638725940680595</v>
      </c>
      <c r="K1838" t="str">
        <f>IF(ABS(moras__2[[#This Row],[Z-Score de edad]])&gt;1.96, "Atípico","Normal")</f>
        <v>Normal</v>
      </c>
      <c r="L1838">
        <f>(moras__2[[#This Row],[SALARIO]]-AVERAGE(C:C)) / _xlfn.STDEV.P(C:C)</f>
        <v>-0.41588660559484031</v>
      </c>
      <c r="M1838" t="str">
        <f>IF(ABS(moras__2[[#This Row],[Z-Score de salario]])&gt;1.96, "Atípico", "Normal")</f>
        <v>Normal</v>
      </c>
      <c r="N1838" s="5">
        <f t="shared" si="84"/>
        <v>320283</v>
      </c>
      <c r="O1838" s="5">
        <f t="shared" si="85"/>
        <v>24</v>
      </c>
      <c r="P1838" s="5" t="str">
        <f t="shared" si="86"/>
        <v>TRABAJADOR INDEPENDIENTE</v>
      </c>
      <c r="Q1838" s="5">
        <f>IF($H1838="SI", $O1838, _xludf.NA())</f>
        <v>24</v>
      </c>
      <c r="R1838" s="5" t="e">
        <f ca="1">IF($H1838="NO",$O1838, _xludf.NA())</f>
        <v>#NAME?</v>
      </c>
      <c r="S1838" s="5">
        <f>IF($H1838="SI",$N1838, _xludf.NA())</f>
        <v>320283</v>
      </c>
      <c r="T1838" s="5" t="e">
        <f ca="1">IF($H1838="NO",$N1838, _xludf.NA())</f>
        <v>#NAME?</v>
      </c>
    </row>
    <row r="1839" spans="1:20" x14ac:dyDescent="0.3">
      <c r="A1839">
        <v>1838</v>
      </c>
      <c r="B1839" t="s">
        <v>15</v>
      </c>
      <c r="C1839">
        <v>297045</v>
      </c>
      <c r="D1839" t="s">
        <v>17</v>
      </c>
      <c r="E1839" t="s">
        <v>16</v>
      </c>
      <c r="F1839" t="s">
        <v>12</v>
      </c>
      <c r="G1839" t="s">
        <v>13</v>
      </c>
      <c r="H1839" t="s">
        <v>13</v>
      </c>
      <c r="I1839">
        <v>41</v>
      </c>
      <c r="J1839">
        <f>(moras__2[[#This Row],[EDAD]]-AVERAGE(I:I))/ _xlfn.STDEV.P(I:I)</f>
        <v>-6.397191464420586E-2</v>
      </c>
      <c r="K1839" t="str">
        <f>IF(ABS(moras__2[[#This Row],[Z-Score de edad]])&gt;1.96, "Atípico","Normal")</f>
        <v>Normal</v>
      </c>
      <c r="L1839">
        <f>(moras__2[[#This Row],[SALARIO]]-AVERAGE(C:C)) / _xlfn.STDEV.P(C:C)</f>
        <v>-0.44454290183274864</v>
      </c>
      <c r="M1839" t="str">
        <f>IF(ABS(moras__2[[#This Row],[Z-Score de salario]])&gt;1.96, "Atípico", "Normal")</f>
        <v>Normal</v>
      </c>
      <c r="N1839" s="5">
        <f t="shared" si="84"/>
        <v>297045</v>
      </c>
      <c r="O1839" s="5">
        <f t="shared" si="85"/>
        <v>41</v>
      </c>
      <c r="P1839" s="5" t="str">
        <f t="shared" si="86"/>
        <v>ASEGURADO VOLUNTARIO</v>
      </c>
      <c r="Q1839" s="5" t="e">
        <f ca="1">IF($H1839="SI", $O1839, _xludf.NA())</f>
        <v>#NAME?</v>
      </c>
      <c r="R1839" s="5">
        <f>IF($H1839="NO",$O1839, _xludf.NA())</f>
        <v>41</v>
      </c>
      <c r="S1839" s="5" t="e">
        <f ca="1">IF($H1839="SI",$N1839, _xludf.NA())</f>
        <v>#NAME?</v>
      </c>
      <c r="T1839" s="5">
        <f>IF($H1839="NO",$N1839, _xludf.NA())</f>
        <v>297045</v>
      </c>
    </row>
    <row r="1840" spans="1:20" x14ac:dyDescent="0.3">
      <c r="A1840">
        <v>1839</v>
      </c>
      <c r="B1840" t="s">
        <v>15</v>
      </c>
      <c r="C1840">
        <v>1019557</v>
      </c>
      <c r="D1840" t="s">
        <v>10</v>
      </c>
      <c r="E1840" t="s">
        <v>11</v>
      </c>
      <c r="F1840" t="s">
        <v>12</v>
      </c>
      <c r="G1840" t="s">
        <v>13</v>
      </c>
      <c r="H1840" t="s">
        <v>13</v>
      </c>
      <c r="I1840">
        <v>33</v>
      </c>
      <c r="J1840">
        <f>(moras__2[[#This Row],[EDAD]]-AVERAGE(I:I))/ _xlfn.STDEV.P(I:I)</f>
        <v>-0.62863105790248996</v>
      </c>
      <c r="K1840" t="str">
        <f>IF(ABS(moras__2[[#This Row],[Z-Score de edad]])&gt;1.96, "Atípico","Normal")</f>
        <v>Normal</v>
      </c>
      <c r="L1840">
        <f>(moras__2[[#This Row],[SALARIO]]-AVERAGE(C:C)) / _xlfn.STDEV.P(C:C)</f>
        <v>0.44643385638412086</v>
      </c>
      <c r="M1840" t="str">
        <f>IF(ABS(moras__2[[#This Row],[Z-Score de salario]])&gt;1.96, "Atípico", "Normal")</f>
        <v>Normal</v>
      </c>
      <c r="N1840" s="5">
        <f t="shared" si="84"/>
        <v>1019557</v>
      </c>
      <c r="O1840" s="5">
        <f t="shared" si="85"/>
        <v>33</v>
      </c>
      <c r="P1840" s="5" t="str">
        <f t="shared" si="86"/>
        <v>ASALARIADO</v>
      </c>
      <c r="Q1840" s="5" t="e">
        <f ca="1">IF($H1840="SI", $O1840, _xludf.NA())</f>
        <v>#NAME?</v>
      </c>
      <c r="R1840" s="5">
        <f>IF($H1840="NO",$O1840, _xludf.NA())</f>
        <v>33</v>
      </c>
      <c r="S1840" s="5" t="e">
        <f ca="1">IF($H1840="SI",$N1840, _xludf.NA())</f>
        <v>#NAME?</v>
      </c>
      <c r="T1840" s="5">
        <f>IF($H1840="NO",$N1840, _xludf.NA())</f>
        <v>1019557</v>
      </c>
    </row>
    <row r="1841" spans="1:20" x14ac:dyDescent="0.3">
      <c r="A1841">
        <v>1840</v>
      </c>
      <c r="B1841" t="s">
        <v>9</v>
      </c>
      <c r="C1841">
        <v>370440.66</v>
      </c>
      <c r="D1841" t="s">
        <v>10</v>
      </c>
      <c r="E1841" t="s">
        <v>16</v>
      </c>
      <c r="F1841" t="s">
        <v>12</v>
      </c>
      <c r="G1841" t="s">
        <v>13</v>
      </c>
      <c r="H1841" t="s">
        <v>13</v>
      </c>
      <c r="I1841">
        <v>42</v>
      </c>
      <c r="J1841">
        <f>(moras__2[[#This Row],[EDAD]]-AVERAGE(I:I))/ _xlfn.STDEV.P(I:I)</f>
        <v>6.6104782630796582E-3</v>
      </c>
      <c r="K1841" t="str">
        <f>IF(ABS(moras__2[[#This Row],[Z-Score de edad]])&gt;1.96, "Atípico","Normal")</f>
        <v>Normal</v>
      </c>
      <c r="L1841">
        <f>(moras__2[[#This Row],[SALARIO]]-AVERAGE(C:C)) / _xlfn.STDEV.P(C:C)</f>
        <v>-0.35403391760274616</v>
      </c>
      <c r="M1841" t="str">
        <f>IF(ABS(moras__2[[#This Row],[Z-Score de salario]])&gt;1.96, "Atípico", "Normal")</f>
        <v>Normal</v>
      </c>
      <c r="N1841" s="5">
        <f t="shared" si="84"/>
        <v>370440.66</v>
      </c>
      <c r="O1841" s="5">
        <f t="shared" si="85"/>
        <v>42</v>
      </c>
      <c r="P1841" s="5" t="str">
        <f t="shared" si="86"/>
        <v>ASALARIADO</v>
      </c>
      <c r="Q1841" s="5" t="e">
        <f ca="1">IF($H1841="SI", $O1841, _xludf.NA())</f>
        <v>#NAME?</v>
      </c>
      <c r="R1841" s="5">
        <f>IF($H1841="NO",$O1841, _xludf.NA())</f>
        <v>42</v>
      </c>
      <c r="S1841" s="5" t="e">
        <f ca="1">IF($H1841="SI",$N1841, _xludf.NA())</f>
        <v>#NAME?</v>
      </c>
      <c r="T1841" s="5">
        <f>IF($H1841="NO",$N1841, _xludf.NA())</f>
        <v>370440.66</v>
      </c>
    </row>
    <row r="1842" spans="1:20" x14ac:dyDescent="0.3">
      <c r="A1842">
        <v>1841</v>
      </c>
      <c r="B1842" t="s">
        <v>15</v>
      </c>
      <c r="C1842">
        <v>133838</v>
      </c>
      <c r="D1842" t="s">
        <v>10</v>
      </c>
      <c r="E1842" t="s">
        <v>16</v>
      </c>
      <c r="F1842" t="s">
        <v>12</v>
      </c>
      <c r="G1842" t="s">
        <v>13</v>
      </c>
      <c r="H1842" t="s">
        <v>13</v>
      </c>
      <c r="I1842">
        <v>53</v>
      </c>
      <c r="J1842">
        <f>(moras__2[[#This Row],[EDAD]]-AVERAGE(I:I))/ _xlfn.STDEV.P(I:I)</f>
        <v>0.78301680024322029</v>
      </c>
      <c r="K1842" t="str">
        <f>IF(ABS(moras__2[[#This Row],[Z-Score de edad]])&gt;1.96, "Atípico","Normal")</f>
        <v>Normal</v>
      </c>
      <c r="L1842">
        <f>(moras__2[[#This Row],[SALARIO]]-AVERAGE(C:C)) / _xlfn.STDEV.P(C:C)</f>
        <v>-0.64580411794860637</v>
      </c>
      <c r="M1842" t="str">
        <f>IF(ABS(moras__2[[#This Row],[Z-Score de salario]])&gt;1.96, "Atípico", "Normal")</f>
        <v>Normal</v>
      </c>
      <c r="N1842" s="5">
        <f t="shared" si="84"/>
        <v>133838</v>
      </c>
      <c r="O1842" s="5">
        <f t="shared" si="85"/>
        <v>53</v>
      </c>
      <c r="P1842" s="5" t="str">
        <f t="shared" si="86"/>
        <v>ASALARIADO</v>
      </c>
      <c r="Q1842" s="5" t="e">
        <f ca="1">IF($H1842="SI", $O1842, _xludf.NA())</f>
        <v>#NAME?</v>
      </c>
      <c r="R1842" s="5">
        <f>IF($H1842="NO",$O1842, _xludf.NA())</f>
        <v>53</v>
      </c>
      <c r="S1842" s="5" t="e">
        <f ca="1">IF($H1842="SI",$N1842, _xludf.NA())</f>
        <v>#NAME?</v>
      </c>
      <c r="T1842" s="5">
        <f>IF($H1842="NO",$N1842, _xludf.NA())</f>
        <v>133838</v>
      </c>
    </row>
    <row r="1843" spans="1:20" x14ac:dyDescent="0.3">
      <c r="A1843">
        <v>1842</v>
      </c>
      <c r="B1843" t="s">
        <v>9</v>
      </c>
      <c r="C1843">
        <v>1578511.16</v>
      </c>
      <c r="D1843" t="s">
        <v>10</v>
      </c>
      <c r="E1843" t="s">
        <v>16</v>
      </c>
      <c r="F1843" t="s">
        <v>12</v>
      </c>
      <c r="G1843" t="s">
        <v>13</v>
      </c>
      <c r="H1843" t="s">
        <v>13</v>
      </c>
      <c r="I1843">
        <v>36</v>
      </c>
      <c r="J1843">
        <f>(moras__2[[#This Row],[EDAD]]-AVERAGE(I:I))/ _xlfn.STDEV.P(I:I)</f>
        <v>-0.41688387918063341</v>
      </c>
      <c r="K1843" t="str">
        <f>IF(ABS(moras__2[[#This Row],[Z-Score de edad]])&gt;1.96, "Atípico","Normal")</f>
        <v>Normal</v>
      </c>
      <c r="L1843">
        <f>(moras__2[[#This Row],[SALARIO]]-AVERAGE(C:C)) / _xlfn.STDEV.P(C:C)</f>
        <v>1.1357167547562355</v>
      </c>
      <c r="M1843" t="str">
        <f>IF(ABS(moras__2[[#This Row],[Z-Score de salario]])&gt;1.96, "Atípico", "Normal")</f>
        <v>Normal</v>
      </c>
      <c r="N1843" s="5">
        <f t="shared" si="84"/>
        <v>1578511.16</v>
      </c>
      <c r="O1843" s="5">
        <f t="shared" si="85"/>
        <v>36</v>
      </c>
      <c r="P1843" s="5" t="str">
        <f t="shared" si="86"/>
        <v>ASALARIADO</v>
      </c>
      <c r="Q1843" s="5" t="e">
        <f ca="1">IF($H1843="SI", $O1843, _xludf.NA())</f>
        <v>#NAME?</v>
      </c>
      <c r="R1843" s="5">
        <f>IF($H1843="NO",$O1843, _xludf.NA())</f>
        <v>36</v>
      </c>
      <c r="S1843" s="5" t="e">
        <f ca="1">IF($H1843="SI",$N1843, _xludf.NA())</f>
        <v>#NAME?</v>
      </c>
      <c r="T1843" s="5">
        <f>IF($H1843="NO",$N1843, _xludf.NA())</f>
        <v>1578511.16</v>
      </c>
    </row>
    <row r="1844" spans="1:20" x14ac:dyDescent="0.3">
      <c r="A1844">
        <v>1843</v>
      </c>
      <c r="B1844" t="s">
        <v>9</v>
      </c>
      <c r="C1844">
        <v>639148</v>
      </c>
      <c r="D1844" t="s">
        <v>18</v>
      </c>
      <c r="E1844" t="s">
        <v>16</v>
      </c>
      <c r="F1844" t="s">
        <v>12</v>
      </c>
      <c r="G1844" t="s">
        <v>13</v>
      </c>
      <c r="H1844" t="s">
        <v>13</v>
      </c>
      <c r="I1844">
        <v>45</v>
      </c>
      <c r="J1844">
        <f>(moras__2[[#This Row],[EDAD]]-AVERAGE(I:I))/ _xlfn.STDEV.P(I:I)</f>
        <v>0.2183576569849362</v>
      </c>
      <c r="K1844" t="str">
        <f>IF(ABS(moras__2[[#This Row],[Z-Score de edad]])&gt;1.96, "Atípico","Normal")</f>
        <v>Normal</v>
      </c>
      <c r="L1844">
        <f>(moras__2[[#This Row],[SALARIO]]-AVERAGE(C:C)) / _xlfn.STDEV.P(C:C)</f>
        <v>-2.2673338536546354E-2</v>
      </c>
      <c r="M1844" t="str">
        <f>IF(ABS(moras__2[[#This Row],[Z-Score de salario]])&gt;1.96, "Atípico", "Normal")</f>
        <v>Normal</v>
      </c>
      <c r="N1844" s="5">
        <f t="shared" si="84"/>
        <v>639148</v>
      </c>
      <c r="O1844" s="5">
        <f t="shared" si="85"/>
        <v>45</v>
      </c>
      <c r="P1844" s="5" t="str">
        <f t="shared" si="86"/>
        <v>TRABAJADOR INDEPENDIENTE</v>
      </c>
      <c r="Q1844" s="5" t="e">
        <f ca="1">IF($H1844="SI", $O1844, _xludf.NA())</f>
        <v>#NAME?</v>
      </c>
      <c r="R1844" s="5">
        <f>IF($H1844="NO",$O1844, _xludf.NA())</f>
        <v>45</v>
      </c>
      <c r="S1844" s="5" t="e">
        <f ca="1">IF($H1844="SI",$N1844, _xludf.NA())</f>
        <v>#NAME?</v>
      </c>
      <c r="T1844" s="5">
        <f>IF($H1844="NO",$N1844, _xludf.NA())</f>
        <v>639148</v>
      </c>
    </row>
    <row r="1845" spans="1:20" x14ac:dyDescent="0.3">
      <c r="A1845">
        <v>1844</v>
      </c>
      <c r="B1845" t="s">
        <v>9</v>
      </c>
      <c r="C1845">
        <v>300018</v>
      </c>
      <c r="D1845" t="s">
        <v>18</v>
      </c>
      <c r="E1845" t="s">
        <v>16</v>
      </c>
      <c r="F1845" t="s">
        <v>12</v>
      </c>
      <c r="G1845" t="s">
        <v>13</v>
      </c>
      <c r="H1845" t="s">
        <v>12</v>
      </c>
      <c r="I1845">
        <v>42</v>
      </c>
      <c r="J1845">
        <f>(moras__2[[#This Row],[EDAD]]-AVERAGE(I:I))/ _xlfn.STDEV.P(I:I)</f>
        <v>6.6104782630796582E-3</v>
      </c>
      <c r="K1845" t="str">
        <f>IF(ABS(moras__2[[#This Row],[Z-Score de edad]])&gt;1.96, "Atípico","Normal")</f>
        <v>Normal</v>
      </c>
      <c r="L1845">
        <f>(moras__2[[#This Row],[SALARIO]]-AVERAGE(C:C)) / _xlfn.STDEV.P(C:C)</f>
        <v>-0.44087670126835837</v>
      </c>
      <c r="M1845" t="str">
        <f>IF(ABS(moras__2[[#This Row],[Z-Score de salario]])&gt;1.96, "Atípico", "Normal")</f>
        <v>Normal</v>
      </c>
      <c r="N1845" s="5">
        <f t="shared" si="84"/>
        <v>300018</v>
      </c>
      <c r="O1845" s="5">
        <f t="shared" si="85"/>
        <v>42</v>
      </c>
      <c r="P1845" s="5" t="str">
        <f t="shared" si="86"/>
        <v>TRABAJADOR INDEPENDIENTE</v>
      </c>
      <c r="Q1845" s="5">
        <f>IF($H1845="SI", $O1845, _xludf.NA())</f>
        <v>42</v>
      </c>
      <c r="R1845" s="5" t="e">
        <f ca="1">IF($H1845="NO",$O1845, _xludf.NA())</f>
        <v>#NAME?</v>
      </c>
      <c r="S1845" s="5">
        <f>IF($H1845="SI",$N1845, _xludf.NA())</f>
        <v>300018</v>
      </c>
      <c r="T1845" s="5" t="e">
        <f ca="1">IF($H1845="NO",$N1845, _xludf.NA())</f>
        <v>#NAME?</v>
      </c>
    </row>
    <row r="1846" spans="1:20" x14ac:dyDescent="0.3">
      <c r="A1846">
        <v>1845</v>
      </c>
      <c r="B1846" t="s">
        <v>15</v>
      </c>
      <c r="C1846">
        <v>390000</v>
      </c>
      <c r="D1846" t="s">
        <v>10</v>
      </c>
      <c r="E1846" t="s">
        <v>16</v>
      </c>
      <c r="F1846" t="s">
        <v>12</v>
      </c>
      <c r="G1846" t="s">
        <v>13</v>
      </c>
      <c r="H1846" t="s">
        <v>13</v>
      </c>
      <c r="I1846">
        <v>32</v>
      </c>
      <c r="J1846">
        <f>(moras__2[[#This Row],[EDAD]]-AVERAGE(I:I))/ _xlfn.STDEV.P(I:I)</f>
        <v>-0.69921345080977548</v>
      </c>
      <c r="K1846" t="str">
        <f>IF(ABS(moras__2[[#This Row],[Z-Score de edad]])&gt;1.96, "Atípico","Normal")</f>
        <v>Normal</v>
      </c>
      <c r="L1846">
        <f>(moras__2[[#This Row],[SALARIO]]-AVERAGE(C:C)) / _xlfn.STDEV.P(C:C)</f>
        <v>-0.32991401738508674</v>
      </c>
      <c r="M1846" t="str">
        <f>IF(ABS(moras__2[[#This Row],[Z-Score de salario]])&gt;1.96, "Atípico", "Normal")</f>
        <v>Normal</v>
      </c>
      <c r="N1846" s="5">
        <f t="shared" si="84"/>
        <v>390000</v>
      </c>
      <c r="O1846" s="5">
        <f t="shared" si="85"/>
        <v>32</v>
      </c>
      <c r="P1846" s="5" t="str">
        <f t="shared" si="86"/>
        <v>ASALARIADO</v>
      </c>
      <c r="Q1846" s="5" t="e">
        <f ca="1">IF($H1846="SI", $O1846, _xludf.NA())</f>
        <v>#NAME?</v>
      </c>
      <c r="R1846" s="5">
        <f>IF($H1846="NO",$O1846, _xludf.NA())</f>
        <v>32</v>
      </c>
      <c r="S1846" s="5" t="e">
        <f ca="1">IF($H1846="SI",$N1846, _xludf.NA())</f>
        <v>#NAME?</v>
      </c>
      <c r="T1846" s="5">
        <f>IF($H1846="NO",$N1846, _xludf.NA())</f>
        <v>390000</v>
      </c>
    </row>
    <row r="1847" spans="1:20" x14ac:dyDescent="0.3">
      <c r="A1847">
        <v>1846</v>
      </c>
      <c r="B1847" t="s">
        <v>9</v>
      </c>
      <c r="C1847">
        <v>299784</v>
      </c>
      <c r="D1847" t="s">
        <v>17</v>
      </c>
      <c r="E1847" t="s">
        <v>16</v>
      </c>
      <c r="F1847" t="s">
        <v>12</v>
      </c>
      <c r="G1847" t="s">
        <v>13</v>
      </c>
      <c r="H1847" t="s">
        <v>13</v>
      </c>
      <c r="I1847">
        <v>59</v>
      </c>
      <c r="J1847">
        <f>(moras__2[[#This Row],[EDAD]]-AVERAGE(I:I))/ _xlfn.STDEV.P(I:I)</f>
        <v>1.2065111576869334</v>
      </c>
      <c r="K1847" t="str">
        <f>IF(ABS(moras__2[[#This Row],[Z-Score de edad]])&gt;1.96, "Atípico","Normal")</f>
        <v>Normal</v>
      </c>
      <c r="L1847">
        <f>(moras__2[[#This Row],[SALARIO]]-AVERAGE(C:C)) / _xlfn.STDEV.P(C:C)</f>
        <v>-0.4411652619585929</v>
      </c>
      <c r="M1847" t="str">
        <f>IF(ABS(moras__2[[#This Row],[Z-Score de salario]])&gt;1.96, "Atípico", "Normal")</f>
        <v>Normal</v>
      </c>
      <c r="N1847" s="5">
        <f t="shared" si="84"/>
        <v>299784</v>
      </c>
      <c r="O1847" s="5">
        <f t="shared" si="85"/>
        <v>59</v>
      </c>
      <c r="P1847" s="5" t="str">
        <f t="shared" si="86"/>
        <v>ASEGURADO VOLUNTARIO</v>
      </c>
      <c r="Q1847" s="5" t="e">
        <f ca="1">IF($H1847="SI", $O1847, _xludf.NA())</f>
        <v>#NAME?</v>
      </c>
      <c r="R1847" s="5">
        <f>IF($H1847="NO",$O1847, _xludf.NA())</f>
        <v>59</v>
      </c>
      <c r="S1847" s="5" t="e">
        <f ca="1">IF($H1847="SI",$N1847, _xludf.NA())</f>
        <v>#NAME?</v>
      </c>
      <c r="T1847" s="5">
        <f>IF($H1847="NO",$N1847, _xludf.NA())</f>
        <v>299784</v>
      </c>
    </row>
    <row r="1848" spans="1:20" x14ac:dyDescent="0.3">
      <c r="A1848">
        <v>1847</v>
      </c>
      <c r="B1848" t="s">
        <v>9</v>
      </c>
      <c r="C1848">
        <v>648421</v>
      </c>
      <c r="D1848" t="s">
        <v>10</v>
      </c>
      <c r="E1848" t="s">
        <v>16</v>
      </c>
      <c r="F1848" t="s">
        <v>12</v>
      </c>
      <c r="G1848" t="s">
        <v>13</v>
      </c>
      <c r="H1848" t="s">
        <v>13</v>
      </c>
      <c r="I1848">
        <v>53</v>
      </c>
      <c r="J1848">
        <f>(moras__2[[#This Row],[EDAD]]-AVERAGE(I:I))/ _xlfn.STDEV.P(I:I)</f>
        <v>0.78301680024322029</v>
      </c>
      <c r="K1848" t="str">
        <f>IF(ABS(moras__2[[#This Row],[Z-Score de edad]])&gt;1.96, "Atípico","Normal")</f>
        <v>Normal</v>
      </c>
      <c r="L1848">
        <f>(moras__2[[#This Row],[SALARIO]]-AVERAGE(C:C)) / _xlfn.STDEV.P(C:C)</f>
        <v>-1.1238196311995022E-2</v>
      </c>
      <c r="M1848" t="str">
        <f>IF(ABS(moras__2[[#This Row],[Z-Score de salario]])&gt;1.96, "Atípico", "Normal")</f>
        <v>Normal</v>
      </c>
      <c r="N1848" s="5">
        <f t="shared" si="84"/>
        <v>648421</v>
      </c>
      <c r="O1848" s="5">
        <f t="shared" si="85"/>
        <v>53</v>
      </c>
      <c r="P1848" s="5" t="str">
        <f t="shared" si="86"/>
        <v>ASALARIADO</v>
      </c>
      <c r="Q1848" s="5" t="e">
        <f ca="1">IF($H1848="SI", $O1848, _xludf.NA())</f>
        <v>#NAME?</v>
      </c>
      <c r="R1848" s="5">
        <f>IF($H1848="NO",$O1848, _xludf.NA())</f>
        <v>53</v>
      </c>
      <c r="S1848" s="5" t="e">
        <f ca="1">IF($H1848="SI",$N1848, _xludf.NA())</f>
        <v>#NAME?</v>
      </c>
      <c r="T1848" s="5">
        <f>IF($H1848="NO",$N1848, _xludf.NA())</f>
        <v>648421</v>
      </c>
    </row>
    <row r="1849" spans="1:20" x14ac:dyDescent="0.3">
      <c r="A1849">
        <v>1848</v>
      </c>
      <c r="B1849" t="s">
        <v>15</v>
      </c>
      <c r="C1849">
        <v>298018</v>
      </c>
      <c r="D1849" t="s">
        <v>18</v>
      </c>
      <c r="E1849" t="s">
        <v>16</v>
      </c>
      <c r="F1849" t="s">
        <v>12</v>
      </c>
      <c r="G1849" t="s">
        <v>13</v>
      </c>
      <c r="H1849" t="s">
        <v>12</v>
      </c>
      <c r="I1849">
        <v>54</v>
      </c>
      <c r="J1849">
        <f>(moras__2[[#This Row],[EDAD]]-AVERAGE(I:I))/ _xlfn.STDEV.P(I:I)</f>
        <v>0.85359919315050581</v>
      </c>
      <c r="K1849" t="str">
        <f>IF(ABS(moras__2[[#This Row],[Z-Score de edad]])&gt;1.96, "Atípico","Normal")</f>
        <v>Normal</v>
      </c>
      <c r="L1849">
        <f>(moras__2[[#This Row],[SALARIO]]-AVERAGE(C:C)) / _xlfn.STDEV.P(C:C)</f>
        <v>-0.44334303195412378</v>
      </c>
      <c r="M1849" t="str">
        <f>IF(ABS(moras__2[[#This Row],[Z-Score de salario]])&gt;1.96, "Atípico", "Normal")</f>
        <v>Normal</v>
      </c>
      <c r="N1849" s="5">
        <f t="shared" si="84"/>
        <v>298018</v>
      </c>
      <c r="O1849" s="5">
        <f t="shared" si="85"/>
        <v>54</v>
      </c>
      <c r="P1849" s="5" t="str">
        <f t="shared" si="86"/>
        <v>TRABAJADOR INDEPENDIENTE</v>
      </c>
      <c r="Q1849" s="5">
        <f>IF($H1849="SI", $O1849, _xludf.NA())</f>
        <v>54</v>
      </c>
      <c r="R1849" s="5" t="e">
        <f ca="1">IF($H1849="NO",$O1849, _xludf.NA())</f>
        <v>#NAME?</v>
      </c>
      <c r="S1849" s="5">
        <f>IF($H1849="SI",$N1849, _xludf.NA())</f>
        <v>298018</v>
      </c>
      <c r="T1849" s="5" t="e">
        <f ca="1">IF($H1849="NO",$N1849, _xludf.NA())</f>
        <v>#NAME?</v>
      </c>
    </row>
    <row r="1850" spans="1:20" x14ac:dyDescent="0.3">
      <c r="A1850">
        <v>1849</v>
      </c>
      <c r="B1850" t="s">
        <v>15</v>
      </c>
      <c r="C1850">
        <v>299046</v>
      </c>
      <c r="D1850" t="s">
        <v>18</v>
      </c>
      <c r="E1850" t="s">
        <v>16</v>
      </c>
      <c r="F1850" t="s">
        <v>12</v>
      </c>
      <c r="G1850" t="s">
        <v>12</v>
      </c>
      <c r="H1850" t="s">
        <v>13</v>
      </c>
      <c r="I1850">
        <v>40</v>
      </c>
      <c r="J1850">
        <f>(moras__2[[#This Row],[EDAD]]-AVERAGE(I:I))/ _xlfn.STDEV.P(I:I)</f>
        <v>-0.13455430755149136</v>
      </c>
      <c r="K1850" t="str">
        <f>IF(ABS(moras__2[[#This Row],[Z-Score de edad]])&gt;1.96, "Atípico","Normal")</f>
        <v>Normal</v>
      </c>
      <c r="L1850">
        <f>(moras__2[[#This Row],[SALARIO]]-AVERAGE(C:C)) / _xlfn.STDEV.P(C:C)</f>
        <v>-0.44207533798164034</v>
      </c>
      <c r="M1850" t="str">
        <f>IF(ABS(moras__2[[#This Row],[Z-Score de salario]])&gt;1.96, "Atípico", "Normal")</f>
        <v>Normal</v>
      </c>
      <c r="N1850" s="5">
        <f t="shared" si="84"/>
        <v>299046</v>
      </c>
      <c r="O1850" s="5">
        <f t="shared" si="85"/>
        <v>40</v>
      </c>
      <c r="P1850" s="5" t="str">
        <f t="shared" si="86"/>
        <v>TRABAJADOR INDEPENDIENTE</v>
      </c>
      <c r="Q1850" s="5" t="e">
        <f ca="1">IF($H1850="SI", $O1850, _xludf.NA())</f>
        <v>#NAME?</v>
      </c>
      <c r="R1850" s="5">
        <f>IF($H1850="NO",$O1850, _xludf.NA())</f>
        <v>40</v>
      </c>
      <c r="S1850" s="5" t="e">
        <f ca="1">IF($H1850="SI",$N1850, _xludf.NA())</f>
        <v>#NAME?</v>
      </c>
      <c r="T1850" s="5">
        <f>IF($H1850="NO",$N1850, _xludf.NA())</f>
        <v>299046</v>
      </c>
    </row>
    <row r="1851" spans="1:20" x14ac:dyDescent="0.3">
      <c r="A1851">
        <v>1850</v>
      </c>
      <c r="B1851" t="s">
        <v>9</v>
      </c>
      <c r="C1851">
        <v>472038</v>
      </c>
      <c r="D1851" t="s">
        <v>10</v>
      </c>
      <c r="E1851" t="s">
        <v>16</v>
      </c>
      <c r="F1851" t="s">
        <v>12</v>
      </c>
      <c r="G1851" t="s">
        <v>13</v>
      </c>
      <c r="H1851" t="s">
        <v>13</v>
      </c>
      <c r="I1851">
        <v>28</v>
      </c>
      <c r="J1851">
        <f>(moras__2[[#This Row],[EDAD]]-AVERAGE(I:I))/ _xlfn.STDEV.P(I:I)</f>
        <v>-0.98154302243891756</v>
      </c>
      <c r="K1851" t="str">
        <f>IF(ABS(moras__2[[#This Row],[Z-Score de edad]])&gt;1.96, "Atípico","Normal")</f>
        <v>Normal</v>
      </c>
      <c r="L1851">
        <f>(moras__2[[#This Row],[SALARIO]]-AVERAGE(C:C)) / _xlfn.STDEV.P(C:C)</f>
        <v>-0.22874759898567532</v>
      </c>
      <c r="M1851" t="str">
        <f>IF(ABS(moras__2[[#This Row],[Z-Score de salario]])&gt;1.96, "Atípico", "Normal")</f>
        <v>Normal</v>
      </c>
      <c r="N1851" s="5">
        <f t="shared" si="84"/>
        <v>472038</v>
      </c>
      <c r="O1851" s="5">
        <f t="shared" si="85"/>
        <v>28</v>
      </c>
      <c r="P1851" s="5" t="str">
        <f t="shared" si="86"/>
        <v>ASALARIADO</v>
      </c>
      <c r="Q1851" s="5" t="e">
        <f ca="1">IF($H1851="SI", $O1851, _xludf.NA())</f>
        <v>#NAME?</v>
      </c>
      <c r="R1851" s="5">
        <f>IF($H1851="NO",$O1851, _xludf.NA())</f>
        <v>28</v>
      </c>
      <c r="S1851" s="5" t="e">
        <f ca="1">IF($H1851="SI",$N1851, _xludf.NA())</f>
        <v>#NAME?</v>
      </c>
      <c r="T1851" s="5">
        <f>IF($H1851="NO",$N1851, _xludf.NA())</f>
        <v>472038</v>
      </c>
    </row>
    <row r="1852" spans="1:20" x14ac:dyDescent="0.3">
      <c r="A1852">
        <v>1851</v>
      </c>
      <c r="B1852" t="s">
        <v>9</v>
      </c>
      <c r="C1852">
        <v>1509803.5</v>
      </c>
      <c r="D1852" t="s">
        <v>10</v>
      </c>
      <c r="E1852" t="s">
        <v>11</v>
      </c>
      <c r="F1852" t="s">
        <v>12</v>
      </c>
      <c r="G1852" t="s">
        <v>13</v>
      </c>
      <c r="H1852" t="s">
        <v>13</v>
      </c>
      <c r="I1852">
        <v>34</v>
      </c>
      <c r="J1852">
        <f>(moras__2[[#This Row],[EDAD]]-AVERAGE(I:I))/ _xlfn.STDEV.P(I:I)</f>
        <v>-0.55804866499520445</v>
      </c>
      <c r="K1852" t="str">
        <f>IF(ABS(moras__2[[#This Row],[Z-Score de edad]])&gt;1.96, "Atípico","Normal")</f>
        <v>Normal</v>
      </c>
      <c r="L1852">
        <f>(moras__2[[#This Row],[SALARIO]]-AVERAGE(C:C)) / _xlfn.STDEV.P(C:C)</f>
        <v>1.0509888496536672</v>
      </c>
      <c r="M1852" t="str">
        <f>IF(ABS(moras__2[[#This Row],[Z-Score de salario]])&gt;1.96, "Atípico", "Normal")</f>
        <v>Normal</v>
      </c>
      <c r="N1852" s="5">
        <f t="shared" si="84"/>
        <v>1509803.5</v>
      </c>
      <c r="O1852" s="5">
        <f t="shared" si="85"/>
        <v>34</v>
      </c>
      <c r="P1852" s="5" t="str">
        <f t="shared" si="86"/>
        <v>ASALARIADO</v>
      </c>
      <c r="Q1852" s="5" t="e">
        <f ca="1">IF($H1852="SI", $O1852, _xludf.NA())</f>
        <v>#NAME?</v>
      </c>
      <c r="R1852" s="5">
        <f>IF($H1852="NO",$O1852, _xludf.NA())</f>
        <v>34</v>
      </c>
      <c r="S1852" s="5" t="e">
        <f ca="1">IF($H1852="SI",$N1852, _xludf.NA())</f>
        <v>#NAME?</v>
      </c>
      <c r="T1852" s="5">
        <f>IF($H1852="NO",$N1852, _xludf.NA())</f>
        <v>1509803.5</v>
      </c>
    </row>
    <row r="1853" spans="1:20" x14ac:dyDescent="0.3">
      <c r="A1853">
        <v>1852</v>
      </c>
      <c r="B1853" t="s">
        <v>15</v>
      </c>
      <c r="C1853">
        <v>278030</v>
      </c>
      <c r="D1853" t="s">
        <v>17</v>
      </c>
      <c r="E1853" t="s">
        <v>16</v>
      </c>
      <c r="F1853" t="s">
        <v>12</v>
      </c>
      <c r="G1853" t="s">
        <v>13</v>
      </c>
      <c r="H1853" t="s">
        <v>13</v>
      </c>
      <c r="I1853">
        <v>37</v>
      </c>
      <c r="J1853">
        <f>(moras__2[[#This Row],[EDAD]]-AVERAGE(I:I))/ _xlfn.STDEV.P(I:I)</f>
        <v>-0.34630148627334789</v>
      </c>
      <c r="K1853" t="str">
        <f>IF(ABS(moras__2[[#This Row],[Z-Score de edad]])&gt;1.96, "Atípico","Normal")</f>
        <v>Normal</v>
      </c>
      <c r="L1853">
        <f>(moras__2[[#This Row],[SALARIO]]-AVERAGE(C:C)) / _xlfn.STDEV.P(C:C)</f>
        <v>-0.46799154082766331</v>
      </c>
      <c r="M1853" t="str">
        <f>IF(ABS(moras__2[[#This Row],[Z-Score de salario]])&gt;1.96, "Atípico", "Normal")</f>
        <v>Normal</v>
      </c>
      <c r="N1853" s="5">
        <f t="shared" si="84"/>
        <v>278030</v>
      </c>
      <c r="O1853" s="5">
        <f t="shared" si="85"/>
        <v>37</v>
      </c>
      <c r="P1853" s="5" t="str">
        <f t="shared" si="86"/>
        <v>ASEGURADO VOLUNTARIO</v>
      </c>
      <c r="Q1853" s="5" t="e">
        <f ca="1">IF($H1853="SI", $O1853, _xludf.NA())</f>
        <v>#NAME?</v>
      </c>
      <c r="R1853" s="5">
        <f>IF($H1853="NO",$O1853, _xludf.NA())</f>
        <v>37</v>
      </c>
      <c r="S1853" s="5" t="e">
        <f ca="1">IF($H1853="SI",$N1853, _xludf.NA())</f>
        <v>#NAME?</v>
      </c>
      <c r="T1853" s="5">
        <f>IF($H1853="NO",$N1853, _xludf.NA())</f>
        <v>278030</v>
      </c>
    </row>
    <row r="1854" spans="1:20" x14ac:dyDescent="0.3">
      <c r="A1854">
        <v>1853</v>
      </c>
      <c r="B1854" t="s">
        <v>15</v>
      </c>
      <c r="C1854">
        <v>259800</v>
      </c>
      <c r="D1854" t="s">
        <v>10</v>
      </c>
      <c r="E1854" t="s">
        <v>16</v>
      </c>
      <c r="F1854" t="s">
        <v>12</v>
      </c>
      <c r="G1854" t="s">
        <v>13</v>
      </c>
      <c r="H1854" t="s">
        <v>13</v>
      </c>
      <c r="I1854">
        <v>38</v>
      </c>
      <c r="J1854">
        <f>(moras__2[[#This Row],[EDAD]]-AVERAGE(I:I))/ _xlfn.STDEV.P(I:I)</f>
        <v>-0.27571909336606237</v>
      </c>
      <c r="K1854" t="str">
        <f>IF(ABS(moras__2[[#This Row],[Z-Score de edad]])&gt;1.96, "Atípico","Normal")</f>
        <v>Normal</v>
      </c>
      <c r="L1854">
        <f>(moras__2[[#This Row],[SALARIO]]-AVERAGE(C:C)) / _xlfn.STDEV.P(C:C)</f>
        <v>-0.49047214502841502</v>
      </c>
      <c r="M1854" t="str">
        <f>IF(ABS(moras__2[[#This Row],[Z-Score de salario]])&gt;1.96, "Atípico", "Normal")</f>
        <v>Normal</v>
      </c>
      <c r="N1854" s="5">
        <f t="shared" si="84"/>
        <v>259800</v>
      </c>
      <c r="O1854" s="5">
        <f t="shared" si="85"/>
        <v>38</v>
      </c>
      <c r="P1854" s="5" t="str">
        <f t="shared" si="86"/>
        <v>ASALARIADO</v>
      </c>
      <c r="Q1854" s="5" t="e">
        <f ca="1">IF($H1854="SI", $O1854, _xludf.NA())</f>
        <v>#NAME?</v>
      </c>
      <c r="R1854" s="5">
        <f>IF($H1854="NO",$O1854, _xludf.NA())</f>
        <v>38</v>
      </c>
      <c r="S1854" s="5" t="e">
        <f ca="1">IF($H1854="SI",$N1854, _xludf.NA())</f>
        <v>#NAME?</v>
      </c>
      <c r="T1854" s="5">
        <f>IF($H1854="NO",$N1854, _xludf.NA())</f>
        <v>259800</v>
      </c>
    </row>
    <row r="1855" spans="1:20" x14ac:dyDescent="0.3">
      <c r="A1855">
        <v>1854</v>
      </c>
      <c r="B1855" t="s">
        <v>9</v>
      </c>
      <c r="C1855">
        <v>973600</v>
      </c>
      <c r="D1855" t="s">
        <v>10</v>
      </c>
      <c r="E1855" t="s">
        <v>16</v>
      </c>
      <c r="F1855" t="s">
        <v>12</v>
      </c>
      <c r="G1855" t="s">
        <v>13</v>
      </c>
      <c r="H1855" t="s">
        <v>13</v>
      </c>
      <c r="I1855">
        <v>25</v>
      </c>
      <c r="J1855">
        <f>(moras__2[[#This Row],[EDAD]]-AVERAGE(I:I))/ _xlfn.STDEV.P(I:I)</f>
        <v>-1.193290201160774</v>
      </c>
      <c r="K1855" t="str">
        <f>IF(ABS(moras__2[[#This Row],[Z-Score de edad]])&gt;1.96, "Atípico","Normal")</f>
        <v>Normal</v>
      </c>
      <c r="L1855">
        <f>(moras__2[[#This Row],[SALARIO]]-AVERAGE(C:C)) / _xlfn.STDEV.P(C:C)</f>
        <v>0.38976127672126037</v>
      </c>
      <c r="M1855" t="str">
        <f>IF(ABS(moras__2[[#This Row],[Z-Score de salario]])&gt;1.96, "Atípico", "Normal")</f>
        <v>Normal</v>
      </c>
      <c r="N1855" s="5">
        <f t="shared" si="84"/>
        <v>973600</v>
      </c>
      <c r="O1855" s="5">
        <f t="shared" si="85"/>
        <v>25</v>
      </c>
      <c r="P1855" s="5" t="str">
        <f t="shared" si="86"/>
        <v>ASALARIADO</v>
      </c>
      <c r="Q1855" s="5" t="e">
        <f ca="1">IF($H1855="SI", $O1855, _xludf.NA())</f>
        <v>#NAME?</v>
      </c>
      <c r="R1855" s="5">
        <f>IF($H1855="NO",$O1855, _xludf.NA())</f>
        <v>25</v>
      </c>
      <c r="S1855" s="5" t="e">
        <f ca="1">IF($H1855="SI",$N1855, _xludf.NA())</f>
        <v>#NAME?</v>
      </c>
      <c r="T1855" s="5">
        <f>IF($H1855="NO",$N1855, _xludf.NA())</f>
        <v>973600</v>
      </c>
    </row>
    <row r="1856" spans="1:20" x14ac:dyDescent="0.3">
      <c r="A1856">
        <v>1855</v>
      </c>
      <c r="B1856" t="s">
        <v>9</v>
      </c>
      <c r="C1856">
        <v>4853991.51</v>
      </c>
      <c r="D1856" t="s">
        <v>10</v>
      </c>
      <c r="E1856" t="s">
        <v>16</v>
      </c>
      <c r="F1856" t="s">
        <v>12</v>
      </c>
      <c r="G1856" t="s">
        <v>13</v>
      </c>
      <c r="H1856" t="s">
        <v>13</v>
      </c>
      <c r="I1856">
        <v>43</v>
      </c>
      <c r="J1856">
        <f>(moras__2[[#This Row],[EDAD]]-AVERAGE(I:I))/ _xlfn.STDEV.P(I:I)</f>
        <v>7.7192871170365177E-2</v>
      </c>
      <c r="K1856" t="str">
        <f>IF(ABS(moras__2[[#This Row],[Z-Score de edad]])&gt;1.96, "Atípico","Normal")</f>
        <v>Normal</v>
      </c>
      <c r="L1856">
        <f>(moras__2[[#This Row],[SALARIO]]-AVERAGE(C:C)) / _xlfn.STDEV.P(C:C)</f>
        <v>5.1749256036695508</v>
      </c>
      <c r="M1856" t="str">
        <f>IF(ABS(moras__2[[#This Row],[Z-Score de salario]])&gt;1.96, "Atípico", "Normal")</f>
        <v>Atípico</v>
      </c>
      <c r="N1856" s="5">
        <f t="shared" si="84"/>
        <v>4853991.51</v>
      </c>
      <c r="O1856" s="5">
        <f t="shared" si="85"/>
        <v>43</v>
      </c>
      <c r="P1856" s="5" t="str">
        <f t="shared" si="86"/>
        <v>ASALARIADO</v>
      </c>
      <c r="Q1856" s="5" t="e">
        <f ca="1">IF($H1856="SI", $O1856, _xludf.NA())</f>
        <v>#NAME?</v>
      </c>
      <c r="R1856" s="5">
        <f>IF($H1856="NO",$O1856, _xludf.NA())</f>
        <v>43</v>
      </c>
      <c r="S1856" s="5" t="e">
        <f ca="1">IF($H1856="SI",$N1856, _xludf.NA())</f>
        <v>#NAME?</v>
      </c>
      <c r="T1856" s="5">
        <f>IF($H1856="NO",$N1856, _xludf.NA())</f>
        <v>4853991.51</v>
      </c>
    </row>
    <row r="1857" spans="1:20" x14ac:dyDescent="0.3">
      <c r="A1857">
        <v>1856</v>
      </c>
      <c r="B1857" t="s">
        <v>9</v>
      </c>
      <c r="C1857">
        <v>849678</v>
      </c>
      <c r="D1857" t="s">
        <v>18</v>
      </c>
      <c r="E1857" t="s">
        <v>16</v>
      </c>
      <c r="F1857" t="s">
        <v>12</v>
      </c>
      <c r="G1857" t="s">
        <v>13</v>
      </c>
      <c r="H1857" t="s">
        <v>12</v>
      </c>
      <c r="I1857">
        <v>51</v>
      </c>
      <c r="J1857">
        <f>(moras__2[[#This Row],[EDAD]]-AVERAGE(I:I))/ _xlfn.STDEV.P(I:I)</f>
        <v>0.64185201442864925</v>
      </c>
      <c r="K1857" t="str">
        <f>IF(ABS(moras__2[[#This Row],[Z-Score de edad]])&gt;1.96, "Atípico","Normal")</f>
        <v>Normal</v>
      </c>
      <c r="L1857">
        <f>(moras__2[[#This Row],[SALARIO]]-AVERAGE(C:C)) / _xlfn.STDEV.P(C:C)</f>
        <v>0.23694496110054969</v>
      </c>
      <c r="M1857" t="str">
        <f>IF(ABS(moras__2[[#This Row],[Z-Score de salario]])&gt;1.96, "Atípico", "Normal")</f>
        <v>Normal</v>
      </c>
      <c r="N1857" s="5">
        <f t="shared" si="84"/>
        <v>849678</v>
      </c>
      <c r="O1857" s="5">
        <f t="shared" si="85"/>
        <v>51</v>
      </c>
      <c r="P1857" s="5" t="str">
        <f t="shared" si="86"/>
        <v>TRABAJADOR INDEPENDIENTE</v>
      </c>
      <c r="Q1857" s="5">
        <f>IF($H1857="SI", $O1857, _xludf.NA())</f>
        <v>51</v>
      </c>
      <c r="R1857" s="5" t="e">
        <f ca="1">IF($H1857="NO",$O1857, _xludf.NA())</f>
        <v>#NAME?</v>
      </c>
      <c r="S1857" s="5">
        <f>IF($H1857="SI",$N1857, _xludf.NA())</f>
        <v>849678</v>
      </c>
      <c r="T1857" s="5" t="e">
        <f ca="1">IF($H1857="NO",$N1857, _xludf.NA())</f>
        <v>#NAME?</v>
      </c>
    </row>
    <row r="1858" spans="1:20" x14ac:dyDescent="0.3">
      <c r="A1858">
        <v>1857</v>
      </c>
      <c r="B1858" t="s">
        <v>9</v>
      </c>
      <c r="C1858">
        <v>200000</v>
      </c>
      <c r="D1858" t="s">
        <v>10</v>
      </c>
      <c r="E1858" t="s">
        <v>16</v>
      </c>
      <c r="F1858" t="s">
        <v>12</v>
      </c>
      <c r="G1858" t="s">
        <v>13</v>
      </c>
      <c r="H1858" t="s">
        <v>12</v>
      </c>
      <c r="I1858">
        <v>58</v>
      </c>
      <c r="J1858">
        <f>(moras__2[[#This Row],[EDAD]]-AVERAGE(I:I))/ _xlfn.STDEV.P(I:I)</f>
        <v>1.1359287647796479</v>
      </c>
      <c r="K1858" t="str">
        <f>IF(ABS(moras__2[[#This Row],[Z-Score de edad]])&gt;1.96, "Atípico","Normal")</f>
        <v>Normal</v>
      </c>
      <c r="L1858">
        <f>(moras__2[[#This Row],[SALARIO]]-AVERAGE(C:C)) / _xlfn.STDEV.P(C:C)</f>
        <v>-0.56421543253280082</v>
      </c>
      <c r="M1858" t="str">
        <f>IF(ABS(moras__2[[#This Row],[Z-Score de salario]])&gt;1.96, "Atípico", "Normal")</f>
        <v>Normal</v>
      </c>
      <c r="N1858" s="5">
        <f t="shared" si="84"/>
        <v>200000</v>
      </c>
      <c r="O1858" s="5">
        <f t="shared" si="85"/>
        <v>58</v>
      </c>
      <c r="P1858" s="5" t="str">
        <f t="shared" si="86"/>
        <v>ASALARIADO</v>
      </c>
      <c r="Q1858" s="5">
        <f>IF($H1858="SI", $O1858, _xludf.NA())</f>
        <v>58</v>
      </c>
      <c r="R1858" s="5" t="e">
        <f ca="1">IF($H1858="NO",$O1858, _xludf.NA())</f>
        <v>#NAME?</v>
      </c>
      <c r="S1858" s="5">
        <f>IF($H1858="SI",$N1858, _xludf.NA())</f>
        <v>200000</v>
      </c>
      <c r="T1858" s="5" t="e">
        <f ca="1">IF($H1858="NO",$N1858, _xludf.NA())</f>
        <v>#NAME?</v>
      </c>
    </row>
    <row r="1859" spans="1:20" x14ac:dyDescent="0.3">
      <c r="A1859">
        <v>1858</v>
      </c>
      <c r="B1859" t="s">
        <v>9</v>
      </c>
      <c r="C1859">
        <v>1842399.71</v>
      </c>
      <c r="D1859" t="s">
        <v>10</v>
      </c>
      <c r="E1859" t="s">
        <v>11</v>
      </c>
      <c r="F1859" t="s">
        <v>12</v>
      </c>
      <c r="G1859" t="s">
        <v>13</v>
      </c>
      <c r="H1859" t="s">
        <v>13</v>
      </c>
      <c r="I1859">
        <v>51</v>
      </c>
      <c r="J1859">
        <f>(moras__2[[#This Row],[EDAD]]-AVERAGE(I:I))/ _xlfn.STDEV.P(I:I)</f>
        <v>0.64185201442864925</v>
      </c>
      <c r="K1859" t="str">
        <f>IF(ABS(moras__2[[#This Row],[Z-Score de edad]])&gt;1.96, "Atípico","Normal")</f>
        <v>Normal</v>
      </c>
      <c r="L1859">
        <f>(moras__2[[#This Row],[SALARIO]]-AVERAGE(C:C)) / _xlfn.STDEV.P(C:C)</f>
        <v>1.4611349689998057</v>
      </c>
      <c r="M1859" t="str">
        <f>IF(ABS(moras__2[[#This Row],[Z-Score de salario]])&gt;1.96, "Atípico", "Normal")</f>
        <v>Normal</v>
      </c>
      <c r="N1859" s="5">
        <f t="shared" ref="N1859:N1922" si="87">IF(ISBLANK(C1859),  MEDIAN($C$2:$C$5001), C1859)</f>
        <v>1842399.71</v>
      </c>
      <c r="O1859" s="5">
        <f t="shared" ref="O1859:O1922" si="88">IF(ISBLANK(I1859), MEDIAN($I$2:$I$5001), I1859)</f>
        <v>51</v>
      </c>
      <c r="P1859" s="5" t="str">
        <f t="shared" ref="P1859:P1922" si="89">IF(ISBLANK(D1859), "ASALARIADO", D1859)</f>
        <v>ASALARIADO</v>
      </c>
      <c r="Q1859" s="5" t="e">
        <f ca="1">IF($H1859="SI", $O1859, _xludf.NA())</f>
        <v>#NAME?</v>
      </c>
      <c r="R1859" s="5">
        <f>IF($H1859="NO",$O1859, _xludf.NA())</f>
        <v>51</v>
      </c>
      <c r="S1859" s="5" t="e">
        <f ca="1">IF($H1859="SI",$N1859, _xludf.NA())</f>
        <v>#NAME?</v>
      </c>
      <c r="T1859" s="5">
        <f>IF($H1859="NO",$N1859, _xludf.NA())</f>
        <v>1842399.71</v>
      </c>
    </row>
    <row r="1860" spans="1:20" x14ac:dyDescent="0.3">
      <c r="A1860">
        <v>1859</v>
      </c>
      <c r="B1860" t="s">
        <v>9</v>
      </c>
      <c r="C1860">
        <v>30310</v>
      </c>
      <c r="D1860" t="s">
        <v>10</v>
      </c>
      <c r="E1860" t="s">
        <v>16</v>
      </c>
      <c r="F1860" t="s">
        <v>12</v>
      </c>
      <c r="G1860" t="s">
        <v>13</v>
      </c>
      <c r="H1860" t="s">
        <v>12</v>
      </c>
      <c r="I1860">
        <v>34</v>
      </c>
      <c r="J1860">
        <f>(moras__2[[#This Row],[EDAD]]-AVERAGE(I:I))/ _xlfn.STDEV.P(I:I)</f>
        <v>-0.55804866499520445</v>
      </c>
      <c r="K1860" t="str">
        <f>IF(ABS(moras__2[[#This Row],[Z-Score de edad]])&gt;1.96, "Atípico","Normal")</f>
        <v>Normal</v>
      </c>
      <c r="L1860">
        <f>(moras__2[[#This Row],[SALARIO]]-AVERAGE(C:C)) / _xlfn.STDEV.P(C:C)</f>
        <v>-0.77347125956656715</v>
      </c>
      <c r="M1860" t="str">
        <f>IF(ABS(moras__2[[#This Row],[Z-Score de salario]])&gt;1.96, "Atípico", "Normal")</f>
        <v>Normal</v>
      </c>
      <c r="N1860" s="5">
        <f t="shared" si="87"/>
        <v>30310</v>
      </c>
      <c r="O1860" s="5">
        <f t="shared" si="88"/>
        <v>34</v>
      </c>
      <c r="P1860" s="5" t="str">
        <f t="shared" si="89"/>
        <v>ASALARIADO</v>
      </c>
      <c r="Q1860" s="5">
        <f>IF($H1860="SI", $O1860, _xludf.NA())</f>
        <v>34</v>
      </c>
      <c r="R1860" s="5" t="e">
        <f ca="1">IF($H1860="NO",$O1860, _xludf.NA())</f>
        <v>#NAME?</v>
      </c>
      <c r="S1860" s="5">
        <f>IF($H1860="SI",$N1860, _xludf.NA())</f>
        <v>30310</v>
      </c>
      <c r="T1860" s="5" t="e">
        <f ca="1">IF($H1860="NO",$N1860, _xludf.NA())</f>
        <v>#NAME?</v>
      </c>
    </row>
    <row r="1861" spans="1:20" x14ac:dyDescent="0.3">
      <c r="A1861">
        <v>1860</v>
      </c>
      <c r="B1861" t="s">
        <v>15</v>
      </c>
      <c r="C1861">
        <v>359545</v>
      </c>
      <c r="D1861" t="s">
        <v>10</v>
      </c>
      <c r="E1861" t="s">
        <v>16</v>
      </c>
      <c r="F1861" t="s">
        <v>12</v>
      </c>
      <c r="G1861" t="s">
        <v>13</v>
      </c>
      <c r="H1861" t="s">
        <v>13</v>
      </c>
      <c r="I1861">
        <v>27</v>
      </c>
      <c r="J1861">
        <f>(moras__2[[#This Row],[EDAD]]-AVERAGE(I:I))/ _xlfn.STDEV.P(I:I)</f>
        <v>-1.052125415346203</v>
      </c>
      <c r="K1861" t="str">
        <f>IF(ABS(moras__2[[#This Row],[Z-Score de edad]])&gt;1.96, "Atípico","Normal")</f>
        <v>Normal</v>
      </c>
      <c r="L1861">
        <f>(moras__2[[#This Row],[SALARIO]]-AVERAGE(C:C)) / _xlfn.STDEV.P(C:C)</f>
        <v>-0.36747006790257952</v>
      </c>
      <c r="M1861" t="str">
        <f>IF(ABS(moras__2[[#This Row],[Z-Score de salario]])&gt;1.96, "Atípico", "Normal")</f>
        <v>Normal</v>
      </c>
      <c r="N1861" s="5">
        <f t="shared" si="87"/>
        <v>359545</v>
      </c>
      <c r="O1861" s="5">
        <f t="shared" si="88"/>
        <v>27</v>
      </c>
      <c r="P1861" s="5" t="str">
        <f t="shared" si="89"/>
        <v>ASALARIADO</v>
      </c>
      <c r="Q1861" s="5" t="e">
        <f ca="1">IF($H1861="SI", $O1861, _xludf.NA())</f>
        <v>#NAME?</v>
      </c>
      <c r="R1861" s="5">
        <f>IF($H1861="NO",$O1861, _xludf.NA())</f>
        <v>27</v>
      </c>
      <c r="S1861" s="5" t="e">
        <f ca="1">IF($H1861="SI",$N1861, _xludf.NA())</f>
        <v>#NAME?</v>
      </c>
      <c r="T1861" s="5">
        <f>IF($H1861="NO",$N1861, _xludf.NA())</f>
        <v>359545</v>
      </c>
    </row>
    <row r="1862" spans="1:20" x14ac:dyDescent="0.3">
      <c r="A1862">
        <v>1861</v>
      </c>
      <c r="B1862" t="s">
        <v>9</v>
      </c>
      <c r="C1862">
        <v>555920.49</v>
      </c>
      <c r="D1862" t="s">
        <v>10</v>
      </c>
      <c r="E1862" t="s">
        <v>16</v>
      </c>
      <c r="F1862" t="s">
        <v>12</v>
      </c>
      <c r="G1862" t="s">
        <v>12</v>
      </c>
      <c r="H1862" t="s">
        <v>13</v>
      </c>
      <c r="I1862">
        <v>47</v>
      </c>
      <c r="J1862">
        <f>(moras__2[[#This Row],[EDAD]]-AVERAGE(I:I))/ _xlfn.STDEV.P(I:I)</f>
        <v>0.35952244279950724</v>
      </c>
      <c r="K1862" t="str">
        <f>IF(ABS(moras__2[[#This Row],[Z-Score de edad]])&gt;1.96, "Atípico","Normal")</f>
        <v>Normal</v>
      </c>
      <c r="L1862">
        <f>(moras__2[[#This Row],[SALARIO]]-AVERAGE(C:C)) / _xlfn.STDEV.P(C:C)</f>
        <v>-0.1253066194429702</v>
      </c>
      <c r="M1862" t="str">
        <f>IF(ABS(moras__2[[#This Row],[Z-Score de salario]])&gt;1.96, "Atípico", "Normal")</f>
        <v>Normal</v>
      </c>
      <c r="N1862" s="5">
        <f t="shared" si="87"/>
        <v>555920.49</v>
      </c>
      <c r="O1862" s="5">
        <f t="shared" si="88"/>
        <v>47</v>
      </c>
      <c r="P1862" s="5" t="str">
        <f t="shared" si="89"/>
        <v>ASALARIADO</v>
      </c>
      <c r="Q1862" s="5" t="e">
        <f ca="1">IF($H1862="SI", $O1862, _xludf.NA())</f>
        <v>#NAME?</v>
      </c>
      <c r="R1862" s="5">
        <f>IF($H1862="NO",$O1862, _xludf.NA())</f>
        <v>47</v>
      </c>
      <c r="S1862" s="5" t="e">
        <f ca="1">IF($H1862="SI",$N1862, _xludf.NA())</f>
        <v>#NAME?</v>
      </c>
      <c r="T1862" s="5">
        <f>IF($H1862="NO",$N1862, _xludf.NA())</f>
        <v>555920.49</v>
      </c>
    </row>
    <row r="1863" spans="1:20" x14ac:dyDescent="0.3">
      <c r="A1863">
        <v>1862</v>
      </c>
      <c r="B1863" t="s">
        <v>15</v>
      </c>
      <c r="C1863">
        <v>297046</v>
      </c>
      <c r="D1863" t="s">
        <v>18</v>
      </c>
      <c r="E1863" t="s">
        <v>16</v>
      </c>
      <c r="F1863" t="s">
        <v>12</v>
      </c>
      <c r="G1863" t="s">
        <v>13</v>
      </c>
      <c r="H1863" t="s">
        <v>12</v>
      </c>
      <c r="I1863">
        <v>25</v>
      </c>
      <c r="J1863">
        <f>(moras__2[[#This Row],[EDAD]]-AVERAGE(I:I))/ _xlfn.STDEV.P(I:I)</f>
        <v>-1.193290201160774</v>
      </c>
      <c r="K1863" t="str">
        <f>IF(ABS(moras__2[[#This Row],[Z-Score de edad]])&gt;1.96, "Atípico","Normal")</f>
        <v>Normal</v>
      </c>
      <c r="L1863">
        <f>(moras__2[[#This Row],[SALARIO]]-AVERAGE(C:C)) / _xlfn.STDEV.P(C:C)</f>
        <v>-0.44454166866740574</v>
      </c>
      <c r="M1863" t="str">
        <f>IF(ABS(moras__2[[#This Row],[Z-Score de salario]])&gt;1.96, "Atípico", "Normal")</f>
        <v>Normal</v>
      </c>
      <c r="N1863" s="5">
        <f t="shared" si="87"/>
        <v>297046</v>
      </c>
      <c r="O1863" s="5">
        <f t="shared" si="88"/>
        <v>25</v>
      </c>
      <c r="P1863" s="5" t="str">
        <f t="shared" si="89"/>
        <v>TRABAJADOR INDEPENDIENTE</v>
      </c>
      <c r="Q1863" s="5">
        <f>IF($H1863="SI", $O1863, _xludf.NA())</f>
        <v>25</v>
      </c>
      <c r="R1863" s="5" t="e">
        <f ca="1">IF($H1863="NO",$O1863, _xludf.NA())</f>
        <v>#NAME?</v>
      </c>
      <c r="S1863" s="5">
        <f>IF($H1863="SI",$N1863, _xludf.NA())</f>
        <v>297046</v>
      </c>
      <c r="T1863" s="5" t="e">
        <f ca="1">IF($H1863="NO",$N1863, _xludf.NA())</f>
        <v>#NAME?</v>
      </c>
    </row>
    <row r="1864" spans="1:20" x14ac:dyDescent="0.3">
      <c r="A1864">
        <v>1863</v>
      </c>
      <c r="B1864" t="s">
        <v>9</v>
      </c>
      <c r="C1864">
        <v>317915.58</v>
      </c>
      <c r="D1864" t="s">
        <v>10</v>
      </c>
      <c r="E1864" t="s">
        <v>16</v>
      </c>
      <c r="F1864" t="s">
        <v>12</v>
      </c>
      <c r="G1864" t="s">
        <v>13</v>
      </c>
      <c r="H1864" t="s">
        <v>13</v>
      </c>
      <c r="I1864">
        <v>49</v>
      </c>
      <c r="J1864">
        <f>(moras__2[[#This Row],[EDAD]]-AVERAGE(I:I))/ _xlfn.STDEV.P(I:I)</f>
        <v>0.50068722861407822</v>
      </c>
      <c r="K1864" t="str">
        <f>IF(ABS(moras__2[[#This Row],[Z-Score de edad]])&gt;1.96, "Atípico","Normal")</f>
        <v>Normal</v>
      </c>
      <c r="L1864">
        <f>(moras__2[[#This Row],[SALARIO]]-AVERAGE(C:C)) / _xlfn.STDEV.P(C:C)</f>
        <v>-0.41880602589088767</v>
      </c>
      <c r="M1864" t="str">
        <f>IF(ABS(moras__2[[#This Row],[Z-Score de salario]])&gt;1.96, "Atípico", "Normal")</f>
        <v>Normal</v>
      </c>
      <c r="N1864" s="5">
        <f t="shared" si="87"/>
        <v>317915.58</v>
      </c>
      <c r="O1864" s="5">
        <f t="shared" si="88"/>
        <v>49</v>
      </c>
      <c r="P1864" s="5" t="str">
        <f t="shared" si="89"/>
        <v>ASALARIADO</v>
      </c>
      <c r="Q1864" s="5" t="e">
        <f ca="1">IF($H1864="SI", $O1864, _xludf.NA())</f>
        <v>#NAME?</v>
      </c>
      <c r="R1864" s="5">
        <f>IF($H1864="NO",$O1864, _xludf.NA())</f>
        <v>49</v>
      </c>
      <c r="S1864" s="5" t="e">
        <f ca="1">IF($H1864="SI",$N1864, _xludf.NA())</f>
        <v>#NAME?</v>
      </c>
      <c r="T1864" s="5">
        <f>IF($H1864="NO",$N1864, _xludf.NA())</f>
        <v>317915.58</v>
      </c>
    </row>
    <row r="1865" spans="1:20" x14ac:dyDescent="0.3">
      <c r="A1865">
        <v>1864</v>
      </c>
      <c r="B1865" t="s">
        <v>9</v>
      </c>
      <c r="C1865">
        <v>297045</v>
      </c>
      <c r="D1865" t="s">
        <v>17</v>
      </c>
      <c r="E1865" t="s">
        <v>16</v>
      </c>
      <c r="F1865" t="s">
        <v>12</v>
      </c>
      <c r="G1865" t="s">
        <v>13</v>
      </c>
      <c r="H1865" t="s">
        <v>12</v>
      </c>
      <c r="I1865">
        <v>49</v>
      </c>
      <c r="J1865">
        <f>(moras__2[[#This Row],[EDAD]]-AVERAGE(I:I))/ _xlfn.STDEV.P(I:I)</f>
        <v>0.50068722861407822</v>
      </c>
      <c r="K1865" t="str">
        <f>IF(ABS(moras__2[[#This Row],[Z-Score de edad]])&gt;1.96, "Atípico","Normal")</f>
        <v>Normal</v>
      </c>
      <c r="L1865">
        <f>(moras__2[[#This Row],[SALARIO]]-AVERAGE(C:C)) / _xlfn.STDEV.P(C:C)</f>
        <v>-0.44454290183274864</v>
      </c>
      <c r="M1865" t="str">
        <f>IF(ABS(moras__2[[#This Row],[Z-Score de salario]])&gt;1.96, "Atípico", "Normal")</f>
        <v>Normal</v>
      </c>
      <c r="N1865" s="5">
        <f t="shared" si="87"/>
        <v>297045</v>
      </c>
      <c r="O1865" s="5">
        <f t="shared" si="88"/>
        <v>49</v>
      </c>
      <c r="P1865" s="5" t="str">
        <f t="shared" si="89"/>
        <v>ASEGURADO VOLUNTARIO</v>
      </c>
      <c r="Q1865" s="5">
        <f>IF($H1865="SI", $O1865, _xludf.NA())</f>
        <v>49</v>
      </c>
      <c r="R1865" s="5" t="e">
        <f ca="1">IF($H1865="NO",$O1865, _xludf.NA())</f>
        <v>#NAME?</v>
      </c>
      <c r="S1865" s="5">
        <f>IF($H1865="SI",$N1865, _xludf.NA())</f>
        <v>297045</v>
      </c>
      <c r="T1865" s="5" t="e">
        <f ca="1">IF($H1865="NO",$N1865, _xludf.NA())</f>
        <v>#NAME?</v>
      </c>
    </row>
    <row r="1866" spans="1:20" x14ac:dyDescent="0.3">
      <c r="A1866">
        <v>1865</v>
      </c>
      <c r="B1866" t="s">
        <v>15</v>
      </c>
      <c r="C1866">
        <v>1094119.6000000001</v>
      </c>
      <c r="D1866" t="s">
        <v>10</v>
      </c>
      <c r="E1866" t="s">
        <v>11</v>
      </c>
      <c r="F1866" t="s">
        <v>12</v>
      </c>
      <c r="G1866" t="s">
        <v>13</v>
      </c>
      <c r="H1866" t="s">
        <v>13</v>
      </c>
      <c r="I1866">
        <v>49</v>
      </c>
      <c r="J1866">
        <f>(moras__2[[#This Row],[EDAD]]-AVERAGE(I:I))/ _xlfn.STDEV.P(I:I)</f>
        <v>0.50068722861407822</v>
      </c>
      <c r="K1866" t="str">
        <f>IF(ABS(moras__2[[#This Row],[Z-Score de edad]])&gt;1.96, "Atípico","Normal")</f>
        <v>Normal</v>
      </c>
      <c r="L1866">
        <f>(moras__2[[#This Row],[SALARIO]]-AVERAGE(C:C)) / _xlfn.STDEV.P(C:C)</f>
        <v>0.53838187057934705</v>
      </c>
      <c r="M1866" t="str">
        <f>IF(ABS(moras__2[[#This Row],[Z-Score de salario]])&gt;1.96, "Atípico", "Normal")</f>
        <v>Normal</v>
      </c>
      <c r="N1866" s="5">
        <f t="shared" si="87"/>
        <v>1094119.6000000001</v>
      </c>
      <c r="O1866" s="5">
        <f t="shared" si="88"/>
        <v>49</v>
      </c>
      <c r="P1866" s="5" t="str">
        <f t="shared" si="89"/>
        <v>ASALARIADO</v>
      </c>
      <c r="Q1866" s="5" t="e">
        <f ca="1">IF($H1866="SI", $O1866, _xludf.NA())</f>
        <v>#NAME?</v>
      </c>
      <c r="R1866" s="5">
        <f>IF($H1866="NO",$O1866, _xludf.NA())</f>
        <v>49</v>
      </c>
      <c r="S1866" s="5" t="e">
        <f ca="1">IF($H1866="SI",$N1866, _xludf.NA())</f>
        <v>#NAME?</v>
      </c>
      <c r="T1866" s="5">
        <f>IF($H1866="NO",$N1866, _xludf.NA())</f>
        <v>1094119.6000000001</v>
      </c>
    </row>
    <row r="1867" spans="1:20" x14ac:dyDescent="0.3">
      <c r="A1867">
        <v>1866</v>
      </c>
      <c r="B1867" t="s">
        <v>9</v>
      </c>
      <c r="C1867">
        <v>276587</v>
      </c>
      <c r="D1867" t="s">
        <v>10</v>
      </c>
      <c r="E1867" t="s">
        <v>16</v>
      </c>
      <c r="F1867" t="s">
        <v>12</v>
      </c>
      <c r="G1867" t="s">
        <v>13</v>
      </c>
      <c r="H1867" t="s">
        <v>13</v>
      </c>
      <c r="I1867">
        <v>34</v>
      </c>
      <c r="J1867">
        <f>(moras__2[[#This Row],[EDAD]]-AVERAGE(I:I))/ _xlfn.STDEV.P(I:I)</f>
        <v>-0.55804866499520445</v>
      </c>
      <c r="K1867" t="str">
        <f>IF(ABS(moras__2[[#This Row],[Z-Score de edad]])&gt;1.96, "Atípico","Normal")</f>
        <v>Normal</v>
      </c>
      <c r="L1867">
        <f>(moras__2[[#This Row],[SALARIO]]-AVERAGE(C:C)) / _xlfn.STDEV.P(C:C)</f>
        <v>-0.46977099841744302</v>
      </c>
      <c r="M1867" t="str">
        <f>IF(ABS(moras__2[[#This Row],[Z-Score de salario]])&gt;1.96, "Atípico", "Normal")</f>
        <v>Normal</v>
      </c>
      <c r="N1867" s="5">
        <f t="shared" si="87"/>
        <v>276587</v>
      </c>
      <c r="O1867" s="5">
        <f t="shared" si="88"/>
        <v>34</v>
      </c>
      <c r="P1867" s="5" t="str">
        <f t="shared" si="89"/>
        <v>ASALARIADO</v>
      </c>
      <c r="Q1867" s="5" t="e">
        <f ca="1">IF($H1867="SI", $O1867, _xludf.NA())</f>
        <v>#NAME?</v>
      </c>
      <c r="R1867" s="5">
        <f>IF($H1867="NO",$O1867, _xludf.NA())</f>
        <v>34</v>
      </c>
      <c r="S1867" s="5" t="e">
        <f ca="1">IF($H1867="SI",$N1867, _xludf.NA())</f>
        <v>#NAME?</v>
      </c>
      <c r="T1867" s="5">
        <f>IF($H1867="NO",$N1867, _xludf.NA())</f>
        <v>276587</v>
      </c>
    </row>
    <row r="1868" spans="1:20" x14ac:dyDescent="0.3">
      <c r="A1868">
        <v>1867</v>
      </c>
      <c r="B1868" t="s">
        <v>9</v>
      </c>
      <c r="C1868">
        <v>918351.77</v>
      </c>
      <c r="D1868" t="s">
        <v>10</v>
      </c>
      <c r="E1868" t="s">
        <v>16</v>
      </c>
      <c r="F1868" t="s">
        <v>12</v>
      </c>
      <c r="G1868" t="s">
        <v>13</v>
      </c>
      <c r="H1868" t="s">
        <v>13</v>
      </c>
      <c r="I1868">
        <v>33</v>
      </c>
      <c r="J1868">
        <f>(moras__2[[#This Row],[EDAD]]-AVERAGE(I:I))/ _xlfn.STDEV.P(I:I)</f>
        <v>-0.62863105790248996</v>
      </c>
      <c r="K1868" t="str">
        <f>IF(ABS(moras__2[[#This Row],[Z-Score de edad]])&gt;1.96, "Atípico","Normal")</f>
        <v>Normal</v>
      </c>
      <c r="L1868">
        <f>(moras__2[[#This Row],[SALARIO]]-AVERAGE(C:C)) / _xlfn.STDEV.P(C:C)</f>
        <v>0.32163107422964782</v>
      </c>
      <c r="M1868" t="str">
        <f>IF(ABS(moras__2[[#This Row],[Z-Score de salario]])&gt;1.96, "Atípico", "Normal")</f>
        <v>Normal</v>
      </c>
      <c r="N1868" s="5">
        <f t="shared" si="87"/>
        <v>918351.77</v>
      </c>
      <c r="O1868" s="5">
        <f t="shared" si="88"/>
        <v>33</v>
      </c>
      <c r="P1868" s="5" t="str">
        <f t="shared" si="89"/>
        <v>ASALARIADO</v>
      </c>
      <c r="Q1868" s="5" t="e">
        <f ca="1">IF($H1868="SI", $O1868, _xludf.NA())</f>
        <v>#NAME?</v>
      </c>
      <c r="R1868" s="5">
        <f>IF($H1868="NO",$O1868, _xludf.NA())</f>
        <v>33</v>
      </c>
      <c r="S1868" s="5" t="e">
        <f ca="1">IF($H1868="SI",$N1868, _xludf.NA())</f>
        <v>#NAME?</v>
      </c>
      <c r="T1868" s="5">
        <f>IF($H1868="NO",$N1868, _xludf.NA())</f>
        <v>918351.77</v>
      </c>
    </row>
    <row r="1869" spans="1:20" x14ac:dyDescent="0.3">
      <c r="A1869">
        <v>1868</v>
      </c>
      <c r="B1869" t="s">
        <v>9</v>
      </c>
      <c r="C1869">
        <v>639148</v>
      </c>
      <c r="D1869" t="s">
        <v>18</v>
      </c>
      <c r="E1869" t="s">
        <v>16</v>
      </c>
      <c r="F1869" t="s">
        <v>12</v>
      </c>
      <c r="G1869" t="s">
        <v>13</v>
      </c>
      <c r="H1869" t="s">
        <v>12</v>
      </c>
      <c r="I1869">
        <v>57</v>
      </c>
      <c r="J1869">
        <f>(moras__2[[#This Row],[EDAD]]-AVERAGE(I:I))/ _xlfn.STDEV.P(I:I)</f>
        <v>1.0653463718723624</v>
      </c>
      <c r="K1869" t="str">
        <f>IF(ABS(moras__2[[#This Row],[Z-Score de edad]])&gt;1.96, "Atípico","Normal")</f>
        <v>Normal</v>
      </c>
      <c r="L1869">
        <f>(moras__2[[#This Row],[SALARIO]]-AVERAGE(C:C)) / _xlfn.STDEV.P(C:C)</f>
        <v>-2.2673338536546354E-2</v>
      </c>
      <c r="M1869" t="str">
        <f>IF(ABS(moras__2[[#This Row],[Z-Score de salario]])&gt;1.96, "Atípico", "Normal")</f>
        <v>Normal</v>
      </c>
      <c r="N1869" s="5">
        <f t="shared" si="87"/>
        <v>639148</v>
      </c>
      <c r="O1869" s="5">
        <f t="shared" si="88"/>
        <v>57</v>
      </c>
      <c r="P1869" s="5" t="str">
        <f t="shared" si="89"/>
        <v>TRABAJADOR INDEPENDIENTE</v>
      </c>
      <c r="Q1869" s="5">
        <f>IF($H1869="SI", $O1869, _xludf.NA())</f>
        <v>57</v>
      </c>
      <c r="R1869" s="5" t="e">
        <f ca="1">IF($H1869="NO",$O1869, _xludf.NA())</f>
        <v>#NAME?</v>
      </c>
      <c r="S1869" s="5">
        <f>IF($H1869="SI",$N1869, _xludf.NA())</f>
        <v>639148</v>
      </c>
      <c r="T1869" s="5" t="e">
        <f ca="1">IF($H1869="NO",$N1869, _xludf.NA())</f>
        <v>#NAME?</v>
      </c>
    </row>
    <row r="1870" spans="1:20" x14ac:dyDescent="0.3">
      <c r="A1870">
        <v>1869</v>
      </c>
      <c r="B1870" t="s">
        <v>9</v>
      </c>
      <c r="C1870">
        <v>414225.5</v>
      </c>
      <c r="D1870" t="s">
        <v>10</v>
      </c>
      <c r="E1870" t="s">
        <v>16</v>
      </c>
      <c r="F1870" t="s">
        <v>12</v>
      </c>
      <c r="G1870" t="s">
        <v>13</v>
      </c>
      <c r="H1870" t="s">
        <v>13</v>
      </c>
      <c r="I1870">
        <v>63</v>
      </c>
      <c r="J1870">
        <f>(moras__2[[#This Row],[EDAD]]-AVERAGE(I:I))/ _xlfn.STDEV.P(I:I)</f>
        <v>1.4888407293160755</v>
      </c>
      <c r="K1870" t="str">
        <f>IF(ABS(moras__2[[#This Row],[Z-Score de edad]])&gt;1.96, "Atípico","Normal")</f>
        <v>Normal</v>
      </c>
      <c r="L1870">
        <f>(moras__2[[#This Row],[SALARIO]]-AVERAGE(C:C)) / _xlfn.STDEV.P(C:C)</f>
        <v>-0.30003997037108177</v>
      </c>
      <c r="M1870" t="str">
        <f>IF(ABS(moras__2[[#This Row],[Z-Score de salario]])&gt;1.96, "Atípico", "Normal")</f>
        <v>Normal</v>
      </c>
      <c r="N1870" s="5">
        <f t="shared" si="87"/>
        <v>414225.5</v>
      </c>
      <c r="O1870" s="5">
        <f t="shared" si="88"/>
        <v>63</v>
      </c>
      <c r="P1870" s="5" t="str">
        <f t="shared" si="89"/>
        <v>ASALARIADO</v>
      </c>
      <c r="Q1870" s="5" t="e">
        <f ca="1">IF($H1870="SI", $O1870, _xludf.NA())</f>
        <v>#NAME?</v>
      </c>
      <c r="R1870" s="5">
        <f>IF($H1870="NO",$O1870, _xludf.NA())</f>
        <v>63</v>
      </c>
      <c r="S1870" s="5" t="e">
        <f ca="1">IF($H1870="SI",$N1870, _xludf.NA())</f>
        <v>#NAME?</v>
      </c>
      <c r="T1870" s="5">
        <f>IF($H1870="NO",$N1870, _xludf.NA())</f>
        <v>414225.5</v>
      </c>
    </row>
    <row r="1871" spans="1:20" x14ac:dyDescent="0.3">
      <c r="A1871">
        <v>1870</v>
      </c>
      <c r="B1871" t="s">
        <v>9</v>
      </c>
      <c r="C1871">
        <v>85219.45</v>
      </c>
      <c r="D1871" t="s">
        <v>10</v>
      </c>
      <c r="E1871" t="s">
        <v>16</v>
      </c>
      <c r="F1871" t="s">
        <v>12</v>
      </c>
      <c r="G1871" t="s">
        <v>13</v>
      </c>
      <c r="H1871" t="s">
        <v>13</v>
      </c>
      <c r="I1871">
        <v>47</v>
      </c>
      <c r="J1871">
        <f>(moras__2[[#This Row],[EDAD]]-AVERAGE(I:I))/ _xlfn.STDEV.P(I:I)</f>
        <v>0.35952244279950724</v>
      </c>
      <c r="K1871" t="str">
        <f>IF(ABS(moras__2[[#This Row],[Z-Score de edad]])&gt;1.96, "Atípico","Normal")</f>
        <v>Normal</v>
      </c>
      <c r="L1871">
        <f>(moras__2[[#This Row],[SALARIO]]-AVERAGE(C:C)) / _xlfn.STDEV.P(C:C)</f>
        <v>-0.70575882882981644</v>
      </c>
      <c r="M1871" t="str">
        <f>IF(ABS(moras__2[[#This Row],[Z-Score de salario]])&gt;1.96, "Atípico", "Normal")</f>
        <v>Normal</v>
      </c>
      <c r="N1871" s="5">
        <f t="shared" si="87"/>
        <v>85219.45</v>
      </c>
      <c r="O1871" s="5">
        <f t="shared" si="88"/>
        <v>47</v>
      </c>
      <c r="P1871" s="5" t="str">
        <f t="shared" si="89"/>
        <v>ASALARIADO</v>
      </c>
      <c r="Q1871" s="5" t="e">
        <f ca="1">IF($H1871="SI", $O1871, _xludf.NA())</f>
        <v>#NAME?</v>
      </c>
      <c r="R1871" s="5">
        <f>IF($H1871="NO",$O1871, _xludf.NA())</f>
        <v>47</v>
      </c>
      <c r="S1871" s="5" t="e">
        <f ca="1">IF($H1871="SI",$N1871, _xludf.NA())</f>
        <v>#NAME?</v>
      </c>
      <c r="T1871" s="5">
        <f>IF($H1871="NO",$N1871, _xludf.NA())</f>
        <v>85219.45</v>
      </c>
    </row>
    <row r="1872" spans="1:20" x14ac:dyDescent="0.3">
      <c r="A1872">
        <v>1871</v>
      </c>
      <c r="B1872" t="s">
        <v>9</v>
      </c>
      <c r="C1872">
        <v>399647</v>
      </c>
      <c r="D1872" t="s">
        <v>18</v>
      </c>
      <c r="E1872" t="s">
        <v>16</v>
      </c>
      <c r="F1872" t="s">
        <v>12</v>
      </c>
      <c r="G1872" t="s">
        <v>13</v>
      </c>
      <c r="H1872" t="s">
        <v>13</v>
      </c>
      <c r="I1872">
        <v>58</v>
      </c>
      <c r="J1872">
        <f>(moras__2[[#This Row],[EDAD]]-AVERAGE(I:I))/ _xlfn.STDEV.P(I:I)</f>
        <v>1.1359287647796479</v>
      </c>
      <c r="K1872" t="str">
        <f>IF(ABS(moras__2[[#This Row],[Z-Score de edad]])&gt;1.96, "Atípico","Normal")</f>
        <v>Normal</v>
      </c>
      <c r="L1872">
        <f>(moras__2[[#This Row],[SALARIO]]-AVERAGE(C:C)) / _xlfn.STDEV.P(C:C)</f>
        <v>-0.31801767132229725</v>
      </c>
      <c r="M1872" t="str">
        <f>IF(ABS(moras__2[[#This Row],[Z-Score de salario]])&gt;1.96, "Atípico", "Normal")</f>
        <v>Normal</v>
      </c>
      <c r="N1872" s="5">
        <f t="shared" si="87"/>
        <v>399647</v>
      </c>
      <c r="O1872" s="5">
        <f t="shared" si="88"/>
        <v>58</v>
      </c>
      <c r="P1872" s="5" t="str">
        <f t="shared" si="89"/>
        <v>TRABAJADOR INDEPENDIENTE</v>
      </c>
      <c r="Q1872" s="5" t="e">
        <f ca="1">IF($H1872="SI", $O1872, _xludf.NA())</f>
        <v>#NAME?</v>
      </c>
      <c r="R1872" s="5">
        <f>IF($H1872="NO",$O1872, _xludf.NA())</f>
        <v>58</v>
      </c>
      <c r="S1872" s="5" t="e">
        <f ca="1">IF($H1872="SI",$N1872, _xludf.NA())</f>
        <v>#NAME?</v>
      </c>
      <c r="T1872" s="5">
        <f>IF($H1872="NO",$N1872, _xludf.NA())</f>
        <v>399647</v>
      </c>
    </row>
    <row r="1873" spans="1:20" x14ac:dyDescent="0.3">
      <c r="A1873">
        <v>1872</v>
      </c>
      <c r="B1873" t="s">
        <v>15</v>
      </c>
      <c r="C1873">
        <v>574387.6</v>
      </c>
      <c r="D1873" t="s">
        <v>10</v>
      </c>
      <c r="E1873" t="s">
        <v>11</v>
      </c>
      <c r="F1873" t="s">
        <v>12</v>
      </c>
      <c r="G1873" t="s">
        <v>13</v>
      </c>
      <c r="H1873" t="s">
        <v>13</v>
      </c>
      <c r="I1873">
        <v>54</v>
      </c>
      <c r="J1873">
        <f>(moras__2[[#This Row],[EDAD]]-AVERAGE(I:I))/ _xlfn.STDEV.P(I:I)</f>
        <v>0.85359919315050581</v>
      </c>
      <c r="K1873" t="str">
        <f>IF(ABS(moras__2[[#This Row],[Z-Score de edad]])&gt;1.96, "Atípico","Normal")</f>
        <v>Normal</v>
      </c>
      <c r="L1873">
        <f>(moras__2[[#This Row],[SALARIO]]-AVERAGE(C:C)) / _xlfn.STDEV.P(C:C)</f>
        <v>-0.10253361940776756</v>
      </c>
      <c r="M1873" t="str">
        <f>IF(ABS(moras__2[[#This Row],[Z-Score de salario]])&gt;1.96, "Atípico", "Normal")</f>
        <v>Normal</v>
      </c>
      <c r="N1873" s="5">
        <f t="shared" si="87"/>
        <v>574387.6</v>
      </c>
      <c r="O1873" s="5">
        <f t="shared" si="88"/>
        <v>54</v>
      </c>
      <c r="P1873" s="5" t="str">
        <f t="shared" si="89"/>
        <v>ASALARIADO</v>
      </c>
      <c r="Q1873" s="5" t="e">
        <f ca="1">IF($H1873="SI", $O1873, _xludf.NA())</f>
        <v>#NAME?</v>
      </c>
      <c r="R1873" s="5">
        <f>IF($H1873="NO",$O1873, _xludf.NA())</f>
        <v>54</v>
      </c>
      <c r="S1873" s="5" t="e">
        <f ca="1">IF($H1873="SI",$N1873, _xludf.NA())</f>
        <v>#NAME?</v>
      </c>
      <c r="T1873" s="5">
        <f>IF($H1873="NO",$N1873, _xludf.NA())</f>
        <v>574387.6</v>
      </c>
    </row>
    <row r="1874" spans="1:20" x14ac:dyDescent="0.3">
      <c r="A1874">
        <v>1873</v>
      </c>
      <c r="B1874" t="s">
        <v>15</v>
      </c>
      <c r="C1874">
        <v>550988.74</v>
      </c>
      <c r="D1874" t="s">
        <v>10</v>
      </c>
      <c r="E1874" t="s">
        <v>11</v>
      </c>
      <c r="F1874" t="s">
        <v>12</v>
      </c>
      <c r="G1874" t="s">
        <v>13</v>
      </c>
      <c r="H1874" t="s">
        <v>13</v>
      </c>
      <c r="I1874">
        <v>47</v>
      </c>
      <c r="J1874">
        <f>(moras__2[[#This Row],[EDAD]]-AVERAGE(I:I))/ _xlfn.STDEV.P(I:I)</f>
        <v>0.35952244279950724</v>
      </c>
      <c r="K1874" t="str">
        <f>IF(ABS(moras__2[[#This Row],[Z-Score de edad]])&gt;1.96, "Atípico","Normal")</f>
        <v>Normal</v>
      </c>
      <c r="L1874">
        <f>(moras__2[[#This Row],[SALARIO]]-AVERAGE(C:C)) / _xlfn.STDEV.P(C:C)</f>
        <v>-0.13138828262273197</v>
      </c>
      <c r="M1874" t="str">
        <f>IF(ABS(moras__2[[#This Row],[Z-Score de salario]])&gt;1.96, "Atípico", "Normal")</f>
        <v>Normal</v>
      </c>
      <c r="N1874" s="5">
        <f t="shared" si="87"/>
        <v>550988.74</v>
      </c>
      <c r="O1874" s="5">
        <f t="shared" si="88"/>
        <v>47</v>
      </c>
      <c r="P1874" s="5" t="str">
        <f t="shared" si="89"/>
        <v>ASALARIADO</v>
      </c>
      <c r="Q1874" s="5" t="e">
        <f ca="1">IF($H1874="SI", $O1874, _xludf.NA())</f>
        <v>#NAME?</v>
      </c>
      <c r="R1874" s="5">
        <f>IF($H1874="NO",$O1874, _xludf.NA())</f>
        <v>47</v>
      </c>
      <c r="S1874" s="5" t="e">
        <f ca="1">IF($H1874="SI",$N1874, _xludf.NA())</f>
        <v>#NAME?</v>
      </c>
      <c r="T1874" s="5">
        <f>IF($H1874="NO",$N1874, _xludf.NA())</f>
        <v>550988.74</v>
      </c>
    </row>
    <row r="1875" spans="1:20" x14ac:dyDescent="0.3">
      <c r="A1875">
        <v>1874</v>
      </c>
      <c r="B1875" t="s">
        <v>9</v>
      </c>
      <c r="C1875">
        <v>738540</v>
      </c>
      <c r="D1875" t="s">
        <v>10</v>
      </c>
      <c r="E1875" t="s">
        <v>16</v>
      </c>
      <c r="F1875" t="s">
        <v>12</v>
      </c>
      <c r="G1875" t="s">
        <v>13</v>
      </c>
      <c r="H1875" t="s">
        <v>13</v>
      </c>
      <c r="I1875">
        <v>36</v>
      </c>
      <c r="J1875">
        <f>(moras__2[[#This Row],[EDAD]]-AVERAGE(I:I))/ _xlfn.STDEV.P(I:I)</f>
        <v>-0.41688387918063341</v>
      </c>
      <c r="K1875" t="str">
        <f>IF(ABS(moras__2[[#This Row],[Z-Score de edad]])&gt;1.96, "Atípico","Normal")</f>
        <v>Normal</v>
      </c>
      <c r="L1875">
        <f>(moras__2[[#This Row],[SALARIO]]-AVERAGE(C:C)) / _xlfn.STDEV.P(C:C)</f>
        <v>9.9893431223251533E-2</v>
      </c>
      <c r="M1875" t="str">
        <f>IF(ABS(moras__2[[#This Row],[Z-Score de salario]])&gt;1.96, "Atípico", "Normal")</f>
        <v>Normal</v>
      </c>
      <c r="N1875" s="5">
        <f t="shared" si="87"/>
        <v>738540</v>
      </c>
      <c r="O1875" s="5">
        <f t="shared" si="88"/>
        <v>36</v>
      </c>
      <c r="P1875" s="5" t="str">
        <f t="shared" si="89"/>
        <v>ASALARIADO</v>
      </c>
      <c r="Q1875" s="5" t="e">
        <f ca="1">IF($H1875="SI", $O1875, _xludf.NA())</f>
        <v>#NAME?</v>
      </c>
      <c r="R1875" s="5">
        <f>IF($H1875="NO",$O1875, _xludf.NA())</f>
        <v>36</v>
      </c>
      <c r="S1875" s="5" t="e">
        <f ca="1">IF($H1875="SI",$N1875, _xludf.NA())</f>
        <v>#NAME?</v>
      </c>
      <c r="T1875" s="5">
        <f>IF($H1875="NO",$N1875, _xludf.NA())</f>
        <v>738540</v>
      </c>
    </row>
    <row r="1876" spans="1:20" x14ac:dyDescent="0.3">
      <c r="A1876">
        <v>1875</v>
      </c>
      <c r="B1876" t="s">
        <v>15</v>
      </c>
      <c r="C1876">
        <v>955500</v>
      </c>
      <c r="D1876" t="s">
        <v>10</v>
      </c>
      <c r="E1876" t="s">
        <v>16</v>
      </c>
      <c r="F1876" t="s">
        <v>12</v>
      </c>
      <c r="G1876" t="s">
        <v>13</v>
      </c>
      <c r="H1876" t="s">
        <v>13</v>
      </c>
      <c r="I1876">
        <v>45</v>
      </c>
      <c r="J1876">
        <f>(moras__2[[#This Row],[EDAD]]-AVERAGE(I:I))/ _xlfn.STDEV.P(I:I)</f>
        <v>0.2183576569849362</v>
      </c>
      <c r="K1876" t="str">
        <f>IF(ABS(moras__2[[#This Row],[Z-Score de edad]])&gt;1.96, "Atípico","Normal")</f>
        <v>Normal</v>
      </c>
      <c r="L1876">
        <f>(moras__2[[#This Row],[SALARIO]]-AVERAGE(C:C)) / _xlfn.STDEV.P(C:C)</f>
        <v>0.36744098401508341</v>
      </c>
      <c r="M1876" t="str">
        <f>IF(ABS(moras__2[[#This Row],[Z-Score de salario]])&gt;1.96, "Atípico", "Normal")</f>
        <v>Normal</v>
      </c>
      <c r="N1876" s="5">
        <f t="shared" si="87"/>
        <v>955500</v>
      </c>
      <c r="O1876" s="5">
        <f t="shared" si="88"/>
        <v>45</v>
      </c>
      <c r="P1876" s="5" t="str">
        <f t="shared" si="89"/>
        <v>ASALARIADO</v>
      </c>
      <c r="Q1876" s="5" t="e">
        <f ca="1">IF($H1876="SI", $O1876, _xludf.NA())</f>
        <v>#NAME?</v>
      </c>
      <c r="R1876" s="5">
        <f>IF($H1876="NO",$O1876, _xludf.NA())</f>
        <v>45</v>
      </c>
      <c r="S1876" s="5" t="e">
        <f ca="1">IF($H1876="SI",$N1876, _xludf.NA())</f>
        <v>#NAME?</v>
      </c>
      <c r="T1876" s="5">
        <f>IF($H1876="NO",$N1876, _xludf.NA())</f>
        <v>955500</v>
      </c>
    </row>
    <row r="1877" spans="1:20" x14ac:dyDescent="0.3">
      <c r="A1877">
        <v>1876</v>
      </c>
      <c r="B1877" t="s">
        <v>9</v>
      </c>
      <c r="C1877">
        <v>522287.6</v>
      </c>
      <c r="D1877" t="s">
        <v>10</v>
      </c>
      <c r="E1877" t="s">
        <v>16</v>
      </c>
      <c r="F1877" t="s">
        <v>12</v>
      </c>
      <c r="G1877" t="s">
        <v>13</v>
      </c>
      <c r="H1877" t="s">
        <v>13</v>
      </c>
      <c r="I1877">
        <v>36</v>
      </c>
      <c r="J1877">
        <f>(moras__2[[#This Row],[EDAD]]-AVERAGE(I:I))/ _xlfn.STDEV.P(I:I)</f>
        <v>-0.41688387918063341</v>
      </c>
      <c r="K1877" t="str">
        <f>IF(ABS(moras__2[[#This Row],[Z-Score de edad]])&gt;1.96, "Atípico","Normal")</f>
        <v>Normal</v>
      </c>
      <c r="L1877">
        <f>(moras__2[[#This Row],[SALARIO]]-AVERAGE(C:C)) / _xlfn.STDEV.P(C:C)</f>
        <v>-0.16678153377195654</v>
      </c>
      <c r="M1877" t="str">
        <f>IF(ABS(moras__2[[#This Row],[Z-Score de salario]])&gt;1.96, "Atípico", "Normal")</f>
        <v>Normal</v>
      </c>
      <c r="N1877" s="5">
        <f t="shared" si="87"/>
        <v>522287.6</v>
      </c>
      <c r="O1877" s="5">
        <f t="shared" si="88"/>
        <v>36</v>
      </c>
      <c r="P1877" s="5" t="str">
        <f t="shared" si="89"/>
        <v>ASALARIADO</v>
      </c>
      <c r="Q1877" s="5" t="e">
        <f ca="1">IF($H1877="SI", $O1877, _xludf.NA())</f>
        <v>#NAME?</v>
      </c>
      <c r="R1877" s="5">
        <f>IF($H1877="NO",$O1877, _xludf.NA())</f>
        <v>36</v>
      </c>
      <c r="S1877" s="5" t="e">
        <f ca="1">IF($H1877="SI",$N1877, _xludf.NA())</f>
        <v>#NAME?</v>
      </c>
      <c r="T1877" s="5">
        <f>IF($H1877="NO",$N1877, _xludf.NA())</f>
        <v>522287.6</v>
      </c>
    </row>
    <row r="1878" spans="1:20" x14ac:dyDescent="0.3">
      <c r="A1878">
        <v>1877</v>
      </c>
      <c r="B1878" t="s">
        <v>15</v>
      </c>
      <c r="C1878">
        <v>342968.37</v>
      </c>
      <c r="D1878" t="s">
        <v>10</v>
      </c>
      <c r="E1878" t="s">
        <v>16</v>
      </c>
      <c r="F1878" t="s">
        <v>12</v>
      </c>
      <c r="G1878" t="s">
        <v>13</v>
      </c>
      <c r="H1878" t="s">
        <v>13</v>
      </c>
      <c r="I1878">
        <v>43</v>
      </c>
      <c r="J1878">
        <f>(moras__2[[#This Row],[EDAD]]-AVERAGE(I:I))/ _xlfn.STDEV.P(I:I)</f>
        <v>7.7192871170365177E-2</v>
      </c>
      <c r="K1878" t="str">
        <f>IF(ABS(moras__2[[#This Row],[Z-Score de edad]])&gt;1.96, "Atípico","Normal")</f>
        <v>Normal</v>
      </c>
      <c r="L1878">
        <f>(moras__2[[#This Row],[SALARIO]]-AVERAGE(C:C)) / _xlfn.STDEV.P(C:C)</f>
        <v>-0.38791179352036931</v>
      </c>
      <c r="M1878" t="str">
        <f>IF(ABS(moras__2[[#This Row],[Z-Score de salario]])&gt;1.96, "Atípico", "Normal")</f>
        <v>Normal</v>
      </c>
      <c r="N1878" s="5">
        <f t="shared" si="87"/>
        <v>342968.37</v>
      </c>
      <c r="O1878" s="5">
        <f t="shared" si="88"/>
        <v>43</v>
      </c>
      <c r="P1878" s="5" t="str">
        <f t="shared" si="89"/>
        <v>ASALARIADO</v>
      </c>
      <c r="Q1878" s="5" t="e">
        <f ca="1">IF($H1878="SI", $O1878, _xludf.NA())</f>
        <v>#NAME?</v>
      </c>
      <c r="R1878" s="5">
        <f>IF($H1878="NO",$O1878, _xludf.NA())</f>
        <v>43</v>
      </c>
      <c r="S1878" s="5" t="e">
        <f ca="1">IF($H1878="SI",$N1878, _xludf.NA())</f>
        <v>#NAME?</v>
      </c>
      <c r="T1878" s="5">
        <f>IF($H1878="NO",$N1878, _xludf.NA())</f>
        <v>342968.37</v>
      </c>
    </row>
    <row r="1879" spans="1:20" x14ac:dyDescent="0.3">
      <c r="A1879">
        <v>1878</v>
      </c>
      <c r="B1879" t="s">
        <v>15</v>
      </c>
      <c r="C1879">
        <v>619612</v>
      </c>
      <c r="D1879" t="s">
        <v>18</v>
      </c>
      <c r="E1879" t="s">
        <v>16</v>
      </c>
      <c r="F1879" t="s">
        <v>12</v>
      </c>
      <c r="G1879" t="s">
        <v>13</v>
      </c>
      <c r="H1879" t="s">
        <v>13</v>
      </c>
      <c r="I1879">
        <v>40</v>
      </c>
      <c r="J1879">
        <f>(moras__2[[#This Row],[EDAD]]-AVERAGE(I:I))/ _xlfn.STDEV.P(I:I)</f>
        <v>-0.13455430755149136</v>
      </c>
      <c r="K1879" t="str">
        <f>IF(ABS(moras__2[[#This Row],[Z-Score de edad]])&gt;1.96, "Atípico","Normal")</f>
        <v>Normal</v>
      </c>
      <c r="L1879">
        <f>(moras__2[[#This Row],[SALARIO]]-AVERAGE(C:C)) / _xlfn.STDEV.P(C:C)</f>
        <v>-4.6764456675102893E-2</v>
      </c>
      <c r="M1879" t="str">
        <f>IF(ABS(moras__2[[#This Row],[Z-Score de salario]])&gt;1.96, "Atípico", "Normal")</f>
        <v>Normal</v>
      </c>
      <c r="N1879" s="5">
        <f t="shared" si="87"/>
        <v>619612</v>
      </c>
      <c r="O1879" s="5">
        <f t="shared" si="88"/>
        <v>40</v>
      </c>
      <c r="P1879" s="5" t="str">
        <f t="shared" si="89"/>
        <v>TRABAJADOR INDEPENDIENTE</v>
      </c>
      <c r="Q1879" s="5" t="e">
        <f ca="1">IF($H1879="SI", $O1879, _xludf.NA())</f>
        <v>#NAME?</v>
      </c>
      <c r="R1879" s="5">
        <f>IF($H1879="NO",$O1879, _xludf.NA())</f>
        <v>40</v>
      </c>
      <c r="S1879" s="5" t="e">
        <f ca="1">IF($H1879="SI",$N1879, _xludf.NA())</f>
        <v>#NAME?</v>
      </c>
      <c r="T1879" s="5">
        <f>IF($H1879="NO",$N1879, _xludf.NA())</f>
        <v>619612</v>
      </c>
    </row>
    <row r="1880" spans="1:20" x14ac:dyDescent="0.3">
      <c r="A1880">
        <v>1879</v>
      </c>
      <c r="B1880" t="s">
        <v>9</v>
      </c>
      <c r="C1880">
        <v>952753.45</v>
      </c>
      <c r="D1880" t="s">
        <v>14</v>
      </c>
      <c r="E1880" t="s">
        <v>11</v>
      </c>
      <c r="F1880" t="s">
        <v>12</v>
      </c>
      <c r="G1880" t="s">
        <v>13</v>
      </c>
      <c r="H1880" t="s">
        <v>13</v>
      </c>
      <c r="I1880">
        <v>86</v>
      </c>
      <c r="J1880">
        <f>(moras__2[[#This Row],[EDAD]]-AVERAGE(I:I))/ _xlfn.STDEV.P(I:I)</f>
        <v>3.1122357661836424</v>
      </c>
      <c r="K1880" t="str">
        <f>IF(ABS(moras__2[[#This Row],[Z-Score de edad]])&gt;1.96, "Atípico","Normal")</f>
        <v>Atípico</v>
      </c>
      <c r="L1880">
        <f>(moras__2[[#This Row],[SALARIO]]-AVERAGE(C:C)) / _xlfn.STDEV.P(C:C)</f>
        <v>0.36405403374258882</v>
      </c>
      <c r="M1880" t="str">
        <f>IF(ABS(moras__2[[#This Row],[Z-Score de salario]])&gt;1.96, "Atípico", "Normal")</f>
        <v>Normal</v>
      </c>
      <c r="N1880" s="5">
        <f t="shared" si="87"/>
        <v>952753.45</v>
      </c>
      <c r="O1880" s="5">
        <f t="shared" si="88"/>
        <v>86</v>
      </c>
      <c r="P1880" s="5" t="str">
        <f t="shared" si="89"/>
        <v>PENSIONADOS EN SU PROPIO SISTEMA</v>
      </c>
      <c r="Q1880" s="5" t="e">
        <f ca="1">IF($H1880="SI", $O1880, _xludf.NA())</f>
        <v>#NAME?</v>
      </c>
      <c r="R1880" s="5">
        <f>IF($H1880="NO",$O1880, _xludf.NA())</f>
        <v>86</v>
      </c>
      <c r="S1880" s="5" t="e">
        <f ca="1">IF($H1880="SI",$N1880, _xludf.NA())</f>
        <v>#NAME?</v>
      </c>
      <c r="T1880" s="5">
        <f>IF($H1880="NO",$N1880, _xludf.NA())</f>
        <v>952753.45</v>
      </c>
    </row>
    <row r="1881" spans="1:20" x14ac:dyDescent="0.3">
      <c r="A1881">
        <v>1880</v>
      </c>
      <c r="B1881" t="s">
        <v>15</v>
      </c>
      <c r="C1881">
        <v>422091</v>
      </c>
      <c r="D1881" t="s">
        <v>18</v>
      </c>
      <c r="E1881" t="s">
        <v>16</v>
      </c>
      <c r="F1881" t="s">
        <v>12</v>
      </c>
      <c r="G1881" t="s">
        <v>13</v>
      </c>
      <c r="H1881" t="s">
        <v>13</v>
      </c>
      <c r="I1881">
        <v>36</v>
      </c>
      <c r="J1881">
        <f>(moras__2[[#This Row],[EDAD]]-AVERAGE(I:I))/ _xlfn.STDEV.P(I:I)</f>
        <v>-0.41688387918063341</v>
      </c>
      <c r="K1881" t="str">
        <f>IF(ABS(moras__2[[#This Row],[Z-Score de edad]])&gt;1.96, "Atípico","Normal")</f>
        <v>Normal</v>
      </c>
      <c r="L1881">
        <f>(moras__2[[#This Row],[SALARIO]]-AVERAGE(C:C)) / _xlfn.STDEV.P(C:C)</f>
        <v>-0.29034050836663783</v>
      </c>
      <c r="M1881" t="str">
        <f>IF(ABS(moras__2[[#This Row],[Z-Score de salario]])&gt;1.96, "Atípico", "Normal")</f>
        <v>Normal</v>
      </c>
      <c r="N1881" s="5">
        <f t="shared" si="87"/>
        <v>422091</v>
      </c>
      <c r="O1881" s="5">
        <f t="shared" si="88"/>
        <v>36</v>
      </c>
      <c r="P1881" s="5" t="str">
        <f t="shared" si="89"/>
        <v>TRABAJADOR INDEPENDIENTE</v>
      </c>
      <c r="Q1881" s="5" t="e">
        <f ca="1">IF($H1881="SI", $O1881, _xludf.NA())</f>
        <v>#NAME?</v>
      </c>
      <c r="R1881" s="5">
        <f>IF($H1881="NO",$O1881, _xludf.NA())</f>
        <v>36</v>
      </c>
      <c r="S1881" s="5" t="e">
        <f ca="1">IF($H1881="SI",$N1881, _xludf.NA())</f>
        <v>#NAME?</v>
      </c>
      <c r="T1881" s="5">
        <f>IF($H1881="NO",$N1881, _xludf.NA())</f>
        <v>422091</v>
      </c>
    </row>
    <row r="1882" spans="1:20" x14ac:dyDescent="0.3">
      <c r="A1882">
        <v>1881</v>
      </c>
      <c r="B1882" t="s">
        <v>9</v>
      </c>
      <c r="C1882">
        <v>150000</v>
      </c>
      <c r="D1882" t="s">
        <v>10</v>
      </c>
      <c r="E1882" t="s">
        <v>16</v>
      </c>
      <c r="F1882" t="s">
        <v>12</v>
      </c>
      <c r="G1882" t="s">
        <v>13</v>
      </c>
      <c r="H1882" t="s">
        <v>13</v>
      </c>
      <c r="I1882">
        <v>73</v>
      </c>
      <c r="J1882">
        <f>(moras__2[[#This Row],[EDAD]]-AVERAGE(I:I))/ _xlfn.STDEV.P(I:I)</f>
        <v>2.1946646583889304</v>
      </c>
      <c r="K1882" t="str">
        <f>IF(ABS(moras__2[[#This Row],[Z-Score de edad]])&gt;1.96, "Atípico","Normal")</f>
        <v>Atípico</v>
      </c>
      <c r="L1882">
        <f>(moras__2[[#This Row],[SALARIO]]-AVERAGE(C:C)) / _xlfn.STDEV.P(C:C)</f>
        <v>-0.62587369967693607</v>
      </c>
      <c r="M1882" t="str">
        <f>IF(ABS(moras__2[[#This Row],[Z-Score de salario]])&gt;1.96, "Atípico", "Normal")</f>
        <v>Normal</v>
      </c>
      <c r="N1882" s="5">
        <f t="shared" si="87"/>
        <v>150000</v>
      </c>
      <c r="O1882" s="5">
        <f t="shared" si="88"/>
        <v>73</v>
      </c>
      <c r="P1882" s="5" t="str">
        <f t="shared" si="89"/>
        <v>ASALARIADO</v>
      </c>
      <c r="Q1882" s="5" t="e">
        <f ca="1">IF($H1882="SI", $O1882, _xludf.NA())</f>
        <v>#NAME?</v>
      </c>
      <c r="R1882" s="5">
        <f>IF($H1882="NO",$O1882, _xludf.NA())</f>
        <v>73</v>
      </c>
      <c r="S1882" s="5" t="e">
        <f ca="1">IF($H1882="SI",$N1882, _xludf.NA())</f>
        <v>#NAME?</v>
      </c>
      <c r="T1882" s="5">
        <f>IF($H1882="NO",$N1882, _xludf.NA())</f>
        <v>150000</v>
      </c>
    </row>
    <row r="1883" spans="1:20" x14ac:dyDescent="0.3">
      <c r="A1883">
        <v>1882</v>
      </c>
      <c r="B1883" t="s">
        <v>9</v>
      </c>
      <c r="C1883">
        <v>10500</v>
      </c>
      <c r="D1883" t="s">
        <v>10</v>
      </c>
      <c r="E1883" t="s">
        <v>16</v>
      </c>
      <c r="F1883" t="s">
        <v>12</v>
      </c>
      <c r="G1883" t="s">
        <v>12</v>
      </c>
      <c r="H1883" t="s">
        <v>13</v>
      </c>
      <c r="I1883">
        <v>29</v>
      </c>
      <c r="J1883">
        <f>(moras__2[[#This Row],[EDAD]]-AVERAGE(I:I))/ _xlfn.STDEV.P(I:I)</f>
        <v>-0.91096062953163204</v>
      </c>
      <c r="K1883" t="str">
        <f>IF(ABS(moras__2[[#This Row],[Z-Score de edad]])&gt;1.96, "Atípico","Normal")</f>
        <v>Normal</v>
      </c>
      <c r="L1883">
        <f>(moras__2[[#This Row],[SALARIO]]-AVERAGE(C:C)) / _xlfn.STDEV.P(C:C)</f>
        <v>-0.79790026500907352</v>
      </c>
      <c r="M1883" t="str">
        <f>IF(ABS(moras__2[[#This Row],[Z-Score de salario]])&gt;1.96, "Atípico", "Normal")</f>
        <v>Normal</v>
      </c>
      <c r="N1883" s="5">
        <f t="shared" si="87"/>
        <v>10500</v>
      </c>
      <c r="O1883" s="5">
        <f t="shared" si="88"/>
        <v>29</v>
      </c>
      <c r="P1883" s="5" t="str">
        <f t="shared" si="89"/>
        <v>ASALARIADO</v>
      </c>
      <c r="Q1883" s="5" t="e">
        <f ca="1">IF($H1883="SI", $O1883, _xludf.NA())</f>
        <v>#NAME?</v>
      </c>
      <c r="R1883" s="5">
        <f>IF($H1883="NO",$O1883, _xludf.NA())</f>
        <v>29</v>
      </c>
      <c r="S1883" s="5" t="e">
        <f ca="1">IF($H1883="SI",$N1883, _xludf.NA())</f>
        <v>#NAME?</v>
      </c>
      <c r="T1883" s="5">
        <f>IF($H1883="NO",$N1883, _xludf.NA())</f>
        <v>10500</v>
      </c>
    </row>
    <row r="1884" spans="1:20" x14ac:dyDescent="0.3">
      <c r="A1884">
        <v>1883</v>
      </c>
      <c r="B1884" t="s">
        <v>9</v>
      </c>
      <c r="C1884">
        <v>278030.99</v>
      </c>
      <c r="D1884" t="s">
        <v>19</v>
      </c>
      <c r="E1884" t="s">
        <v>16</v>
      </c>
      <c r="F1884" t="s">
        <v>12</v>
      </c>
      <c r="G1884" t="s">
        <v>13</v>
      </c>
      <c r="H1884" t="s">
        <v>13</v>
      </c>
      <c r="I1884">
        <v>37</v>
      </c>
      <c r="J1884">
        <f>(moras__2[[#This Row],[EDAD]]-AVERAGE(I:I))/ _xlfn.STDEV.P(I:I)</f>
        <v>-0.34630148627334789</v>
      </c>
      <c r="K1884" t="str">
        <f>IF(ABS(moras__2[[#This Row],[Z-Score de edad]])&gt;1.96, "Atípico","Normal")</f>
        <v>Normal</v>
      </c>
      <c r="L1884">
        <f>(moras__2[[#This Row],[SALARIO]]-AVERAGE(C:C)) / _xlfn.STDEV.P(C:C)</f>
        <v>-0.46799031999397384</v>
      </c>
      <c r="M1884" t="str">
        <f>IF(ABS(moras__2[[#This Row],[Z-Score de salario]])&gt;1.96, "Atípico", "Normal")</f>
        <v>Normal</v>
      </c>
      <c r="N1884" s="5">
        <f t="shared" si="87"/>
        <v>278030.99</v>
      </c>
      <c r="O1884" s="5">
        <f t="shared" si="88"/>
        <v>37</v>
      </c>
      <c r="P1884" s="5" t="str">
        <f t="shared" si="89"/>
        <v>CONVENIOS ESPECIALES DE TRABAJADORES INDEPENDIENTES</v>
      </c>
      <c r="Q1884" s="5" t="e">
        <f ca="1">IF($H1884="SI", $O1884, _xludf.NA())</f>
        <v>#NAME?</v>
      </c>
      <c r="R1884" s="5">
        <f>IF($H1884="NO",$O1884, _xludf.NA())</f>
        <v>37</v>
      </c>
      <c r="S1884" s="5" t="e">
        <f ca="1">IF($H1884="SI",$N1884, _xludf.NA())</f>
        <v>#NAME?</v>
      </c>
      <c r="T1884" s="5">
        <f>IF($H1884="NO",$N1884, _xludf.NA())</f>
        <v>278030.99</v>
      </c>
    </row>
    <row r="1885" spans="1:20" x14ac:dyDescent="0.3">
      <c r="A1885">
        <v>1884</v>
      </c>
      <c r="B1885" t="s">
        <v>15</v>
      </c>
      <c r="C1885">
        <v>756240</v>
      </c>
      <c r="D1885" t="s">
        <v>10</v>
      </c>
      <c r="E1885" t="s">
        <v>11</v>
      </c>
      <c r="F1885" t="s">
        <v>12</v>
      </c>
      <c r="G1885" t="s">
        <v>13</v>
      </c>
      <c r="H1885" t="s">
        <v>12</v>
      </c>
      <c r="I1885">
        <v>64</v>
      </c>
      <c r="J1885">
        <f>(moras__2[[#This Row],[EDAD]]-AVERAGE(I:I))/ _xlfn.STDEV.P(I:I)</f>
        <v>1.559423122223361</v>
      </c>
      <c r="K1885" t="str">
        <f>IF(ABS(moras__2[[#This Row],[Z-Score de edad]])&gt;1.96, "Atípico","Normal")</f>
        <v>Normal</v>
      </c>
      <c r="L1885">
        <f>(moras__2[[#This Row],[SALARIO]]-AVERAGE(C:C)) / _xlfn.STDEV.P(C:C)</f>
        <v>0.12172045779227543</v>
      </c>
      <c r="M1885" t="str">
        <f>IF(ABS(moras__2[[#This Row],[Z-Score de salario]])&gt;1.96, "Atípico", "Normal")</f>
        <v>Normal</v>
      </c>
      <c r="N1885" s="5">
        <f t="shared" si="87"/>
        <v>756240</v>
      </c>
      <c r="O1885" s="5">
        <f t="shared" si="88"/>
        <v>64</v>
      </c>
      <c r="P1885" s="5" t="str">
        <f t="shared" si="89"/>
        <v>ASALARIADO</v>
      </c>
      <c r="Q1885" s="5">
        <f>IF($H1885="SI", $O1885, _xludf.NA())</f>
        <v>64</v>
      </c>
      <c r="R1885" s="5" t="e">
        <f ca="1">IF($H1885="NO",$O1885, _xludf.NA())</f>
        <v>#NAME?</v>
      </c>
      <c r="S1885" s="5">
        <f>IF($H1885="SI",$N1885, _xludf.NA())</f>
        <v>756240</v>
      </c>
      <c r="T1885" s="5" t="e">
        <f ca="1">IF($H1885="NO",$N1885, _xludf.NA())</f>
        <v>#NAME?</v>
      </c>
    </row>
    <row r="1886" spans="1:20" x14ac:dyDescent="0.3">
      <c r="A1886">
        <v>1885</v>
      </c>
      <c r="B1886" t="s">
        <v>9</v>
      </c>
      <c r="C1886">
        <v>600000</v>
      </c>
      <c r="D1886" t="s">
        <v>10</v>
      </c>
      <c r="E1886" t="s">
        <v>16</v>
      </c>
      <c r="F1886" t="s">
        <v>12</v>
      </c>
      <c r="G1886" t="s">
        <v>13</v>
      </c>
      <c r="H1886" t="s">
        <v>12</v>
      </c>
      <c r="I1886">
        <v>53</v>
      </c>
      <c r="J1886">
        <f>(moras__2[[#This Row],[EDAD]]-AVERAGE(I:I))/ _xlfn.STDEV.P(I:I)</f>
        <v>0.78301680024322029</v>
      </c>
      <c r="K1886" t="str">
        <f>IF(ABS(moras__2[[#This Row],[Z-Score de edad]])&gt;1.96, "Atípico","Normal")</f>
        <v>Normal</v>
      </c>
      <c r="L1886">
        <f>(moras__2[[#This Row],[SALARIO]]-AVERAGE(C:C)) / _xlfn.STDEV.P(C:C)</f>
        <v>-7.0949295379718516E-2</v>
      </c>
      <c r="M1886" t="str">
        <f>IF(ABS(moras__2[[#This Row],[Z-Score de salario]])&gt;1.96, "Atípico", "Normal")</f>
        <v>Normal</v>
      </c>
      <c r="N1886" s="5">
        <f t="shared" si="87"/>
        <v>600000</v>
      </c>
      <c r="O1886" s="5">
        <f t="shared" si="88"/>
        <v>53</v>
      </c>
      <c r="P1886" s="5" t="str">
        <f t="shared" si="89"/>
        <v>ASALARIADO</v>
      </c>
      <c r="Q1886" s="5">
        <f>IF($H1886="SI", $O1886, _xludf.NA())</f>
        <v>53</v>
      </c>
      <c r="R1886" s="5" t="e">
        <f ca="1">IF($H1886="NO",$O1886, _xludf.NA())</f>
        <v>#NAME?</v>
      </c>
      <c r="S1886" s="5">
        <f>IF($H1886="SI",$N1886, _xludf.NA())</f>
        <v>600000</v>
      </c>
      <c r="T1886" s="5" t="e">
        <f ca="1">IF($H1886="NO",$N1886, _xludf.NA())</f>
        <v>#NAME?</v>
      </c>
    </row>
    <row r="1887" spans="1:20" x14ac:dyDescent="0.3">
      <c r="A1887">
        <v>1886</v>
      </c>
      <c r="B1887" t="s">
        <v>9</v>
      </c>
      <c r="C1887">
        <v>359544.27</v>
      </c>
      <c r="D1887" t="s">
        <v>21</v>
      </c>
      <c r="E1887" t="s">
        <v>16</v>
      </c>
      <c r="F1887" t="s">
        <v>12</v>
      </c>
      <c r="G1887" t="s">
        <v>12</v>
      </c>
      <c r="H1887" t="s">
        <v>13</v>
      </c>
      <c r="I1887">
        <v>26</v>
      </c>
      <c r="J1887">
        <f>(moras__2[[#This Row],[EDAD]]-AVERAGE(I:I))/ _xlfn.STDEV.P(I:I)</f>
        <v>-1.1227078082534885</v>
      </c>
      <c r="K1887" t="str">
        <f>IF(ABS(moras__2[[#This Row],[Z-Score de edad]])&gt;1.96, "Atípico","Normal")</f>
        <v>Normal</v>
      </c>
      <c r="L1887">
        <f>(moras__2[[#This Row],[SALARIO]]-AVERAGE(C:C)) / _xlfn.STDEV.P(C:C)</f>
        <v>-0.36747096811327984</v>
      </c>
      <c r="M1887" t="str">
        <f>IF(ABS(moras__2[[#This Row],[Z-Score de salario]])&gt;1.96, "Atípico", "Normal")</f>
        <v>Normal</v>
      </c>
      <c r="N1887" s="5">
        <f t="shared" si="87"/>
        <v>359544.27</v>
      </c>
      <c r="O1887" s="5">
        <f t="shared" si="88"/>
        <v>26</v>
      </c>
      <c r="P1887" s="5" t="str">
        <f t="shared" si="89"/>
        <v>CONVENIOS ESPECIALES DE ASEGURADOS VOLUNTARIOS</v>
      </c>
      <c r="Q1887" s="5" t="e">
        <f ca="1">IF($H1887="SI", $O1887, _xludf.NA())</f>
        <v>#NAME?</v>
      </c>
      <c r="R1887" s="5">
        <f>IF($H1887="NO",$O1887, _xludf.NA())</f>
        <v>26</v>
      </c>
      <c r="S1887" s="5" t="e">
        <f ca="1">IF($H1887="SI",$N1887, _xludf.NA())</f>
        <v>#NAME?</v>
      </c>
      <c r="T1887" s="5">
        <f>IF($H1887="NO",$N1887, _xludf.NA())</f>
        <v>359544.27</v>
      </c>
    </row>
    <row r="1888" spans="1:20" x14ac:dyDescent="0.3">
      <c r="A1888">
        <v>1887</v>
      </c>
      <c r="B1888" t="s">
        <v>9</v>
      </c>
      <c r="C1888">
        <v>529650</v>
      </c>
      <c r="D1888" t="s">
        <v>10</v>
      </c>
      <c r="E1888" t="s">
        <v>16</v>
      </c>
      <c r="F1888" t="s">
        <v>12</v>
      </c>
      <c r="G1888" t="s">
        <v>13</v>
      </c>
      <c r="H1888" t="s">
        <v>13</v>
      </c>
      <c r="I1888">
        <v>55</v>
      </c>
      <c r="J1888">
        <f>(moras__2[[#This Row],[EDAD]]-AVERAGE(I:I))/ _xlfn.STDEV.P(I:I)</f>
        <v>0.92418158605779133</v>
      </c>
      <c r="K1888" t="str">
        <f>IF(ABS(moras__2[[#This Row],[Z-Score de edad]])&gt;1.96, "Atípico","Normal")</f>
        <v>Normal</v>
      </c>
      <c r="L1888">
        <f>(moras__2[[#This Row],[SALARIO]]-AVERAGE(C:C)) / _xlfn.STDEV.P(C:C)</f>
        <v>-0.15770247725151687</v>
      </c>
      <c r="M1888" t="str">
        <f>IF(ABS(moras__2[[#This Row],[Z-Score de salario]])&gt;1.96, "Atípico", "Normal")</f>
        <v>Normal</v>
      </c>
      <c r="N1888" s="5">
        <f t="shared" si="87"/>
        <v>529650</v>
      </c>
      <c r="O1888" s="5">
        <f t="shared" si="88"/>
        <v>55</v>
      </c>
      <c r="P1888" s="5" t="str">
        <f t="shared" si="89"/>
        <v>ASALARIADO</v>
      </c>
      <c r="Q1888" s="5" t="e">
        <f ca="1">IF($H1888="SI", $O1888, _xludf.NA())</f>
        <v>#NAME?</v>
      </c>
      <c r="R1888" s="5">
        <f>IF($H1888="NO",$O1888, _xludf.NA())</f>
        <v>55</v>
      </c>
      <c r="S1888" s="5" t="e">
        <f ca="1">IF($H1888="SI",$N1888, _xludf.NA())</f>
        <v>#NAME?</v>
      </c>
      <c r="T1888" s="5">
        <f>IF($H1888="NO",$N1888, _xludf.NA())</f>
        <v>529650</v>
      </c>
    </row>
    <row r="1889" spans="1:20" x14ac:dyDescent="0.3">
      <c r="A1889">
        <v>1888</v>
      </c>
      <c r="B1889" t="s">
        <v>9</v>
      </c>
      <c r="C1889">
        <v>406966.63</v>
      </c>
      <c r="D1889" t="s">
        <v>10</v>
      </c>
      <c r="E1889" t="s">
        <v>16</v>
      </c>
      <c r="F1889" t="s">
        <v>12</v>
      </c>
      <c r="G1889" t="s">
        <v>13</v>
      </c>
      <c r="H1889" t="s">
        <v>13</v>
      </c>
      <c r="I1889">
        <v>37</v>
      </c>
      <c r="J1889">
        <f>(moras__2[[#This Row],[EDAD]]-AVERAGE(I:I))/ _xlfn.STDEV.P(I:I)</f>
        <v>-0.34630148627334789</v>
      </c>
      <c r="K1889" t="str">
        <f>IF(ABS(moras__2[[#This Row],[Z-Score de edad]])&gt;1.96, "Atípico","Normal")</f>
        <v>Normal</v>
      </c>
      <c r="L1889">
        <f>(moras__2[[#This Row],[SALARIO]]-AVERAGE(C:C)) / _xlfn.STDEV.P(C:C)</f>
        <v>-0.30899135728357274</v>
      </c>
      <c r="M1889" t="str">
        <f>IF(ABS(moras__2[[#This Row],[Z-Score de salario]])&gt;1.96, "Atípico", "Normal")</f>
        <v>Normal</v>
      </c>
      <c r="N1889" s="5">
        <f t="shared" si="87"/>
        <v>406966.63</v>
      </c>
      <c r="O1889" s="5">
        <f t="shared" si="88"/>
        <v>37</v>
      </c>
      <c r="P1889" s="5" t="str">
        <f t="shared" si="89"/>
        <v>ASALARIADO</v>
      </c>
      <c r="Q1889" s="5" t="e">
        <f ca="1">IF($H1889="SI", $O1889, _xludf.NA())</f>
        <v>#NAME?</v>
      </c>
      <c r="R1889" s="5">
        <f>IF($H1889="NO",$O1889, _xludf.NA())</f>
        <v>37</v>
      </c>
      <c r="S1889" s="5" t="e">
        <f ca="1">IF($H1889="SI",$N1889, _xludf.NA())</f>
        <v>#NAME?</v>
      </c>
      <c r="T1889" s="5">
        <f>IF($H1889="NO",$N1889, _xludf.NA())</f>
        <v>406966.63</v>
      </c>
    </row>
    <row r="1890" spans="1:20" x14ac:dyDescent="0.3">
      <c r="A1890">
        <v>1889</v>
      </c>
      <c r="B1890" t="s">
        <v>9</v>
      </c>
      <c r="C1890">
        <v>185000</v>
      </c>
      <c r="D1890" t="s">
        <v>10</v>
      </c>
      <c r="E1890" t="s">
        <v>16</v>
      </c>
      <c r="F1890" t="s">
        <v>12</v>
      </c>
      <c r="G1890" t="s">
        <v>13</v>
      </c>
      <c r="H1890" t="s">
        <v>13</v>
      </c>
      <c r="I1890">
        <v>36</v>
      </c>
      <c r="J1890">
        <f>(moras__2[[#This Row],[EDAD]]-AVERAGE(I:I))/ _xlfn.STDEV.P(I:I)</f>
        <v>-0.41688387918063341</v>
      </c>
      <c r="K1890" t="str">
        <f>IF(ABS(moras__2[[#This Row],[Z-Score de edad]])&gt;1.96, "Atípico","Normal")</f>
        <v>Normal</v>
      </c>
      <c r="L1890">
        <f>(moras__2[[#This Row],[SALARIO]]-AVERAGE(C:C)) / _xlfn.STDEV.P(C:C)</f>
        <v>-0.58271291267604142</v>
      </c>
      <c r="M1890" t="str">
        <f>IF(ABS(moras__2[[#This Row],[Z-Score de salario]])&gt;1.96, "Atípico", "Normal")</f>
        <v>Normal</v>
      </c>
      <c r="N1890" s="5">
        <f t="shared" si="87"/>
        <v>185000</v>
      </c>
      <c r="O1890" s="5">
        <f t="shared" si="88"/>
        <v>36</v>
      </c>
      <c r="P1890" s="5" t="str">
        <f t="shared" si="89"/>
        <v>ASALARIADO</v>
      </c>
      <c r="Q1890" s="5" t="e">
        <f ca="1">IF($H1890="SI", $O1890, _xludf.NA())</f>
        <v>#NAME?</v>
      </c>
      <c r="R1890" s="5">
        <f>IF($H1890="NO",$O1890, _xludf.NA())</f>
        <v>36</v>
      </c>
      <c r="S1890" s="5" t="e">
        <f ca="1">IF($H1890="SI",$N1890, _xludf.NA())</f>
        <v>#NAME?</v>
      </c>
      <c r="T1890" s="5">
        <f>IF($H1890="NO",$N1890, _xludf.NA())</f>
        <v>185000</v>
      </c>
    </row>
    <row r="1891" spans="1:20" x14ac:dyDescent="0.3">
      <c r="A1891">
        <v>1890</v>
      </c>
      <c r="B1891" t="s">
        <v>15</v>
      </c>
      <c r="C1891">
        <v>299152.38</v>
      </c>
      <c r="D1891" t="s">
        <v>10</v>
      </c>
      <c r="E1891" t="s">
        <v>11</v>
      </c>
      <c r="F1891" t="s">
        <v>12</v>
      </c>
      <c r="G1891" t="s">
        <v>13</v>
      </c>
      <c r="H1891" t="s">
        <v>13</v>
      </c>
      <c r="I1891">
        <v>36</v>
      </c>
      <c r="J1891">
        <f>(moras__2[[#This Row],[EDAD]]-AVERAGE(I:I))/ _xlfn.STDEV.P(I:I)</f>
        <v>-0.41688387918063341</v>
      </c>
      <c r="K1891" t="str">
        <f>IF(ABS(moras__2[[#This Row],[Z-Score de edad]])&gt;1.96, "Atípico","Normal")</f>
        <v>Normal</v>
      </c>
      <c r="L1891">
        <f>(moras__2[[#This Row],[SALARIO]]-AVERAGE(C:C)) / _xlfn.STDEV.P(C:C)</f>
        <v>-0.44194415385246449</v>
      </c>
      <c r="M1891" t="str">
        <f>IF(ABS(moras__2[[#This Row],[Z-Score de salario]])&gt;1.96, "Atípico", "Normal")</f>
        <v>Normal</v>
      </c>
      <c r="N1891" s="5">
        <f t="shared" si="87"/>
        <v>299152.38</v>
      </c>
      <c r="O1891" s="5">
        <f t="shared" si="88"/>
        <v>36</v>
      </c>
      <c r="P1891" s="5" t="str">
        <f t="shared" si="89"/>
        <v>ASALARIADO</v>
      </c>
      <c r="Q1891" s="5" t="e">
        <f ca="1">IF($H1891="SI", $O1891, _xludf.NA())</f>
        <v>#NAME?</v>
      </c>
      <c r="R1891" s="5">
        <f>IF($H1891="NO",$O1891, _xludf.NA())</f>
        <v>36</v>
      </c>
      <c r="S1891" s="5" t="e">
        <f ca="1">IF($H1891="SI",$N1891, _xludf.NA())</f>
        <v>#NAME?</v>
      </c>
      <c r="T1891" s="5">
        <f>IF($H1891="NO",$N1891, _xludf.NA())</f>
        <v>299152.38</v>
      </c>
    </row>
    <row r="1892" spans="1:20" x14ac:dyDescent="0.3">
      <c r="A1892">
        <v>1891</v>
      </c>
      <c r="B1892" t="s">
        <v>9</v>
      </c>
      <c r="C1892">
        <v>170502</v>
      </c>
      <c r="D1892" t="s">
        <v>10</v>
      </c>
      <c r="E1892" t="s">
        <v>16</v>
      </c>
      <c r="F1892" t="s">
        <v>12</v>
      </c>
      <c r="G1892" t="s">
        <v>13</v>
      </c>
      <c r="H1892" t="s">
        <v>13</v>
      </c>
      <c r="I1892">
        <v>64</v>
      </c>
      <c r="J1892">
        <f>(moras__2[[#This Row],[EDAD]]-AVERAGE(I:I))/ _xlfn.STDEV.P(I:I)</f>
        <v>1.559423122223361</v>
      </c>
      <c r="K1892" t="str">
        <f>IF(ABS(moras__2[[#This Row],[Z-Score de edad]])&gt;1.96, "Atípico","Normal")</f>
        <v>Normal</v>
      </c>
      <c r="L1892">
        <f>(moras__2[[#This Row],[SALARIO]]-AVERAGE(C:C)) / _xlfn.STDEV.P(C:C)</f>
        <v>-0.60059134381715484</v>
      </c>
      <c r="M1892" t="str">
        <f>IF(ABS(moras__2[[#This Row],[Z-Score de salario]])&gt;1.96, "Atípico", "Normal")</f>
        <v>Normal</v>
      </c>
      <c r="N1892" s="5">
        <f t="shared" si="87"/>
        <v>170502</v>
      </c>
      <c r="O1892" s="5">
        <f t="shared" si="88"/>
        <v>64</v>
      </c>
      <c r="P1892" s="5" t="str">
        <f t="shared" si="89"/>
        <v>ASALARIADO</v>
      </c>
      <c r="Q1892" s="5" t="e">
        <f ca="1">IF($H1892="SI", $O1892, _xludf.NA())</f>
        <v>#NAME?</v>
      </c>
      <c r="R1892" s="5">
        <f>IF($H1892="NO",$O1892, _xludf.NA())</f>
        <v>64</v>
      </c>
      <c r="S1892" s="5" t="e">
        <f ca="1">IF($H1892="SI",$N1892, _xludf.NA())</f>
        <v>#NAME?</v>
      </c>
      <c r="T1892" s="5">
        <f>IF($H1892="NO",$N1892, _xludf.NA())</f>
        <v>170502</v>
      </c>
    </row>
    <row r="1893" spans="1:20" x14ac:dyDescent="0.3">
      <c r="A1893">
        <v>1892</v>
      </c>
      <c r="B1893" t="s">
        <v>15</v>
      </c>
      <c r="C1893">
        <v>758880</v>
      </c>
      <c r="D1893" t="s">
        <v>10</v>
      </c>
      <c r="E1893" t="s">
        <v>16</v>
      </c>
      <c r="F1893" t="s">
        <v>12</v>
      </c>
      <c r="G1893" t="s">
        <v>13</v>
      </c>
      <c r="H1893" t="s">
        <v>13</v>
      </c>
      <c r="I1893">
        <v>27</v>
      </c>
      <c r="J1893">
        <f>(moras__2[[#This Row],[EDAD]]-AVERAGE(I:I))/ _xlfn.STDEV.P(I:I)</f>
        <v>-1.052125415346203</v>
      </c>
      <c r="K1893" t="str">
        <f>IF(ABS(moras__2[[#This Row],[Z-Score de edad]])&gt;1.96, "Atípico","Normal")</f>
        <v>Normal</v>
      </c>
      <c r="L1893">
        <f>(moras__2[[#This Row],[SALARIO]]-AVERAGE(C:C)) / _xlfn.STDEV.P(C:C)</f>
        <v>0.12497601429748577</v>
      </c>
      <c r="M1893" t="str">
        <f>IF(ABS(moras__2[[#This Row],[Z-Score de salario]])&gt;1.96, "Atípico", "Normal")</f>
        <v>Normal</v>
      </c>
      <c r="N1893" s="5">
        <f t="shared" si="87"/>
        <v>758880</v>
      </c>
      <c r="O1893" s="5">
        <f t="shared" si="88"/>
        <v>27</v>
      </c>
      <c r="P1893" s="5" t="str">
        <f t="shared" si="89"/>
        <v>ASALARIADO</v>
      </c>
      <c r="Q1893" s="5" t="e">
        <f ca="1">IF($H1893="SI", $O1893, _xludf.NA())</f>
        <v>#NAME?</v>
      </c>
      <c r="R1893" s="5">
        <f>IF($H1893="NO",$O1893, _xludf.NA())</f>
        <v>27</v>
      </c>
      <c r="S1893" s="5" t="e">
        <f ca="1">IF($H1893="SI",$N1893, _xludf.NA())</f>
        <v>#NAME?</v>
      </c>
      <c r="T1893" s="5">
        <f>IF($H1893="NO",$N1893, _xludf.NA())</f>
        <v>758880</v>
      </c>
    </row>
    <row r="1894" spans="1:20" x14ac:dyDescent="0.3">
      <c r="A1894">
        <v>1893</v>
      </c>
      <c r="B1894" t="s">
        <v>15</v>
      </c>
      <c r="C1894">
        <v>345600</v>
      </c>
      <c r="D1894" t="s">
        <v>10</v>
      </c>
      <c r="E1894" t="s">
        <v>16</v>
      </c>
      <c r="F1894" t="s">
        <v>12</v>
      </c>
      <c r="G1894" t="s">
        <v>13</v>
      </c>
      <c r="H1894" t="s">
        <v>13</v>
      </c>
      <c r="I1894">
        <v>23</v>
      </c>
      <c r="J1894">
        <f>(moras__2[[#This Row],[EDAD]]-AVERAGE(I:I))/ _xlfn.STDEV.P(I:I)</f>
        <v>-1.334454986975345</v>
      </c>
      <c r="K1894" t="str">
        <f>IF(ABS(moras__2[[#This Row],[Z-Score de edad]])&gt;1.96, "Atípico","Normal")</f>
        <v>Normal</v>
      </c>
      <c r="L1894">
        <f>(moras__2[[#This Row],[SALARIO]]-AVERAGE(C:C)) / _xlfn.STDEV.P(C:C)</f>
        <v>-0.38466655860907889</v>
      </c>
      <c r="M1894" t="str">
        <f>IF(ABS(moras__2[[#This Row],[Z-Score de salario]])&gt;1.96, "Atípico", "Normal")</f>
        <v>Normal</v>
      </c>
      <c r="N1894" s="5">
        <f t="shared" si="87"/>
        <v>345600</v>
      </c>
      <c r="O1894" s="5">
        <f t="shared" si="88"/>
        <v>23</v>
      </c>
      <c r="P1894" s="5" t="str">
        <f t="shared" si="89"/>
        <v>ASALARIADO</v>
      </c>
      <c r="Q1894" s="5" t="e">
        <f ca="1">IF($H1894="SI", $O1894, _xludf.NA())</f>
        <v>#NAME?</v>
      </c>
      <c r="R1894" s="5">
        <f>IF($H1894="NO",$O1894, _xludf.NA())</f>
        <v>23</v>
      </c>
      <c r="S1894" s="5" t="e">
        <f ca="1">IF($H1894="SI",$N1894, _xludf.NA())</f>
        <v>#NAME?</v>
      </c>
      <c r="T1894" s="5">
        <f>IF($H1894="NO",$N1894, _xludf.NA())</f>
        <v>345600</v>
      </c>
    </row>
    <row r="1895" spans="1:20" x14ac:dyDescent="0.3">
      <c r="A1895">
        <v>1894</v>
      </c>
      <c r="B1895" t="s">
        <v>9</v>
      </c>
      <c r="C1895">
        <v>309333.33</v>
      </c>
      <c r="D1895" t="s">
        <v>10</v>
      </c>
      <c r="E1895" t="s">
        <v>16</v>
      </c>
      <c r="F1895" t="s">
        <v>12</v>
      </c>
      <c r="G1895" t="s">
        <v>13</v>
      </c>
      <c r="H1895" t="s">
        <v>12</v>
      </c>
      <c r="I1895">
        <v>61</v>
      </c>
      <c r="J1895">
        <f>(moras__2[[#This Row],[EDAD]]-AVERAGE(I:I))/ _xlfn.STDEV.P(I:I)</f>
        <v>1.3476759435015044</v>
      </c>
      <c r="K1895" t="str">
        <f>IF(ABS(moras__2[[#This Row],[Z-Score de edad]])&gt;1.96, "Atípico","Normal")</f>
        <v>Normal</v>
      </c>
      <c r="L1895">
        <f>(moras__2[[#This Row],[SALARIO]]-AVERAGE(C:C)) / _xlfn.STDEV.P(C:C)</f>
        <v>-0.42938935915484278</v>
      </c>
      <c r="M1895" t="str">
        <f>IF(ABS(moras__2[[#This Row],[Z-Score de salario]])&gt;1.96, "Atípico", "Normal")</f>
        <v>Normal</v>
      </c>
      <c r="N1895" s="5">
        <f t="shared" si="87"/>
        <v>309333.33</v>
      </c>
      <c r="O1895" s="5">
        <f t="shared" si="88"/>
        <v>61</v>
      </c>
      <c r="P1895" s="5" t="str">
        <f t="shared" si="89"/>
        <v>ASALARIADO</v>
      </c>
      <c r="Q1895" s="5">
        <f>IF($H1895="SI", $O1895, _xludf.NA())</f>
        <v>61</v>
      </c>
      <c r="R1895" s="5" t="e">
        <f ca="1">IF($H1895="NO",$O1895, _xludf.NA())</f>
        <v>#NAME?</v>
      </c>
      <c r="S1895" s="5">
        <f>IF($H1895="SI",$N1895, _xludf.NA())</f>
        <v>309333.33</v>
      </c>
      <c r="T1895" s="5" t="e">
        <f ca="1">IF($H1895="NO",$N1895, _xludf.NA())</f>
        <v>#NAME?</v>
      </c>
    </row>
    <row r="1896" spans="1:20" x14ac:dyDescent="0.3">
      <c r="A1896">
        <v>1895</v>
      </c>
      <c r="B1896" t="s">
        <v>15</v>
      </c>
      <c r="C1896">
        <v>1188000</v>
      </c>
      <c r="D1896" t="s">
        <v>10</v>
      </c>
      <c r="E1896" t="s">
        <v>16</v>
      </c>
      <c r="F1896" t="s">
        <v>12</v>
      </c>
      <c r="G1896" t="s">
        <v>13</v>
      </c>
      <c r="H1896" t="s">
        <v>13</v>
      </c>
      <c r="I1896">
        <v>27</v>
      </c>
      <c r="J1896">
        <f>(moras__2[[#This Row],[EDAD]]-AVERAGE(I:I))/ _xlfn.STDEV.P(I:I)</f>
        <v>-1.052125415346203</v>
      </c>
      <c r="K1896" t="str">
        <f>IF(ABS(moras__2[[#This Row],[Z-Score de edad]])&gt;1.96, "Atípico","Normal")</f>
        <v>Normal</v>
      </c>
      <c r="L1896">
        <f>(moras__2[[#This Row],[SALARIO]]-AVERAGE(C:C)) / _xlfn.STDEV.P(C:C)</f>
        <v>0.65415192623531249</v>
      </c>
      <c r="M1896" t="str">
        <f>IF(ABS(moras__2[[#This Row],[Z-Score de salario]])&gt;1.96, "Atípico", "Normal")</f>
        <v>Normal</v>
      </c>
      <c r="N1896" s="5">
        <f t="shared" si="87"/>
        <v>1188000</v>
      </c>
      <c r="O1896" s="5">
        <f t="shared" si="88"/>
        <v>27</v>
      </c>
      <c r="P1896" s="5" t="str">
        <f t="shared" si="89"/>
        <v>ASALARIADO</v>
      </c>
      <c r="Q1896" s="5" t="e">
        <f ca="1">IF($H1896="SI", $O1896, _xludf.NA())</f>
        <v>#NAME?</v>
      </c>
      <c r="R1896" s="5">
        <f>IF($H1896="NO",$O1896, _xludf.NA())</f>
        <v>27</v>
      </c>
      <c r="S1896" s="5" t="e">
        <f ca="1">IF($H1896="SI",$N1896, _xludf.NA())</f>
        <v>#NAME?</v>
      </c>
      <c r="T1896" s="5">
        <f>IF($H1896="NO",$N1896, _xludf.NA())</f>
        <v>1188000</v>
      </c>
    </row>
    <row r="1897" spans="1:20" x14ac:dyDescent="0.3">
      <c r="A1897">
        <v>1896</v>
      </c>
      <c r="B1897" t="s">
        <v>15</v>
      </c>
      <c r="C1897">
        <v>4442960.54</v>
      </c>
      <c r="D1897" t="s">
        <v>10</v>
      </c>
      <c r="E1897" t="s">
        <v>16</v>
      </c>
      <c r="F1897" t="s">
        <v>12</v>
      </c>
      <c r="G1897" t="s">
        <v>13</v>
      </c>
      <c r="H1897" t="s">
        <v>13</v>
      </c>
      <c r="I1897">
        <v>34</v>
      </c>
      <c r="J1897">
        <f>(moras__2[[#This Row],[EDAD]]-AVERAGE(I:I))/ _xlfn.STDEV.P(I:I)</f>
        <v>-0.55804866499520445</v>
      </c>
      <c r="K1897" t="str">
        <f>IF(ABS(moras__2[[#This Row],[Z-Score de edad]])&gt;1.96, "Atípico","Normal")</f>
        <v>Normal</v>
      </c>
      <c r="L1897">
        <f>(moras__2[[#This Row],[SALARIO]]-AVERAGE(C:C)) / _xlfn.STDEV.P(C:C)</f>
        <v>4.6680564566140896</v>
      </c>
      <c r="M1897" t="str">
        <f>IF(ABS(moras__2[[#This Row],[Z-Score de salario]])&gt;1.96, "Atípico", "Normal")</f>
        <v>Atípico</v>
      </c>
      <c r="N1897" s="5">
        <f t="shared" si="87"/>
        <v>4442960.54</v>
      </c>
      <c r="O1897" s="5">
        <f t="shared" si="88"/>
        <v>34</v>
      </c>
      <c r="P1897" s="5" t="str">
        <f t="shared" si="89"/>
        <v>ASALARIADO</v>
      </c>
      <c r="Q1897" s="5" t="e">
        <f ca="1">IF($H1897="SI", $O1897, _xludf.NA())</f>
        <v>#NAME?</v>
      </c>
      <c r="R1897" s="5">
        <f>IF($H1897="NO",$O1897, _xludf.NA())</f>
        <v>34</v>
      </c>
      <c r="S1897" s="5" t="e">
        <f ca="1">IF($H1897="SI",$N1897, _xludf.NA())</f>
        <v>#NAME?</v>
      </c>
      <c r="T1897" s="5">
        <f>IF($H1897="NO",$N1897, _xludf.NA())</f>
        <v>4442960.54</v>
      </c>
    </row>
    <row r="1898" spans="1:20" x14ac:dyDescent="0.3">
      <c r="A1898">
        <v>1897</v>
      </c>
      <c r="B1898" t="s">
        <v>9</v>
      </c>
      <c r="C1898">
        <v>451891</v>
      </c>
      <c r="D1898" t="s">
        <v>18</v>
      </c>
      <c r="E1898" t="s">
        <v>16</v>
      </c>
      <c r="F1898" t="s">
        <v>12</v>
      </c>
      <c r="G1898" t="s">
        <v>13</v>
      </c>
      <c r="H1898" t="s">
        <v>12</v>
      </c>
      <c r="I1898">
        <v>46</v>
      </c>
      <c r="J1898">
        <f>(moras__2[[#This Row],[EDAD]]-AVERAGE(I:I))/ _xlfn.STDEV.P(I:I)</f>
        <v>0.28894004989222172</v>
      </c>
      <c r="K1898" t="str">
        <f>IF(ABS(moras__2[[#This Row],[Z-Score de edad]])&gt;1.96, "Atípico","Normal")</f>
        <v>Normal</v>
      </c>
      <c r="L1898">
        <f>(moras__2[[#This Row],[SALARIO]]-AVERAGE(C:C)) / _xlfn.STDEV.P(C:C)</f>
        <v>-0.25359218114873316</v>
      </c>
      <c r="M1898" t="str">
        <f>IF(ABS(moras__2[[#This Row],[Z-Score de salario]])&gt;1.96, "Atípico", "Normal")</f>
        <v>Normal</v>
      </c>
      <c r="N1898" s="5">
        <f t="shared" si="87"/>
        <v>451891</v>
      </c>
      <c r="O1898" s="5">
        <f t="shared" si="88"/>
        <v>46</v>
      </c>
      <c r="P1898" s="5" t="str">
        <f t="shared" si="89"/>
        <v>TRABAJADOR INDEPENDIENTE</v>
      </c>
      <c r="Q1898" s="5">
        <f>IF($H1898="SI", $O1898, _xludf.NA())</f>
        <v>46</v>
      </c>
      <c r="R1898" s="5" t="e">
        <f ca="1">IF($H1898="NO",$O1898, _xludf.NA())</f>
        <v>#NAME?</v>
      </c>
      <c r="S1898" s="5">
        <f>IF($H1898="SI",$N1898, _xludf.NA())</f>
        <v>451891</v>
      </c>
      <c r="T1898" s="5" t="e">
        <f ca="1">IF($H1898="NO",$N1898, _xludf.NA())</f>
        <v>#NAME?</v>
      </c>
    </row>
    <row r="1899" spans="1:20" x14ac:dyDescent="0.3">
      <c r="A1899">
        <v>1898</v>
      </c>
      <c r="B1899" t="s">
        <v>15</v>
      </c>
      <c r="C1899">
        <v>1103237</v>
      </c>
      <c r="D1899" t="s">
        <v>10</v>
      </c>
      <c r="E1899" t="s">
        <v>11</v>
      </c>
      <c r="F1899" t="s">
        <v>12</v>
      </c>
      <c r="G1899" t="s">
        <v>13</v>
      </c>
      <c r="H1899" t="s">
        <v>12</v>
      </c>
      <c r="I1899">
        <v>30</v>
      </c>
      <c r="J1899">
        <f>(moras__2[[#This Row],[EDAD]]-AVERAGE(I:I))/ _xlfn.STDEV.P(I:I)</f>
        <v>-0.84037823662434652</v>
      </c>
      <c r="K1899" t="str">
        <f>IF(ABS(moras__2[[#This Row],[Z-Score de edad]])&gt;1.96, "Atípico","Normal")</f>
        <v>Normal</v>
      </c>
      <c r="L1899">
        <f>(moras__2[[#This Row],[SALARIO]]-AVERAGE(C:C)) / _xlfn.STDEV.P(C:C)</f>
        <v>0.54962513227654564</v>
      </c>
      <c r="M1899" t="str">
        <f>IF(ABS(moras__2[[#This Row],[Z-Score de salario]])&gt;1.96, "Atípico", "Normal")</f>
        <v>Normal</v>
      </c>
      <c r="N1899" s="5">
        <f t="shared" si="87"/>
        <v>1103237</v>
      </c>
      <c r="O1899" s="5">
        <f t="shared" si="88"/>
        <v>30</v>
      </c>
      <c r="P1899" s="5" t="str">
        <f t="shared" si="89"/>
        <v>ASALARIADO</v>
      </c>
      <c r="Q1899" s="5">
        <f>IF($H1899="SI", $O1899, _xludf.NA())</f>
        <v>30</v>
      </c>
      <c r="R1899" s="5" t="e">
        <f ca="1">IF($H1899="NO",$O1899, _xludf.NA())</f>
        <v>#NAME?</v>
      </c>
      <c r="S1899" s="5">
        <f>IF($H1899="SI",$N1899, _xludf.NA())</f>
        <v>1103237</v>
      </c>
      <c r="T1899" s="5" t="e">
        <f ca="1">IF($H1899="NO",$N1899, _xludf.NA())</f>
        <v>#NAME?</v>
      </c>
    </row>
    <row r="1900" spans="1:20" x14ac:dyDescent="0.3">
      <c r="A1900">
        <v>1899</v>
      </c>
      <c r="B1900" t="s">
        <v>9</v>
      </c>
      <c r="C1900">
        <v>387468</v>
      </c>
      <c r="D1900" t="s">
        <v>10</v>
      </c>
      <c r="E1900" t="s">
        <v>11</v>
      </c>
      <c r="F1900" t="s">
        <v>12</v>
      </c>
      <c r="G1900" t="s">
        <v>13</v>
      </c>
      <c r="H1900" t="s">
        <v>13</v>
      </c>
      <c r="I1900">
        <v>32</v>
      </c>
      <c r="J1900">
        <f>(moras__2[[#This Row],[EDAD]]-AVERAGE(I:I))/ _xlfn.STDEV.P(I:I)</f>
        <v>-0.69921345080977548</v>
      </c>
      <c r="K1900" t="str">
        <f>IF(ABS(moras__2[[#This Row],[Z-Score de edad]])&gt;1.96, "Atípico","Normal")</f>
        <v>Normal</v>
      </c>
      <c r="L1900">
        <f>(moras__2[[#This Row],[SALARIO]]-AVERAGE(C:C)) / _xlfn.STDEV.P(C:C)</f>
        <v>-0.33303639203326574</v>
      </c>
      <c r="M1900" t="str">
        <f>IF(ABS(moras__2[[#This Row],[Z-Score de salario]])&gt;1.96, "Atípico", "Normal")</f>
        <v>Normal</v>
      </c>
      <c r="N1900" s="5">
        <f t="shared" si="87"/>
        <v>387468</v>
      </c>
      <c r="O1900" s="5">
        <f t="shared" si="88"/>
        <v>32</v>
      </c>
      <c r="P1900" s="5" t="str">
        <f t="shared" si="89"/>
        <v>ASALARIADO</v>
      </c>
      <c r="Q1900" s="5" t="e">
        <f ca="1">IF($H1900="SI", $O1900, _xludf.NA())</f>
        <v>#NAME?</v>
      </c>
      <c r="R1900" s="5">
        <f>IF($H1900="NO",$O1900, _xludf.NA())</f>
        <v>32</v>
      </c>
      <c r="S1900" s="5" t="e">
        <f ca="1">IF($H1900="SI",$N1900, _xludf.NA())</f>
        <v>#NAME?</v>
      </c>
      <c r="T1900" s="5">
        <f>IF($H1900="NO",$N1900, _xludf.NA())</f>
        <v>387468</v>
      </c>
    </row>
    <row r="1901" spans="1:20" x14ac:dyDescent="0.3">
      <c r="A1901">
        <v>1900</v>
      </c>
      <c r="B1901" t="s">
        <v>15</v>
      </c>
      <c r="C1901">
        <v>594092</v>
      </c>
      <c r="D1901" t="s">
        <v>18</v>
      </c>
      <c r="E1901" t="s">
        <v>16</v>
      </c>
      <c r="F1901" t="s">
        <v>12</v>
      </c>
      <c r="G1901" t="s">
        <v>13</v>
      </c>
      <c r="H1901" t="s">
        <v>13</v>
      </c>
      <c r="I1901">
        <v>57</v>
      </c>
      <c r="J1901">
        <f>(moras__2[[#This Row],[EDAD]]-AVERAGE(I:I))/ _xlfn.STDEV.P(I:I)</f>
        <v>1.0653463718723624</v>
      </c>
      <c r="K1901" t="str">
        <f>IF(ABS(moras__2[[#This Row],[Z-Score de edad]])&gt;1.96, "Atípico","Normal")</f>
        <v>Normal</v>
      </c>
      <c r="L1901">
        <f>(moras__2[[#This Row],[SALARIO]]-AVERAGE(C:C)) / _xlfn.STDEV.P(C:C)</f>
        <v>-7.8234836225469548E-2</v>
      </c>
      <c r="M1901" t="str">
        <f>IF(ABS(moras__2[[#This Row],[Z-Score de salario]])&gt;1.96, "Atípico", "Normal")</f>
        <v>Normal</v>
      </c>
      <c r="N1901" s="5">
        <f t="shared" si="87"/>
        <v>594092</v>
      </c>
      <c r="O1901" s="5">
        <f t="shared" si="88"/>
        <v>57</v>
      </c>
      <c r="P1901" s="5" t="str">
        <f t="shared" si="89"/>
        <v>TRABAJADOR INDEPENDIENTE</v>
      </c>
      <c r="Q1901" s="5" t="e">
        <f ca="1">IF($H1901="SI", $O1901, _xludf.NA())</f>
        <v>#NAME?</v>
      </c>
      <c r="R1901" s="5">
        <f>IF($H1901="NO",$O1901, _xludf.NA())</f>
        <v>57</v>
      </c>
      <c r="S1901" s="5" t="e">
        <f ca="1">IF($H1901="SI",$N1901, _xludf.NA())</f>
        <v>#NAME?</v>
      </c>
      <c r="T1901" s="5">
        <f>IF($H1901="NO",$N1901, _xludf.NA())</f>
        <v>594092</v>
      </c>
    </row>
    <row r="1902" spans="1:20" x14ac:dyDescent="0.3">
      <c r="A1902">
        <v>1901</v>
      </c>
      <c r="B1902" t="s">
        <v>15</v>
      </c>
      <c r="C1902">
        <v>299647</v>
      </c>
      <c r="D1902" t="s">
        <v>17</v>
      </c>
      <c r="E1902" t="s">
        <v>16</v>
      </c>
      <c r="F1902" t="s">
        <v>12</v>
      </c>
      <c r="G1902" t="s">
        <v>13</v>
      </c>
      <c r="H1902" t="s">
        <v>13</v>
      </c>
      <c r="I1902">
        <v>78</v>
      </c>
      <c r="J1902">
        <f>(moras__2[[#This Row],[EDAD]]-AVERAGE(I:I))/ _xlfn.STDEV.P(I:I)</f>
        <v>2.5475766229253582</v>
      </c>
      <c r="K1902" t="str">
        <f>IF(ABS(moras__2[[#This Row],[Z-Score de edad]])&gt;1.96, "Atípico","Normal")</f>
        <v>Atípico</v>
      </c>
      <c r="L1902">
        <f>(moras__2[[#This Row],[SALARIO]]-AVERAGE(C:C)) / _xlfn.STDEV.P(C:C)</f>
        <v>-0.44133420561056785</v>
      </c>
      <c r="M1902" t="str">
        <f>IF(ABS(moras__2[[#This Row],[Z-Score de salario]])&gt;1.96, "Atípico", "Normal")</f>
        <v>Normal</v>
      </c>
      <c r="N1902" s="5">
        <f t="shared" si="87"/>
        <v>299647</v>
      </c>
      <c r="O1902" s="5">
        <f t="shared" si="88"/>
        <v>78</v>
      </c>
      <c r="P1902" s="5" t="str">
        <f t="shared" si="89"/>
        <v>ASEGURADO VOLUNTARIO</v>
      </c>
      <c r="Q1902" s="5" t="e">
        <f ca="1">IF($H1902="SI", $O1902, _xludf.NA())</f>
        <v>#NAME?</v>
      </c>
      <c r="R1902" s="5">
        <f>IF($H1902="NO",$O1902, _xludf.NA())</f>
        <v>78</v>
      </c>
      <c r="S1902" s="5" t="e">
        <f ca="1">IF($H1902="SI",$N1902, _xludf.NA())</f>
        <v>#NAME?</v>
      </c>
      <c r="T1902" s="5">
        <f>IF($H1902="NO",$N1902, _xludf.NA())</f>
        <v>299647</v>
      </c>
    </row>
    <row r="1903" spans="1:20" x14ac:dyDescent="0.3">
      <c r="A1903">
        <v>1902</v>
      </c>
      <c r="B1903" t="s">
        <v>9</v>
      </c>
      <c r="C1903">
        <v>340566</v>
      </c>
      <c r="D1903" t="s">
        <v>18</v>
      </c>
      <c r="E1903" t="s">
        <v>16</v>
      </c>
      <c r="F1903" t="s">
        <v>12</v>
      </c>
      <c r="G1903" t="s">
        <v>12</v>
      </c>
      <c r="H1903" t="s">
        <v>13</v>
      </c>
      <c r="I1903">
        <v>32</v>
      </c>
      <c r="J1903">
        <f>(moras__2[[#This Row],[EDAD]]-AVERAGE(I:I))/ _xlfn.STDEV.P(I:I)</f>
        <v>-0.69921345080977548</v>
      </c>
      <c r="K1903" t="str">
        <f>IF(ABS(moras__2[[#This Row],[Z-Score de edad]])&gt;1.96, "Atípico","Normal")</f>
        <v>Normal</v>
      </c>
      <c r="L1903">
        <f>(moras__2[[#This Row],[SALARIO]]-AVERAGE(C:C)) / _xlfn.STDEV.P(C:C)</f>
        <v>-0.3908743129451504</v>
      </c>
      <c r="M1903" t="str">
        <f>IF(ABS(moras__2[[#This Row],[Z-Score de salario]])&gt;1.96, "Atípico", "Normal")</f>
        <v>Normal</v>
      </c>
      <c r="N1903" s="5">
        <f t="shared" si="87"/>
        <v>340566</v>
      </c>
      <c r="O1903" s="5">
        <f t="shared" si="88"/>
        <v>32</v>
      </c>
      <c r="P1903" s="5" t="str">
        <f t="shared" si="89"/>
        <v>TRABAJADOR INDEPENDIENTE</v>
      </c>
      <c r="Q1903" s="5" t="e">
        <f ca="1">IF($H1903="SI", $O1903, _xludf.NA())</f>
        <v>#NAME?</v>
      </c>
      <c r="R1903" s="5">
        <f>IF($H1903="NO",$O1903, _xludf.NA())</f>
        <v>32</v>
      </c>
      <c r="S1903" s="5" t="e">
        <f ca="1">IF($H1903="SI",$N1903, _xludf.NA())</f>
        <v>#NAME?</v>
      </c>
      <c r="T1903" s="5">
        <f>IF($H1903="NO",$N1903, _xludf.NA())</f>
        <v>340566</v>
      </c>
    </row>
    <row r="1904" spans="1:20" x14ac:dyDescent="0.3">
      <c r="A1904">
        <v>1903</v>
      </c>
      <c r="B1904" t="s">
        <v>9</v>
      </c>
      <c r="C1904">
        <v>539000</v>
      </c>
      <c r="D1904" t="s">
        <v>10</v>
      </c>
      <c r="E1904" t="s">
        <v>16</v>
      </c>
      <c r="F1904" t="s">
        <v>12</v>
      </c>
      <c r="G1904" t="s">
        <v>12</v>
      </c>
      <c r="H1904" t="s">
        <v>13</v>
      </c>
      <c r="I1904">
        <v>36</v>
      </c>
      <c r="J1904">
        <f>(moras__2[[#This Row],[EDAD]]-AVERAGE(I:I))/ _xlfn.STDEV.P(I:I)</f>
        <v>-0.41688387918063341</v>
      </c>
      <c r="K1904" t="str">
        <f>IF(ABS(moras__2[[#This Row],[Z-Score de edad]])&gt;1.96, "Atípico","Normal")</f>
        <v>Normal</v>
      </c>
      <c r="L1904">
        <f>(moras__2[[#This Row],[SALARIO]]-AVERAGE(C:C)) / _xlfn.STDEV.P(C:C)</f>
        <v>-0.14617238129556356</v>
      </c>
      <c r="M1904" t="str">
        <f>IF(ABS(moras__2[[#This Row],[Z-Score de salario]])&gt;1.96, "Atípico", "Normal")</f>
        <v>Normal</v>
      </c>
      <c r="N1904" s="5">
        <f t="shared" si="87"/>
        <v>539000</v>
      </c>
      <c r="O1904" s="5">
        <f t="shared" si="88"/>
        <v>36</v>
      </c>
      <c r="P1904" s="5" t="str">
        <f t="shared" si="89"/>
        <v>ASALARIADO</v>
      </c>
      <c r="Q1904" s="5" t="e">
        <f ca="1">IF($H1904="SI", $O1904, _xludf.NA())</f>
        <v>#NAME?</v>
      </c>
      <c r="R1904" s="5">
        <f>IF($H1904="NO",$O1904, _xludf.NA())</f>
        <v>36</v>
      </c>
      <c r="S1904" s="5" t="e">
        <f ca="1">IF($H1904="SI",$N1904, _xludf.NA())</f>
        <v>#NAME?</v>
      </c>
      <c r="T1904" s="5">
        <f>IF($H1904="NO",$N1904, _xludf.NA())</f>
        <v>539000</v>
      </c>
    </row>
    <row r="1905" spans="1:20" x14ac:dyDescent="0.3">
      <c r="A1905">
        <v>1904</v>
      </c>
      <c r="B1905" t="s">
        <v>15</v>
      </c>
      <c r="C1905">
        <v>298155</v>
      </c>
      <c r="D1905" t="s">
        <v>17</v>
      </c>
      <c r="E1905" t="s">
        <v>16</v>
      </c>
      <c r="F1905" t="s">
        <v>12</v>
      </c>
      <c r="G1905" t="s">
        <v>13</v>
      </c>
      <c r="H1905" t="s">
        <v>12</v>
      </c>
      <c r="I1905">
        <v>54</v>
      </c>
      <c r="J1905">
        <f>(moras__2[[#This Row],[EDAD]]-AVERAGE(I:I))/ _xlfn.STDEV.P(I:I)</f>
        <v>0.85359919315050581</v>
      </c>
      <c r="K1905" t="str">
        <f>IF(ABS(moras__2[[#This Row],[Z-Score de edad]])&gt;1.96, "Atípico","Normal")</f>
        <v>Normal</v>
      </c>
      <c r="L1905">
        <f>(moras__2[[#This Row],[SALARIO]]-AVERAGE(C:C)) / _xlfn.STDEV.P(C:C)</f>
        <v>-0.44317408830214883</v>
      </c>
      <c r="M1905" t="str">
        <f>IF(ABS(moras__2[[#This Row],[Z-Score de salario]])&gt;1.96, "Atípico", "Normal")</f>
        <v>Normal</v>
      </c>
      <c r="N1905" s="5">
        <f t="shared" si="87"/>
        <v>298155</v>
      </c>
      <c r="O1905" s="5">
        <f t="shared" si="88"/>
        <v>54</v>
      </c>
      <c r="P1905" s="5" t="str">
        <f t="shared" si="89"/>
        <v>ASEGURADO VOLUNTARIO</v>
      </c>
      <c r="Q1905" s="5">
        <f>IF($H1905="SI", $O1905, _xludf.NA())</f>
        <v>54</v>
      </c>
      <c r="R1905" s="5" t="e">
        <f ca="1">IF($H1905="NO",$O1905, _xludf.NA())</f>
        <v>#NAME?</v>
      </c>
      <c r="S1905" s="5">
        <f>IF($H1905="SI",$N1905, _xludf.NA())</f>
        <v>298155</v>
      </c>
      <c r="T1905" s="5" t="e">
        <f ca="1">IF($H1905="NO",$N1905, _xludf.NA())</f>
        <v>#NAME?</v>
      </c>
    </row>
    <row r="1906" spans="1:20" x14ac:dyDescent="0.3">
      <c r="A1906">
        <v>1905</v>
      </c>
      <c r="B1906" t="s">
        <v>9</v>
      </c>
      <c r="C1906">
        <v>278030</v>
      </c>
      <c r="D1906" t="s">
        <v>19</v>
      </c>
      <c r="E1906" t="s">
        <v>16</v>
      </c>
      <c r="F1906" t="s">
        <v>12</v>
      </c>
      <c r="G1906" t="s">
        <v>12</v>
      </c>
      <c r="H1906" t="s">
        <v>13</v>
      </c>
      <c r="I1906">
        <v>54</v>
      </c>
      <c r="J1906">
        <f>(moras__2[[#This Row],[EDAD]]-AVERAGE(I:I))/ _xlfn.STDEV.P(I:I)</f>
        <v>0.85359919315050581</v>
      </c>
      <c r="K1906" t="str">
        <f>IF(ABS(moras__2[[#This Row],[Z-Score de edad]])&gt;1.96, "Atípico","Normal")</f>
        <v>Normal</v>
      </c>
      <c r="L1906">
        <f>(moras__2[[#This Row],[SALARIO]]-AVERAGE(C:C)) / _xlfn.STDEV.P(C:C)</f>
        <v>-0.46799154082766331</v>
      </c>
      <c r="M1906" t="str">
        <f>IF(ABS(moras__2[[#This Row],[Z-Score de salario]])&gt;1.96, "Atípico", "Normal")</f>
        <v>Normal</v>
      </c>
      <c r="N1906" s="5">
        <f t="shared" si="87"/>
        <v>278030</v>
      </c>
      <c r="O1906" s="5">
        <f t="shared" si="88"/>
        <v>54</v>
      </c>
      <c r="P1906" s="5" t="str">
        <f t="shared" si="89"/>
        <v>CONVENIOS ESPECIALES DE TRABAJADORES INDEPENDIENTES</v>
      </c>
      <c r="Q1906" s="5" t="e">
        <f ca="1">IF($H1906="SI", $O1906, _xludf.NA())</f>
        <v>#NAME?</v>
      </c>
      <c r="R1906" s="5">
        <f>IF($H1906="NO",$O1906, _xludf.NA())</f>
        <v>54</v>
      </c>
      <c r="S1906" s="5" t="e">
        <f ca="1">IF($H1906="SI",$N1906, _xludf.NA())</f>
        <v>#NAME?</v>
      </c>
      <c r="T1906" s="5">
        <f>IF($H1906="NO",$N1906, _xludf.NA())</f>
        <v>278030</v>
      </c>
    </row>
    <row r="1907" spans="1:20" x14ac:dyDescent="0.3">
      <c r="A1907">
        <v>1906</v>
      </c>
      <c r="B1907" t="s">
        <v>15</v>
      </c>
      <c r="C1907">
        <v>653122.46</v>
      </c>
      <c r="D1907" t="s">
        <v>10</v>
      </c>
      <c r="E1907" t="s">
        <v>16</v>
      </c>
      <c r="F1907" t="s">
        <v>12</v>
      </c>
      <c r="G1907" t="s">
        <v>13</v>
      </c>
      <c r="H1907" t="s">
        <v>13</v>
      </c>
      <c r="I1907">
        <v>29</v>
      </c>
      <c r="J1907">
        <f>(moras__2[[#This Row],[EDAD]]-AVERAGE(I:I))/ _xlfn.STDEV.P(I:I)</f>
        <v>-0.91096062953163204</v>
      </c>
      <c r="K1907" t="str">
        <f>IF(ABS(moras__2[[#This Row],[Z-Score de edad]])&gt;1.96, "Atípico","Normal")</f>
        <v>Normal</v>
      </c>
      <c r="L1907">
        <f>(moras__2[[#This Row],[SALARIO]]-AVERAGE(C:C)) / _xlfn.STDEV.P(C:C)</f>
        <v>-5.4405187790457421E-3</v>
      </c>
      <c r="M1907" t="str">
        <f>IF(ABS(moras__2[[#This Row],[Z-Score de salario]])&gt;1.96, "Atípico", "Normal")</f>
        <v>Normal</v>
      </c>
      <c r="N1907" s="5">
        <f t="shared" si="87"/>
        <v>653122.46</v>
      </c>
      <c r="O1907" s="5">
        <f t="shared" si="88"/>
        <v>29</v>
      </c>
      <c r="P1907" s="5" t="str">
        <f t="shared" si="89"/>
        <v>ASALARIADO</v>
      </c>
      <c r="Q1907" s="5" t="e">
        <f ca="1">IF($H1907="SI", $O1907, _xludf.NA())</f>
        <v>#NAME?</v>
      </c>
      <c r="R1907" s="5">
        <f>IF($H1907="NO",$O1907, _xludf.NA())</f>
        <v>29</v>
      </c>
      <c r="S1907" s="5" t="e">
        <f ca="1">IF($H1907="SI",$N1907, _xludf.NA())</f>
        <v>#NAME?</v>
      </c>
      <c r="T1907" s="5">
        <f>IF($H1907="NO",$N1907, _xludf.NA())</f>
        <v>653122.46</v>
      </c>
    </row>
    <row r="1908" spans="1:20" x14ac:dyDescent="0.3">
      <c r="A1908">
        <v>1907</v>
      </c>
      <c r="B1908" t="s">
        <v>15</v>
      </c>
      <c r="C1908">
        <v>899559</v>
      </c>
      <c r="D1908" t="s">
        <v>10</v>
      </c>
      <c r="E1908" t="s">
        <v>11</v>
      </c>
      <c r="F1908" t="s">
        <v>12</v>
      </c>
      <c r="G1908" t="s">
        <v>13</v>
      </c>
      <c r="H1908" t="s">
        <v>13</v>
      </c>
      <c r="I1908">
        <v>51</v>
      </c>
      <c r="J1908">
        <f>(moras__2[[#This Row],[EDAD]]-AVERAGE(I:I))/ _xlfn.STDEV.P(I:I)</f>
        <v>0.64185201442864925</v>
      </c>
      <c r="K1908" t="str">
        <f>IF(ABS(moras__2[[#This Row],[Z-Score de edad]])&gt;1.96, "Atípico","Normal")</f>
        <v>Normal</v>
      </c>
      <c r="L1908">
        <f>(moras__2[[#This Row],[SALARIO]]-AVERAGE(C:C)) / _xlfn.STDEV.P(C:C)</f>
        <v>0.29845648156888194</v>
      </c>
      <c r="M1908" t="str">
        <f>IF(ABS(moras__2[[#This Row],[Z-Score de salario]])&gt;1.96, "Atípico", "Normal")</f>
        <v>Normal</v>
      </c>
      <c r="N1908" s="5">
        <f t="shared" si="87"/>
        <v>899559</v>
      </c>
      <c r="O1908" s="5">
        <f t="shared" si="88"/>
        <v>51</v>
      </c>
      <c r="P1908" s="5" t="str">
        <f t="shared" si="89"/>
        <v>ASALARIADO</v>
      </c>
      <c r="Q1908" s="5" t="e">
        <f ca="1">IF($H1908="SI", $O1908, _xludf.NA())</f>
        <v>#NAME?</v>
      </c>
      <c r="R1908" s="5">
        <f>IF($H1908="NO",$O1908, _xludf.NA())</f>
        <v>51</v>
      </c>
      <c r="S1908" s="5" t="e">
        <f ca="1">IF($H1908="SI",$N1908, _xludf.NA())</f>
        <v>#NAME?</v>
      </c>
      <c r="T1908" s="5">
        <f>IF($H1908="NO",$N1908, _xludf.NA())</f>
        <v>899559</v>
      </c>
    </row>
    <row r="1909" spans="1:20" x14ac:dyDescent="0.3">
      <c r="A1909">
        <v>1908</v>
      </c>
      <c r="B1909" t="s">
        <v>9</v>
      </c>
      <c r="C1909">
        <v>374003.1</v>
      </c>
      <c r="D1909" t="s">
        <v>10</v>
      </c>
      <c r="E1909" t="s">
        <v>16</v>
      </c>
      <c r="F1909" t="s">
        <v>12</v>
      </c>
      <c r="G1909" t="s">
        <v>13</v>
      </c>
      <c r="H1909" t="s">
        <v>13</v>
      </c>
      <c r="I1909">
        <v>38</v>
      </c>
      <c r="J1909">
        <f>(moras__2[[#This Row],[EDAD]]-AVERAGE(I:I))/ _xlfn.STDEV.P(I:I)</f>
        <v>-0.27571909336606237</v>
      </c>
      <c r="K1909" t="str">
        <f>IF(ABS(moras__2[[#This Row],[Z-Score de edad]])&gt;1.96, "Atípico","Normal")</f>
        <v>Normal</v>
      </c>
      <c r="L1909">
        <f>(moras__2[[#This Row],[SALARIO]]-AVERAGE(C:C)) / _xlfn.STDEV.P(C:C)</f>
        <v>-0.3496408400586471</v>
      </c>
      <c r="M1909" t="str">
        <f>IF(ABS(moras__2[[#This Row],[Z-Score de salario]])&gt;1.96, "Atípico", "Normal")</f>
        <v>Normal</v>
      </c>
      <c r="N1909" s="5">
        <f t="shared" si="87"/>
        <v>374003.1</v>
      </c>
      <c r="O1909" s="5">
        <f t="shared" si="88"/>
        <v>38</v>
      </c>
      <c r="P1909" s="5" t="str">
        <f t="shared" si="89"/>
        <v>ASALARIADO</v>
      </c>
      <c r="Q1909" s="5" t="e">
        <f ca="1">IF($H1909="SI", $O1909, _xludf.NA())</f>
        <v>#NAME?</v>
      </c>
      <c r="R1909" s="5">
        <f>IF($H1909="NO",$O1909, _xludf.NA())</f>
        <v>38</v>
      </c>
      <c r="S1909" s="5" t="e">
        <f ca="1">IF($H1909="SI",$N1909, _xludf.NA())</f>
        <v>#NAME?</v>
      </c>
      <c r="T1909" s="5">
        <f>IF($H1909="NO",$N1909, _xludf.NA())</f>
        <v>374003.1</v>
      </c>
    </row>
    <row r="1910" spans="1:20" x14ac:dyDescent="0.3">
      <c r="A1910">
        <v>1909</v>
      </c>
      <c r="B1910" t="s">
        <v>9</v>
      </c>
      <c r="C1910">
        <v>297046</v>
      </c>
      <c r="D1910" t="s">
        <v>17</v>
      </c>
      <c r="E1910" t="s">
        <v>16</v>
      </c>
      <c r="F1910" t="s">
        <v>12</v>
      </c>
      <c r="G1910" t="s">
        <v>13</v>
      </c>
      <c r="H1910" t="s">
        <v>13</v>
      </c>
      <c r="I1910">
        <v>67</v>
      </c>
      <c r="J1910">
        <f>(moras__2[[#This Row],[EDAD]]-AVERAGE(I:I))/ _xlfn.STDEV.P(I:I)</f>
        <v>1.7711703009452175</v>
      </c>
      <c r="K1910" t="str">
        <f>IF(ABS(moras__2[[#This Row],[Z-Score de edad]])&gt;1.96, "Atípico","Normal")</f>
        <v>Normal</v>
      </c>
      <c r="L1910">
        <f>(moras__2[[#This Row],[SALARIO]]-AVERAGE(C:C)) / _xlfn.STDEV.P(C:C)</f>
        <v>-0.44454166866740574</v>
      </c>
      <c r="M1910" t="str">
        <f>IF(ABS(moras__2[[#This Row],[Z-Score de salario]])&gt;1.96, "Atípico", "Normal")</f>
        <v>Normal</v>
      </c>
      <c r="N1910" s="5">
        <f t="shared" si="87"/>
        <v>297046</v>
      </c>
      <c r="O1910" s="5">
        <f t="shared" si="88"/>
        <v>67</v>
      </c>
      <c r="P1910" s="5" t="str">
        <f t="shared" si="89"/>
        <v>ASEGURADO VOLUNTARIO</v>
      </c>
      <c r="Q1910" s="5" t="e">
        <f ca="1">IF($H1910="SI", $O1910, _xludf.NA())</f>
        <v>#NAME?</v>
      </c>
      <c r="R1910" s="5">
        <f>IF($H1910="NO",$O1910, _xludf.NA())</f>
        <v>67</v>
      </c>
      <c r="S1910" s="5" t="e">
        <f ca="1">IF($H1910="SI",$N1910, _xludf.NA())</f>
        <v>#NAME?</v>
      </c>
      <c r="T1910" s="5">
        <f>IF($H1910="NO",$N1910, _xludf.NA())</f>
        <v>297046</v>
      </c>
    </row>
    <row r="1911" spans="1:20" x14ac:dyDescent="0.3">
      <c r="A1911">
        <v>1910</v>
      </c>
      <c r="B1911" t="s">
        <v>15</v>
      </c>
      <c r="C1911">
        <v>1150000</v>
      </c>
      <c r="D1911" t="s">
        <v>10</v>
      </c>
      <c r="E1911" t="s">
        <v>16</v>
      </c>
      <c r="F1911" t="s">
        <v>12</v>
      </c>
      <c r="G1911" t="s">
        <v>13</v>
      </c>
      <c r="H1911" t="s">
        <v>13</v>
      </c>
      <c r="I1911">
        <v>32</v>
      </c>
      <c r="J1911">
        <f>(moras__2[[#This Row],[EDAD]]-AVERAGE(I:I))/ _xlfn.STDEV.P(I:I)</f>
        <v>-0.69921345080977548</v>
      </c>
      <c r="K1911" t="str">
        <f>IF(ABS(moras__2[[#This Row],[Z-Score de edad]])&gt;1.96, "Atípico","Normal")</f>
        <v>Normal</v>
      </c>
      <c r="L1911">
        <f>(moras__2[[#This Row],[SALARIO]]-AVERAGE(C:C)) / _xlfn.STDEV.P(C:C)</f>
        <v>0.60729164320576967</v>
      </c>
      <c r="M1911" t="str">
        <f>IF(ABS(moras__2[[#This Row],[Z-Score de salario]])&gt;1.96, "Atípico", "Normal")</f>
        <v>Normal</v>
      </c>
      <c r="N1911" s="5">
        <f t="shared" si="87"/>
        <v>1150000</v>
      </c>
      <c r="O1911" s="5">
        <f t="shared" si="88"/>
        <v>32</v>
      </c>
      <c r="P1911" s="5" t="str">
        <f t="shared" si="89"/>
        <v>ASALARIADO</v>
      </c>
      <c r="Q1911" s="5" t="e">
        <f ca="1">IF($H1911="SI", $O1911, _xludf.NA())</f>
        <v>#NAME?</v>
      </c>
      <c r="R1911" s="5">
        <f>IF($H1911="NO",$O1911, _xludf.NA())</f>
        <v>32</v>
      </c>
      <c r="S1911" s="5" t="e">
        <f ca="1">IF($H1911="SI",$N1911, _xludf.NA())</f>
        <v>#NAME?</v>
      </c>
      <c r="T1911" s="5">
        <f>IF($H1911="NO",$N1911, _xludf.NA())</f>
        <v>1150000</v>
      </c>
    </row>
    <row r="1912" spans="1:20" x14ac:dyDescent="0.3">
      <c r="A1912">
        <v>1911</v>
      </c>
      <c r="B1912" t="s">
        <v>9</v>
      </c>
      <c r="C1912">
        <v>51833.33</v>
      </c>
      <c r="D1912" t="s">
        <v>10</v>
      </c>
      <c r="E1912" t="s">
        <v>16</v>
      </c>
      <c r="F1912" t="s">
        <v>12</v>
      </c>
      <c r="G1912" t="s">
        <v>13</v>
      </c>
      <c r="H1912" t="s">
        <v>13</v>
      </c>
      <c r="I1912">
        <v>37</v>
      </c>
      <c r="J1912">
        <f>(moras__2[[#This Row],[EDAD]]-AVERAGE(I:I))/ _xlfn.STDEV.P(I:I)</f>
        <v>-0.34630148627334789</v>
      </c>
      <c r="K1912" t="str">
        <f>IF(ABS(moras__2[[#This Row],[Z-Score de edad]])&gt;1.96, "Atípico","Normal")</f>
        <v>Normal</v>
      </c>
      <c r="L1912">
        <f>(moras__2[[#This Row],[SALARIO]]-AVERAGE(C:C)) / _xlfn.STDEV.P(C:C)</f>
        <v>-0.74692943494713959</v>
      </c>
      <c r="M1912" t="str">
        <f>IF(ABS(moras__2[[#This Row],[Z-Score de salario]])&gt;1.96, "Atípico", "Normal")</f>
        <v>Normal</v>
      </c>
      <c r="N1912" s="5">
        <f t="shared" si="87"/>
        <v>51833.33</v>
      </c>
      <c r="O1912" s="5">
        <f t="shared" si="88"/>
        <v>37</v>
      </c>
      <c r="P1912" s="5" t="str">
        <f t="shared" si="89"/>
        <v>ASALARIADO</v>
      </c>
      <c r="Q1912" s="5" t="e">
        <f ca="1">IF($H1912="SI", $O1912, _xludf.NA())</f>
        <v>#NAME?</v>
      </c>
      <c r="R1912" s="5">
        <f>IF($H1912="NO",$O1912, _xludf.NA())</f>
        <v>37</v>
      </c>
      <c r="S1912" s="5" t="e">
        <f ca="1">IF($H1912="SI",$N1912, _xludf.NA())</f>
        <v>#NAME?</v>
      </c>
      <c r="T1912" s="5">
        <f>IF($H1912="NO",$N1912, _xludf.NA())</f>
        <v>51833.33</v>
      </c>
    </row>
    <row r="1913" spans="1:20" x14ac:dyDescent="0.3">
      <c r="A1913">
        <v>1912</v>
      </c>
      <c r="B1913" t="s">
        <v>9</v>
      </c>
      <c r="C1913">
        <v>225024.95</v>
      </c>
      <c r="D1913" t="s">
        <v>10</v>
      </c>
      <c r="E1913" t="s">
        <v>16</v>
      </c>
      <c r="F1913" t="s">
        <v>12</v>
      </c>
      <c r="G1913" t="s">
        <v>13</v>
      </c>
      <c r="H1913" t="s">
        <v>13</v>
      </c>
      <c r="I1913">
        <v>19</v>
      </c>
      <c r="J1913">
        <f>(moras__2[[#This Row],[EDAD]]-AVERAGE(I:I))/ _xlfn.STDEV.P(I:I)</f>
        <v>-1.6167845586044871</v>
      </c>
      <c r="K1913" t="str">
        <f>IF(ABS(moras__2[[#This Row],[Z-Score de edad]])&gt;1.96, "Atípico","Normal")</f>
        <v>Normal</v>
      </c>
      <c r="L1913">
        <f>(moras__2[[#This Row],[SALARIO]]-AVERAGE(C:C)) / _xlfn.STDEV.P(C:C)</f>
        <v>-0.53335553148542825</v>
      </c>
      <c r="M1913" t="str">
        <f>IF(ABS(moras__2[[#This Row],[Z-Score de salario]])&gt;1.96, "Atípico", "Normal")</f>
        <v>Normal</v>
      </c>
      <c r="N1913" s="5">
        <f t="shared" si="87"/>
        <v>225024.95</v>
      </c>
      <c r="O1913" s="5">
        <f t="shared" si="88"/>
        <v>19</v>
      </c>
      <c r="P1913" s="5" t="str">
        <f t="shared" si="89"/>
        <v>ASALARIADO</v>
      </c>
      <c r="Q1913" s="5" t="e">
        <f ca="1">IF($H1913="SI", $O1913, _xludf.NA())</f>
        <v>#NAME?</v>
      </c>
      <c r="R1913" s="5">
        <f>IF($H1913="NO",$O1913, _xludf.NA())</f>
        <v>19</v>
      </c>
      <c r="S1913" s="5" t="e">
        <f ca="1">IF($H1913="SI",$N1913, _xludf.NA())</f>
        <v>#NAME?</v>
      </c>
      <c r="T1913" s="5">
        <f>IF($H1913="NO",$N1913, _xludf.NA())</f>
        <v>225024.95</v>
      </c>
    </row>
    <row r="1914" spans="1:20" x14ac:dyDescent="0.3">
      <c r="A1914">
        <v>1913</v>
      </c>
      <c r="B1914" t="s">
        <v>9</v>
      </c>
      <c r="C1914">
        <v>704330</v>
      </c>
      <c r="D1914" t="s">
        <v>10</v>
      </c>
      <c r="E1914" t="s">
        <v>11</v>
      </c>
      <c r="F1914" t="s">
        <v>12</v>
      </c>
      <c r="G1914" t="s">
        <v>13</v>
      </c>
      <c r="H1914" t="s">
        <v>13</v>
      </c>
      <c r="I1914">
        <v>32</v>
      </c>
      <c r="J1914">
        <f>(moras__2[[#This Row],[EDAD]]-AVERAGE(I:I))/ _xlfn.STDEV.P(I:I)</f>
        <v>-0.69921345080977548</v>
      </c>
      <c r="K1914" t="str">
        <f>IF(ABS(moras__2[[#This Row],[Z-Score de edad]])&gt;1.96, "Atípico","Normal")</f>
        <v>Normal</v>
      </c>
      <c r="L1914">
        <f>(moras__2[[#This Row],[SALARIO]]-AVERAGE(C:C)) / _xlfn.STDEV.P(C:C)</f>
        <v>5.7706844843234177E-2</v>
      </c>
      <c r="M1914" t="str">
        <f>IF(ABS(moras__2[[#This Row],[Z-Score de salario]])&gt;1.96, "Atípico", "Normal")</f>
        <v>Normal</v>
      </c>
      <c r="N1914" s="5">
        <f t="shared" si="87"/>
        <v>704330</v>
      </c>
      <c r="O1914" s="5">
        <f t="shared" si="88"/>
        <v>32</v>
      </c>
      <c r="P1914" s="5" t="str">
        <f t="shared" si="89"/>
        <v>ASALARIADO</v>
      </c>
      <c r="Q1914" s="5" t="e">
        <f ca="1">IF($H1914="SI", $O1914, _xludf.NA())</f>
        <v>#NAME?</v>
      </c>
      <c r="R1914" s="5">
        <f>IF($H1914="NO",$O1914, _xludf.NA())</f>
        <v>32</v>
      </c>
      <c r="S1914" s="5" t="e">
        <f ca="1">IF($H1914="SI",$N1914, _xludf.NA())</f>
        <v>#NAME?</v>
      </c>
      <c r="T1914" s="5">
        <f>IF($H1914="NO",$N1914, _xludf.NA())</f>
        <v>704330</v>
      </c>
    </row>
    <row r="1915" spans="1:20" x14ac:dyDescent="0.3">
      <c r="A1915">
        <v>1914</v>
      </c>
      <c r="B1915" t="s">
        <v>15</v>
      </c>
      <c r="C1915">
        <v>277520</v>
      </c>
      <c r="D1915" t="s">
        <v>10</v>
      </c>
      <c r="E1915" t="s">
        <v>16</v>
      </c>
      <c r="F1915" t="s">
        <v>12</v>
      </c>
      <c r="G1915" t="s">
        <v>12</v>
      </c>
      <c r="H1915" t="s">
        <v>13</v>
      </c>
      <c r="I1915">
        <v>46</v>
      </c>
      <c r="J1915">
        <f>(moras__2[[#This Row],[EDAD]]-AVERAGE(I:I))/ _xlfn.STDEV.P(I:I)</f>
        <v>0.28894004989222172</v>
      </c>
      <c r="K1915" t="str">
        <f>IF(ABS(moras__2[[#This Row],[Z-Score de edad]])&gt;1.96, "Atípico","Normal")</f>
        <v>Normal</v>
      </c>
      <c r="L1915">
        <f>(moras__2[[#This Row],[SALARIO]]-AVERAGE(C:C)) / _xlfn.STDEV.P(C:C)</f>
        <v>-0.46862045515253348</v>
      </c>
      <c r="M1915" t="str">
        <f>IF(ABS(moras__2[[#This Row],[Z-Score de salario]])&gt;1.96, "Atípico", "Normal")</f>
        <v>Normal</v>
      </c>
      <c r="N1915" s="5">
        <f t="shared" si="87"/>
        <v>277520</v>
      </c>
      <c r="O1915" s="5">
        <f t="shared" si="88"/>
        <v>46</v>
      </c>
      <c r="P1915" s="5" t="str">
        <f t="shared" si="89"/>
        <v>ASALARIADO</v>
      </c>
      <c r="Q1915" s="5" t="e">
        <f ca="1">IF($H1915="SI", $O1915, _xludf.NA())</f>
        <v>#NAME?</v>
      </c>
      <c r="R1915" s="5">
        <f>IF($H1915="NO",$O1915, _xludf.NA())</f>
        <v>46</v>
      </c>
      <c r="S1915" s="5" t="e">
        <f ca="1">IF($H1915="SI",$N1915, _xludf.NA())</f>
        <v>#NAME?</v>
      </c>
      <c r="T1915" s="5">
        <f>IF($H1915="NO",$N1915, _xludf.NA())</f>
        <v>277520</v>
      </c>
    </row>
    <row r="1916" spans="1:20" x14ac:dyDescent="0.3">
      <c r="A1916">
        <v>1915</v>
      </c>
      <c r="B1916" t="s">
        <v>15</v>
      </c>
      <c r="C1916">
        <v>1610392</v>
      </c>
      <c r="D1916" t="s">
        <v>10</v>
      </c>
      <c r="E1916" t="s">
        <v>11</v>
      </c>
      <c r="F1916" t="s">
        <v>12</v>
      </c>
      <c r="G1916" t="s">
        <v>13</v>
      </c>
      <c r="H1916" t="s">
        <v>13</v>
      </c>
      <c r="I1916">
        <v>46</v>
      </c>
      <c r="J1916">
        <f>(moras__2[[#This Row],[EDAD]]-AVERAGE(I:I))/ _xlfn.STDEV.P(I:I)</f>
        <v>0.28894004989222172</v>
      </c>
      <c r="K1916" t="str">
        <f>IF(ABS(moras__2[[#This Row],[Z-Score de edad]])&gt;1.96, "Atípico","Normal")</f>
        <v>Normal</v>
      </c>
      <c r="L1916">
        <f>(moras__2[[#This Row],[SALARIO]]-AVERAGE(C:C)) / _xlfn.STDEV.P(C:C)</f>
        <v>1.1750311017462243</v>
      </c>
      <c r="M1916" t="str">
        <f>IF(ABS(moras__2[[#This Row],[Z-Score de salario]])&gt;1.96, "Atípico", "Normal")</f>
        <v>Normal</v>
      </c>
      <c r="N1916" s="5">
        <f t="shared" si="87"/>
        <v>1610392</v>
      </c>
      <c r="O1916" s="5">
        <f t="shared" si="88"/>
        <v>46</v>
      </c>
      <c r="P1916" s="5" t="str">
        <f t="shared" si="89"/>
        <v>ASALARIADO</v>
      </c>
      <c r="Q1916" s="5" t="e">
        <f ca="1">IF($H1916="SI", $O1916, _xludf.NA())</f>
        <v>#NAME?</v>
      </c>
      <c r="R1916" s="5">
        <f>IF($H1916="NO",$O1916, _xludf.NA())</f>
        <v>46</v>
      </c>
      <c r="S1916" s="5" t="e">
        <f ca="1">IF($H1916="SI",$N1916, _xludf.NA())</f>
        <v>#NAME?</v>
      </c>
      <c r="T1916" s="5">
        <f>IF($H1916="NO",$N1916, _xludf.NA())</f>
        <v>1610392</v>
      </c>
    </row>
    <row r="1917" spans="1:20" x14ac:dyDescent="0.3">
      <c r="A1917">
        <v>1916</v>
      </c>
      <c r="B1917" t="s">
        <v>15</v>
      </c>
      <c r="C1917">
        <v>280000</v>
      </c>
      <c r="D1917" t="s">
        <v>10</v>
      </c>
      <c r="E1917" t="s">
        <v>16</v>
      </c>
      <c r="F1917" t="s">
        <v>12</v>
      </c>
      <c r="G1917" t="s">
        <v>13</v>
      </c>
      <c r="H1917" t="s">
        <v>13</v>
      </c>
      <c r="I1917">
        <v>38</v>
      </c>
      <c r="J1917">
        <f>(moras__2[[#This Row],[EDAD]]-AVERAGE(I:I))/ _xlfn.STDEV.P(I:I)</f>
        <v>-0.27571909336606237</v>
      </c>
      <c r="K1917" t="str">
        <f>IF(ABS(moras__2[[#This Row],[Z-Score de edad]])&gt;1.96, "Atípico","Normal")</f>
        <v>Normal</v>
      </c>
      <c r="L1917">
        <f>(moras__2[[#This Row],[SALARIO]]-AVERAGE(C:C)) / _xlfn.STDEV.P(C:C)</f>
        <v>-0.46556220510218438</v>
      </c>
      <c r="M1917" t="str">
        <f>IF(ABS(moras__2[[#This Row],[Z-Score de salario]])&gt;1.96, "Atípico", "Normal")</f>
        <v>Normal</v>
      </c>
      <c r="N1917" s="5">
        <f t="shared" si="87"/>
        <v>280000</v>
      </c>
      <c r="O1917" s="5">
        <f t="shared" si="88"/>
        <v>38</v>
      </c>
      <c r="P1917" s="5" t="str">
        <f t="shared" si="89"/>
        <v>ASALARIADO</v>
      </c>
      <c r="Q1917" s="5" t="e">
        <f ca="1">IF($H1917="SI", $O1917, _xludf.NA())</f>
        <v>#NAME?</v>
      </c>
      <c r="R1917" s="5">
        <f>IF($H1917="NO",$O1917, _xludf.NA())</f>
        <v>38</v>
      </c>
      <c r="S1917" s="5" t="e">
        <f ca="1">IF($H1917="SI",$N1917, _xludf.NA())</f>
        <v>#NAME?</v>
      </c>
      <c r="T1917" s="5">
        <f>IF($H1917="NO",$N1917, _xludf.NA())</f>
        <v>280000</v>
      </c>
    </row>
    <row r="1918" spans="1:20" x14ac:dyDescent="0.3">
      <c r="A1918">
        <v>1917</v>
      </c>
      <c r="B1918" t="s">
        <v>9</v>
      </c>
      <c r="C1918">
        <v>322500</v>
      </c>
      <c r="D1918" t="s">
        <v>10</v>
      </c>
      <c r="E1918" t="s">
        <v>16</v>
      </c>
      <c r="F1918" t="s">
        <v>12</v>
      </c>
      <c r="G1918" t="s">
        <v>13</v>
      </c>
      <c r="H1918" t="s">
        <v>12</v>
      </c>
      <c r="I1918">
        <v>46</v>
      </c>
      <c r="J1918">
        <f>(moras__2[[#This Row],[EDAD]]-AVERAGE(I:I))/ _xlfn.STDEV.P(I:I)</f>
        <v>0.28894004989222172</v>
      </c>
      <c r="K1918" t="str">
        <f>IF(ABS(moras__2[[#This Row],[Z-Score de edad]])&gt;1.96, "Atípico","Normal")</f>
        <v>Normal</v>
      </c>
      <c r="L1918">
        <f>(moras__2[[#This Row],[SALARIO]]-AVERAGE(C:C)) / _xlfn.STDEV.P(C:C)</f>
        <v>-0.41315267802966937</v>
      </c>
      <c r="M1918" t="str">
        <f>IF(ABS(moras__2[[#This Row],[Z-Score de salario]])&gt;1.96, "Atípico", "Normal")</f>
        <v>Normal</v>
      </c>
      <c r="N1918" s="5">
        <f t="shared" si="87"/>
        <v>322500</v>
      </c>
      <c r="O1918" s="5">
        <f t="shared" si="88"/>
        <v>46</v>
      </c>
      <c r="P1918" s="5" t="str">
        <f t="shared" si="89"/>
        <v>ASALARIADO</v>
      </c>
      <c r="Q1918" s="5">
        <f>IF($H1918="SI", $O1918, _xludf.NA())</f>
        <v>46</v>
      </c>
      <c r="R1918" s="5" t="e">
        <f ca="1">IF($H1918="NO",$O1918, _xludf.NA())</f>
        <v>#NAME?</v>
      </c>
      <c r="S1918" s="5">
        <f>IF($H1918="SI",$N1918, _xludf.NA())</f>
        <v>322500</v>
      </c>
      <c r="T1918" s="5" t="e">
        <f ca="1">IF($H1918="NO",$N1918, _xludf.NA())</f>
        <v>#NAME?</v>
      </c>
    </row>
    <row r="1919" spans="1:20" x14ac:dyDescent="0.3">
      <c r="A1919">
        <v>1918</v>
      </c>
      <c r="B1919" t="s">
        <v>9</v>
      </c>
      <c r="C1919">
        <v>3599311.8</v>
      </c>
      <c r="D1919" t="s">
        <v>10</v>
      </c>
      <c r="E1919" t="s">
        <v>11</v>
      </c>
      <c r="F1919" t="s">
        <v>12</v>
      </c>
      <c r="G1919" t="s">
        <v>13</v>
      </c>
      <c r="H1919" t="s">
        <v>13</v>
      </c>
      <c r="I1919">
        <v>60</v>
      </c>
      <c r="J1919">
        <f>(moras__2[[#This Row],[EDAD]]-AVERAGE(I:I))/ _xlfn.STDEV.P(I:I)</f>
        <v>1.2770935505942189</v>
      </c>
      <c r="K1919" t="str">
        <f>IF(ABS(moras__2[[#This Row],[Z-Score de edad]])&gt;1.96, "Atípico","Normal")</f>
        <v>Normal</v>
      </c>
      <c r="L1919">
        <f>(moras__2[[#This Row],[SALARIO]]-AVERAGE(C:C)) / _xlfn.STDEV.P(C:C)</f>
        <v>3.6276980688794267</v>
      </c>
      <c r="M1919" t="str">
        <f>IF(ABS(moras__2[[#This Row],[Z-Score de salario]])&gt;1.96, "Atípico", "Normal")</f>
        <v>Atípico</v>
      </c>
      <c r="N1919" s="5">
        <f t="shared" si="87"/>
        <v>3599311.8</v>
      </c>
      <c r="O1919" s="5">
        <f t="shared" si="88"/>
        <v>60</v>
      </c>
      <c r="P1919" s="5" t="str">
        <f t="shared" si="89"/>
        <v>ASALARIADO</v>
      </c>
      <c r="Q1919" s="5" t="e">
        <f ca="1">IF($H1919="SI", $O1919, _xludf.NA())</f>
        <v>#NAME?</v>
      </c>
      <c r="R1919" s="5">
        <f>IF($H1919="NO",$O1919, _xludf.NA())</f>
        <v>60</v>
      </c>
      <c r="S1919" s="5" t="e">
        <f ca="1">IF($H1919="SI",$N1919, _xludf.NA())</f>
        <v>#NAME?</v>
      </c>
      <c r="T1919" s="5">
        <f>IF($H1919="NO",$N1919, _xludf.NA())</f>
        <v>3599311.8</v>
      </c>
    </row>
    <row r="1920" spans="1:20" x14ac:dyDescent="0.3">
      <c r="A1920">
        <v>1919</v>
      </c>
      <c r="B1920" t="s">
        <v>15</v>
      </c>
      <c r="C1920">
        <v>512557.9</v>
      </c>
      <c r="D1920" t="s">
        <v>10</v>
      </c>
      <c r="E1920" t="s">
        <v>16</v>
      </c>
      <c r="F1920" t="s">
        <v>12</v>
      </c>
      <c r="G1920" t="s">
        <v>13</v>
      </c>
      <c r="H1920" t="s">
        <v>13</v>
      </c>
      <c r="I1920">
        <v>35</v>
      </c>
      <c r="J1920">
        <f>(moras__2[[#This Row],[EDAD]]-AVERAGE(I:I))/ _xlfn.STDEV.P(I:I)</f>
        <v>-0.48746627208791893</v>
      </c>
      <c r="K1920" t="str">
        <f>IF(ABS(moras__2[[#This Row],[Z-Score de edad]])&gt;1.96, "Atípico","Normal")</f>
        <v>Normal</v>
      </c>
      <c r="L1920">
        <f>(moras__2[[#This Row],[SALARIO]]-AVERAGE(C:C)) / _xlfn.STDEV.P(C:C)</f>
        <v>-0.17877986260860235</v>
      </c>
      <c r="M1920" t="str">
        <f>IF(ABS(moras__2[[#This Row],[Z-Score de salario]])&gt;1.96, "Atípico", "Normal")</f>
        <v>Normal</v>
      </c>
      <c r="N1920" s="5">
        <f t="shared" si="87"/>
        <v>512557.9</v>
      </c>
      <c r="O1920" s="5">
        <f t="shared" si="88"/>
        <v>35</v>
      </c>
      <c r="P1920" s="5" t="str">
        <f t="shared" si="89"/>
        <v>ASALARIADO</v>
      </c>
      <c r="Q1920" s="5" t="e">
        <f ca="1">IF($H1920="SI", $O1920, _xludf.NA())</f>
        <v>#NAME?</v>
      </c>
      <c r="R1920" s="5">
        <f>IF($H1920="NO",$O1920, _xludf.NA())</f>
        <v>35</v>
      </c>
      <c r="S1920" s="5" t="e">
        <f ca="1">IF($H1920="SI",$N1920, _xludf.NA())</f>
        <v>#NAME?</v>
      </c>
      <c r="T1920" s="5">
        <f>IF($H1920="NO",$N1920, _xludf.NA())</f>
        <v>512557.9</v>
      </c>
    </row>
    <row r="1921" spans="1:20" x14ac:dyDescent="0.3">
      <c r="A1921">
        <v>1920</v>
      </c>
      <c r="B1921" t="s">
        <v>15</v>
      </c>
      <c r="C1921">
        <v>500000</v>
      </c>
      <c r="D1921" t="s">
        <v>10</v>
      </c>
      <c r="E1921" t="s">
        <v>16</v>
      </c>
      <c r="F1921" t="s">
        <v>12</v>
      </c>
      <c r="G1921" t="s">
        <v>13</v>
      </c>
      <c r="H1921" t="s">
        <v>13</v>
      </c>
      <c r="I1921">
        <v>57</v>
      </c>
      <c r="J1921">
        <f>(moras__2[[#This Row],[EDAD]]-AVERAGE(I:I))/ _xlfn.STDEV.P(I:I)</f>
        <v>1.0653463718723624</v>
      </c>
      <c r="K1921" t="str">
        <f>IF(ABS(moras__2[[#This Row],[Z-Score de edad]])&gt;1.96, "Atípico","Normal")</f>
        <v>Normal</v>
      </c>
      <c r="L1921">
        <f>(moras__2[[#This Row],[SALARIO]]-AVERAGE(C:C)) / _xlfn.STDEV.P(C:C)</f>
        <v>-0.19426582966798911</v>
      </c>
      <c r="M1921" t="str">
        <f>IF(ABS(moras__2[[#This Row],[Z-Score de salario]])&gt;1.96, "Atípico", "Normal")</f>
        <v>Normal</v>
      </c>
      <c r="N1921" s="5">
        <f t="shared" si="87"/>
        <v>500000</v>
      </c>
      <c r="O1921" s="5">
        <f t="shared" si="88"/>
        <v>57</v>
      </c>
      <c r="P1921" s="5" t="str">
        <f t="shared" si="89"/>
        <v>ASALARIADO</v>
      </c>
      <c r="Q1921" s="5" t="e">
        <f ca="1">IF($H1921="SI", $O1921, _xludf.NA())</f>
        <v>#NAME?</v>
      </c>
      <c r="R1921" s="5">
        <f>IF($H1921="NO",$O1921, _xludf.NA())</f>
        <v>57</v>
      </c>
      <c r="S1921" s="5" t="e">
        <f ca="1">IF($H1921="SI",$N1921, _xludf.NA())</f>
        <v>#NAME?</v>
      </c>
      <c r="T1921" s="5">
        <f>IF($H1921="NO",$N1921, _xludf.NA())</f>
        <v>500000</v>
      </c>
    </row>
    <row r="1922" spans="1:20" x14ac:dyDescent="0.3">
      <c r="A1922">
        <v>1921</v>
      </c>
      <c r="B1922" t="s">
        <v>9</v>
      </c>
      <c r="C1922">
        <v>1744445</v>
      </c>
      <c r="D1922" t="s">
        <v>10</v>
      </c>
      <c r="E1922" t="s">
        <v>11</v>
      </c>
      <c r="F1922" t="s">
        <v>12</v>
      </c>
      <c r="G1922" t="s">
        <v>13</v>
      </c>
      <c r="H1922" t="s">
        <v>13</v>
      </c>
      <c r="I1922">
        <v>40</v>
      </c>
      <c r="J1922">
        <f>(moras__2[[#This Row],[EDAD]]-AVERAGE(I:I))/ _xlfn.STDEV.P(I:I)</f>
        <v>-0.13455430755149136</v>
      </c>
      <c r="K1922" t="str">
        <f>IF(ABS(moras__2[[#This Row],[Z-Score de edad]])&gt;1.96, "Atípico","Normal")</f>
        <v>Normal</v>
      </c>
      <c r="L1922">
        <f>(moras__2[[#This Row],[SALARIO]]-AVERAGE(C:C)) / _xlfn.STDEV.P(C:C)</f>
        <v>1.3403406154556796</v>
      </c>
      <c r="M1922" t="str">
        <f>IF(ABS(moras__2[[#This Row],[Z-Score de salario]])&gt;1.96, "Atípico", "Normal")</f>
        <v>Normal</v>
      </c>
      <c r="N1922" s="5">
        <f t="shared" si="87"/>
        <v>1744445</v>
      </c>
      <c r="O1922" s="5">
        <f t="shared" si="88"/>
        <v>40</v>
      </c>
      <c r="P1922" s="5" t="str">
        <f t="shared" si="89"/>
        <v>ASALARIADO</v>
      </c>
      <c r="Q1922" s="5" t="e">
        <f ca="1">IF($H1922="SI", $O1922, _xludf.NA())</f>
        <v>#NAME?</v>
      </c>
      <c r="R1922" s="5">
        <f>IF($H1922="NO",$O1922, _xludf.NA())</f>
        <v>40</v>
      </c>
      <c r="S1922" s="5" t="e">
        <f ca="1">IF($H1922="SI",$N1922, _xludf.NA())</f>
        <v>#NAME?</v>
      </c>
      <c r="T1922" s="5">
        <f>IF($H1922="NO",$N1922, _xludf.NA())</f>
        <v>1744445</v>
      </c>
    </row>
    <row r="1923" spans="1:20" x14ac:dyDescent="0.3">
      <c r="A1923">
        <v>1922</v>
      </c>
      <c r="B1923" t="s">
        <v>15</v>
      </c>
      <c r="C1923">
        <v>357576.42</v>
      </c>
      <c r="D1923" t="s">
        <v>10</v>
      </c>
      <c r="E1923" t="s">
        <v>16</v>
      </c>
      <c r="F1923" t="s">
        <v>12</v>
      </c>
      <c r="G1923" t="s">
        <v>13</v>
      </c>
      <c r="H1923" t="s">
        <v>13</v>
      </c>
      <c r="I1923">
        <v>35</v>
      </c>
      <c r="J1923">
        <f>(moras__2[[#This Row],[EDAD]]-AVERAGE(I:I))/ _xlfn.STDEV.P(I:I)</f>
        <v>-0.48746627208791893</v>
      </c>
      <c r="K1923" t="str">
        <f>IF(ABS(moras__2[[#This Row],[Z-Score de edad]])&gt;1.96, "Atípico","Normal")</f>
        <v>Normal</v>
      </c>
      <c r="L1923">
        <f>(moras__2[[#This Row],[SALARIO]]-AVERAGE(C:C)) / _xlfn.STDEV.P(C:C)</f>
        <v>-0.36989765253327161</v>
      </c>
      <c r="M1923" t="str">
        <f>IF(ABS(moras__2[[#This Row],[Z-Score de salario]])&gt;1.96, "Atípico", "Normal")</f>
        <v>Normal</v>
      </c>
      <c r="N1923" s="5">
        <f t="shared" ref="N1923:N1986" si="90">IF(ISBLANK(C1923),  MEDIAN($C$2:$C$5001), C1923)</f>
        <v>357576.42</v>
      </c>
      <c r="O1923" s="5">
        <f t="shared" ref="O1923:O1986" si="91">IF(ISBLANK(I1923), MEDIAN($I$2:$I$5001), I1923)</f>
        <v>35</v>
      </c>
      <c r="P1923" s="5" t="str">
        <f t="shared" ref="P1923:P1986" si="92">IF(ISBLANK(D1923), "ASALARIADO", D1923)</f>
        <v>ASALARIADO</v>
      </c>
      <c r="Q1923" s="5" t="e">
        <f ca="1">IF($H1923="SI", $O1923, _xludf.NA())</f>
        <v>#NAME?</v>
      </c>
      <c r="R1923" s="5">
        <f>IF($H1923="NO",$O1923, _xludf.NA())</f>
        <v>35</v>
      </c>
      <c r="S1923" s="5" t="e">
        <f ca="1">IF($H1923="SI",$N1923, _xludf.NA())</f>
        <v>#NAME?</v>
      </c>
      <c r="T1923" s="5">
        <f>IF($H1923="NO",$N1923, _xludf.NA())</f>
        <v>357576.42</v>
      </c>
    </row>
    <row r="1924" spans="1:20" x14ac:dyDescent="0.3">
      <c r="A1924">
        <v>1923</v>
      </c>
      <c r="B1924" t="s">
        <v>9</v>
      </c>
      <c r="C1924">
        <v>2724750</v>
      </c>
      <c r="D1924" t="s">
        <v>10</v>
      </c>
      <c r="E1924" t="s">
        <v>16</v>
      </c>
      <c r="F1924" t="s">
        <v>12</v>
      </c>
      <c r="G1924" t="s">
        <v>13</v>
      </c>
      <c r="H1924" t="s">
        <v>13</v>
      </c>
      <c r="I1924">
        <v>25</v>
      </c>
      <c r="J1924">
        <f>(moras__2[[#This Row],[EDAD]]-AVERAGE(I:I))/ _xlfn.STDEV.P(I:I)</f>
        <v>-1.193290201160774</v>
      </c>
      <c r="K1924" t="str">
        <f>IF(ABS(moras__2[[#This Row],[Z-Score de edad]])&gt;1.96, "Atípico","Normal")</f>
        <v>Normal</v>
      </c>
      <c r="L1924">
        <f>(moras__2[[#This Row],[SALARIO]]-AVERAGE(C:C)) / _xlfn.STDEV.P(C:C)</f>
        <v>2.5492187669103106</v>
      </c>
      <c r="M1924" t="str">
        <f>IF(ABS(moras__2[[#This Row],[Z-Score de salario]])&gt;1.96, "Atípico", "Normal")</f>
        <v>Atípico</v>
      </c>
      <c r="N1924" s="5">
        <f t="shared" si="90"/>
        <v>2724750</v>
      </c>
      <c r="O1924" s="5">
        <f t="shared" si="91"/>
        <v>25</v>
      </c>
      <c r="P1924" s="5" t="str">
        <f t="shared" si="92"/>
        <v>ASALARIADO</v>
      </c>
      <c r="Q1924" s="5" t="e">
        <f ca="1">IF($H1924="SI", $O1924, _xludf.NA())</f>
        <v>#NAME?</v>
      </c>
      <c r="R1924" s="5">
        <f>IF($H1924="NO",$O1924, _xludf.NA())</f>
        <v>25</v>
      </c>
      <c r="S1924" s="5" t="e">
        <f ca="1">IF($H1924="SI",$N1924, _xludf.NA())</f>
        <v>#NAME?</v>
      </c>
      <c r="T1924" s="5">
        <f>IF($H1924="NO",$N1924, _xludf.NA())</f>
        <v>2724750</v>
      </c>
    </row>
    <row r="1925" spans="1:20" x14ac:dyDescent="0.3">
      <c r="A1925">
        <v>1924</v>
      </c>
      <c r="B1925" t="s">
        <v>9</v>
      </c>
      <c r="C1925">
        <v>655672</v>
      </c>
      <c r="D1925" t="s">
        <v>17</v>
      </c>
      <c r="E1925" t="s">
        <v>16</v>
      </c>
      <c r="F1925" t="s">
        <v>12</v>
      </c>
      <c r="G1925" t="s">
        <v>13</v>
      </c>
      <c r="H1925" t="s">
        <v>13</v>
      </c>
      <c r="I1925">
        <v>58</v>
      </c>
      <c r="J1925">
        <f>(moras__2[[#This Row],[EDAD]]-AVERAGE(I:I))/ _xlfn.STDEV.P(I:I)</f>
        <v>1.1359287647796479</v>
      </c>
      <c r="K1925" t="str">
        <f>IF(ABS(moras__2[[#This Row],[Z-Score de edad]])&gt;1.96, "Atípico","Normal")</f>
        <v>Normal</v>
      </c>
      <c r="L1925">
        <f>(moras__2[[#This Row],[SALARIO]]-AVERAGE(C:C)) / _xlfn.STDEV.P(C:C)</f>
        <v>-2.2965144107525226E-3</v>
      </c>
      <c r="M1925" t="str">
        <f>IF(ABS(moras__2[[#This Row],[Z-Score de salario]])&gt;1.96, "Atípico", "Normal")</f>
        <v>Normal</v>
      </c>
      <c r="N1925" s="5">
        <f t="shared" si="90"/>
        <v>655672</v>
      </c>
      <c r="O1925" s="5">
        <f t="shared" si="91"/>
        <v>58</v>
      </c>
      <c r="P1925" s="5" t="str">
        <f t="shared" si="92"/>
        <v>ASEGURADO VOLUNTARIO</v>
      </c>
      <c r="Q1925" s="5" t="e">
        <f ca="1">IF($H1925="SI", $O1925, _xludf.NA())</f>
        <v>#NAME?</v>
      </c>
      <c r="R1925" s="5">
        <f>IF($H1925="NO",$O1925, _xludf.NA())</f>
        <v>58</v>
      </c>
      <c r="S1925" s="5" t="e">
        <f ca="1">IF($H1925="SI",$N1925, _xludf.NA())</f>
        <v>#NAME?</v>
      </c>
      <c r="T1925" s="5">
        <f>IF($H1925="NO",$N1925, _xludf.NA())</f>
        <v>655672</v>
      </c>
    </row>
    <row r="1926" spans="1:20" x14ac:dyDescent="0.3">
      <c r="A1926">
        <v>1925</v>
      </c>
      <c r="B1926" t="s">
        <v>9</v>
      </c>
      <c r="C1926">
        <v>1257384</v>
      </c>
      <c r="D1926" t="s">
        <v>14</v>
      </c>
      <c r="E1926" t="s">
        <v>11</v>
      </c>
      <c r="F1926" t="s">
        <v>12</v>
      </c>
      <c r="G1926" t="s">
        <v>13</v>
      </c>
      <c r="H1926" t="s">
        <v>13</v>
      </c>
      <c r="I1926">
        <v>68</v>
      </c>
      <c r="J1926">
        <f>(moras__2[[#This Row],[EDAD]]-AVERAGE(I:I))/ _xlfn.STDEV.P(I:I)</f>
        <v>1.8417526938525031</v>
      </c>
      <c r="K1926" t="str">
        <f>IF(ABS(moras__2[[#This Row],[Z-Score de edad]])&gt;1.96, "Atípico","Normal")</f>
        <v>Normal</v>
      </c>
      <c r="L1926">
        <f>(moras__2[[#This Row],[SALARIO]]-AVERAGE(C:C)) / _xlfn.STDEV.P(C:C)</f>
        <v>0.7397138703858861</v>
      </c>
      <c r="M1926" t="str">
        <f>IF(ABS(moras__2[[#This Row],[Z-Score de salario]])&gt;1.96, "Atípico", "Normal")</f>
        <v>Normal</v>
      </c>
      <c r="N1926" s="5">
        <f t="shared" si="90"/>
        <v>1257384</v>
      </c>
      <c r="O1926" s="5">
        <f t="shared" si="91"/>
        <v>68</v>
      </c>
      <c r="P1926" s="5" t="str">
        <f t="shared" si="92"/>
        <v>PENSIONADOS EN SU PROPIO SISTEMA</v>
      </c>
      <c r="Q1926" s="5" t="e">
        <f ca="1">IF($H1926="SI", $O1926, _xludf.NA())</f>
        <v>#NAME?</v>
      </c>
      <c r="R1926" s="5">
        <f>IF($H1926="NO",$O1926, _xludf.NA())</f>
        <v>68</v>
      </c>
      <c r="S1926" s="5" t="e">
        <f ca="1">IF($H1926="SI",$N1926, _xludf.NA())</f>
        <v>#NAME?</v>
      </c>
      <c r="T1926" s="5">
        <f>IF($H1926="NO",$N1926, _xludf.NA())</f>
        <v>1257384</v>
      </c>
    </row>
    <row r="1927" spans="1:20" x14ac:dyDescent="0.3">
      <c r="A1927">
        <v>1926</v>
      </c>
      <c r="B1927" t="s">
        <v>9</v>
      </c>
      <c r="C1927">
        <v>385460.82</v>
      </c>
      <c r="D1927" t="s">
        <v>10</v>
      </c>
      <c r="E1927" t="s">
        <v>16</v>
      </c>
      <c r="F1927" t="s">
        <v>12</v>
      </c>
      <c r="G1927" t="s">
        <v>13</v>
      </c>
      <c r="H1927" t="s">
        <v>13</v>
      </c>
      <c r="I1927">
        <v>20</v>
      </c>
      <c r="J1927">
        <f>(moras__2[[#This Row],[EDAD]]-AVERAGE(I:I))/ _xlfn.STDEV.P(I:I)</f>
        <v>-1.5462021656972016</v>
      </c>
      <c r="K1927" t="str">
        <f>IF(ABS(moras__2[[#This Row],[Z-Score de edad]])&gt;1.96, "Atípico","Normal")</f>
        <v>Normal</v>
      </c>
      <c r="L1927">
        <f>(moras__2[[#This Row],[SALARIO]]-AVERAGE(C:C)) / _xlfn.STDEV.P(C:C)</f>
        <v>-0.33551157684619304</v>
      </c>
      <c r="M1927" t="str">
        <f>IF(ABS(moras__2[[#This Row],[Z-Score de salario]])&gt;1.96, "Atípico", "Normal")</f>
        <v>Normal</v>
      </c>
      <c r="N1927" s="5">
        <f t="shared" si="90"/>
        <v>385460.82</v>
      </c>
      <c r="O1927" s="5">
        <f t="shared" si="91"/>
        <v>20</v>
      </c>
      <c r="P1927" s="5" t="str">
        <f t="shared" si="92"/>
        <v>ASALARIADO</v>
      </c>
      <c r="Q1927" s="5" t="e">
        <f ca="1">IF($H1927="SI", $O1927, _xludf.NA())</f>
        <v>#NAME?</v>
      </c>
      <c r="R1927" s="5">
        <f>IF($H1927="NO",$O1927, _xludf.NA())</f>
        <v>20</v>
      </c>
      <c r="S1927" s="5" t="e">
        <f ca="1">IF($H1927="SI",$N1927, _xludf.NA())</f>
        <v>#NAME?</v>
      </c>
      <c r="T1927" s="5">
        <f>IF($H1927="NO",$N1927, _xludf.NA())</f>
        <v>385460.82</v>
      </c>
    </row>
    <row r="1928" spans="1:20" x14ac:dyDescent="0.3">
      <c r="A1928">
        <v>1927</v>
      </c>
      <c r="B1928" t="s">
        <v>9</v>
      </c>
      <c r="C1928">
        <v>454461.58</v>
      </c>
      <c r="D1928" t="s">
        <v>10</v>
      </c>
      <c r="E1928" t="s">
        <v>16</v>
      </c>
      <c r="F1928" t="s">
        <v>12</v>
      </c>
      <c r="G1928" t="s">
        <v>13</v>
      </c>
      <c r="H1928" t="s">
        <v>12</v>
      </c>
      <c r="I1928">
        <v>29</v>
      </c>
      <c r="J1928">
        <f>(moras__2[[#This Row],[EDAD]]-AVERAGE(I:I))/ _xlfn.STDEV.P(I:I)</f>
        <v>-0.91096062953163204</v>
      </c>
      <c r="K1928" t="str">
        <f>IF(ABS(moras__2[[#This Row],[Z-Score de edad]])&gt;1.96, "Atípico","Normal")</f>
        <v>Normal</v>
      </c>
      <c r="L1928">
        <f>(moras__2[[#This Row],[SALARIO]]-AVERAGE(C:C)) / _xlfn.STDEV.P(C:C)</f>
        <v>-0.25042223098162575</v>
      </c>
      <c r="M1928" t="str">
        <f>IF(ABS(moras__2[[#This Row],[Z-Score de salario]])&gt;1.96, "Atípico", "Normal")</f>
        <v>Normal</v>
      </c>
      <c r="N1928" s="5">
        <f t="shared" si="90"/>
        <v>454461.58</v>
      </c>
      <c r="O1928" s="5">
        <f t="shared" si="91"/>
        <v>29</v>
      </c>
      <c r="P1928" s="5" t="str">
        <f t="shared" si="92"/>
        <v>ASALARIADO</v>
      </c>
      <c r="Q1928" s="5">
        <f>IF($H1928="SI", $O1928, _xludf.NA())</f>
        <v>29</v>
      </c>
      <c r="R1928" s="5" t="e">
        <f ca="1">IF($H1928="NO",$O1928, _xludf.NA())</f>
        <v>#NAME?</v>
      </c>
      <c r="S1928" s="5">
        <f>IF($H1928="SI",$N1928, _xludf.NA())</f>
        <v>454461.58</v>
      </c>
      <c r="T1928" s="5" t="e">
        <f ca="1">IF($H1928="NO",$N1928, _xludf.NA())</f>
        <v>#NAME?</v>
      </c>
    </row>
    <row r="1929" spans="1:20" x14ac:dyDescent="0.3">
      <c r="A1929">
        <v>1928</v>
      </c>
      <c r="B1929" t="s">
        <v>15</v>
      </c>
      <c r="C1929">
        <v>277402</v>
      </c>
      <c r="D1929" t="s">
        <v>10</v>
      </c>
      <c r="E1929" t="s">
        <v>16</v>
      </c>
      <c r="F1929" t="s">
        <v>12</v>
      </c>
      <c r="G1929" t="s">
        <v>13</v>
      </c>
      <c r="H1929" t="s">
        <v>13</v>
      </c>
      <c r="I1929">
        <v>41</v>
      </c>
      <c r="J1929">
        <f>(moras__2[[#This Row],[EDAD]]-AVERAGE(I:I))/ _xlfn.STDEV.P(I:I)</f>
        <v>-6.397191464420586E-2</v>
      </c>
      <c r="K1929" t="str">
        <f>IF(ABS(moras__2[[#This Row],[Z-Score de edad]])&gt;1.96, "Atípico","Normal")</f>
        <v>Normal</v>
      </c>
      <c r="L1929">
        <f>(moras__2[[#This Row],[SALARIO]]-AVERAGE(C:C)) / _xlfn.STDEV.P(C:C)</f>
        <v>-0.46876596866299364</v>
      </c>
      <c r="M1929" t="str">
        <f>IF(ABS(moras__2[[#This Row],[Z-Score de salario]])&gt;1.96, "Atípico", "Normal")</f>
        <v>Normal</v>
      </c>
      <c r="N1929" s="5">
        <f t="shared" si="90"/>
        <v>277402</v>
      </c>
      <c r="O1929" s="5">
        <f t="shared" si="91"/>
        <v>41</v>
      </c>
      <c r="P1929" s="5" t="str">
        <f t="shared" si="92"/>
        <v>ASALARIADO</v>
      </c>
      <c r="Q1929" s="5" t="e">
        <f ca="1">IF($H1929="SI", $O1929, _xludf.NA())</f>
        <v>#NAME?</v>
      </c>
      <c r="R1929" s="5">
        <f>IF($H1929="NO",$O1929, _xludf.NA())</f>
        <v>41</v>
      </c>
      <c r="S1929" s="5" t="e">
        <f ca="1">IF($H1929="SI",$N1929, _xludf.NA())</f>
        <v>#NAME?</v>
      </c>
      <c r="T1929" s="5">
        <f>IF($H1929="NO",$N1929, _xludf.NA())</f>
        <v>277402</v>
      </c>
    </row>
    <row r="1930" spans="1:20" x14ac:dyDescent="0.3">
      <c r="A1930">
        <v>1929</v>
      </c>
      <c r="B1930" t="s">
        <v>9</v>
      </c>
      <c r="C1930">
        <v>297046</v>
      </c>
      <c r="D1930" t="s">
        <v>18</v>
      </c>
      <c r="E1930" t="s">
        <v>16</v>
      </c>
      <c r="F1930" t="s">
        <v>12</v>
      </c>
      <c r="G1930" t="s">
        <v>13</v>
      </c>
      <c r="H1930" t="s">
        <v>12</v>
      </c>
      <c r="I1930">
        <v>27</v>
      </c>
      <c r="J1930">
        <f>(moras__2[[#This Row],[EDAD]]-AVERAGE(I:I))/ _xlfn.STDEV.P(I:I)</f>
        <v>-1.052125415346203</v>
      </c>
      <c r="K1930" t="str">
        <f>IF(ABS(moras__2[[#This Row],[Z-Score de edad]])&gt;1.96, "Atípico","Normal")</f>
        <v>Normal</v>
      </c>
      <c r="L1930">
        <f>(moras__2[[#This Row],[SALARIO]]-AVERAGE(C:C)) / _xlfn.STDEV.P(C:C)</f>
        <v>-0.44454166866740574</v>
      </c>
      <c r="M1930" t="str">
        <f>IF(ABS(moras__2[[#This Row],[Z-Score de salario]])&gt;1.96, "Atípico", "Normal")</f>
        <v>Normal</v>
      </c>
      <c r="N1930" s="5">
        <f t="shared" si="90"/>
        <v>297046</v>
      </c>
      <c r="O1930" s="5">
        <f t="shared" si="91"/>
        <v>27</v>
      </c>
      <c r="P1930" s="5" t="str">
        <f t="shared" si="92"/>
        <v>TRABAJADOR INDEPENDIENTE</v>
      </c>
      <c r="Q1930" s="5">
        <f>IF($H1930="SI", $O1930, _xludf.NA())</f>
        <v>27</v>
      </c>
      <c r="R1930" s="5" t="e">
        <f ca="1">IF($H1930="NO",$O1930, _xludf.NA())</f>
        <v>#NAME?</v>
      </c>
      <c r="S1930" s="5">
        <f>IF($H1930="SI",$N1930, _xludf.NA())</f>
        <v>297046</v>
      </c>
      <c r="T1930" s="5" t="e">
        <f ca="1">IF($H1930="NO",$N1930, _xludf.NA())</f>
        <v>#NAME?</v>
      </c>
    </row>
    <row r="1931" spans="1:20" x14ac:dyDescent="0.3">
      <c r="A1931">
        <v>1930</v>
      </c>
      <c r="B1931" t="s">
        <v>9</v>
      </c>
      <c r="C1931">
        <v>1541263.51</v>
      </c>
      <c r="D1931" t="s">
        <v>10</v>
      </c>
      <c r="E1931" t="s">
        <v>16</v>
      </c>
      <c r="F1931" t="s">
        <v>12</v>
      </c>
      <c r="G1931" t="s">
        <v>13</v>
      </c>
      <c r="H1931" t="s">
        <v>13</v>
      </c>
      <c r="I1931">
        <v>46</v>
      </c>
      <c r="J1931">
        <f>(moras__2[[#This Row],[EDAD]]-AVERAGE(I:I))/ _xlfn.STDEV.P(I:I)</f>
        <v>0.28894004989222172</v>
      </c>
      <c r="K1931" t="str">
        <f>IF(ABS(moras__2[[#This Row],[Z-Score de edad]])&gt;1.96, "Atípico","Normal")</f>
        <v>Normal</v>
      </c>
      <c r="L1931">
        <f>(moras__2[[#This Row],[SALARIO]]-AVERAGE(C:C)) / _xlfn.STDEV.P(C:C)</f>
        <v>1.0897842436724106</v>
      </c>
      <c r="M1931" t="str">
        <f>IF(ABS(moras__2[[#This Row],[Z-Score de salario]])&gt;1.96, "Atípico", "Normal")</f>
        <v>Normal</v>
      </c>
      <c r="N1931" s="5">
        <f t="shared" si="90"/>
        <v>1541263.51</v>
      </c>
      <c r="O1931" s="5">
        <f t="shared" si="91"/>
        <v>46</v>
      </c>
      <c r="P1931" s="5" t="str">
        <f t="shared" si="92"/>
        <v>ASALARIADO</v>
      </c>
      <c r="Q1931" s="5" t="e">
        <f ca="1">IF($H1931="SI", $O1931, _xludf.NA())</f>
        <v>#NAME?</v>
      </c>
      <c r="R1931" s="5">
        <f>IF($H1931="NO",$O1931, _xludf.NA())</f>
        <v>46</v>
      </c>
      <c r="S1931" s="5" t="e">
        <f ca="1">IF($H1931="SI",$N1931, _xludf.NA())</f>
        <v>#NAME?</v>
      </c>
      <c r="T1931" s="5">
        <f>IF($H1931="NO",$N1931, _xludf.NA())</f>
        <v>1541263.51</v>
      </c>
    </row>
    <row r="1932" spans="1:20" x14ac:dyDescent="0.3">
      <c r="A1932">
        <v>1931</v>
      </c>
      <c r="B1932" t="s">
        <v>15</v>
      </c>
      <c r="C1932">
        <v>1017485</v>
      </c>
      <c r="D1932" t="s">
        <v>18</v>
      </c>
      <c r="E1932" t="s">
        <v>16</v>
      </c>
      <c r="F1932" t="s">
        <v>12</v>
      </c>
      <c r="G1932" t="s">
        <v>13</v>
      </c>
      <c r="H1932" t="s">
        <v>13</v>
      </c>
      <c r="I1932">
        <v>53</v>
      </c>
      <c r="J1932">
        <f>(moras__2[[#This Row],[EDAD]]-AVERAGE(I:I))/ _xlfn.STDEV.P(I:I)</f>
        <v>0.78301680024322029</v>
      </c>
      <c r="K1932" t="str">
        <f>IF(ABS(moras__2[[#This Row],[Z-Score de edad]])&gt;1.96, "Atípico","Normal")</f>
        <v>Normal</v>
      </c>
      <c r="L1932">
        <f>(moras__2[[#This Row],[SALARIO]]-AVERAGE(C:C)) / _xlfn.STDEV.P(C:C)</f>
        <v>0.44387873779366788</v>
      </c>
      <c r="M1932" t="str">
        <f>IF(ABS(moras__2[[#This Row],[Z-Score de salario]])&gt;1.96, "Atípico", "Normal")</f>
        <v>Normal</v>
      </c>
      <c r="N1932" s="5">
        <f t="shared" si="90"/>
        <v>1017485</v>
      </c>
      <c r="O1932" s="5">
        <f t="shared" si="91"/>
        <v>53</v>
      </c>
      <c r="P1932" s="5" t="str">
        <f t="shared" si="92"/>
        <v>TRABAJADOR INDEPENDIENTE</v>
      </c>
      <c r="Q1932" s="5" t="e">
        <f ca="1">IF($H1932="SI", $O1932, _xludf.NA())</f>
        <v>#NAME?</v>
      </c>
      <c r="R1932" s="5">
        <f>IF($H1932="NO",$O1932, _xludf.NA())</f>
        <v>53</v>
      </c>
      <c r="S1932" s="5" t="e">
        <f ca="1">IF($H1932="SI",$N1932, _xludf.NA())</f>
        <v>#NAME?</v>
      </c>
      <c r="T1932" s="5">
        <f>IF($H1932="NO",$N1932, _xludf.NA())</f>
        <v>1017485</v>
      </c>
    </row>
    <row r="1933" spans="1:20" x14ac:dyDescent="0.3">
      <c r="A1933">
        <v>1932</v>
      </c>
      <c r="B1933" t="s">
        <v>9</v>
      </c>
      <c r="C1933">
        <v>1854952.25</v>
      </c>
      <c r="D1933" t="s">
        <v>10</v>
      </c>
      <c r="E1933" t="s">
        <v>16</v>
      </c>
      <c r="F1933" t="s">
        <v>12</v>
      </c>
      <c r="G1933" t="s">
        <v>13</v>
      </c>
      <c r="H1933" t="s">
        <v>13</v>
      </c>
      <c r="I1933">
        <v>33</v>
      </c>
      <c r="J1933">
        <f>(moras__2[[#This Row],[EDAD]]-AVERAGE(I:I))/ _xlfn.STDEV.P(I:I)</f>
        <v>-0.62863105790248996</v>
      </c>
      <c r="K1933" t="str">
        <f>IF(ABS(moras__2[[#This Row],[Z-Score de edad]])&gt;1.96, "Atípico","Normal")</f>
        <v>Normal</v>
      </c>
      <c r="L1933">
        <f>(moras__2[[#This Row],[SALARIO]]-AVERAGE(C:C)) / _xlfn.STDEV.P(C:C)</f>
        <v>1.4766143262929545</v>
      </c>
      <c r="M1933" t="str">
        <f>IF(ABS(moras__2[[#This Row],[Z-Score de salario]])&gt;1.96, "Atípico", "Normal")</f>
        <v>Normal</v>
      </c>
      <c r="N1933" s="5">
        <f t="shared" si="90"/>
        <v>1854952.25</v>
      </c>
      <c r="O1933" s="5">
        <f t="shared" si="91"/>
        <v>33</v>
      </c>
      <c r="P1933" s="5" t="str">
        <f t="shared" si="92"/>
        <v>ASALARIADO</v>
      </c>
      <c r="Q1933" s="5" t="e">
        <f ca="1">IF($H1933="SI", $O1933, _xludf.NA())</f>
        <v>#NAME?</v>
      </c>
      <c r="R1933" s="5">
        <f>IF($H1933="NO",$O1933, _xludf.NA())</f>
        <v>33</v>
      </c>
      <c r="S1933" s="5" t="e">
        <f ca="1">IF($H1933="SI",$N1933, _xludf.NA())</f>
        <v>#NAME?</v>
      </c>
      <c r="T1933" s="5">
        <f>IF($H1933="NO",$N1933, _xludf.NA())</f>
        <v>1854952.25</v>
      </c>
    </row>
    <row r="1934" spans="1:20" x14ac:dyDescent="0.3">
      <c r="A1934">
        <v>1933</v>
      </c>
      <c r="B1934" t="s">
        <v>9</v>
      </c>
      <c r="C1934">
        <v>315617</v>
      </c>
      <c r="D1934" t="s">
        <v>17</v>
      </c>
      <c r="E1934" t="s">
        <v>16</v>
      </c>
      <c r="F1934" t="s">
        <v>12</v>
      </c>
      <c r="G1934" t="s">
        <v>13</v>
      </c>
      <c r="H1934" t="s">
        <v>13</v>
      </c>
      <c r="I1934">
        <v>56</v>
      </c>
      <c r="J1934">
        <f>(moras__2[[#This Row],[EDAD]]-AVERAGE(I:I))/ _xlfn.STDEV.P(I:I)</f>
        <v>0.99476397896507684</v>
      </c>
      <c r="K1934" t="str">
        <f>IF(ABS(moras__2[[#This Row],[Z-Score de edad]])&gt;1.96, "Atípico","Normal")</f>
        <v>Normal</v>
      </c>
      <c r="L1934">
        <f>(moras__2[[#This Row],[SALARIO]]-AVERAGE(C:C)) / _xlfn.STDEV.P(C:C)</f>
        <v>-0.42164055508473103</v>
      </c>
      <c r="M1934" t="str">
        <f>IF(ABS(moras__2[[#This Row],[Z-Score de salario]])&gt;1.96, "Atípico", "Normal")</f>
        <v>Normal</v>
      </c>
      <c r="N1934" s="5">
        <f t="shared" si="90"/>
        <v>315617</v>
      </c>
      <c r="O1934" s="5">
        <f t="shared" si="91"/>
        <v>56</v>
      </c>
      <c r="P1934" s="5" t="str">
        <f t="shared" si="92"/>
        <v>ASEGURADO VOLUNTARIO</v>
      </c>
      <c r="Q1934" s="5" t="e">
        <f ca="1">IF($H1934="SI", $O1934, _xludf.NA())</f>
        <v>#NAME?</v>
      </c>
      <c r="R1934" s="5">
        <f>IF($H1934="NO",$O1934, _xludf.NA())</f>
        <v>56</v>
      </c>
      <c r="S1934" s="5" t="e">
        <f ca="1">IF($H1934="SI",$N1934, _xludf.NA())</f>
        <v>#NAME?</v>
      </c>
      <c r="T1934" s="5">
        <f>IF($H1934="NO",$N1934, _xludf.NA())</f>
        <v>315617</v>
      </c>
    </row>
    <row r="1935" spans="1:20" x14ac:dyDescent="0.3">
      <c r="A1935">
        <v>1934</v>
      </c>
      <c r="B1935" t="s">
        <v>15</v>
      </c>
      <c r="C1935">
        <v>310124</v>
      </c>
      <c r="D1935" t="s">
        <v>18</v>
      </c>
      <c r="E1935" t="s">
        <v>16</v>
      </c>
      <c r="F1935" t="s">
        <v>12</v>
      </c>
      <c r="G1935" t="s">
        <v>13</v>
      </c>
      <c r="H1935" t="s">
        <v>12</v>
      </c>
      <c r="I1935">
        <v>59</v>
      </c>
      <c r="J1935">
        <f>(moras__2[[#This Row],[EDAD]]-AVERAGE(I:I))/ _xlfn.STDEV.P(I:I)</f>
        <v>1.2065111576869334</v>
      </c>
      <c r="K1935" t="str">
        <f>IF(ABS(moras__2[[#This Row],[Z-Score de edad]])&gt;1.96, "Atípico","Normal")</f>
        <v>Normal</v>
      </c>
      <c r="L1935">
        <f>(moras__2[[#This Row],[SALARIO]]-AVERAGE(C:C)) / _xlfn.STDEV.P(C:C)</f>
        <v>-0.42841433231318576</v>
      </c>
      <c r="M1935" t="str">
        <f>IF(ABS(moras__2[[#This Row],[Z-Score de salario]])&gt;1.96, "Atípico", "Normal")</f>
        <v>Normal</v>
      </c>
      <c r="N1935" s="5">
        <f t="shared" si="90"/>
        <v>310124</v>
      </c>
      <c r="O1935" s="5">
        <f t="shared" si="91"/>
        <v>59</v>
      </c>
      <c r="P1935" s="5" t="str">
        <f t="shared" si="92"/>
        <v>TRABAJADOR INDEPENDIENTE</v>
      </c>
      <c r="Q1935" s="5">
        <f>IF($H1935="SI", $O1935, _xludf.NA())</f>
        <v>59</v>
      </c>
      <c r="R1935" s="5" t="e">
        <f ca="1">IF($H1935="NO",$O1935, _xludf.NA())</f>
        <v>#NAME?</v>
      </c>
      <c r="S1935" s="5">
        <f>IF($H1935="SI",$N1935, _xludf.NA())</f>
        <v>310124</v>
      </c>
      <c r="T1935" s="5" t="e">
        <f ca="1">IF($H1935="NO",$N1935, _xludf.NA())</f>
        <v>#NAME?</v>
      </c>
    </row>
    <row r="1936" spans="1:20" x14ac:dyDescent="0.3">
      <c r="A1936">
        <v>1935</v>
      </c>
      <c r="B1936" t="s">
        <v>9</v>
      </c>
      <c r="C1936">
        <v>240000</v>
      </c>
      <c r="D1936" t="s">
        <v>10</v>
      </c>
      <c r="E1936" t="s">
        <v>16</v>
      </c>
      <c r="F1936" t="s">
        <v>12</v>
      </c>
      <c r="G1936" t="s">
        <v>13</v>
      </c>
      <c r="H1936" t="s">
        <v>13</v>
      </c>
      <c r="I1936">
        <v>39</v>
      </c>
      <c r="J1936">
        <f>(moras__2[[#This Row],[EDAD]]-AVERAGE(I:I))/ _xlfn.STDEV.P(I:I)</f>
        <v>-0.20513670045877688</v>
      </c>
      <c r="K1936" t="str">
        <f>IF(ABS(moras__2[[#This Row],[Z-Score de edad]])&gt;1.96, "Atípico","Normal")</f>
        <v>Normal</v>
      </c>
      <c r="L1936">
        <f>(moras__2[[#This Row],[SALARIO]]-AVERAGE(C:C)) / _xlfn.STDEV.P(C:C)</f>
        <v>-0.5148888188174926</v>
      </c>
      <c r="M1936" t="str">
        <f>IF(ABS(moras__2[[#This Row],[Z-Score de salario]])&gt;1.96, "Atípico", "Normal")</f>
        <v>Normal</v>
      </c>
      <c r="N1936" s="5">
        <f t="shared" si="90"/>
        <v>240000</v>
      </c>
      <c r="O1936" s="5">
        <f t="shared" si="91"/>
        <v>39</v>
      </c>
      <c r="P1936" s="5" t="str">
        <f t="shared" si="92"/>
        <v>ASALARIADO</v>
      </c>
      <c r="Q1936" s="5" t="e">
        <f ca="1">IF($H1936="SI", $O1936, _xludf.NA())</f>
        <v>#NAME?</v>
      </c>
      <c r="R1936" s="5">
        <f>IF($H1936="NO",$O1936, _xludf.NA())</f>
        <v>39</v>
      </c>
      <c r="S1936" s="5" t="e">
        <f ca="1">IF($H1936="SI",$N1936, _xludf.NA())</f>
        <v>#NAME?</v>
      </c>
      <c r="T1936" s="5">
        <f>IF($H1936="NO",$N1936, _xludf.NA())</f>
        <v>240000</v>
      </c>
    </row>
    <row r="1937" spans="1:20" x14ac:dyDescent="0.3">
      <c r="A1937">
        <v>1936</v>
      </c>
      <c r="B1937" t="s">
        <v>15</v>
      </c>
      <c r="C1937">
        <v>446061.6</v>
      </c>
      <c r="D1937" t="s">
        <v>10</v>
      </c>
      <c r="E1937" t="s">
        <v>16</v>
      </c>
      <c r="F1937" t="s">
        <v>12</v>
      </c>
      <c r="G1937" t="s">
        <v>13</v>
      </c>
      <c r="H1937" t="s">
        <v>12</v>
      </c>
      <c r="I1937">
        <v>59</v>
      </c>
      <c r="J1937">
        <f>(moras__2[[#This Row],[EDAD]]-AVERAGE(I:I))/ _xlfn.STDEV.P(I:I)</f>
        <v>1.2065111576869334</v>
      </c>
      <c r="K1937" t="str">
        <f>IF(ABS(moras__2[[#This Row],[Z-Score de edad]])&gt;1.96, "Atípico","Normal")</f>
        <v>Normal</v>
      </c>
      <c r="L1937">
        <f>(moras__2[[#This Row],[SALARIO]]-AVERAGE(C:C)) / _xlfn.STDEV.P(C:C)</f>
        <v>-0.26078079519853364</v>
      </c>
      <c r="M1937" t="str">
        <f>IF(ABS(moras__2[[#This Row],[Z-Score de salario]])&gt;1.96, "Atípico", "Normal")</f>
        <v>Normal</v>
      </c>
      <c r="N1937" s="5">
        <f t="shared" si="90"/>
        <v>446061.6</v>
      </c>
      <c r="O1937" s="5">
        <f t="shared" si="91"/>
        <v>59</v>
      </c>
      <c r="P1937" s="5" t="str">
        <f t="shared" si="92"/>
        <v>ASALARIADO</v>
      </c>
      <c r="Q1937" s="5">
        <f>IF($H1937="SI", $O1937, _xludf.NA())</f>
        <v>59</v>
      </c>
      <c r="R1937" s="5" t="e">
        <f ca="1">IF($H1937="NO",$O1937, _xludf.NA())</f>
        <v>#NAME?</v>
      </c>
      <c r="S1937" s="5">
        <f>IF($H1937="SI",$N1937, _xludf.NA())</f>
        <v>446061.6</v>
      </c>
      <c r="T1937" s="5" t="e">
        <f ca="1">IF($H1937="NO",$N1937, _xludf.NA())</f>
        <v>#NAME?</v>
      </c>
    </row>
    <row r="1938" spans="1:20" x14ac:dyDescent="0.3">
      <c r="A1938">
        <v>1937</v>
      </c>
      <c r="B1938" t="s">
        <v>9</v>
      </c>
      <c r="C1938">
        <v>566297</v>
      </c>
      <c r="D1938" t="s">
        <v>18</v>
      </c>
      <c r="E1938" t="s">
        <v>16</v>
      </c>
      <c r="F1938" t="s">
        <v>12</v>
      </c>
      <c r="G1938" t="s">
        <v>13</v>
      </c>
      <c r="H1938" t="s">
        <v>13</v>
      </c>
      <c r="I1938">
        <v>49</v>
      </c>
      <c r="J1938">
        <f>(moras__2[[#This Row],[EDAD]]-AVERAGE(I:I))/ _xlfn.STDEV.P(I:I)</f>
        <v>0.50068722861407822</v>
      </c>
      <c r="K1938" t="str">
        <f>IF(ABS(moras__2[[#This Row],[Z-Score de edad]])&gt;1.96, "Atípico","Normal")</f>
        <v>Normal</v>
      </c>
      <c r="L1938">
        <f>(moras__2[[#This Row],[SALARIO]]-AVERAGE(C:C)) / _xlfn.STDEV.P(C:C)</f>
        <v>-0.11251066693089436</v>
      </c>
      <c r="M1938" t="str">
        <f>IF(ABS(moras__2[[#This Row],[Z-Score de salario]])&gt;1.96, "Atípico", "Normal")</f>
        <v>Normal</v>
      </c>
      <c r="N1938" s="5">
        <f t="shared" si="90"/>
        <v>566297</v>
      </c>
      <c r="O1938" s="5">
        <f t="shared" si="91"/>
        <v>49</v>
      </c>
      <c r="P1938" s="5" t="str">
        <f t="shared" si="92"/>
        <v>TRABAJADOR INDEPENDIENTE</v>
      </c>
      <c r="Q1938" s="5" t="e">
        <f ca="1">IF($H1938="SI", $O1938, _xludf.NA())</f>
        <v>#NAME?</v>
      </c>
      <c r="R1938" s="5">
        <f>IF($H1938="NO",$O1938, _xludf.NA())</f>
        <v>49</v>
      </c>
      <c r="S1938" s="5" t="e">
        <f ca="1">IF($H1938="SI",$N1938, _xludf.NA())</f>
        <v>#NAME?</v>
      </c>
      <c r="T1938" s="5">
        <f>IF($H1938="NO",$N1938, _xludf.NA())</f>
        <v>566297</v>
      </c>
    </row>
    <row r="1939" spans="1:20" x14ac:dyDescent="0.3">
      <c r="A1939">
        <v>1938</v>
      </c>
      <c r="B1939" t="s">
        <v>15</v>
      </c>
      <c r="C1939">
        <v>50000</v>
      </c>
      <c r="D1939" t="s">
        <v>10</v>
      </c>
      <c r="E1939" t="s">
        <v>16</v>
      </c>
      <c r="F1939" t="s">
        <v>12</v>
      </c>
      <c r="G1939" t="s">
        <v>13</v>
      </c>
      <c r="H1939" t="s">
        <v>12</v>
      </c>
      <c r="I1939">
        <v>21</v>
      </c>
      <c r="J1939">
        <f>(moras__2[[#This Row],[EDAD]]-AVERAGE(I:I))/ _xlfn.STDEV.P(I:I)</f>
        <v>-1.4756197727899161</v>
      </c>
      <c r="K1939" t="str">
        <f>IF(ABS(moras__2[[#This Row],[Z-Score de edad]])&gt;1.96, "Atípico","Normal")</f>
        <v>Normal</v>
      </c>
      <c r="L1939">
        <f>(moras__2[[#This Row],[SALARIO]]-AVERAGE(C:C)) / _xlfn.STDEV.P(C:C)</f>
        <v>-0.74919023396520668</v>
      </c>
      <c r="M1939" t="str">
        <f>IF(ABS(moras__2[[#This Row],[Z-Score de salario]])&gt;1.96, "Atípico", "Normal")</f>
        <v>Normal</v>
      </c>
      <c r="N1939" s="5">
        <f t="shared" si="90"/>
        <v>50000</v>
      </c>
      <c r="O1939" s="5">
        <f t="shared" si="91"/>
        <v>21</v>
      </c>
      <c r="P1939" s="5" t="str">
        <f t="shared" si="92"/>
        <v>ASALARIADO</v>
      </c>
      <c r="Q1939" s="5">
        <f>IF($H1939="SI", $O1939, _xludf.NA())</f>
        <v>21</v>
      </c>
      <c r="R1939" s="5" t="e">
        <f ca="1">IF($H1939="NO",$O1939, _xludf.NA())</f>
        <v>#NAME?</v>
      </c>
      <c r="S1939" s="5">
        <f>IF($H1939="SI",$N1939, _xludf.NA())</f>
        <v>50000</v>
      </c>
      <c r="T1939" s="5" t="e">
        <f ca="1">IF($H1939="NO",$N1939, _xludf.NA())</f>
        <v>#NAME?</v>
      </c>
    </row>
    <row r="1940" spans="1:20" x14ac:dyDescent="0.3">
      <c r="A1940">
        <v>1939</v>
      </c>
      <c r="B1940" t="s">
        <v>15</v>
      </c>
      <c r="C1940">
        <v>394998</v>
      </c>
      <c r="D1940" t="s">
        <v>10</v>
      </c>
      <c r="E1940" t="s">
        <v>16</v>
      </c>
      <c r="F1940" t="s">
        <v>12</v>
      </c>
      <c r="G1940" t="s">
        <v>13</v>
      </c>
      <c r="H1940" t="s">
        <v>13</v>
      </c>
      <c r="I1940">
        <v>29</v>
      </c>
      <c r="J1940">
        <f>(moras__2[[#This Row],[EDAD]]-AVERAGE(I:I))/ _xlfn.STDEV.P(I:I)</f>
        <v>-0.91096062953163204</v>
      </c>
      <c r="K1940" t="str">
        <f>IF(ABS(moras__2[[#This Row],[Z-Score de edad]])&gt;1.96, "Atípico","Normal")</f>
        <v>Normal</v>
      </c>
      <c r="L1940">
        <f>(moras__2[[#This Row],[SALARIO]]-AVERAGE(C:C)) / _xlfn.STDEV.P(C:C)</f>
        <v>-0.32375065700135897</v>
      </c>
      <c r="M1940" t="str">
        <f>IF(ABS(moras__2[[#This Row],[Z-Score de salario]])&gt;1.96, "Atípico", "Normal")</f>
        <v>Normal</v>
      </c>
      <c r="N1940" s="5">
        <f t="shared" si="90"/>
        <v>394998</v>
      </c>
      <c r="O1940" s="5">
        <f t="shared" si="91"/>
        <v>29</v>
      </c>
      <c r="P1940" s="5" t="str">
        <f t="shared" si="92"/>
        <v>ASALARIADO</v>
      </c>
      <c r="Q1940" s="5" t="e">
        <f ca="1">IF($H1940="SI", $O1940, _xludf.NA())</f>
        <v>#NAME?</v>
      </c>
      <c r="R1940" s="5">
        <f>IF($H1940="NO",$O1940, _xludf.NA())</f>
        <v>29</v>
      </c>
      <c r="S1940" s="5" t="e">
        <f ca="1">IF($H1940="SI",$N1940, _xludf.NA())</f>
        <v>#NAME?</v>
      </c>
      <c r="T1940" s="5">
        <f>IF($H1940="NO",$N1940, _xludf.NA())</f>
        <v>394998</v>
      </c>
    </row>
    <row r="1941" spans="1:20" x14ac:dyDescent="0.3">
      <c r="A1941">
        <v>1940</v>
      </c>
      <c r="B1941" t="s">
        <v>15</v>
      </c>
      <c r="C1941">
        <v>320000</v>
      </c>
      <c r="D1941" t="s">
        <v>10</v>
      </c>
      <c r="E1941" t="s">
        <v>16</v>
      </c>
      <c r="F1941" t="s">
        <v>12</v>
      </c>
      <c r="G1941" t="s">
        <v>13</v>
      </c>
      <c r="H1941" t="s">
        <v>13</v>
      </c>
      <c r="I1941">
        <v>27</v>
      </c>
      <c r="J1941">
        <f>(moras__2[[#This Row],[EDAD]]-AVERAGE(I:I))/ _xlfn.STDEV.P(I:I)</f>
        <v>-1.052125415346203</v>
      </c>
      <c r="K1941" t="str">
        <f>IF(ABS(moras__2[[#This Row],[Z-Score de edad]])&gt;1.96, "Atípico","Normal")</f>
        <v>Normal</v>
      </c>
      <c r="L1941">
        <f>(moras__2[[#This Row],[SALARIO]]-AVERAGE(C:C)) / _xlfn.STDEV.P(C:C)</f>
        <v>-0.41623559138687616</v>
      </c>
      <c r="M1941" t="str">
        <f>IF(ABS(moras__2[[#This Row],[Z-Score de salario]])&gt;1.96, "Atípico", "Normal")</f>
        <v>Normal</v>
      </c>
      <c r="N1941" s="5">
        <f t="shared" si="90"/>
        <v>320000</v>
      </c>
      <c r="O1941" s="5">
        <f t="shared" si="91"/>
        <v>27</v>
      </c>
      <c r="P1941" s="5" t="str">
        <f t="shared" si="92"/>
        <v>ASALARIADO</v>
      </c>
      <c r="Q1941" s="5" t="e">
        <f ca="1">IF($H1941="SI", $O1941, _xludf.NA())</f>
        <v>#NAME?</v>
      </c>
      <c r="R1941" s="5">
        <f>IF($H1941="NO",$O1941, _xludf.NA())</f>
        <v>27</v>
      </c>
      <c r="S1941" s="5" t="e">
        <f ca="1">IF($H1941="SI",$N1941, _xludf.NA())</f>
        <v>#NAME?</v>
      </c>
      <c r="T1941" s="5">
        <f>IF($H1941="NO",$N1941, _xludf.NA())</f>
        <v>320000</v>
      </c>
    </row>
    <row r="1942" spans="1:20" x14ac:dyDescent="0.3">
      <c r="A1942">
        <v>1941</v>
      </c>
      <c r="B1942" t="s">
        <v>9</v>
      </c>
      <c r="C1942">
        <v>953728.87</v>
      </c>
      <c r="D1942" t="s">
        <v>10</v>
      </c>
      <c r="E1942" t="s">
        <v>16</v>
      </c>
      <c r="F1942" t="s">
        <v>12</v>
      </c>
      <c r="G1942" t="s">
        <v>13</v>
      </c>
      <c r="H1942" t="s">
        <v>13</v>
      </c>
      <c r="I1942">
        <v>60</v>
      </c>
      <c r="J1942">
        <f>(moras__2[[#This Row],[EDAD]]-AVERAGE(I:I))/ _xlfn.STDEV.P(I:I)</f>
        <v>1.2770935505942189</v>
      </c>
      <c r="K1942" t="str">
        <f>IF(ABS(moras__2[[#This Row],[Z-Score de edad]])&gt;1.96, "Atípico","Normal")</f>
        <v>Normal</v>
      </c>
      <c r="L1942">
        <f>(moras__2[[#This Row],[SALARIO]]-AVERAGE(C:C)) / _xlfn.STDEV.P(C:C)</f>
        <v>0.36525688788134353</v>
      </c>
      <c r="M1942" t="str">
        <f>IF(ABS(moras__2[[#This Row],[Z-Score de salario]])&gt;1.96, "Atípico", "Normal")</f>
        <v>Normal</v>
      </c>
      <c r="N1942" s="5">
        <f t="shared" si="90"/>
        <v>953728.87</v>
      </c>
      <c r="O1942" s="5">
        <f t="shared" si="91"/>
        <v>60</v>
      </c>
      <c r="P1942" s="5" t="str">
        <f t="shared" si="92"/>
        <v>ASALARIADO</v>
      </c>
      <c r="Q1942" s="5" t="e">
        <f ca="1">IF($H1942="SI", $O1942, _xludf.NA())</f>
        <v>#NAME?</v>
      </c>
      <c r="R1942" s="5">
        <f>IF($H1942="NO",$O1942, _xludf.NA())</f>
        <v>60</v>
      </c>
      <c r="S1942" s="5" t="e">
        <f ca="1">IF($H1942="SI",$N1942, _xludf.NA())</f>
        <v>#NAME?</v>
      </c>
      <c r="T1942" s="5">
        <f>IF($H1942="NO",$N1942, _xludf.NA())</f>
        <v>953728.87</v>
      </c>
    </row>
    <row r="1943" spans="1:20" x14ac:dyDescent="0.3">
      <c r="A1943">
        <v>1942</v>
      </c>
      <c r="B1943" t="s">
        <v>9</v>
      </c>
      <c r="C1943">
        <v>507443.6</v>
      </c>
      <c r="D1943" t="s">
        <v>10</v>
      </c>
      <c r="E1943" t="s">
        <v>16</v>
      </c>
      <c r="F1943" t="s">
        <v>12</v>
      </c>
      <c r="G1943" t="s">
        <v>13</v>
      </c>
      <c r="H1943" t="s">
        <v>13</v>
      </c>
      <c r="I1943">
        <v>20</v>
      </c>
      <c r="J1943">
        <f>(moras__2[[#This Row],[EDAD]]-AVERAGE(I:I))/ _xlfn.STDEV.P(I:I)</f>
        <v>-1.5462021656972016</v>
      </c>
      <c r="K1943" t="str">
        <f>IF(ABS(moras__2[[#This Row],[Z-Score de edad]])&gt;1.96, "Atípico","Normal")</f>
        <v>Normal</v>
      </c>
      <c r="L1943">
        <f>(moras__2[[#This Row],[SALARIO]]-AVERAGE(C:C)) / _xlfn.STDEV.P(C:C)</f>
        <v>-0.18508664012170742</v>
      </c>
      <c r="M1943" t="str">
        <f>IF(ABS(moras__2[[#This Row],[Z-Score de salario]])&gt;1.96, "Atípico", "Normal")</f>
        <v>Normal</v>
      </c>
      <c r="N1943" s="5">
        <f t="shared" si="90"/>
        <v>507443.6</v>
      </c>
      <c r="O1943" s="5">
        <f t="shared" si="91"/>
        <v>20</v>
      </c>
      <c r="P1943" s="5" t="str">
        <f t="shared" si="92"/>
        <v>ASALARIADO</v>
      </c>
      <c r="Q1943" s="5" t="e">
        <f ca="1">IF($H1943="SI", $O1943, _xludf.NA())</f>
        <v>#NAME?</v>
      </c>
      <c r="R1943" s="5">
        <f>IF($H1943="NO",$O1943, _xludf.NA())</f>
        <v>20</v>
      </c>
      <c r="S1943" s="5" t="e">
        <f ca="1">IF($H1943="SI",$N1943, _xludf.NA())</f>
        <v>#NAME?</v>
      </c>
      <c r="T1943" s="5">
        <f>IF($H1943="NO",$N1943, _xludf.NA())</f>
        <v>507443.6</v>
      </c>
    </row>
    <row r="1944" spans="1:20" x14ac:dyDescent="0.3">
      <c r="A1944">
        <v>1943</v>
      </c>
      <c r="B1944" t="s">
        <v>15</v>
      </c>
      <c r="C1944">
        <v>995680</v>
      </c>
      <c r="D1944" t="s">
        <v>10</v>
      </c>
      <c r="E1944" t="s">
        <v>11</v>
      </c>
      <c r="F1944" t="s">
        <v>12</v>
      </c>
      <c r="G1944" t="s">
        <v>13</v>
      </c>
      <c r="H1944" t="s">
        <v>13</v>
      </c>
      <c r="I1944">
        <v>35</v>
      </c>
      <c r="J1944">
        <f>(moras__2[[#This Row],[EDAD]]-AVERAGE(I:I))/ _xlfn.STDEV.P(I:I)</f>
        <v>-0.48746627208791893</v>
      </c>
      <c r="K1944" t="str">
        <f>IF(ABS(moras__2[[#This Row],[Z-Score de edad]])&gt;1.96, "Atípico","Normal")</f>
        <v>Normal</v>
      </c>
      <c r="L1944">
        <f>(moras__2[[#This Row],[SALARIO]]-AVERAGE(C:C)) / _xlfn.STDEV.P(C:C)</f>
        <v>0.41698956749211052</v>
      </c>
      <c r="M1944" t="str">
        <f>IF(ABS(moras__2[[#This Row],[Z-Score de salario]])&gt;1.96, "Atípico", "Normal")</f>
        <v>Normal</v>
      </c>
      <c r="N1944" s="5">
        <f t="shared" si="90"/>
        <v>995680</v>
      </c>
      <c r="O1944" s="5">
        <f t="shared" si="91"/>
        <v>35</v>
      </c>
      <c r="P1944" s="5" t="str">
        <f t="shared" si="92"/>
        <v>ASALARIADO</v>
      </c>
      <c r="Q1944" s="5" t="e">
        <f ca="1">IF($H1944="SI", $O1944, _xludf.NA())</f>
        <v>#NAME?</v>
      </c>
      <c r="R1944" s="5">
        <f>IF($H1944="NO",$O1944, _xludf.NA())</f>
        <v>35</v>
      </c>
      <c r="S1944" s="5" t="e">
        <f ca="1">IF($H1944="SI",$N1944, _xludf.NA())</f>
        <v>#NAME?</v>
      </c>
      <c r="T1944" s="5">
        <f>IF($H1944="NO",$N1944, _xludf.NA())</f>
        <v>995680</v>
      </c>
    </row>
    <row r="1945" spans="1:20" x14ac:dyDescent="0.3">
      <c r="A1945">
        <v>1944</v>
      </c>
      <c r="B1945" t="s">
        <v>9</v>
      </c>
      <c r="C1945">
        <v>278030</v>
      </c>
      <c r="D1945" t="s">
        <v>19</v>
      </c>
      <c r="E1945" t="s">
        <v>16</v>
      </c>
      <c r="F1945" t="s">
        <v>12</v>
      </c>
      <c r="G1945" t="s">
        <v>13</v>
      </c>
      <c r="H1945" t="s">
        <v>13</v>
      </c>
      <c r="I1945">
        <v>64</v>
      </c>
      <c r="J1945">
        <f>(moras__2[[#This Row],[EDAD]]-AVERAGE(I:I))/ _xlfn.STDEV.P(I:I)</f>
        <v>1.559423122223361</v>
      </c>
      <c r="K1945" t="str">
        <f>IF(ABS(moras__2[[#This Row],[Z-Score de edad]])&gt;1.96, "Atípico","Normal")</f>
        <v>Normal</v>
      </c>
      <c r="L1945">
        <f>(moras__2[[#This Row],[SALARIO]]-AVERAGE(C:C)) / _xlfn.STDEV.P(C:C)</f>
        <v>-0.46799154082766331</v>
      </c>
      <c r="M1945" t="str">
        <f>IF(ABS(moras__2[[#This Row],[Z-Score de salario]])&gt;1.96, "Atípico", "Normal")</f>
        <v>Normal</v>
      </c>
      <c r="N1945" s="5">
        <f t="shared" si="90"/>
        <v>278030</v>
      </c>
      <c r="O1945" s="5">
        <f t="shared" si="91"/>
        <v>64</v>
      </c>
      <c r="P1945" s="5" t="str">
        <f t="shared" si="92"/>
        <v>CONVENIOS ESPECIALES DE TRABAJADORES INDEPENDIENTES</v>
      </c>
      <c r="Q1945" s="5" t="e">
        <f ca="1">IF($H1945="SI", $O1945, _xludf.NA())</f>
        <v>#NAME?</v>
      </c>
      <c r="R1945" s="5">
        <f>IF($H1945="NO",$O1945, _xludf.NA())</f>
        <v>64</v>
      </c>
      <c r="S1945" s="5" t="e">
        <f ca="1">IF($H1945="SI",$N1945, _xludf.NA())</f>
        <v>#NAME?</v>
      </c>
      <c r="T1945" s="5">
        <f>IF($H1945="NO",$N1945, _xludf.NA())</f>
        <v>278030</v>
      </c>
    </row>
    <row r="1946" spans="1:20" x14ac:dyDescent="0.3">
      <c r="A1946">
        <v>1945</v>
      </c>
      <c r="B1946" t="s">
        <v>9</v>
      </c>
      <c r="C1946">
        <v>340100.8</v>
      </c>
      <c r="D1946" t="s">
        <v>10</v>
      </c>
      <c r="E1946" t="s">
        <v>16</v>
      </c>
      <c r="F1946" t="s">
        <v>12</v>
      </c>
      <c r="G1946" t="s">
        <v>13</v>
      </c>
      <c r="H1946" t="s">
        <v>13</v>
      </c>
      <c r="I1946">
        <v>22</v>
      </c>
      <c r="J1946">
        <f>(moras__2[[#This Row],[EDAD]]-AVERAGE(I:I))/ _xlfn.STDEV.P(I:I)</f>
        <v>-1.4050373798826306</v>
      </c>
      <c r="K1946" t="str">
        <f>IF(ABS(moras__2[[#This Row],[Z-Score de edad]])&gt;1.96, "Atípico","Normal")</f>
        <v>Normal</v>
      </c>
      <c r="L1946">
        <f>(moras__2[[#This Row],[SALARIO]]-AVERAGE(C:C)) / _xlfn.STDEV.P(C:C)</f>
        <v>-0.39144798146265947</v>
      </c>
      <c r="M1946" t="str">
        <f>IF(ABS(moras__2[[#This Row],[Z-Score de salario]])&gt;1.96, "Atípico", "Normal")</f>
        <v>Normal</v>
      </c>
      <c r="N1946" s="5">
        <f t="shared" si="90"/>
        <v>340100.8</v>
      </c>
      <c r="O1946" s="5">
        <f t="shared" si="91"/>
        <v>22</v>
      </c>
      <c r="P1946" s="5" t="str">
        <f t="shared" si="92"/>
        <v>ASALARIADO</v>
      </c>
      <c r="Q1946" s="5" t="e">
        <f ca="1">IF($H1946="SI", $O1946, _xludf.NA())</f>
        <v>#NAME?</v>
      </c>
      <c r="R1946" s="5">
        <f>IF($H1946="NO",$O1946, _xludf.NA())</f>
        <v>22</v>
      </c>
      <c r="S1946" s="5" t="e">
        <f ca="1">IF($H1946="SI",$N1946, _xludf.NA())</f>
        <v>#NAME?</v>
      </c>
      <c r="T1946" s="5">
        <f>IF($H1946="NO",$N1946, _xludf.NA())</f>
        <v>340100.8</v>
      </c>
    </row>
    <row r="1947" spans="1:20" x14ac:dyDescent="0.3">
      <c r="A1947">
        <v>1946</v>
      </c>
      <c r="B1947" t="s">
        <v>9</v>
      </c>
      <c r="C1947">
        <v>889976.5</v>
      </c>
      <c r="D1947" t="s">
        <v>10</v>
      </c>
      <c r="E1947" t="s">
        <v>11</v>
      </c>
      <c r="F1947" t="s">
        <v>12</v>
      </c>
      <c r="G1947" t="s">
        <v>13</v>
      </c>
      <c r="H1947" t="s">
        <v>13</v>
      </c>
      <c r="I1947">
        <v>30</v>
      </c>
      <c r="J1947">
        <f>(moras__2[[#This Row],[EDAD]]-AVERAGE(I:I))/ _xlfn.STDEV.P(I:I)</f>
        <v>-0.84037823662434652</v>
      </c>
      <c r="K1947" t="str">
        <f>IF(ABS(moras__2[[#This Row],[Z-Score de edad]])&gt;1.96, "Atípico","Normal")</f>
        <v>Normal</v>
      </c>
      <c r="L1947">
        <f>(moras__2[[#This Row],[SALARIO]]-AVERAGE(C:C)) / _xlfn.STDEV.P(C:C)</f>
        <v>0.28663967467070839</v>
      </c>
      <c r="M1947" t="str">
        <f>IF(ABS(moras__2[[#This Row],[Z-Score de salario]])&gt;1.96, "Atípico", "Normal")</f>
        <v>Normal</v>
      </c>
      <c r="N1947" s="5">
        <f t="shared" si="90"/>
        <v>889976.5</v>
      </c>
      <c r="O1947" s="5">
        <f t="shared" si="91"/>
        <v>30</v>
      </c>
      <c r="P1947" s="5" t="str">
        <f t="shared" si="92"/>
        <v>ASALARIADO</v>
      </c>
      <c r="Q1947" s="5" t="e">
        <f ca="1">IF($H1947="SI", $O1947, _xludf.NA())</f>
        <v>#NAME?</v>
      </c>
      <c r="R1947" s="5">
        <f>IF($H1947="NO",$O1947, _xludf.NA())</f>
        <v>30</v>
      </c>
      <c r="S1947" s="5" t="e">
        <f ca="1">IF($H1947="SI",$N1947, _xludf.NA())</f>
        <v>#NAME?</v>
      </c>
      <c r="T1947" s="5">
        <f>IF($H1947="NO",$N1947, _xludf.NA())</f>
        <v>889976.5</v>
      </c>
    </row>
    <row r="1948" spans="1:20" x14ac:dyDescent="0.3">
      <c r="A1948">
        <v>1947</v>
      </c>
      <c r="B1948" t="s">
        <v>9</v>
      </c>
      <c r="C1948">
        <v>558420.11</v>
      </c>
      <c r="D1948" t="s">
        <v>10</v>
      </c>
      <c r="E1948" t="s">
        <v>16</v>
      </c>
      <c r="F1948" t="s">
        <v>12</v>
      </c>
      <c r="G1948" t="s">
        <v>13</v>
      </c>
      <c r="H1948" t="s">
        <v>13</v>
      </c>
      <c r="I1948">
        <v>26</v>
      </c>
      <c r="J1948">
        <f>(moras__2[[#This Row],[EDAD]]-AVERAGE(I:I))/ _xlfn.STDEV.P(I:I)</f>
        <v>-1.1227078082534885</v>
      </c>
      <c r="K1948" t="str">
        <f>IF(ABS(moras__2[[#This Row],[Z-Score de edad]])&gt;1.96, "Atípico","Normal")</f>
        <v>Normal</v>
      </c>
      <c r="L1948">
        <f>(moras__2[[#This Row],[SALARIO]]-AVERAGE(C:C)) / _xlfn.STDEV.P(C:C)</f>
        <v>-0.12222417468859373</v>
      </c>
      <c r="M1948" t="str">
        <f>IF(ABS(moras__2[[#This Row],[Z-Score de salario]])&gt;1.96, "Atípico", "Normal")</f>
        <v>Normal</v>
      </c>
      <c r="N1948" s="5">
        <f t="shared" si="90"/>
        <v>558420.11</v>
      </c>
      <c r="O1948" s="5">
        <f t="shared" si="91"/>
        <v>26</v>
      </c>
      <c r="P1948" s="5" t="str">
        <f t="shared" si="92"/>
        <v>ASALARIADO</v>
      </c>
      <c r="Q1948" s="5" t="e">
        <f ca="1">IF($H1948="SI", $O1948, _xludf.NA())</f>
        <v>#NAME?</v>
      </c>
      <c r="R1948" s="5">
        <f>IF($H1948="NO",$O1948, _xludf.NA())</f>
        <v>26</v>
      </c>
      <c r="S1948" s="5" t="e">
        <f ca="1">IF($H1948="SI",$N1948, _xludf.NA())</f>
        <v>#NAME?</v>
      </c>
      <c r="T1948" s="5">
        <f>IF($H1948="NO",$N1948, _xludf.NA())</f>
        <v>558420.11</v>
      </c>
    </row>
    <row r="1949" spans="1:20" x14ac:dyDescent="0.3">
      <c r="A1949">
        <v>1948</v>
      </c>
      <c r="B1949" t="s">
        <v>9</v>
      </c>
      <c r="C1949">
        <v>478452</v>
      </c>
      <c r="D1949" t="s">
        <v>18</v>
      </c>
      <c r="E1949" t="s">
        <v>16</v>
      </c>
      <c r="F1949" t="s">
        <v>12</v>
      </c>
      <c r="G1949" t="s">
        <v>12</v>
      </c>
      <c r="H1949" t="s">
        <v>13</v>
      </c>
      <c r="I1949">
        <v>49</v>
      </c>
      <c r="J1949">
        <f>(moras__2[[#This Row],[EDAD]]-AVERAGE(I:I))/ _xlfn.STDEV.P(I:I)</f>
        <v>0.50068722861407822</v>
      </c>
      <c r="K1949" t="str">
        <f>IF(ABS(moras__2[[#This Row],[Z-Score de edad]])&gt;1.96, "Atípico","Normal")</f>
        <v>Normal</v>
      </c>
      <c r="L1949">
        <f>(moras__2[[#This Row],[SALARIO]]-AVERAGE(C:C)) / _xlfn.STDEV.P(C:C)</f>
        <v>-0.22083807647642564</v>
      </c>
      <c r="M1949" t="str">
        <f>IF(ABS(moras__2[[#This Row],[Z-Score de salario]])&gt;1.96, "Atípico", "Normal")</f>
        <v>Normal</v>
      </c>
      <c r="N1949" s="5">
        <f t="shared" si="90"/>
        <v>478452</v>
      </c>
      <c r="O1949" s="5">
        <f t="shared" si="91"/>
        <v>49</v>
      </c>
      <c r="P1949" s="5" t="str">
        <f t="shared" si="92"/>
        <v>TRABAJADOR INDEPENDIENTE</v>
      </c>
      <c r="Q1949" s="5" t="e">
        <f ca="1">IF($H1949="SI", $O1949, _xludf.NA())</f>
        <v>#NAME?</v>
      </c>
      <c r="R1949" s="5">
        <f>IF($H1949="NO",$O1949, _xludf.NA())</f>
        <v>49</v>
      </c>
      <c r="S1949" s="5" t="e">
        <f ca="1">IF($H1949="SI",$N1949, _xludf.NA())</f>
        <v>#NAME?</v>
      </c>
      <c r="T1949" s="5">
        <f>IF($H1949="NO",$N1949, _xludf.NA())</f>
        <v>478452</v>
      </c>
    </row>
    <row r="1950" spans="1:20" x14ac:dyDescent="0.3">
      <c r="A1950">
        <v>1949</v>
      </c>
      <c r="B1950" t="s">
        <v>15</v>
      </c>
      <c r="C1950">
        <v>594092</v>
      </c>
      <c r="D1950" t="s">
        <v>18</v>
      </c>
      <c r="E1950" t="s">
        <v>16</v>
      </c>
      <c r="F1950" t="s">
        <v>12</v>
      </c>
      <c r="G1950" t="s">
        <v>13</v>
      </c>
      <c r="H1950" t="s">
        <v>12</v>
      </c>
      <c r="I1950">
        <v>54</v>
      </c>
      <c r="J1950">
        <f>(moras__2[[#This Row],[EDAD]]-AVERAGE(I:I))/ _xlfn.STDEV.P(I:I)</f>
        <v>0.85359919315050581</v>
      </c>
      <c r="K1950" t="str">
        <f>IF(ABS(moras__2[[#This Row],[Z-Score de edad]])&gt;1.96, "Atípico","Normal")</f>
        <v>Normal</v>
      </c>
      <c r="L1950">
        <f>(moras__2[[#This Row],[SALARIO]]-AVERAGE(C:C)) / _xlfn.STDEV.P(C:C)</f>
        <v>-7.8234836225469548E-2</v>
      </c>
      <c r="M1950" t="str">
        <f>IF(ABS(moras__2[[#This Row],[Z-Score de salario]])&gt;1.96, "Atípico", "Normal")</f>
        <v>Normal</v>
      </c>
      <c r="N1950" s="5">
        <f t="shared" si="90"/>
        <v>594092</v>
      </c>
      <c r="O1950" s="5">
        <f t="shared" si="91"/>
        <v>54</v>
      </c>
      <c r="P1950" s="5" t="str">
        <f t="shared" si="92"/>
        <v>TRABAJADOR INDEPENDIENTE</v>
      </c>
      <c r="Q1950" s="5">
        <f>IF($H1950="SI", $O1950, _xludf.NA())</f>
        <v>54</v>
      </c>
      <c r="R1950" s="5" t="e">
        <f ca="1">IF($H1950="NO",$O1950, _xludf.NA())</f>
        <v>#NAME?</v>
      </c>
      <c r="S1950" s="5">
        <f>IF($H1950="SI",$N1950, _xludf.NA())</f>
        <v>594092</v>
      </c>
      <c r="T1950" s="5" t="e">
        <f ca="1">IF($H1950="NO",$N1950, _xludf.NA())</f>
        <v>#NAME?</v>
      </c>
    </row>
    <row r="1951" spans="1:20" x14ac:dyDescent="0.3">
      <c r="A1951">
        <v>1950</v>
      </c>
      <c r="B1951" t="s">
        <v>15</v>
      </c>
      <c r="C1951">
        <v>1281095</v>
      </c>
      <c r="D1951" t="s">
        <v>10</v>
      </c>
      <c r="E1951" t="s">
        <v>11</v>
      </c>
      <c r="F1951" t="s">
        <v>12</v>
      </c>
      <c r="G1951" t="s">
        <v>13</v>
      </c>
      <c r="H1951" t="s">
        <v>12</v>
      </c>
      <c r="I1951">
        <v>43</v>
      </c>
      <c r="J1951">
        <f>(moras__2[[#This Row],[EDAD]]-AVERAGE(I:I))/ _xlfn.STDEV.P(I:I)</f>
        <v>7.7192871170365177E-2</v>
      </c>
      <c r="K1951" t="str">
        <f>IF(ABS(moras__2[[#This Row],[Z-Score de edad]])&gt;1.96, "Atípico","Normal")</f>
        <v>Normal</v>
      </c>
      <c r="L1951">
        <f>(moras__2[[#This Row],[SALARIO]]-AVERAGE(C:C)) / _xlfn.STDEV.P(C:C)</f>
        <v>0.76895345383097802</v>
      </c>
      <c r="M1951" t="str">
        <f>IF(ABS(moras__2[[#This Row],[Z-Score de salario]])&gt;1.96, "Atípico", "Normal")</f>
        <v>Normal</v>
      </c>
      <c r="N1951" s="5">
        <f t="shared" si="90"/>
        <v>1281095</v>
      </c>
      <c r="O1951" s="5">
        <f t="shared" si="91"/>
        <v>43</v>
      </c>
      <c r="P1951" s="5" t="str">
        <f t="shared" si="92"/>
        <v>ASALARIADO</v>
      </c>
      <c r="Q1951" s="5">
        <f>IF($H1951="SI", $O1951, _xludf.NA())</f>
        <v>43</v>
      </c>
      <c r="R1951" s="5" t="e">
        <f ca="1">IF($H1951="NO",$O1951, _xludf.NA())</f>
        <v>#NAME?</v>
      </c>
      <c r="S1951" s="5">
        <f>IF($H1951="SI",$N1951, _xludf.NA())</f>
        <v>1281095</v>
      </c>
      <c r="T1951" s="5" t="e">
        <f ca="1">IF($H1951="NO",$N1951, _xludf.NA())</f>
        <v>#NAME?</v>
      </c>
    </row>
    <row r="1952" spans="1:20" x14ac:dyDescent="0.3">
      <c r="A1952">
        <v>1951</v>
      </c>
      <c r="B1952" t="s">
        <v>9</v>
      </c>
      <c r="C1952">
        <v>610146</v>
      </c>
      <c r="D1952" t="s">
        <v>17</v>
      </c>
      <c r="E1952" t="s">
        <v>16</v>
      </c>
      <c r="F1952" t="s">
        <v>12</v>
      </c>
      <c r="G1952" t="s">
        <v>13</v>
      </c>
      <c r="H1952" t="s">
        <v>13</v>
      </c>
      <c r="I1952">
        <v>49</v>
      </c>
      <c r="J1952">
        <f>(moras__2[[#This Row],[EDAD]]-AVERAGE(I:I))/ _xlfn.STDEV.P(I:I)</f>
        <v>0.50068722861407822</v>
      </c>
      <c r="K1952" t="str">
        <f>IF(ABS(moras__2[[#This Row],[Z-Score de edad]])&gt;1.96, "Atípico","Normal")</f>
        <v>Normal</v>
      </c>
      <c r="L1952">
        <f>(moras__2[[#This Row],[SALARIO]]-AVERAGE(C:C)) / _xlfn.STDEV.P(C:C)</f>
        <v>-5.8437599810830583E-2</v>
      </c>
      <c r="M1952" t="str">
        <f>IF(ABS(moras__2[[#This Row],[Z-Score de salario]])&gt;1.96, "Atípico", "Normal")</f>
        <v>Normal</v>
      </c>
      <c r="N1952" s="5">
        <f t="shared" si="90"/>
        <v>610146</v>
      </c>
      <c r="O1952" s="5">
        <f t="shared" si="91"/>
        <v>49</v>
      </c>
      <c r="P1952" s="5" t="str">
        <f t="shared" si="92"/>
        <v>ASEGURADO VOLUNTARIO</v>
      </c>
      <c r="Q1952" s="5" t="e">
        <f ca="1">IF($H1952="SI", $O1952, _xludf.NA())</f>
        <v>#NAME?</v>
      </c>
      <c r="R1952" s="5">
        <f>IF($H1952="NO",$O1952, _xludf.NA())</f>
        <v>49</v>
      </c>
      <c r="S1952" s="5" t="e">
        <f ca="1">IF($H1952="SI",$N1952, _xludf.NA())</f>
        <v>#NAME?</v>
      </c>
      <c r="T1952" s="5">
        <f>IF($H1952="NO",$N1952, _xludf.NA())</f>
        <v>610146</v>
      </c>
    </row>
    <row r="1953" spans="1:20" x14ac:dyDescent="0.3">
      <c r="A1953">
        <v>1952</v>
      </c>
      <c r="B1953" t="s">
        <v>9</v>
      </c>
      <c r="C1953">
        <v>278030</v>
      </c>
      <c r="D1953" t="s">
        <v>19</v>
      </c>
      <c r="E1953" t="s">
        <v>16</v>
      </c>
      <c r="F1953" t="s">
        <v>12</v>
      </c>
      <c r="G1953" t="s">
        <v>13</v>
      </c>
      <c r="H1953" t="s">
        <v>13</v>
      </c>
      <c r="I1953">
        <v>55</v>
      </c>
      <c r="J1953">
        <f>(moras__2[[#This Row],[EDAD]]-AVERAGE(I:I))/ _xlfn.STDEV.P(I:I)</f>
        <v>0.92418158605779133</v>
      </c>
      <c r="K1953" t="str">
        <f>IF(ABS(moras__2[[#This Row],[Z-Score de edad]])&gt;1.96, "Atípico","Normal")</f>
        <v>Normal</v>
      </c>
      <c r="L1953">
        <f>(moras__2[[#This Row],[SALARIO]]-AVERAGE(C:C)) / _xlfn.STDEV.P(C:C)</f>
        <v>-0.46799154082766331</v>
      </c>
      <c r="M1953" t="str">
        <f>IF(ABS(moras__2[[#This Row],[Z-Score de salario]])&gt;1.96, "Atípico", "Normal")</f>
        <v>Normal</v>
      </c>
      <c r="N1953" s="5">
        <f t="shared" si="90"/>
        <v>278030</v>
      </c>
      <c r="O1953" s="5">
        <f t="shared" si="91"/>
        <v>55</v>
      </c>
      <c r="P1953" s="5" t="str">
        <f t="shared" si="92"/>
        <v>CONVENIOS ESPECIALES DE TRABAJADORES INDEPENDIENTES</v>
      </c>
      <c r="Q1953" s="5" t="e">
        <f ca="1">IF($H1953="SI", $O1953, _xludf.NA())</f>
        <v>#NAME?</v>
      </c>
      <c r="R1953" s="5">
        <f>IF($H1953="NO",$O1953, _xludf.NA())</f>
        <v>55</v>
      </c>
      <c r="S1953" s="5" t="e">
        <f ca="1">IF($H1953="SI",$N1953, _xludf.NA())</f>
        <v>#NAME?</v>
      </c>
      <c r="T1953" s="5">
        <f>IF($H1953="NO",$N1953, _xludf.NA())</f>
        <v>278030</v>
      </c>
    </row>
    <row r="1954" spans="1:20" x14ac:dyDescent="0.3">
      <c r="A1954">
        <v>1953</v>
      </c>
      <c r="B1954" t="s">
        <v>15</v>
      </c>
      <c r="C1954">
        <v>752666</v>
      </c>
      <c r="D1954" t="s">
        <v>10</v>
      </c>
      <c r="E1954" t="s">
        <v>16</v>
      </c>
      <c r="F1954" t="s">
        <v>12</v>
      </c>
      <c r="G1954" t="s">
        <v>13</v>
      </c>
      <c r="H1954" t="s">
        <v>13</v>
      </c>
      <c r="I1954">
        <v>31</v>
      </c>
      <c r="J1954">
        <f>(moras__2[[#This Row],[EDAD]]-AVERAGE(I:I))/ _xlfn.STDEV.P(I:I)</f>
        <v>-0.769795843717061</v>
      </c>
      <c r="K1954" t="str">
        <f>IF(ABS(moras__2[[#This Row],[Z-Score de edad]])&gt;1.96, "Atípico","Normal")</f>
        <v>Normal</v>
      </c>
      <c r="L1954">
        <f>(moras__2[[#This Row],[SALARIO]]-AVERAGE(C:C)) / _xlfn.STDEV.P(C:C)</f>
        <v>0.11731312485681264</v>
      </c>
      <c r="M1954" t="str">
        <f>IF(ABS(moras__2[[#This Row],[Z-Score de salario]])&gt;1.96, "Atípico", "Normal")</f>
        <v>Normal</v>
      </c>
      <c r="N1954" s="5">
        <f t="shared" si="90"/>
        <v>752666</v>
      </c>
      <c r="O1954" s="5">
        <f t="shared" si="91"/>
        <v>31</v>
      </c>
      <c r="P1954" s="5" t="str">
        <f t="shared" si="92"/>
        <v>ASALARIADO</v>
      </c>
      <c r="Q1954" s="5" t="e">
        <f ca="1">IF($H1954="SI", $O1954, _xludf.NA())</f>
        <v>#NAME?</v>
      </c>
      <c r="R1954" s="5">
        <f>IF($H1954="NO",$O1954, _xludf.NA())</f>
        <v>31</v>
      </c>
      <c r="S1954" s="5" t="e">
        <f ca="1">IF($H1954="SI",$N1954, _xludf.NA())</f>
        <v>#NAME?</v>
      </c>
      <c r="T1954" s="5">
        <f>IF($H1954="NO",$N1954, _xludf.NA())</f>
        <v>752666</v>
      </c>
    </row>
    <row r="1955" spans="1:20" x14ac:dyDescent="0.3">
      <c r="A1955">
        <v>1954</v>
      </c>
      <c r="B1955" t="s">
        <v>9</v>
      </c>
      <c r="C1955">
        <v>96000</v>
      </c>
      <c r="D1955" t="s">
        <v>10</v>
      </c>
      <c r="E1955" t="s">
        <v>16</v>
      </c>
      <c r="F1955" t="s">
        <v>12</v>
      </c>
      <c r="G1955" t="s">
        <v>12</v>
      </c>
      <c r="H1955" t="s">
        <v>13</v>
      </c>
      <c r="I1955">
        <v>47</v>
      </c>
      <c r="J1955">
        <f>(moras__2[[#This Row],[EDAD]]-AVERAGE(I:I))/ _xlfn.STDEV.P(I:I)</f>
        <v>0.35952244279950724</v>
      </c>
      <c r="K1955" t="str">
        <f>IF(ABS(moras__2[[#This Row],[Z-Score de edad]])&gt;1.96, "Atípico","Normal")</f>
        <v>Normal</v>
      </c>
      <c r="L1955">
        <f>(moras__2[[#This Row],[SALARIO]]-AVERAGE(C:C)) / _xlfn.STDEV.P(C:C)</f>
        <v>-0.69246462819260224</v>
      </c>
      <c r="M1955" t="str">
        <f>IF(ABS(moras__2[[#This Row],[Z-Score de salario]])&gt;1.96, "Atípico", "Normal")</f>
        <v>Normal</v>
      </c>
      <c r="N1955" s="5">
        <f t="shared" si="90"/>
        <v>96000</v>
      </c>
      <c r="O1955" s="5">
        <f t="shared" si="91"/>
        <v>47</v>
      </c>
      <c r="P1955" s="5" t="str">
        <f t="shared" si="92"/>
        <v>ASALARIADO</v>
      </c>
      <c r="Q1955" s="5" t="e">
        <f ca="1">IF($H1955="SI", $O1955, _xludf.NA())</f>
        <v>#NAME?</v>
      </c>
      <c r="R1955" s="5">
        <f>IF($H1955="NO",$O1955, _xludf.NA())</f>
        <v>47</v>
      </c>
      <c r="S1955" s="5" t="e">
        <f ca="1">IF($H1955="SI",$N1955, _xludf.NA())</f>
        <v>#NAME?</v>
      </c>
      <c r="T1955" s="5">
        <f>IF($H1955="NO",$N1955, _xludf.NA())</f>
        <v>96000</v>
      </c>
    </row>
    <row r="1956" spans="1:20" x14ac:dyDescent="0.3">
      <c r="A1956">
        <v>1955</v>
      </c>
      <c r="B1956" t="s">
        <v>15</v>
      </c>
      <c r="C1956">
        <v>363604.49</v>
      </c>
      <c r="D1956" t="s">
        <v>10</v>
      </c>
      <c r="E1956" t="s">
        <v>16</v>
      </c>
      <c r="F1956" t="s">
        <v>12</v>
      </c>
      <c r="G1956" t="s">
        <v>13</v>
      </c>
      <c r="H1956" t="s">
        <v>13</v>
      </c>
      <c r="I1956">
        <v>21</v>
      </c>
      <c r="J1956">
        <f>(moras__2[[#This Row],[EDAD]]-AVERAGE(I:I))/ _xlfn.STDEV.P(I:I)</f>
        <v>-1.4756197727899161</v>
      </c>
      <c r="K1956" t="str">
        <f>IF(ABS(moras__2[[#This Row],[Z-Score de edad]])&gt;1.96, "Atípico","Normal")</f>
        <v>Normal</v>
      </c>
      <c r="L1956">
        <f>(moras__2[[#This Row],[SALARIO]]-AVERAGE(C:C)) / _xlfn.STDEV.P(C:C)</f>
        <v>-0.3624640455248006</v>
      </c>
      <c r="M1956" t="str">
        <f>IF(ABS(moras__2[[#This Row],[Z-Score de salario]])&gt;1.96, "Atípico", "Normal")</f>
        <v>Normal</v>
      </c>
      <c r="N1956" s="5">
        <f t="shared" si="90"/>
        <v>363604.49</v>
      </c>
      <c r="O1956" s="5">
        <f t="shared" si="91"/>
        <v>21</v>
      </c>
      <c r="P1956" s="5" t="str">
        <f t="shared" si="92"/>
        <v>ASALARIADO</v>
      </c>
      <c r="Q1956" s="5" t="e">
        <f ca="1">IF($H1956="SI", $O1956, _xludf.NA())</f>
        <v>#NAME?</v>
      </c>
      <c r="R1956" s="5">
        <f>IF($H1956="NO",$O1956, _xludf.NA())</f>
        <v>21</v>
      </c>
      <c r="S1956" s="5" t="e">
        <f ca="1">IF($H1956="SI",$N1956, _xludf.NA())</f>
        <v>#NAME?</v>
      </c>
      <c r="T1956" s="5">
        <f>IF($H1956="NO",$N1956, _xludf.NA())</f>
        <v>363604.49</v>
      </c>
    </row>
    <row r="1957" spans="1:20" x14ac:dyDescent="0.3">
      <c r="A1957">
        <v>1956</v>
      </c>
      <c r="B1957" t="s">
        <v>9</v>
      </c>
      <c r="C1957">
        <v>1094727.6000000001</v>
      </c>
      <c r="D1957" t="s">
        <v>14</v>
      </c>
      <c r="E1957" t="s">
        <v>11</v>
      </c>
      <c r="F1957" t="s">
        <v>12</v>
      </c>
      <c r="G1957" t="s">
        <v>13</v>
      </c>
      <c r="H1957" t="s">
        <v>13</v>
      </c>
      <c r="I1957">
        <v>70</v>
      </c>
      <c r="J1957">
        <f>(moras__2[[#This Row],[EDAD]]-AVERAGE(I:I))/ _xlfn.STDEV.P(I:I)</f>
        <v>1.9829174796670741</v>
      </c>
      <c r="K1957" t="str">
        <f>IF(ABS(moras__2[[#This Row],[Z-Score de edad]])&gt;1.96, "Atípico","Normal")</f>
        <v>Atípico</v>
      </c>
      <c r="L1957">
        <f>(moras__2[[#This Row],[SALARIO]]-AVERAGE(C:C)) / _xlfn.STDEV.P(C:C)</f>
        <v>0.5391316351078197</v>
      </c>
      <c r="M1957" t="str">
        <f>IF(ABS(moras__2[[#This Row],[Z-Score de salario]])&gt;1.96, "Atípico", "Normal")</f>
        <v>Normal</v>
      </c>
      <c r="N1957" s="5">
        <f t="shared" si="90"/>
        <v>1094727.6000000001</v>
      </c>
      <c r="O1957" s="5">
        <f t="shared" si="91"/>
        <v>70</v>
      </c>
      <c r="P1957" s="5" t="str">
        <f t="shared" si="92"/>
        <v>PENSIONADOS EN SU PROPIO SISTEMA</v>
      </c>
      <c r="Q1957" s="5" t="e">
        <f ca="1">IF($H1957="SI", $O1957, _xludf.NA())</f>
        <v>#NAME?</v>
      </c>
      <c r="R1957" s="5">
        <f>IF($H1957="NO",$O1957, _xludf.NA())</f>
        <v>70</v>
      </c>
      <c r="S1957" s="5" t="e">
        <f ca="1">IF($H1957="SI",$N1957, _xludf.NA())</f>
        <v>#NAME?</v>
      </c>
      <c r="T1957" s="5">
        <f>IF($H1957="NO",$N1957, _xludf.NA())</f>
        <v>1094727.6000000001</v>
      </c>
    </row>
    <row r="1958" spans="1:20" x14ac:dyDescent="0.3">
      <c r="A1958">
        <v>1957</v>
      </c>
      <c r="B1958" t="s">
        <v>15</v>
      </c>
      <c r="C1958">
        <v>297046</v>
      </c>
      <c r="D1958" t="s">
        <v>17</v>
      </c>
      <c r="E1958" t="s">
        <v>16</v>
      </c>
      <c r="F1958" t="s">
        <v>12</v>
      </c>
      <c r="G1958" t="s">
        <v>13</v>
      </c>
      <c r="H1958" t="s">
        <v>13</v>
      </c>
      <c r="I1958">
        <v>25</v>
      </c>
      <c r="J1958">
        <f>(moras__2[[#This Row],[EDAD]]-AVERAGE(I:I))/ _xlfn.STDEV.P(I:I)</f>
        <v>-1.193290201160774</v>
      </c>
      <c r="K1958" t="str">
        <f>IF(ABS(moras__2[[#This Row],[Z-Score de edad]])&gt;1.96, "Atípico","Normal")</f>
        <v>Normal</v>
      </c>
      <c r="L1958">
        <f>(moras__2[[#This Row],[SALARIO]]-AVERAGE(C:C)) / _xlfn.STDEV.P(C:C)</f>
        <v>-0.44454166866740574</v>
      </c>
      <c r="M1958" t="str">
        <f>IF(ABS(moras__2[[#This Row],[Z-Score de salario]])&gt;1.96, "Atípico", "Normal")</f>
        <v>Normal</v>
      </c>
      <c r="N1958" s="5">
        <f t="shared" si="90"/>
        <v>297046</v>
      </c>
      <c r="O1958" s="5">
        <f t="shared" si="91"/>
        <v>25</v>
      </c>
      <c r="P1958" s="5" t="str">
        <f t="shared" si="92"/>
        <v>ASEGURADO VOLUNTARIO</v>
      </c>
      <c r="Q1958" s="5" t="e">
        <f ca="1">IF($H1958="SI", $O1958, _xludf.NA())</f>
        <v>#NAME?</v>
      </c>
      <c r="R1958" s="5">
        <f>IF($H1958="NO",$O1958, _xludf.NA())</f>
        <v>25</v>
      </c>
      <c r="S1958" s="5" t="e">
        <f ca="1">IF($H1958="SI",$N1958, _xludf.NA())</f>
        <v>#NAME?</v>
      </c>
      <c r="T1958" s="5">
        <f>IF($H1958="NO",$N1958, _xludf.NA())</f>
        <v>297046</v>
      </c>
    </row>
    <row r="1959" spans="1:20" x14ac:dyDescent="0.3">
      <c r="A1959">
        <v>1958</v>
      </c>
      <c r="B1959" t="s">
        <v>9</v>
      </c>
      <c r="C1959">
        <v>297046</v>
      </c>
      <c r="D1959" t="s">
        <v>17</v>
      </c>
      <c r="E1959" t="s">
        <v>16</v>
      </c>
      <c r="F1959" t="s">
        <v>12</v>
      </c>
      <c r="G1959" t="s">
        <v>13</v>
      </c>
      <c r="H1959" t="s">
        <v>13</v>
      </c>
      <c r="I1959">
        <v>45</v>
      </c>
      <c r="J1959">
        <f>(moras__2[[#This Row],[EDAD]]-AVERAGE(I:I))/ _xlfn.STDEV.P(I:I)</f>
        <v>0.2183576569849362</v>
      </c>
      <c r="K1959" t="str">
        <f>IF(ABS(moras__2[[#This Row],[Z-Score de edad]])&gt;1.96, "Atípico","Normal")</f>
        <v>Normal</v>
      </c>
      <c r="L1959">
        <f>(moras__2[[#This Row],[SALARIO]]-AVERAGE(C:C)) / _xlfn.STDEV.P(C:C)</f>
        <v>-0.44454166866740574</v>
      </c>
      <c r="M1959" t="str">
        <f>IF(ABS(moras__2[[#This Row],[Z-Score de salario]])&gt;1.96, "Atípico", "Normal")</f>
        <v>Normal</v>
      </c>
      <c r="N1959" s="5">
        <f t="shared" si="90"/>
        <v>297046</v>
      </c>
      <c r="O1959" s="5">
        <f t="shared" si="91"/>
        <v>45</v>
      </c>
      <c r="P1959" s="5" t="str">
        <f t="shared" si="92"/>
        <v>ASEGURADO VOLUNTARIO</v>
      </c>
      <c r="Q1959" s="5" t="e">
        <f ca="1">IF($H1959="SI", $O1959, _xludf.NA())</f>
        <v>#NAME?</v>
      </c>
      <c r="R1959" s="5">
        <f>IF($H1959="NO",$O1959, _xludf.NA())</f>
        <v>45</v>
      </c>
      <c r="S1959" s="5" t="e">
        <f ca="1">IF($H1959="SI",$N1959, _xludf.NA())</f>
        <v>#NAME?</v>
      </c>
      <c r="T1959" s="5">
        <f>IF($H1959="NO",$N1959, _xludf.NA())</f>
        <v>297046</v>
      </c>
    </row>
    <row r="1960" spans="1:20" x14ac:dyDescent="0.3">
      <c r="A1960">
        <v>1959</v>
      </c>
      <c r="B1960" t="s">
        <v>15</v>
      </c>
      <c r="C1960">
        <v>350899.48</v>
      </c>
      <c r="D1960" t="s">
        <v>10</v>
      </c>
      <c r="E1960" t="s">
        <v>16</v>
      </c>
      <c r="F1960" t="s">
        <v>12</v>
      </c>
      <c r="G1960" t="s">
        <v>12</v>
      </c>
      <c r="H1960" t="s">
        <v>13</v>
      </c>
      <c r="I1960">
        <v>38</v>
      </c>
      <c r="J1960">
        <f>(moras__2[[#This Row],[EDAD]]-AVERAGE(I:I))/ _xlfn.STDEV.P(I:I)</f>
        <v>-0.27571909336606237</v>
      </c>
      <c r="K1960" t="str">
        <f>IF(ABS(moras__2[[#This Row],[Z-Score de edad]])&gt;1.96, "Atípico","Normal")</f>
        <v>Normal</v>
      </c>
      <c r="L1960">
        <f>(moras__2[[#This Row],[SALARIO]]-AVERAGE(C:C)) / _xlfn.STDEV.P(C:C)</f>
        <v>-0.37813142353777884</v>
      </c>
      <c r="M1960" t="str">
        <f>IF(ABS(moras__2[[#This Row],[Z-Score de salario]])&gt;1.96, "Atípico", "Normal")</f>
        <v>Normal</v>
      </c>
      <c r="N1960" s="5">
        <f t="shared" si="90"/>
        <v>350899.48</v>
      </c>
      <c r="O1960" s="5">
        <f t="shared" si="91"/>
        <v>38</v>
      </c>
      <c r="P1960" s="5" t="str">
        <f t="shared" si="92"/>
        <v>ASALARIADO</v>
      </c>
      <c r="Q1960" s="5" t="e">
        <f ca="1">IF($H1960="SI", $O1960, _xludf.NA())</f>
        <v>#NAME?</v>
      </c>
      <c r="R1960" s="5">
        <f>IF($H1960="NO",$O1960, _xludf.NA())</f>
        <v>38</v>
      </c>
      <c r="S1960" s="5" t="e">
        <f ca="1">IF($H1960="SI",$N1960, _xludf.NA())</f>
        <v>#NAME?</v>
      </c>
      <c r="T1960" s="5">
        <f>IF($H1960="NO",$N1960, _xludf.NA())</f>
        <v>350899.48</v>
      </c>
    </row>
    <row r="1961" spans="1:20" x14ac:dyDescent="0.3">
      <c r="A1961">
        <v>1960</v>
      </c>
      <c r="B1961" t="s">
        <v>9</v>
      </c>
      <c r="C1961">
        <v>639148</v>
      </c>
      <c r="D1961" t="s">
        <v>18</v>
      </c>
      <c r="E1961" t="s">
        <v>16</v>
      </c>
      <c r="F1961" t="s">
        <v>12</v>
      </c>
      <c r="G1961" t="s">
        <v>13</v>
      </c>
      <c r="H1961" t="s">
        <v>12</v>
      </c>
      <c r="I1961">
        <v>50</v>
      </c>
      <c r="J1961">
        <f>(moras__2[[#This Row],[EDAD]]-AVERAGE(I:I))/ _xlfn.STDEV.P(I:I)</f>
        <v>0.57126962152136374</v>
      </c>
      <c r="K1961" t="str">
        <f>IF(ABS(moras__2[[#This Row],[Z-Score de edad]])&gt;1.96, "Atípico","Normal")</f>
        <v>Normal</v>
      </c>
      <c r="L1961">
        <f>(moras__2[[#This Row],[SALARIO]]-AVERAGE(C:C)) / _xlfn.STDEV.P(C:C)</f>
        <v>-2.2673338536546354E-2</v>
      </c>
      <c r="M1961" t="str">
        <f>IF(ABS(moras__2[[#This Row],[Z-Score de salario]])&gt;1.96, "Atípico", "Normal")</f>
        <v>Normal</v>
      </c>
      <c r="N1961" s="5">
        <f t="shared" si="90"/>
        <v>639148</v>
      </c>
      <c r="O1961" s="5">
        <f t="shared" si="91"/>
        <v>50</v>
      </c>
      <c r="P1961" s="5" t="str">
        <f t="shared" si="92"/>
        <v>TRABAJADOR INDEPENDIENTE</v>
      </c>
      <c r="Q1961" s="5">
        <f>IF($H1961="SI", $O1961, _xludf.NA())</f>
        <v>50</v>
      </c>
      <c r="R1961" s="5" t="e">
        <f ca="1">IF($H1961="NO",$O1961, _xludf.NA())</f>
        <v>#NAME?</v>
      </c>
      <c r="S1961" s="5">
        <f>IF($H1961="SI",$N1961, _xludf.NA())</f>
        <v>639148</v>
      </c>
      <c r="T1961" s="5" t="e">
        <f ca="1">IF($H1961="NO",$N1961, _xludf.NA())</f>
        <v>#NAME?</v>
      </c>
    </row>
    <row r="1962" spans="1:20" x14ac:dyDescent="0.3">
      <c r="A1962">
        <v>1961</v>
      </c>
      <c r="B1962" t="s">
        <v>15</v>
      </c>
      <c r="C1962">
        <v>798237</v>
      </c>
      <c r="D1962" t="s">
        <v>10</v>
      </c>
      <c r="E1962" t="s">
        <v>11</v>
      </c>
      <c r="F1962" t="s">
        <v>12</v>
      </c>
      <c r="G1962" t="s">
        <v>13</v>
      </c>
      <c r="H1962" t="s">
        <v>12</v>
      </c>
      <c r="I1962">
        <v>36</v>
      </c>
      <c r="J1962">
        <f>(moras__2[[#This Row],[EDAD]]-AVERAGE(I:I))/ _xlfn.STDEV.P(I:I)</f>
        <v>-0.41688387918063341</v>
      </c>
      <c r="K1962" t="str">
        <f>IF(ABS(moras__2[[#This Row],[Z-Score de edad]])&gt;1.96, "Atípico","Normal")</f>
        <v>Normal</v>
      </c>
      <c r="L1962">
        <f>(moras__2[[#This Row],[SALARIO]]-AVERAGE(C:C)) / _xlfn.STDEV.P(C:C)</f>
        <v>0.17350970269732044</v>
      </c>
      <c r="M1962" t="str">
        <f>IF(ABS(moras__2[[#This Row],[Z-Score de salario]])&gt;1.96, "Atípico", "Normal")</f>
        <v>Normal</v>
      </c>
      <c r="N1962" s="5">
        <f t="shared" si="90"/>
        <v>798237</v>
      </c>
      <c r="O1962" s="5">
        <f t="shared" si="91"/>
        <v>36</v>
      </c>
      <c r="P1962" s="5" t="str">
        <f t="shared" si="92"/>
        <v>ASALARIADO</v>
      </c>
      <c r="Q1962" s="5">
        <f>IF($H1962="SI", $O1962, _xludf.NA())</f>
        <v>36</v>
      </c>
      <c r="R1962" s="5" t="e">
        <f ca="1">IF($H1962="NO",$O1962, _xludf.NA())</f>
        <v>#NAME?</v>
      </c>
      <c r="S1962" s="5">
        <f>IF($H1962="SI",$N1962, _xludf.NA())</f>
        <v>798237</v>
      </c>
      <c r="T1962" s="5" t="e">
        <f ca="1">IF($H1962="NO",$N1962, _xludf.NA())</f>
        <v>#NAME?</v>
      </c>
    </row>
    <row r="1963" spans="1:20" x14ac:dyDescent="0.3">
      <c r="A1963">
        <v>1962</v>
      </c>
      <c r="B1963" t="s">
        <v>9</v>
      </c>
      <c r="C1963">
        <v>445567</v>
      </c>
      <c r="D1963" t="s">
        <v>18</v>
      </c>
      <c r="E1963" t="s">
        <v>16</v>
      </c>
      <c r="F1963" t="s">
        <v>12</v>
      </c>
      <c r="G1963" t="s">
        <v>13</v>
      </c>
      <c r="H1963" t="s">
        <v>12</v>
      </c>
      <c r="I1963">
        <v>33</v>
      </c>
      <c r="J1963">
        <f>(moras__2[[#This Row],[EDAD]]-AVERAGE(I:I))/ _xlfn.STDEV.P(I:I)</f>
        <v>-0.62863105790248996</v>
      </c>
      <c r="K1963" t="str">
        <f>IF(ABS(moras__2[[#This Row],[Z-Score de edad]])&gt;1.96, "Atípico","Normal")</f>
        <v>Normal</v>
      </c>
      <c r="L1963">
        <f>(moras__2[[#This Row],[SALARIO]]-AVERAGE(C:C)) / _xlfn.STDEV.P(C:C)</f>
        <v>-0.26139071877712344</v>
      </c>
      <c r="M1963" t="str">
        <f>IF(ABS(moras__2[[#This Row],[Z-Score de salario]])&gt;1.96, "Atípico", "Normal")</f>
        <v>Normal</v>
      </c>
      <c r="N1963" s="5">
        <f t="shared" si="90"/>
        <v>445567</v>
      </c>
      <c r="O1963" s="5">
        <f t="shared" si="91"/>
        <v>33</v>
      </c>
      <c r="P1963" s="5" t="str">
        <f t="shared" si="92"/>
        <v>TRABAJADOR INDEPENDIENTE</v>
      </c>
      <c r="Q1963" s="5">
        <f>IF($H1963="SI", $O1963, _xludf.NA())</f>
        <v>33</v>
      </c>
      <c r="R1963" s="5" t="e">
        <f ca="1">IF($H1963="NO",$O1963, _xludf.NA())</f>
        <v>#NAME?</v>
      </c>
      <c r="S1963" s="5">
        <f>IF($H1963="SI",$N1963, _xludf.NA())</f>
        <v>445567</v>
      </c>
      <c r="T1963" s="5" t="e">
        <f ca="1">IF($H1963="NO",$N1963, _xludf.NA())</f>
        <v>#NAME?</v>
      </c>
    </row>
    <row r="1964" spans="1:20" x14ac:dyDescent="0.3">
      <c r="A1964">
        <v>1963</v>
      </c>
      <c r="B1964" t="s">
        <v>9</v>
      </c>
      <c r="C1964">
        <v>537540</v>
      </c>
      <c r="D1964" t="s">
        <v>10</v>
      </c>
      <c r="E1964" t="s">
        <v>16</v>
      </c>
      <c r="F1964" t="s">
        <v>12</v>
      </c>
      <c r="G1964" t="s">
        <v>13</v>
      </c>
      <c r="H1964" t="s">
        <v>13</v>
      </c>
      <c r="I1964">
        <v>36</v>
      </c>
      <c r="J1964">
        <f>(moras__2[[#This Row],[EDAD]]-AVERAGE(I:I))/ _xlfn.STDEV.P(I:I)</f>
        <v>-0.41688387918063341</v>
      </c>
      <c r="K1964" t="str">
        <f>IF(ABS(moras__2[[#This Row],[Z-Score de edad]])&gt;1.96, "Atípico","Normal")</f>
        <v>Normal</v>
      </c>
      <c r="L1964">
        <f>(moras__2[[#This Row],[SALARIO]]-AVERAGE(C:C)) / _xlfn.STDEV.P(C:C)</f>
        <v>-0.14797280269617233</v>
      </c>
      <c r="M1964" t="str">
        <f>IF(ABS(moras__2[[#This Row],[Z-Score de salario]])&gt;1.96, "Atípico", "Normal")</f>
        <v>Normal</v>
      </c>
      <c r="N1964" s="5">
        <f t="shared" si="90"/>
        <v>537540</v>
      </c>
      <c r="O1964" s="5">
        <f t="shared" si="91"/>
        <v>36</v>
      </c>
      <c r="P1964" s="5" t="str">
        <f t="shared" si="92"/>
        <v>ASALARIADO</v>
      </c>
      <c r="Q1964" s="5" t="e">
        <f ca="1">IF($H1964="SI", $O1964, _xludf.NA())</f>
        <v>#NAME?</v>
      </c>
      <c r="R1964" s="5">
        <f>IF($H1964="NO",$O1964, _xludf.NA())</f>
        <v>36</v>
      </c>
      <c r="S1964" s="5" t="e">
        <f ca="1">IF($H1964="SI",$N1964, _xludf.NA())</f>
        <v>#NAME?</v>
      </c>
      <c r="T1964" s="5">
        <f>IF($H1964="NO",$N1964, _xludf.NA())</f>
        <v>537540</v>
      </c>
    </row>
    <row r="1965" spans="1:20" x14ac:dyDescent="0.3">
      <c r="A1965">
        <v>1964</v>
      </c>
      <c r="B1965" t="s">
        <v>9</v>
      </c>
      <c r="C1965">
        <v>300018</v>
      </c>
      <c r="D1965" t="s">
        <v>18</v>
      </c>
      <c r="E1965" t="s">
        <v>16</v>
      </c>
      <c r="F1965" t="s">
        <v>12</v>
      </c>
      <c r="G1965" t="s">
        <v>13</v>
      </c>
      <c r="H1965" t="s">
        <v>13</v>
      </c>
      <c r="I1965">
        <v>71</v>
      </c>
      <c r="J1965">
        <f>(moras__2[[#This Row],[EDAD]]-AVERAGE(I:I))/ _xlfn.STDEV.P(I:I)</f>
        <v>2.0534998725743594</v>
      </c>
      <c r="K1965" t="str">
        <f>IF(ABS(moras__2[[#This Row],[Z-Score de edad]])&gt;1.96, "Atípico","Normal")</f>
        <v>Atípico</v>
      </c>
      <c r="L1965">
        <f>(moras__2[[#This Row],[SALARIO]]-AVERAGE(C:C)) / _xlfn.STDEV.P(C:C)</f>
        <v>-0.44087670126835837</v>
      </c>
      <c r="M1965" t="str">
        <f>IF(ABS(moras__2[[#This Row],[Z-Score de salario]])&gt;1.96, "Atípico", "Normal")</f>
        <v>Normal</v>
      </c>
      <c r="N1965" s="5">
        <f t="shared" si="90"/>
        <v>300018</v>
      </c>
      <c r="O1965" s="5">
        <f t="shared" si="91"/>
        <v>71</v>
      </c>
      <c r="P1965" s="5" t="str">
        <f t="shared" si="92"/>
        <v>TRABAJADOR INDEPENDIENTE</v>
      </c>
      <c r="Q1965" s="5" t="e">
        <f ca="1">IF($H1965="SI", $O1965, _xludf.NA())</f>
        <v>#NAME?</v>
      </c>
      <c r="R1965" s="5">
        <f>IF($H1965="NO",$O1965, _xludf.NA())</f>
        <v>71</v>
      </c>
      <c r="S1965" s="5" t="e">
        <f ca="1">IF($H1965="SI",$N1965, _xludf.NA())</f>
        <v>#NAME?</v>
      </c>
      <c r="T1965" s="5">
        <f>IF($H1965="NO",$N1965, _xludf.NA())</f>
        <v>300018</v>
      </c>
    </row>
    <row r="1966" spans="1:20" x14ac:dyDescent="0.3">
      <c r="A1966">
        <v>1965</v>
      </c>
      <c r="B1966" t="s">
        <v>9</v>
      </c>
      <c r="C1966">
        <v>1500808.75</v>
      </c>
      <c r="D1966" t="s">
        <v>10</v>
      </c>
      <c r="E1966" t="s">
        <v>16</v>
      </c>
      <c r="F1966" t="s">
        <v>12</v>
      </c>
      <c r="G1966" t="s">
        <v>13</v>
      </c>
      <c r="H1966" t="s">
        <v>13</v>
      </c>
      <c r="I1966">
        <v>37</v>
      </c>
      <c r="J1966">
        <f>(moras__2[[#This Row],[EDAD]]-AVERAGE(I:I))/ _xlfn.STDEV.P(I:I)</f>
        <v>-0.34630148627334789</v>
      </c>
      <c r="K1966" t="str">
        <f>IF(ABS(moras__2[[#This Row],[Z-Score de edad]])&gt;1.96, "Atípico","Normal")</f>
        <v>Normal</v>
      </c>
      <c r="L1966">
        <f>(moras__2[[#This Row],[SALARIO]]-AVERAGE(C:C)) / _xlfn.STDEV.P(C:C)</f>
        <v>1.039896835685773</v>
      </c>
      <c r="M1966" t="str">
        <f>IF(ABS(moras__2[[#This Row],[Z-Score de salario]])&gt;1.96, "Atípico", "Normal")</f>
        <v>Normal</v>
      </c>
      <c r="N1966" s="5">
        <f t="shared" si="90"/>
        <v>1500808.75</v>
      </c>
      <c r="O1966" s="5">
        <f t="shared" si="91"/>
        <v>37</v>
      </c>
      <c r="P1966" s="5" t="str">
        <f t="shared" si="92"/>
        <v>ASALARIADO</v>
      </c>
      <c r="Q1966" s="5" t="e">
        <f ca="1">IF($H1966="SI", $O1966, _xludf.NA())</f>
        <v>#NAME?</v>
      </c>
      <c r="R1966" s="5">
        <f>IF($H1966="NO",$O1966, _xludf.NA())</f>
        <v>37</v>
      </c>
      <c r="S1966" s="5" t="e">
        <f ca="1">IF($H1966="SI",$N1966, _xludf.NA())</f>
        <v>#NAME?</v>
      </c>
      <c r="T1966" s="5">
        <f>IF($H1966="NO",$N1966, _xludf.NA())</f>
        <v>1500808.75</v>
      </c>
    </row>
    <row r="1967" spans="1:20" x14ac:dyDescent="0.3">
      <c r="A1967">
        <v>1966</v>
      </c>
      <c r="B1967" t="s">
        <v>15</v>
      </c>
      <c r="C1967">
        <v>285000</v>
      </c>
      <c r="D1967" t="s">
        <v>10</v>
      </c>
      <c r="E1967" t="s">
        <v>16</v>
      </c>
      <c r="F1967" t="s">
        <v>12</v>
      </c>
      <c r="G1967" t="s">
        <v>13</v>
      </c>
      <c r="H1967" t="s">
        <v>13</v>
      </c>
      <c r="I1967">
        <v>27</v>
      </c>
      <c r="J1967">
        <f>(moras__2[[#This Row],[EDAD]]-AVERAGE(I:I))/ _xlfn.STDEV.P(I:I)</f>
        <v>-1.052125415346203</v>
      </c>
      <c r="K1967" t="str">
        <f>IF(ABS(moras__2[[#This Row],[Z-Score de edad]])&gt;1.96, "Atípico","Normal")</f>
        <v>Normal</v>
      </c>
      <c r="L1967">
        <f>(moras__2[[#This Row],[SALARIO]]-AVERAGE(C:C)) / _xlfn.STDEV.P(C:C)</f>
        <v>-0.45939637838777081</v>
      </c>
      <c r="M1967" t="str">
        <f>IF(ABS(moras__2[[#This Row],[Z-Score de salario]])&gt;1.96, "Atípico", "Normal")</f>
        <v>Normal</v>
      </c>
      <c r="N1967" s="5">
        <f t="shared" si="90"/>
        <v>285000</v>
      </c>
      <c r="O1967" s="5">
        <f t="shared" si="91"/>
        <v>27</v>
      </c>
      <c r="P1967" s="5" t="str">
        <f t="shared" si="92"/>
        <v>ASALARIADO</v>
      </c>
      <c r="Q1967" s="5" t="e">
        <f ca="1">IF($H1967="SI", $O1967, _xludf.NA())</f>
        <v>#NAME?</v>
      </c>
      <c r="R1967" s="5">
        <f>IF($H1967="NO",$O1967, _xludf.NA())</f>
        <v>27</v>
      </c>
      <c r="S1967" s="5" t="e">
        <f ca="1">IF($H1967="SI",$N1967, _xludf.NA())</f>
        <v>#NAME?</v>
      </c>
      <c r="T1967" s="5">
        <f>IF($H1967="NO",$N1967, _xludf.NA())</f>
        <v>285000</v>
      </c>
    </row>
    <row r="1968" spans="1:20" x14ac:dyDescent="0.3">
      <c r="A1968">
        <v>1967</v>
      </c>
      <c r="B1968" t="s">
        <v>9</v>
      </c>
      <c r="C1968">
        <v>282305</v>
      </c>
      <c r="D1968" t="s">
        <v>18</v>
      </c>
      <c r="E1968" t="s">
        <v>16</v>
      </c>
      <c r="F1968" t="s">
        <v>12</v>
      </c>
      <c r="G1968" t="s">
        <v>13</v>
      </c>
      <c r="H1968" t="s">
        <v>13</v>
      </c>
      <c r="I1968">
        <v>29</v>
      </c>
      <c r="J1968">
        <f>(moras__2[[#This Row],[EDAD]]-AVERAGE(I:I))/ _xlfn.STDEV.P(I:I)</f>
        <v>-0.91096062953163204</v>
      </c>
      <c r="K1968" t="str">
        <f>IF(ABS(moras__2[[#This Row],[Z-Score de edad]])&gt;1.96, "Atípico","Normal")</f>
        <v>Normal</v>
      </c>
      <c r="L1968">
        <f>(moras__2[[#This Row],[SALARIO]]-AVERAGE(C:C)) / _xlfn.STDEV.P(C:C)</f>
        <v>-0.4627197589868397</v>
      </c>
      <c r="M1968" t="str">
        <f>IF(ABS(moras__2[[#This Row],[Z-Score de salario]])&gt;1.96, "Atípico", "Normal")</f>
        <v>Normal</v>
      </c>
      <c r="N1968" s="5">
        <f t="shared" si="90"/>
        <v>282305</v>
      </c>
      <c r="O1968" s="5">
        <f t="shared" si="91"/>
        <v>29</v>
      </c>
      <c r="P1968" s="5" t="str">
        <f t="shared" si="92"/>
        <v>TRABAJADOR INDEPENDIENTE</v>
      </c>
      <c r="Q1968" s="5" t="e">
        <f ca="1">IF($H1968="SI", $O1968, _xludf.NA())</f>
        <v>#NAME?</v>
      </c>
      <c r="R1968" s="5">
        <f>IF($H1968="NO",$O1968, _xludf.NA())</f>
        <v>29</v>
      </c>
      <c r="S1968" s="5" t="e">
        <f ca="1">IF($H1968="SI",$N1968, _xludf.NA())</f>
        <v>#NAME?</v>
      </c>
      <c r="T1968" s="5">
        <f>IF($H1968="NO",$N1968, _xludf.NA())</f>
        <v>282305</v>
      </c>
    </row>
    <row r="1969" spans="1:20" x14ac:dyDescent="0.3">
      <c r="A1969">
        <v>1968</v>
      </c>
      <c r="B1969" t="s">
        <v>9</v>
      </c>
      <c r="C1969">
        <v>2546628.4</v>
      </c>
      <c r="D1969" t="s">
        <v>10</v>
      </c>
      <c r="E1969" t="s">
        <v>11</v>
      </c>
      <c r="F1969" t="s">
        <v>12</v>
      </c>
      <c r="G1969" t="s">
        <v>13</v>
      </c>
      <c r="H1969" t="s">
        <v>13</v>
      </c>
      <c r="I1969">
        <v>59</v>
      </c>
      <c r="J1969">
        <f>(moras__2[[#This Row],[EDAD]]-AVERAGE(I:I))/ _xlfn.STDEV.P(I:I)</f>
        <v>1.2065111576869334</v>
      </c>
      <c r="K1969" t="str">
        <f>IF(ABS(moras__2[[#This Row],[Z-Score de edad]])&gt;1.96, "Atípico","Normal")</f>
        <v>Normal</v>
      </c>
      <c r="L1969">
        <f>(moras__2[[#This Row],[SALARIO]]-AVERAGE(C:C)) / _xlfn.STDEV.P(C:C)</f>
        <v>2.3295653829714942</v>
      </c>
      <c r="M1969" t="str">
        <f>IF(ABS(moras__2[[#This Row],[Z-Score de salario]])&gt;1.96, "Atípico", "Normal")</f>
        <v>Atípico</v>
      </c>
      <c r="N1969" s="5">
        <f t="shared" si="90"/>
        <v>2546628.4</v>
      </c>
      <c r="O1969" s="5">
        <f t="shared" si="91"/>
        <v>59</v>
      </c>
      <c r="P1969" s="5" t="str">
        <f t="shared" si="92"/>
        <v>ASALARIADO</v>
      </c>
      <c r="Q1969" s="5" t="e">
        <f ca="1">IF($H1969="SI", $O1969, _xludf.NA())</f>
        <v>#NAME?</v>
      </c>
      <c r="R1969" s="5">
        <f>IF($H1969="NO",$O1969, _xludf.NA())</f>
        <v>59</v>
      </c>
      <c r="S1969" s="5" t="e">
        <f ca="1">IF($H1969="SI",$N1969, _xludf.NA())</f>
        <v>#NAME?</v>
      </c>
      <c r="T1969" s="5">
        <f>IF($H1969="NO",$N1969, _xludf.NA())</f>
        <v>2546628.4</v>
      </c>
    </row>
    <row r="1970" spans="1:20" x14ac:dyDescent="0.3">
      <c r="A1970">
        <v>1969</v>
      </c>
      <c r="B1970" t="s">
        <v>9</v>
      </c>
      <c r="C1970">
        <v>461935.5</v>
      </c>
      <c r="D1970" t="s">
        <v>10</v>
      </c>
      <c r="E1970" t="s">
        <v>16</v>
      </c>
      <c r="F1970" t="s">
        <v>12</v>
      </c>
      <c r="G1970" t="s">
        <v>13</v>
      </c>
      <c r="H1970" t="s">
        <v>13</v>
      </c>
      <c r="I1970">
        <v>28</v>
      </c>
      <c r="J1970">
        <f>(moras__2[[#This Row],[EDAD]]-AVERAGE(I:I))/ _xlfn.STDEV.P(I:I)</f>
        <v>-0.98154302243891756</v>
      </c>
      <c r="K1970" t="str">
        <f>IF(ABS(moras__2[[#This Row],[Z-Score de edad]])&gt;1.96, "Atípico","Normal")</f>
        <v>Normal</v>
      </c>
      <c r="L1970">
        <f>(moras__2[[#This Row],[SALARIO]]-AVERAGE(C:C)) / _xlfn.STDEV.P(C:C)</f>
        <v>-0.24120565186214785</v>
      </c>
      <c r="M1970" t="str">
        <f>IF(ABS(moras__2[[#This Row],[Z-Score de salario]])&gt;1.96, "Atípico", "Normal")</f>
        <v>Normal</v>
      </c>
      <c r="N1970" s="5">
        <f t="shared" si="90"/>
        <v>461935.5</v>
      </c>
      <c r="O1970" s="5">
        <f t="shared" si="91"/>
        <v>28</v>
      </c>
      <c r="P1970" s="5" t="str">
        <f t="shared" si="92"/>
        <v>ASALARIADO</v>
      </c>
      <c r="Q1970" s="5" t="e">
        <f ca="1">IF($H1970="SI", $O1970, _xludf.NA())</f>
        <v>#NAME?</v>
      </c>
      <c r="R1970" s="5">
        <f>IF($H1970="NO",$O1970, _xludf.NA())</f>
        <v>28</v>
      </c>
      <c r="S1970" s="5" t="e">
        <f ca="1">IF($H1970="SI",$N1970, _xludf.NA())</f>
        <v>#NAME?</v>
      </c>
      <c r="T1970" s="5">
        <f>IF($H1970="NO",$N1970, _xludf.NA())</f>
        <v>461935.5</v>
      </c>
    </row>
    <row r="1971" spans="1:20" x14ac:dyDescent="0.3">
      <c r="A1971">
        <v>1970</v>
      </c>
      <c r="B1971" t="s">
        <v>15</v>
      </c>
      <c r="C1971">
        <v>212356.1</v>
      </c>
      <c r="D1971" t="s">
        <v>10</v>
      </c>
      <c r="E1971" t="s">
        <v>16</v>
      </c>
      <c r="F1971" t="s">
        <v>12</v>
      </c>
      <c r="G1971" t="s">
        <v>13</v>
      </c>
      <c r="H1971" t="s">
        <v>13</v>
      </c>
      <c r="I1971">
        <v>27</v>
      </c>
      <c r="J1971">
        <f>(moras__2[[#This Row],[EDAD]]-AVERAGE(I:I))/ _xlfn.STDEV.P(I:I)</f>
        <v>-1.052125415346203</v>
      </c>
      <c r="K1971" t="str">
        <f>IF(ABS(moras__2[[#This Row],[Z-Score de edad]])&gt;1.96, "Atípico","Normal")</f>
        <v>Normal</v>
      </c>
      <c r="L1971">
        <f>(moras__2[[#This Row],[SALARIO]]-AVERAGE(C:C)) / _xlfn.STDEV.P(C:C)</f>
        <v>-0.54897831823960785</v>
      </c>
      <c r="M1971" t="str">
        <f>IF(ABS(moras__2[[#This Row],[Z-Score de salario]])&gt;1.96, "Atípico", "Normal")</f>
        <v>Normal</v>
      </c>
      <c r="N1971" s="5">
        <f t="shared" si="90"/>
        <v>212356.1</v>
      </c>
      <c r="O1971" s="5">
        <f t="shared" si="91"/>
        <v>27</v>
      </c>
      <c r="P1971" s="5" t="str">
        <f t="shared" si="92"/>
        <v>ASALARIADO</v>
      </c>
      <c r="Q1971" s="5" t="e">
        <f ca="1">IF($H1971="SI", $O1971, _xludf.NA())</f>
        <v>#NAME?</v>
      </c>
      <c r="R1971" s="5">
        <f>IF($H1971="NO",$O1971, _xludf.NA())</f>
        <v>27</v>
      </c>
      <c r="S1971" s="5" t="e">
        <f ca="1">IF($H1971="SI",$N1971, _xludf.NA())</f>
        <v>#NAME?</v>
      </c>
      <c r="T1971" s="5">
        <f>IF($H1971="NO",$N1971, _xludf.NA())</f>
        <v>212356.1</v>
      </c>
    </row>
    <row r="1972" spans="1:20" x14ac:dyDescent="0.3">
      <c r="A1972">
        <v>1971</v>
      </c>
      <c r="B1972" t="s">
        <v>9</v>
      </c>
      <c r="C1972">
        <v>297046</v>
      </c>
      <c r="D1972" t="s">
        <v>18</v>
      </c>
      <c r="E1972" t="s">
        <v>16</v>
      </c>
      <c r="F1972" t="s">
        <v>12</v>
      </c>
      <c r="G1972" t="s">
        <v>13</v>
      </c>
      <c r="H1972" t="s">
        <v>12</v>
      </c>
      <c r="I1972">
        <v>38</v>
      </c>
      <c r="J1972">
        <f>(moras__2[[#This Row],[EDAD]]-AVERAGE(I:I))/ _xlfn.STDEV.P(I:I)</f>
        <v>-0.27571909336606237</v>
      </c>
      <c r="K1972" t="str">
        <f>IF(ABS(moras__2[[#This Row],[Z-Score de edad]])&gt;1.96, "Atípico","Normal")</f>
        <v>Normal</v>
      </c>
      <c r="L1972">
        <f>(moras__2[[#This Row],[SALARIO]]-AVERAGE(C:C)) / _xlfn.STDEV.P(C:C)</f>
        <v>-0.44454166866740574</v>
      </c>
      <c r="M1972" t="str">
        <f>IF(ABS(moras__2[[#This Row],[Z-Score de salario]])&gt;1.96, "Atípico", "Normal")</f>
        <v>Normal</v>
      </c>
      <c r="N1972" s="5">
        <f t="shared" si="90"/>
        <v>297046</v>
      </c>
      <c r="O1972" s="5">
        <f t="shared" si="91"/>
        <v>38</v>
      </c>
      <c r="P1972" s="5" t="str">
        <f t="shared" si="92"/>
        <v>TRABAJADOR INDEPENDIENTE</v>
      </c>
      <c r="Q1972" s="5">
        <f>IF($H1972="SI", $O1972, _xludf.NA())</f>
        <v>38</v>
      </c>
      <c r="R1972" s="5" t="e">
        <f ca="1">IF($H1972="NO",$O1972, _xludf.NA())</f>
        <v>#NAME?</v>
      </c>
      <c r="S1972" s="5">
        <f>IF($H1972="SI",$N1972, _xludf.NA())</f>
        <v>297046</v>
      </c>
      <c r="T1972" s="5" t="e">
        <f ca="1">IF($H1972="NO",$N1972, _xludf.NA())</f>
        <v>#NAME?</v>
      </c>
    </row>
    <row r="1973" spans="1:20" x14ac:dyDescent="0.3">
      <c r="A1973">
        <v>1972</v>
      </c>
      <c r="B1973" t="s">
        <v>15</v>
      </c>
      <c r="C1973">
        <v>367734</v>
      </c>
      <c r="D1973" t="s">
        <v>18</v>
      </c>
      <c r="E1973" t="s">
        <v>16</v>
      </c>
      <c r="F1973" t="s">
        <v>12</v>
      </c>
      <c r="G1973" t="s">
        <v>13</v>
      </c>
      <c r="H1973" t="s">
        <v>13</v>
      </c>
      <c r="I1973">
        <v>45</v>
      </c>
      <c r="J1973">
        <f>(moras__2[[#This Row],[EDAD]]-AVERAGE(I:I))/ _xlfn.STDEV.P(I:I)</f>
        <v>0.2183576569849362</v>
      </c>
      <c r="K1973" t="str">
        <f>IF(ABS(moras__2[[#This Row],[Z-Score de edad]])&gt;1.96, "Atípico","Normal")</f>
        <v>Normal</v>
      </c>
      <c r="L1973">
        <f>(moras__2[[#This Row],[SALARIO]]-AVERAGE(C:C)) / _xlfn.STDEV.P(C:C)</f>
        <v>-0.35737167690971305</v>
      </c>
      <c r="M1973" t="str">
        <f>IF(ABS(moras__2[[#This Row],[Z-Score de salario]])&gt;1.96, "Atípico", "Normal")</f>
        <v>Normal</v>
      </c>
      <c r="N1973" s="5">
        <f t="shared" si="90"/>
        <v>367734</v>
      </c>
      <c r="O1973" s="5">
        <f t="shared" si="91"/>
        <v>45</v>
      </c>
      <c r="P1973" s="5" t="str">
        <f t="shared" si="92"/>
        <v>TRABAJADOR INDEPENDIENTE</v>
      </c>
      <c r="Q1973" s="5" t="e">
        <f ca="1">IF($H1973="SI", $O1973, _xludf.NA())</f>
        <v>#NAME?</v>
      </c>
      <c r="R1973" s="5">
        <f>IF($H1973="NO",$O1973, _xludf.NA())</f>
        <v>45</v>
      </c>
      <c r="S1973" s="5" t="e">
        <f ca="1">IF($H1973="SI",$N1973, _xludf.NA())</f>
        <v>#NAME?</v>
      </c>
      <c r="T1973" s="5">
        <f>IF($H1973="NO",$N1973, _xludf.NA())</f>
        <v>367734</v>
      </c>
    </row>
    <row r="1974" spans="1:20" x14ac:dyDescent="0.3">
      <c r="A1974">
        <v>1973</v>
      </c>
      <c r="B1974" t="s">
        <v>15</v>
      </c>
      <c r="C1974">
        <v>355311.3</v>
      </c>
      <c r="D1974" t="s">
        <v>10</v>
      </c>
      <c r="E1974" t="s">
        <v>11</v>
      </c>
      <c r="F1974" t="s">
        <v>12</v>
      </c>
      <c r="G1974" t="s">
        <v>13</v>
      </c>
      <c r="H1974" t="s">
        <v>13</v>
      </c>
      <c r="I1974">
        <v>46</v>
      </c>
      <c r="J1974">
        <f>(moras__2[[#This Row],[EDAD]]-AVERAGE(I:I))/ _xlfn.STDEV.P(I:I)</f>
        <v>0.28894004989222172</v>
      </c>
      <c r="K1974" t="str">
        <f>IF(ABS(moras__2[[#This Row],[Z-Score de edad]])&gt;1.96, "Atípico","Normal")</f>
        <v>Normal</v>
      </c>
      <c r="L1974">
        <f>(moras__2[[#This Row],[SALARIO]]-AVERAGE(C:C)) / _xlfn.STDEV.P(C:C)</f>
        <v>-0.37269092001474208</v>
      </c>
      <c r="M1974" t="str">
        <f>IF(ABS(moras__2[[#This Row],[Z-Score de salario]])&gt;1.96, "Atípico", "Normal")</f>
        <v>Normal</v>
      </c>
      <c r="N1974" s="5">
        <f t="shared" si="90"/>
        <v>355311.3</v>
      </c>
      <c r="O1974" s="5">
        <f t="shared" si="91"/>
        <v>46</v>
      </c>
      <c r="P1974" s="5" t="str">
        <f t="shared" si="92"/>
        <v>ASALARIADO</v>
      </c>
      <c r="Q1974" s="5" t="e">
        <f ca="1">IF($H1974="SI", $O1974, _xludf.NA())</f>
        <v>#NAME?</v>
      </c>
      <c r="R1974" s="5">
        <f>IF($H1974="NO",$O1974, _xludf.NA())</f>
        <v>46</v>
      </c>
      <c r="S1974" s="5" t="e">
        <f ca="1">IF($H1974="SI",$N1974, _xludf.NA())</f>
        <v>#NAME?</v>
      </c>
      <c r="T1974" s="5">
        <f>IF($H1974="NO",$N1974, _xludf.NA())</f>
        <v>355311.3</v>
      </c>
    </row>
    <row r="1975" spans="1:20" x14ac:dyDescent="0.3">
      <c r="A1975">
        <v>1974</v>
      </c>
      <c r="B1975" t="s">
        <v>9</v>
      </c>
      <c r="C1975">
        <v>4340894</v>
      </c>
      <c r="D1975" t="s">
        <v>14</v>
      </c>
      <c r="E1975" t="s">
        <v>11</v>
      </c>
      <c r="F1975" t="s">
        <v>12</v>
      </c>
      <c r="G1975" t="s">
        <v>13</v>
      </c>
      <c r="H1975" t="s">
        <v>13</v>
      </c>
      <c r="I1975">
        <v>54</v>
      </c>
      <c r="J1975">
        <f>(moras__2[[#This Row],[EDAD]]-AVERAGE(I:I))/ _xlfn.STDEV.P(I:I)</f>
        <v>0.85359919315050581</v>
      </c>
      <c r="K1975" t="str">
        <f>IF(ABS(moras__2[[#This Row],[Z-Score de edad]])&gt;1.96, "Atípico","Normal")</f>
        <v>Normal</v>
      </c>
      <c r="L1975">
        <f>(moras__2[[#This Row],[SALARIO]]-AVERAGE(C:C)) / _xlfn.STDEV.P(C:C)</f>
        <v>4.5421915368181383</v>
      </c>
      <c r="M1975" t="str">
        <f>IF(ABS(moras__2[[#This Row],[Z-Score de salario]])&gt;1.96, "Atípico", "Normal")</f>
        <v>Atípico</v>
      </c>
      <c r="N1975" s="5">
        <f t="shared" si="90"/>
        <v>4340894</v>
      </c>
      <c r="O1975" s="5">
        <f t="shared" si="91"/>
        <v>54</v>
      </c>
      <c r="P1975" s="5" t="str">
        <f t="shared" si="92"/>
        <v>PENSIONADOS EN SU PROPIO SISTEMA</v>
      </c>
      <c r="Q1975" s="5" t="e">
        <f ca="1">IF($H1975="SI", $O1975, _xludf.NA())</f>
        <v>#NAME?</v>
      </c>
      <c r="R1975" s="5">
        <f>IF($H1975="NO",$O1975, _xludf.NA())</f>
        <v>54</v>
      </c>
      <c r="S1975" s="5" t="e">
        <f ca="1">IF($H1975="SI",$N1975, _xludf.NA())</f>
        <v>#NAME?</v>
      </c>
      <c r="T1975" s="5">
        <f>IF($H1975="NO",$N1975, _xludf.NA())</f>
        <v>4340894</v>
      </c>
    </row>
    <row r="1976" spans="1:20" x14ac:dyDescent="0.3">
      <c r="A1976">
        <v>1975</v>
      </c>
      <c r="B1976" t="s">
        <v>15</v>
      </c>
      <c r="C1976">
        <v>300056</v>
      </c>
      <c r="D1976" t="s">
        <v>14</v>
      </c>
      <c r="E1976" t="s">
        <v>11</v>
      </c>
      <c r="F1976" t="s">
        <v>12</v>
      </c>
      <c r="G1976" t="s">
        <v>13</v>
      </c>
      <c r="H1976" t="s">
        <v>13</v>
      </c>
      <c r="I1976">
        <v>60</v>
      </c>
      <c r="J1976">
        <f>(moras__2[[#This Row],[EDAD]]-AVERAGE(I:I))/ _xlfn.STDEV.P(I:I)</f>
        <v>1.2770935505942189</v>
      </c>
      <c r="K1976" t="str">
        <f>IF(ABS(moras__2[[#This Row],[Z-Score de edad]])&gt;1.96, "Atípico","Normal")</f>
        <v>Normal</v>
      </c>
      <c r="L1976">
        <f>(moras__2[[#This Row],[SALARIO]]-AVERAGE(C:C)) / _xlfn.STDEV.P(C:C)</f>
        <v>-0.44082984098532885</v>
      </c>
      <c r="M1976" t="str">
        <f>IF(ABS(moras__2[[#This Row],[Z-Score de salario]])&gt;1.96, "Atípico", "Normal")</f>
        <v>Normal</v>
      </c>
      <c r="N1976" s="5">
        <f t="shared" si="90"/>
        <v>300056</v>
      </c>
      <c r="O1976" s="5">
        <f t="shared" si="91"/>
        <v>60</v>
      </c>
      <c r="P1976" s="5" t="str">
        <f t="shared" si="92"/>
        <v>PENSIONADOS EN SU PROPIO SISTEMA</v>
      </c>
      <c r="Q1976" s="5" t="e">
        <f ca="1">IF($H1976="SI", $O1976, _xludf.NA())</f>
        <v>#NAME?</v>
      </c>
      <c r="R1976" s="5">
        <f>IF($H1976="NO",$O1976, _xludf.NA())</f>
        <v>60</v>
      </c>
      <c r="S1976" s="5" t="e">
        <f ca="1">IF($H1976="SI",$N1976, _xludf.NA())</f>
        <v>#NAME?</v>
      </c>
      <c r="T1976" s="5">
        <f>IF($H1976="NO",$N1976, _xludf.NA())</f>
        <v>300056</v>
      </c>
    </row>
    <row r="1977" spans="1:20" x14ac:dyDescent="0.3">
      <c r="A1977">
        <v>1976</v>
      </c>
      <c r="B1977" t="s">
        <v>9</v>
      </c>
      <c r="C1977">
        <v>222597.23</v>
      </c>
      <c r="D1977" t="s">
        <v>10</v>
      </c>
      <c r="E1977" t="s">
        <v>16</v>
      </c>
      <c r="F1977" t="s">
        <v>12</v>
      </c>
      <c r="G1977" t="s">
        <v>13</v>
      </c>
      <c r="H1977" t="s">
        <v>13</v>
      </c>
      <c r="I1977">
        <v>23</v>
      </c>
      <c r="J1977">
        <f>(moras__2[[#This Row],[EDAD]]-AVERAGE(I:I))/ _xlfn.STDEV.P(I:I)</f>
        <v>-1.334454986975345</v>
      </c>
      <c r="K1977" t="str">
        <f>IF(ABS(moras__2[[#This Row],[Z-Score de edad]])&gt;1.96, "Atípico","Normal")</f>
        <v>Normal</v>
      </c>
      <c r="L1977">
        <f>(moras__2[[#This Row],[SALARIO]]-AVERAGE(C:C)) / _xlfn.STDEV.P(C:C)</f>
        <v>-0.53634931165165145</v>
      </c>
      <c r="M1977" t="str">
        <f>IF(ABS(moras__2[[#This Row],[Z-Score de salario]])&gt;1.96, "Atípico", "Normal")</f>
        <v>Normal</v>
      </c>
      <c r="N1977" s="5">
        <f t="shared" si="90"/>
        <v>222597.23</v>
      </c>
      <c r="O1977" s="5">
        <f t="shared" si="91"/>
        <v>23</v>
      </c>
      <c r="P1977" s="5" t="str">
        <f t="shared" si="92"/>
        <v>ASALARIADO</v>
      </c>
      <c r="Q1977" s="5" t="e">
        <f ca="1">IF($H1977="SI", $O1977, _xludf.NA())</f>
        <v>#NAME?</v>
      </c>
      <c r="R1977" s="5">
        <f>IF($H1977="NO",$O1977, _xludf.NA())</f>
        <v>23</v>
      </c>
      <c r="S1977" s="5" t="e">
        <f ca="1">IF($H1977="SI",$N1977, _xludf.NA())</f>
        <v>#NAME?</v>
      </c>
      <c r="T1977" s="5">
        <f>IF($H1977="NO",$N1977, _xludf.NA())</f>
        <v>222597.23</v>
      </c>
    </row>
    <row r="1978" spans="1:20" x14ac:dyDescent="0.3">
      <c r="A1978">
        <v>1977</v>
      </c>
      <c r="B1978" t="s">
        <v>9</v>
      </c>
      <c r="C1978">
        <v>409746</v>
      </c>
      <c r="D1978" t="s">
        <v>18</v>
      </c>
      <c r="E1978" t="s">
        <v>16</v>
      </c>
      <c r="F1978" t="s">
        <v>12</v>
      </c>
      <c r="G1978" t="s">
        <v>13</v>
      </c>
      <c r="H1978" t="s">
        <v>12</v>
      </c>
      <c r="I1978">
        <v>30</v>
      </c>
      <c r="J1978">
        <f>(moras__2[[#This Row],[EDAD]]-AVERAGE(I:I))/ _xlfn.STDEV.P(I:I)</f>
        <v>-0.84037823662434652</v>
      </c>
      <c r="K1978" t="str">
        <f>IF(ABS(moras__2[[#This Row],[Z-Score de edad]])&gt;1.96, "Atípico","Normal")</f>
        <v>Normal</v>
      </c>
      <c r="L1978">
        <f>(moras__2[[#This Row],[SALARIO]]-AVERAGE(C:C)) / _xlfn.STDEV.P(C:C)</f>
        <v>-0.30556393452452485</v>
      </c>
      <c r="M1978" t="str">
        <f>IF(ABS(moras__2[[#This Row],[Z-Score de salario]])&gt;1.96, "Atípico", "Normal")</f>
        <v>Normal</v>
      </c>
      <c r="N1978" s="5">
        <f t="shared" si="90"/>
        <v>409746</v>
      </c>
      <c r="O1978" s="5">
        <f t="shared" si="91"/>
        <v>30</v>
      </c>
      <c r="P1978" s="5" t="str">
        <f t="shared" si="92"/>
        <v>TRABAJADOR INDEPENDIENTE</v>
      </c>
      <c r="Q1978" s="5">
        <f>IF($H1978="SI", $O1978, _xludf.NA())</f>
        <v>30</v>
      </c>
      <c r="R1978" s="5" t="e">
        <f ca="1">IF($H1978="NO",$O1978, _xludf.NA())</f>
        <v>#NAME?</v>
      </c>
      <c r="S1978" s="5">
        <f>IF($H1978="SI",$N1978, _xludf.NA())</f>
        <v>409746</v>
      </c>
      <c r="T1978" s="5" t="e">
        <f ca="1">IF($H1978="NO",$N1978, _xludf.NA())</f>
        <v>#NAME?</v>
      </c>
    </row>
    <row r="1979" spans="1:20" x14ac:dyDescent="0.3">
      <c r="A1979">
        <v>1978</v>
      </c>
      <c r="B1979" t="s">
        <v>9</v>
      </c>
      <c r="C1979">
        <v>346474.5</v>
      </c>
      <c r="D1979" t="s">
        <v>10</v>
      </c>
      <c r="E1979" t="s">
        <v>16</v>
      </c>
      <c r="F1979" t="s">
        <v>12</v>
      </c>
      <c r="G1979" t="s">
        <v>13</v>
      </c>
      <c r="H1979" t="s">
        <v>13</v>
      </c>
      <c r="I1979">
        <v>28</v>
      </c>
      <c r="J1979">
        <f>(moras__2[[#This Row],[EDAD]]-AVERAGE(I:I))/ _xlfn.STDEV.P(I:I)</f>
        <v>-0.98154302243891756</v>
      </c>
      <c r="K1979" t="str">
        <f>IF(ABS(moras__2[[#This Row],[Z-Score de edad]])&gt;1.96, "Atípico","Normal")</f>
        <v>Normal</v>
      </c>
      <c r="L1979">
        <f>(moras__2[[#This Row],[SALARIO]]-AVERAGE(C:C)) / _xlfn.STDEV.P(C:C)</f>
        <v>-0.38358815551672792</v>
      </c>
      <c r="M1979" t="str">
        <f>IF(ABS(moras__2[[#This Row],[Z-Score de salario]])&gt;1.96, "Atípico", "Normal")</f>
        <v>Normal</v>
      </c>
      <c r="N1979" s="5">
        <f t="shared" si="90"/>
        <v>346474.5</v>
      </c>
      <c r="O1979" s="5">
        <f t="shared" si="91"/>
        <v>28</v>
      </c>
      <c r="P1979" s="5" t="str">
        <f t="shared" si="92"/>
        <v>ASALARIADO</v>
      </c>
      <c r="Q1979" s="5" t="e">
        <f ca="1">IF($H1979="SI", $O1979, _xludf.NA())</f>
        <v>#NAME?</v>
      </c>
      <c r="R1979" s="5">
        <f>IF($H1979="NO",$O1979, _xludf.NA())</f>
        <v>28</v>
      </c>
      <c r="S1979" s="5" t="e">
        <f ca="1">IF($H1979="SI",$N1979, _xludf.NA())</f>
        <v>#NAME?</v>
      </c>
      <c r="T1979" s="5">
        <f>IF($H1979="NO",$N1979, _xludf.NA())</f>
        <v>346474.5</v>
      </c>
    </row>
    <row r="1980" spans="1:20" x14ac:dyDescent="0.3">
      <c r="A1980">
        <v>1979</v>
      </c>
      <c r="B1980" t="s">
        <v>9</v>
      </c>
      <c r="C1980">
        <v>278030</v>
      </c>
      <c r="D1980" t="s">
        <v>19</v>
      </c>
      <c r="E1980" t="s">
        <v>16</v>
      </c>
      <c r="F1980" t="s">
        <v>12</v>
      </c>
      <c r="G1980" t="s">
        <v>13</v>
      </c>
      <c r="H1980" t="s">
        <v>13</v>
      </c>
      <c r="I1980">
        <v>86</v>
      </c>
      <c r="J1980">
        <f>(moras__2[[#This Row],[EDAD]]-AVERAGE(I:I))/ _xlfn.STDEV.P(I:I)</f>
        <v>3.1122357661836424</v>
      </c>
      <c r="K1980" t="str">
        <f>IF(ABS(moras__2[[#This Row],[Z-Score de edad]])&gt;1.96, "Atípico","Normal")</f>
        <v>Atípico</v>
      </c>
      <c r="L1980">
        <f>(moras__2[[#This Row],[SALARIO]]-AVERAGE(C:C)) / _xlfn.STDEV.P(C:C)</f>
        <v>-0.46799154082766331</v>
      </c>
      <c r="M1980" t="str">
        <f>IF(ABS(moras__2[[#This Row],[Z-Score de salario]])&gt;1.96, "Atípico", "Normal")</f>
        <v>Normal</v>
      </c>
      <c r="N1980" s="5">
        <f t="shared" si="90"/>
        <v>278030</v>
      </c>
      <c r="O1980" s="5">
        <f t="shared" si="91"/>
        <v>86</v>
      </c>
      <c r="P1980" s="5" t="str">
        <f t="shared" si="92"/>
        <v>CONVENIOS ESPECIALES DE TRABAJADORES INDEPENDIENTES</v>
      </c>
      <c r="Q1980" s="5" t="e">
        <f ca="1">IF($H1980="SI", $O1980, _xludf.NA())</f>
        <v>#NAME?</v>
      </c>
      <c r="R1980" s="5">
        <f>IF($H1980="NO",$O1980, _xludf.NA())</f>
        <v>86</v>
      </c>
      <c r="S1980" s="5" t="e">
        <f ca="1">IF($H1980="SI",$N1980, _xludf.NA())</f>
        <v>#NAME?</v>
      </c>
      <c r="T1980" s="5">
        <f>IF($H1980="NO",$N1980, _xludf.NA())</f>
        <v>278030</v>
      </c>
    </row>
    <row r="1981" spans="1:20" x14ac:dyDescent="0.3">
      <c r="A1981">
        <v>1980</v>
      </c>
      <c r="B1981" t="s">
        <v>9</v>
      </c>
      <c r="C1981">
        <v>278030.99</v>
      </c>
      <c r="D1981" t="s">
        <v>19</v>
      </c>
      <c r="E1981" t="s">
        <v>16</v>
      </c>
      <c r="F1981" t="s">
        <v>12</v>
      </c>
      <c r="G1981" t="s">
        <v>13</v>
      </c>
      <c r="H1981" t="s">
        <v>13</v>
      </c>
      <c r="I1981">
        <v>27</v>
      </c>
      <c r="J1981">
        <f>(moras__2[[#This Row],[EDAD]]-AVERAGE(I:I))/ _xlfn.STDEV.P(I:I)</f>
        <v>-1.052125415346203</v>
      </c>
      <c r="K1981" t="str">
        <f>IF(ABS(moras__2[[#This Row],[Z-Score de edad]])&gt;1.96, "Atípico","Normal")</f>
        <v>Normal</v>
      </c>
      <c r="L1981">
        <f>(moras__2[[#This Row],[SALARIO]]-AVERAGE(C:C)) / _xlfn.STDEV.P(C:C)</f>
        <v>-0.46799031999397384</v>
      </c>
      <c r="M1981" t="str">
        <f>IF(ABS(moras__2[[#This Row],[Z-Score de salario]])&gt;1.96, "Atípico", "Normal")</f>
        <v>Normal</v>
      </c>
      <c r="N1981" s="5">
        <f t="shared" si="90"/>
        <v>278030.99</v>
      </c>
      <c r="O1981" s="5">
        <f t="shared" si="91"/>
        <v>27</v>
      </c>
      <c r="P1981" s="5" t="str">
        <f t="shared" si="92"/>
        <v>CONVENIOS ESPECIALES DE TRABAJADORES INDEPENDIENTES</v>
      </c>
      <c r="Q1981" s="5" t="e">
        <f ca="1">IF($H1981="SI", $O1981, _xludf.NA())</f>
        <v>#NAME?</v>
      </c>
      <c r="R1981" s="5">
        <f>IF($H1981="NO",$O1981, _xludf.NA())</f>
        <v>27</v>
      </c>
      <c r="S1981" s="5" t="e">
        <f ca="1">IF($H1981="SI",$N1981, _xludf.NA())</f>
        <v>#NAME?</v>
      </c>
      <c r="T1981" s="5">
        <f>IF($H1981="NO",$N1981, _xludf.NA())</f>
        <v>278030.99</v>
      </c>
    </row>
    <row r="1982" spans="1:20" x14ac:dyDescent="0.3">
      <c r="A1982">
        <v>1981</v>
      </c>
      <c r="B1982" t="s">
        <v>9</v>
      </c>
      <c r="C1982">
        <v>530000</v>
      </c>
      <c r="D1982" t="s">
        <v>10</v>
      </c>
      <c r="E1982" t="s">
        <v>16</v>
      </c>
      <c r="F1982" t="s">
        <v>12</v>
      </c>
      <c r="G1982" t="s">
        <v>13</v>
      </c>
      <c r="H1982" t="s">
        <v>13</v>
      </c>
      <c r="I1982">
        <v>24</v>
      </c>
      <c r="J1982">
        <f>(moras__2[[#This Row],[EDAD]]-AVERAGE(I:I))/ _xlfn.STDEV.P(I:I)</f>
        <v>-1.2638725940680595</v>
      </c>
      <c r="K1982" t="str">
        <f>IF(ABS(moras__2[[#This Row],[Z-Score de edad]])&gt;1.96, "Atípico","Normal")</f>
        <v>Normal</v>
      </c>
      <c r="L1982">
        <f>(moras__2[[#This Row],[SALARIO]]-AVERAGE(C:C)) / _xlfn.STDEV.P(C:C)</f>
        <v>-0.15727086938150792</v>
      </c>
      <c r="M1982" t="str">
        <f>IF(ABS(moras__2[[#This Row],[Z-Score de salario]])&gt;1.96, "Atípico", "Normal")</f>
        <v>Normal</v>
      </c>
      <c r="N1982" s="5">
        <f t="shared" si="90"/>
        <v>530000</v>
      </c>
      <c r="O1982" s="5">
        <f t="shared" si="91"/>
        <v>24</v>
      </c>
      <c r="P1982" s="5" t="str">
        <f t="shared" si="92"/>
        <v>ASALARIADO</v>
      </c>
      <c r="Q1982" s="5" t="e">
        <f ca="1">IF($H1982="SI", $O1982, _xludf.NA())</f>
        <v>#NAME?</v>
      </c>
      <c r="R1982" s="5">
        <f>IF($H1982="NO",$O1982, _xludf.NA())</f>
        <v>24</v>
      </c>
      <c r="S1982" s="5" t="e">
        <f ca="1">IF($H1982="SI",$N1982, _xludf.NA())</f>
        <v>#NAME?</v>
      </c>
      <c r="T1982" s="5">
        <f>IF($H1982="NO",$N1982, _xludf.NA())</f>
        <v>530000</v>
      </c>
    </row>
    <row r="1983" spans="1:20" x14ac:dyDescent="0.3">
      <c r="A1983">
        <v>1982</v>
      </c>
      <c r="B1983" t="s">
        <v>15</v>
      </c>
      <c r="C1983">
        <v>1583743</v>
      </c>
      <c r="D1983" t="s">
        <v>10</v>
      </c>
      <c r="E1983" t="s">
        <v>11</v>
      </c>
      <c r="F1983" t="s">
        <v>12</v>
      </c>
      <c r="G1983" t="s">
        <v>13</v>
      </c>
      <c r="H1983" t="s">
        <v>13</v>
      </c>
      <c r="I1983">
        <v>58</v>
      </c>
      <c r="J1983">
        <f>(moras__2[[#This Row],[EDAD]]-AVERAGE(I:I))/ _xlfn.STDEV.P(I:I)</f>
        <v>1.1359287647796479</v>
      </c>
      <c r="K1983" t="str">
        <f>IF(ABS(moras__2[[#This Row],[Z-Score de edad]])&gt;1.96, "Atípico","Normal")</f>
        <v>Normal</v>
      </c>
      <c r="L1983">
        <f>(moras__2[[#This Row],[SALARIO]]-AVERAGE(C:C)) / _xlfn.STDEV.P(C:C)</f>
        <v>1.1421684785237431</v>
      </c>
      <c r="M1983" t="str">
        <f>IF(ABS(moras__2[[#This Row],[Z-Score de salario]])&gt;1.96, "Atípico", "Normal")</f>
        <v>Normal</v>
      </c>
      <c r="N1983" s="5">
        <f t="shared" si="90"/>
        <v>1583743</v>
      </c>
      <c r="O1983" s="5">
        <f t="shared" si="91"/>
        <v>58</v>
      </c>
      <c r="P1983" s="5" t="str">
        <f t="shared" si="92"/>
        <v>ASALARIADO</v>
      </c>
      <c r="Q1983" s="5" t="e">
        <f ca="1">IF($H1983="SI", $O1983, _xludf.NA())</f>
        <v>#NAME?</v>
      </c>
      <c r="R1983" s="5">
        <f>IF($H1983="NO",$O1983, _xludf.NA())</f>
        <v>58</v>
      </c>
      <c r="S1983" s="5" t="e">
        <f ca="1">IF($H1983="SI",$N1983, _xludf.NA())</f>
        <v>#NAME?</v>
      </c>
      <c r="T1983" s="5">
        <f>IF($H1983="NO",$N1983, _xludf.NA())</f>
        <v>1583743</v>
      </c>
    </row>
    <row r="1984" spans="1:20" x14ac:dyDescent="0.3">
      <c r="A1984">
        <v>1983</v>
      </c>
      <c r="B1984" t="s">
        <v>15</v>
      </c>
      <c r="C1984">
        <v>1178626</v>
      </c>
      <c r="D1984" t="s">
        <v>10</v>
      </c>
      <c r="E1984" t="s">
        <v>11</v>
      </c>
      <c r="F1984" t="s">
        <v>12</v>
      </c>
      <c r="G1984" t="s">
        <v>13</v>
      </c>
      <c r="H1984" t="s">
        <v>13</v>
      </c>
      <c r="I1984">
        <v>36</v>
      </c>
      <c r="J1984">
        <f>(moras__2[[#This Row],[EDAD]]-AVERAGE(I:I))/ _xlfn.STDEV.P(I:I)</f>
        <v>-0.41688387918063341</v>
      </c>
      <c r="K1984" t="str">
        <f>IF(ABS(moras__2[[#This Row],[Z-Score de edad]])&gt;1.96, "Atípico","Normal")</f>
        <v>Normal</v>
      </c>
      <c r="L1984">
        <f>(moras__2[[#This Row],[SALARIO]]-AVERAGE(C:C)) / _xlfn.STDEV.P(C:C)</f>
        <v>0.64259223431113</v>
      </c>
      <c r="M1984" t="str">
        <f>IF(ABS(moras__2[[#This Row],[Z-Score de salario]])&gt;1.96, "Atípico", "Normal")</f>
        <v>Normal</v>
      </c>
      <c r="N1984" s="5">
        <f t="shared" si="90"/>
        <v>1178626</v>
      </c>
      <c r="O1984" s="5">
        <f t="shared" si="91"/>
        <v>36</v>
      </c>
      <c r="P1984" s="5" t="str">
        <f t="shared" si="92"/>
        <v>ASALARIADO</v>
      </c>
      <c r="Q1984" s="5" t="e">
        <f ca="1">IF($H1984="SI", $O1984, _xludf.NA())</f>
        <v>#NAME?</v>
      </c>
      <c r="R1984" s="5">
        <f>IF($H1984="NO",$O1984, _xludf.NA())</f>
        <v>36</v>
      </c>
      <c r="S1984" s="5" t="e">
        <f ca="1">IF($H1984="SI",$N1984, _xludf.NA())</f>
        <v>#NAME?</v>
      </c>
      <c r="T1984" s="5">
        <f>IF($H1984="NO",$N1984, _xludf.NA())</f>
        <v>1178626</v>
      </c>
    </row>
    <row r="1985" spans="1:20" x14ac:dyDescent="0.3">
      <c r="A1985">
        <v>1984</v>
      </c>
      <c r="B1985" t="s">
        <v>9</v>
      </c>
      <c r="C1985">
        <v>297045</v>
      </c>
      <c r="D1985" t="s">
        <v>17</v>
      </c>
      <c r="E1985" t="s">
        <v>16</v>
      </c>
      <c r="F1985" t="s">
        <v>12</v>
      </c>
      <c r="G1985" t="s">
        <v>13</v>
      </c>
      <c r="H1985" t="s">
        <v>13</v>
      </c>
      <c r="I1985">
        <v>78</v>
      </c>
      <c r="J1985">
        <f>(moras__2[[#This Row],[EDAD]]-AVERAGE(I:I))/ _xlfn.STDEV.P(I:I)</f>
        <v>2.5475766229253582</v>
      </c>
      <c r="K1985" t="str">
        <f>IF(ABS(moras__2[[#This Row],[Z-Score de edad]])&gt;1.96, "Atípico","Normal")</f>
        <v>Atípico</v>
      </c>
      <c r="L1985">
        <f>(moras__2[[#This Row],[SALARIO]]-AVERAGE(C:C)) / _xlfn.STDEV.P(C:C)</f>
        <v>-0.44454290183274864</v>
      </c>
      <c r="M1985" t="str">
        <f>IF(ABS(moras__2[[#This Row],[Z-Score de salario]])&gt;1.96, "Atípico", "Normal")</f>
        <v>Normal</v>
      </c>
      <c r="N1985" s="5">
        <f t="shared" si="90"/>
        <v>297045</v>
      </c>
      <c r="O1985" s="5">
        <f t="shared" si="91"/>
        <v>78</v>
      </c>
      <c r="P1985" s="5" t="str">
        <f t="shared" si="92"/>
        <v>ASEGURADO VOLUNTARIO</v>
      </c>
      <c r="Q1985" s="5" t="e">
        <f ca="1">IF($H1985="SI", $O1985, _xludf.NA())</f>
        <v>#NAME?</v>
      </c>
      <c r="R1985" s="5">
        <f>IF($H1985="NO",$O1985, _xludf.NA())</f>
        <v>78</v>
      </c>
      <c r="S1985" s="5" t="e">
        <f ca="1">IF($H1985="SI",$N1985, _xludf.NA())</f>
        <v>#NAME?</v>
      </c>
      <c r="T1985" s="5">
        <f>IF($H1985="NO",$N1985, _xludf.NA())</f>
        <v>297045</v>
      </c>
    </row>
    <row r="1986" spans="1:20" x14ac:dyDescent="0.3">
      <c r="A1986">
        <v>1985</v>
      </c>
      <c r="B1986" t="s">
        <v>15</v>
      </c>
      <c r="C1986">
        <v>484699.48</v>
      </c>
      <c r="D1986" t="s">
        <v>10</v>
      </c>
      <c r="E1986" t="s">
        <v>16</v>
      </c>
      <c r="F1986" t="s">
        <v>12</v>
      </c>
      <c r="G1986" t="s">
        <v>13</v>
      </c>
      <c r="H1986" t="s">
        <v>13</v>
      </c>
      <c r="I1986">
        <v>21</v>
      </c>
      <c r="J1986">
        <f>(moras__2[[#This Row],[EDAD]]-AVERAGE(I:I))/ _xlfn.STDEV.P(I:I)</f>
        <v>-1.4756197727899161</v>
      </c>
      <c r="K1986" t="str">
        <f>IF(ABS(moras__2[[#This Row],[Z-Score de edad]])&gt;1.96, "Atípico","Normal")</f>
        <v>Normal</v>
      </c>
      <c r="L1986">
        <f>(moras__2[[#This Row],[SALARIO]]-AVERAGE(C:C)) / _xlfn.STDEV.P(C:C)</f>
        <v>-0.21313390066007282</v>
      </c>
      <c r="M1986" t="str">
        <f>IF(ABS(moras__2[[#This Row],[Z-Score de salario]])&gt;1.96, "Atípico", "Normal")</f>
        <v>Normal</v>
      </c>
      <c r="N1986" s="5">
        <f t="shared" si="90"/>
        <v>484699.48</v>
      </c>
      <c r="O1986" s="5">
        <f t="shared" si="91"/>
        <v>21</v>
      </c>
      <c r="P1986" s="5" t="str">
        <f t="shared" si="92"/>
        <v>ASALARIADO</v>
      </c>
      <c r="Q1986" s="5" t="e">
        <f ca="1">IF($H1986="SI", $O1986, _xludf.NA())</f>
        <v>#NAME?</v>
      </c>
      <c r="R1986" s="5">
        <f>IF($H1986="NO",$O1986, _xludf.NA())</f>
        <v>21</v>
      </c>
      <c r="S1986" s="5" t="e">
        <f ca="1">IF($H1986="SI",$N1986, _xludf.NA())</f>
        <v>#NAME?</v>
      </c>
      <c r="T1986" s="5">
        <f>IF($H1986="NO",$N1986, _xludf.NA())</f>
        <v>484699.48</v>
      </c>
    </row>
    <row r="1987" spans="1:20" x14ac:dyDescent="0.3">
      <c r="A1987">
        <v>1986</v>
      </c>
      <c r="B1987" t="s">
        <v>9</v>
      </c>
      <c r="C1987">
        <v>1782316</v>
      </c>
      <c r="D1987" t="s">
        <v>10</v>
      </c>
      <c r="E1987" t="s">
        <v>11</v>
      </c>
      <c r="F1987" t="s">
        <v>12</v>
      </c>
      <c r="G1987" t="s">
        <v>13</v>
      </c>
      <c r="H1987" t="s">
        <v>12</v>
      </c>
      <c r="I1987">
        <v>50</v>
      </c>
      <c r="J1987">
        <f>(moras__2[[#This Row],[EDAD]]-AVERAGE(I:I))/ _xlfn.STDEV.P(I:I)</f>
        <v>0.57126962152136374</v>
      </c>
      <c r="K1987" t="str">
        <f>IF(ABS(moras__2[[#This Row],[Z-Score de edad]])&gt;1.96, "Atípico","Normal")</f>
        <v>Normal</v>
      </c>
      <c r="L1987">
        <f>(moras__2[[#This Row],[SALARIO]]-AVERAGE(C:C)) / _xlfn.STDEV.P(C:C)</f>
        <v>1.3870418201559906</v>
      </c>
      <c r="M1987" t="str">
        <f>IF(ABS(moras__2[[#This Row],[Z-Score de salario]])&gt;1.96, "Atípico", "Normal")</f>
        <v>Normal</v>
      </c>
      <c r="N1987" s="5">
        <f t="shared" ref="N1987:N2050" si="93">IF(ISBLANK(C1987),  MEDIAN($C$2:$C$5001), C1987)</f>
        <v>1782316</v>
      </c>
      <c r="O1987" s="5">
        <f t="shared" ref="O1987:O2050" si="94">IF(ISBLANK(I1987), MEDIAN($I$2:$I$5001), I1987)</f>
        <v>50</v>
      </c>
      <c r="P1987" s="5" t="str">
        <f t="shared" ref="P1987:P2050" si="95">IF(ISBLANK(D1987), "ASALARIADO", D1987)</f>
        <v>ASALARIADO</v>
      </c>
      <c r="Q1987" s="5">
        <f>IF($H1987="SI", $O1987, _xludf.NA())</f>
        <v>50</v>
      </c>
      <c r="R1987" s="5" t="e">
        <f ca="1">IF($H1987="NO",$O1987, _xludf.NA())</f>
        <v>#NAME?</v>
      </c>
      <c r="S1987" s="5">
        <f>IF($H1987="SI",$N1987, _xludf.NA())</f>
        <v>1782316</v>
      </c>
      <c r="T1987" s="5" t="e">
        <f ca="1">IF($H1987="NO",$N1987, _xludf.NA())</f>
        <v>#NAME?</v>
      </c>
    </row>
    <row r="1988" spans="1:20" x14ac:dyDescent="0.3">
      <c r="A1988">
        <v>1987</v>
      </c>
      <c r="B1988" t="s">
        <v>15</v>
      </c>
      <c r="C1988">
        <v>454673.58</v>
      </c>
      <c r="D1988" t="s">
        <v>10</v>
      </c>
      <c r="E1988" t="s">
        <v>16</v>
      </c>
      <c r="F1988" t="s">
        <v>12</v>
      </c>
      <c r="G1988" t="s">
        <v>13</v>
      </c>
      <c r="H1988" t="s">
        <v>13</v>
      </c>
      <c r="I1988">
        <v>39</v>
      </c>
      <c r="J1988">
        <f>(moras__2[[#This Row],[EDAD]]-AVERAGE(I:I))/ _xlfn.STDEV.P(I:I)</f>
        <v>-0.20513670045877688</v>
      </c>
      <c r="K1988" t="str">
        <f>IF(ABS(moras__2[[#This Row],[Z-Score de edad]])&gt;1.96, "Atípico","Normal")</f>
        <v>Normal</v>
      </c>
      <c r="L1988">
        <f>(moras__2[[#This Row],[SALARIO]]-AVERAGE(C:C)) / _xlfn.STDEV.P(C:C)</f>
        <v>-0.25016079992893459</v>
      </c>
      <c r="M1988" t="str">
        <f>IF(ABS(moras__2[[#This Row],[Z-Score de salario]])&gt;1.96, "Atípico", "Normal")</f>
        <v>Normal</v>
      </c>
      <c r="N1988" s="5">
        <f t="shared" si="93"/>
        <v>454673.58</v>
      </c>
      <c r="O1988" s="5">
        <f t="shared" si="94"/>
        <v>39</v>
      </c>
      <c r="P1988" s="5" t="str">
        <f t="shared" si="95"/>
        <v>ASALARIADO</v>
      </c>
      <c r="Q1988" s="5" t="e">
        <f ca="1">IF($H1988="SI", $O1988, _xludf.NA())</f>
        <v>#NAME?</v>
      </c>
      <c r="R1988" s="5">
        <f>IF($H1988="NO",$O1988, _xludf.NA())</f>
        <v>39</v>
      </c>
      <c r="S1988" s="5" t="e">
        <f ca="1">IF($H1988="SI",$N1988, _xludf.NA())</f>
        <v>#NAME?</v>
      </c>
      <c r="T1988" s="5">
        <f>IF($H1988="NO",$N1988, _xludf.NA())</f>
        <v>454673.58</v>
      </c>
    </row>
    <row r="1989" spans="1:20" x14ac:dyDescent="0.3">
      <c r="A1989">
        <v>1988</v>
      </c>
      <c r="B1989" t="s">
        <v>15</v>
      </c>
      <c r="C1989">
        <v>120000</v>
      </c>
      <c r="D1989" t="s">
        <v>10</v>
      </c>
      <c r="E1989" t="s">
        <v>16</v>
      </c>
      <c r="F1989" t="s">
        <v>12</v>
      </c>
      <c r="G1989" t="s">
        <v>13</v>
      </c>
      <c r="H1989" t="s">
        <v>13</v>
      </c>
      <c r="I1989">
        <v>32</v>
      </c>
      <c r="J1989">
        <f>(moras__2[[#This Row],[EDAD]]-AVERAGE(I:I))/ _xlfn.STDEV.P(I:I)</f>
        <v>-0.69921345080977548</v>
      </c>
      <c r="K1989" t="str">
        <f>IF(ABS(moras__2[[#This Row],[Z-Score de edad]])&gt;1.96, "Atípico","Normal")</f>
        <v>Normal</v>
      </c>
      <c r="L1989">
        <f>(moras__2[[#This Row],[SALARIO]]-AVERAGE(C:C)) / _xlfn.STDEV.P(C:C)</f>
        <v>-0.66286865996341726</v>
      </c>
      <c r="M1989" t="str">
        <f>IF(ABS(moras__2[[#This Row],[Z-Score de salario]])&gt;1.96, "Atípico", "Normal")</f>
        <v>Normal</v>
      </c>
      <c r="N1989" s="5">
        <f t="shared" si="93"/>
        <v>120000</v>
      </c>
      <c r="O1989" s="5">
        <f t="shared" si="94"/>
        <v>32</v>
      </c>
      <c r="P1989" s="5" t="str">
        <f t="shared" si="95"/>
        <v>ASALARIADO</v>
      </c>
      <c r="Q1989" s="5" t="e">
        <f ca="1">IF($H1989="SI", $O1989, _xludf.NA())</f>
        <v>#NAME?</v>
      </c>
      <c r="R1989" s="5">
        <f>IF($H1989="NO",$O1989, _xludf.NA())</f>
        <v>32</v>
      </c>
      <c r="S1989" s="5" t="e">
        <f ca="1">IF($H1989="SI",$N1989, _xludf.NA())</f>
        <v>#NAME?</v>
      </c>
      <c r="T1989" s="5">
        <f>IF($H1989="NO",$N1989, _xludf.NA())</f>
        <v>120000</v>
      </c>
    </row>
    <row r="1990" spans="1:20" x14ac:dyDescent="0.3">
      <c r="A1990">
        <v>1989</v>
      </c>
      <c r="B1990" t="s">
        <v>9</v>
      </c>
      <c r="C1990">
        <v>513274</v>
      </c>
      <c r="D1990" t="s">
        <v>10</v>
      </c>
      <c r="E1990" t="s">
        <v>11</v>
      </c>
      <c r="F1990" t="s">
        <v>12</v>
      </c>
      <c r="G1990" t="s">
        <v>13</v>
      </c>
      <c r="H1990" t="s">
        <v>13</v>
      </c>
      <c r="I1990">
        <v>57</v>
      </c>
      <c r="J1990">
        <f>(moras__2[[#This Row],[EDAD]]-AVERAGE(I:I))/ _xlfn.STDEV.P(I:I)</f>
        <v>1.0653463718723624</v>
      </c>
      <c r="K1990" t="str">
        <f>IF(ABS(moras__2[[#This Row],[Z-Score de edad]])&gt;1.96, "Atípico","Normal")</f>
        <v>Normal</v>
      </c>
      <c r="L1990">
        <f>(moras__2[[#This Row],[SALARIO]]-AVERAGE(C:C)) / _xlfn.STDEV.P(C:C)</f>
        <v>-0.17789679290656407</v>
      </c>
      <c r="M1990" t="str">
        <f>IF(ABS(moras__2[[#This Row],[Z-Score de salario]])&gt;1.96, "Atípico", "Normal")</f>
        <v>Normal</v>
      </c>
      <c r="N1990" s="5">
        <f t="shared" si="93"/>
        <v>513274</v>
      </c>
      <c r="O1990" s="5">
        <f t="shared" si="94"/>
        <v>57</v>
      </c>
      <c r="P1990" s="5" t="str">
        <f t="shared" si="95"/>
        <v>ASALARIADO</v>
      </c>
      <c r="Q1990" s="5" t="e">
        <f ca="1">IF($H1990="SI", $O1990, _xludf.NA())</f>
        <v>#NAME?</v>
      </c>
      <c r="R1990" s="5">
        <f>IF($H1990="NO",$O1990, _xludf.NA())</f>
        <v>57</v>
      </c>
      <c r="S1990" s="5" t="e">
        <f ca="1">IF($H1990="SI",$N1990, _xludf.NA())</f>
        <v>#NAME?</v>
      </c>
      <c r="T1990" s="5">
        <f>IF($H1990="NO",$N1990, _xludf.NA())</f>
        <v>513274</v>
      </c>
    </row>
    <row r="1991" spans="1:20" x14ac:dyDescent="0.3">
      <c r="A1991">
        <v>1990</v>
      </c>
      <c r="B1991" t="s">
        <v>15</v>
      </c>
      <c r="C1991">
        <v>457059</v>
      </c>
      <c r="D1991" t="s">
        <v>10</v>
      </c>
      <c r="E1991" t="s">
        <v>11</v>
      </c>
      <c r="F1991" t="s">
        <v>12</v>
      </c>
      <c r="G1991" t="s">
        <v>13</v>
      </c>
      <c r="H1991" t="s">
        <v>12</v>
      </c>
      <c r="I1991">
        <v>59</v>
      </c>
      <c r="J1991">
        <f>(moras__2[[#This Row],[EDAD]]-AVERAGE(I:I))/ _xlfn.STDEV.P(I:I)</f>
        <v>1.2065111576869334</v>
      </c>
      <c r="K1991" t="str">
        <f>IF(ABS(moras__2[[#This Row],[Z-Score de edad]])&gt;1.96, "Atípico","Normal")</f>
        <v>Normal</v>
      </c>
      <c r="L1991">
        <f>(moras__2[[#This Row],[SALARIO]]-AVERAGE(C:C)) / _xlfn.STDEV.P(C:C)</f>
        <v>-0.24721918265671536</v>
      </c>
      <c r="M1991" t="str">
        <f>IF(ABS(moras__2[[#This Row],[Z-Score de salario]])&gt;1.96, "Atípico", "Normal")</f>
        <v>Normal</v>
      </c>
      <c r="N1991" s="5">
        <f t="shared" si="93"/>
        <v>457059</v>
      </c>
      <c r="O1991" s="5">
        <f t="shared" si="94"/>
        <v>59</v>
      </c>
      <c r="P1991" s="5" t="str">
        <f t="shared" si="95"/>
        <v>ASALARIADO</v>
      </c>
      <c r="Q1991" s="5">
        <f>IF($H1991="SI", $O1991, _xludf.NA())</f>
        <v>59</v>
      </c>
      <c r="R1991" s="5" t="e">
        <f ca="1">IF($H1991="NO",$O1991, _xludf.NA())</f>
        <v>#NAME?</v>
      </c>
      <c r="S1991" s="5">
        <f>IF($H1991="SI",$N1991, _xludf.NA())</f>
        <v>457059</v>
      </c>
      <c r="T1991" s="5" t="e">
        <f ca="1">IF($H1991="NO",$N1991, _xludf.NA())</f>
        <v>#NAME?</v>
      </c>
    </row>
    <row r="1992" spans="1:20" x14ac:dyDescent="0.3">
      <c r="A1992">
        <v>1991</v>
      </c>
      <c r="B1992" t="s">
        <v>15</v>
      </c>
      <c r="C1992">
        <v>1708013</v>
      </c>
      <c r="D1992" t="s">
        <v>14</v>
      </c>
      <c r="E1992" t="s">
        <v>11</v>
      </c>
      <c r="F1992" t="s">
        <v>12</v>
      </c>
      <c r="G1992" t="s">
        <v>13</v>
      </c>
      <c r="H1992" t="s">
        <v>13</v>
      </c>
      <c r="I1992">
        <v>57</v>
      </c>
      <c r="J1992">
        <f>(moras__2[[#This Row],[EDAD]]-AVERAGE(I:I))/ _xlfn.STDEV.P(I:I)</f>
        <v>1.0653463718723624</v>
      </c>
      <c r="K1992" t="str">
        <f>IF(ABS(moras__2[[#This Row],[Z-Score de edad]])&gt;1.96, "Atípico","Normal")</f>
        <v>Normal</v>
      </c>
      <c r="L1992">
        <f>(moras__2[[#This Row],[SALARIO]]-AVERAGE(C:C)) / _xlfn.STDEV.P(C:C)</f>
        <v>1.2954139356837771</v>
      </c>
      <c r="M1992" t="str">
        <f>IF(ABS(moras__2[[#This Row],[Z-Score de salario]])&gt;1.96, "Atípico", "Normal")</f>
        <v>Normal</v>
      </c>
      <c r="N1992" s="5">
        <f t="shared" si="93"/>
        <v>1708013</v>
      </c>
      <c r="O1992" s="5">
        <f t="shared" si="94"/>
        <v>57</v>
      </c>
      <c r="P1992" s="5" t="str">
        <f t="shared" si="95"/>
        <v>PENSIONADOS EN SU PROPIO SISTEMA</v>
      </c>
      <c r="Q1992" s="5" t="e">
        <f ca="1">IF($H1992="SI", $O1992, _xludf.NA())</f>
        <v>#NAME?</v>
      </c>
      <c r="R1992" s="5">
        <f>IF($H1992="NO",$O1992, _xludf.NA())</f>
        <v>57</v>
      </c>
      <c r="S1992" s="5" t="e">
        <f ca="1">IF($H1992="SI",$N1992, _xludf.NA())</f>
        <v>#NAME?</v>
      </c>
      <c r="T1992" s="5">
        <f>IF($H1992="NO",$N1992, _xludf.NA())</f>
        <v>1708013</v>
      </c>
    </row>
    <row r="1993" spans="1:20" x14ac:dyDescent="0.3">
      <c r="A1993">
        <v>1992</v>
      </c>
      <c r="B1993" t="s">
        <v>9</v>
      </c>
      <c r="C1993">
        <v>362989.67</v>
      </c>
      <c r="D1993" t="s">
        <v>10</v>
      </c>
      <c r="E1993" t="s">
        <v>16</v>
      </c>
      <c r="F1993" t="s">
        <v>12</v>
      </c>
      <c r="G1993" t="s">
        <v>13</v>
      </c>
      <c r="H1993" t="s">
        <v>13</v>
      </c>
      <c r="I1993">
        <v>20</v>
      </c>
      <c r="J1993">
        <f>(moras__2[[#This Row],[EDAD]]-AVERAGE(I:I))/ _xlfn.STDEV.P(I:I)</f>
        <v>-1.5462021656972016</v>
      </c>
      <c r="K1993" t="str">
        <f>IF(ABS(moras__2[[#This Row],[Z-Score de edad]])&gt;1.96, "Atípico","Normal")</f>
        <v>Normal</v>
      </c>
      <c r="L1993">
        <f>(moras__2[[#This Row],[SALARIO]]-AVERAGE(C:C)) / _xlfn.STDEV.P(C:C)</f>
        <v>-0.36322222024091178</v>
      </c>
      <c r="M1993" t="str">
        <f>IF(ABS(moras__2[[#This Row],[Z-Score de salario]])&gt;1.96, "Atípico", "Normal")</f>
        <v>Normal</v>
      </c>
      <c r="N1993" s="5">
        <f t="shared" si="93"/>
        <v>362989.67</v>
      </c>
      <c r="O1993" s="5">
        <f t="shared" si="94"/>
        <v>20</v>
      </c>
      <c r="P1993" s="5" t="str">
        <f t="shared" si="95"/>
        <v>ASALARIADO</v>
      </c>
      <c r="Q1993" s="5" t="e">
        <f ca="1">IF($H1993="SI", $O1993, _xludf.NA())</f>
        <v>#NAME?</v>
      </c>
      <c r="R1993" s="5">
        <f>IF($H1993="NO",$O1993, _xludf.NA())</f>
        <v>20</v>
      </c>
      <c r="S1993" s="5" t="e">
        <f ca="1">IF($H1993="SI",$N1993, _xludf.NA())</f>
        <v>#NAME?</v>
      </c>
      <c r="T1993" s="5">
        <f>IF($H1993="NO",$N1993, _xludf.NA())</f>
        <v>362989.67</v>
      </c>
    </row>
    <row r="1994" spans="1:20" x14ac:dyDescent="0.3">
      <c r="A1994">
        <v>1993</v>
      </c>
      <c r="B1994" t="s">
        <v>9</v>
      </c>
      <c r="C1994">
        <v>393714</v>
      </c>
      <c r="D1994" t="s">
        <v>10</v>
      </c>
      <c r="E1994" t="s">
        <v>16</v>
      </c>
      <c r="F1994" t="s">
        <v>12</v>
      </c>
      <c r="G1994" t="s">
        <v>13</v>
      </c>
      <c r="H1994" t="s">
        <v>13</v>
      </c>
      <c r="I1994">
        <v>48</v>
      </c>
      <c r="J1994">
        <f>(moras__2[[#This Row],[EDAD]]-AVERAGE(I:I))/ _xlfn.STDEV.P(I:I)</f>
        <v>0.43010483570679275</v>
      </c>
      <c r="K1994" t="str">
        <f>IF(ABS(moras__2[[#This Row],[Z-Score de edad]])&gt;1.96, "Atípico","Normal")</f>
        <v>Normal</v>
      </c>
      <c r="L1994">
        <f>(moras__2[[#This Row],[SALARIO]]-AVERAGE(C:C)) / _xlfn.STDEV.P(C:C)</f>
        <v>-0.32533404130162036</v>
      </c>
      <c r="M1994" t="str">
        <f>IF(ABS(moras__2[[#This Row],[Z-Score de salario]])&gt;1.96, "Atípico", "Normal")</f>
        <v>Normal</v>
      </c>
      <c r="N1994" s="5">
        <f t="shared" si="93"/>
        <v>393714</v>
      </c>
      <c r="O1994" s="5">
        <f t="shared" si="94"/>
        <v>48</v>
      </c>
      <c r="P1994" s="5" t="str">
        <f t="shared" si="95"/>
        <v>ASALARIADO</v>
      </c>
      <c r="Q1994" s="5" t="e">
        <f ca="1">IF($H1994="SI", $O1994, _xludf.NA())</f>
        <v>#NAME?</v>
      </c>
      <c r="R1994" s="5">
        <f>IF($H1994="NO",$O1994, _xludf.NA())</f>
        <v>48</v>
      </c>
      <c r="S1994" s="5" t="e">
        <f ca="1">IF($H1994="SI",$N1994, _xludf.NA())</f>
        <v>#NAME?</v>
      </c>
      <c r="T1994" s="5">
        <f>IF($H1994="NO",$N1994, _xludf.NA())</f>
        <v>393714</v>
      </c>
    </row>
    <row r="1995" spans="1:20" x14ac:dyDescent="0.3">
      <c r="A1995">
        <v>1994</v>
      </c>
      <c r="B1995" t="s">
        <v>9</v>
      </c>
      <c r="C1995">
        <v>444719</v>
      </c>
      <c r="D1995" t="s">
        <v>18</v>
      </c>
      <c r="E1995" t="s">
        <v>16</v>
      </c>
      <c r="F1995" t="s">
        <v>12</v>
      </c>
      <c r="G1995" t="s">
        <v>13</v>
      </c>
      <c r="H1995" t="s">
        <v>12</v>
      </c>
      <c r="I1995">
        <v>36</v>
      </c>
      <c r="J1995">
        <f>(moras__2[[#This Row],[EDAD]]-AVERAGE(I:I))/ _xlfn.STDEV.P(I:I)</f>
        <v>-0.41688387918063341</v>
      </c>
      <c r="K1995" t="str">
        <f>IF(ABS(moras__2[[#This Row],[Z-Score de edad]])&gt;1.96, "Atípico","Normal")</f>
        <v>Normal</v>
      </c>
      <c r="L1995">
        <f>(moras__2[[#This Row],[SALARIO]]-AVERAGE(C:C)) / _xlfn.STDEV.P(C:C)</f>
        <v>-0.26243644298788793</v>
      </c>
      <c r="M1995" t="str">
        <f>IF(ABS(moras__2[[#This Row],[Z-Score de salario]])&gt;1.96, "Atípico", "Normal")</f>
        <v>Normal</v>
      </c>
      <c r="N1995" s="5">
        <f t="shared" si="93"/>
        <v>444719</v>
      </c>
      <c r="O1995" s="5">
        <f t="shared" si="94"/>
        <v>36</v>
      </c>
      <c r="P1995" s="5" t="str">
        <f t="shared" si="95"/>
        <v>TRABAJADOR INDEPENDIENTE</v>
      </c>
      <c r="Q1995" s="5">
        <f>IF($H1995="SI", $O1995, _xludf.NA())</f>
        <v>36</v>
      </c>
      <c r="R1995" s="5" t="e">
        <f ca="1">IF($H1995="NO",$O1995, _xludf.NA())</f>
        <v>#NAME?</v>
      </c>
      <c r="S1995" s="5">
        <f>IF($H1995="SI",$N1995, _xludf.NA())</f>
        <v>444719</v>
      </c>
      <c r="T1995" s="5" t="e">
        <f ca="1">IF($H1995="NO",$N1995, _xludf.NA())</f>
        <v>#NAME?</v>
      </c>
    </row>
    <row r="1996" spans="1:20" x14ac:dyDescent="0.3">
      <c r="A1996">
        <v>1995</v>
      </c>
      <c r="B1996" t="s">
        <v>9</v>
      </c>
      <c r="C1996">
        <v>1352723.7</v>
      </c>
      <c r="D1996" t="s">
        <v>10</v>
      </c>
      <c r="E1996" t="s">
        <v>11</v>
      </c>
      <c r="F1996" t="s">
        <v>12</v>
      </c>
      <c r="G1996" t="s">
        <v>13</v>
      </c>
      <c r="H1996" t="s">
        <v>13</v>
      </c>
      <c r="I1996">
        <v>29</v>
      </c>
      <c r="J1996">
        <f>(moras__2[[#This Row],[EDAD]]-AVERAGE(I:I))/ _xlfn.STDEV.P(I:I)</f>
        <v>-0.91096062953163204</v>
      </c>
      <c r="K1996" t="str">
        <f>IF(ABS(moras__2[[#This Row],[Z-Score de edad]])&gt;1.96, "Atípico","Normal")</f>
        <v>Normal</v>
      </c>
      <c r="L1996">
        <f>(moras__2[[#This Row],[SALARIO]]-AVERAGE(C:C)) / _xlfn.STDEV.P(C:C)</f>
        <v>0.8572834842267204</v>
      </c>
      <c r="M1996" t="str">
        <f>IF(ABS(moras__2[[#This Row],[Z-Score de salario]])&gt;1.96, "Atípico", "Normal")</f>
        <v>Normal</v>
      </c>
      <c r="N1996" s="5">
        <f t="shared" si="93"/>
        <v>1352723.7</v>
      </c>
      <c r="O1996" s="5">
        <f t="shared" si="94"/>
        <v>29</v>
      </c>
      <c r="P1996" s="5" t="str">
        <f t="shared" si="95"/>
        <v>ASALARIADO</v>
      </c>
      <c r="Q1996" s="5" t="e">
        <f ca="1">IF($H1996="SI", $O1996, _xludf.NA())</f>
        <v>#NAME?</v>
      </c>
      <c r="R1996" s="5">
        <f>IF($H1996="NO",$O1996, _xludf.NA())</f>
        <v>29</v>
      </c>
      <c r="S1996" s="5" t="e">
        <f ca="1">IF($H1996="SI",$N1996, _xludf.NA())</f>
        <v>#NAME?</v>
      </c>
      <c r="T1996" s="5">
        <f>IF($H1996="NO",$N1996, _xludf.NA())</f>
        <v>1352723.7</v>
      </c>
    </row>
    <row r="1997" spans="1:20" x14ac:dyDescent="0.3">
      <c r="A1997">
        <v>1996</v>
      </c>
      <c r="B1997" t="s">
        <v>9</v>
      </c>
      <c r="C1997">
        <v>299647</v>
      </c>
      <c r="D1997" t="s">
        <v>18</v>
      </c>
      <c r="E1997" t="s">
        <v>16</v>
      </c>
      <c r="F1997" t="s">
        <v>12</v>
      </c>
      <c r="G1997" t="s">
        <v>13</v>
      </c>
      <c r="H1997" t="s">
        <v>12</v>
      </c>
      <c r="I1997">
        <v>38</v>
      </c>
      <c r="J1997">
        <f>(moras__2[[#This Row],[EDAD]]-AVERAGE(I:I))/ _xlfn.STDEV.P(I:I)</f>
        <v>-0.27571909336606237</v>
      </c>
      <c r="K1997" t="str">
        <f>IF(ABS(moras__2[[#This Row],[Z-Score de edad]])&gt;1.96, "Atípico","Normal")</f>
        <v>Normal</v>
      </c>
      <c r="L1997">
        <f>(moras__2[[#This Row],[SALARIO]]-AVERAGE(C:C)) / _xlfn.STDEV.P(C:C)</f>
        <v>-0.44133420561056785</v>
      </c>
      <c r="M1997" t="str">
        <f>IF(ABS(moras__2[[#This Row],[Z-Score de salario]])&gt;1.96, "Atípico", "Normal")</f>
        <v>Normal</v>
      </c>
      <c r="N1997" s="5">
        <f t="shared" si="93"/>
        <v>299647</v>
      </c>
      <c r="O1997" s="5">
        <f t="shared" si="94"/>
        <v>38</v>
      </c>
      <c r="P1997" s="5" t="str">
        <f t="shared" si="95"/>
        <v>TRABAJADOR INDEPENDIENTE</v>
      </c>
      <c r="Q1997" s="5">
        <f>IF($H1997="SI", $O1997, _xludf.NA())</f>
        <v>38</v>
      </c>
      <c r="R1997" s="5" t="e">
        <f ca="1">IF($H1997="NO",$O1997, _xludf.NA())</f>
        <v>#NAME?</v>
      </c>
      <c r="S1997" s="5">
        <f>IF($H1997="SI",$N1997, _xludf.NA())</f>
        <v>299647</v>
      </c>
      <c r="T1997" s="5" t="e">
        <f ca="1">IF($H1997="NO",$N1997, _xludf.NA())</f>
        <v>#NAME?</v>
      </c>
    </row>
    <row r="1998" spans="1:20" x14ac:dyDescent="0.3">
      <c r="A1998">
        <v>1997</v>
      </c>
      <c r="B1998" t="s">
        <v>15</v>
      </c>
      <c r="C1998">
        <v>141509.48000000001</v>
      </c>
      <c r="D1998" t="s">
        <v>14</v>
      </c>
      <c r="E1998" t="s">
        <v>11</v>
      </c>
      <c r="F1998" t="s">
        <v>12</v>
      </c>
      <c r="G1998" t="s">
        <v>13</v>
      </c>
      <c r="H1998" t="s">
        <v>13</v>
      </c>
      <c r="I1998">
        <v>91</v>
      </c>
      <c r="J1998">
        <f>(moras__2[[#This Row],[EDAD]]-AVERAGE(I:I))/ _xlfn.STDEV.P(I:I)</f>
        <v>3.4651477307200698</v>
      </c>
      <c r="K1998" t="str">
        <f>IF(ABS(moras__2[[#This Row],[Z-Score de edad]])&gt;1.96, "Atípico","Normal")</f>
        <v>Atípico</v>
      </c>
      <c r="L1998">
        <f>(moras__2[[#This Row],[SALARIO]]-AVERAGE(C:C)) / _xlfn.STDEV.P(C:C)</f>
        <v>-0.63634391468398865</v>
      </c>
      <c r="M1998" t="str">
        <f>IF(ABS(moras__2[[#This Row],[Z-Score de salario]])&gt;1.96, "Atípico", "Normal")</f>
        <v>Normal</v>
      </c>
      <c r="N1998" s="5">
        <f t="shared" si="93"/>
        <v>141509.48000000001</v>
      </c>
      <c r="O1998" s="5">
        <f t="shared" si="94"/>
        <v>91</v>
      </c>
      <c r="P1998" s="5" t="str">
        <f t="shared" si="95"/>
        <v>PENSIONADOS EN SU PROPIO SISTEMA</v>
      </c>
      <c r="Q1998" s="5" t="e">
        <f ca="1">IF($H1998="SI", $O1998, _xludf.NA())</f>
        <v>#NAME?</v>
      </c>
      <c r="R1998" s="5">
        <f>IF($H1998="NO",$O1998, _xludf.NA())</f>
        <v>91</v>
      </c>
      <c r="S1998" s="5" t="e">
        <f ca="1">IF($H1998="SI",$N1998, _xludf.NA())</f>
        <v>#NAME?</v>
      </c>
      <c r="T1998" s="5">
        <f>IF($H1998="NO",$N1998, _xludf.NA())</f>
        <v>141509.48000000001</v>
      </c>
    </row>
    <row r="1999" spans="1:20" x14ac:dyDescent="0.3">
      <c r="A1999">
        <v>1998</v>
      </c>
      <c r="B1999" t="s">
        <v>15</v>
      </c>
      <c r="C1999">
        <v>350000</v>
      </c>
      <c r="D1999" t="s">
        <v>10</v>
      </c>
      <c r="E1999" t="s">
        <v>11</v>
      </c>
      <c r="F1999" t="s">
        <v>12</v>
      </c>
      <c r="G1999" t="s">
        <v>13</v>
      </c>
      <c r="H1999" t="s">
        <v>13</v>
      </c>
      <c r="I1999">
        <v>41</v>
      </c>
      <c r="J1999">
        <f>(moras__2[[#This Row],[EDAD]]-AVERAGE(I:I))/ _xlfn.STDEV.P(I:I)</f>
        <v>-6.397191464420586E-2</v>
      </c>
      <c r="K1999" t="str">
        <f>IF(ABS(moras__2[[#This Row],[Z-Score de edad]])&gt;1.96, "Atípico","Normal")</f>
        <v>Normal</v>
      </c>
      <c r="L1999">
        <f>(moras__2[[#This Row],[SALARIO]]-AVERAGE(C:C)) / _xlfn.STDEV.P(C:C)</f>
        <v>-0.37924063110039496</v>
      </c>
      <c r="M1999" t="str">
        <f>IF(ABS(moras__2[[#This Row],[Z-Score de salario]])&gt;1.96, "Atípico", "Normal")</f>
        <v>Normal</v>
      </c>
      <c r="N1999" s="5">
        <f t="shared" si="93"/>
        <v>350000</v>
      </c>
      <c r="O1999" s="5">
        <f t="shared" si="94"/>
        <v>41</v>
      </c>
      <c r="P1999" s="5" t="str">
        <f t="shared" si="95"/>
        <v>ASALARIADO</v>
      </c>
      <c r="Q1999" s="5" t="e">
        <f ca="1">IF($H1999="SI", $O1999, _xludf.NA())</f>
        <v>#NAME?</v>
      </c>
      <c r="R1999" s="5">
        <f>IF($H1999="NO",$O1999, _xludf.NA())</f>
        <v>41</v>
      </c>
      <c r="S1999" s="5" t="e">
        <f ca="1">IF($H1999="SI",$N1999, _xludf.NA())</f>
        <v>#NAME?</v>
      </c>
      <c r="T1999" s="5">
        <f>IF($H1999="NO",$N1999, _xludf.NA())</f>
        <v>350000</v>
      </c>
    </row>
    <row r="2000" spans="1:20" x14ac:dyDescent="0.3">
      <c r="A2000">
        <v>1999</v>
      </c>
      <c r="B2000" t="s">
        <v>15</v>
      </c>
      <c r="C2000">
        <v>127421.8</v>
      </c>
      <c r="D2000" t="s">
        <v>10</v>
      </c>
      <c r="E2000" t="s">
        <v>16</v>
      </c>
      <c r="F2000" t="s">
        <v>12</v>
      </c>
      <c r="G2000" t="s">
        <v>13</v>
      </c>
      <c r="H2000" t="s">
        <v>13</v>
      </c>
      <c r="I2000">
        <v>25</v>
      </c>
      <c r="J2000">
        <f>(moras__2[[#This Row],[EDAD]]-AVERAGE(I:I))/ _xlfn.STDEV.P(I:I)</f>
        <v>-1.193290201160774</v>
      </c>
      <c r="K2000" t="str">
        <f>IF(ABS(moras__2[[#This Row],[Z-Score de edad]])&gt;1.96, "Atípico","Normal")</f>
        <v>Normal</v>
      </c>
      <c r="L2000">
        <f>(moras__2[[#This Row],[SALARIO]]-AVERAGE(C:C)) / _xlfn.STDEV.P(C:C)</f>
        <v>-0.65371635342161039</v>
      </c>
      <c r="M2000" t="str">
        <f>IF(ABS(moras__2[[#This Row],[Z-Score de salario]])&gt;1.96, "Atípico", "Normal")</f>
        <v>Normal</v>
      </c>
      <c r="N2000" s="5">
        <f t="shared" si="93"/>
        <v>127421.8</v>
      </c>
      <c r="O2000" s="5">
        <f t="shared" si="94"/>
        <v>25</v>
      </c>
      <c r="P2000" s="5" t="str">
        <f t="shared" si="95"/>
        <v>ASALARIADO</v>
      </c>
      <c r="Q2000" s="5" t="e">
        <f ca="1">IF($H2000="SI", $O2000, _xludf.NA())</f>
        <v>#NAME?</v>
      </c>
      <c r="R2000" s="5">
        <f>IF($H2000="NO",$O2000, _xludf.NA())</f>
        <v>25</v>
      </c>
      <c r="S2000" s="5" t="e">
        <f ca="1">IF($H2000="SI",$N2000, _xludf.NA())</f>
        <v>#NAME?</v>
      </c>
      <c r="T2000" s="5">
        <f>IF($H2000="NO",$N2000, _xludf.NA())</f>
        <v>127421.8</v>
      </c>
    </row>
    <row r="2001" spans="1:20" x14ac:dyDescent="0.3">
      <c r="A2001">
        <v>2000</v>
      </c>
      <c r="B2001" t="s">
        <v>9</v>
      </c>
      <c r="C2001">
        <v>266719</v>
      </c>
      <c r="D2001" t="s">
        <v>10</v>
      </c>
      <c r="E2001" t="s">
        <v>16</v>
      </c>
      <c r="F2001" t="s">
        <v>12</v>
      </c>
      <c r="G2001" t="s">
        <v>13</v>
      </c>
      <c r="H2001" t="s">
        <v>13</v>
      </c>
      <c r="I2001">
        <v>36</v>
      </c>
      <c r="J2001">
        <f>(moras__2[[#This Row],[EDAD]]-AVERAGE(I:I))/ _xlfn.STDEV.P(I:I)</f>
        <v>-0.41688387918063341</v>
      </c>
      <c r="K2001" t="str">
        <f>IF(ABS(moras__2[[#This Row],[Z-Score de edad]])&gt;1.96, "Atípico","Normal")</f>
        <v>Normal</v>
      </c>
      <c r="L2001">
        <f>(moras__2[[#This Row],[SALARIO]]-AVERAGE(C:C)) / _xlfn.STDEV.P(C:C)</f>
        <v>-0.48193987402100957</v>
      </c>
      <c r="M2001" t="str">
        <f>IF(ABS(moras__2[[#This Row],[Z-Score de salario]])&gt;1.96, "Atípico", "Normal")</f>
        <v>Normal</v>
      </c>
      <c r="N2001" s="5">
        <f t="shared" si="93"/>
        <v>266719</v>
      </c>
      <c r="O2001" s="5">
        <f t="shared" si="94"/>
        <v>36</v>
      </c>
      <c r="P2001" s="5" t="str">
        <f t="shared" si="95"/>
        <v>ASALARIADO</v>
      </c>
      <c r="Q2001" s="5" t="e">
        <f ca="1">IF($H2001="SI", $O2001, _xludf.NA())</f>
        <v>#NAME?</v>
      </c>
      <c r="R2001" s="5">
        <f>IF($H2001="NO",$O2001, _xludf.NA())</f>
        <v>36</v>
      </c>
      <c r="S2001" s="5" t="e">
        <f ca="1">IF($H2001="SI",$N2001, _xludf.NA())</f>
        <v>#NAME?</v>
      </c>
      <c r="T2001" s="5">
        <f>IF($H2001="NO",$N2001, _xludf.NA())</f>
        <v>266719</v>
      </c>
    </row>
    <row r="2002" spans="1:20" x14ac:dyDescent="0.3">
      <c r="A2002">
        <v>2001</v>
      </c>
      <c r="B2002" t="s">
        <v>15</v>
      </c>
      <c r="C2002">
        <v>766198.68</v>
      </c>
      <c r="D2002" t="s">
        <v>10</v>
      </c>
      <c r="E2002" t="s">
        <v>11</v>
      </c>
      <c r="F2002" t="s">
        <v>12</v>
      </c>
      <c r="G2002" t="s">
        <v>12</v>
      </c>
      <c r="H2002" t="s">
        <v>13</v>
      </c>
      <c r="I2002">
        <v>36</v>
      </c>
      <c r="J2002">
        <f>(moras__2[[#This Row],[EDAD]]-AVERAGE(I:I))/ _xlfn.STDEV.P(I:I)</f>
        <v>-0.41688387918063341</v>
      </c>
      <c r="K2002" t="str">
        <f>IF(ABS(moras__2[[#This Row],[Z-Score de edad]])&gt;1.96, "Atípico","Normal")</f>
        <v>Normal</v>
      </c>
      <c r="L2002">
        <f>(moras__2[[#This Row],[SALARIO]]-AVERAGE(C:C)) / _xlfn.STDEV.P(C:C)</f>
        <v>0.13400115682913463</v>
      </c>
      <c r="M2002" t="str">
        <f>IF(ABS(moras__2[[#This Row],[Z-Score de salario]])&gt;1.96, "Atípico", "Normal")</f>
        <v>Normal</v>
      </c>
      <c r="N2002" s="5">
        <f t="shared" si="93"/>
        <v>766198.68</v>
      </c>
      <c r="O2002" s="5">
        <f t="shared" si="94"/>
        <v>36</v>
      </c>
      <c r="P2002" s="5" t="str">
        <f t="shared" si="95"/>
        <v>ASALARIADO</v>
      </c>
      <c r="Q2002" s="5" t="e">
        <f ca="1">IF($H2002="SI", $O2002, _xludf.NA())</f>
        <v>#NAME?</v>
      </c>
      <c r="R2002" s="5">
        <f>IF($H2002="NO",$O2002, _xludf.NA())</f>
        <v>36</v>
      </c>
      <c r="S2002" s="5" t="e">
        <f ca="1">IF($H2002="SI",$N2002, _xludf.NA())</f>
        <v>#NAME?</v>
      </c>
      <c r="T2002" s="5">
        <f>IF($H2002="NO",$N2002, _xludf.NA())</f>
        <v>766198.68</v>
      </c>
    </row>
    <row r="2003" spans="1:20" x14ac:dyDescent="0.3">
      <c r="A2003">
        <v>2002</v>
      </c>
      <c r="B2003" t="s">
        <v>9</v>
      </c>
      <c r="C2003">
        <v>1528849.72</v>
      </c>
      <c r="D2003" t="s">
        <v>10</v>
      </c>
      <c r="E2003" t="s">
        <v>11</v>
      </c>
      <c r="F2003" t="s">
        <v>12</v>
      </c>
      <c r="G2003" t="s">
        <v>13</v>
      </c>
      <c r="H2003" t="s">
        <v>13</v>
      </c>
      <c r="I2003">
        <v>45</v>
      </c>
      <c r="J2003">
        <f>(moras__2[[#This Row],[EDAD]]-AVERAGE(I:I))/ _xlfn.STDEV.P(I:I)</f>
        <v>0.2183576569849362</v>
      </c>
      <c r="K2003" t="str">
        <f>IF(ABS(moras__2[[#This Row],[Z-Score de edad]])&gt;1.96, "Atípico","Normal")</f>
        <v>Normal</v>
      </c>
      <c r="L2003">
        <f>(moras__2[[#This Row],[SALARIO]]-AVERAGE(C:C)) / _xlfn.STDEV.P(C:C)</f>
        <v>1.0744759880705868</v>
      </c>
      <c r="M2003" t="str">
        <f>IF(ABS(moras__2[[#This Row],[Z-Score de salario]])&gt;1.96, "Atípico", "Normal")</f>
        <v>Normal</v>
      </c>
      <c r="N2003" s="5">
        <f t="shared" si="93"/>
        <v>1528849.72</v>
      </c>
      <c r="O2003" s="5">
        <f t="shared" si="94"/>
        <v>45</v>
      </c>
      <c r="P2003" s="5" t="str">
        <f t="shared" si="95"/>
        <v>ASALARIADO</v>
      </c>
      <c r="Q2003" s="5" t="e">
        <f ca="1">IF($H2003="SI", $O2003, _xludf.NA())</f>
        <v>#NAME?</v>
      </c>
      <c r="R2003" s="5">
        <f>IF($H2003="NO",$O2003, _xludf.NA())</f>
        <v>45</v>
      </c>
      <c r="S2003" s="5" t="e">
        <f ca="1">IF($H2003="SI",$N2003, _xludf.NA())</f>
        <v>#NAME?</v>
      </c>
      <c r="T2003" s="5">
        <f>IF($H2003="NO",$N2003, _xludf.NA())</f>
        <v>1528849.72</v>
      </c>
    </row>
    <row r="2004" spans="1:20" x14ac:dyDescent="0.3">
      <c r="A2004">
        <v>2003</v>
      </c>
      <c r="B2004" t="s">
        <v>9</v>
      </c>
      <c r="C2004">
        <v>297047</v>
      </c>
      <c r="D2004" t="s">
        <v>18</v>
      </c>
      <c r="E2004" t="s">
        <v>16</v>
      </c>
      <c r="F2004" t="s">
        <v>12</v>
      </c>
      <c r="G2004" t="s">
        <v>13</v>
      </c>
      <c r="H2004" t="s">
        <v>13</v>
      </c>
      <c r="I2004">
        <v>59</v>
      </c>
      <c r="J2004">
        <f>(moras__2[[#This Row],[EDAD]]-AVERAGE(I:I))/ _xlfn.STDEV.P(I:I)</f>
        <v>1.2065111576869334</v>
      </c>
      <c r="K2004" t="str">
        <f>IF(ABS(moras__2[[#This Row],[Z-Score de edad]])&gt;1.96, "Atípico","Normal")</f>
        <v>Normal</v>
      </c>
      <c r="L2004">
        <f>(moras__2[[#This Row],[SALARIO]]-AVERAGE(C:C)) / _xlfn.STDEV.P(C:C)</f>
        <v>-0.4445404355020629</v>
      </c>
      <c r="M2004" t="str">
        <f>IF(ABS(moras__2[[#This Row],[Z-Score de salario]])&gt;1.96, "Atípico", "Normal")</f>
        <v>Normal</v>
      </c>
      <c r="N2004" s="5">
        <f t="shared" si="93"/>
        <v>297047</v>
      </c>
      <c r="O2004" s="5">
        <f t="shared" si="94"/>
        <v>59</v>
      </c>
      <c r="P2004" s="5" t="str">
        <f t="shared" si="95"/>
        <v>TRABAJADOR INDEPENDIENTE</v>
      </c>
      <c r="Q2004" s="5" t="e">
        <f ca="1">IF($H2004="SI", $O2004, _xludf.NA())</f>
        <v>#NAME?</v>
      </c>
      <c r="R2004" s="5">
        <f>IF($H2004="NO",$O2004, _xludf.NA())</f>
        <v>59</v>
      </c>
      <c r="S2004" s="5" t="e">
        <f ca="1">IF($H2004="SI",$N2004, _xludf.NA())</f>
        <v>#NAME?</v>
      </c>
      <c r="T2004" s="5">
        <f>IF($H2004="NO",$N2004, _xludf.NA())</f>
        <v>297047</v>
      </c>
    </row>
    <row r="2005" spans="1:20" x14ac:dyDescent="0.3">
      <c r="A2005">
        <v>2004</v>
      </c>
      <c r="B2005" t="s">
        <v>15</v>
      </c>
      <c r="C2005">
        <v>50000</v>
      </c>
      <c r="D2005" t="s">
        <v>10</v>
      </c>
      <c r="E2005" t="s">
        <v>16</v>
      </c>
      <c r="F2005" t="s">
        <v>12</v>
      </c>
      <c r="G2005" t="s">
        <v>13</v>
      </c>
      <c r="H2005" t="s">
        <v>13</v>
      </c>
      <c r="I2005">
        <v>40</v>
      </c>
      <c r="J2005">
        <f>(moras__2[[#This Row],[EDAD]]-AVERAGE(I:I))/ _xlfn.STDEV.P(I:I)</f>
        <v>-0.13455430755149136</v>
      </c>
      <c r="K2005" t="str">
        <f>IF(ABS(moras__2[[#This Row],[Z-Score de edad]])&gt;1.96, "Atípico","Normal")</f>
        <v>Normal</v>
      </c>
      <c r="L2005">
        <f>(moras__2[[#This Row],[SALARIO]]-AVERAGE(C:C)) / _xlfn.STDEV.P(C:C)</f>
        <v>-0.74919023396520668</v>
      </c>
      <c r="M2005" t="str">
        <f>IF(ABS(moras__2[[#This Row],[Z-Score de salario]])&gt;1.96, "Atípico", "Normal")</f>
        <v>Normal</v>
      </c>
      <c r="N2005" s="5">
        <f t="shared" si="93"/>
        <v>50000</v>
      </c>
      <c r="O2005" s="5">
        <f t="shared" si="94"/>
        <v>40</v>
      </c>
      <c r="P2005" s="5" t="str">
        <f t="shared" si="95"/>
        <v>ASALARIADO</v>
      </c>
      <c r="Q2005" s="5" t="e">
        <f ca="1">IF($H2005="SI", $O2005, _xludf.NA())</f>
        <v>#NAME?</v>
      </c>
      <c r="R2005" s="5">
        <f>IF($H2005="NO",$O2005, _xludf.NA())</f>
        <v>40</v>
      </c>
      <c r="S2005" s="5" t="e">
        <f ca="1">IF($H2005="SI",$N2005, _xludf.NA())</f>
        <v>#NAME?</v>
      </c>
      <c r="T2005" s="5">
        <f>IF($H2005="NO",$N2005, _xludf.NA())</f>
        <v>50000</v>
      </c>
    </row>
    <row r="2006" spans="1:20" x14ac:dyDescent="0.3">
      <c r="A2006">
        <v>2005</v>
      </c>
      <c r="B2006" t="s">
        <v>9</v>
      </c>
      <c r="C2006">
        <v>379361</v>
      </c>
      <c r="D2006" t="s">
        <v>10</v>
      </c>
      <c r="E2006" t="s">
        <v>16</v>
      </c>
      <c r="F2006" t="s">
        <v>12</v>
      </c>
      <c r="G2006" t="s">
        <v>13</v>
      </c>
      <c r="H2006" t="s">
        <v>13</v>
      </c>
      <c r="I2006">
        <v>39</v>
      </c>
      <c r="J2006">
        <f>(moras__2[[#This Row],[EDAD]]-AVERAGE(I:I))/ _xlfn.STDEV.P(I:I)</f>
        <v>-0.20513670045877688</v>
      </c>
      <c r="K2006" t="str">
        <f>IF(ABS(moras__2[[#This Row],[Z-Score de edad]])&gt;1.96, "Atípico","Normal")</f>
        <v>Normal</v>
      </c>
      <c r="L2006">
        <f>(moras__2[[#This Row],[SALARIO]]-AVERAGE(C:C)) / _xlfn.STDEV.P(C:C)</f>
        <v>-0.34303366346801584</v>
      </c>
      <c r="M2006" t="str">
        <f>IF(ABS(moras__2[[#This Row],[Z-Score de salario]])&gt;1.96, "Atípico", "Normal")</f>
        <v>Normal</v>
      </c>
      <c r="N2006" s="5">
        <f t="shared" si="93"/>
        <v>379361</v>
      </c>
      <c r="O2006" s="5">
        <f t="shared" si="94"/>
        <v>39</v>
      </c>
      <c r="P2006" s="5" t="str">
        <f t="shared" si="95"/>
        <v>ASALARIADO</v>
      </c>
      <c r="Q2006" s="5" t="e">
        <f ca="1">IF($H2006="SI", $O2006, _xludf.NA())</f>
        <v>#NAME?</v>
      </c>
      <c r="R2006" s="5">
        <f>IF($H2006="NO",$O2006, _xludf.NA())</f>
        <v>39</v>
      </c>
      <c r="S2006" s="5" t="e">
        <f ca="1">IF($H2006="SI",$N2006, _xludf.NA())</f>
        <v>#NAME?</v>
      </c>
      <c r="T2006" s="5">
        <f>IF($H2006="NO",$N2006, _xludf.NA())</f>
        <v>379361</v>
      </c>
    </row>
    <row r="2007" spans="1:20" x14ac:dyDescent="0.3">
      <c r="A2007">
        <v>2006</v>
      </c>
      <c r="B2007" t="s">
        <v>9</v>
      </c>
      <c r="C2007">
        <v>594388.81000000006</v>
      </c>
      <c r="D2007" t="s">
        <v>10</v>
      </c>
      <c r="E2007" t="s">
        <v>16</v>
      </c>
      <c r="F2007" t="s">
        <v>12</v>
      </c>
      <c r="G2007" t="s">
        <v>13</v>
      </c>
      <c r="H2007" t="s">
        <v>13</v>
      </c>
      <c r="I2007">
        <v>24</v>
      </c>
      <c r="J2007">
        <f>(moras__2[[#This Row],[EDAD]]-AVERAGE(I:I))/ _xlfn.STDEV.P(I:I)</f>
        <v>-1.2638725940680595</v>
      </c>
      <c r="K2007" t="str">
        <f>IF(ABS(moras__2[[#This Row],[Z-Score de edad]])&gt;1.96, "Atípico","Normal")</f>
        <v>Normal</v>
      </c>
      <c r="L2007">
        <f>(moras__2[[#This Row],[SALARIO]]-AVERAGE(C:C)) / _xlfn.STDEV.P(C:C)</f>
        <v>-7.786882042004846E-2</v>
      </c>
      <c r="M2007" t="str">
        <f>IF(ABS(moras__2[[#This Row],[Z-Score de salario]])&gt;1.96, "Atípico", "Normal")</f>
        <v>Normal</v>
      </c>
      <c r="N2007" s="5">
        <f t="shared" si="93"/>
        <v>594388.81000000006</v>
      </c>
      <c r="O2007" s="5">
        <f t="shared" si="94"/>
        <v>24</v>
      </c>
      <c r="P2007" s="5" t="str">
        <f t="shared" si="95"/>
        <v>ASALARIADO</v>
      </c>
      <c r="Q2007" s="5" t="e">
        <f ca="1">IF($H2007="SI", $O2007, _xludf.NA())</f>
        <v>#NAME?</v>
      </c>
      <c r="R2007" s="5">
        <f>IF($H2007="NO",$O2007, _xludf.NA())</f>
        <v>24</v>
      </c>
      <c r="S2007" s="5" t="e">
        <f ca="1">IF($H2007="SI",$N2007, _xludf.NA())</f>
        <v>#NAME?</v>
      </c>
      <c r="T2007" s="5">
        <f>IF($H2007="NO",$N2007, _xludf.NA())</f>
        <v>594388.81000000006</v>
      </c>
    </row>
    <row r="2008" spans="1:20" x14ac:dyDescent="0.3">
      <c r="A2008">
        <v>2007</v>
      </c>
      <c r="B2008" t="s">
        <v>15</v>
      </c>
      <c r="C2008">
        <v>354029.89</v>
      </c>
      <c r="D2008" t="s">
        <v>10</v>
      </c>
      <c r="E2008" t="s">
        <v>16</v>
      </c>
      <c r="F2008" t="s">
        <v>12</v>
      </c>
      <c r="G2008" t="s">
        <v>13</v>
      </c>
      <c r="H2008" t="s">
        <v>13</v>
      </c>
      <c r="I2008">
        <v>33</v>
      </c>
      <c r="J2008">
        <f>(moras__2[[#This Row],[EDAD]]-AVERAGE(I:I))/ _xlfn.STDEV.P(I:I)</f>
        <v>-0.62863105790248996</v>
      </c>
      <c r="K2008" t="str">
        <f>IF(ABS(moras__2[[#This Row],[Z-Score de edad]])&gt;1.96, "Atípico","Normal")</f>
        <v>Normal</v>
      </c>
      <c r="L2008">
        <f>(moras__2[[#This Row],[SALARIO]]-AVERAGE(C:C)) / _xlfn.STDEV.P(C:C)</f>
        <v>-0.37427111041676536</v>
      </c>
      <c r="M2008" t="str">
        <f>IF(ABS(moras__2[[#This Row],[Z-Score de salario]])&gt;1.96, "Atípico", "Normal")</f>
        <v>Normal</v>
      </c>
      <c r="N2008" s="5">
        <f t="shared" si="93"/>
        <v>354029.89</v>
      </c>
      <c r="O2008" s="5">
        <f t="shared" si="94"/>
        <v>33</v>
      </c>
      <c r="P2008" s="5" t="str">
        <f t="shared" si="95"/>
        <v>ASALARIADO</v>
      </c>
      <c r="Q2008" s="5" t="e">
        <f ca="1">IF($H2008="SI", $O2008, _xludf.NA())</f>
        <v>#NAME?</v>
      </c>
      <c r="R2008" s="5">
        <f>IF($H2008="NO",$O2008, _xludf.NA())</f>
        <v>33</v>
      </c>
      <c r="S2008" s="5" t="e">
        <f ca="1">IF($H2008="SI",$N2008, _xludf.NA())</f>
        <v>#NAME?</v>
      </c>
      <c r="T2008" s="5">
        <f>IF($H2008="NO",$N2008, _xludf.NA())</f>
        <v>354029.89</v>
      </c>
    </row>
    <row r="2009" spans="1:20" x14ac:dyDescent="0.3">
      <c r="A2009">
        <v>2008</v>
      </c>
      <c r="B2009" t="s">
        <v>9</v>
      </c>
      <c r="C2009">
        <v>342027</v>
      </c>
      <c r="D2009" t="s">
        <v>10</v>
      </c>
      <c r="E2009" t="s">
        <v>16</v>
      </c>
      <c r="F2009" t="s">
        <v>12</v>
      </c>
      <c r="G2009" t="s">
        <v>13</v>
      </c>
      <c r="H2009" t="s">
        <v>13</v>
      </c>
      <c r="I2009">
        <v>53</v>
      </c>
      <c r="J2009">
        <f>(moras__2[[#This Row],[EDAD]]-AVERAGE(I:I))/ _xlfn.STDEV.P(I:I)</f>
        <v>0.78301680024322029</v>
      </c>
      <c r="K2009" t="str">
        <f>IF(ABS(moras__2[[#This Row],[Z-Score de edad]])&gt;1.96, "Atípico","Normal")</f>
        <v>Normal</v>
      </c>
      <c r="L2009">
        <f>(moras__2[[#This Row],[SALARIO]]-AVERAGE(C:C)) / _xlfn.STDEV.P(C:C)</f>
        <v>-0.3890726583791988</v>
      </c>
      <c r="M2009" t="str">
        <f>IF(ABS(moras__2[[#This Row],[Z-Score de salario]])&gt;1.96, "Atípico", "Normal")</f>
        <v>Normal</v>
      </c>
      <c r="N2009" s="5">
        <f t="shared" si="93"/>
        <v>342027</v>
      </c>
      <c r="O2009" s="5">
        <f t="shared" si="94"/>
        <v>53</v>
      </c>
      <c r="P2009" s="5" t="str">
        <f t="shared" si="95"/>
        <v>ASALARIADO</v>
      </c>
      <c r="Q2009" s="5" t="e">
        <f ca="1">IF($H2009="SI", $O2009, _xludf.NA())</f>
        <v>#NAME?</v>
      </c>
      <c r="R2009" s="5">
        <f>IF($H2009="NO",$O2009, _xludf.NA())</f>
        <v>53</v>
      </c>
      <c r="S2009" s="5" t="e">
        <f ca="1">IF($H2009="SI",$N2009, _xludf.NA())</f>
        <v>#NAME?</v>
      </c>
      <c r="T2009" s="5">
        <f>IF($H2009="NO",$N2009, _xludf.NA())</f>
        <v>342027</v>
      </c>
    </row>
    <row r="2010" spans="1:20" x14ac:dyDescent="0.3">
      <c r="A2010">
        <v>2009</v>
      </c>
      <c r="B2010" t="s">
        <v>15</v>
      </c>
      <c r="C2010">
        <v>1059620</v>
      </c>
      <c r="D2010" t="s">
        <v>17</v>
      </c>
      <c r="E2010" t="s">
        <v>16</v>
      </c>
      <c r="F2010" t="s">
        <v>12</v>
      </c>
      <c r="G2010" t="s">
        <v>12</v>
      </c>
      <c r="H2010" t="s">
        <v>13</v>
      </c>
      <c r="I2010">
        <v>76</v>
      </c>
      <c r="J2010">
        <f>(moras__2[[#This Row],[EDAD]]-AVERAGE(I:I))/ _xlfn.STDEV.P(I:I)</f>
        <v>2.4064118371107872</v>
      </c>
      <c r="K2010" t="str">
        <f>IF(ABS(moras__2[[#This Row],[Z-Score de edad]])&gt;1.96, "Atípico","Normal")</f>
        <v>Atípico</v>
      </c>
      <c r="L2010">
        <f>(moras__2[[#This Row],[SALARIO]]-AVERAGE(C:C)) / _xlfn.STDEV.P(C:C)</f>
        <v>0.49583815951603072</v>
      </c>
      <c r="M2010" t="str">
        <f>IF(ABS(moras__2[[#This Row],[Z-Score de salario]])&gt;1.96, "Atípico", "Normal")</f>
        <v>Normal</v>
      </c>
      <c r="N2010" s="5">
        <f t="shared" si="93"/>
        <v>1059620</v>
      </c>
      <c r="O2010" s="5">
        <f t="shared" si="94"/>
        <v>76</v>
      </c>
      <c r="P2010" s="5" t="str">
        <f t="shared" si="95"/>
        <v>ASEGURADO VOLUNTARIO</v>
      </c>
      <c r="Q2010" s="5" t="e">
        <f ca="1">IF($H2010="SI", $O2010, _xludf.NA())</f>
        <v>#NAME?</v>
      </c>
      <c r="R2010" s="5">
        <f>IF($H2010="NO",$O2010, _xludf.NA())</f>
        <v>76</v>
      </c>
      <c r="S2010" s="5" t="e">
        <f ca="1">IF($H2010="SI",$N2010, _xludf.NA())</f>
        <v>#NAME?</v>
      </c>
      <c r="T2010" s="5">
        <f>IF($H2010="NO",$N2010, _xludf.NA())</f>
        <v>1059620</v>
      </c>
    </row>
    <row r="2011" spans="1:20" x14ac:dyDescent="0.3">
      <c r="A2011">
        <v>2010</v>
      </c>
      <c r="B2011" t="s">
        <v>15</v>
      </c>
      <c r="C2011">
        <v>233537.36</v>
      </c>
      <c r="D2011" t="s">
        <v>10</v>
      </c>
      <c r="E2011" t="s">
        <v>16</v>
      </c>
      <c r="F2011" t="s">
        <v>12</v>
      </c>
      <c r="G2011" t="s">
        <v>13</v>
      </c>
      <c r="H2011" t="s">
        <v>13</v>
      </c>
      <c r="I2011">
        <v>33</v>
      </c>
      <c r="J2011">
        <f>(moras__2[[#This Row],[EDAD]]-AVERAGE(I:I))/ _xlfn.STDEV.P(I:I)</f>
        <v>-0.62863105790248996</v>
      </c>
      <c r="K2011" t="str">
        <f>IF(ABS(moras__2[[#This Row],[Z-Score de edad]])&gt;1.96, "Atípico","Normal")</f>
        <v>Normal</v>
      </c>
      <c r="L2011">
        <f>(moras__2[[#This Row],[SALARIO]]-AVERAGE(C:C)) / _xlfn.STDEV.P(C:C)</f>
        <v>-0.52285832248902009</v>
      </c>
      <c r="M2011" t="str">
        <f>IF(ABS(moras__2[[#This Row],[Z-Score de salario]])&gt;1.96, "Atípico", "Normal")</f>
        <v>Normal</v>
      </c>
      <c r="N2011" s="5">
        <f t="shared" si="93"/>
        <v>233537.36</v>
      </c>
      <c r="O2011" s="5">
        <f t="shared" si="94"/>
        <v>33</v>
      </c>
      <c r="P2011" s="5" t="str">
        <f t="shared" si="95"/>
        <v>ASALARIADO</v>
      </c>
      <c r="Q2011" s="5" t="e">
        <f ca="1">IF($H2011="SI", $O2011, _xludf.NA())</f>
        <v>#NAME?</v>
      </c>
      <c r="R2011" s="5">
        <f>IF($H2011="NO",$O2011, _xludf.NA())</f>
        <v>33</v>
      </c>
      <c r="S2011" s="5" t="e">
        <f ca="1">IF($H2011="SI",$N2011, _xludf.NA())</f>
        <v>#NAME?</v>
      </c>
      <c r="T2011" s="5">
        <f>IF($H2011="NO",$N2011, _xludf.NA())</f>
        <v>233537.36</v>
      </c>
    </row>
    <row r="2012" spans="1:20" x14ac:dyDescent="0.3">
      <c r="A2012">
        <v>2011</v>
      </c>
      <c r="B2012" t="s">
        <v>9</v>
      </c>
      <c r="C2012">
        <v>2161351.1</v>
      </c>
      <c r="D2012" t="s">
        <v>10</v>
      </c>
      <c r="E2012" t="s">
        <v>11</v>
      </c>
      <c r="F2012" t="s">
        <v>12</v>
      </c>
      <c r="G2012" t="s">
        <v>13</v>
      </c>
      <c r="H2012" t="s">
        <v>13</v>
      </c>
      <c r="I2012">
        <v>56</v>
      </c>
      <c r="J2012">
        <f>(moras__2[[#This Row],[EDAD]]-AVERAGE(I:I))/ _xlfn.STDEV.P(I:I)</f>
        <v>0.99476397896507684</v>
      </c>
      <c r="K2012" t="str">
        <f>IF(ABS(moras__2[[#This Row],[Z-Score de edad]])&gt;1.96, "Atípico","Normal")</f>
        <v>Normal</v>
      </c>
      <c r="L2012">
        <f>(moras__2[[#This Row],[SALARIO]]-AVERAGE(C:C)) / _xlfn.STDEV.P(C:C)</f>
        <v>1.8544547692120714</v>
      </c>
      <c r="M2012" t="str">
        <f>IF(ABS(moras__2[[#This Row],[Z-Score de salario]])&gt;1.96, "Atípico", "Normal")</f>
        <v>Normal</v>
      </c>
      <c r="N2012" s="5">
        <f t="shared" si="93"/>
        <v>2161351.1</v>
      </c>
      <c r="O2012" s="5">
        <f t="shared" si="94"/>
        <v>56</v>
      </c>
      <c r="P2012" s="5" t="str">
        <f t="shared" si="95"/>
        <v>ASALARIADO</v>
      </c>
      <c r="Q2012" s="5" t="e">
        <f ca="1">IF($H2012="SI", $O2012, _xludf.NA())</f>
        <v>#NAME?</v>
      </c>
      <c r="R2012" s="5">
        <f>IF($H2012="NO",$O2012, _xludf.NA())</f>
        <v>56</v>
      </c>
      <c r="S2012" s="5" t="e">
        <f ca="1">IF($H2012="SI",$N2012, _xludf.NA())</f>
        <v>#NAME?</v>
      </c>
      <c r="T2012" s="5">
        <f>IF($H2012="NO",$N2012, _xludf.NA())</f>
        <v>2161351.1</v>
      </c>
    </row>
    <row r="2013" spans="1:20" x14ac:dyDescent="0.3">
      <c r="A2013">
        <v>2012</v>
      </c>
      <c r="B2013" t="s">
        <v>9</v>
      </c>
      <c r="C2013">
        <v>158034.53</v>
      </c>
      <c r="D2013" t="s">
        <v>10</v>
      </c>
      <c r="E2013" t="s">
        <v>16</v>
      </c>
      <c r="F2013" t="s">
        <v>12</v>
      </c>
      <c r="G2013" t="s">
        <v>12</v>
      </c>
      <c r="H2013" t="s">
        <v>12</v>
      </c>
      <c r="I2013">
        <v>34</v>
      </c>
      <c r="J2013">
        <f>(moras__2[[#This Row],[EDAD]]-AVERAGE(I:I))/ _xlfn.STDEV.P(I:I)</f>
        <v>-0.55804866499520445</v>
      </c>
      <c r="K2013" t="str">
        <f>IF(ABS(moras__2[[#This Row],[Z-Score de edad]])&gt;1.96, "Atípico","Normal")</f>
        <v>Normal</v>
      </c>
      <c r="L2013">
        <f>(moras__2[[#This Row],[SALARIO]]-AVERAGE(C:C)) / _xlfn.STDEV.P(C:C)</f>
        <v>-0.61596579573458465</v>
      </c>
      <c r="M2013" t="str">
        <f>IF(ABS(moras__2[[#This Row],[Z-Score de salario]])&gt;1.96, "Atípico", "Normal")</f>
        <v>Normal</v>
      </c>
      <c r="N2013" s="5">
        <f t="shared" si="93"/>
        <v>158034.53</v>
      </c>
      <c r="O2013" s="5">
        <f t="shared" si="94"/>
        <v>34</v>
      </c>
      <c r="P2013" s="5" t="str">
        <f t="shared" si="95"/>
        <v>ASALARIADO</v>
      </c>
      <c r="Q2013" s="5">
        <f>IF($H2013="SI", $O2013, _xludf.NA())</f>
        <v>34</v>
      </c>
      <c r="R2013" s="5" t="e">
        <f ca="1">IF($H2013="NO",$O2013, _xludf.NA())</f>
        <v>#NAME?</v>
      </c>
      <c r="S2013" s="5">
        <f>IF($H2013="SI",$N2013, _xludf.NA())</f>
        <v>158034.53</v>
      </c>
      <c r="T2013" s="5" t="e">
        <f ca="1">IF($H2013="NO",$N2013, _xludf.NA())</f>
        <v>#NAME?</v>
      </c>
    </row>
    <row r="2014" spans="1:20" x14ac:dyDescent="0.3">
      <c r="A2014">
        <v>2013</v>
      </c>
      <c r="B2014" t="s">
        <v>9</v>
      </c>
      <c r="C2014">
        <v>433085</v>
      </c>
      <c r="D2014" t="s">
        <v>18</v>
      </c>
      <c r="E2014" t="s">
        <v>16</v>
      </c>
      <c r="F2014" t="s">
        <v>12</v>
      </c>
      <c r="G2014" t="s">
        <v>13</v>
      </c>
      <c r="H2014" t="s">
        <v>12</v>
      </c>
      <c r="I2014">
        <v>46</v>
      </c>
      <c r="J2014">
        <f>(moras__2[[#This Row],[EDAD]]-AVERAGE(I:I))/ _xlfn.STDEV.P(I:I)</f>
        <v>0.28894004989222172</v>
      </c>
      <c r="K2014" t="str">
        <f>IF(ABS(moras__2[[#This Row],[Z-Score de edad]])&gt;1.96, "Atípico","Normal")</f>
        <v>Normal</v>
      </c>
      <c r="L2014">
        <f>(moras__2[[#This Row],[SALARIO]]-AVERAGE(C:C)) / _xlfn.STDEV.P(C:C)</f>
        <v>-0.27678308858698536</v>
      </c>
      <c r="M2014" t="str">
        <f>IF(ABS(moras__2[[#This Row],[Z-Score de salario]])&gt;1.96, "Atípico", "Normal")</f>
        <v>Normal</v>
      </c>
      <c r="N2014" s="5">
        <f t="shared" si="93"/>
        <v>433085</v>
      </c>
      <c r="O2014" s="5">
        <f t="shared" si="94"/>
        <v>46</v>
      </c>
      <c r="P2014" s="5" t="str">
        <f t="shared" si="95"/>
        <v>TRABAJADOR INDEPENDIENTE</v>
      </c>
      <c r="Q2014" s="5">
        <f>IF($H2014="SI", $O2014, _xludf.NA())</f>
        <v>46</v>
      </c>
      <c r="R2014" s="5" t="e">
        <f ca="1">IF($H2014="NO",$O2014, _xludf.NA())</f>
        <v>#NAME?</v>
      </c>
      <c r="S2014" s="5">
        <f>IF($H2014="SI",$N2014, _xludf.NA())</f>
        <v>433085</v>
      </c>
      <c r="T2014" s="5" t="e">
        <f ca="1">IF($H2014="NO",$N2014, _xludf.NA())</f>
        <v>#NAME?</v>
      </c>
    </row>
    <row r="2015" spans="1:20" x14ac:dyDescent="0.3">
      <c r="A2015">
        <v>2014</v>
      </c>
      <c r="B2015" t="s">
        <v>9</v>
      </c>
      <c r="C2015">
        <v>765111.68</v>
      </c>
      <c r="D2015" t="s">
        <v>14</v>
      </c>
      <c r="E2015" t="s">
        <v>11</v>
      </c>
      <c r="F2015" t="s">
        <v>12</v>
      </c>
      <c r="G2015" t="s">
        <v>13</v>
      </c>
      <c r="H2015" t="s">
        <v>13</v>
      </c>
      <c r="I2015">
        <v>62</v>
      </c>
      <c r="J2015">
        <f>(moras__2[[#This Row],[EDAD]]-AVERAGE(I:I))/ _xlfn.STDEV.P(I:I)</f>
        <v>1.41825833640879</v>
      </c>
      <c r="K2015" t="str">
        <f>IF(ABS(moras__2[[#This Row],[Z-Score de edad]])&gt;1.96, "Atípico","Normal")</f>
        <v>Normal</v>
      </c>
      <c r="L2015">
        <f>(moras__2[[#This Row],[SALARIO]]-AVERAGE(C:C)) / _xlfn.STDEV.P(C:C)</f>
        <v>0.13266070610142114</v>
      </c>
      <c r="M2015" t="str">
        <f>IF(ABS(moras__2[[#This Row],[Z-Score de salario]])&gt;1.96, "Atípico", "Normal")</f>
        <v>Normal</v>
      </c>
      <c r="N2015" s="5">
        <f t="shared" si="93"/>
        <v>765111.68</v>
      </c>
      <c r="O2015" s="5">
        <f t="shared" si="94"/>
        <v>62</v>
      </c>
      <c r="P2015" s="5" t="str">
        <f t="shared" si="95"/>
        <v>PENSIONADOS EN SU PROPIO SISTEMA</v>
      </c>
      <c r="Q2015" s="5" t="e">
        <f ca="1">IF($H2015="SI", $O2015, _xludf.NA())</f>
        <v>#NAME?</v>
      </c>
      <c r="R2015" s="5">
        <f>IF($H2015="NO",$O2015, _xludf.NA())</f>
        <v>62</v>
      </c>
      <c r="S2015" s="5" t="e">
        <f ca="1">IF($H2015="SI",$N2015, _xludf.NA())</f>
        <v>#NAME?</v>
      </c>
      <c r="T2015" s="5">
        <f>IF($H2015="NO",$N2015, _xludf.NA())</f>
        <v>765111.68</v>
      </c>
    </row>
    <row r="2016" spans="1:20" x14ac:dyDescent="0.3">
      <c r="A2016">
        <v>2015</v>
      </c>
      <c r="B2016" t="s">
        <v>9</v>
      </c>
      <c r="C2016">
        <v>175000</v>
      </c>
      <c r="D2016" t="s">
        <v>10</v>
      </c>
      <c r="E2016" t="s">
        <v>16</v>
      </c>
      <c r="F2016" t="s">
        <v>12</v>
      </c>
      <c r="G2016" t="s">
        <v>13</v>
      </c>
      <c r="H2016" t="s">
        <v>13</v>
      </c>
      <c r="I2016">
        <v>39</v>
      </c>
      <c r="J2016">
        <f>(moras__2[[#This Row],[EDAD]]-AVERAGE(I:I))/ _xlfn.STDEV.P(I:I)</f>
        <v>-0.20513670045877688</v>
      </c>
      <c r="K2016" t="str">
        <f>IF(ABS(moras__2[[#This Row],[Z-Score de edad]])&gt;1.96, "Atípico","Normal")</f>
        <v>Normal</v>
      </c>
      <c r="L2016">
        <f>(moras__2[[#This Row],[SALARIO]]-AVERAGE(C:C)) / _xlfn.STDEV.P(C:C)</f>
        <v>-0.59504456610486844</v>
      </c>
      <c r="M2016" t="str">
        <f>IF(ABS(moras__2[[#This Row],[Z-Score de salario]])&gt;1.96, "Atípico", "Normal")</f>
        <v>Normal</v>
      </c>
      <c r="N2016" s="5">
        <f t="shared" si="93"/>
        <v>175000</v>
      </c>
      <c r="O2016" s="5">
        <f t="shared" si="94"/>
        <v>39</v>
      </c>
      <c r="P2016" s="5" t="str">
        <f t="shared" si="95"/>
        <v>ASALARIADO</v>
      </c>
      <c r="Q2016" s="5" t="e">
        <f ca="1">IF($H2016="SI", $O2016, _xludf.NA())</f>
        <v>#NAME?</v>
      </c>
      <c r="R2016" s="5">
        <f>IF($H2016="NO",$O2016, _xludf.NA())</f>
        <v>39</v>
      </c>
      <c r="S2016" s="5" t="e">
        <f ca="1">IF($H2016="SI",$N2016, _xludf.NA())</f>
        <v>#NAME?</v>
      </c>
      <c r="T2016" s="5">
        <f>IF($H2016="NO",$N2016, _xludf.NA())</f>
        <v>175000</v>
      </c>
    </row>
    <row r="2017" spans="1:20" x14ac:dyDescent="0.3">
      <c r="A2017">
        <v>2016</v>
      </c>
      <c r="B2017" t="s">
        <v>9</v>
      </c>
      <c r="C2017">
        <v>611409</v>
      </c>
      <c r="D2017" t="s">
        <v>18</v>
      </c>
      <c r="E2017" t="s">
        <v>16</v>
      </c>
      <c r="F2017" t="s">
        <v>12</v>
      </c>
      <c r="G2017" t="s">
        <v>13</v>
      </c>
      <c r="H2017" t="s">
        <v>12</v>
      </c>
      <c r="I2017">
        <v>68</v>
      </c>
      <c r="J2017">
        <f>(moras__2[[#This Row],[EDAD]]-AVERAGE(I:I))/ _xlfn.STDEV.P(I:I)</f>
        <v>1.8417526938525031</v>
      </c>
      <c r="K2017" t="str">
        <f>IF(ABS(moras__2[[#This Row],[Z-Score de edad]])&gt;1.96, "Atípico","Normal")</f>
        <v>Normal</v>
      </c>
      <c r="L2017">
        <f>(moras__2[[#This Row],[SALARIO]]-AVERAGE(C:C)) / _xlfn.STDEV.P(C:C)</f>
        <v>-5.6880111982769731E-2</v>
      </c>
      <c r="M2017" t="str">
        <f>IF(ABS(moras__2[[#This Row],[Z-Score de salario]])&gt;1.96, "Atípico", "Normal")</f>
        <v>Normal</v>
      </c>
      <c r="N2017" s="5">
        <f t="shared" si="93"/>
        <v>611409</v>
      </c>
      <c r="O2017" s="5">
        <f t="shared" si="94"/>
        <v>68</v>
      </c>
      <c r="P2017" s="5" t="str">
        <f t="shared" si="95"/>
        <v>TRABAJADOR INDEPENDIENTE</v>
      </c>
      <c r="Q2017" s="5">
        <f>IF($H2017="SI", $O2017, _xludf.NA())</f>
        <v>68</v>
      </c>
      <c r="R2017" s="5" t="e">
        <f ca="1">IF($H2017="NO",$O2017, _xludf.NA())</f>
        <v>#NAME?</v>
      </c>
      <c r="S2017" s="5">
        <f>IF($H2017="SI",$N2017, _xludf.NA())</f>
        <v>611409</v>
      </c>
      <c r="T2017" s="5" t="e">
        <f ca="1">IF($H2017="NO",$N2017, _xludf.NA())</f>
        <v>#NAME?</v>
      </c>
    </row>
    <row r="2018" spans="1:20" x14ac:dyDescent="0.3">
      <c r="A2018">
        <v>2017</v>
      </c>
      <c r="B2018" t="s">
        <v>9</v>
      </c>
      <c r="C2018">
        <v>405473.29</v>
      </c>
      <c r="D2018" t="s">
        <v>10</v>
      </c>
      <c r="E2018" t="s">
        <v>16</v>
      </c>
      <c r="F2018" t="s">
        <v>12</v>
      </c>
      <c r="G2018" t="s">
        <v>12</v>
      </c>
      <c r="H2018" t="s">
        <v>13</v>
      </c>
      <c r="I2018">
        <v>29</v>
      </c>
      <c r="J2018">
        <f>(moras__2[[#This Row],[EDAD]]-AVERAGE(I:I))/ _xlfn.STDEV.P(I:I)</f>
        <v>-0.91096062953163204</v>
      </c>
      <c r="K2018" t="str">
        <f>IF(ABS(moras__2[[#This Row],[Z-Score de edad]])&gt;1.96, "Atípico","Normal")</f>
        <v>Normal</v>
      </c>
      <c r="L2018">
        <f>(moras__2[[#This Row],[SALARIO]]-AVERAGE(C:C)) / _xlfn.STDEV.P(C:C)</f>
        <v>-0.31083289241671319</v>
      </c>
      <c r="M2018" t="str">
        <f>IF(ABS(moras__2[[#This Row],[Z-Score de salario]])&gt;1.96, "Atípico", "Normal")</f>
        <v>Normal</v>
      </c>
      <c r="N2018" s="5">
        <f t="shared" si="93"/>
        <v>405473.29</v>
      </c>
      <c r="O2018" s="5">
        <f t="shared" si="94"/>
        <v>29</v>
      </c>
      <c r="P2018" s="5" t="str">
        <f t="shared" si="95"/>
        <v>ASALARIADO</v>
      </c>
      <c r="Q2018" s="5" t="e">
        <f ca="1">IF($H2018="SI", $O2018, _xludf.NA())</f>
        <v>#NAME?</v>
      </c>
      <c r="R2018" s="5">
        <f>IF($H2018="NO",$O2018, _xludf.NA())</f>
        <v>29</v>
      </c>
      <c r="S2018" s="5" t="e">
        <f ca="1">IF($H2018="SI",$N2018, _xludf.NA())</f>
        <v>#NAME?</v>
      </c>
      <c r="T2018" s="5">
        <f>IF($H2018="NO",$N2018, _xludf.NA())</f>
        <v>405473.29</v>
      </c>
    </row>
    <row r="2019" spans="1:20" x14ac:dyDescent="0.3">
      <c r="A2019">
        <v>2018</v>
      </c>
      <c r="B2019" t="s">
        <v>15</v>
      </c>
      <c r="C2019">
        <v>297046</v>
      </c>
      <c r="D2019" t="s">
        <v>17</v>
      </c>
      <c r="E2019" t="s">
        <v>16</v>
      </c>
      <c r="F2019" t="s">
        <v>13</v>
      </c>
      <c r="G2019" t="s">
        <v>13</v>
      </c>
      <c r="H2019" t="s">
        <v>12</v>
      </c>
      <c r="I2019">
        <v>27</v>
      </c>
      <c r="J2019">
        <f>(moras__2[[#This Row],[EDAD]]-AVERAGE(I:I))/ _xlfn.STDEV.P(I:I)</f>
        <v>-1.052125415346203</v>
      </c>
      <c r="K2019" t="str">
        <f>IF(ABS(moras__2[[#This Row],[Z-Score de edad]])&gt;1.96, "Atípico","Normal")</f>
        <v>Normal</v>
      </c>
      <c r="L2019">
        <f>(moras__2[[#This Row],[SALARIO]]-AVERAGE(C:C)) / _xlfn.STDEV.P(C:C)</f>
        <v>-0.44454166866740574</v>
      </c>
      <c r="M2019" t="str">
        <f>IF(ABS(moras__2[[#This Row],[Z-Score de salario]])&gt;1.96, "Atípico", "Normal")</f>
        <v>Normal</v>
      </c>
      <c r="N2019" s="5">
        <f t="shared" si="93"/>
        <v>297046</v>
      </c>
      <c r="O2019" s="5">
        <f t="shared" si="94"/>
        <v>27</v>
      </c>
      <c r="P2019" s="5" t="str">
        <f t="shared" si="95"/>
        <v>ASEGURADO VOLUNTARIO</v>
      </c>
      <c r="Q2019" s="5">
        <f>IF($H2019="SI", $O2019, _xludf.NA())</f>
        <v>27</v>
      </c>
      <c r="R2019" s="5" t="e">
        <f ca="1">IF($H2019="NO",$O2019, _xludf.NA())</f>
        <v>#NAME?</v>
      </c>
      <c r="S2019" s="5">
        <f>IF($H2019="SI",$N2019, _xludf.NA())</f>
        <v>297046</v>
      </c>
      <c r="T2019" s="5" t="e">
        <f ca="1">IF($H2019="NO",$N2019, _xludf.NA())</f>
        <v>#NAME?</v>
      </c>
    </row>
    <row r="2020" spans="1:20" x14ac:dyDescent="0.3">
      <c r="A2020">
        <v>2019</v>
      </c>
      <c r="B2020" t="s">
        <v>15</v>
      </c>
      <c r="C2020">
        <v>297046</v>
      </c>
      <c r="D2020" t="s">
        <v>17</v>
      </c>
      <c r="E2020" t="s">
        <v>16</v>
      </c>
      <c r="F2020" t="s">
        <v>12</v>
      </c>
      <c r="G2020" t="s">
        <v>13</v>
      </c>
      <c r="H2020" t="s">
        <v>13</v>
      </c>
      <c r="I2020">
        <v>26</v>
      </c>
      <c r="J2020">
        <f>(moras__2[[#This Row],[EDAD]]-AVERAGE(I:I))/ _xlfn.STDEV.P(I:I)</f>
        <v>-1.1227078082534885</v>
      </c>
      <c r="K2020" t="str">
        <f>IF(ABS(moras__2[[#This Row],[Z-Score de edad]])&gt;1.96, "Atípico","Normal")</f>
        <v>Normal</v>
      </c>
      <c r="L2020">
        <f>(moras__2[[#This Row],[SALARIO]]-AVERAGE(C:C)) / _xlfn.STDEV.P(C:C)</f>
        <v>-0.44454166866740574</v>
      </c>
      <c r="M2020" t="str">
        <f>IF(ABS(moras__2[[#This Row],[Z-Score de salario]])&gt;1.96, "Atípico", "Normal")</f>
        <v>Normal</v>
      </c>
      <c r="N2020" s="5">
        <f t="shared" si="93"/>
        <v>297046</v>
      </c>
      <c r="O2020" s="5">
        <f t="shared" si="94"/>
        <v>26</v>
      </c>
      <c r="P2020" s="5" t="str">
        <f t="shared" si="95"/>
        <v>ASEGURADO VOLUNTARIO</v>
      </c>
      <c r="Q2020" s="5" t="e">
        <f ca="1">IF($H2020="SI", $O2020, _xludf.NA())</f>
        <v>#NAME?</v>
      </c>
      <c r="R2020" s="5">
        <f>IF($H2020="NO",$O2020, _xludf.NA())</f>
        <v>26</v>
      </c>
      <c r="S2020" s="5" t="e">
        <f ca="1">IF($H2020="SI",$N2020, _xludf.NA())</f>
        <v>#NAME?</v>
      </c>
      <c r="T2020" s="5">
        <f>IF($H2020="NO",$N2020, _xludf.NA())</f>
        <v>297046</v>
      </c>
    </row>
    <row r="2021" spans="1:20" x14ac:dyDescent="0.3">
      <c r="A2021">
        <v>2020</v>
      </c>
      <c r="B2021" t="s">
        <v>15</v>
      </c>
      <c r="C2021">
        <v>970529.5</v>
      </c>
      <c r="D2021" t="s">
        <v>10</v>
      </c>
      <c r="E2021" t="s">
        <v>11</v>
      </c>
      <c r="F2021" t="s">
        <v>12</v>
      </c>
      <c r="G2021" t="s">
        <v>13</v>
      </c>
      <c r="H2021" t="s">
        <v>13</v>
      </c>
      <c r="I2021">
        <v>37</v>
      </c>
      <c r="J2021">
        <f>(moras__2[[#This Row],[EDAD]]-AVERAGE(I:I))/ _xlfn.STDEV.P(I:I)</f>
        <v>-0.34630148627334789</v>
      </c>
      <c r="K2021" t="str">
        <f>IF(ABS(moras__2[[#This Row],[Z-Score de edad]])&gt;1.96, "Atípico","Normal")</f>
        <v>Normal</v>
      </c>
      <c r="L2021">
        <f>(moras__2[[#This Row],[SALARIO]]-AVERAGE(C:C)) / _xlfn.STDEV.P(C:C)</f>
        <v>0.385974842535939</v>
      </c>
      <c r="M2021" t="str">
        <f>IF(ABS(moras__2[[#This Row],[Z-Score de salario]])&gt;1.96, "Atípico", "Normal")</f>
        <v>Normal</v>
      </c>
      <c r="N2021" s="5">
        <f t="shared" si="93"/>
        <v>970529.5</v>
      </c>
      <c r="O2021" s="5">
        <f t="shared" si="94"/>
        <v>37</v>
      </c>
      <c r="P2021" s="5" t="str">
        <f t="shared" si="95"/>
        <v>ASALARIADO</v>
      </c>
      <c r="Q2021" s="5" t="e">
        <f ca="1">IF($H2021="SI", $O2021, _xludf.NA())</f>
        <v>#NAME?</v>
      </c>
      <c r="R2021" s="5">
        <f>IF($H2021="NO",$O2021, _xludf.NA())</f>
        <v>37</v>
      </c>
      <c r="S2021" s="5" t="e">
        <f ca="1">IF($H2021="SI",$N2021, _xludf.NA())</f>
        <v>#NAME?</v>
      </c>
      <c r="T2021" s="5">
        <f>IF($H2021="NO",$N2021, _xludf.NA())</f>
        <v>970529.5</v>
      </c>
    </row>
    <row r="2022" spans="1:20" x14ac:dyDescent="0.3">
      <c r="A2022">
        <v>2021</v>
      </c>
      <c r="B2022" t="s">
        <v>15</v>
      </c>
      <c r="C2022">
        <v>1789161.05</v>
      </c>
      <c r="D2022" t="s">
        <v>10</v>
      </c>
      <c r="E2022" t="s">
        <v>11</v>
      </c>
      <c r="F2022" t="s">
        <v>12</v>
      </c>
      <c r="G2022" t="s">
        <v>13</v>
      </c>
      <c r="H2022" t="s">
        <v>13</v>
      </c>
      <c r="I2022">
        <v>41</v>
      </c>
      <c r="J2022">
        <f>(moras__2[[#This Row],[EDAD]]-AVERAGE(I:I))/ _xlfn.STDEV.P(I:I)</f>
        <v>-6.397191464420586E-2</v>
      </c>
      <c r="K2022" t="str">
        <f>IF(ABS(moras__2[[#This Row],[Z-Score de edad]])&gt;1.96, "Atípico","Normal")</f>
        <v>Normal</v>
      </c>
      <c r="L2022">
        <f>(moras__2[[#This Row],[SALARIO]]-AVERAGE(C:C)) / _xlfn.STDEV.P(C:C)</f>
        <v>1.3954828985862899</v>
      </c>
      <c r="M2022" t="str">
        <f>IF(ABS(moras__2[[#This Row],[Z-Score de salario]])&gt;1.96, "Atípico", "Normal")</f>
        <v>Normal</v>
      </c>
      <c r="N2022" s="5">
        <f t="shared" si="93"/>
        <v>1789161.05</v>
      </c>
      <c r="O2022" s="5">
        <f t="shared" si="94"/>
        <v>41</v>
      </c>
      <c r="P2022" s="5" t="str">
        <f t="shared" si="95"/>
        <v>ASALARIADO</v>
      </c>
      <c r="Q2022" s="5" t="e">
        <f ca="1">IF($H2022="SI", $O2022, _xludf.NA())</f>
        <v>#NAME?</v>
      </c>
      <c r="R2022" s="5">
        <f>IF($H2022="NO",$O2022, _xludf.NA())</f>
        <v>41</v>
      </c>
      <c r="S2022" s="5" t="e">
        <f ca="1">IF($H2022="SI",$N2022, _xludf.NA())</f>
        <v>#NAME?</v>
      </c>
      <c r="T2022" s="5">
        <f>IF($H2022="NO",$N2022, _xludf.NA())</f>
        <v>1789161.05</v>
      </c>
    </row>
    <row r="2023" spans="1:20" x14ac:dyDescent="0.3">
      <c r="A2023">
        <v>2022</v>
      </c>
      <c r="B2023" t="s">
        <v>9</v>
      </c>
      <c r="C2023">
        <v>417000</v>
      </c>
      <c r="D2023" t="s">
        <v>10</v>
      </c>
      <c r="E2023" t="s">
        <v>16</v>
      </c>
      <c r="F2023" t="s">
        <v>12</v>
      </c>
      <c r="G2023" t="s">
        <v>13</v>
      </c>
      <c r="H2023" t="s">
        <v>13</v>
      </c>
      <c r="I2023">
        <v>42</v>
      </c>
      <c r="J2023">
        <f>(moras__2[[#This Row],[EDAD]]-AVERAGE(I:I))/ _xlfn.STDEV.P(I:I)</f>
        <v>6.6104782630796582E-3</v>
      </c>
      <c r="K2023" t="str">
        <f>IF(ABS(moras__2[[#This Row],[Z-Score de edad]])&gt;1.96, "Atípico","Normal")</f>
        <v>Normal</v>
      </c>
      <c r="L2023">
        <f>(moras__2[[#This Row],[SALARIO]]-AVERAGE(C:C)) / _xlfn.STDEV.P(C:C)</f>
        <v>-0.29661855312725366</v>
      </c>
      <c r="M2023" t="str">
        <f>IF(ABS(moras__2[[#This Row],[Z-Score de salario]])&gt;1.96, "Atípico", "Normal")</f>
        <v>Normal</v>
      </c>
      <c r="N2023" s="5">
        <f t="shared" si="93"/>
        <v>417000</v>
      </c>
      <c r="O2023" s="5">
        <f t="shared" si="94"/>
        <v>42</v>
      </c>
      <c r="P2023" s="5" t="str">
        <f t="shared" si="95"/>
        <v>ASALARIADO</v>
      </c>
      <c r="Q2023" s="5" t="e">
        <f ca="1">IF($H2023="SI", $O2023, _xludf.NA())</f>
        <v>#NAME?</v>
      </c>
      <c r="R2023" s="5">
        <f>IF($H2023="NO",$O2023, _xludf.NA())</f>
        <v>42</v>
      </c>
      <c r="S2023" s="5" t="e">
        <f ca="1">IF($H2023="SI",$N2023, _xludf.NA())</f>
        <v>#NAME?</v>
      </c>
      <c r="T2023" s="5">
        <f>IF($H2023="NO",$N2023, _xludf.NA())</f>
        <v>417000</v>
      </c>
    </row>
    <row r="2024" spans="1:20" x14ac:dyDescent="0.3">
      <c r="A2024">
        <v>2023</v>
      </c>
      <c r="B2024" t="s">
        <v>9</v>
      </c>
      <c r="C2024">
        <v>500000</v>
      </c>
      <c r="D2024" t="s">
        <v>18</v>
      </c>
      <c r="E2024" t="s">
        <v>16</v>
      </c>
      <c r="F2024" t="s">
        <v>12</v>
      </c>
      <c r="G2024" t="s">
        <v>13</v>
      </c>
      <c r="H2024" t="s">
        <v>13</v>
      </c>
      <c r="I2024">
        <v>31</v>
      </c>
      <c r="J2024">
        <f>(moras__2[[#This Row],[EDAD]]-AVERAGE(I:I))/ _xlfn.STDEV.P(I:I)</f>
        <v>-0.769795843717061</v>
      </c>
      <c r="K2024" t="str">
        <f>IF(ABS(moras__2[[#This Row],[Z-Score de edad]])&gt;1.96, "Atípico","Normal")</f>
        <v>Normal</v>
      </c>
      <c r="L2024">
        <f>(moras__2[[#This Row],[SALARIO]]-AVERAGE(C:C)) / _xlfn.STDEV.P(C:C)</f>
        <v>-0.19426582966798911</v>
      </c>
      <c r="M2024" t="str">
        <f>IF(ABS(moras__2[[#This Row],[Z-Score de salario]])&gt;1.96, "Atípico", "Normal")</f>
        <v>Normal</v>
      </c>
      <c r="N2024" s="5">
        <f t="shared" si="93"/>
        <v>500000</v>
      </c>
      <c r="O2024" s="5">
        <f t="shared" si="94"/>
        <v>31</v>
      </c>
      <c r="P2024" s="5" t="str">
        <f t="shared" si="95"/>
        <v>TRABAJADOR INDEPENDIENTE</v>
      </c>
      <c r="Q2024" s="5" t="e">
        <f ca="1">IF($H2024="SI", $O2024, _xludf.NA())</f>
        <v>#NAME?</v>
      </c>
      <c r="R2024" s="5">
        <f>IF($H2024="NO",$O2024, _xludf.NA())</f>
        <v>31</v>
      </c>
      <c r="S2024" s="5" t="e">
        <f ca="1">IF($H2024="SI",$N2024, _xludf.NA())</f>
        <v>#NAME?</v>
      </c>
      <c r="T2024" s="5">
        <f>IF($H2024="NO",$N2024, _xludf.NA())</f>
        <v>500000</v>
      </c>
    </row>
    <row r="2025" spans="1:20" x14ac:dyDescent="0.3">
      <c r="A2025">
        <v>2024</v>
      </c>
      <c r="B2025" t="s">
        <v>9</v>
      </c>
      <c r="C2025">
        <v>351360</v>
      </c>
      <c r="D2025" t="s">
        <v>10</v>
      </c>
      <c r="E2025" t="s">
        <v>16</v>
      </c>
      <c r="F2025" t="s">
        <v>12</v>
      </c>
      <c r="G2025" t="s">
        <v>13</v>
      </c>
      <c r="H2025" t="s">
        <v>12</v>
      </c>
      <c r="I2025">
        <v>61</v>
      </c>
      <c r="J2025">
        <f>(moras__2[[#This Row],[EDAD]]-AVERAGE(I:I))/ _xlfn.STDEV.P(I:I)</f>
        <v>1.3476759435015044</v>
      </c>
      <c r="K2025" t="str">
        <f>IF(ABS(moras__2[[#This Row],[Z-Score de edad]])&gt;1.96, "Atípico","Normal")</f>
        <v>Normal</v>
      </c>
      <c r="L2025">
        <f>(moras__2[[#This Row],[SALARIO]]-AVERAGE(C:C)) / _xlfn.STDEV.P(C:C)</f>
        <v>-0.37756352623407446</v>
      </c>
      <c r="M2025" t="str">
        <f>IF(ABS(moras__2[[#This Row],[Z-Score de salario]])&gt;1.96, "Atípico", "Normal")</f>
        <v>Normal</v>
      </c>
      <c r="N2025" s="5">
        <f t="shared" si="93"/>
        <v>351360</v>
      </c>
      <c r="O2025" s="5">
        <f t="shared" si="94"/>
        <v>61</v>
      </c>
      <c r="P2025" s="5" t="str">
        <f t="shared" si="95"/>
        <v>ASALARIADO</v>
      </c>
      <c r="Q2025" s="5">
        <f>IF($H2025="SI", $O2025, _xludf.NA())</f>
        <v>61</v>
      </c>
      <c r="R2025" s="5" t="e">
        <f ca="1">IF($H2025="NO",$O2025, _xludf.NA())</f>
        <v>#NAME?</v>
      </c>
      <c r="S2025" s="5">
        <f>IF($H2025="SI",$N2025, _xludf.NA())</f>
        <v>351360</v>
      </c>
      <c r="T2025" s="5" t="e">
        <f ca="1">IF($H2025="NO",$N2025, _xludf.NA())</f>
        <v>#NAME?</v>
      </c>
    </row>
    <row r="2026" spans="1:20" x14ac:dyDescent="0.3">
      <c r="A2026">
        <v>2025</v>
      </c>
      <c r="B2026" t="s">
        <v>15</v>
      </c>
      <c r="C2026">
        <v>297046</v>
      </c>
      <c r="D2026" t="s">
        <v>17</v>
      </c>
      <c r="E2026" t="s">
        <v>16</v>
      </c>
      <c r="F2026" t="s">
        <v>13</v>
      </c>
      <c r="G2026" t="s">
        <v>13</v>
      </c>
      <c r="H2026" t="s">
        <v>12</v>
      </c>
      <c r="I2026">
        <v>54</v>
      </c>
      <c r="J2026">
        <f>(moras__2[[#This Row],[EDAD]]-AVERAGE(I:I))/ _xlfn.STDEV.P(I:I)</f>
        <v>0.85359919315050581</v>
      </c>
      <c r="K2026" t="str">
        <f>IF(ABS(moras__2[[#This Row],[Z-Score de edad]])&gt;1.96, "Atípico","Normal")</f>
        <v>Normal</v>
      </c>
      <c r="L2026">
        <f>(moras__2[[#This Row],[SALARIO]]-AVERAGE(C:C)) / _xlfn.STDEV.P(C:C)</f>
        <v>-0.44454166866740574</v>
      </c>
      <c r="M2026" t="str">
        <f>IF(ABS(moras__2[[#This Row],[Z-Score de salario]])&gt;1.96, "Atípico", "Normal")</f>
        <v>Normal</v>
      </c>
      <c r="N2026" s="5">
        <f t="shared" si="93"/>
        <v>297046</v>
      </c>
      <c r="O2026" s="5">
        <f t="shared" si="94"/>
        <v>54</v>
      </c>
      <c r="P2026" s="5" t="str">
        <f t="shared" si="95"/>
        <v>ASEGURADO VOLUNTARIO</v>
      </c>
      <c r="Q2026" s="5">
        <f>IF($H2026="SI", $O2026, _xludf.NA())</f>
        <v>54</v>
      </c>
      <c r="R2026" s="5" t="e">
        <f ca="1">IF($H2026="NO",$O2026, _xludf.NA())</f>
        <v>#NAME?</v>
      </c>
      <c r="S2026" s="5">
        <f>IF($H2026="SI",$N2026, _xludf.NA())</f>
        <v>297046</v>
      </c>
      <c r="T2026" s="5" t="e">
        <f ca="1">IF($H2026="NO",$N2026, _xludf.NA())</f>
        <v>#NAME?</v>
      </c>
    </row>
    <row r="2027" spans="1:20" x14ac:dyDescent="0.3">
      <c r="A2027">
        <v>2026</v>
      </c>
      <c r="B2027" t="s">
        <v>15</v>
      </c>
      <c r="C2027">
        <v>297042</v>
      </c>
      <c r="D2027" t="s">
        <v>18</v>
      </c>
      <c r="E2027" t="s">
        <v>16</v>
      </c>
      <c r="F2027" t="s">
        <v>12</v>
      </c>
      <c r="G2027" t="s">
        <v>13</v>
      </c>
      <c r="H2027" t="s">
        <v>13</v>
      </c>
      <c r="I2027">
        <v>25</v>
      </c>
      <c r="J2027">
        <f>(moras__2[[#This Row],[EDAD]]-AVERAGE(I:I))/ _xlfn.STDEV.P(I:I)</f>
        <v>-1.193290201160774</v>
      </c>
      <c r="K2027" t="str">
        <f>IF(ABS(moras__2[[#This Row],[Z-Score de edad]])&gt;1.96, "Atípico","Normal")</f>
        <v>Normal</v>
      </c>
      <c r="L2027">
        <f>(moras__2[[#This Row],[SALARIO]]-AVERAGE(C:C)) / _xlfn.STDEV.P(C:C)</f>
        <v>-0.44454660132877727</v>
      </c>
      <c r="M2027" t="str">
        <f>IF(ABS(moras__2[[#This Row],[Z-Score de salario]])&gt;1.96, "Atípico", "Normal")</f>
        <v>Normal</v>
      </c>
      <c r="N2027" s="5">
        <f t="shared" si="93"/>
        <v>297042</v>
      </c>
      <c r="O2027" s="5">
        <f t="shared" si="94"/>
        <v>25</v>
      </c>
      <c r="P2027" s="5" t="str">
        <f t="shared" si="95"/>
        <v>TRABAJADOR INDEPENDIENTE</v>
      </c>
      <c r="Q2027" s="5" t="e">
        <f ca="1">IF($H2027="SI", $O2027, _xludf.NA())</f>
        <v>#NAME?</v>
      </c>
      <c r="R2027" s="5">
        <f>IF($H2027="NO",$O2027, _xludf.NA())</f>
        <v>25</v>
      </c>
      <c r="S2027" s="5" t="e">
        <f ca="1">IF($H2027="SI",$N2027, _xludf.NA())</f>
        <v>#NAME?</v>
      </c>
      <c r="T2027" s="5">
        <f>IF($H2027="NO",$N2027, _xludf.NA())</f>
        <v>297042</v>
      </c>
    </row>
    <row r="2028" spans="1:20" x14ac:dyDescent="0.3">
      <c r="A2028">
        <v>2027</v>
      </c>
      <c r="B2028" t="s">
        <v>9</v>
      </c>
      <c r="C2028">
        <v>356455</v>
      </c>
      <c r="D2028" t="s">
        <v>18</v>
      </c>
      <c r="E2028" t="s">
        <v>16</v>
      </c>
      <c r="F2028" t="s">
        <v>12</v>
      </c>
      <c r="G2028" t="s">
        <v>13</v>
      </c>
      <c r="H2028" t="s">
        <v>12</v>
      </c>
      <c r="I2028">
        <v>55</v>
      </c>
      <c r="J2028">
        <f>(moras__2[[#This Row],[EDAD]]-AVERAGE(I:I))/ _xlfn.STDEV.P(I:I)</f>
        <v>0.92418158605779133</v>
      </c>
      <c r="K2028" t="str">
        <f>IF(ABS(moras__2[[#This Row],[Z-Score de edad]])&gt;1.96, "Atípico","Normal")</f>
        <v>Normal</v>
      </c>
      <c r="L2028">
        <f>(moras__2[[#This Row],[SALARIO]]-AVERAGE(C:C)) / _xlfn.STDEV.P(C:C)</f>
        <v>-0.37128054881208711</v>
      </c>
      <c r="M2028" t="str">
        <f>IF(ABS(moras__2[[#This Row],[Z-Score de salario]])&gt;1.96, "Atípico", "Normal")</f>
        <v>Normal</v>
      </c>
      <c r="N2028" s="5">
        <f t="shared" si="93"/>
        <v>356455</v>
      </c>
      <c r="O2028" s="5">
        <f t="shared" si="94"/>
        <v>55</v>
      </c>
      <c r="P2028" s="5" t="str">
        <f t="shared" si="95"/>
        <v>TRABAJADOR INDEPENDIENTE</v>
      </c>
      <c r="Q2028" s="5">
        <f>IF($H2028="SI", $O2028, _xludf.NA())</f>
        <v>55</v>
      </c>
      <c r="R2028" s="5" t="e">
        <f ca="1">IF($H2028="NO",$O2028, _xludf.NA())</f>
        <v>#NAME?</v>
      </c>
      <c r="S2028" s="5">
        <f>IF($H2028="SI",$N2028, _xludf.NA())</f>
        <v>356455</v>
      </c>
      <c r="T2028" s="5" t="e">
        <f ca="1">IF($H2028="NO",$N2028, _xludf.NA())</f>
        <v>#NAME?</v>
      </c>
    </row>
    <row r="2029" spans="1:20" x14ac:dyDescent="0.3">
      <c r="A2029">
        <v>2028</v>
      </c>
      <c r="B2029" t="s">
        <v>15</v>
      </c>
      <c r="C2029">
        <v>369338.24</v>
      </c>
      <c r="D2029" t="s">
        <v>10</v>
      </c>
      <c r="E2029" t="s">
        <v>16</v>
      </c>
      <c r="F2029" t="s">
        <v>12</v>
      </c>
      <c r="G2029" t="s">
        <v>13</v>
      </c>
      <c r="H2029" t="s">
        <v>13</v>
      </c>
      <c r="I2029">
        <v>48</v>
      </c>
      <c r="J2029">
        <f>(moras__2[[#This Row],[EDAD]]-AVERAGE(I:I))/ _xlfn.STDEV.P(I:I)</f>
        <v>0.43010483570679275</v>
      </c>
      <c r="K2029" t="str">
        <f>IF(ABS(moras__2[[#This Row],[Z-Score de edad]])&gt;1.96, "Atípico","Normal")</f>
        <v>Normal</v>
      </c>
      <c r="L2029">
        <f>(moras__2[[#This Row],[SALARIO]]-AVERAGE(C:C)) / _xlfn.STDEV.P(C:C)</f>
        <v>-0.35539338374004692</v>
      </c>
      <c r="M2029" t="str">
        <f>IF(ABS(moras__2[[#This Row],[Z-Score de salario]])&gt;1.96, "Atípico", "Normal")</f>
        <v>Normal</v>
      </c>
      <c r="N2029" s="5">
        <f t="shared" si="93"/>
        <v>369338.24</v>
      </c>
      <c r="O2029" s="5">
        <f t="shared" si="94"/>
        <v>48</v>
      </c>
      <c r="P2029" s="5" t="str">
        <f t="shared" si="95"/>
        <v>ASALARIADO</v>
      </c>
      <c r="Q2029" s="5" t="e">
        <f ca="1">IF($H2029="SI", $O2029, _xludf.NA())</f>
        <v>#NAME?</v>
      </c>
      <c r="R2029" s="5">
        <f>IF($H2029="NO",$O2029, _xludf.NA())</f>
        <v>48</v>
      </c>
      <c r="S2029" s="5" t="e">
        <f ca="1">IF($H2029="SI",$N2029, _xludf.NA())</f>
        <v>#NAME?</v>
      </c>
      <c r="T2029" s="5">
        <f>IF($H2029="NO",$N2029, _xludf.NA())</f>
        <v>369338.24</v>
      </c>
    </row>
    <row r="2030" spans="1:20" x14ac:dyDescent="0.3">
      <c r="A2030">
        <v>2029</v>
      </c>
      <c r="B2030" t="s">
        <v>15</v>
      </c>
      <c r="C2030">
        <v>299837</v>
      </c>
      <c r="D2030" t="s">
        <v>17</v>
      </c>
      <c r="E2030" t="s">
        <v>16</v>
      </c>
      <c r="F2030" t="s">
        <v>13</v>
      </c>
      <c r="G2030" t="s">
        <v>12</v>
      </c>
      <c r="H2030" t="s">
        <v>13</v>
      </c>
      <c r="I2030">
        <v>52</v>
      </c>
      <c r="J2030">
        <f>(moras__2[[#This Row],[EDAD]]-AVERAGE(I:I))/ _xlfn.STDEV.P(I:I)</f>
        <v>0.71243440733593477</v>
      </c>
      <c r="K2030" t="str">
        <f>IF(ABS(moras__2[[#This Row],[Z-Score de edad]])&gt;1.96, "Atípico","Normal")</f>
        <v>Normal</v>
      </c>
      <c r="L2030">
        <f>(moras__2[[#This Row],[SALARIO]]-AVERAGE(C:C)) / _xlfn.STDEV.P(C:C)</f>
        <v>-0.44109990419542011</v>
      </c>
      <c r="M2030" t="str">
        <f>IF(ABS(moras__2[[#This Row],[Z-Score de salario]])&gt;1.96, "Atípico", "Normal")</f>
        <v>Normal</v>
      </c>
      <c r="N2030" s="5">
        <f t="shared" si="93"/>
        <v>299837</v>
      </c>
      <c r="O2030" s="5">
        <f t="shared" si="94"/>
        <v>52</v>
      </c>
      <c r="P2030" s="5" t="str">
        <f t="shared" si="95"/>
        <v>ASEGURADO VOLUNTARIO</v>
      </c>
      <c r="Q2030" s="5" t="e">
        <f ca="1">IF($H2030="SI", $O2030, _xludf.NA())</f>
        <v>#NAME?</v>
      </c>
      <c r="R2030" s="5">
        <f>IF($H2030="NO",$O2030, _xludf.NA())</f>
        <v>52</v>
      </c>
      <c r="S2030" s="5" t="e">
        <f ca="1">IF($H2030="SI",$N2030, _xludf.NA())</f>
        <v>#NAME?</v>
      </c>
      <c r="T2030" s="5">
        <f>IF($H2030="NO",$N2030, _xludf.NA())</f>
        <v>299837</v>
      </c>
    </row>
    <row r="2031" spans="1:20" x14ac:dyDescent="0.3">
      <c r="A2031">
        <v>2030</v>
      </c>
      <c r="B2031" t="s">
        <v>15</v>
      </c>
      <c r="C2031">
        <v>267366</v>
      </c>
      <c r="D2031" t="s">
        <v>10</v>
      </c>
      <c r="E2031" t="s">
        <v>16</v>
      </c>
      <c r="F2031" t="s">
        <v>12</v>
      </c>
      <c r="G2031" t="s">
        <v>13</v>
      </c>
      <c r="H2031" t="s">
        <v>13</v>
      </c>
      <c r="I2031">
        <v>27</v>
      </c>
      <c r="J2031">
        <f>(moras__2[[#This Row],[EDAD]]-AVERAGE(I:I))/ _xlfn.STDEV.P(I:I)</f>
        <v>-1.052125415346203</v>
      </c>
      <c r="K2031" t="str">
        <f>IF(ABS(moras__2[[#This Row],[Z-Score de edad]])&gt;1.96, "Atípico","Normal")</f>
        <v>Normal</v>
      </c>
      <c r="L2031">
        <f>(moras__2[[#This Row],[SALARIO]]-AVERAGE(C:C)) / _xlfn.STDEV.P(C:C)</f>
        <v>-0.48114201604416446</v>
      </c>
      <c r="M2031" t="str">
        <f>IF(ABS(moras__2[[#This Row],[Z-Score de salario]])&gt;1.96, "Atípico", "Normal")</f>
        <v>Normal</v>
      </c>
      <c r="N2031" s="5">
        <f t="shared" si="93"/>
        <v>267366</v>
      </c>
      <c r="O2031" s="5">
        <f t="shared" si="94"/>
        <v>27</v>
      </c>
      <c r="P2031" s="5" t="str">
        <f t="shared" si="95"/>
        <v>ASALARIADO</v>
      </c>
      <c r="Q2031" s="5" t="e">
        <f ca="1">IF($H2031="SI", $O2031, _xludf.NA())</f>
        <v>#NAME?</v>
      </c>
      <c r="R2031" s="5">
        <f>IF($H2031="NO",$O2031, _xludf.NA())</f>
        <v>27</v>
      </c>
      <c r="S2031" s="5" t="e">
        <f ca="1">IF($H2031="SI",$N2031, _xludf.NA())</f>
        <v>#NAME?</v>
      </c>
      <c r="T2031" s="5">
        <f>IF($H2031="NO",$N2031, _xludf.NA())</f>
        <v>267366</v>
      </c>
    </row>
    <row r="2032" spans="1:20" x14ac:dyDescent="0.3">
      <c r="A2032">
        <v>2031</v>
      </c>
      <c r="B2032" t="s">
        <v>9</v>
      </c>
      <c r="C2032">
        <v>340000</v>
      </c>
      <c r="D2032" t="s">
        <v>10</v>
      </c>
      <c r="E2032" t="s">
        <v>16</v>
      </c>
      <c r="F2032" t="s">
        <v>12</v>
      </c>
      <c r="G2032" t="s">
        <v>13</v>
      </c>
      <c r="H2032" t="s">
        <v>13</v>
      </c>
      <c r="I2032">
        <v>40</v>
      </c>
      <c r="J2032">
        <f>(moras__2[[#This Row],[EDAD]]-AVERAGE(I:I))/ _xlfn.STDEV.P(I:I)</f>
        <v>-0.13455430755149136</v>
      </c>
      <c r="K2032" t="str">
        <f>IF(ABS(moras__2[[#This Row],[Z-Score de edad]])&gt;1.96, "Atípico","Normal")</f>
        <v>Normal</v>
      </c>
      <c r="L2032">
        <f>(moras__2[[#This Row],[SALARIO]]-AVERAGE(C:C)) / _xlfn.STDEV.P(C:C)</f>
        <v>-0.39157228452922199</v>
      </c>
      <c r="M2032" t="str">
        <f>IF(ABS(moras__2[[#This Row],[Z-Score de salario]])&gt;1.96, "Atípico", "Normal")</f>
        <v>Normal</v>
      </c>
      <c r="N2032" s="5">
        <f t="shared" si="93"/>
        <v>340000</v>
      </c>
      <c r="O2032" s="5">
        <f t="shared" si="94"/>
        <v>40</v>
      </c>
      <c r="P2032" s="5" t="str">
        <f t="shared" si="95"/>
        <v>ASALARIADO</v>
      </c>
      <c r="Q2032" s="5" t="e">
        <f ca="1">IF($H2032="SI", $O2032, _xludf.NA())</f>
        <v>#NAME?</v>
      </c>
      <c r="R2032" s="5">
        <f>IF($H2032="NO",$O2032, _xludf.NA())</f>
        <v>40</v>
      </c>
      <c r="S2032" s="5" t="e">
        <f ca="1">IF($H2032="SI",$N2032, _xludf.NA())</f>
        <v>#NAME?</v>
      </c>
      <c r="T2032" s="5">
        <f>IF($H2032="NO",$N2032, _xludf.NA())</f>
        <v>340000</v>
      </c>
    </row>
    <row r="2033" spans="1:20" x14ac:dyDescent="0.3">
      <c r="A2033">
        <v>2032</v>
      </c>
      <c r="B2033" t="s">
        <v>9</v>
      </c>
      <c r="C2033">
        <v>505930</v>
      </c>
      <c r="D2033" t="s">
        <v>10</v>
      </c>
      <c r="E2033" t="s">
        <v>16</v>
      </c>
      <c r="F2033" t="s">
        <v>12</v>
      </c>
      <c r="G2033" t="s">
        <v>13</v>
      </c>
      <c r="H2033" t="s">
        <v>13</v>
      </c>
      <c r="I2033">
        <v>20</v>
      </c>
      <c r="J2033">
        <f>(moras__2[[#This Row],[EDAD]]-AVERAGE(I:I))/ _xlfn.STDEV.P(I:I)</f>
        <v>-1.5462021656972016</v>
      </c>
      <c r="K2033" t="str">
        <f>IF(ABS(moras__2[[#This Row],[Z-Score de edad]])&gt;1.96, "Atípico","Normal")</f>
        <v>Normal</v>
      </c>
      <c r="L2033">
        <f>(moras__2[[#This Row],[SALARIO]]-AVERAGE(C:C)) / _xlfn.STDEV.P(C:C)</f>
        <v>-0.18695315918469466</v>
      </c>
      <c r="M2033" t="str">
        <f>IF(ABS(moras__2[[#This Row],[Z-Score de salario]])&gt;1.96, "Atípico", "Normal")</f>
        <v>Normal</v>
      </c>
      <c r="N2033" s="5">
        <f t="shared" si="93"/>
        <v>505930</v>
      </c>
      <c r="O2033" s="5">
        <f t="shared" si="94"/>
        <v>20</v>
      </c>
      <c r="P2033" s="5" t="str">
        <f t="shared" si="95"/>
        <v>ASALARIADO</v>
      </c>
      <c r="Q2033" s="5" t="e">
        <f ca="1">IF($H2033="SI", $O2033, _xludf.NA())</f>
        <v>#NAME?</v>
      </c>
      <c r="R2033" s="5">
        <f>IF($H2033="NO",$O2033, _xludf.NA())</f>
        <v>20</v>
      </c>
      <c r="S2033" s="5" t="e">
        <f ca="1">IF($H2033="SI",$N2033, _xludf.NA())</f>
        <v>#NAME?</v>
      </c>
      <c r="T2033" s="5">
        <f>IF($H2033="NO",$N2033, _xludf.NA())</f>
        <v>505930</v>
      </c>
    </row>
    <row r="2034" spans="1:20" x14ac:dyDescent="0.3">
      <c r="A2034">
        <v>2033</v>
      </c>
      <c r="B2034" t="s">
        <v>9</v>
      </c>
      <c r="C2034">
        <v>275658</v>
      </c>
      <c r="D2034" t="s">
        <v>10</v>
      </c>
      <c r="E2034" t="s">
        <v>16</v>
      </c>
      <c r="F2034" t="s">
        <v>12</v>
      </c>
      <c r="G2034" t="s">
        <v>12</v>
      </c>
      <c r="H2034" t="s">
        <v>13</v>
      </c>
      <c r="I2034">
        <v>52</v>
      </c>
      <c r="J2034">
        <f>(moras__2[[#This Row],[EDAD]]-AVERAGE(I:I))/ _xlfn.STDEV.P(I:I)</f>
        <v>0.71243440733593477</v>
      </c>
      <c r="K2034" t="str">
        <f>IF(ABS(moras__2[[#This Row],[Z-Score de edad]])&gt;1.96, "Atípico","Normal")</f>
        <v>Normal</v>
      </c>
      <c r="L2034">
        <f>(moras__2[[#This Row],[SALARIO]]-AVERAGE(C:C)) / _xlfn.STDEV.P(C:C)</f>
        <v>-0.47091660902098109</v>
      </c>
      <c r="M2034" t="str">
        <f>IF(ABS(moras__2[[#This Row],[Z-Score de salario]])&gt;1.96, "Atípico", "Normal")</f>
        <v>Normal</v>
      </c>
      <c r="N2034" s="5">
        <f t="shared" si="93"/>
        <v>275658</v>
      </c>
      <c r="O2034" s="5">
        <f t="shared" si="94"/>
        <v>52</v>
      </c>
      <c r="P2034" s="5" t="str">
        <f t="shared" si="95"/>
        <v>ASALARIADO</v>
      </c>
      <c r="Q2034" s="5" t="e">
        <f ca="1">IF($H2034="SI", $O2034, _xludf.NA())</f>
        <v>#NAME?</v>
      </c>
      <c r="R2034" s="5">
        <f>IF($H2034="NO",$O2034, _xludf.NA())</f>
        <v>52</v>
      </c>
      <c r="S2034" s="5" t="e">
        <f ca="1">IF($H2034="SI",$N2034, _xludf.NA())</f>
        <v>#NAME?</v>
      </c>
      <c r="T2034" s="5">
        <f>IF($H2034="NO",$N2034, _xludf.NA())</f>
        <v>275658</v>
      </c>
    </row>
    <row r="2035" spans="1:20" x14ac:dyDescent="0.3">
      <c r="A2035">
        <v>2034</v>
      </c>
      <c r="B2035" t="s">
        <v>9</v>
      </c>
      <c r="C2035">
        <v>278035</v>
      </c>
      <c r="D2035" t="s">
        <v>18</v>
      </c>
      <c r="E2035" t="s">
        <v>16</v>
      </c>
      <c r="F2035" t="s">
        <v>12</v>
      </c>
      <c r="G2035" t="s">
        <v>13</v>
      </c>
      <c r="H2035" t="s">
        <v>13</v>
      </c>
      <c r="I2035">
        <v>28</v>
      </c>
      <c r="J2035">
        <f>(moras__2[[#This Row],[EDAD]]-AVERAGE(I:I))/ _xlfn.STDEV.P(I:I)</f>
        <v>-0.98154302243891756</v>
      </c>
      <c r="K2035" t="str">
        <f>IF(ABS(moras__2[[#This Row],[Z-Score de edad]])&gt;1.96, "Atípico","Normal")</f>
        <v>Normal</v>
      </c>
      <c r="L2035">
        <f>(moras__2[[#This Row],[SALARIO]]-AVERAGE(C:C)) / _xlfn.STDEV.P(C:C)</f>
        <v>-0.46798537500094889</v>
      </c>
      <c r="M2035" t="str">
        <f>IF(ABS(moras__2[[#This Row],[Z-Score de salario]])&gt;1.96, "Atípico", "Normal")</f>
        <v>Normal</v>
      </c>
      <c r="N2035" s="5">
        <f t="shared" si="93"/>
        <v>278035</v>
      </c>
      <c r="O2035" s="5">
        <f t="shared" si="94"/>
        <v>28</v>
      </c>
      <c r="P2035" s="5" t="str">
        <f t="shared" si="95"/>
        <v>TRABAJADOR INDEPENDIENTE</v>
      </c>
      <c r="Q2035" s="5" t="e">
        <f ca="1">IF($H2035="SI", $O2035, _xludf.NA())</f>
        <v>#NAME?</v>
      </c>
      <c r="R2035" s="5">
        <f>IF($H2035="NO",$O2035, _xludf.NA())</f>
        <v>28</v>
      </c>
      <c r="S2035" s="5" t="e">
        <f ca="1">IF($H2035="SI",$N2035, _xludf.NA())</f>
        <v>#NAME?</v>
      </c>
      <c r="T2035" s="5">
        <f>IF($H2035="NO",$N2035, _xludf.NA())</f>
        <v>278035</v>
      </c>
    </row>
    <row r="2036" spans="1:20" x14ac:dyDescent="0.3">
      <c r="A2036">
        <v>2035</v>
      </c>
      <c r="B2036" t="s">
        <v>15</v>
      </c>
      <c r="C2036">
        <v>1546084</v>
      </c>
      <c r="D2036" t="s">
        <v>10</v>
      </c>
      <c r="E2036" t="s">
        <v>11</v>
      </c>
      <c r="F2036" t="s">
        <v>12</v>
      </c>
      <c r="G2036" t="s">
        <v>13</v>
      </c>
      <c r="H2036" t="s">
        <v>13</v>
      </c>
      <c r="I2036">
        <v>47</v>
      </c>
      <c r="J2036">
        <f>(moras__2[[#This Row],[EDAD]]-AVERAGE(I:I))/ _xlfn.STDEV.P(I:I)</f>
        <v>0.35952244279950724</v>
      </c>
      <c r="K2036" t="str">
        <f>IF(ABS(moras__2[[#This Row],[Z-Score de edad]])&gt;1.96, "Atípico","Normal")</f>
        <v>Normal</v>
      </c>
      <c r="L2036">
        <f>(moras__2[[#This Row],[SALARIO]]-AVERAGE(C:C)) / _xlfn.STDEV.P(C:C)</f>
        <v>1.0957287048761233</v>
      </c>
      <c r="M2036" t="str">
        <f>IF(ABS(moras__2[[#This Row],[Z-Score de salario]])&gt;1.96, "Atípico", "Normal")</f>
        <v>Normal</v>
      </c>
      <c r="N2036" s="5">
        <f t="shared" si="93"/>
        <v>1546084</v>
      </c>
      <c r="O2036" s="5">
        <f t="shared" si="94"/>
        <v>47</v>
      </c>
      <c r="P2036" s="5" t="str">
        <f t="shared" si="95"/>
        <v>ASALARIADO</v>
      </c>
      <c r="Q2036" s="5" t="e">
        <f ca="1">IF($H2036="SI", $O2036, _xludf.NA())</f>
        <v>#NAME?</v>
      </c>
      <c r="R2036" s="5">
        <f>IF($H2036="NO",$O2036, _xludf.NA())</f>
        <v>47</v>
      </c>
      <c r="S2036" s="5" t="e">
        <f ca="1">IF($H2036="SI",$N2036, _xludf.NA())</f>
        <v>#NAME?</v>
      </c>
      <c r="T2036" s="5">
        <f>IF($H2036="NO",$N2036, _xludf.NA())</f>
        <v>1546084</v>
      </c>
    </row>
    <row r="2037" spans="1:20" x14ac:dyDescent="0.3">
      <c r="A2037">
        <v>2036</v>
      </c>
      <c r="B2037" t="s">
        <v>9</v>
      </c>
      <c r="C2037">
        <v>810097</v>
      </c>
      <c r="D2037" t="s">
        <v>10</v>
      </c>
      <c r="E2037" t="s">
        <v>16</v>
      </c>
      <c r="F2037" t="s">
        <v>12</v>
      </c>
      <c r="G2037" t="s">
        <v>13</v>
      </c>
      <c r="H2037" t="s">
        <v>13</v>
      </c>
      <c r="I2037">
        <v>31</v>
      </c>
      <c r="J2037">
        <f>(moras__2[[#This Row],[EDAD]]-AVERAGE(I:I))/ _xlfn.STDEV.P(I:I)</f>
        <v>-0.769795843717061</v>
      </c>
      <c r="K2037" t="str">
        <f>IF(ABS(moras__2[[#This Row],[Z-Score de edad]])&gt;1.96, "Atípico","Normal")</f>
        <v>Normal</v>
      </c>
      <c r="L2037">
        <f>(moras__2[[#This Row],[SALARIO]]-AVERAGE(C:C)) / _xlfn.STDEV.P(C:C)</f>
        <v>0.18813504366390932</v>
      </c>
      <c r="M2037" t="str">
        <f>IF(ABS(moras__2[[#This Row],[Z-Score de salario]])&gt;1.96, "Atípico", "Normal")</f>
        <v>Normal</v>
      </c>
      <c r="N2037" s="5">
        <f t="shared" si="93"/>
        <v>810097</v>
      </c>
      <c r="O2037" s="5">
        <f t="shared" si="94"/>
        <v>31</v>
      </c>
      <c r="P2037" s="5" t="str">
        <f t="shared" si="95"/>
        <v>ASALARIADO</v>
      </c>
      <c r="Q2037" s="5" t="e">
        <f ca="1">IF($H2037="SI", $O2037, _xludf.NA())</f>
        <v>#NAME?</v>
      </c>
      <c r="R2037" s="5">
        <f>IF($H2037="NO",$O2037, _xludf.NA())</f>
        <v>31</v>
      </c>
      <c r="S2037" s="5" t="e">
        <f ca="1">IF($H2037="SI",$N2037, _xludf.NA())</f>
        <v>#NAME?</v>
      </c>
      <c r="T2037" s="5">
        <f>IF($H2037="NO",$N2037, _xludf.NA())</f>
        <v>810097</v>
      </c>
    </row>
    <row r="2038" spans="1:20" x14ac:dyDescent="0.3">
      <c r="A2038">
        <v>2037</v>
      </c>
      <c r="B2038" t="s">
        <v>9</v>
      </c>
      <c r="C2038">
        <v>1068679.67</v>
      </c>
      <c r="D2038" t="s">
        <v>10</v>
      </c>
      <c r="E2038" t="s">
        <v>11</v>
      </c>
      <c r="F2038" t="s">
        <v>12</v>
      </c>
      <c r="G2038" t="s">
        <v>13</v>
      </c>
      <c r="H2038" t="s">
        <v>13</v>
      </c>
      <c r="I2038">
        <v>28</v>
      </c>
      <c r="J2038">
        <f>(moras__2[[#This Row],[EDAD]]-AVERAGE(I:I))/ _xlfn.STDEV.P(I:I)</f>
        <v>-0.98154302243891756</v>
      </c>
      <c r="K2038" t="str">
        <f>IF(ABS(moras__2[[#This Row],[Z-Score de edad]])&gt;1.96, "Atípico","Normal")</f>
        <v>Normal</v>
      </c>
      <c r="L2038">
        <f>(moras__2[[#This Row],[SALARIO]]-AVERAGE(C:C)) / _xlfn.STDEV.P(C:C)</f>
        <v>0.50701023057798478</v>
      </c>
      <c r="M2038" t="str">
        <f>IF(ABS(moras__2[[#This Row],[Z-Score de salario]])&gt;1.96, "Atípico", "Normal")</f>
        <v>Normal</v>
      </c>
      <c r="N2038" s="5">
        <f t="shared" si="93"/>
        <v>1068679.67</v>
      </c>
      <c r="O2038" s="5">
        <f t="shared" si="94"/>
        <v>28</v>
      </c>
      <c r="P2038" s="5" t="str">
        <f t="shared" si="95"/>
        <v>ASALARIADO</v>
      </c>
      <c r="Q2038" s="5" t="e">
        <f ca="1">IF($H2038="SI", $O2038, _xludf.NA())</f>
        <v>#NAME?</v>
      </c>
      <c r="R2038" s="5">
        <f>IF($H2038="NO",$O2038, _xludf.NA())</f>
        <v>28</v>
      </c>
      <c r="S2038" s="5" t="e">
        <f ca="1">IF($H2038="SI",$N2038, _xludf.NA())</f>
        <v>#NAME?</v>
      </c>
      <c r="T2038" s="5">
        <f>IF($H2038="NO",$N2038, _xludf.NA())</f>
        <v>1068679.67</v>
      </c>
    </row>
    <row r="2039" spans="1:20" x14ac:dyDescent="0.3">
      <c r="A2039">
        <v>2038</v>
      </c>
      <c r="B2039" t="s">
        <v>15</v>
      </c>
      <c r="C2039">
        <v>1511481</v>
      </c>
      <c r="D2039" t="s">
        <v>14</v>
      </c>
      <c r="E2039" t="s">
        <v>11</v>
      </c>
      <c r="F2039" t="s">
        <v>12</v>
      </c>
      <c r="G2039" t="s">
        <v>13</v>
      </c>
      <c r="H2039" t="s">
        <v>13</v>
      </c>
      <c r="I2039">
        <v>69</v>
      </c>
      <c r="J2039">
        <f>(moras__2[[#This Row],[EDAD]]-AVERAGE(I:I))/ _xlfn.STDEV.P(I:I)</f>
        <v>1.9123350867597886</v>
      </c>
      <c r="K2039" t="str">
        <f>IF(ABS(moras__2[[#This Row],[Z-Score de edad]])&gt;1.96, "Atípico","Normal")</f>
        <v>Normal</v>
      </c>
      <c r="L2039">
        <f>(moras__2[[#This Row],[SALARIO]]-AVERAGE(C:C)) / _xlfn.STDEV.P(C:C)</f>
        <v>1.0530574845163529</v>
      </c>
      <c r="M2039" t="str">
        <f>IF(ABS(moras__2[[#This Row],[Z-Score de salario]])&gt;1.96, "Atípico", "Normal")</f>
        <v>Normal</v>
      </c>
      <c r="N2039" s="5">
        <f t="shared" si="93"/>
        <v>1511481</v>
      </c>
      <c r="O2039" s="5">
        <f t="shared" si="94"/>
        <v>69</v>
      </c>
      <c r="P2039" s="5" t="str">
        <f t="shared" si="95"/>
        <v>PENSIONADOS EN SU PROPIO SISTEMA</v>
      </c>
      <c r="Q2039" s="5" t="e">
        <f ca="1">IF($H2039="SI", $O2039, _xludf.NA())</f>
        <v>#NAME?</v>
      </c>
      <c r="R2039" s="5">
        <f>IF($H2039="NO",$O2039, _xludf.NA())</f>
        <v>69</v>
      </c>
      <c r="S2039" s="5" t="e">
        <f ca="1">IF($H2039="SI",$N2039, _xludf.NA())</f>
        <v>#NAME?</v>
      </c>
      <c r="T2039" s="5">
        <f>IF($H2039="NO",$N2039, _xludf.NA())</f>
        <v>1511481</v>
      </c>
    </row>
    <row r="2040" spans="1:20" x14ac:dyDescent="0.3">
      <c r="A2040">
        <v>2039</v>
      </c>
      <c r="B2040" t="s">
        <v>9</v>
      </c>
      <c r="C2040">
        <v>360000</v>
      </c>
      <c r="D2040" t="s">
        <v>10</v>
      </c>
      <c r="E2040" t="s">
        <v>16</v>
      </c>
      <c r="F2040" t="s">
        <v>12</v>
      </c>
      <c r="G2040" t="s">
        <v>13</v>
      </c>
      <c r="H2040" t="s">
        <v>13</v>
      </c>
      <c r="I2040">
        <v>49</v>
      </c>
      <c r="J2040">
        <f>(moras__2[[#This Row],[EDAD]]-AVERAGE(I:I))/ _xlfn.STDEV.P(I:I)</f>
        <v>0.50068722861407822</v>
      </c>
      <c r="K2040" t="str">
        <f>IF(ABS(moras__2[[#This Row],[Z-Score de edad]])&gt;1.96, "Atípico","Normal")</f>
        <v>Normal</v>
      </c>
      <c r="L2040">
        <f>(moras__2[[#This Row],[SALARIO]]-AVERAGE(C:C)) / _xlfn.STDEV.P(C:C)</f>
        <v>-0.36690897767156788</v>
      </c>
      <c r="M2040" t="str">
        <f>IF(ABS(moras__2[[#This Row],[Z-Score de salario]])&gt;1.96, "Atípico", "Normal")</f>
        <v>Normal</v>
      </c>
      <c r="N2040" s="5">
        <f t="shared" si="93"/>
        <v>360000</v>
      </c>
      <c r="O2040" s="5">
        <f t="shared" si="94"/>
        <v>49</v>
      </c>
      <c r="P2040" s="5" t="str">
        <f t="shared" si="95"/>
        <v>ASALARIADO</v>
      </c>
      <c r="Q2040" s="5" t="e">
        <f ca="1">IF($H2040="SI", $O2040, _xludf.NA())</f>
        <v>#NAME?</v>
      </c>
      <c r="R2040" s="5">
        <f>IF($H2040="NO",$O2040, _xludf.NA())</f>
        <v>49</v>
      </c>
      <c r="S2040" s="5" t="e">
        <f ca="1">IF($H2040="SI",$N2040, _xludf.NA())</f>
        <v>#NAME?</v>
      </c>
      <c r="T2040" s="5">
        <f>IF($H2040="NO",$N2040, _xludf.NA())</f>
        <v>360000</v>
      </c>
    </row>
    <row r="2041" spans="1:20" x14ac:dyDescent="0.3">
      <c r="A2041">
        <v>2040</v>
      </c>
      <c r="B2041" t="s">
        <v>9</v>
      </c>
      <c r="C2041">
        <v>639148</v>
      </c>
      <c r="D2041" t="s">
        <v>18</v>
      </c>
      <c r="E2041" t="s">
        <v>16</v>
      </c>
      <c r="F2041" t="s">
        <v>12</v>
      </c>
      <c r="G2041" t="s">
        <v>13</v>
      </c>
      <c r="H2041" t="s">
        <v>13</v>
      </c>
      <c r="I2041">
        <v>54</v>
      </c>
      <c r="J2041">
        <f>(moras__2[[#This Row],[EDAD]]-AVERAGE(I:I))/ _xlfn.STDEV.P(I:I)</f>
        <v>0.85359919315050581</v>
      </c>
      <c r="K2041" t="str">
        <f>IF(ABS(moras__2[[#This Row],[Z-Score de edad]])&gt;1.96, "Atípico","Normal")</f>
        <v>Normal</v>
      </c>
      <c r="L2041">
        <f>(moras__2[[#This Row],[SALARIO]]-AVERAGE(C:C)) / _xlfn.STDEV.P(C:C)</f>
        <v>-2.2673338536546354E-2</v>
      </c>
      <c r="M2041" t="str">
        <f>IF(ABS(moras__2[[#This Row],[Z-Score de salario]])&gt;1.96, "Atípico", "Normal")</f>
        <v>Normal</v>
      </c>
      <c r="N2041" s="5">
        <f t="shared" si="93"/>
        <v>639148</v>
      </c>
      <c r="O2041" s="5">
        <f t="shared" si="94"/>
        <v>54</v>
      </c>
      <c r="P2041" s="5" t="str">
        <f t="shared" si="95"/>
        <v>TRABAJADOR INDEPENDIENTE</v>
      </c>
      <c r="Q2041" s="5" t="e">
        <f ca="1">IF($H2041="SI", $O2041, _xludf.NA())</f>
        <v>#NAME?</v>
      </c>
      <c r="R2041" s="5">
        <f>IF($H2041="NO",$O2041, _xludf.NA())</f>
        <v>54</v>
      </c>
      <c r="S2041" s="5" t="e">
        <f ca="1">IF($H2041="SI",$N2041, _xludf.NA())</f>
        <v>#NAME?</v>
      </c>
      <c r="T2041" s="5">
        <f>IF($H2041="NO",$N2041, _xludf.NA())</f>
        <v>639148</v>
      </c>
    </row>
    <row r="2042" spans="1:20" x14ac:dyDescent="0.3">
      <c r="A2042">
        <v>2041</v>
      </c>
      <c r="B2042" t="s">
        <v>9</v>
      </c>
      <c r="C2042">
        <v>300277.90000000002</v>
      </c>
      <c r="D2042" t="s">
        <v>10</v>
      </c>
      <c r="E2042" t="s">
        <v>16</v>
      </c>
      <c r="F2042" t="s">
        <v>12</v>
      </c>
      <c r="G2042" t="s">
        <v>12</v>
      </c>
      <c r="H2042" t="s">
        <v>13</v>
      </c>
      <c r="I2042">
        <v>39</v>
      </c>
      <c r="J2042">
        <f>(moras__2[[#This Row],[EDAD]]-AVERAGE(I:I))/ _xlfn.STDEV.P(I:I)</f>
        <v>-0.20513670045877688</v>
      </c>
      <c r="K2042" t="str">
        <f>IF(ABS(moras__2[[#This Row],[Z-Score de edad]])&gt;1.96, "Atípico","Normal")</f>
        <v>Normal</v>
      </c>
      <c r="L2042">
        <f>(moras__2[[#This Row],[SALARIO]]-AVERAGE(C:C)) / _xlfn.STDEV.P(C:C)</f>
        <v>-0.4405562015957431</v>
      </c>
      <c r="M2042" t="str">
        <f>IF(ABS(moras__2[[#This Row],[Z-Score de salario]])&gt;1.96, "Atípico", "Normal")</f>
        <v>Normal</v>
      </c>
      <c r="N2042" s="5">
        <f t="shared" si="93"/>
        <v>300277.90000000002</v>
      </c>
      <c r="O2042" s="5">
        <f t="shared" si="94"/>
        <v>39</v>
      </c>
      <c r="P2042" s="5" t="str">
        <f t="shared" si="95"/>
        <v>ASALARIADO</v>
      </c>
      <c r="Q2042" s="5" t="e">
        <f ca="1">IF($H2042="SI", $O2042, _xludf.NA())</f>
        <v>#NAME?</v>
      </c>
      <c r="R2042" s="5">
        <f>IF($H2042="NO",$O2042, _xludf.NA())</f>
        <v>39</v>
      </c>
      <c r="S2042" s="5" t="e">
        <f ca="1">IF($H2042="SI",$N2042, _xludf.NA())</f>
        <v>#NAME?</v>
      </c>
      <c r="T2042" s="5">
        <f>IF($H2042="NO",$N2042, _xludf.NA())</f>
        <v>300277.90000000002</v>
      </c>
    </row>
    <row r="2043" spans="1:20" x14ac:dyDescent="0.3">
      <c r="A2043">
        <v>2042</v>
      </c>
      <c r="B2043" t="s">
        <v>9</v>
      </c>
      <c r="C2043">
        <v>505376</v>
      </c>
      <c r="D2043" t="s">
        <v>10</v>
      </c>
      <c r="E2043" t="s">
        <v>11</v>
      </c>
      <c r="F2043" t="s">
        <v>12</v>
      </c>
      <c r="G2043" t="s">
        <v>13</v>
      </c>
      <c r="H2043" t="s">
        <v>12</v>
      </c>
      <c r="I2043">
        <v>29</v>
      </c>
      <c r="J2043">
        <f>(moras__2[[#This Row],[EDAD]]-AVERAGE(I:I))/ _xlfn.STDEV.P(I:I)</f>
        <v>-0.91096062953163204</v>
      </c>
      <c r="K2043" t="str">
        <f>IF(ABS(moras__2[[#This Row],[Z-Score de edad]])&gt;1.96, "Atípico","Normal")</f>
        <v>Normal</v>
      </c>
      <c r="L2043">
        <f>(moras__2[[#This Row],[SALARIO]]-AVERAGE(C:C)) / _xlfn.STDEV.P(C:C)</f>
        <v>-0.18763633278465167</v>
      </c>
      <c r="M2043" t="str">
        <f>IF(ABS(moras__2[[#This Row],[Z-Score de salario]])&gt;1.96, "Atípico", "Normal")</f>
        <v>Normal</v>
      </c>
      <c r="N2043" s="5">
        <f t="shared" si="93"/>
        <v>505376</v>
      </c>
      <c r="O2043" s="5">
        <f t="shared" si="94"/>
        <v>29</v>
      </c>
      <c r="P2043" s="5" t="str">
        <f t="shared" si="95"/>
        <v>ASALARIADO</v>
      </c>
      <c r="Q2043" s="5">
        <f>IF($H2043="SI", $O2043, _xludf.NA())</f>
        <v>29</v>
      </c>
      <c r="R2043" s="5" t="e">
        <f ca="1">IF($H2043="NO",$O2043, _xludf.NA())</f>
        <v>#NAME?</v>
      </c>
      <c r="S2043" s="5">
        <f>IF($H2043="SI",$N2043, _xludf.NA())</f>
        <v>505376</v>
      </c>
      <c r="T2043" s="5" t="e">
        <f ca="1">IF($H2043="NO",$N2043, _xludf.NA())</f>
        <v>#NAME?</v>
      </c>
    </row>
    <row r="2044" spans="1:20" x14ac:dyDescent="0.3">
      <c r="A2044">
        <v>2043</v>
      </c>
      <c r="B2044" t="s">
        <v>15</v>
      </c>
      <c r="C2044">
        <v>26956.799999999999</v>
      </c>
      <c r="D2044" t="s">
        <v>10</v>
      </c>
      <c r="E2044" t="s">
        <v>16</v>
      </c>
      <c r="F2044" t="s">
        <v>12</v>
      </c>
      <c r="G2044" t="s">
        <v>13</v>
      </c>
      <c r="H2044" t="s">
        <v>13</v>
      </c>
      <c r="I2044">
        <v>28</v>
      </c>
      <c r="J2044">
        <f>(moras__2[[#This Row],[EDAD]]-AVERAGE(I:I))/ _xlfn.STDEV.P(I:I)</f>
        <v>-0.98154302243891756</v>
      </c>
      <c r="K2044" t="str">
        <f>IF(ABS(moras__2[[#This Row],[Z-Score de edad]])&gt;1.96, "Atípico","Normal")</f>
        <v>Normal</v>
      </c>
      <c r="L2044">
        <f>(moras__2[[#This Row],[SALARIO]]-AVERAGE(C:C)) / _xlfn.STDEV.P(C:C)</f>
        <v>-0.77760630959432142</v>
      </c>
      <c r="M2044" t="str">
        <f>IF(ABS(moras__2[[#This Row],[Z-Score de salario]])&gt;1.96, "Atípico", "Normal")</f>
        <v>Normal</v>
      </c>
      <c r="N2044" s="5">
        <f t="shared" si="93"/>
        <v>26956.799999999999</v>
      </c>
      <c r="O2044" s="5">
        <f t="shared" si="94"/>
        <v>28</v>
      </c>
      <c r="P2044" s="5" t="str">
        <f t="shared" si="95"/>
        <v>ASALARIADO</v>
      </c>
      <c r="Q2044" s="5" t="e">
        <f ca="1">IF($H2044="SI", $O2044, _xludf.NA())</f>
        <v>#NAME?</v>
      </c>
      <c r="R2044" s="5">
        <f>IF($H2044="NO",$O2044, _xludf.NA())</f>
        <v>28</v>
      </c>
      <c r="S2044" s="5" t="e">
        <f ca="1">IF($H2044="SI",$N2044, _xludf.NA())</f>
        <v>#NAME?</v>
      </c>
      <c r="T2044" s="5">
        <f>IF($H2044="NO",$N2044, _xludf.NA())</f>
        <v>26956.799999999999</v>
      </c>
    </row>
    <row r="2045" spans="1:20" x14ac:dyDescent="0.3">
      <c r="A2045">
        <v>2044</v>
      </c>
      <c r="B2045" t="s">
        <v>9</v>
      </c>
      <c r="C2045">
        <v>366000</v>
      </c>
      <c r="D2045" t="s">
        <v>10</v>
      </c>
      <c r="E2045" t="s">
        <v>16</v>
      </c>
      <c r="F2045" t="s">
        <v>12</v>
      </c>
      <c r="G2045" t="s">
        <v>13</v>
      </c>
      <c r="H2045" t="s">
        <v>13</v>
      </c>
      <c r="I2045">
        <v>51</v>
      </c>
      <c r="J2045">
        <f>(moras__2[[#This Row],[EDAD]]-AVERAGE(I:I))/ _xlfn.STDEV.P(I:I)</f>
        <v>0.64185201442864925</v>
      </c>
      <c r="K2045" t="str">
        <f>IF(ABS(moras__2[[#This Row],[Z-Score de edad]])&gt;1.96, "Atípico","Normal")</f>
        <v>Normal</v>
      </c>
      <c r="L2045">
        <f>(moras__2[[#This Row],[SALARIO]]-AVERAGE(C:C)) / _xlfn.STDEV.P(C:C)</f>
        <v>-0.35950998561427167</v>
      </c>
      <c r="M2045" t="str">
        <f>IF(ABS(moras__2[[#This Row],[Z-Score de salario]])&gt;1.96, "Atípico", "Normal")</f>
        <v>Normal</v>
      </c>
      <c r="N2045" s="5">
        <f t="shared" si="93"/>
        <v>366000</v>
      </c>
      <c r="O2045" s="5">
        <f t="shared" si="94"/>
        <v>51</v>
      </c>
      <c r="P2045" s="5" t="str">
        <f t="shared" si="95"/>
        <v>ASALARIADO</v>
      </c>
      <c r="Q2045" s="5" t="e">
        <f ca="1">IF($H2045="SI", $O2045, _xludf.NA())</f>
        <v>#NAME?</v>
      </c>
      <c r="R2045" s="5">
        <f>IF($H2045="NO",$O2045, _xludf.NA())</f>
        <v>51</v>
      </c>
      <c r="S2045" s="5" t="e">
        <f ca="1">IF($H2045="SI",$N2045, _xludf.NA())</f>
        <v>#NAME?</v>
      </c>
      <c r="T2045" s="5">
        <f>IF($H2045="NO",$N2045, _xludf.NA())</f>
        <v>366000</v>
      </c>
    </row>
    <row r="2046" spans="1:20" x14ac:dyDescent="0.3">
      <c r="A2046">
        <v>2045</v>
      </c>
      <c r="B2046" t="s">
        <v>9</v>
      </c>
      <c r="C2046">
        <v>357240.53</v>
      </c>
      <c r="D2046" t="s">
        <v>10</v>
      </c>
      <c r="E2046" t="s">
        <v>16</v>
      </c>
      <c r="F2046" t="s">
        <v>12</v>
      </c>
      <c r="G2046" t="s">
        <v>13</v>
      </c>
      <c r="H2046" t="s">
        <v>13</v>
      </c>
      <c r="I2046">
        <v>21</v>
      </c>
      <c r="J2046">
        <f>(moras__2[[#This Row],[EDAD]]-AVERAGE(I:I))/ _xlfn.STDEV.P(I:I)</f>
        <v>-1.4756197727899161</v>
      </c>
      <c r="K2046" t="str">
        <f>IF(ABS(moras__2[[#This Row],[Z-Score de edad]])&gt;1.96, "Atípico","Normal")</f>
        <v>Normal</v>
      </c>
      <c r="L2046">
        <f>(moras__2[[#This Row],[SALARIO]]-AVERAGE(C:C)) / _xlfn.STDEV.P(C:C)</f>
        <v>-0.37031186044029241</v>
      </c>
      <c r="M2046" t="str">
        <f>IF(ABS(moras__2[[#This Row],[Z-Score de salario]])&gt;1.96, "Atípico", "Normal")</f>
        <v>Normal</v>
      </c>
      <c r="N2046" s="5">
        <f t="shared" si="93"/>
        <v>357240.53</v>
      </c>
      <c r="O2046" s="5">
        <f t="shared" si="94"/>
        <v>21</v>
      </c>
      <c r="P2046" s="5" t="str">
        <f t="shared" si="95"/>
        <v>ASALARIADO</v>
      </c>
      <c r="Q2046" s="5" t="e">
        <f ca="1">IF($H2046="SI", $O2046, _xludf.NA())</f>
        <v>#NAME?</v>
      </c>
      <c r="R2046" s="5">
        <f>IF($H2046="NO",$O2046, _xludf.NA())</f>
        <v>21</v>
      </c>
      <c r="S2046" s="5" t="e">
        <f ca="1">IF($H2046="SI",$N2046, _xludf.NA())</f>
        <v>#NAME?</v>
      </c>
      <c r="T2046" s="5">
        <f>IF($H2046="NO",$N2046, _xludf.NA())</f>
        <v>357240.53</v>
      </c>
    </row>
    <row r="2047" spans="1:20" x14ac:dyDescent="0.3">
      <c r="A2047">
        <v>2046</v>
      </c>
      <c r="B2047" t="s">
        <v>9</v>
      </c>
      <c r="C2047">
        <v>310124</v>
      </c>
      <c r="D2047" t="s">
        <v>18</v>
      </c>
      <c r="E2047" t="s">
        <v>16</v>
      </c>
      <c r="F2047" t="s">
        <v>12</v>
      </c>
      <c r="G2047" t="s">
        <v>13</v>
      </c>
      <c r="H2047" t="s">
        <v>12</v>
      </c>
      <c r="I2047">
        <v>66</v>
      </c>
      <c r="J2047">
        <f>(moras__2[[#This Row],[EDAD]]-AVERAGE(I:I))/ _xlfn.STDEV.P(I:I)</f>
        <v>1.700587908037932</v>
      </c>
      <c r="K2047" t="str">
        <f>IF(ABS(moras__2[[#This Row],[Z-Score de edad]])&gt;1.96, "Atípico","Normal")</f>
        <v>Normal</v>
      </c>
      <c r="L2047">
        <f>(moras__2[[#This Row],[SALARIO]]-AVERAGE(C:C)) / _xlfn.STDEV.P(C:C)</f>
        <v>-0.42841433231318576</v>
      </c>
      <c r="M2047" t="str">
        <f>IF(ABS(moras__2[[#This Row],[Z-Score de salario]])&gt;1.96, "Atípico", "Normal")</f>
        <v>Normal</v>
      </c>
      <c r="N2047" s="5">
        <f t="shared" si="93"/>
        <v>310124</v>
      </c>
      <c r="O2047" s="5">
        <f t="shared" si="94"/>
        <v>66</v>
      </c>
      <c r="P2047" s="5" t="str">
        <f t="shared" si="95"/>
        <v>TRABAJADOR INDEPENDIENTE</v>
      </c>
      <c r="Q2047" s="5">
        <f>IF($H2047="SI", $O2047, _xludf.NA())</f>
        <v>66</v>
      </c>
      <c r="R2047" s="5" t="e">
        <f ca="1">IF($H2047="NO",$O2047, _xludf.NA())</f>
        <v>#NAME?</v>
      </c>
      <c r="S2047" s="5">
        <f>IF($H2047="SI",$N2047, _xludf.NA())</f>
        <v>310124</v>
      </c>
      <c r="T2047" s="5" t="e">
        <f ca="1">IF($H2047="NO",$N2047, _xludf.NA())</f>
        <v>#NAME?</v>
      </c>
    </row>
    <row r="2048" spans="1:20" x14ac:dyDescent="0.3">
      <c r="A2048">
        <v>2047</v>
      </c>
      <c r="B2048" t="s">
        <v>9</v>
      </c>
      <c r="C2048">
        <v>505875.11</v>
      </c>
      <c r="D2048" t="s">
        <v>10</v>
      </c>
      <c r="E2048" t="s">
        <v>16</v>
      </c>
      <c r="F2048" t="s">
        <v>12</v>
      </c>
      <c r="G2048" t="s">
        <v>13</v>
      </c>
      <c r="H2048" t="s">
        <v>13</v>
      </c>
      <c r="I2048">
        <v>29</v>
      </c>
      <c r="J2048">
        <f>(moras__2[[#This Row],[EDAD]]-AVERAGE(I:I))/ _xlfn.STDEV.P(I:I)</f>
        <v>-0.91096062953163204</v>
      </c>
      <c r="K2048" t="str">
        <f>IF(ABS(moras__2[[#This Row],[Z-Score de edad]])&gt;1.96, "Atípico","Normal")</f>
        <v>Normal</v>
      </c>
      <c r="L2048">
        <f>(moras__2[[#This Row],[SALARIO]]-AVERAGE(C:C)) / _xlfn.STDEV.P(C:C)</f>
        <v>-0.1870208476303655</v>
      </c>
      <c r="M2048" t="str">
        <f>IF(ABS(moras__2[[#This Row],[Z-Score de salario]])&gt;1.96, "Atípico", "Normal")</f>
        <v>Normal</v>
      </c>
      <c r="N2048" s="5">
        <f t="shared" si="93"/>
        <v>505875.11</v>
      </c>
      <c r="O2048" s="5">
        <f t="shared" si="94"/>
        <v>29</v>
      </c>
      <c r="P2048" s="5" t="str">
        <f t="shared" si="95"/>
        <v>ASALARIADO</v>
      </c>
      <c r="Q2048" s="5" t="e">
        <f ca="1">IF($H2048="SI", $O2048, _xludf.NA())</f>
        <v>#NAME?</v>
      </c>
      <c r="R2048" s="5">
        <f>IF($H2048="NO",$O2048, _xludf.NA())</f>
        <v>29</v>
      </c>
      <c r="S2048" s="5" t="e">
        <f ca="1">IF($H2048="SI",$N2048, _xludf.NA())</f>
        <v>#NAME?</v>
      </c>
      <c r="T2048" s="5">
        <f>IF($H2048="NO",$N2048, _xludf.NA())</f>
        <v>505875.11</v>
      </c>
    </row>
    <row r="2049" spans="1:20" x14ac:dyDescent="0.3">
      <c r="A2049">
        <v>2048</v>
      </c>
      <c r="B2049" t="s">
        <v>9</v>
      </c>
      <c r="C2049">
        <v>344041.81</v>
      </c>
      <c r="D2049" t="s">
        <v>10</v>
      </c>
      <c r="E2049" t="s">
        <v>16</v>
      </c>
      <c r="F2049" t="s">
        <v>12</v>
      </c>
      <c r="G2049" t="s">
        <v>13</v>
      </c>
      <c r="H2049" t="s">
        <v>13</v>
      </c>
      <c r="I2049">
        <v>23</v>
      </c>
      <c r="J2049">
        <f>(moras__2[[#This Row],[EDAD]]-AVERAGE(I:I))/ _xlfn.STDEV.P(I:I)</f>
        <v>-1.334454986975345</v>
      </c>
      <c r="K2049" t="str">
        <f>IF(ABS(moras__2[[#This Row],[Z-Score de edad]])&gt;1.96, "Atípico","Normal")</f>
        <v>Normal</v>
      </c>
      <c r="L2049">
        <f>(moras__2[[#This Row],[SALARIO]]-AVERAGE(C:C)) / _xlfn.STDEV.P(C:C)</f>
        <v>-0.38658806451470529</v>
      </c>
      <c r="M2049" t="str">
        <f>IF(ABS(moras__2[[#This Row],[Z-Score de salario]])&gt;1.96, "Atípico", "Normal")</f>
        <v>Normal</v>
      </c>
      <c r="N2049" s="5">
        <f t="shared" si="93"/>
        <v>344041.81</v>
      </c>
      <c r="O2049" s="5">
        <f t="shared" si="94"/>
        <v>23</v>
      </c>
      <c r="P2049" s="5" t="str">
        <f t="shared" si="95"/>
        <v>ASALARIADO</v>
      </c>
      <c r="Q2049" s="5" t="e">
        <f ca="1">IF($H2049="SI", $O2049, _xludf.NA())</f>
        <v>#NAME?</v>
      </c>
      <c r="R2049" s="5">
        <f>IF($H2049="NO",$O2049, _xludf.NA())</f>
        <v>23</v>
      </c>
      <c r="S2049" s="5" t="e">
        <f ca="1">IF($H2049="SI",$N2049, _xludf.NA())</f>
        <v>#NAME?</v>
      </c>
      <c r="T2049" s="5">
        <f>IF($H2049="NO",$N2049, _xludf.NA())</f>
        <v>344041.81</v>
      </c>
    </row>
    <row r="2050" spans="1:20" x14ac:dyDescent="0.3">
      <c r="A2050">
        <v>2049</v>
      </c>
      <c r="B2050" t="s">
        <v>15</v>
      </c>
      <c r="C2050">
        <v>731044</v>
      </c>
      <c r="D2050" t="s">
        <v>10</v>
      </c>
      <c r="E2050" t="s">
        <v>11</v>
      </c>
      <c r="F2050" t="s">
        <v>12</v>
      </c>
      <c r="G2050" t="s">
        <v>13</v>
      </c>
      <c r="H2050" t="s">
        <v>12</v>
      </c>
      <c r="I2050">
        <v>36</v>
      </c>
      <c r="J2050">
        <f>(moras__2[[#This Row],[EDAD]]-AVERAGE(I:I))/ _xlfn.STDEV.P(I:I)</f>
        <v>-0.41688387918063341</v>
      </c>
      <c r="K2050" t="str">
        <f>IF(ABS(moras__2[[#This Row],[Z-Score de edad]])&gt;1.96, "Atípico","Normal")</f>
        <v>Normal</v>
      </c>
      <c r="L2050">
        <f>(moras__2[[#This Row],[SALARIO]]-AVERAGE(C:C)) / _xlfn.STDEV.P(C:C)</f>
        <v>9.0649623813002775E-2</v>
      </c>
      <c r="M2050" t="str">
        <f>IF(ABS(moras__2[[#This Row],[Z-Score de salario]])&gt;1.96, "Atípico", "Normal")</f>
        <v>Normal</v>
      </c>
      <c r="N2050" s="5">
        <f t="shared" si="93"/>
        <v>731044</v>
      </c>
      <c r="O2050" s="5">
        <f t="shared" si="94"/>
        <v>36</v>
      </c>
      <c r="P2050" s="5" t="str">
        <f t="shared" si="95"/>
        <v>ASALARIADO</v>
      </c>
      <c r="Q2050" s="5">
        <f>IF($H2050="SI", $O2050, _xludf.NA())</f>
        <v>36</v>
      </c>
      <c r="R2050" s="5" t="e">
        <f ca="1">IF($H2050="NO",$O2050, _xludf.NA())</f>
        <v>#NAME?</v>
      </c>
      <c r="S2050" s="5">
        <f>IF($H2050="SI",$N2050, _xludf.NA())</f>
        <v>731044</v>
      </c>
      <c r="T2050" s="5" t="e">
        <f ca="1">IF($H2050="NO",$N2050, _xludf.NA())</f>
        <v>#NAME?</v>
      </c>
    </row>
    <row r="2051" spans="1:20" x14ac:dyDescent="0.3">
      <c r="A2051">
        <v>2050</v>
      </c>
      <c r="B2051" t="s">
        <v>15</v>
      </c>
      <c r="C2051">
        <v>3026789.5</v>
      </c>
      <c r="D2051" t="s">
        <v>10</v>
      </c>
      <c r="E2051" t="s">
        <v>11</v>
      </c>
      <c r="F2051" t="s">
        <v>12</v>
      </c>
      <c r="G2051" t="s">
        <v>13</v>
      </c>
      <c r="H2051" t="s">
        <v>13</v>
      </c>
      <c r="I2051">
        <v>58</v>
      </c>
      <c r="J2051">
        <f>(moras__2[[#This Row],[EDAD]]-AVERAGE(I:I))/ _xlfn.STDEV.P(I:I)</f>
        <v>1.1359287647796479</v>
      </c>
      <c r="K2051" t="str">
        <f>IF(ABS(moras__2[[#This Row],[Z-Score de edad]])&gt;1.96, "Atípico","Normal")</f>
        <v>Normal</v>
      </c>
      <c r="L2051">
        <f>(moras__2[[#This Row],[SALARIO]]-AVERAGE(C:C)) / _xlfn.STDEV.P(C:C)</f>
        <v>2.9216834104919314</v>
      </c>
      <c r="M2051" t="str">
        <f>IF(ABS(moras__2[[#This Row],[Z-Score de salario]])&gt;1.96, "Atípico", "Normal")</f>
        <v>Atípico</v>
      </c>
      <c r="N2051" s="5">
        <f t="shared" ref="N2051:N2114" si="96">IF(ISBLANK(C2051),  MEDIAN($C$2:$C$5001), C2051)</f>
        <v>3026789.5</v>
      </c>
      <c r="O2051" s="5">
        <f t="shared" ref="O2051:O2114" si="97">IF(ISBLANK(I2051), MEDIAN($I$2:$I$5001), I2051)</f>
        <v>58</v>
      </c>
      <c r="P2051" s="5" t="str">
        <f t="shared" ref="P2051:P2114" si="98">IF(ISBLANK(D2051), "ASALARIADO", D2051)</f>
        <v>ASALARIADO</v>
      </c>
      <c r="Q2051" s="5" t="e">
        <f ca="1">IF($H2051="SI", $O2051, _xludf.NA())</f>
        <v>#NAME?</v>
      </c>
      <c r="R2051" s="5">
        <f>IF($H2051="NO",$O2051, _xludf.NA())</f>
        <v>58</v>
      </c>
      <c r="S2051" s="5" t="e">
        <f ca="1">IF($H2051="SI",$N2051, _xludf.NA())</f>
        <v>#NAME?</v>
      </c>
      <c r="T2051" s="5">
        <f>IF($H2051="NO",$N2051, _xludf.NA())</f>
        <v>3026789.5</v>
      </c>
    </row>
    <row r="2052" spans="1:20" x14ac:dyDescent="0.3">
      <c r="A2052">
        <v>2051</v>
      </c>
      <c r="B2052" t="s">
        <v>15</v>
      </c>
      <c r="C2052">
        <v>791106.77</v>
      </c>
      <c r="D2052" t="s">
        <v>10</v>
      </c>
      <c r="E2052" t="s">
        <v>16</v>
      </c>
      <c r="F2052" t="s">
        <v>12</v>
      </c>
      <c r="G2052" t="s">
        <v>13</v>
      </c>
      <c r="H2052" t="s">
        <v>13</v>
      </c>
      <c r="I2052">
        <v>48</v>
      </c>
      <c r="J2052">
        <f>(moras__2[[#This Row],[EDAD]]-AVERAGE(I:I))/ _xlfn.STDEV.P(I:I)</f>
        <v>0.43010483570679275</v>
      </c>
      <c r="K2052" t="str">
        <f>IF(ABS(moras__2[[#This Row],[Z-Score de edad]])&gt;1.96, "Atípico","Normal")</f>
        <v>Normal</v>
      </c>
      <c r="L2052">
        <f>(moras__2[[#This Row],[SALARIO]]-AVERAGE(C:C)) / _xlfn.STDEV.P(C:C)</f>
        <v>0.16471695017453789</v>
      </c>
      <c r="M2052" t="str">
        <f>IF(ABS(moras__2[[#This Row],[Z-Score de salario]])&gt;1.96, "Atípico", "Normal")</f>
        <v>Normal</v>
      </c>
      <c r="N2052" s="5">
        <f t="shared" si="96"/>
        <v>791106.77</v>
      </c>
      <c r="O2052" s="5">
        <f t="shared" si="97"/>
        <v>48</v>
      </c>
      <c r="P2052" s="5" t="str">
        <f t="shared" si="98"/>
        <v>ASALARIADO</v>
      </c>
      <c r="Q2052" s="5" t="e">
        <f ca="1">IF($H2052="SI", $O2052, _xludf.NA())</f>
        <v>#NAME?</v>
      </c>
      <c r="R2052" s="5">
        <f>IF($H2052="NO",$O2052, _xludf.NA())</f>
        <v>48</v>
      </c>
      <c r="S2052" s="5" t="e">
        <f ca="1">IF($H2052="SI",$N2052, _xludf.NA())</f>
        <v>#NAME?</v>
      </c>
      <c r="T2052" s="5">
        <f>IF($H2052="NO",$N2052, _xludf.NA())</f>
        <v>791106.77</v>
      </c>
    </row>
    <row r="2053" spans="1:20" x14ac:dyDescent="0.3">
      <c r="A2053">
        <v>2052</v>
      </c>
      <c r="B2053" t="s">
        <v>15</v>
      </c>
      <c r="C2053">
        <v>112068.94</v>
      </c>
      <c r="D2053" t="s">
        <v>14</v>
      </c>
      <c r="E2053" t="s">
        <v>11</v>
      </c>
      <c r="F2053" t="s">
        <v>12</v>
      </c>
      <c r="G2053" t="s">
        <v>13</v>
      </c>
      <c r="H2053" t="s">
        <v>13</v>
      </c>
      <c r="I2053">
        <v>68</v>
      </c>
      <c r="J2053">
        <f>(moras__2[[#This Row],[EDAD]]-AVERAGE(I:I))/ _xlfn.STDEV.P(I:I)</f>
        <v>1.8417526938525031</v>
      </c>
      <c r="K2053" t="str">
        <f>IF(ABS(moras__2[[#This Row],[Z-Score de edad]])&gt;1.96, "Atípico","Normal")</f>
        <v>Normal</v>
      </c>
      <c r="L2053">
        <f>(moras__2[[#This Row],[SALARIO]]-AVERAGE(C:C)) / _xlfn.STDEV.P(C:C)</f>
        <v>-0.67264896828774068</v>
      </c>
      <c r="M2053" t="str">
        <f>IF(ABS(moras__2[[#This Row],[Z-Score de salario]])&gt;1.96, "Atípico", "Normal")</f>
        <v>Normal</v>
      </c>
      <c r="N2053" s="5">
        <f t="shared" si="96"/>
        <v>112068.94</v>
      </c>
      <c r="O2053" s="5">
        <f t="shared" si="97"/>
        <v>68</v>
      </c>
      <c r="P2053" s="5" t="str">
        <f t="shared" si="98"/>
        <v>PENSIONADOS EN SU PROPIO SISTEMA</v>
      </c>
      <c r="Q2053" s="5" t="e">
        <f ca="1">IF($H2053="SI", $O2053, _xludf.NA())</f>
        <v>#NAME?</v>
      </c>
      <c r="R2053" s="5">
        <f>IF($H2053="NO",$O2053, _xludf.NA())</f>
        <v>68</v>
      </c>
      <c r="S2053" s="5" t="e">
        <f ca="1">IF($H2053="SI",$N2053, _xludf.NA())</f>
        <v>#NAME?</v>
      </c>
      <c r="T2053" s="5">
        <f>IF($H2053="NO",$N2053, _xludf.NA())</f>
        <v>112068.94</v>
      </c>
    </row>
    <row r="2054" spans="1:20" x14ac:dyDescent="0.3">
      <c r="A2054">
        <v>2053</v>
      </c>
      <c r="B2054" t="s">
        <v>9</v>
      </c>
      <c r="C2054">
        <v>297046</v>
      </c>
      <c r="D2054" t="s">
        <v>17</v>
      </c>
      <c r="E2054" t="s">
        <v>16</v>
      </c>
      <c r="F2054" t="s">
        <v>12</v>
      </c>
      <c r="G2054" t="s">
        <v>13</v>
      </c>
      <c r="H2054" t="s">
        <v>12</v>
      </c>
      <c r="I2054">
        <v>31</v>
      </c>
      <c r="J2054">
        <f>(moras__2[[#This Row],[EDAD]]-AVERAGE(I:I))/ _xlfn.STDEV.P(I:I)</f>
        <v>-0.769795843717061</v>
      </c>
      <c r="K2054" t="str">
        <f>IF(ABS(moras__2[[#This Row],[Z-Score de edad]])&gt;1.96, "Atípico","Normal")</f>
        <v>Normal</v>
      </c>
      <c r="L2054">
        <f>(moras__2[[#This Row],[SALARIO]]-AVERAGE(C:C)) / _xlfn.STDEV.P(C:C)</f>
        <v>-0.44454166866740574</v>
      </c>
      <c r="M2054" t="str">
        <f>IF(ABS(moras__2[[#This Row],[Z-Score de salario]])&gt;1.96, "Atípico", "Normal")</f>
        <v>Normal</v>
      </c>
      <c r="N2054" s="5">
        <f t="shared" si="96"/>
        <v>297046</v>
      </c>
      <c r="O2054" s="5">
        <f t="shared" si="97"/>
        <v>31</v>
      </c>
      <c r="P2054" s="5" t="str">
        <f t="shared" si="98"/>
        <v>ASEGURADO VOLUNTARIO</v>
      </c>
      <c r="Q2054" s="5">
        <f>IF($H2054="SI", $O2054, _xludf.NA())</f>
        <v>31</v>
      </c>
      <c r="R2054" s="5" t="e">
        <f ca="1">IF($H2054="NO",$O2054, _xludf.NA())</f>
        <v>#NAME?</v>
      </c>
      <c r="S2054" s="5">
        <f>IF($H2054="SI",$N2054, _xludf.NA())</f>
        <v>297046</v>
      </c>
      <c r="T2054" s="5" t="e">
        <f ca="1">IF($H2054="NO",$N2054, _xludf.NA())</f>
        <v>#NAME?</v>
      </c>
    </row>
    <row r="2055" spans="1:20" x14ac:dyDescent="0.3">
      <c r="A2055">
        <v>2054</v>
      </c>
      <c r="B2055" t="s">
        <v>15</v>
      </c>
      <c r="C2055">
        <v>2024000</v>
      </c>
      <c r="D2055" t="s">
        <v>10</v>
      </c>
      <c r="E2055" t="s">
        <v>16</v>
      </c>
      <c r="F2055" t="s">
        <v>12</v>
      </c>
      <c r="G2055" t="s">
        <v>13</v>
      </c>
      <c r="H2055" t="s">
        <v>13</v>
      </c>
      <c r="I2055">
        <v>26</v>
      </c>
      <c r="J2055">
        <f>(moras__2[[#This Row],[EDAD]]-AVERAGE(I:I))/ _xlfn.STDEV.P(I:I)</f>
        <v>-1.1227078082534885</v>
      </c>
      <c r="K2055" t="str">
        <f>IF(ABS(moras__2[[#This Row],[Z-Score de edad]])&gt;1.96, "Atípico","Normal")</f>
        <v>Normal</v>
      </c>
      <c r="L2055">
        <f>(moras__2[[#This Row],[SALARIO]]-AVERAGE(C:C)) / _xlfn.STDEV.P(C:C)</f>
        <v>1.6850781528852545</v>
      </c>
      <c r="M2055" t="str">
        <f>IF(ABS(moras__2[[#This Row],[Z-Score de salario]])&gt;1.96, "Atípico", "Normal")</f>
        <v>Normal</v>
      </c>
      <c r="N2055" s="5">
        <f t="shared" si="96"/>
        <v>2024000</v>
      </c>
      <c r="O2055" s="5">
        <f t="shared" si="97"/>
        <v>26</v>
      </c>
      <c r="P2055" s="5" t="str">
        <f t="shared" si="98"/>
        <v>ASALARIADO</v>
      </c>
      <c r="Q2055" s="5" t="e">
        <f ca="1">IF($H2055="SI", $O2055, _xludf.NA())</f>
        <v>#NAME?</v>
      </c>
      <c r="R2055" s="5">
        <f>IF($H2055="NO",$O2055, _xludf.NA())</f>
        <v>26</v>
      </c>
      <c r="S2055" s="5" t="e">
        <f ca="1">IF($H2055="SI",$N2055, _xludf.NA())</f>
        <v>#NAME?</v>
      </c>
      <c r="T2055" s="5">
        <f>IF($H2055="NO",$N2055, _xludf.NA())</f>
        <v>2024000</v>
      </c>
    </row>
    <row r="2056" spans="1:20" x14ac:dyDescent="0.3">
      <c r="A2056">
        <v>2055</v>
      </c>
      <c r="B2056" t="s">
        <v>15</v>
      </c>
      <c r="C2056">
        <v>220000</v>
      </c>
      <c r="D2056" t="s">
        <v>10</v>
      </c>
      <c r="E2056" t="s">
        <v>16</v>
      </c>
      <c r="F2056" t="s">
        <v>12</v>
      </c>
      <c r="G2056" t="s">
        <v>13</v>
      </c>
      <c r="H2056" t="s">
        <v>13</v>
      </c>
      <c r="I2056">
        <v>24</v>
      </c>
      <c r="J2056">
        <f>(moras__2[[#This Row],[EDAD]]-AVERAGE(I:I))/ _xlfn.STDEV.P(I:I)</f>
        <v>-1.2638725940680595</v>
      </c>
      <c r="K2056" t="str">
        <f>IF(ABS(moras__2[[#This Row],[Z-Score de edad]])&gt;1.96, "Atípico","Normal")</f>
        <v>Normal</v>
      </c>
      <c r="L2056">
        <f>(moras__2[[#This Row],[SALARIO]]-AVERAGE(C:C)) / _xlfn.STDEV.P(C:C)</f>
        <v>-0.53955212567514677</v>
      </c>
      <c r="M2056" t="str">
        <f>IF(ABS(moras__2[[#This Row],[Z-Score de salario]])&gt;1.96, "Atípico", "Normal")</f>
        <v>Normal</v>
      </c>
      <c r="N2056" s="5">
        <f t="shared" si="96"/>
        <v>220000</v>
      </c>
      <c r="O2056" s="5">
        <f t="shared" si="97"/>
        <v>24</v>
      </c>
      <c r="P2056" s="5" t="str">
        <f t="shared" si="98"/>
        <v>ASALARIADO</v>
      </c>
      <c r="Q2056" s="5" t="e">
        <f ca="1">IF($H2056="SI", $O2056, _xludf.NA())</f>
        <v>#NAME?</v>
      </c>
      <c r="R2056" s="5">
        <f>IF($H2056="NO",$O2056, _xludf.NA())</f>
        <v>24</v>
      </c>
      <c r="S2056" s="5" t="e">
        <f ca="1">IF($H2056="SI",$N2056, _xludf.NA())</f>
        <v>#NAME?</v>
      </c>
      <c r="T2056" s="5">
        <f>IF($H2056="NO",$N2056, _xludf.NA())</f>
        <v>220000</v>
      </c>
    </row>
    <row r="2057" spans="1:20" x14ac:dyDescent="0.3">
      <c r="A2057">
        <v>2056</v>
      </c>
      <c r="B2057" t="s">
        <v>9</v>
      </c>
      <c r="C2057">
        <v>297659</v>
      </c>
      <c r="D2057" t="s">
        <v>18</v>
      </c>
      <c r="E2057" t="s">
        <v>16</v>
      </c>
      <c r="F2057" t="s">
        <v>12</v>
      </c>
      <c r="G2057" t="s">
        <v>13</v>
      </c>
      <c r="H2057" t="s">
        <v>13</v>
      </c>
      <c r="I2057">
        <v>60</v>
      </c>
      <c r="J2057">
        <f>(moras__2[[#This Row],[EDAD]]-AVERAGE(I:I))/ _xlfn.STDEV.P(I:I)</f>
        <v>1.2770935505942189</v>
      </c>
      <c r="K2057" t="str">
        <f>IF(ABS(moras__2[[#This Row],[Z-Score de edad]])&gt;1.96, "Atípico","Normal")</f>
        <v>Normal</v>
      </c>
      <c r="L2057">
        <f>(moras__2[[#This Row],[SALARIO]]-AVERAGE(C:C)) / _xlfn.STDEV.P(C:C)</f>
        <v>-0.44378573831221868</v>
      </c>
      <c r="M2057" t="str">
        <f>IF(ABS(moras__2[[#This Row],[Z-Score de salario]])&gt;1.96, "Atípico", "Normal")</f>
        <v>Normal</v>
      </c>
      <c r="N2057" s="5">
        <f t="shared" si="96"/>
        <v>297659</v>
      </c>
      <c r="O2057" s="5">
        <f t="shared" si="97"/>
        <v>60</v>
      </c>
      <c r="P2057" s="5" t="str">
        <f t="shared" si="98"/>
        <v>TRABAJADOR INDEPENDIENTE</v>
      </c>
      <c r="Q2057" s="5" t="e">
        <f ca="1">IF($H2057="SI", $O2057, _xludf.NA())</f>
        <v>#NAME?</v>
      </c>
      <c r="R2057" s="5">
        <f>IF($H2057="NO",$O2057, _xludf.NA())</f>
        <v>60</v>
      </c>
      <c r="S2057" s="5" t="e">
        <f ca="1">IF($H2057="SI",$N2057, _xludf.NA())</f>
        <v>#NAME?</v>
      </c>
      <c r="T2057" s="5">
        <f>IF($H2057="NO",$N2057, _xludf.NA())</f>
        <v>297659</v>
      </c>
    </row>
    <row r="2058" spans="1:20" x14ac:dyDescent="0.3">
      <c r="A2058">
        <v>2057</v>
      </c>
      <c r="B2058" t="s">
        <v>15</v>
      </c>
      <c r="C2058">
        <v>1286116</v>
      </c>
      <c r="D2058" t="s">
        <v>10</v>
      </c>
      <c r="E2058" t="s">
        <v>11</v>
      </c>
      <c r="F2058" t="s">
        <v>12</v>
      </c>
      <c r="G2058" t="s">
        <v>13</v>
      </c>
      <c r="H2058" t="s">
        <v>12</v>
      </c>
      <c r="I2058">
        <v>51</v>
      </c>
      <c r="J2058">
        <f>(moras__2[[#This Row],[EDAD]]-AVERAGE(I:I))/ _xlfn.STDEV.P(I:I)</f>
        <v>0.64185201442864925</v>
      </c>
      <c r="K2058" t="str">
        <f>IF(ABS(moras__2[[#This Row],[Z-Score de edad]])&gt;1.96, "Atípico","Normal")</f>
        <v>Normal</v>
      </c>
      <c r="L2058">
        <f>(moras__2[[#This Row],[SALARIO]]-AVERAGE(C:C)) / _xlfn.STDEV.P(C:C)</f>
        <v>0.775145177017592</v>
      </c>
      <c r="M2058" t="str">
        <f>IF(ABS(moras__2[[#This Row],[Z-Score de salario]])&gt;1.96, "Atípico", "Normal")</f>
        <v>Normal</v>
      </c>
      <c r="N2058" s="5">
        <f t="shared" si="96"/>
        <v>1286116</v>
      </c>
      <c r="O2058" s="5">
        <f t="shared" si="97"/>
        <v>51</v>
      </c>
      <c r="P2058" s="5" t="str">
        <f t="shared" si="98"/>
        <v>ASALARIADO</v>
      </c>
      <c r="Q2058" s="5">
        <f>IF($H2058="SI", $O2058, _xludf.NA())</f>
        <v>51</v>
      </c>
      <c r="R2058" s="5" t="e">
        <f ca="1">IF($H2058="NO",$O2058, _xludf.NA())</f>
        <v>#NAME?</v>
      </c>
      <c r="S2058" s="5">
        <f>IF($H2058="SI",$N2058, _xludf.NA())</f>
        <v>1286116</v>
      </c>
      <c r="T2058" s="5" t="e">
        <f ca="1">IF($H2058="NO",$N2058, _xludf.NA())</f>
        <v>#NAME?</v>
      </c>
    </row>
    <row r="2059" spans="1:20" x14ac:dyDescent="0.3">
      <c r="A2059">
        <v>2058</v>
      </c>
      <c r="B2059" t="s">
        <v>9</v>
      </c>
      <c r="C2059">
        <v>180800</v>
      </c>
      <c r="D2059" t="s">
        <v>10</v>
      </c>
      <c r="E2059" t="s">
        <v>16</v>
      </c>
      <c r="F2059" t="s">
        <v>12</v>
      </c>
      <c r="G2059" t="s">
        <v>13</v>
      </c>
      <c r="H2059" t="s">
        <v>12</v>
      </c>
      <c r="I2059">
        <v>35</v>
      </c>
      <c r="J2059">
        <f>(moras__2[[#This Row],[EDAD]]-AVERAGE(I:I))/ _xlfn.STDEV.P(I:I)</f>
        <v>-0.48746627208791893</v>
      </c>
      <c r="K2059" t="str">
        <f>IF(ABS(moras__2[[#This Row],[Z-Score de edad]])&gt;1.96, "Atípico","Normal")</f>
        <v>Normal</v>
      </c>
      <c r="L2059">
        <f>(moras__2[[#This Row],[SALARIO]]-AVERAGE(C:C)) / _xlfn.STDEV.P(C:C)</f>
        <v>-0.58789220711614876</v>
      </c>
      <c r="M2059" t="str">
        <f>IF(ABS(moras__2[[#This Row],[Z-Score de salario]])&gt;1.96, "Atípico", "Normal")</f>
        <v>Normal</v>
      </c>
      <c r="N2059" s="5">
        <f t="shared" si="96"/>
        <v>180800</v>
      </c>
      <c r="O2059" s="5">
        <f t="shared" si="97"/>
        <v>35</v>
      </c>
      <c r="P2059" s="5" t="str">
        <f t="shared" si="98"/>
        <v>ASALARIADO</v>
      </c>
      <c r="Q2059" s="5">
        <f>IF($H2059="SI", $O2059, _xludf.NA())</f>
        <v>35</v>
      </c>
      <c r="R2059" s="5" t="e">
        <f ca="1">IF($H2059="NO",$O2059, _xludf.NA())</f>
        <v>#NAME?</v>
      </c>
      <c r="S2059" s="5">
        <f>IF($H2059="SI",$N2059, _xludf.NA())</f>
        <v>180800</v>
      </c>
      <c r="T2059" s="5" t="e">
        <f ca="1">IF($H2059="NO",$N2059, _xludf.NA())</f>
        <v>#NAME?</v>
      </c>
    </row>
    <row r="2060" spans="1:20" x14ac:dyDescent="0.3">
      <c r="A2060">
        <v>2059</v>
      </c>
      <c r="B2060" t="s">
        <v>9</v>
      </c>
      <c r="C2060">
        <v>334141</v>
      </c>
      <c r="D2060" t="s">
        <v>18</v>
      </c>
      <c r="E2060" t="s">
        <v>16</v>
      </c>
      <c r="F2060" t="s">
        <v>12</v>
      </c>
      <c r="G2060" t="s">
        <v>13</v>
      </c>
      <c r="H2060" t="s">
        <v>12</v>
      </c>
      <c r="I2060">
        <v>38</v>
      </c>
      <c r="J2060">
        <f>(moras__2[[#This Row],[EDAD]]-AVERAGE(I:I))/ _xlfn.STDEV.P(I:I)</f>
        <v>-0.27571909336606237</v>
      </c>
      <c r="K2060" t="str">
        <f>IF(ABS(moras__2[[#This Row],[Z-Score de edad]])&gt;1.96, "Atípico","Normal")</f>
        <v>Normal</v>
      </c>
      <c r="L2060">
        <f>(moras__2[[#This Row],[SALARIO]]-AVERAGE(C:C)) / _xlfn.STDEV.P(C:C)</f>
        <v>-0.39879740027317179</v>
      </c>
      <c r="M2060" t="str">
        <f>IF(ABS(moras__2[[#This Row],[Z-Score de salario]])&gt;1.96, "Atípico", "Normal")</f>
        <v>Normal</v>
      </c>
      <c r="N2060" s="5">
        <f t="shared" si="96"/>
        <v>334141</v>
      </c>
      <c r="O2060" s="5">
        <f t="shared" si="97"/>
        <v>38</v>
      </c>
      <c r="P2060" s="5" t="str">
        <f t="shared" si="98"/>
        <v>TRABAJADOR INDEPENDIENTE</v>
      </c>
      <c r="Q2060" s="5">
        <f>IF($H2060="SI", $O2060, _xludf.NA())</f>
        <v>38</v>
      </c>
      <c r="R2060" s="5" t="e">
        <f ca="1">IF($H2060="NO",$O2060, _xludf.NA())</f>
        <v>#NAME?</v>
      </c>
      <c r="S2060" s="5">
        <f>IF($H2060="SI",$N2060, _xludf.NA())</f>
        <v>334141</v>
      </c>
      <c r="T2060" s="5" t="e">
        <f ca="1">IF($H2060="NO",$N2060, _xludf.NA())</f>
        <v>#NAME?</v>
      </c>
    </row>
    <row r="2061" spans="1:20" x14ac:dyDescent="0.3">
      <c r="A2061">
        <v>2060</v>
      </c>
      <c r="B2061" t="s">
        <v>15</v>
      </c>
      <c r="C2061">
        <v>356549.6</v>
      </c>
      <c r="D2061" t="s">
        <v>10</v>
      </c>
      <c r="E2061" t="s">
        <v>16</v>
      </c>
      <c r="F2061" t="s">
        <v>12</v>
      </c>
      <c r="G2061" t="s">
        <v>13</v>
      </c>
      <c r="H2061" t="s">
        <v>12</v>
      </c>
      <c r="I2061">
        <v>43</v>
      </c>
      <c r="J2061">
        <f>(moras__2[[#This Row],[EDAD]]-AVERAGE(I:I))/ _xlfn.STDEV.P(I:I)</f>
        <v>7.7192871170365177E-2</v>
      </c>
      <c r="K2061" t="str">
        <f>IF(ABS(moras__2[[#This Row],[Z-Score de edad]])&gt;1.96, "Atípico","Normal")</f>
        <v>Normal</v>
      </c>
      <c r="L2061">
        <f>(moras__2[[#This Row],[SALARIO]]-AVERAGE(C:C)) / _xlfn.STDEV.P(C:C)</f>
        <v>-0.37116389137065042</v>
      </c>
      <c r="M2061" t="str">
        <f>IF(ABS(moras__2[[#This Row],[Z-Score de salario]])&gt;1.96, "Atípico", "Normal")</f>
        <v>Normal</v>
      </c>
      <c r="N2061" s="5">
        <f t="shared" si="96"/>
        <v>356549.6</v>
      </c>
      <c r="O2061" s="5">
        <f t="shared" si="97"/>
        <v>43</v>
      </c>
      <c r="P2061" s="5" t="str">
        <f t="shared" si="98"/>
        <v>ASALARIADO</v>
      </c>
      <c r="Q2061" s="5">
        <f>IF($H2061="SI", $O2061, _xludf.NA())</f>
        <v>43</v>
      </c>
      <c r="R2061" s="5" t="e">
        <f ca="1">IF($H2061="NO",$O2061, _xludf.NA())</f>
        <v>#NAME?</v>
      </c>
      <c r="S2061" s="5">
        <f>IF($H2061="SI",$N2061, _xludf.NA())</f>
        <v>356549.6</v>
      </c>
      <c r="T2061" s="5" t="e">
        <f ca="1">IF($H2061="NO",$N2061, _xludf.NA())</f>
        <v>#NAME?</v>
      </c>
    </row>
    <row r="2062" spans="1:20" x14ac:dyDescent="0.3">
      <c r="A2062">
        <v>2061</v>
      </c>
      <c r="B2062" t="s">
        <v>9</v>
      </c>
      <c r="C2062">
        <v>526441.80000000005</v>
      </c>
      <c r="D2062" t="s">
        <v>10</v>
      </c>
      <c r="E2062" t="s">
        <v>16</v>
      </c>
      <c r="F2062" t="s">
        <v>12</v>
      </c>
      <c r="G2062" t="s">
        <v>13</v>
      </c>
      <c r="H2062" t="s">
        <v>13</v>
      </c>
      <c r="I2062">
        <v>43</v>
      </c>
      <c r="J2062">
        <f>(moras__2[[#This Row],[EDAD]]-AVERAGE(I:I))/ _xlfn.STDEV.P(I:I)</f>
        <v>7.7192871170365177E-2</v>
      </c>
      <c r="K2062" t="str">
        <f>IF(ABS(moras__2[[#This Row],[Z-Score de edad]])&gt;1.96, "Atípico","Normal")</f>
        <v>Normal</v>
      </c>
      <c r="L2062">
        <f>(moras__2[[#This Row],[SALARIO]]-AVERAGE(C:C)) / _xlfn.STDEV.P(C:C)</f>
        <v>-0.16165871830455311</v>
      </c>
      <c r="M2062" t="str">
        <f>IF(ABS(moras__2[[#This Row],[Z-Score de salario]])&gt;1.96, "Atípico", "Normal")</f>
        <v>Normal</v>
      </c>
      <c r="N2062" s="5">
        <f t="shared" si="96"/>
        <v>526441.80000000005</v>
      </c>
      <c r="O2062" s="5">
        <f t="shared" si="97"/>
        <v>43</v>
      </c>
      <c r="P2062" s="5" t="str">
        <f t="shared" si="98"/>
        <v>ASALARIADO</v>
      </c>
      <c r="Q2062" s="5" t="e">
        <f ca="1">IF($H2062="SI", $O2062, _xludf.NA())</f>
        <v>#NAME?</v>
      </c>
      <c r="R2062" s="5">
        <f>IF($H2062="NO",$O2062, _xludf.NA())</f>
        <v>43</v>
      </c>
      <c r="S2062" s="5" t="e">
        <f ca="1">IF($H2062="SI",$N2062, _xludf.NA())</f>
        <v>#NAME?</v>
      </c>
      <c r="T2062" s="5">
        <f>IF($H2062="NO",$N2062, _xludf.NA())</f>
        <v>526441.80000000005</v>
      </c>
    </row>
    <row r="2063" spans="1:20" x14ac:dyDescent="0.3">
      <c r="A2063">
        <v>2062</v>
      </c>
      <c r="B2063" t="s">
        <v>15</v>
      </c>
      <c r="C2063">
        <v>297046</v>
      </c>
      <c r="D2063" t="s">
        <v>17</v>
      </c>
      <c r="E2063" t="s">
        <v>16</v>
      </c>
      <c r="F2063" t="s">
        <v>12</v>
      </c>
      <c r="G2063" t="s">
        <v>13</v>
      </c>
      <c r="H2063" t="s">
        <v>13</v>
      </c>
      <c r="I2063">
        <v>30</v>
      </c>
      <c r="J2063">
        <f>(moras__2[[#This Row],[EDAD]]-AVERAGE(I:I))/ _xlfn.STDEV.P(I:I)</f>
        <v>-0.84037823662434652</v>
      </c>
      <c r="K2063" t="str">
        <f>IF(ABS(moras__2[[#This Row],[Z-Score de edad]])&gt;1.96, "Atípico","Normal")</f>
        <v>Normal</v>
      </c>
      <c r="L2063">
        <f>(moras__2[[#This Row],[SALARIO]]-AVERAGE(C:C)) / _xlfn.STDEV.P(C:C)</f>
        <v>-0.44454166866740574</v>
      </c>
      <c r="M2063" t="str">
        <f>IF(ABS(moras__2[[#This Row],[Z-Score de salario]])&gt;1.96, "Atípico", "Normal")</f>
        <v>Normal</v>
      </c>
      <c r="N2063" s="5">
        <f t="shared" si="96"/>
        <v>297046</v>
      </c>
      <c r="O2063" s="5">
        <f t="shared" si="97"/>
        <v>30</v>
      </c>
      <c r="P2063" s="5" t="str">
        <f t="shared" si="98"/>
        <v>ASEGURADO VOLUNTARIO</v>
      </c>
      <c r="Q2063" s="5" t="e">
        <f ca="1">IF($H2063="SI", $O2063, _xludf.NA())</f>
        <v>#NAME?</v>
      </c>
      <c r="R2063" s="5">
        <f>IF($H2063="NO",$O2063, _xludf.NA())</f>
        <v>30</v>
      </c>
      <c r="S2063" s="5" t="e">
        <f ca="1">IF($H2063="SI",$N2063, _xludf.NA())</f>
        <v>#NAME?</v>
      </c>
      <c r="T2063" s="5">
        <f>IF($H2063="NO",$N2063, _xludf.NA())</f>
        <v>297046</v>
      </c>
    </row>
    <row r="2064" spans="1:20" x14ac:dyDescent="0.3">
      <c r="A2064">
        <v>2063</v>
      </c>
      <c r="B2064" t="s">
        <v>15</v>
      </c>
      <c r="C2064">
        <v>269640.95</v>
      </c>
      <c r="D2064" t="s">
        <v>10</v>
      </c>
      <c r="E2064" t="s">
        <v>16</v>
      </c>
      <c r="F2064" t="s">
        <v>12</v>
      </c>
      <c r="G2064" t="s">
        <v>13</v>
      </c>
      <c r="H2064" t="s">
        <v>13</v>
      </c>
      <c r="I2064">
        <v>26</v>
      </c>
      <c r="J2064">
        <f>(moras__2[[#This Row],[EDAD]]-AVERAGE(I:I))/ _xlfn.STDEV.P(I:I)</f>
        <v>-1.1227078082534885</v>
      </c>
      <c r="K2064" t="str">
        <f>IF(ABS(moras__2[[#This Row],[Z-Score de edad]])&gt;1.96, "Atípico","Normal")</f>
        <v>Normal</v>
      </c>
      <c r="L2064">
        <f>(moras__2[[#This Row],[SALARIO]]-AVERAGE(C:C)) / _xlfn.STDEV.P(C:C)</f>
        <v>-0.47833662654737347</v>
      </c>
      <c r="M2064" t="str">
        <f>IF(ABS(moras__2[[#This Row],[Z-Score de salario]])&gt;1.96, "Atípico", "Normal")</f>
        <v>Normal</v>
      </c>
      <c r="N2064" s="5">
        <f t="shared" si="96"/>
        <v>269640.95</v>
      </c>
      <c r="O2064" s="5">
        <f t="shared" si="97"/>
        <v>26</v>
      </c>
      <c r="P2064" s="5" t="str">
        <f t="shared" si="98"/>
        <v>ASALARIADO</v>
      </c>
      <c r="Q2064" s="5" t="e">
        <f ca="1">IF($H2064="SI", $O2064, _xludf.NA())</f>
        <v>#NAME?</v>
      </c>
      <c r="R2064" s="5">
        <f>IF($H2064="NO",$O2064, _xludf.NA())</f>
        <v>26</v>
      </c>
      <c r="S2064" s="5" t="e">
        <f ca="1">IF($H2064="SI",$N2064, _xludf.NA())</f>
        <v>#NAME?</v>
      </c>
      <c r="T2064" s="5">
        <f>IF($H2064="NO",$N2064, _xludf.NA())</f>
        <v>269640.95</v>
      </c>
    </row>
    <row r="2065" spans="1:20" x14ac:dyDescent="0.3">
      <c r="A2065">
        <v>2064</v>
      </c>
      <c r="B2065" t="s">
        <v>9</v>
      </c>
      <c r="C2065">
        <v>601793</v>
      </c>
      <c r="D2065" t="s">
        <v>10</v>
      </c>
      <c r="E2065" t="s">
        <v>11</v>
      </c>
      <c r="F2065" t="s">
        <v>12</v>
      </c>
      <c r="G2065" t="s">
        <v>13</v>
      </c>
      <c r="H2065" t="s">
        <v>13</v>
      </c>
      <c r="I2065">
        <v>58</v>
      </c>
      <c r="J2065">
        <f>(moras__2[[#This Row],[EDAD]]-AVERAGE(I:I))/ _xlfn.STDEV.P(I:I)</f>
        <v>1.1359287647796479</v>
      </c>
      <c r="K2065" t="str">
        <f>IF(ABS(moras__2[[#This Row],[Z-Score de edad]])&gt;1.96, "Atípico","Normal")</f>
        <v>Normal</v>
      </c>
      <c r="L2065">
        <f>(moras__2[[#This Row],[SALARIO]]-AVERAGE(C:C)) / _xlfn.STDEV.P(C:C)</f>
        <v>-6.8738229919929825E-2</v>
      </c>
      <c r="M2065" t="str">
        <f>IF(ABS(moras__2[[#This Row],[Z-Score de salario]])&gt;1.96, "Atípico", "Normal")</f>
        <v>Normal</v>
      </c>
      <c r="N2065" s="5">
        <f t="shared" si="96"/>
        <v>601793</v>
      </c>
      <c r="O2065" s="5">
        <f t="shared" si="97"/>
        <v>58</v>
      </c>
      <c r="P2065" s="5" t="str">
        <f t="shared" si="98"/>
        <v>ASALARIADO</v>
      </c>
      <c r="Q2065" s="5" t="e">
        <f ca="1">IF($H2065="SI", $O2065, _xludf.NA())</f>
        <v>#NAME?</v>
      </c>
      <c r="R2065" s="5">
        <f>IF($H2065="NO",$O2065, _xludf.NA())</f>
        <v>58</v>
      </c>
      <c r="S2065" s="5" t="e">
        <f ca="1">IF($H2065="SI",$N2065, _xludf.NA())</f>
        <v>#NAME?</v>
      </c>
      <c r="T2065" s="5">
        <f>IF($H2065="NO",$N2065, _xludf.NA())</f>
        <v>601793</v>
      </c>
    </row>
    <row r="2066" spans="1:20" x14ac:dyDescent="0.3">
      <c r="A2066">
        <v>2065</v>
      </c>
      <c r="B2066" t="s">
        <v>15</v>
      </c>
      <c r="C2066">
        <v>1000000</v>
      </c>
      <c r="D2066" t="s">
        <v>10</v>
      </c>
      <c r="E2066" t="s">
        <v>16</v>
      </c>
      <c r="F2066" t="s">
        <v>12</v>
      </c>
      <c r="G2066" t="s">
        <v>13</v>
      </c>
      <c r="H2066" t="s">
        <v>13</v>
      </c>
      <c r="I2066">
        <v>23</v>
      </c>
      <c r="J2066">
        <f>(moras__2[[#This Row],[EDAD]]-AVERAGE(I:I))/ _xlfn.STDEV.P(I:I)</f>
        <v>-1.334454986975345</v>
      </c>
      <c r="K2066" t="str">
        <f>IF(ABS(moras__2[[#This Row],[Z-Score de edad]])&gt;1.96, "Atípico","Normal")</f>
        <v>Normal</v>
      </c>
      <c r="L2066">
        <f>(moras__2[[#This Row],[SALARIO]]-AVERAGE(C:C)) / _xlfn.STDEV.P(C:C)</f>
        <v>0.42231684177336382</v>
      </c>
      <c r="M2066" t="str">
        <f>IF(ABS(moras__2[[#This Row],[Z-Score de salario]])&gt;1.96, "Atípico", "Normal")</f>
        <v>Normal</v>
      </c>
      <c r="N2066" s="5">
        <f t="shared" si="96"/>
        <v>1000000</v>
      </c>
      <c r="O2066" s="5">
        <f t="shared" si="97"/>
        <v>23</v>
      </c>
      <c r="P2066" s="5" t="str">
        <f t="shared" si="98"/>
        <v>ASALARIADO</v>
      </c>
      <c r="Q2066" s="5" t="e">
        <f ca="1">IF($H2066="SI", $O2066, _xludf.NA())</f>
        <v>#NAME?</v>
      </c>
      <c r="R2066" s="5">
        <f>IF($H2066="NO",$O2066, _xludf.NA())</f>
        <v>23</v>
      </c>
      <c r="S2066" s="5" t="e">
        <f ca="1">IF($H2066="SI",$N2066, _xludf.NA())</f>
        <v>#NAME?</v>
      </c>
      <c r="T2066" s="5">
        <f>IF($H2066="NO",$N2066, _xludf.NA())</f>
        <v>1000000</v>
      </c>
    </row>
    <row r="2067" spans="1:20" x14ac:dyDescent="0.3">
      <c r="A2067">
        <v>2066</v>
      </c>
      <c r="B2067" t="s">
        <v>9</v>
      </c>
      <c r="C2067">
        <v>255672</v>
      </c>
      <c r="D2067" t="s">
        <v>10</v>
      </c>
      <c r="E2067" t="s">
        <v>16</v>
      </c>
      <c r="F2067" t="s">
        <v>12</v>
      </c>
      <c r="G2067" t="s">
        <v>13</v>
      </c>
      <c r="H2067" t="s">
        <v>13</v>
      </c>
      <c r="I2067">
        <v>50</v>
      </c>
      <c r="J2067">
        <f>(moras__2[[#This Row],[EDAD]]-AVERAGE(I:I))/ _xlfn.STDEV.P(I:I)</f>
        <v>0.57126962152136374</v>
      </c>
      <c r="K2067" t="str">
        <f>IF(ABS(moras__2[[#This Row],[Z-Score de edad]])&gt;1.96, "Atípico","Normal")</f>
        <v>Normal</v>
      </c>
      <c r="L2067">
        <f>(moras__2[[#This Row],[SALARIO]]-AVERAGE(C:C)) / _xlfn.STDEV.P(C:C)</f>
        <v>-0.49556265156383483</v>
      </c>
      <c r="M2067" t="str">
        <f>IF(ABS(moras__2[[#This Row],[Z-Score de salario]])&gt;1.96, "Atípico", "Normal")</f>
        <v>Normal</v>
      </c>
      <c r="N2067" s="5">
        <f t="shared" si="96"/>
        <v>255672</v>
      </c>
      <c r="O2067" s="5">
        <f t="shared" si="97"/>
        <v>50</v>
      </c>
      <c r="P2067" s="5" t="str">
        <f t="shared" si="98"/>
        <v>ASALARIADO</v>
      </c>
      <c r="Q2067" s="5" t="e">
        <f ca="1">IF($H2067="SI", $O2067, _xludf.NA())</f>
        <v>#NAME?</v>
      </c>
      <c r="R2067" s="5">
        <f>IF($H2067="NO",$O2067, _xludf.NA())</f>
        <v>50</v>
      </c>
      <c r="S2067" s="5" t="e">
        <f ca="1">IF($H2067="SI",$N2067, _xludf.NA())</f>
        <v>#NAME?</v>
      </c>
      <c r="T2067" s="5">
        <f>IF($H2067="NO",$N2067, _xludf.NA())</f>
        <v>255672</v>
      </c>
    </row>
    <row r="2068" spans="1:20" x14ac:dyDescent="0.3">
      <c r="A2068">
        <v>2067</v>
      </c>
      <c r="B2068" t="s">
        <v>9</v>
      </c>
      <c r="C2068">
        <v>69361.600000000006</v>
      </c>
      <c r="D2068" t="s">
        <v>10</v>
      </c>
      <c r="E2068" t="s">
        <v>16</v>
      </c>
      <c r="F2068" t="s">
        <v>12</v>
      </c>
      <c r="G2068" t="s">
        <v>13</v>
      </c>
      <c r="H2068" t="s">
        <v>13</v>
      </c>
      <c r="I2068">
        <v>60</v>
      </c>
      <c r="J2068">
        <f>(moras__2[[#This Row],[EDAD]]-AVERAGE(I:I))/ _xlfn.STDEV.P(I:I)</f>
        <v>1.2770935505942189</v>
      </c>
      <c r="K2068" t="str">
        <f>IF(ABS(moras__2[[#This Row],[Z-Score de edad]])&gt;1.96, "Atípico","Normal")</f>
        <v>Normal</v>
      </c>
      <c r="L2068">
        <f>(moras__2[[#This Row],[SALARIO]]-AVERAGE(C:C)) / _xlfn.STDEV.P(C:C)</f>
        <v>-0.72531417986244895</v>
      </c>
      <c r="M2068" t="str">
        <f>IF(ABS(moras__2[[#This Row],[Z-Score de salario]])&gt;1.96, "Atípico", "Normal")</f>
        <v>Normal</v>
      </c>
      <c r="N2068" s="5">
        <f t="shared" si="96"/>
        <v>69361.600000000006</v>
      </c>
      <c r="O2068" s="5">
        <f t="shared" si="97"/>
        <v>60</v>
      </c>
      <c r="P2068" s="5" t="str">
        <f t="shared" si="98"/>
        <v>ASALARIADO</v>
      </c>
      <c r="Q2068" s="5" t="e">
        <f ca="1">IF($H2068="SI", $O2068, _xludf.NA())</f>
        <v>#NAME?</v>
      </c>
      <c r="R2068" s="5">
        <f>IF($H2068="NO",$O2068, _xludf.NA())</f>
        <v>60</v>
      </c>
      <c r="S2068" s="5" t="e">
        <f ca="1">IF($H2068="SI",$N2068, _xludf.NA())</f>
        <v>#NAME?</v>
      </c>
      <c r="T2068" s="5">
        <f>IF($H2068="NO",$N2068, _xludf.NA())</f>
        <v>69361.600000000006</v>
      </c>
    </row>
    <row r="2069" spans="1:20" x14ac:dyDescent="0.3">
      <c r="A2069">
        <v>2068</v>
      </c>
      <c r="B2069" t="s">
        <v>9</v>
      </c>
      <c r="C2069">
        <v>326749</v>
      </c>
      <c r="D2069" t="s">
        <v>18</v>
      </c>
      <c r="E2069" t="s">
        <v>16</v>
      </c>
      <c r="F2069" t="s">
        <v>12</v>
      </c>
      <c r="G2069" t="s">
        <v>13</v>
      </c>
      <c r="H2069" t="s">
        <v>12</v>
      </c>
      <c r="I2069">
        <v>36</v>
      </c>
      <c r="J2069">
        <f>(moras__2[[#This Row],[EDAD]]-AVERAGE(I:I))/ _xlfn.STDEV.P(I:I)</f>
        <v>-0.41688387918063341</v>
      </c>
      <c r="K2069" t="str">
        <f>IF(ABS(moras__2[[#This Row],[Z-Score de edad]])&gt;1.96, "Atípico","Normal")</f>
        <v>Normal</v>
      </c>
      <c r="L2069">
        <f>(moras__2[[#This Row],[SALARIO]]-AVERAGE(C:C)) / _xlfn.STDEV.P(C:C)</f>
        <v>-0.40791295848776077</v>
      </c>
      <c r="M2069" t="str">
        <f>IF(ABS(moras__2[[#This Row],[Z-Score de salario]])&gt;1.96, "Atípico", "Normal")</f>
        <v>Normal</v>
      </c>
      <c r="N2069" s="5">
        <f t="shared" si="96"/>
        <v>326749</v>
      </c>
      <c r="O2069" s="5">
        <f t="shared" si="97"/>
        <v>36</v>
      </c>
      <c r="P2069" s="5" t="str">
        <f t="shared" si="98"/>
        <v>TRABAJADOR INDEPENDIENTE</v>
      </c>
      <c r="Q2069" s="5">
        <f>IF($H2069="SI", $O2069, _xludf.NA())</f>
        <v>36</v>
      </c>
      <c r="R2069" s="5" t="e">
        <f ca="1">IF($H2069="NO",$O2069, _xludf.NA())</f>
        <v>#NAME?</v>
      </c>
      <c r="S2069" s="5">
        <f>IF($H2069="SI",$N2069, _xludf.NA())</f>
        <v>326749</v>
      </c>
      <c r="T2069" s="5" t="e">
        <f ca="1">IF($H2069="NO",$N2069, _xludf.NA())</f>
        <v>#NAME?</v>
      </c>
    </row>
    <row r="2070" spans="1:20" x14ac:dyDescent="0.3">
      <c r="A2070">
        <v>2069</v>
      </c>
      <c r="B2070" t="s">
        <v>15</v>
      </c>
      <c r="C2070">
        <v>319576</v>
      </c>
      <c r="D2070" t="s">
        <v>10</v>
      </c>
      <c r="E2070" t="s">
        <v>16</v>
      </c>
      <c r="F2070" t="s">
        <v>12</v>
      </c>
      <c r="G2070" t="s">
        <v>13</v>
      </c>
      <c r="H2070" t="s">
        <v>13</v>
      </c>
      <c r="I2070">
        <v>44</v>
      </c>
      <c r="J2070">
        <f>(moras__2[[#This Row],[EDAD]]-AVERAGE(I:I))/ _xlfn.STDEV.P(I:I)</f>
        <v>0.14777526407765068</v>
      </c>
      <c r="K2070" t="str">
        <f>IF(ABS(moras__2[[#This Row],[Z-Score de edad]])&gt;1.96, "Atípico","Normal")</f>
        <v>Normal</v>
      </c>
      <c r="L2070">
        <f>(moras__2[[#This Row],[SALARIO]]-AVERAGE(C:C)) / _xlfn.STDEV.P(C:C)</f>
        <v>-0.41675845349225843</v>
      </c>
      <c r="M2070" t="str">
        <f>IF(ABS(moras__2[[#This Row],[Z-Score de salario]])&gt;1.96, "Atípico", "Normal")</f>
        <v>Normal</v>
      </c>
      <c r="N2070" s="5">
        <f t="shared" si="96"/>
        <v>319576</v>
      </c>
      <c r="O2070" s="5">
        <f t="shared" si="97"/>
        <v>44</v>
      </c>
      <c r="P2070" s="5" t="str">
        <f t="shared" si="98"/>
        <v>ASALARIADO</v>
      </c>
      <c r="Q2070" s="5" t="e">
        <f ca="1">IF($H2070="SI", $O2070, _xludf.NA())</f>
        <v>#NAME?</v>
      </c>
      <c r="R2070" s="5">
        <f>IF($H2070="NO",$O2070, _xludf.NA())</f>
        <v>44</v>
      </c>
      <c r="S2070" s="5" t="e">
        <f ca="1">IF($H2070="SI",$N2070, _xludf.NA())</f>
        <v>#NAME?</v>
      </c>
      <c r="T2070" s="5">
        <f>IF($H2070="NO",$N2070, _xludf.NA())</f>
        <v>319576</v>
      </c>
    </row>
    <row r="2071" spans="1:20" x14ac:dyDescent="0.3">
      <c r="A2071">
        <v>2070</v>
      </c>
      <c r="B2071" t="s">
        <v>9</v>
      </c>
      <c r="C2071">
        <v>278030.99</v>
      </c>
      <c r="D2071" t="s">
        <v>19</v>
      </c>
      <c r="E2071" t="s">
        <v>16</v>
      </c>
      <c r="F2071" t="s">
        <v>12</v>
      </c>
      <c r="G2071" t="s">
        <v>13</v>
      </c>
      <c r="H2071" t="s">
        <v>13</v>
      </c>
      <c r="I2071">
        <v>43</v>
      </c>
      <c r="J2071">
        <f>(moras__2[[#This Row],[EDAD]]-AVERAGE(I:I))/ _xlfn.STDEV.P(I:I)</f>
        <v>7.7192871170365177E-2</v>
      </c>
      <c r="K2071" t="str">
        <f>IF(ABS(moras__2[[#This Row],[Z-Score de edad]])&gt;1.96, "Atípico","Normal")</f>
        <v>Normal</v>
      </c>
      <c r="L2071">
        <f>(moras__2[[#This Row],[SALARIO]]-AVERAGE(C:C)) / _xlfn.STDEV.P(C:C)</f>
        <v>-0.46799031999397384</v>
      </c>
      <c r="M2071" t="str">
        <f>IF(ABS(moras__2[[#This Row],[Z-Score de salario]])&gt;1.96, "Atípico", "Normal")</f>
        <v>Normal</v>
      </c>
      <c r="N2071" s="5">
        <f t="shared" si="96"/>
        <v>278030.99</v>
      </c>
      <c r="O2071" s="5">
        <f t="shared" si="97"/>
        <v>43</v>
      </c>
      <c r="P2071" s="5" t="str">
        <f t="shared" si="98"/>
        <v>CONVENIOS ESPECIALES DE TRABAJADORES INDEPENDIENTES</v>
      </c>
      <c r="Q2071" s="5" t="e">
        <f ca="1">IF($H2071="SI", $O2071, _xludf.NA())</f>
        <v>#NAME?</v>
      </c>
      <c r="R2071" s="5">
        <f>IF($H2071="NO",$O2071, _xludf.NA())</f>
        <v>43</v>
      </c>
      <c r="S2071" s="5" t="e">
        <f ca="1">IF($H2071="SI",$N2071, _xludf.NA())</f>
        <v>#NAME?</v>
      </c>
      <c r="T2071" s="5">
        <f>IF($H2071="NO",$N2071, _xludf.NA())</f>
        <v>278030.99</v>
      </c>
    </row>
    <row r="2072" spans="1:20" x14ac:dyDescent="0.3">
      <c r="A2072">
        <v>2071</v>
      </c>
      <c r="B2072" t="s">
        <v>15</v>
      </c>
      <c r="C2072">
        <v>400000</v>
      </c>
      <c r="D2072" t="s">
        <v>10</v>
      </c>
      <c r="E2072" t="s">
        <v>16</v>
      </c>
      <c r="F2072" t="s">
        <v>12</v>
      </c>
      <c r="G2072" t="s">
        <v>13</v>
      </c>
      <c r="H2072" t="s">
        <v>13</v>
      </c>
      <c r="I2072">
        <v>40</v>
      </c>
      <c r="J2072">
        <f>(moras__2[[#This Row],[EDAD]]-AVERAGE(I:I))/ _xlfn.STDEV.P(I:I)</f>
        <v>-0.13455430755149136</v>
      </c>
      <c r="K2072" t="str">
        <f>IF(ABS(moras__2[[#This Row],[Z-Score de edad]])&gt;1.96, "Atípico","Normal")</f>
        <v>Normal</v>
      </c>
      <c r="L2072">
        <f>(moras__2[[#This Row],[SALARIO]]-AVERAGE(C:C)) / _xlfn.STDEV.P(C:C)</f>
        <v>-0.31758236395625966</v>
      </c>
      <c r="M2072" t="str">
        <f>IF(ABS(moras__2[[#This Row],[Z-Score de salario]])&gt;1.96, "Atípico", "Normal")</f>
        <v>Normal</v>
      </c>
      <c r="N2072" s="5">
        <f t="shared" si="96"/>
        <v>400000</v>
      </c>
      <c r="O2072" s="5">
        <f t="shared" si="97"/>
        <v>40</v>
      </c>
      <c r="P2072" s="5" t="str">
        <f t="shared" si="98"/>
        <v>ASALARIADO</v>
      </c>
      <c r="Q2072" s="5" t="e">
        <f ca="1">IF($H2072="SI", $O2072, _xludf.NA())</f>
        <v>#NAME?</v>
      </c>
      <c r="R2072" s="5">
        <f>IF($H2072="NO",$O2072, _xludf.NA())</f>
        <v>40</v>
      </c>
      <c r="S2072" s="5" t="e">
        <f ca="1">IF($H2072="SI",$N2072, _xludf.NA())</f>
        <v>#NAME?</v>
      </c>
      <c r="T2072" s="5">
        <f>IF($H2072="NO",$N2072, _xludf.NA())</f>
        <v>400000</v>
      </c>
    </row>
    <row r="2073" spans="1:20" x14ac:dyDescent="0.3">
      <c r="A2073">
        <v>2072</v>
      </c>
      <c r="B2073" t="s">
        <v>9</v>
      </c>
      <c r="C2073">
        <v>328192</v>
      </c>
      <c r="D2073" t="s">
        <v>18</v>
      </c>
      <c r="E2073" t="s">
        <v>16</v>
      </c>
      <c r="F2073" t="s">
        <v>12</v>
      </c>
      <c r="G2073" t="s">
        <v>13</v>
      </c>
      <c r="H2073" t="s">
        <v>12</v>
      </c>
      <c r="I2073">
        <v>43</v>
      </c>
      <c r="J2073">
        <f>(moras__2[[#This Row],[EDAD]]-AVERAGE(I:I))/ _xlfn.STDEV.P(I:I)</f>
        <v>7.7192871170365177E-2</v>
      </c>
      <c r="K2073" t="str">
        <f>IF(ABS(moras__2[[#This Row],[Z-Score de edad]])&gt;1.96, "Atípico","Normal")</f>
        <v>Normal</v>
      </c>
      <c r="L2073">
        <f>(moras__2[[#This Row],[SALARIO]]-AVERAGE(C:C)) / _xlfn.STDEV.P(C:C)</f>
        <v>-0.406133500897981</v>
      </c>
      <c r="M2073" t="str">
        <f>IF(ABS(moras__2[[#This Row],[Z-Score de salario]])&gt;1.96, "Atípico", "Normal")</f>
        <v>Normal</v>
      </c>
      <c r="N2073" s="5">
        <f t="shared" si="96"/>
        <v>328192</v>
      </c>
      <c r="O2073" s="5">
        <f t="shared" si="97"/>
        <v>43</v>
      </c>
      <c r="P2073" s="5" t="str">
        <f t="shared" si="98"/>
        <v>TRABAJADOR INDEPENDIENTE</v>
      </c>
      <c r="Q2073" s="5">
        <f>IF($H2073="SI", $O2073, _xludf.NA())</f>
        <v>43</v>
      </c>
      <c r="R2073" s="5" t="e">
        <f ca="1">IF($H2073="NO",$O2073, _xludf.NA())</f>
        <v>#NAME?</v>
      </c>
      <c r="S2073" s="5">
        <f>IF($H2073="SI",$N2073, _xludf.NA())</f>
        <v>328192</v>
      </c>
      <c r="T2073" s="5" t="e">
        <f ca="1">IF($H2073="NO",$N2073, _xludf.NA())</f>
        <v>#NAME?</v>
      </c>
    </row>
    <row r="2074" spans="1:20" x14ac:dyDescent="0.3">
      <c r="A2074">
        <v>2073</v>
      </c>
      <c r="B2074" t="s">
        <v>15</v>
      </c>
      <c r="C2074">
        <v>1314059</v>
      </c>
      <c r="D2074" t="s">
        <v>14</v>
      </c>
      <c r="E2074" t="s">
        <v>11</v>
      </c>
      <c r="F2074" t="s">
        <v>12</v>
      </c>
      <c r="G2074" t="s">
        <v>13</v>
      </c>
      <c r="H2074" t="s">
        <v>13</v>
      </c>
      <c r="I2074">
        <v>67</v>
      </c>
      <c r="J2074">
        <f>(moras__2[[#This Row],[EDAD]]-AVERAGE(I:I))/ _xlfn.STDEV.P(I:I)</f>
        <v>1.7711703009452175</v>
      </c>
      <c r="K2074" t="str">
        <f>IF(ABS(moras__2[[#This Row],[Z-Score de edad]])&gt;1.96, "Atípico","Normal")</f>
        <v>Normal</v>
      </c>
      <c r="L2074">
        <f>(moras__2[[#This Row],[SALARIO]]-AVERAGE(C:C)) / _xlfn.STDEV.P(C:C)</f>
        <v>0.80960351619376347</v>
      </c>
      <c r="M2074" t="str">
        <f>IF(ABS(moras__2[[#This Row],[Z-Score de salario]])&gt;1.96, "Atípico", "Normal")</f>
        <v>Normal</v>
      </c>
      <c r="N2074" s="5">
        <f t="shared" si="96"/>
        <v>1314059</v>
      </c>
      <c r="O2074" s="5">
        <f t="shared" si="97"/>
        <v>67</v>
      </c>
      <c r="P2074" s="5" t="str">
        <f t="shared" si="98"/>
        <v>PENSIONADOS EN SU PROPIO SISTEMA</v>
      </c>
      <c r="Q2074" s="5" t="e">
        <f ca="1">IF($H2074="SI", $O2074, _xludf.NA())</f>
        <v>#NAME?</v>
      </c>
      <c r="R2074" s="5">
        <f>IF($H2074="NO",$O2074, _xludf.NA())</f>
        <v>67</v>
      </c>
      <c r="S2074" s="5" t="e">
        <f ca="1">IF($H2074="SI",$N2074, _xludf.NA())</f>
        <v>#NAME?</v>
      </c>
      <c r="T2074" s="5">
        <f>IF($H2074="NO",$N2074, _xludf.NA())</f>
        <v>1314059</v>
      </c>
    </row>
    <row r="2075" spans="1:20" x14ac:dyDescent="0.3">
      <c r="A2075">
        <v>2074</v>
      </c>
      <c r="B2075" t="s">
        <v>15</v>
      </c>
      <c r="C2075">
        <v>300018</v>
      </c>
      <c r="D2075" t="s">
        <v>17</v>
      </c>
      <c r="E2075" t="s">
        <v>16</v>
      </c>
      <c r="F2075" t="s">
        <v>12</v>
      </c>
      <c r="G2075" t="s">
        <v>13</v>
      </c>
      <c r="H2075" t="s">
        <v>13</v>
      </c>
      <c r="I2075">
        <v>59</v>
      </c>
      <c r="J2075">
        <f>(moras__2[[#This Row],[EDAD]]-AVERAGE(I:I))/ _xlfn.STDEV.P(I:I)</f>
        <v>1.2065111576869334</v>
      </c>
      <c r="K2075" t="str">
        <f>IF(ABS(moras__2[[#This Row],[Z-Score de edad]])&gt;1.96, "Atípico","Normal")</f>
        <v>Normal</v>
      </c>
      <c r="L2075">
        <f>(moras__2[[#This Row],[SALARIO]]-AVERAGE(C:C)) / _xlfn.STDEV.P(C:C)</f>
        <v>-0.44087670126835837</v>
      </c>
      <c r="M2075" t="str">
        <f>IF(ABS(moras__2[[#This Row],[Z-Score de salario]])&gt;1.96, "Atípico", "Normal")</f>
        <v>Normal</v>
      </c>
      <c r="N2075" s="5">
        <f t="shared" si="96"/>
        <v>300018</v>
      </c>
      <c r="O2075" s="5">
        <f t="shared" si="97"/>
        <v>59</v>
      </c>
      <c r="P2075" s="5" t="str">
        <f t="shared" si="98"/>
        <v>ASEGURADO VOLUNTARIO</v>
      </c>
      <c r="Q2075" s="5" t="e">
        <f ca="1">IF($H2075="SI", $O2075, _xludf.NA())</f>
        <v>#NAME?</v>
      </c>
      <c r="R2075" s="5">
        <f>IF($H2075="NO",$O2075, _xludf.NA())</f>
        <v>59</v>
      </c>
      <c r="S2075" s="5" t="e">
        <f ca="1">IF($H2075="SI",$N2075, _xludf.NA())</f>
        <v>#NAME?</v>
      </c>
      <c r="T2075" s="5">
        <f>IF($H2075="NO",$N2075, _xludf.NA())</f>
        <v>300018</v>
      </c>
    </row>
    <row r="2076" spans="1:20" x14ac:dyDescent="0.3">
      <c r="A2076">
        <v>2075</v>
      </c>
      <c r="B2076" t="s">
        <v>15</v>
      </c>
      <c r="C2076">
        <v>400000</v>
      </c>
      <c r="D2076" t="s">
        <v>10</v>
      </c>
      <c r="E2076" t="s">
        <v>16</v>
      </c>
      <c r="F2076" t="s">
        <v>12</v>
      </c>
      <c r="G2076" t="s">
        <v>13</v>
      </c>
      <c r="H2076" t="s">
        <v>13</v>
      </c>
      <c r="I2076">
        <v>35</v>
      </c>
      <c r="J2076">
        <f>(moras__2[[#This Row],[EDAD]]-AVERAGE(I:I))/ _xlfn.STDEV.P(I:I)</f>
        <v>-0.48746627208791893</v>
      </c>
      <c r="K2076" t="str">
        <f>IF(ABS(moras__2[[#This Row],[Z-Score de edad]])&gt;1.96, "Atípico","Normal")</f>
        <v>Normal</v>
      </c>
      <c r="L2076">
        <f>(moras__2[[#This Row],[SALARIO]]-AVERAGE(C:C)) / _xlfn.STDEV.P(C:C)</f>
        <v>-0.31758236395625966</v>
      </c>
      <c r="M2076" t="str">
        <f>IF(ABS(moras__2[[#This Row],[Z-Score de salario]])&gt;1.96, "Atípico", "Normal")</f>
        <v>Normal</v>
      </c>
      <c r="N2076" s="5">
        <f t="shared" si="96"/>
        <v>400000</v>
      </c>
      <c r="O2076" s="5">
        <f t="shared" si="97"/>
        <v>35</v>
      </c>
      <c r="P2076" s="5" t="str">
        <f t="shared" si="98"/>
        <v>ASALARIADO</v>
      </c>
      <c r="Q2076" s="5" t="e">
        <f ca="1">IF($H2076="SI", $O2076, _xludf.NA())</f>
        <v>#NAME?</v>
      </c>
      <c r="R2076" s="5">
        <f>IF($H2076="NO",$O2076, _xludf.NA())</f>
        <v>35</v>
      </c>
      <c r="S2076" s="5" t="e">
        <f ca="1">IF($H2076="SI",$N2076, _xludf.NA())</f>
        <v>#NAME?</v>
      </c>
      <c r="T2076" s="5">
        <f>IF($H2076="NO",$N2076, _xludf.NA())</f>
        <v>400000</v>
      </c>
    </row>
    <row r="2077" spans="1:20" x14ac:dyDescent="0.3">
      <c r="A2077">
        <v>2076</v>
      </c>
      <c r="B2077" t="s">
        <v>9</v>
      </c>
      <c r="C2077">
        <v>550000</v>
      </c>
      <c r="D2077" t="s">
        <v>10</v>
      </c>
      <c r="E2077" t="s">
        <v>16</v>
      </c>
      <c r="F2077" t="s">
        <v>12</v>
      </c>
      <c r="G2077" t="s">
        <v>13</v>
      </c>
      <c r="H2077" t="s">
        <v>13</v>
      </c>
      <c r="I2077">
        <v>25</v>
      </c>
      <c r="J2077">
        <f>(moras__2[[#This Row],[EDAD]]-AVERAGE(I:I))/ _xlfn.STDEV.P(I:I)</f>
        <v>-1.193290201160774</v>
      </c>
      <c r="K2077" t="str">
        <f>IF(ABS(moras__2[[#This Row],[Z-Score de edad]])&gt;1.96, "Atípico","Normal")</f>
        <v>Normal</v>
      </c>
      <c r="L2077">
        <f>(moras__2[[#This Row],[SALARIO]]-AVERAGE(C:C)) / _xlfn.STDEV.P(C:C)</f>
        <v>-0.13260756252385381</v>
      </c>
      <c r="M2077" t="str">
        <f>IF(ABS(moras__2[[#This Row],[Z-Score de salario]])&gt;1.96, "Atípico", "Normal")</f>
        <v>Normal</v>
      </c>
      <c r="N2077" s="5">
        <f t="shared" si="96"/>
        <v>550000</v>
      </c>
      <c r="O2077" s="5">
        <f t="shared" si="97"/>
        <v>25</v>
      </c>
      <c r="P2077" s="5" t="str">
        <f t="shared" si="98"/>
        <v>ASALARIADO</v>
      </c>
      <c r="Q2077" s="5" t="e">
        <f ca="1">IF($H2077="SI", $O2077, _xludf.NA())</f>
        <v>#NAME?</v>
      </c>
      <c r="R2077" s="5">
        <f>IF($H2077="NO",$O2077, _xludf.NA())</f>
        <v>25</v>
      </c>
      <c r="S2077" s="5" t="e">
        <f ca="1">IF($H2077="SI",$N2077, _xludf.NA())</f>
        <v>#NAME?</v>
      </c>
      <c r="T2077" s="5">
        <f>IF($H2077="NO",$N2077, _xludf.NA())</f>
        <v>550000</v>
      </c>
    </row>
    <row r="2078" spans="1:20" x14ac:dyDescent="0.3">
      <c r="A2078">
        <v>2077</v>
      </c>
      <c r="B2078" t="s">
        <v>15</v>
      </c>
      <c r="C2078">
        <v>686170</v>
      </c>
      <c r="D2078" t="s">
        <v>18</v>
      </c>
      <c r="E2078" t="s">
        <v>16</v>
      </c>
      <c r="F2078" t="s">
        <v>12</v>
      </c>
      <c r="G2078" t="s">
        <v>13</v>
      </c>
      <c r="H2078" t="s">
        <v>12</v>
      </c>
      <c r="I2078">
        <v>43</v>
      </c>
      <c r="J2078">
        <f>(moras__2[[#This Row],[EDAD]]-AVERAGE(I:I))/ _xlfn.STDEV.P(I:I)</f>
        <v>7.7192871170365177E-2</v>
      </c>
      <c r="K2078" t="str">
        <f>IF(ABS(moras__2[[#This Row],[Z-Score de edad]])&gt;1.96, "Atípico","Normal")</f>
        <v>Normal</v>
      </c>
      <c r="L2078">
        <f>(moras__2[[#This Row],[SALARIO]]-AVERAGE(C:C)) / _xlfn.STDEV.P(C:C)</f>
        <v>3.5312562216484239E-2</v>
      </c>
      <c r="M2078" t="str">
        <f>IF(ABS(moras__2[[#This Row],[Z-Score de salario]])&gt;1.96, "Atípico", "Normal")</f>
        <v>Normal</v>
      </c>
      <c r="N2078" s="5">
        <f t="shared" si="96"/>
        <v>686170</v>
      </c>
      <c r="O2078" s="5">
        <f t="shared" si="97"/>
        <v>43</v>
      </c>
      <c r="P2078" s="5" t="str">
        <f t="shared" si="98"/>
        <v>TRABAJADOR INDEPENDIENTE</v>
      </c>
      <c r="Q2078" s="5">
        <f>IF($H2078="SI", $O2078, _xludf.NA())</f>
        <v>43</v>
      </c>
      <c r="R2078" s="5" t="e">
        <f ca="1">IF($H2078="NO",$O2078, _xludf.NA())</f>
        <v>#NAME?</v>
      </c>
      <c r="S2078" s="5">
        <f>IF($H2078="SI",$N2078, _xludf.NA())</f>
        <v>686170</v>
      </c>
      <c r="T2078" s="5" t="e">
        <f ca="1">IF($H2078="NO",$N2078, _xludf.NA())</f>
        <v>#NAME?</v>
      </c>
    </row>
    <row r="2079" spans="1:20" x14ac:dyDescent="0.3">
      <c r="A2079">
        <v>2078</v>
      </c>
      <c r="B2079" t="s">
        <v>15</v>
      </c>
      <c r="C2079">
        <v>161550</v>
      </c>
      <c r="D2079" t="s">
        <v>10</v>
      </c>
      <c r="E2079" t="s">
        <v>16</v>
      </c>
      <c r="F2079" t="s">
        <v>12</v>
      </c>
      <c r="G2079" t="s">
        <v>13</v>
      </c>
      <c r="H2079" t="s">
        <v>13</v>
      </c>
      <c r="I2079">
        <v>39</v>
      </c>
      <c r="J2079">
        <f>(moras__2[[#This Row],[EDAD]]-AVERAGE(I:I))/ _xlfn.STDEV.P(I:I)</f>
        <v>-0.20513670045877688</v>
      </c>
      <c r="K2079" t="str">
        <f>IF(ABS(moras__2[[#This Row],[Z-Score de edad]])&gt;1.96, "Atípico","Normal")</f>
        <v>Normal</v>
      </c>
      <c r="L2079">
        <f>(moras__2[[#This Row],[SALARIO]]-AVERAGE(C:C)) / _xlfn.STDEV.P(C:C)</f>
        <v>-0.61163063996664091</v>
      </c>
      <c r="M2079" t="str">
        <f>IF(ABS(moras__2[[#This Row],[Z-Score de salario]])&gt;1.96, "Atípico", "Normal")</f>
        <v>Normal</v>
      </c>
      <c r="N2079" s="5">
        <f t="shared" si="96"/>
        <v>161550</v>
      </c>
      <c r="O2079" s="5">
        <f t="shared" si="97"/>
        <v>39</v>
      </c>
      <c r="P2079" s="5" t="str">
        <f t="shared" si="98"/>
        <v>ASALARIADO</v>
      </c>
      <c r="Q2079" s="5" t="e">
        <f ca="1">IF($H2079="SI", $O2079, _xludf.NA())</f>
        <v>#NAME?</v>
      </c>
      <c r="R2079" s="5">
        <f>IF($H2079="NO",$O2079, _xludf.NA())</f>
        <v>39</v>
      </c>
      <c r="S2079" s="5" t="e">
        <f ca="1">IF($H2079="SI",$N2079, _xludf.NA())</f>
        <v>#NAME?</v>
      </c>
      <c r="T2079" s="5">
        <f>IF($H2079="NO",$N2079, _xludf.NA())</f>
        <v>161550</v>
      </c>
    </row>
    <row r="2080" spans="1:20" x14ac:dyDescent="0.3">
      <c r="A2080">
        <v>2079</v>
      </c>
      <c r="B2080" t="s">
        <v>9</v>
      </c>
      <c r="C2080">
        <v>1038456</v>
      </c>
      <c r="D2080" t="s">
        <v>10</v>
      </c>
      <c r="E2080" t="s">
        <v>16</v>
      </c>
      <c r="F2080" t="s">
        <v>12</v>
      </c>
      <c r="G2080" t="s">
        <v>13</v>
      </c>
      <c r="H2080" t="s">
        <v>13</v>
      </c>
      <c r="I2080">
        <v>36</v>
      </c>
      <c r="J2080">
        <f>(moras__2[[#This Row],[EDAD]]-AVERAGE(I:I))/ _xlfn.STDEV.P(I:I)</f>
        <v>-0.41688387918063341</v>
      </c>
      <c r="K2080" t="str">
        <f>IF(ABS(moras__2[[#This Row],[Z-Score de edad]])&gt;1.96, "Atípico","Normal")</f>
        <v>Normal</v>
      </c>
      <c r="L2080">
        <f>(moras__2[[#This Row],[SALARIO]]-AVERAGE(C:C)) / _xlfn.STDEV.P(C:C)</f>
        <v>0.46973944819926111</v>
      </c>
      <c r="M2080" t="str">
        <f>IF(ABS(moras__2[[#This Row],[Z-Score de salario]])&gt;1.96, "Atípico", "Normal")</f>
        <v>Normal</v>
      </c>
      <c r="N2080" s="5">
        <f t="shared" si="96"/>
        <v>1038456</v>
      </c>
      <c r="O2080" s="5">
        <f t="shared" si="97"/>
        <v>36</v>
      </c>
      <c r="P2080" s="5" t="str">
        <f t="shared" si="98"/>
        <v>ASALARIADO</v>
      </c>
      <c r="Q2080" s="5" t="e">
        <f ca="1">IF($H2080="SI", $O2080, _xludf.NA())</f>
        <v>#NAME?</v>
      </c>
      <c r="R2080" s="5">
        <f>IF($H2080="NO",$O2080, _xludf.NA())</f>
        <v>36</v>
      </c>
      <c r="S2080" s="5" t="e">
        <f ca="1">IF($H2080="SI",$N2080, _xludf.NA())</f>
        <v>#NAME?</v>
      </c>
      <c r="T2080" s="5">
        <f>IF($H2080="NO",$N2080, _xludf.NA())</f>
        <v>1038456</v>
      </c>
    </row>
    <row r="2081" spans="1:20" x14ac:dyDescent="0.3">
      <c r="A2081">
        <v>2080</v>
      </c>
      <c r="B2081" t="s">
        <v>9</v>
      </c>
      <c r="C2081">
        <v>685653.34</v>
      </c>
      <c r="D2081" t="s">
        <v>10</v>
      </c>
      <c r="E2081" t="s">
        <v>16</v>
      </c>
      <c r="F2081" t="s">
        <v>12</v>
      </c>
      <c r="G2081" t="s">
        <v>13</v>
      </c>
      <c r="H2081" t="s">
        <v>13</v>
      </c>
      <c r="I2081">
        <v>44</v>
      </c>
      <c r="J2081">
        <f>(moras__2[[#This Row],[EDAD]]-AVERAGE(I:I))/ _xlfn.STDEV.P(I:I)</f>
        <v>0.14777526407765068</v>
      </c>
      <c r="K2081" t="str">
        <f>IF(ABS(moras__2[[#This Row],[Z-Score de edad]])&gt;1.96, "Atípico","Normal")</f>
        <v>Normal</v>
      </c>
      <c r="L2081">
        <f>(moras__2[[#This Row],[SALARIO]]-AVERAGE(C:C)) / _xlfn.STDEV.P(C:C)</f>
        <v>3.4675435010430418E-2</v>
      </c>
      <c r="M2081" t="str">
        <f>IF(ABS(moras__2[[#This Row],[Z-Score de salario]])&gt;1.96, "Atípico", "Normal")</f>
        <v>Normal</v>
      </c>
      <c r="N2081" s="5">
        <f t="shared" si="96"/>
        <v>685653.34</v>
      </c>
      <c r="O2081" s="5">
        <f t="shared" si="97"/>
        <v>44</v>
      </c>
      <c r="P2081" s="5" t="str">
        <f t="shared" si="98"/>
        <v>ASALARIADO</v>
      </c>
      <c r="Q2081" s="5" t="e">
        <f ca="1">IF($H2081="SI", $O2081, _xludf.NA())</f>
        <v>#NAME?</v>
      </c>
      <c r="R2081" s="5">
        <f>IF($H2081="NO",$O2081, _xludf.NA())</f>
        <v>44</v>
      </c>
      <c r="S2081" s="5" t="e">
        <f ca="1">IF($H2081="SI",$N2081, _xludf.NA())</f>
        <v>#NAME?</v>
      </c>
      <c r="T2081" s="5">
        <f>IF($H2081="NO",$N2081, _xludf.NA())</f>
        <v>685653.34</v>
      </c>
    </row>
    <row r="2082" spans="1:20" x14ac:dyDescent="0.3">
      <c r="A2082">
        <v>2081</v>
      </c>
      <c r="B2082" t="s">
        <v>9</v>
      </c>
      <c r="C2082">
        <v>594092</v>
      </c>
      <c r="D2082" t="s">
        <v>18</v>
      </c>
      <c r="E2082" t="s">
        <v>16</v>
      </c>
      <c r="F2082" t="s">
        <v>12</v>
      </c>
      <c r="G2082" t="s">
        <v>12</v>
      </c>
      <c r="H2082" t="s">
        <v>13</v>
      </c>
      <c r="I2082">
        <v>55</v>
      </c>
      <c r="J2082">
        <f>(moras__2[[#This Row],[EDAD]]-AVERAGE(I:I))/ _xlfn.STDEV.P(I:I)</f>
        <v>0.92418158605779133</v>
      </c>
      <c r="K2082" t="str">
        <f>IF(ABS(moras__2[[#This Row],[Z-Score de edad]])&gt;1.96, "Atípico","Normal")</f>
        <v>Normal</v>
      </c>
      <c r="L2082">
        <f>(moras__2[[#This Row],[SALARIO]]-AVERAGE(C:C)) / _xlfn.STDEV.P(C:C)</f>
        <v>-7.8234836225469548E-2</v>
      </c>
      <c r="M2082" t="str">
        <f>IF(ABS(moras__2[[#This Row],[Z-Score de salario]])&gt;1.96, "Atípico", "Normal")</f>
        <v>Normal</v>
      </c>
      <c r="N2082" s="5">
        <f t="shared" si="96"/>
        <v>594092</v>
      </c>
      <c r="O2082" s="5">
        <f t="shared" si="97"/>
        <v>55</v>
      </c>
      <c r="P2082" s="5" t="str">
        <f t="shared" si="98"/>
        <v>TRABAJADOR INDEPENDIENTE</v>
      </c>
      <c r="Q2082" s="5" t="e">
        <f ca="1">IF($H2082="SI", $O2082, _xludf.NA())</f>
        <v>#NAME?</v>
      </c>
      <c r="R2082" s="5">
        <f>IF($H2082="NO",$O2082, _xludf.NA())</f>
        <v>55</v>
      </c>
      <c r="S2082" s="5" t="e">
        <f ca="1">IF($H2082="SI",$N2082, _xludf.NA())</f>
        <v>#NAME?</v>
      </c>
      <c r="T2082" s="5">
        <f>IF($H2082="NO",$N2082, _xludf.NA())</f>
        <v>594092</v>
      </c>
    </row>
    <row r="2083" spans="1:20" x14ac:dyDescent="0.3">
      <c r="A2083">
        <v>2082</v>
      </c>
      <c r="B2083" t="s">
        <v>9</v>
      </c>
      <c r="C2083">
        <v>457059</v>
      </c>
      <c r="D2083" t="s">
        <v>10</v>
      </c>
      <c r="E2083" t="s">
        <v>11</v>
      </c>
      <c r="F2083" t="s">
        <v>12</v>
      </c>
      <c r="G2083" t="s">
        <v>13</v>
      </c>
      <c r="H2083" t="s">
        <v>12</v>
      </c>
      <c r="I2083">
        <v>44</v>
      </c>
      <c r="J2083">
        <f>(moras__2[[#This Row],[EDAD]]-AVERAGE(I:I))/ _xlfn.STDEV.P(I:I)</f>
        <v>0.14777526407765068</v>
      </c>
      <c r="K2083" t="str">
        <f>IF(ABS(moras__2[[#This Row],[Z-Score de edad]])&gt;1.96, "Atípico","Normal")</f>
        <v>Normal</v>
      </c>
      <c r="L2083">
        <f>(moras__2[[#This Row],[SALARIO]]-AVERAGE(C:C)) / _xlfn.STDEV.P(C:C)</f>
        <v>-0.24721918265671536</v>
      </c>
      <c r="M2083" t="str">
        <f>IF(ABS(moras__2[[#This Row],[Z-Score de salario]])&gt;1.96, "Atípico", "Normal")</f>
        <v>Normal</v>
      </c>
      <c r="N2083" s="5">
        <f t="shared" si="96"/>
        <v>457059</v>
      </c>
      <c r="O2083" s="5">
        <f t="shared" si="97"/>
        <v>44</v>
      </c>
      <c r="P2083" s="5" t="str">
        <f t="shared" si="98"/>
        <v>ASALARIADO</v>
      </c>
      <c r="Q2083" s="5">
        <f>IF($H2083="SI", $O2083, _xludf.NA())</f>
        <v>44</v>
      </c>
      <c r="R2083" s="5" t="e">
        <f ca="1">IF($H2083="NO",$O2083, _xludf.NA())</f>
        <v>#NAME?</v>
      </c>
      <c r="S2083" s="5">
        <f>IF($H2083="SI",$N2083, _xludf.NA())</f>
        <v>457059</v>
      </c>
      <c r="T2083" s="5" t="e">
        <f ca="1">IF($H2083="NO",$N2083, _xludf.NA())</f>
        <v>#NAME?</v>
      </c>
    </row>
    <row r="2084" spans="1:20" x14ac:dyDescent="0.3">
      <c r="A2084">
        <v>2083</v>
      </c>
      <c r="B2084" t="s">
        <v>9</v>
      </c>
      <c r="C2084">
        <v>250000</v>
      </c>
      <c r="D2084" t="s">
        <v>10</v>
      </c>
      <c r="E2084" t="s">
        <v>16</v>
      </c>
      <c r="F2084" t="s">
        <v>12</v>
      </c>
      <c r="G2084" t="s">
        <v>12</v>
      </c>
      <c r="H2084" t="s">
        <v>12</v>
      </c>
      <c r="I2084">
        <v>47</v>
      </c>
      <c r="J2084">
        <f>(moras__2[[#This Row],[EDAD]]-AVERAGE(I:I))/ _xlfn.STDEV.P(I:I)</f>
        <v>0.35952244279950724</v>
      </c>
      <c r="K2084" t="str">
        <f>IF(ABS(moras__2[[#This Row],[Z-Score de edad]])&gt;1.96, "Atípico","Normal")</f>
        <v>Normal</v>
      </c>
      <c r="L2084">
        <f>(moras__2[[#This Row],[SALARIO]]-AVERAGE(C:C)) / _xlfn.STDEV.P(C:C)</f>
        <v>-0.50255716538866557</v>
      </c>
      <c r="M2084" t="str">
        <f>IF(ABS(moras__2[[#This Row],[Z-Score de salario]])&gt;1.96, "Atípico", "Normal")</f>
        <v>Normal</v>
      </c>
      <c r="N2084" s="5">
        <f t="shared" si="96"/>
        <v>250000</v>
      </c>
      <c r="O2084" s="5">
        <f t="shared" si="97"/>
        <v>47</v>
      </c>
      <c r="P2084" s="5" t="str">
        <f t="shared" si="98"/>
        <v>ASALARIADO</v>
      </c>
      <c r="Q2084" s="5">
        <f>IF($H2084="SI", $O2084, _xludf.NA())</f>
        <v>47</v>
      </c>
      <c r="R2084" s="5" t="e">
        <f ca="1">IF($H2084="NO",$O2084, _xludf.NA())</f>
        <v>#NAME?</v>
      </c>
      <c r="S2084" s="5">
        <f>IF($H2084="SI",$N2084, _xludf.NA())</f>
        <v>250000</v>
      </c>
      <c r="T2084" s="5" t="e">
        <f ca="1">IF($H2084="NO",$N2084, _xludf.NA())</f>
        <v>#NAME?</v>
      </c>
    </row>
    <row r="2085" spans="1:20" x14ac:dyDescent="0.3">
      <c r="A2085">
        <v>2084</v>
      </c>
      <c r="B2085" t="s">
        <v>15</v>
      </c>
      <c r="C2085">
        <v>356600</v>
      </c>
      <c r="D2085" t="s">
        <v>10</v>
      </c>
      <c r="E2085" t="s">
        <v>16</v>
      </c>
      <c r="F2085" t="s">
        <v>12</v>
      </c>
      <c r="G2085" t="s">
        <v>13</v>
      </c>
      <c r="H2085" t="s">
        <v>13</v>
      </c>
      <c r="I2085">
        <v>49</v>
      </c>
      <c r="J2085">
        <f>(moras__2[[#This Row],[EDAD]]-AVERAGE(I:I))/ _xlfn.STDEV.P(I:I)</f>
        <v>0.50068722861407822</v>
      </c>
      <c r="K2085" t="str">
        <f>IF(ABS(moras__2[[#This Row],[Z-Score de edad]])&gt;1.96, "Atípico","Normal")</f>
        <v>Normal</v>
      </c>
      <c r="L2085">
        <f>(moras__2[[#This Row],[SALARIO]]-AVERAGE(C:C)) / _xlfn.STDEV.P(C:C)</f>
        <v>-0.3711017398373691</v>
      </c>
      <c r="M2085" t="str">
        <f>IF(ABS(moras__2[[#This Row],[Z-Score de salario]])&gt;1.96, "Atípico", "Normal")</f>
        <v>Normal</v>
      </c>
      <c r="N2085" s="5">
        <f t="shared" si="96"/>
        <v>356600</v>
      </c>
      <c r="O2085" s="5">
        <f t="shared" si="97"/>
        <v>49</v>
      </c>
      <c r="P2085" s="5" t="str">
        <f t="shared" si="98"/>
        <v>ASALARIADO</v>
      </c>
      <c r="Q2085" s="5" t="e">
        <f ca="1">IF($H2085="SI", $O2085, _xludf.NA())</f>
        <v>#NAME?</v>
      </c>
      <c r="R2085" s="5">
        <f>IF($H2085="NO",$O2085, _xludf.NA())</f>
        <v>49</v>
      </c>
      <c r="S2085" s="5" t="e">
        <f ca="1">IF($H2085="SI",$N2085, _xludf.NA())</f>
        <v>#NAME?</v>
      </c>
      <c r="T2085" s="5">
        <f>IF($H2085="NO",$N2085, _xludf.NA())</f>
        <v>356600</v>
      </c>
    </row>
    <row r="2086" spans="1:20" x14ac:dyDescent="0.3">
      <c r="A2086">
        <v>2085</v>
      </c>
      <c r="B2086" t="s">
        <v>9</v>
      </c>
      <c r="C2086">
        <v>3983343</v>
      </c>
      <c r="D2086" t="s">
        <v>14</v>
      </c>
      <c r="E2086" t="s">
        <v>11</v>
      </c>
      <c r="F2086" t="s">
        <v>12</v>
      </c>
      <c r="G2086" t="s">
        <v>13</v>
      </c>
      <c r="H2086" t="s">
        <v>13</v>
      </c>
      <c r="I2086">
        <v>69</v>
      </c>
      <c r="J2086">
        <f>(moras__2[[#This Row],[EDAD]]-AVERAGE(I:I))/ _xlfn.STDEV.P(I:I)</f>
        <v>1.9123350867597886</v>
      </c>
      <c r="K2086" t="str">
        <f>IF(ABS(moras__2[[#This Row],[Z-Score de edad]])&gt;1.96, "Atípico","Normal")</f>
        <v>Normal</v>
      </c>
      <c r="L2086">
        <f>(moras__2[[#This Row],[SALARIO]]-AVERAGE(C:C)) / _xlfn.STDEV.P(C:C)</f>
        <v>4.101272035305084</v>
      </c>
      <c r="M2086" t="str">
        <f>IF(ABS(moras__2[[#This Row],[Z-Score de salario]])&gt;1.96, "Atípico", "Normal")</f>
        <v>Atípico</v>
      </c>
      <c r="N2086" s="5">
        <f t="shared" si="96"/>
        <v>3983343</v>
      </c>
      <c r="O2086" s="5">
        <f t="shared" si="97"/>
        <v>69</v>
      </c>
      <c r="P2086" s="5" t="str">
        <f t="shared" si="98"/>
        <v>PENSIONADOS EN SU PROPIO SISTEMA</v>
      </c>
      <c r="Q2086" s="5" t="e">
        <f ca="1">IF($H2086="SI", $O2086, _xludf.NA())</f>
        <v>#NAME?</v>
      </c>
      <c r="R2086" s="5">
        <f>IF($H2086="NO",$O2086, _xludf.NA())</f>
        <v>69</v>
      </c>
      <c r="S2086" s="5" t="e">
        <f ca="1">IF($H2086="SI",$N2086, _xludf.NA())</f>
        <v>#NAME?</v>
      </c>
      <c r="T2086" s="5">
        <f>IF($H2086="NO",$N2086, _xludf.NA())</f>
        <v>3983343</v>
      </c>
    </row>
    <row r="2087" spans="1:20" x14ac:dyDescent="0.3">
      <c r="A2087">
        <v>2086</v>
      </c>
      <c r="B2087" t="s">
        <v>9</v>
      </c>
      <c r="C2087">
        <v>300000</v>
      </c>
      <c r="D2087" t="s">
        <v>10</v>
      </c>
      <c r="E2087" t="s">
        <v>16</v>
      </c>
      <c r="F2087" t="s">
        <v>12</v>
      </c>
      <c r="G2087" t="s">
        <v>13</v>
      </c>
      <c r="H2087" t="s">
        <v>13</v>
      </c>
      <c r="I2087">
        <v>20</v>
      </c>
      <c r="J2087">
        <f>(moras__2[[#This Row],[EDAD]]-AVERAGE(I:I))/ _xlfn.STDEV.P(I:I)</f>
        <v>-1.5462021656972016</v>
      </c>
      <c r="K2087" t="str">
        <f>IF(ABS(moras__2[[#This Row],[Z-Score de edad]])&gt;1.96, "Atípico","Normal")</f>
        <v>Normal</v>
      </c>
      <c r="L2087">
        <f>(moras__2[[#This Row],[SALARIO]]-AVERAGE(C:C)) / _xlfn.STDEV.P(C:C)</f>
        <v>-0.44089889824453027</v>
      </c>
      <c r="M2087" t="str">
        <f>IF(ABS(moras__2[[#This Row],[Z-Score de salario]])&gt;1.96, "Atípico", "Normal")</f>
        <v>Normal</v>
      </c>
      <c r="N2087" s="5">
        <f t="shared" si="96"/>
        <v>300000</v>
      </c>
      <c r="O2087" s="5">
        <f t="shared" si="97"/>
        <v>20</v>
      </c>
      <c r="P2087" s="5" t="str">
        <f t="shared" si="98"/>
        <v>ASALARIADO</v>
      </c>
      <c r="Q2087" s="5" t="e">
        <f ca="1">IF($H2087="SI", $O2087, _xludf.NA())</f>
        <v>#NAME?</v>
      </c>
      <c r="R2087" s="5">
        <f>IF($H2087="NO",$O2087, _xludf.NA())</f>
        <v>20</v>
      </c>
      <c r="S2087" s="5" t="e">
        <f ca="1">IF($H2087="SI",$N2087, _xludf.NA())</f>
        <v>#NAME?</v>
      </c>
      <c r="T2087" s="5">
        <f>IF($H2087="NO",$N2087, _xludf.NA())</f>
        <v>300000</v>
      </c>
    </row>
    <row r="2088" spans="1:20" x14ac:dyDescent="0.3">
      <c r="A2088">
        <v>2087</v>
      </c>
      <c r="B2088" t="s">
        <v>9</v>
      </c>
      <c r="C2088">
        <v>110000</v>
      </c>
      <c r="D2088" t="s">
        <v>10</v>
      </c>
      <c r="E2088" t="s">
        <v>16</v>
      </c>
      <c r="F2088" t="s">
        <v>12</v>
      </c>
      <c r="G2088" t="s">
        <v>13</v>
      </c>
      <c r="H2088" t="s">
        <v>12</v>
      </c>
      <c r="I2088">
        <v>57</v>
      </c>
      <c r="J2088">
        <f>(moras__2[[#This Row],[EDAD]]-AVERAGE(I:I))/ _xlfn.STDEV.P(I:I)</f>
        <v>1.0653463718723624</v>
      </c>
      <c r="K2088" t="str">
        <f>IF(ABS(moras__2[[#This Row],[Z-Score de edad]])&gt;1.96, "Atípico","Normal")</f>
        <v>Normal</v>
      </c>
      <c r="L2088">
        <f>(moras__2[[#This Row],[SALARIO]]-AVERAGE(C:C)) / _xlfn.STDEV.P(C:C)</f>
        <v>-0.6752003133922444</v>
      </c>
      <c r="M2088" t="str">
        <f>IF(ABS(moras__2[[#This Row],[Z-Score de salario]])&gt;1.96, "Atípico", "Normal")</f>
        <v>Normal</v>
      </c>
      <c r="N2088" s="5">
        <f t="shared" si="96"/>
        <v>110000</v>
      </c>
      <c r="O2088" s="5">
        <f t="shared" si="97"/>
        <v>57</v>
      </c>
      <c r="P2088" s="5" t="str">
        <f t="shared" si="98"/>
        <v>ASALARIADO</v>
      </c>
      <c r="Q2088" s="5">
        <f>IF($H2088="SI", $O2088, _xludf.NA())</f>
        <v>57</v>
      </c>
      <c r="R2088" s="5" t="e">
        <f ca="1">IF($H2088="NO",$O2088, _xludf.NA())</f>
        <v>#NAME?</v>
      </c>
      <c r="S2088" s="5">
        <f>IF($H2088="SI",$N2088, _xludf.NA())</f>
        <v>110000</v>
      </c>
      <c r="T2088" s="5" t="e">
        <f ca="1">IF($H2088="NO",$N2088, _xludf.NA())</f>
        <v>#NAME?</v>
      </c>
    </row>
    <row r="2089" spans="1:20" x14ac:dyDescent="0.3">
      <c r="A2089">
        <v>2088</v>
      </c>
      <c r="B2089" t="s">
        <v>15</v>
      </c>
      <c r="C2089">
        <v>799650</v>
      </c>
      <c r="D2089" t="s">
        <v>10</v>
      </c>
      <c r="E2089" t="s">
        <v>16</v>
      </c>
      <c r="F2089" t="s">
        <v>12</v>
      </c>
      <c r="G2089" t="s">
        <v>13</v>
      </c>
      <c r="H2089" t="s">
        <v>13</v>
      </c>
      <c r="I2089">
        <v>25</v>
      </c>
      <c r="J2089">
        <f>(moras__2[[#This Row],[EDAD]]-AVERAGE(I:I))/ _xlfn.STDEV.P(I:I)</f>
        <v>-1.193290201160774</v>
      </c>
      <c r="K2089" t="str">
        <f>IF(ABS(moras__2[[#This Row],[Z-Score de edad]])&gt;1.96, "Atípico","Normal")</f>
        <v>Normal</v>
      </c>
      <c r="L2089">
        <f>(moras__2[[#This Row],[SALARIO]]-AVERAGE(C:C)) / _xlfn.STDEV.P(C:C)</f>
        <v>0.1752521653268137</v>
      </c>
      <c r="M2089" t="str">
        <f>IF(ABS(moras__2[[#This Row],[Z-Score de salario]])&gt;1.96, "Atípico", "Normal")</f>
        <v>Normal</v>
      </c>
      <c r="N2089" s="5">
        <f t="shared" si="96"/>
        <v>799650</v>
      </c>
      <c r="O2089" s="5">
        <f t="shared" si="97"/>
        <v>25</v>
      </c>
      <c r="P2089" s="5" t="str">
        <f t="shared" si="98"/>
        <v>ASALARIADO</v>
      </c>
      <c r="Q2089" s="5" t="e">
        <f ca="1">IF($H2089="SI", $O2089, _xludf.NA())</f>
        <v>#NAME?</v>
      </c>
      <c r="R2089" s="5">
        <f>IF($H2089="NO",$O2089, _xludf.NA())</f>
        <v>25</v>
      </c>
      <c r="S2089" s="5" t="e">
        <f ca="1">IF($H2089="SI",$N2089, _xludf.NA())</f>
        <v>#NAME?</v>
      </c>
      <c r="T2089" s="5">
        <f>IF($H2089="NO",$N2089, _xludf.NA())</f>
        <v>799650</v>
      </c>
    </row>
    <row r="2090" spans="1:20" x14ac:dyDescent="0.3">
      <c r="A2090">
        <v>2089</v>
      </c>
      <c r="B2090" t="s">
        <v>15</v>
      </c>
      <c r="C2090">
        <v>488750</v>
      </c>
      <c r="D2090" t="s">
        <v>10</v>
      </c>
      <c r="E2090" t="s">
        <v>16</v>
      </c>
      <c r="F2090" t="s">
        <v>12</v>
      </c>
      <c r="G2090" t="s">
        <v>13</v>
      </c>
      <c r="H2090" t="s">
        <v>13</v>
      </c>
      <c r="I2090">
        <v>24</v>
      </c>
      <c r="J2090">
        <f>(moras__2[[#This Row],[EDAD]]-AVERAGE(I:I))/ _xlfn.STDEV.P(I:I)</f>
        <v>-1.2638725940680595</v>
      </c>
      <c r="K2090" t="str">
        <f>IF(ABS(moras__2[[#This Row],[Z-Score de edad]])&gt;1.96, "Atípico","Normal")</f>
        <v>Normal</v>
      </c>
      <c r="L2090">
        <f>(moras__2[[#This Row],[SALARIO]]-AVERAGE(C:C)) / _xlfn.STDEV.P(C:C)</f>
        <v>-0.20813893977541953</v>
      </c>
      <c r="M2090" t="str">
        <f>IF(ABS(moras__2[[#This Row],[Z-Score de salario]])&gt;1.96, "Atípico", "Normal")</f>
        <v>Normal</v>
      </c>
      <c r="N2090" s="5">
        <f t="shared" si="96"/>
        <v>488750</v>
      </c>
      <c r="O2090" s="5">
        <f t="shared" si="97"/>
        <v>24</v>
      </c>
      <c r="P2090" s="5" t="str">
        <f t="shared" si="98"/>
        <v>ASALARIADO</v>
      </c>
      <c r="Q2090" s="5" t="e">
        <f ca="1">IF($H2090="SI", $O2090, _xludf.NA())</f>
        <v>#NAME?</v>
      </c>
      <c r="R2090" s="5">
        <f>IF($H2090="NO",$O2090, _xludf.NA())</f>
        <v>24</v>
      </c>
      <c r="S2090" s="5" t="e">
        <f ca="1">IF($H2090="SI",$N2090, _xludf.NA())</f>
        <v>#NAME?</v>
      </c>
      <c r="T2090" s="5">
        <f>IF($H2090="NO",$N2090, _xludf.NA())</f>
        <v>488750</v>
      </c>
    </row>
    <row r="2091" spans="1:20" x14ac:dyDescent="0.3">
      <c r="A2091">
        <v>2090</v>
      </c>
      <c r="B2091" t="s">
        <v>9</v>
      </c>
      <c r="C2091">
        <v>2038867</v>
      </c>
      <c r="D2091" t="s">
        <v>10</v>
      </c>
      <c r="E2091" t="s">
        <v>16</v>
      </c>
      <c r="F2091" t="s">
        <v>12</v>
      </c>
      <c r="G2091" t="s">
        <v>13</v>
      </c>
      <c r="H2091" t="s">
        <v>13</v>
      </c>
      <c r="I2091">
        <v>34</v>
      </c>
      <c r="J2091">
        <f>(moras__2[[#This Row],[EDAD]]-AVERAGE(I:I))/ _xlfn.STDEV.P(I:I)</f>
        <v>-0.55804866499520445</v>
      </c>
      <c r="K2091" t="str">
        <f>IF(ABS(moras__2[[#This Row],[Z-Score de edad]])&gt;1.96, "Atípico","Normal")</f>
        <v>Normal</v>
      </c>
      <c r="L2091">
        <f>(moras__2[[#This Row],[SALARIO]]-AVERAGE(C:C)) / _xlfn.STDEV.P(C:C)</f>
        <v>1.7034116220378916</v>
      </c>
      <c r="M2091" t="str">
        <f>IF(ABS(moras__2[[#This Row],[Z-Score de salario]])&gt;1.96, "Atípico", "Normal")</f>
        <v>Normal</v>
      </c>
      <c r="N2091" s="5">
        <f t="shared" si="96"/>
        <v>2038867</v>
      </c>
      <c r="O2091" s="5">
        <f t="shared" si="97"/>
        <v>34</v>
      </c>
      <c r="P2091" s="5" t="str">
        <f t="shared" si="98"/>
        <v>ASALARIADO</v>
      </c>
      <c r="Q2091" s="5" t="e">
        <f ca="1">IF($H2091="SI", $O2091, _xludf.NA())</f>
        <v>#NAME?</v>
      </c>
      <c r="R2091" s="5">
        <f>IF($H2091="NO",$O2091, _xludf.NA())</f>
        <v>34</v>
      </c>
      <c r="S2091" s="5" t="e">
        <f ca="1">IF($H2091="SI",$N2091, _xludf.NA())</f>
        <v>#NAME?</v>
      </c>
      <c r="T2091" s="5">
        <f>IF($H2091="NO",$N2091, _xludf.NA())</f>
        <v>2038867</v>
      </c>
    </row>
    <row r="2092" spans="1:20" x14ac:dyDescent="0.3">
      <c r="A2092">
        <v>2091</v>
      </c>
      <c r="B2092" t="s">
        <v>15</v>
      </c>
      <c r="C2092">
        <v>793930.98</v>
      </c>
      <c r="D2092" t="s">
        <v>10</v>
      </c>
      <c r="E2092" t="s">
        <v>11</v>
      </c>
      <c r="F2092" t="s">
        <v>12</v>
      </c>
      <c r="G2092" t="s">
        <v>13</v>
      </c>
      <c r="H2092" t="s">
        <v>13</v>
      </c>
      <c r="I2092">
        <v>35</v>
      </c>
      <c r="J2092">
        <f>(moras__2[[#This Row],[EDAD]]-AVERAGE(I:I))/ _xlfn.STDEV.P(I:I)</f>
        <v>-0.48746627208791893</v>
      </c>
      <c r="K2092" t="str">
        <f>IF(ABS(moras__2[[#This Row],[Z-Score de edad]])&gt;1.96, "Atípico","Normal")</f>
        <v>Normal</v>
      </c>
      <c r="L2092">
        <f>(moras__2[[#This Row],[SALARIO]]-AVERAGE(C:C)) / _xlfn.STDEV.P(C:C)</f>
        <v>0.16819966806756062</v>
      </c>
      <c r="M2092" t="str">
        <f>IF(ABS(moras__2[[#This Row],[Z-Score de salario]])&gt;1.96, "Atípico", "Normal")</f>
        <v>Normal</v>
      </c>
      <c r="N2092" s="5">
        <f t="shared" si="96"/>
        <v>793930.98</v>
      </c>
      <c r="O2092" s="5">
        <f t="shared" si="97"/>
        <v>35</v>
      </c>
      <c r="P2092" s="5" t="str">
        <f t="shared" si="98"/>
        <v>ASALARIADO</v>
      </c>
      <c r="Q2092" s="5" t="e">
        <f ca="1">IF($H2092="SI", $O2092, _xludf.NA())</f>
        <v>#NAME?</v>
      </c>
      <c r="R2092" s="5">
        <f>IF($H2092="NO",$O2092, _xludf.NA())</f>
        <v>35</v>
      </c>
      <c r="S2092" s="5" t="e">
        <f ca="1">IF($H2092="SI",$N2092, _xludf.NA())</f>
        <v>#NAME?</v>
      </c>
      <c r="T2092" s="5">
        <f>IF($H2092="NO",$N2092, _xludf.NA())</f>
        <v>793930.98</v>
      </c>
    </row>
    <row r="2093" spans="1:20" x14ac:dyDescent="0.3">
      <c r="A2093">
        <v>2092</v>
      </c>
      <c r="B2093" t="s">
        <v>9</v>
      </c>
      <c r="C2093">
        <v>452337.26</v>
      </c>
      <c r="D2093" t="s">
        <v>10</v>
      </c>
      <c r="E2093" t="s">
        <v>16</v>
      </c>
      <c r="F2093" t="s">
        <v>12</v>
      </c>
      <c r="G2093" t="s">
        <v>13</v>
      </c>
      <c r="H2093" t="s">
        <v>13</v>
      </c>
      <c r="I2093">
        <v>40</v>
      </c>
      <c r="J2093">
        <f>(moras__2[[#This Row],[EDAD]]-AVERAGE(I:I))/ _xlfn.STDEV.P(I:I)</f>
        <v>-0.13455430755149136</v>
      </c>
      <c r="K2093" t="str">
        <f>IF(ABS(moras__2[[#This Row],[Z-Score de edad]])&gt;1.96, "Atípico","Normal")</f>
        <v>Normal</v>
      </c>
      <c r="L2093">
        <f>(moras__2[[#This Row],[SALARIO]]-AVERAGE(C:C)) / _xlfn.STDEV.P(C:C)</f>
        <v>-0.25304186878281831</v>
      </c>
      <c r="M2093" t="str">
        <f>IF(ABS(moras__2[[#This Row],[Z-Score de salario]])&gt;1.96, "Atípico", "Normal")</f>
        <v>Normal</v>
      </c>
      <c r="N2093" s="5">
        <f t="shared" si="96"/>
        <v>452337.26</v>
      </c>
      <c r="O2093" s="5">
        <f t="shared" si="97"/>
        <v>40</v>
      </c>
      <c r="P2093" s="5" t="str">
        <f t="shared" si="98"/>
        <v>ASALARIADO</v>
      </c>
      <c r="Q2093" s="5" t="e">
        <f ca="1">IF($H2093="SI", $O2093, _xludf.NA())</f>
        <v>#NAME?</v>
      </c>
      <c r="R2093" s="5">
        <f>IF($H2093="NO",$O2093, _xludf.NA())</f>
        <v>40</v>
      </c>
      <c r="S2093" s="5" t="e">
        <f ca="1">IF($H2093="SI",$N2093, _xludf.NA())</f>
        <v>#NAME?</v>
      </c>
      <c r="T2093" s="5">
        <f>IF($H2093="NO",$N2093, _xludf.NA())</f>
        <v>452337.26</v>
      </c>
    </row>
    <row r="2094" spans="1:20" x14ac:dyDescent="0.3">
      <c r="A2094">
        <v>2093</v>
      </c>
      <c r="B2094" t="s">
        <v>9</v>
      </c>
      <c r="C2094">
        <v>401258.65</v>
      </c>
      <c r="D2094" t="s">
        <v>10</v>
      </c>
      <c r="E2094" t="s">
        <v>16</v>
      </c>
      <c r="F2094" t="s">
        <v>12</v>
      </c>
      <c r="G2094" t="s">
        <v>13</v>
      </c>
      <c r="H2094" t="s">
        <v>13</v>
      </c>
      <c r="I2094">
        <v>59</v>
      </c>
      <c r="J2094">
        <f>(moras__2[[#This Row],[EDAD]]-AVERAGE(I:I))/ _xlfn.STDEV.P(I:I)</f>
        <v>1.2065111576869334</v>
      </c>
      <c r="K2094" t="str">
        <f>IF(ABS(moras__2[[#This Row],[Z-Score de edad]])&gt;1.96, "Atípico","Normal")</f>
        <v>Normal</v>
      </c>
      <c r="L2094">
        <f>(moras__2[[#This Row],[SALARIO]]-AVERAGE(C:C)) / _xlfn.STDEV.P(C:C)</f>
        <v>-0.31603024039744032</v>
      </c>
      <c r="M2094" t="str">
        <f>IF(ABS(moras__2[[#This Row],[Z-Score de salario]])&gt;1.96, "Atípico", "Normal")</f>
        <v>Normal</v>
      </c>
      <c r="N2094" s="5">
        <f t="shared" si="96"/>
        <v>401258.65</v>
      </c>
      <c r="O2094" s="5">
        <f t="shared" si="97"/>
        <v>59</v>
      </c>
      <c r="P2094" s="5" t="str">
        <f t="shared" si="98"/>
        <v>ASALARIADO</v>
      </c>
      <c r="Q2094" s="5" t="e">
        <f ca="1">IF($H2094="SI", $O2094, _xludf.NA())</f>
        <v>#NAME?</v>
      </c>
      <c r="R2094" s="5">
        <f>IF($H2094="NO",$O2094, _xludf.NA())</f>
        <v>59</v>
      </c>
      <c r="S2094" s="5" t="e">
        <f ca="1">IF($H2094="SI",$N2094, _xludf.NA())</f>
        <v>#NAME?</v>
      </c>
      <c r="T2094" s="5">
        <f>IF($H2094="NO",$N2094, _xludf.NA())</f>
        <v>401258.65</v>
      </c>
    </row>
    <row r="2095" spans="1:20" x14ac:dyDescent="0.3">
      <c r="A2095">
        <v>2094</v>
      </c>
      <c r="B2095" t="s">
        <v>15</v>
      </c>
      <c r="C2095">
        <v>476344.45</v>
      </c>
      <c r="D2095" t="s">
        <v>10</v>
      </c>
      <c r="E2095" t="s">
        <v>16</v>
      </c>
      <c r="F2095" t="s">
        <v>12</v>
      </c>
      <c r="G2095" t="s">
        <v>13</v>
      </c>
      <c r="H2095" t="s">
        <v>13</v>
      </c>
      <c r="I2095">
        <v>24</v>
      </c>
      <c r="J2095">
        <f>(moras__2[[#This Row],[EDAD]]-AVERAGE(I:I))/ _xlfn.STDEV.P(I:I)</f>
        <v>-1.2638725940680595</v>
      </c>
      <c r="K2095" t="str">
        <f>IF(ABS(moras__2[[#This Row],[Z-Score de edad]])&gt;1.96, "Atípico","Normal")</f>
        <v>Normal</v>
      </c>
      <c r="L2095">
        <f>(moras__2[[#This Row],[SALARIO]]-AVERAGE(C:C)) / _xlfn.STDEV.P(C:C)</f>
        <v>-0.22343703409481808</v>
      </c>
      <c r="M2095" t="str">
        <f>IF(ABS(moras__2[[#This Row],[Z-Score de salario]])&gt;1.96, "Atípico", "Normal")</f>
        <v>Normal</v>
      </c>
      <c r="N2095" s="5">
        <f t="shared" si="96"/>
        <v>476344.45</v>
      </c>
      <c r="O2095" s="5">
        <f t="shared" si="97"/>
        <v>24</v>
      </c>
      <c r="P2095" s="5" t="str">
        <f t="shared" si="98"/>
        <v>ASALARIADO</v>
      </c>
      <c r="Q2095" s="5" t="e">
        <f ca="1">IF($H2095="SI", $O2095, _xludf.NA())</f>
        <v>#NAME?</v>
      </c>
      <c r="R2095" s="5">
        <f>IF($H2095="NO",$O2095, _xludf.NA())</f>
        <v>24</v>
      </c>
      <c r="S2095" s="5" t="e">
        <f ca="1">IF($H2095="SI",$N2095, _xludf.NA())</f>
        <v>#NAME?</v>
      </c>
      <c r="T2095" s="5">
        <f>IF($H2095="NO",$N2095, _xludf.NA())</f>
        <v>476344.45</v>
      </c>
    </row>
    <row r="2096" spans="1:20" x14ac:dyDescent="0.3">
      <c r="A2096">
        <v>2095</v>
      </c>
      <c r="B2096" t="s">
        <v>9</v>
      </c>
      <c r="C2096">
        <v>1934551</v>
      </c>
      <c r="D2096" t="s">
        <v>10</v>
      </c>
      <c r="E2096" t="s">
        <v>16</v>
      </c>
      <c r="F2096" t="s">
        <v>12</v>
      </c>
      <c r="G2096" t="s">
        <v>13</v>
      </c>
      <c r="H2096" t="s">
        <v>12</v>
      </c>
      <c r="I2096">
        <v>58</v>
      </c>
      <c r="J2096">
        <f>(moras__2[[#This Row],[EDAD]]-AVERAGE(I:I))/ _xlfn.STDEV.P(I:I)</f>
        <v>1.1359287647796479</v>
      </c>
      <c r="K2096" t="str">
        <f>IF(ABS(moras__2[[#This Row],[Z-Score de edad]])&gt;1.96, "Atípico","Normal")</f>
        <v>Normal</v>
      </c>
      <c r="L2096">
        <f>(moras__2[[#This Row],[SALARIO]]-AVERAGE(C:C)) / _xlfn.STDEV.P(C:C)</f>
        <v>1.5747727461297394</v>
      </c>
      <c r="M2096" t="str">
        <f>IF(ABS(moras__2[[#This Row],[Z-Score de salario]])&gt;1.96, "Atípico", "Normal")</f>
        <v>Normal</v>
      </c>
      <c r="N2096" s="5">
        <f t="shared" si="96"/>
        <v>1934551</v>
      </c>
      <c r="O2096" s="5">
        <f t="shared" si="97"/>
        <v>58</v>
      </c>
      <c r="P2096" s="5" t="str">
        <f t="shared" si="98"/>
        <v>ASALARIADO</v>
      </c>
      <c r="Q2096" s="5">
        <f>IF($H2096="SI", $O2096, _xludf.NA())</f>
        <v>58</v>
      </c>
      <c r="R2096" s="5" t="e">
        <f ca="1">IF($H2096="NO",$O2096, _xludf.NA())</f>
        <v>#NAME?</v>
      </c>
      <c r="S2096" s="5">
        <f>IF($H2096="SI",$N2096, _xludf.NA())</f>
        <v>1934551</v>
      </c>
      <c r="T2096" s="5" t="e">
        <f ca="1">IF($H2096="NO",$N2096, _xludf.NA())</f>
        <v>#NAME?</v>
      </c>
    </row>
    <row r="2097" spans="1:20" x14ac:dyDescent="0.3">
      <c r="A2097">
        <v>2096</v>
      </c>
      <c r="B2097" t="s">
        <v>9</v>
      </c>
      <c r="C2097">
        <v>1995482.54</v>
      </c>
      <c r="D2097" t="s">
        <v>10</v>
      </c>
      <c r="E2097" t="s">
        <v>11</v>
      </c>
      <c r="F2097" t="s">
        <v>12</v>
      </c>
      <c r="G2097" t="s">
        <v>13</v>
      </c>
      <c r="H2097" t="s">
        <v>13</v>
      </c>
      <c r="I2097">
        <v>34</v>
      </c>
      <c r="J2097">
        <f>(moras__2[[#This Row],[EDAD]]-AVERAGE(I:I))/ _xlfn.STDEV.P(I:I)</f>
        <v>-0.55804866499520445</v>
      </c>
      <c r="K2097" t="str">
        <f>IF(ABS(moras__2[[#This Row],[Z-Score de edad]])&gt;1.96, "Atípico","Normal")</f>
        <v>Normal</v>
      </c>
      <c r="L2097">
        <f>(moras__2[[#This Row],[SALARIO]]-AVERAGE(C:C)) / _xlfn.STDEV.P(C:C)</f>
        <v>1.6499114095462106</v>
      </c>
      <c r="M2097" t="str">
        <f>IF(ABS(moras__2[[#This Row],[Z-Score de salario]])&gt;1.96, "Atípico", "Normal")</f>
        <v>Normal</v>
      </c>
      <c r="N2097" s="5">
        <f t="shared" si="96"/>
        <v>1995482.54</v>
      </c>
      <c r="O2097" s="5">
        <f t="shared" si="97"/>
        <v>34</v>
      </c>
      <c r="P2097" s="5" t="str">
        <f t="shared" si="98"/>
        <v>ASALARIADO</v>
      </c>
      <c r="Q2097" s="5" t="e">
        <f ca="1">IF($H2097="SI", $O2097, _xludf.NA())</f>
        <v>#NAME?</v>
      </c>
      <c r="R2097" s="5">
        <f>IF($H2097="NO",$O2097, _xludf.NA())</f>
        <v>34</v>
      </c>
      <c r="S2097" s="5" t="e">
        <f ca="1">IF($H2097="SI",$N2097, _xludf.NA())</f>
        <v>#NAME?</v>
      </c>
      <c r="T2097" s="5">
        <f>IF($H2097="NO",$N2097, _xludf.NA())</f>
        <v>1995482.54</v>
      </c>
    </row>
    <row r="2098" spans="1:20" x14ac:dyDescent="0.3">
      <c r="A2098">
        <v>2097</v>
      </c>
      <c r="B2098" t="s">
        <v>9</v>
      </c>
      <c r="C2098">
        <v>297949</v>
      </c>
      <c r="D2098" t="s">
        <v>17</v>
      </c>
      <c r="E2098" t="s">
        <v>16</v>
      </c>
      <c r="F2098" t="s">
        <v>12</v>
      </c>
      <c r="G2098" t="s">
        <v>13</v>
      </c>
      <c r="H2098" t="s">
        <v>13</v>
      </c>
      <c r="I2098">
        <v>37</v>
      </c>
      <c r="J2098">
        <f>(moras__2[[#This Row],[EDAD]]-AVERAGE(I:I))/ _xlfn.STDEV.P(I:I)</f>
        <v>-0.34630148627334789</v>
      </c>
      <c r="K2098" t="str">
        <f>IF(ABS(moras__2[[#This Row],[Z-Score de edad]])&gt;1.96, "Atípico","Normal")</f>
        <v>Normal</v>
      </c>
      <c r="L2098">
        <f>(moras__2[[#This Row],[SALARIO]]-AVERAGE(C:C)) / _xlfn.STDEV.P(C:C)</f>
        <v>-0.44342812036278267</v>
      </c>
      <c r="M2098" t="str">
        <f>IF(ABS(moras__2[[#This Row],[Z-Score de salario]])&gt;1.96, "Atípico", "Normal")</f>
        <v>Normal</v>
      </c>
      <c r="N2098" s="5">
        <f t="shared" si="96"/>
        <v>297949</v>
      </c>
      <c r="O2098" s="5">
        <f t="shared" si="97"/>
        <v>37</v>
      </c>
      <c r="P2098" s="5" t="str">
        <f t="shared" si="98"/>
        <v>ASEGURADO VOLUNTARIO</v>
      </c>
      <c r="Q2098" s="5" t="e">
        <f ca="1">IF($H2098="SI", $O2098, _xludf.NA())</f>
        <v>#NAME?</v>
      </c>
      <c r="R2098" s="5">
        <f>IF($H2098="NO",$O2098, _xludf.NA())</f>
        <v>37</v>
      </c>
      <c r="S2098" s="5" t="e">
        <f ca="1">IF($H2098="SI",$N2098, _xludf.NA())</f>
        <v>#NAME?</v>
      </c>
      <c r="T2098" s="5">
        <f>IF($H2098="NO",$N2098, _xludf.NA())</f>
        <v>297949</v>
      </c>
    </row>
    <row r="2099" spans="1:20" x14ac:dyDescent="0.3">
      <c r="A2099">
        <v>2098</v>
      </c>
      <c r="B2099" t="s">
        <v>9</v>
      </c>
      <c r="C2099">
        <v>722064</v>
      </c>
      <c r="D2099" t="s">
        <v>10</v>
      </c>
      <c r="E2099" t="s">
        <v>16</v>
      </c>
      <c r="F2099" t="s">
        <v>12</v>
      </c>
      <c r="G2099" t="s">
        <v>13</v>
      </c>
      <c r="H2099" t="s">
        <v>13</v>
      </c>
      <c r="I2099">
        <v>33</v>
      </c>
      <c r="J2099">
        <f>(moras__2[[#This Row],[EDAD]]-AVERAGE(I:I))/ _xlfn.STDEV.P(I:I)</f>
        <v>-0.62863105790248996</v>
      </c>
      <c r="K2099" t="str">
        <f>IF(ABS(moras__2[[#This Row],[Z-Score de edad]])&gt;1.96, "Atípico","Normal")</f>
        <v>Normal</v>
      </c>
      <c r="L2099">
        <f>(moras__2[[#This Row],[SALARIO]]-AVERAGE(C:C)) / _xlfn.STDEV.P(C:C)</f>
        <v>7.9575799033916081E-2</v>
      </c>
      <c r="M2099" t="str">
        <f>IF(ABS(moras__2[[#This Row],[Z-Score de salario]])&gt;1.96, "Atípico", "Normal")</f>
        <v>Normal</v>
      </c>
      <c r="N2099" s="5">
        <f t="shared" si="96"/>
        <v>722064</v>
      </c>
      <c r="O2099" s="5">
        <f t="shared" si="97"/>
        <v>33</v>
      </c>
      <c r="P2099" s="5" t="str">
        <f t="shared" si="98"/>
        <v>ASALARIADO</v>
      </c>
      <c r="Q2099" s="5" t="e">
        <f ca="1">IF($H2099="SI", $O2099, _xludf.NA())</f>
        <v>#NAME?</v>
      </c>
      <c r="R2099" s="5">
        <f>IF($H2099="NO",$O2099, _xludf.NA())</f>
        <v>33</v>
      </c>
      <c r="S2099" s="5" t="e">
        <f ca="1">IF($H2099="SI",$N2099, _xludf.NA())</f>
        <v>#NAME?</v>
      </c>
      <c r="T2099" s="5">
        <f>IF($H2099="NO",$N2099, _xludf.NA())</f>
        <v>722064</v>
      </c>
    </row>
    <row r="2100" spans="1:20" x14ac:dyDescent="0.3">
      <c r="A2100">
        <v>2099</v>
      </c>
      <c r="B2100" t="s">
        <v>9</v>
      </c>
      <c r="C2100">
        <v>753913.5</v>
      </c>
      <c r="D2100" t="s">
        <v>10</v>
      </c>
      <c r="E2100" t="s">
        <v>11</v>
      </c>
      <c r="F2100" t="s">
        <v>12</v>
      </c>
      <c r="G2100" t="s">
        <v>13</v>
      </c>
      <c r="H2100" t="s">
        <v>13</v>
      </c>
      <c r="I2100">
        <v>56</v>
      </c>
      <c r="J2100">
        <f>(moras__2[[#This Row],[EDAD]]-AVERAGE(I:I))/ _xlfn.STDEV.P(I:I)</f>
        <v>0.99476397896507684</v>
      </c>
      <c r="K2100" t="str">
        <f>IF(ABS(moras__2[[#This Row],[Z-Score de edad]])&gt;1.96, "Atípico","Normal")</f>
        <v>Normal</v>
      </c>
      <c r="L2100">
        <f>(moras__2[[#This Row],[SALARIO]]-AVERAGE(C:C)) / _xlfn.STDEV.P(C:C)</f>
        <v>0.11885149862205882</v>
      </c>
      <c r="M2100" t="str">
        <f>IF(ABS(moras__2[[#This Row],[Z-Score de salario]])&gt;1.96, "Atípico", "Normal")</f>
        <v>Normal</v>
      </c>
      <c r="N2100" s="5">
        <f t="shared" si="96"/>
        <v>753913.5</v>
      </c>
      <c r="O2100" s="5">
        <f t="shared" si="97"/>
        <v>56</v>
      </c>
      <c r="P2100" s="5" t="str">
        <f t="shared" si="98"/>
        <v>ASALARIADO</v>
      </c>
      <c r="Q2100" s="5" t="e">
        <f ca="1">IF($H2100="SI", $O2100, _xludf.NA())</f>
        <v>#NAME?</v>
      </c>
      <c r="R2100" s="5">
        <f>IF($H2100="NO",$O2100, _xludf.NA())</f>
        <v>56</v>
      </c>
      <c r="S2100" s="5" t="e">
        <f ca="1">IF($H2100="SI",$N2100, _xludf.NA())</f>
        <v>#NAME?</v>
      </c>
      <c r="T2100" s="5">
        <f>IF($H2100="NO",$N2100, _xludf.NA())</f>
        <v>753913.5</v>
      </c>
    </row>
    <row r="2101" spans="1:20" x14ac:dyDescent="0.3">
      <c r="A2101">
        <v>2100</v>
      </c>
      <c r="B2101" t="s">
        <v>9</v>
      </c>
      <c r="C2101">
        <v>607142.85</v>
      </c>
      <c r="D2101" t="s">
        <v>10</v>
      </c>
      <c r="E2101" t="s">
        <v>16</v>
      </c>
      <c r="F2101" t="s">
        <v>12</v>
      </c>
      <c r="G2101" t="s">
        <v>13</v>
      </c>
      <c r="H2101" t="s">
        <v>13</v>
      </c>
      <c r="I2101">
        <v>31</v>
      </c>
      <c r="J2101">
        <f>(moras__2[[#This Row],[EDAD]]-AVERAGE(I:I))/ _xlfn.STDEV.P(I:I)</f>
        <v>-0.769795843717061</v>
      </c>
      <c r="K2101" t="str">
        <f>IF(ABS(moras__2[[#This Row],[Z-Score de edad]])&gt;1.96, "Atípico","Normal")</f>
        <v>Normal</v>
      </c>
      <c r="L2101">
        <f>(moras__2[[#This Row],[SALARIO]]-AVERAGE(C:C)) / _xlfn.STDEV.P(C:C)</f>
        <v>-6.2140980310308812E-2</v>
      </c>
      <c r="M2101" t="str">
        <f>IF(ABS(moras__2[[#This Row],[Z-Score de salario]])&gt;1.96, "Atípico", "Normal")</f>
        <v>Normal</v>
      </c>
      <c r="N2101" s="5">
        <f t="shared" si="96"/>
        <v>607142.85</v>
      </c>
      <c r="O2101" s="5">
        <f t="shared" si="97"/>
        <v>31</v>
      </c>
      <c r="P2101" s="5" t="str">
        <f t="shared" si="98"/>
        <v>ASALARIADO</v>
      </c>
      <c r="Q2101" s="5" t="e">
        <f ca="1">IF($H2101="SI", $O2101, _xludf.NA())</f>
        <v>#NAME?</v>
      </c>
      <c r="R2101" s="5">
        <f>IF($H2101="NO",$O2101, _xludf.NA())</f>
        <v>31</v>
      </c>
      <c r="S2101" s="5" t="e">
        <f ca="1">IF($H2101="SI",$N2101, _xludf.NA())</f>
        <v>#NAME?</v>
      </c>
      <c r="T2101" s="5">
        <f>IF($H2101="NO",$N2101, _xludf.NA())</f>
        <v>607142.85</v>
      </c>
    </row>
    <row r="2102" spans="1:20" x14ac:dyDescent="0.3">
      <c r="A2102">
        <v>2101</v>
      </c>
      <c r="B2102" t="s">
        <v>9</v>
      </c>
      <c r="C2102">
        <v>260000</v>
      </c>
      <c r="D2102" t="s">
        <v>10</v>
      </c>
      <c r="E2102" t="s">
        <v>16</v>
      </c>
      <c r="F2102" t="s">
        <v>12</v>
      </c>
      <c r="G2102" t="s">
        <v>13</v>
      </c>
      <c r="H2102" t="s">
        <v>12</v>
      </c>
      <c r="I2102">
        <v>37</v>
      </c>
      <c r="J2102">
        <f>(moras__2[[#This Row],[EDAD]]-AVERAGE(I:I))/ _xlfn.STDEV.P(I:I)</f>
        <v>-0.34630148627334789</v>
      </c>
      <c r="K2102" t="str">
        <f>IF(ABS(moras__2[[#This Row],[Z-Score de edad]])&gt;1.96, "Atípico","Normal")</f>
        <v>Normal</v>
      </c>
      <c r="L2102">
        <f>(moras__2[[#This Row],[SALARIO]]-AVERAGE(C:C)) / _xlfn.STDEV.P(C:C)</f>
        <v>-0.49022551195983849</v>
      </c>
      <c r="M2102" t="str">
        <f>IF(ABS(moras__2[[#This Row],[Z-Score de salario]])&gt;1.96, "Atípico", "Normal")</f>
        <v>Normal</v>
      </c>
      <c r="N2102" s="5">
        <f t="shared" si="96"/>
        <v>260000</v>
      </c>
      <c r="O2102" s="5">
        <f t="shared" si="97"/>
        <v>37</v>
      </c>
      <c r="P2102" s="5" t="str">
        <f t="shared" si="98"/>
        <v>ASALARIADO</v>
      </c>
      <c r="Q2102" s="5">
        <f>IF($H2102="SI", $O2102, _xludf.NA())</f>
        <v>37</v>
      </c>
      <c r="R2102" s="5" t="e">
        <f ca="1">IF($H2102="NO",$O2102, _xludf.NA())</f>
        <v>#NAME?</v>
      </c>
      <c r="S2102" s="5">
        <f>IF($H2102="SI",$N2102, _xludf.NA())</f>
        <v>260000</v>
      </c>
      <c r="T2102" s="5" t="e">
        <f ca="1">IF($H2102="NO",$N2102, _xludf.NA())</f>
        <v>#NAME?</v>
      </c>
    </row>
    <row r="2103" spans="1:20" x14ac:dyDescent="0.3">
      <c r="A2103">
        <v>2102</v>
      </c>
      <c r="B2103" t="s">
        <v>9</v>
      </c>
      <c r="C2103">
        <v>742000</v>
      </c>
      <c r="D2103" t="s">
        <v>10</v>
      </c>
      <c r="E2103" t="s">
        <v>16</v>
      </c>
      <c r="F2103" t="s">
        <v>12</v>
      </c>
      <c r="G2103" t="s">
        <v>13</v>
      </c>
      <c r="H2103" t="s">
        <v>13</v>
      </c>
      <c r="I2103">
        <v>57</v>
      </c>
      <c r="J2103">
        <f>(moras__2[[#This Row],[EDAD]]-AVERAGE(I:I))/ _xlfn.STDEV.P(I:I)</f>
        <v>1.0653463718723624</v>
      </c>
      <c r="K2103" t="str">
        <f>IF(ABS(moras__2[[#This Row],[Z-Score de edad]])&gt;1.96, "Atípico","Normal")</f>
        <v>Normal</v>
      </c>
      <c r="L2103">
        <f>(moras__2[[#This Row],[SALARIO]]-AVERAGE(C:C)) / _xlfn.STDEV.P(C:C)</f>
        <v>0.1041601833096257</v>
      </c>
      <c r="M2103" t="str">
        <f>IF(ABS(moras__2[[#This Row],[Z-Score de salario]])&gt;1.96, "Atípico", "Normal")</f>
        <v>Normal</v>
      </c>
      <c r="N2103" s="5">
        <f t="shared" si="96"/>
        <v>742000</v>
      </c>
      <c r="O2103" s="5">
        <f t="shared" si="97"/>
        <v>57</v>
      </c>
      <c r="P2103" s="5" t="str">
        <f t="shared" si="98"/>
        <v>ASALARIADO</v>
      </c>
      <c r="Q2103" s="5" t="e">
        <f ca="1">IF($H2103="SI", $O2103, _xludf.NA())</f>
        <v>#NAME?</v>
      </c>
      <c r="R2103" s="5">
        <f>IF($H2103="NO",$O2103, _xludf.NA())</f>
        <v>57</v>
      </c>
      <c r="S2103" s="5" t="e">
        <f ca="1">IF($H2103="SI",$N2103, _xludf.NA())</f>
        <v>#NAME?</v>
      </c>
      <c r="T2103" s="5">
        <f>IF($H2103="NO",$N2103, _xludf.NA())</f>
        <v>742000</v>
      </c>
    </row>
    <row r="2104" spans="1:20" x14ac:dyDescent="0.3">
      <c r="A2104">
        <v>2103</v>
      </c>
      <c r="B2104" t="s">
        <v>9</v>
      </c>
      <c r="C2104">
        <v>170440</v>
      </c>
      <c r="D2104" t="s">
        <v>10</v>
      </c>
      <c r="E2104" t="s">
        <v>16</v>
      </c>
      <c r="F2104" t="s">
        <v>12</v>
      </c>
      <c r="G2104" t="s">
        <v>13</v>
      </c>
      <c r="H2104" t="s">
        <v>13</v>
      </c>
      <c r="I2104">
        <v>42</v>
      </c>
      <c r="J2104">
        <f>(moras__2[[#This Row],[EDAD]]-AVERAGE(I:I))/ _xlfn.STDEV.P(I:I)</f>
        <v>6.6104782630796582E-3</v>
      </c>
      <c r="K2104" t="str">
        <f>IF(ABS(moras__2[[#This Row],[Z-Score de edad]])&gt;1.96, "Atípico","Normal")</f>
        <v>Normal</v>
      </c>
      <c r="L2104">
        <f>(moras__2[[#This Row],[SALARIO]]-AVERAGE(C:C)) / _xlfn.STDEV.P(C:C)</f>
        <v>-0.60066780006841358</v>
      </c>
      <c r="M2104" t="str">
        <f>IF(ABS(moras__2[[#This Row],[Z-Score de salario]])&gt;1.96, "Atípico", "Normal")</f>
        <v>Normal</v>
      </c>
      <c r="N2104" s="5">
        <f t="shared" si="96"/>
        <v>170440</v>
      </c>
      <c r="O2104" s="5">
        <f t="shared" si="97"/>
        <v>42</v>
      </c>
      <c r="P2104" s="5" t="str">
        <f t="shared" si="98"/>
        <v>ASALARIADO</v>
      </c>
      <c r="Q2104" s="5" t="e">
        <f ca="1">IF($H2104="SI", $O2104, _xludf.NA())</f>
        <v>#NAME?</v>
      </c>
      <c r="R2104" s="5">
        <f>IF($H2104="NO",$O2104, _xludf.NA())</f>
        <v>42</v>
      </c>
      <c r="S2104" s="5" t="e">
        <f ca="1">IF($H2104="SI",$N2104, _xludf.NA())</f>
        <v>#NAME?</v>
      </c>
      <c r="T2104" s="5">
        <f>IF($H2104="NO",$N2104, _xludf.NA())</f>
        <v>170440</v>
      </c>
    </row>
    <row r="2105" spans="1:20" x14ac:dyDescent="0.3">
      <c r="A2105">
        <v>2104</v>
      </c>
      <c r="B2105" t="s">
        <v>15</v>
      </c>
      <c r="C2105">
        <v>242860</v>
      </c>
      <c r="D2105" t="s">
        <v>10</v>
      </c>
      <c r="E2105" t="s">
        <v>16</v>
      </c>
      <c r="F2105" t="s">
        <v>12</v>
      </c>
      <c r="G2105" t="s">
        <v>13</v>
      </c>
      <c r="H2105" t="s">
        <v>12</v>
      </c>
      <c r="I2105">
        <v>62</v>
      </c>
      <c r="J2105">
        <f>(moras__2[[#This Row],[EDAD]]-AVERAGE(I:I))/ _xlfn.STDEV.P(I:I)</f>
        <v>1.41825833640879</v>
      </c>
      <c r="K2105" t="str">
        <f>IF(ABS(moras__2[[#This Row],[Z-Score de edad]])&gt;1.96, "Atípico","Normal")</f>
        <v>Normal</v>
      </c>
      <c r="L2105">
        <f>(moras__2[[#This Row],[SALARIO]]-AVERAGE(C:C)) / _xlfn.STDEV.P(C:C)</f>
        <v>-0.51136196593684802</v>
      </c>
      <c r="M2105" t="str">
        <f>IF(ABS(moras__2[[#This Row],[Z-Score de salario]])&gt;1.96, "Atípico", "Normal")</f>
        <v>Normal</v>
      </c>
      <c r="N2105" s="5">
        <f t="shared" si="96"/>
        <v>242860</v>
      </c>
      <c r="O2105" s="5">
        <f t="shared" si="97"/>
        <v>62</v>
      </c>
      <c r="P2105" s="5" t="str">
        <f t="shared" si="98"/>
        <v>ASALARIADO</v>
      </c>
      <c r="Q2105" s="5">
        <f>IF($H2105="SI", $O2105, _xludf.NA())</f>
        <v>62</v>
      </c>
      <c r="R2105" s="5" t="e">
        <f ca="1">IF($H2105="NO",$O2105, _xludf.NA())</f>
        <v>#NAME?</v>
      </c>
      <c r="S2105" s="5">
        <f>IF($H2105="SI",$N2105, _xludf.NA())</f>
        <v>242860</v>
      </c>
      <c r="T2105" s="5" t="e">
        <f ca="1">IF($H2105="NO",$N2105, _xludf.NA())</f>
        <v>#NAME?</v>
      </c>
    </row>
    <row r="2106" spans="1:20" x14ac:dyDescent="0.3">
      <c r="A2106">
        <v>2105</v>
      </c>
      <c r="B2106" t="s">
        <v>9</v>
      </c>
      <c r="C2106">
        <v>1860734</v>
      </c>
      <c r="D2106" t="s">
        <v>18</v>
      </c>
      <c r="E2106" t="s">
        <v>16</v>
      </c>
      <c r="F2106" t="s">
        <v>12</v>
      </c>
      <c r="G2106" t="s">
        <v>12</v>
      </c>
      <c r="H2106" t="s">
        <v>12</v>
      </c>
      <c r="I2106">
        <v>52</v>
      </c>
      <c r="J2106">
        <f>(moras__2[[#This Row],[EDAD]]-AVERAGE(I:I))/ _xlfn.STDEV.P(I:I)</f>
        <v>0.71243440733593477</v>
      </c>
      <c r="K2106" t="str">
        <f>IF(ABS(moras__2[[#This Row],[Z-Score de edad]])&gt;1.96, "Atípico","Normal")</f>
        <v>Normal</v>
      </c>
      <c r="L2106">
        <f>(moras__2[[#This Row],[SALARIO]]-AVERAGE(C:C)) / _xlfn.STDEV.P(C:C)</f>
        <v>1.4837441800141666</v>
      </c>
      <c r="M2106" t="str">
        <f>IF(ABS(moras__2[[#This Row],[Z-Score de salario]])&gt;1.96, "Atípico", "Normal")</f>
        <v>Normal</v>
      </c>
      <c r="N2106" s="5">
        <f t="shared" si="96"/>
        <v>1860734</v>
      </c>
      <c r="O2106" s="5">
        <f t="shared" si="97"/>
        <v>52</v>
      </c>
      <c r="P2106" s="5" t="str">
        <f t="shared" si="98"/>
        <v>TRABAJADOR INDEPENDIENTE</v>
      </c>
      <c r="Q2106" s="5">
        <f>IF($H2106="SI", $O2106, _xludf.NA())</f>
        <v>52</v>
      </c>
      <c r="R2106" s="5" t="e">
        <f ca="1">IF($H2106="NO",$O2106, _xludf.NA())</f>
        <v>#NAME?</v>
      </c>
      <c r="S2106" s="5">
        <f>IF($H2106="SI",$N2106, _xludf.NA())</f>
        <v>1860734</v>
      </c>
      <c r="T2106" s="5" t="e">
        <f ca="1">IF($H2106="NO",$N2106, _xludf.NA())</f>
        <v>#NAME?</v>
      </c>
    </row>
    <row r="2107" spans="1:20" x14ac:dyDescent="0.3">
      <c r="A2107">
        <v>2106</v>
      </c>
      <c r="B2107" t="s">
        <v>9</v>
      </c>
      <c r="C2107">
        <v>620373.67000000004</v>
      </c>
      <c r="D2107" t="s">
        <v>10</v>
      </c>
      <c r="E2107" t="s">
        <v>16</v>
      </c>
      <c r="F2107" t="s">
        <v>12</v>
      </c>
      <c r="G2107" t="s">
        <v>13</v>
      </c>
      <c r="H2107" t="s">
        <v>13</v>
      </c>
      <c r="I2107">
        <v>46</v>
      </c>
      <c r="J2107">
        <f>(moras__2[[#This Row],[EDAD]]-AVERAGE(I:I))/ _xlfn.STDEV.P(I:I)</f>
        <v>0.28894004989222172</v>
      </c>
      <c r="K2107" t="str">
        <f>IF(ABS(moras__2[[#This Row],[Z-Score de edad]])&gt;1.96, "Atípico","Normal")</f>
        <v>Normal</v>
      </c>
      <c r="L2107">
        <f>(moras__2[[#This Row],[SALARIO]]-AVERAGE(C:C)) / _xlfn.STDEV.P(C:C)</f>
        <v>-4.582519162838937E-2</v>
      </c>
      <c r="M2107" t="str">
        <f>IF(ABS(moras__2[[#This Row],[Z-Score de salario]])&gt;1.96, "Atípico", "Normal")</f>
        <v>Normal</v>
      </c>
      <c r="N2107" s="5">
        <f t="shared" si="96"/>
        <v>620373.67000000004</v>
      </c>
      <c r="O2107" s="5">
        <f t="shared" si="97"/>
        <v>46</v>
      </c>
      <c r="P2107" s="5" t="str">
        <f t="shared" si="98"/>
        <v>ASALARIADO</v>
      </c>
      <c r="Q2107" s="5" t="e">
        <f ca="1">IF($H2107="SI", $O2107, _xludf.NA())</f>
        <v>#NAME?</v>
      </c>
      <c r="R2107" s="5">
        <f>IF($H2107="NO",$O2107, _xludf.NA())</f>
        <v>46</v>
      </c>
      <c r="S2107" s="5" t="e">
        <f ca="1">IF($H2107="SI",$N2107, _xludf.NA())</f>
        <v>#NAME?</v>
      </c>
      <c r="T2107" s="5">
        <f>IF($H2107="NO",$N2107, _xludf.NA())</f>
        <v>620373.67000000004</v>
      </c>
    </row>
    <row r="2108" spans="1:20" x14ac:dyDescent="0.3">
      <c r="A2108">
        <v>2107</v>
      </c>
      <c r="B2108" t="s">
        <v>15</v>
      </c>
      <c r="C2108">
        <v>1233708</v>
      </c>
      <c r="D2108" t="s">
        <v>10</v>
      </c>
      <c r="E2108" t="s">
        <v>16</v>
      </c>
      <c r="F2108" t="s">
        <v>12</v>
      </c>
      <c r="G2108" t="s">
        <v>13</v>
      </c>
      <c r="H2108" t="s">
        <v>13</v>
      </c>
      <c r="I2108">
        <v>40</v>
      </c>
      <c r="J2108">
        <f>(moras__2[[#This Row],[EDAD]]-AVERAGE(I:I))/ _xlfn.STDEV.P(I:I)</f>
        <v>-0.13455430755149136</v>
      </c>
      <c r="K2108" t="str">
        <f>IF(ABS(moras__2[[#This Row],[Z-Score de edad]])&gt;1.96, "Atípico","Normal")</f>
        <v>Normal</v>
      </c>
      <c r="L2108">
        <f>(moras__2[[#This Row],[SALARIO]]-AVERAGE(C:C)) / _xlfn.STDEV.P(C:C)</f>
        <v>0.71051744772779524</v>
      </c>
      <c r="M2108" t="str">
        <f>IF(ABS(moras__2[[#This Row],[Z-Score de salario]])&gt;1.96, "Atípico", "Normal")</f>
        <v>Normal</v>
      </c>
      <c r="N2108" s="5">
        <f t="shared" si="96"/>
        <v>1233708</v>
      </c>
      <c r="O2108" s="5">
        <f t="shared" si="97"/>
        <v>40</v>
      </c>
      <c r="P2108" s="5" t="str">
        <f t="shared" si="98"/>
        <v>ASALARIADO</v>
      </c>
      <c r="Q2108" s="5" t="e">
        <f ca="1">IF($H2108="SI", $O2108, _xludf.NA())</f>
        <v>#NAME?</v>
      </c>
      <c r="R2108" s="5">
        <f>IF($H2108="NO",$O2108, _xludf.NA())</f>
        <v>40</v>
      </c>
      <c r="S2108" s="5" t="e">
        <f ca="1">IF($H2108="SI",$N2108, _xludf.NA())</f>
        <v>#NAME?</v>
      </c>
      <c r="T2108" s="5">
        <f>IF($H2108="NO",$N2108, _xludf.NA())</f>
        <v>1233708</v>
      </c>
    </row>
    <row r="2109" spans="1:20" x14ac:dyDescent="0.3">
      <c r="A2109">
        <v>2108</v>
      </c>
      <c r="B2109" t="s">
        <v>9</v>
      </c>
      <c r="C2109">
        <v>520000</v>
      </c>
      <c r="D2109" t="s">
        <v>10</v>
      </c>
      <c r="E2109" t="s">
        <v>16</v>
      </c>
      <c r="F2109" t="s">
        <v>12</v>
      </c>
      <c r="G2109" t="s">
        <v>13</v>
      </c>
      <c r="H2109" t="s">
        <v>13</v>
      </c>
      <c r="I2109">
        <v>45</v>
      </c>
      <c r="J2109">
        <f>(moras__2[[#This Row],[EDAD]]-AVERAGE(I:I))/ _xlfn.STDEV.P(I:I)</f>
        <v>0.2183576569849362</v>
      </c>
      <c r="K2109" t="str">
        <f>IF(ABS(moras__2[[#This Row],[Z-Score de edad]])&gt;1.96, "Atípico","Normal")</f>
        <v>Normal</v>
      </c>
      <c r="L2109">
        <f>(moras__2[[#This Row],[SALARIO]]-AVERAGE(C:C)) / _xlfn.STDEV.P(C:C)</f>
        <v>-0.16960252281033497</v>
      </c>
      <c r="M2109" t="str">
        <f>IF(ABS(moras__2[[#This Row],[Z-Score de salario]])&gt;1.96, "Atípico", "Normal")</f>
        <v>Normal</v>
      </c>
      <c r="N2109" s="5">
        <f t="shared" si="96"/>
        <v>520000</v>
      </c>
      <c r="O2109" s="5">
        <f t="shared" si="97"/>
        <v>45</v>
      </c>
      <c r="P2109" s="5" t="str">
        <f t="shared" si="98"/>
        <v>ASALARIADO</v>
      </c>
      <c r="Q2109" s="5" t="e">
        <f ca="1">IF($H2109="SI", $O2109, _xludf.NA())</f>
        <v>#NAME?</v>
      </c>
      <c r="R2109" s="5">
        <f>IF($H2109="NO",$O2109, _xludf.NA())</f>
        <v>45</v>
      </c>
      <c r="S2109" s="5" t="e">
        <f ca="1">IF($H2109="SI",$N2109, _xludf.NA())</f>
        <v>#NAME?</v>
      </c>
      <c r="T2109" s="5">
        <f>IF($H2109="NO",$N2109, _xludf.NA())</f>
        <v>520000</v>
      </c>
    </row>
    <row r="2110" spans="1:20" x14ac:dyDescent="0.3">
      <c r="A2110">
        <v>2109</v>
      </c>
      <c r="B2110" t="s">
        <v>9</v>
      </c>
      <c r="C2110">
        <v>160000</v>
      </c>
      <c r="D2110" t="s">
        <v>10</v>
      </c>
      <c r="E2110" t="s">
        <v>16</v>
      </c>
      <c r="F2110" t="s">
        <v>12</v>
      </c>
      <c r="G2110" t="s">
        <v>12</v>
      </c>
      <c r="H2110" t="s">
        <v>13</v>
      </c>
      <c r="I2110">
        <v>26</v>
      </c>
      <c r="J2110">
        <f>(moras__2[[#This Row],[EDAD]]-AVERAGE(I:I))/ _xlfn.STDEV.P(I:I)</f>
        <v>-1.1227078082534885</v>
      </c>
      <c r="K2110" t="str">
        <f>IF(ABS(moras__2[[#This Row],[Z-Score de edad]])&gt;1.96, "Atípico","Normal")</f>
        <v>Normal</v>
      </c>
      <c r="L2110">
        <f>(moras__2[[#This Row],[SALARIO]]-AVERAGE(C:C)) / _xlfn.STDEV.P(C:C)</f>
        <v>-0.61354204624810904</v>
      </c>
      <c r="M2110" t="str">
        <f>IF(ABS(moras__2[[#This Row],[Z-Score de salario]])&gt;1.96, "Atípico", "Normal")</f>
        <v>Normal</v>
      </c>
      <c r="N2110" s="5">
        <f t="shared" si="96"/>
        <v>160000</v>
      </c>
      <c r="O2110" s="5">
        <f t="shared" si="97"/>
        <v>26</v>
      </c>
      <c r="P2110" s="5" t="str">
        <f t="shared" si="98"/>
        <v>ASALARIADO</v>
      </c>
      <c r="Q2110" s="5" t="e">
        <f ca="1">IF($H2110="SI", $O2110, _xludf.NA())</f>
        <v>#NAME?</v>
      </c>
      <c r="R2110" s="5">
        <f>IF($H2110="NO",$O2110, _xludf.NA())</f>
        <v>26</v>
      </c>
      <c r="S2110" s="5" t="e">
        <f ca="1">IF($H2110="SI",$N2110, _xludf.NA())</f>
        <v>#NAME?</v>
      </c>
      <c r="T2110" s="5">
        <f>IF($H2110="NO",$N2110, _xludf.NA())</f>
        <v>160000</v>
      </c>
    </row>
    <row r="2111" spans="1:20" x14ac:dyDescent="0.3">
      <c r="A2111">
        <v>2110</v>
      </c>
      <c r="B2111" t="s">
        <v>9</v>
      </c>
      <c r="C2111">
        <v>296346.2</v>
      </c>
      <c r="D2111" t="s">
        <v>10</v>
      </c>
      <c r="E2111" t="s">
        <v>16</v>
      </c>
      <c r="F2111" t="s">
        <v>12</v>
      </c>
      <c r="G2111" t="s">
        <v>13</v>
      </c>
      <c r="H2111" t="s">
        <v>13</v>
      </c>
      <c r="I2111">
        <v>48</v>
      </c>
      <c r="J2111">
        <f>(moras__2[[#This Row],[EDAD]]-AVERAGE(I:I))/ _xlfn.STDEV.P(I:I)</f>
        <v>0.43010483570679275</v>
      </c>
      <c r="K2111" t="str">
        <f>IF(ABS(moras__2[[#This Row],[Z-Score de edad]])&gt;1.96, "Atípico","Normal")</f>
        <v>Normal</v>
      </c>
      <c r="L2111">
        <f>(moras__2[[#This Row],[SALARIO]]-AVERAGE(C:C)) / _xlfn.STDEV.P(C:C)</f>
        <v>-0.44540463777435507</v>
      </c>
      <c r="M2111" t="str">
        <f>IF(ABS(moras__2[[#This Row],[Z-Score de salario]])&gt;1.96, "Atípico", "Normal")</f>
        <v>Normal</v>
      </c>
      <c r="N2111" s="5">
        <f t="shared" si="96"/>
        <v>296346.2</v>
      </c>
      <c r="O2111" s="5">
        <f t="shared" si="97"/>
        <v>48</v>
      </c>
      <c r="P2111" s="5" t="str">
        <f t="shared" si="98"/>
        <v>ASALARIADO</v>
      </c>
      <c r="Q2111" s="5" t="e">
        <f ca="1">IF($H2111="SI", $O2111, _xludf.NA())</f>
        <v>#NAME?</v>
      </c>
      <c r="R2111" s="5">
        <f>IF($H2111="NO",$O2111, _xludf.NA())</f>
        <v>48</v>
      </c>
      <c r="S2111" s="5" t="e">
        <f ca="1">IF($H2111="SI",$N2111, _xludf.NA())</f>
        <v>#NAME?</v>
      </c>
      <c r="T2111" s="5">
        <f>IF($H2111="NO",$N2111, _xludf.NA())</f>
        <v>296346.2</v>
      </c>
    </row>
    <row r="2112" spans="1:20" x14ac:dyDescent="0.3">
      <c r="A2112">
        <v>2111</v>
      </c>
      <c r="B2112" t="s">
        <v>15</v>
      </c>
      <c r="C2112">
        <v>32942.089999999997</v>
      </c>
      <c r="D2112" t="s">
        <v>10</v>
      </c>
      <c r="E2112" t="s">
        <v>11</v>
      </c>
      <c r="F2112" t="s">
        <v>12</v>
      </c>
      <c r="G2112" t="s">
        <v>13</v>
      </c>
      <c r="H2112" t="s">
        <v>13</v>
      </c>
      <c r="I2112">
        <v>24</v>
      </c>
      <c r="J2112">
        <f>(moras__2[[#This Row],[EDAD]]-AVERAGE(I:I))/ _xlfn.STDEV.P(I:I)</f>
        <v>-1.2638725940680595</v>
      </c>
      <c r="K2112" t="str">
        <f>IF(ABS(moras__2[[#This Row],[Z-Score de edad]])&gt;1.96, "Atípico","Normal")</f>
        <v>Normal</v>
      </c>
      <c r="L2112">
        <f>(moras__2[[#This Row],[SALARIO]]-AVERAGE(C:C)) / _xlfn.STDEV.P(C:C)</f>
        <v>-0.7702254573992191</v>
      </c>
      <c r="M2112" t="str">
        <f>IF(ABS(moras__2[[#This Row],[Z-Score de salario]])&gt;1.96, "Atípico", "Normal")</f>
        <v>Normal</v>
      </c>
      <c r="N2112" s="5">
        <f t="shared" si="96"/>
        <v>32942.089999999997</v>
      </c>
      <c r="O2112" s="5">
        <f t="shared" si="97"/>
        <v>24</v>
      </c>
      <c r="P2112" s="5" t="str">
        <f t="shared" si="98"/>
        <v>ASALARIADO</v>
      </c>
      <c r="Q2112" s="5" t="e">
        <f ca="1">IF($H2112="SI", $O2112, _xludf.NA())</f>
        <v>#NAME?</v>
      </c>
      <c r="R2112" s="5">
        <f>IF($H2112="NO",$O2112, _xludf.NA())</f>
        <v>24</v>
      </c>
      <c r="S2112" s="5" t="e">
        <f ca="1">IF($H2112="SI",$N2112, _xludf.NA())</f>
        <v>#NAME?</v>
      </c>
      <c r="T2112" s="5">
        <f>IF($H2112="NO",$N2112, _xludf.NA())</f>
        <v>32942.089999999997</v>
      </c>
    </row>
    <row r="2113" spans="1:20" x14ac:dyDescent="0.3">
      <c r="A2113">
        <v>2112</v>
      </c>
      <c r="B2113" t="s">
        <v>9</v>
      </c>
      <c r="C2113">
        <v>297102</v>
      </c>
      <c r="D2113" t="s">
        <v>18</v>
      </c>
      <c r="E2113" t="s">
        <v>16</v>
      </c>
      <c r="F2113" t="s">
        <v>12</v>
      </c>
      <c r="G2113" t="s">
        <v>13</v>
      </c>
      <c r="H2113" t="s">
        <v>13</v>
      </c>
      <c r="I2113">
        <v>29</v>
      </c>
      <c r="J2113">
        <f>(moras__2[[#This Row],[EDAD]]-AVERAGE(I:I))/ _xlfn.STDEV.P(I:I)</f>
        <v>-0.91096062953163204</v>
      </c>
      <c r="K2113" t="str">
        <f>IF(ABS(moras__2[[#This Row],[Z-Score de edad]])&gt;1.96, "Atípico","Normal")</f>
        <v>Normal</v>
      </c>
      <c r="L2113">
        <f>(moras__2[[#This Row],[SALARIO]]-AVERAGE(C:C)) / _xlfn.STDEV.P(C:C)</f>
        <v>-0.44447261140820432</v>
      </c>
      <c r="M2113" t="str">
        <f>IF(ABS(moras__2[[#This Row],[Z-Score de salario]])&gt;1.96, "Atípico", "Normal")</f>
        <v>Normal</v>
      </c>
      <c r="N2113" s="5">
        <f t="shared" si="96"/>
        <v>297102</v>
      </c>
      <c r="O2113" s="5">
        <f t="shared" si="97"/>
        <v>29</v>
      </c>
      <c r="P2113" s="5" t="str">
        <f t="shared" si="98"/>
        <v>TRABAJADOR INDEPENDIENTE</v>
      </c>
      <c r="Q2113" s="5" t="e">
        <f ca="1">IF($H2113="SI", $O2113, _xludf.NA())</f>
        <v>#NAME?</v>
      </c>
      <c r="R2113" s="5">
        <f>IF($H2113="NO",$O2113, _xludf.NA())</f>
        <v>29</v>
      </c>
      <c r="S2113" s="5" t="e">
        <f ca="1">IF($H2113="SI",$N2113, _xludf.NA())</f>
        <v>#NAME?</v>
      </c>
      <c r="T2113" s="5">
        <f>IF($H2113="NO",$N2113, _xludf.NA())</f>
        <v>297102</v>
      </c>
    </row>
    <row r="2114" spans="1:20" x14ac:dyDescent="0.3">
      <c r="A2114">
        <v>2113</v>
      </c>
      <c r="B2114" t="s">
        <v>9</v>
      </c>
      <c r="C2114">
        <v>297139</v>
      </c>
      <c r="D2114" t="s">
        <v>17</v>
      </c>
      <c r="E2114" t="s">
        <v>16</v>
      </c>
      <c r="F2114" t="s">
        <v>12</v>
      </c>
      <c r="G2114" t="s">
        <v>13</v>
      </c>
      <c r="H2114" t="s">
        <v>13</v>
      </c>
      <c r="I2114">
        <v>36</v>
      </c>
      <c r="J2114">
        <f>(moras__2[[#This Row],[EDAD]]-AVERAGE(I:I))/ _xlfn.STDEV.P(I:I)</f>
        <v>-0.41688387918063341</v>
      </c>
      <c r="K2114" t="str">
        <f>IF(ABS(moras__2[[#This Row],[Z-Score de edad]])&gt;1.96, "Atípico","Normal")</f>
        <v>Normal</v>
      </c>
      <c r="L2114">
        <f>(moras__2[[#This Row],[SALARIO]]-AVERAGE(C:C)) / _xlfn.STDEV.P(C:C)</f>
        <v>-0.44442698429051769</v>
      </c>
      <c r="M2114" t="str">
        <f>IF(ABS(moras__2[[#This Row],[Z-Score de salario]])&gt;1.96, "Atípico", "Normal")</f>
        <v>Normal</v>
      </c>
      <c r="N2114" s="5">
        <f t="shared" si="96"/>
        <v>297139</v>
      </c>
      <c r="O2114" s="5">
        <f t="shared" si="97"/>
        <v>36</v>
      </c>
      <c r="P2114" s="5" t="str">
        <f t="shared" si="98"/>
        <v>ASEGURADO VOLUNTARIO</v>
      </c>
      <c r="Q2114" s="5" t="e">
        <f ca="1">IF($H2114="SI", $O2114, _xludf.NA())</f>
        <v>#NAME?</v>
      </c>
      <c r="R2114" s="5">
        <f>IF($H2114="NO",$O2114, _xludf.NA())</f>
        <v>36</v>
      </c>
      <c r="S2114" s="5" t="e">
        <f ca="1">IF($H2114="SI",$N2114, _xludf.NA())</f>
        <v>#NAME?</v>
      </c>
      <c r="T2114" s="5">
        <f>IF($H2114="NO",$N2114, _xludf.NA())</f>
        <v>297139</v>
      </c>
    </row>
    <row r="2115" spans="1:20" x14ac:dyDescent="0.3">
      <c r="A2115">
        <v>2114</v>
      </c>
      <c r="B2115" t="s">
        <v>9</v>
      </c>
      <c r="C2115">
        <v>1069013.75</v>
      </c>
      <c r="D2115" t="s">
        <v>10</v>
      </c>
      <c r="E2115" t="s">
        <v>16</v>
      </c>
      <c r="F2115" t="s">
        <v>12</v>
      </c>
      <c r="G2115" t="s">
        <v>13</v>
      </c>
      <c r="H2115" t="s">
        <v>13</v>
      </c>
      <c r="I2115">
        <v>27</v>
      </c>
      <c r="J2115">
        <f>(moras__2[[#This Row],[EDAD]]-AVERAGE(I:I))/ _xlfn.STDEV.P(I:I)</f>
        <v>-1.052125415346203</v>
      </c>
      <c r="K2115" t="str">
        <f>IF(ABS(moras__2[[#This Row],[Z-Score de edad]])&gt;1.96, "Atípico","Normal")</f>
        <v>Normal</v>
      </c>
      <c r="L2115">
        <f>(moras__2[[#This Row],[SALARIO]]-AVERAGE(C:C)) / _xlfn.STDEV.P(C:C)</f>
        <v>0.5074222064557351</v>
      </c>
      <c r="M2115" t="str">
        <f>IF(ABS(moras__2[[#This Row],[Z-Score de salario]])&gt;1.96, "Atípico", "Normal")</f>
        <v>Normal</v>
      </c>
      <c r="N2115" s="5">
        <f t="shared" ref="N2115:N2178" si="99">IF(ISBLANK(C2115),  MEDIAN($C$2:$C$5001), C2115)</f>
        <v>1069013.75</v>
      </c>
      <c r="O2115" s="5">
        <f t="shared" ref="O2115:O2178" si="100">IF(ISBLANK(I2115), MEDIAN($I$2:$I$5001), I2115)</f>
        <v>27</v>
      </c>
      <c r="P2115" s="5" t="str">
        <f t="shared" ref="P2115:P2178" si="101">IF(ISBLANK(D2115), "ASALARIADO", D2115)</f>
        <v>ASALARIADO</v>
      </c>
      <c r="Q2115" s="5" t="e">
        <f ca="1">IF($H2115="SI", $O2115, _xludf.NA())</f>
        <v>#NAME?</v>
      </c>
      <c r="R2115" s="5">
        <f>IF($H2115="NO",$O2115, _xludf.NA())</f>
        <v>27</v>
      </c>
      <c r="S2115" s="5" t="e">
        <f ca="1">IF($H2115="SI",$N2115, _xludf.NA())</f>
        <v>#NAME?</v>
      </c>
      <c r="T2115" s="5">
        <f>IF($H2115="NO",$N2115, _xludf.NA())</f>
        <v>1069013.75</v>
      </c>
    </row>
    <row r="2116" spans="1:20" x14ac:dyDescent="0.3">
      <c r="A2116">
        <v>2115</v>
      </c>
      <c r="B2116" t="s">
        <v>15</v>
      </c>
      <c r="C2116">
        <v>358405</v>
      </c>
      <c r="D2116" t="s">
        <v>10</v>
      </c>
      <c r="E2116" t="s">
        <v>16</v>
      </c>
      <c r="F2116" t="s">
        <v>12</v>
      </c>
      <c r="G2116" t="s">
        <v>13</v>
      </c>
      <c r="H2116" t="s">
        <v>13</v>
      </c>
      <c r="I2116">
        <v>24</v>
      </c>
      <c r="J2116">
        <f>(moras__2[[#This Row],[EDAD]]-AVERAGE(I:I))/ _xlfn.STDEV.P(I:I)</f>
        <v>-1.2638725940680595</v>
      </c>
      <c r="K2116" t="str">
        <f>IF(ABS(moras__2[[#This Row],[Z-Score de edad]])&gt;1.96, "Atípico","Normal")</f>
        <v>Normal</v>
      </c>
      <c r="L2116">
        <f>(moras__2[[#This Row],[SALARIO]]-AVERAGE(C:C)) / _xlfn.STDEV.P(C:C)</f>
        <v>-0.36887587639346581</v>
      </c>
      <c r="M2116" t="str">
        <f>IF(ABS(moras__2[[#This Row],[Z-Score de salario]])&gt;1.96, "Atípico", "Normal")</f>
        <v>Normal</v>
      </c>
      <c r="N2116" s="5">
        <f t="shared" si="99"/>
        <v>358405</v>
      </c>
      <c r="O2116" s="5">
        <f t="shared" si="100"/>
        <v>24</v>
      </c>
      <c r="P2116" s="5" t="str">
        <f t="shared" si="101"/>
        <v>ASALARIADO</v>
      </c>
      <c r="Q2116" s="5" t="e">
        <f ca="1">IF($H2116="SI", $O2116, _xludf.NA())</f>
        <v>#NAME?</v>
      </c>
      <c r="R2116" s="5">
        <f>IF($H2116="NO",$O2116, _xludf.NA())</f>
        <v>24</v>
      </c>
      <c r="S2116" s="5" t="e">
        <f ca="1">IF($H2116="SI",$N2116, _xludf.NA())</f>
        <v>#NAME?</v>
      </c>
      <c r="T2116" s="5">
        <f>IF($H2116="NO",$N2116, _xludf.NA())</f>
        <v>358405</v>
      </c>
    </row>
    <row r="2117" spans="1:20" x14ac:dyDescent="0.3">
      <c r="A2117">
        <v>2116</v>
      </c>
      <c r="B2117" t="s">
        <v>9</v>
      </c>
      <c r="C2117">
        <v>1596417</v>
      </c>
      <c r="D2117" t="s">
        <v>10</v>
      </c>
      <c r="E2117" t="s">
        <v>11</v>
      </c>
      <c r="F2117" t="s">
        <v>12</v>
      </c>
      <c r="G2117" t="s">
        <v>13</v>
      </c>
      <c r="H2117" t="s">
        <v>12</v>
      </c>
      <c r="I2117">
        <v>47</v>
      </c>
      <c r="J2117">
        <f>(moras__2[[#This Row],[EDAD]]-AVERAGE(I:I))/ _xlfn.STDEV.P(I:I)</f>
        <v>0.35952244279950724</v>
      </c>
      <c r="K2117" t="str">
        <f>IF(ABS(moras__2[[#This Row],[Z-Score de edad]])&gt;1.96, "Atípico","Normal")</f>
        <v>Normal</v>
      </c>
      <c r="L2117">
        <f>(moras__2[[#This Row],[SALARIO]]-AVERAGE(C:C)) / _xlfn.STDEV.P(C:C)</f>
        <v>1.1577976160794385</v>
      </c>
      <c r="M2117" t="str">
        <f>IF(ABS(moras__2[[#This Row],[Z-Score de salario]])&gt;1.96, "Atípico", "Normal")</f>
        <v>Normal</v>
      </c>
      <c r="N2117" s="5">
        <f t="shared" si="99"/>
        <v>1596417</v>
      </c>
      <c r="O2117" s="5">
        <f t="shared" si="100"/>
        <v>47</v>
      </c>
      <c r="P2117" s="5" t="str">
        <f t="shared" si="101"/>
        <v>ASALARIADO</v>
      </c>
      <c r="Q2117" s="5">
        <f>IF($H2117="SI", $O2117, _xludf.NA())</f>
        <v>47</v>
      </c>
      <c r="R2117" s="5" t="e">
        <f ca="1">IF($H2117="NO",$O2117, _xludf.NA())</f>
        <v>#NAME?</v>
      </c>
      <c r="S2117" s="5">
        <f>IF($H2117="SI",$N2117, _xludf.NA())</f>
        <v>1596417</v>
      </c>
      <c r="T2117" s="5" t="e">
        <f ca="1">IF($H2117="NO",$N2117, _xludf.NA())</f>
        <v>#NAME?</v>
      </c>
    </row>
    <row r="2118" spans="1:20" x14ac:dyDescent="0.3">
      <c r="A2118">
        <v>2117</v>
      </c>
      <c r="B2118" t="s">
        <v>9</v>
      </c>
      <c r="C2118">
        <v>303000</v>
      </c>
      <c r="D2118" t="s">
        <v>10</v>
      </c>
      <c r="E2118" t="s">
        <v>16</v>
      </c>
      <c r="F2118" t="s">
        <v>12</v>
      </c>
      <c r="G2118" t="s">
        <v>13</v>
      </c>
      <c r="H2118" t="s">
        <v>13</v>
      </c>
      <c r="I2118">
        <v>24</v>
      </c>
      <c r="J2118">
        <f>(moras__2[[#This Row],[EDAD]]-AVERAGE(I:I))/ _xlfn.STDEV.P(I:I)</f>
        <v>-1.2638725940680595</v>
      </c>
      <c r="K2118" t="str">
        <f>IF(ABS(moras__2[[#This Row],[Z-Score de edad]])&gt;1.96, "Atípico","Normal")</f>
        <v>Normal</v>
      </c>
      <c r="L2118">
        <f>(moras__2[[#This Row],[SALARIO]]-AVERAGE(C:C)) / _xlfn.STDEV.P(C:C)</f>
        <v>-0.43719940221588216</v>
      </c>
      <c r="M2118" t="str">
        <f>IF(ABS(moras__2[[#This Row],[Z-Score de salario]])&gt;1.96, "Atípico", "Normal")</f>
        <v>Normal</v>
      </c>
      <c r="N2118" s="5">
        <f t="shared" si="99"/>
        <v>303000</v>
      </c>
      <c r="O2118" s="5">
        <f t="shared" si="100"/>
        <v>24</v>
      </c>
      <c r="P2118" s="5" t="str">
        <f t="shared" si="101"/>
        <v>ASALARIADO</v>
      </c>
      <c r="Q2118" s="5" t="e">
        <f ca="1">IF($H2118="SI", $O2118, _xludf.NA())</f>
        <v>#NAME?</v>
      </c>
      <c r="R2118" s="5">
        <f>IF($H2118="NO",$O2118, _xludf.NA())</f>
        <v>24</v>
      </c>
      <c r="S2118" s="5" t="e">
        <f ca="1">IF($H2118="SI",$N2118, _xludf.NA())</f>
        <v>#NAME?</v>
      </c>
      <c r="T2118" s="5">
        <f>IF($H2118="NO",$N2118, _xludf.NA())</f>
        <v>303000</v>
      </c>
    </row>
    <row r="2119" spans="1:20" x14ac:dyDescent="0.3">
      <c r="A2119">
        <v>2118</v>
      </c>
      <c r="B2119" t="s">
        <v>9</v>
      </c>
      <c r="C2119">
        <v>400944.9</v>
      </c>
      <c r="D2119" t="s">
        <v>10</v>
      </c>
      <c r="E2119" t="s">
        <v>16</v>
      </c>
      <c r="F2119" t="s">
        <v>12</v>
      </c>
      <c r="G2119" t="s">
        <v>13</v>
      </c>
      <c r="H2119" t="s">
        <v>13</v>
      </c>
      <c r="I2119">
        <v>27</v>
      </c>
      <c r="J2119">
        <f>(moras__2[[#This Row],[EDAD]]-AVERAGE(I:I))/ _xlfn.STDEV.P(I:I)</f>
        <v>-1.052125415346203</v>
      </c>
      <c r="K2119" t="str">
        <f>IF(ABS(moras__2[[#This Row],[Z-Score de edad]])&gt;1.96, "Atípico","Normal")</f>
        <v>Normal</v>
      </c>
      <c r="L2119">
        <f>(moras__2[[#This Row],[SALARIO]]-AVERAGE(C:C)) / _xlfn.STDEV.P(C:C)</f>
        <v>-0.3164171460237698</v>
      </c>
      <c r="M2119" t="str">
        <f>IF(ABS(moras__2[[#This Row],[Z-Score de salario]])&gt;1.96, "Atípico", "Normal")</f>
        <v>Normal</v>
      </c>
      <c r="N2119" s="5">
        <f t="shared" si="99"/>
        <v>400944.9</v>
      </c>
      <c r="O2119" s="5">
        <f t="shared" si="100"/>
        <v>27</v>
      </c>
      <c r="P2119" s="5" t="str">
        <f t="shared" si="101"/>
        <v>ASALARIADO</v>
      </c>
      <c r="Q2119" s="5" t="e">
        <f ca="1">IF($H2119="SI", $O2119, _xludf.NA())</f>
        <v>#NAME?</v>
      </c>
      <c r="R2119" s="5">
        <f>IF($H2119="NO",$O2119, _xludf.NA())</f>
        <v>27</v>
      </c>
      <c r="S2119" s="5" t="e">
        <f ca="1">IF($H2119="SI",$N2119, _xludf.NA())</f>
        <v>#NAME?</v>
      </c>
      <c r="T2119" s="5">
        <f>IF($H2119="NO",$N2119, _xludf.NA())</f>
        <v>400944.9</v>
      </c>
    </row>
    <row r="2120" spans="1:20" x14ac:dyDescent="0.3">
      <c r="A2120">
        <v>2119</v>
      </c>
      <c r="B2120" t="s">
        <v>9</v>
      </c>
      <c r="C2120">
        <v>130000</v>
      </c>
      <c r="D2120" t="s">
        <v>10</v>
      </c>
      <c r="E2120" t="s">
        <v>16</v>
      </c>
      <c r="F2120" t="s">
        <v>12</v>
      </c>
      <c r="G2120" t="s">
        <v>13</v>
      </c>
      <c r="H2120" t="s">
        <v>12</v>
      </c>
      <c r="I2120">
        <v>27</v>
      </c>
      <c r="J2120">
        <f>(moras__2[[#This Row],[EDAD]]-AVERAGE(I:I))/ _xlfn.STDEV.P(I:I)</f>
        <v>-1.052125415346203</v>
      </c>
      <c r="K2120" t="str">
        <f>IF(ABS(moras__2[[#This Row],[Z-Score de edad]])&gt;1.96, "Atípico","Normal")</f>
        <v>Normal</v>
      </c>
      <c r="L2120">
        <f>(moras__2[[#This Row],[SALARIO]]-AVERAGE(C:C)) / _xlfn.STDEV.P(C:C)</f>
        <v>-0.65053700653459023</v>
      </c>
      <c r="M2120" t="str">
        <f>IF(ABS(moras__2[[#This Row],[Z-Score de salario]])&gt;1.96, "Atípico", "Normal")</f>
        <v>Normal</v>
      </c>
      <c r="N2120" s="5">
        <f t="shared" si="99"/>
        <v>130000</v>
      </c>
      <c r="O2120" s="5">
        <f t="shared" si="100"/>
        <v>27</v>
      </c>
      <c r="P2120" s="5" t="str">
        <f t="shared" si="101"/>
        <v>ASALARIADO</v>
      </c>
      <c r="Q2120" s="5">
        <f>IF($H2120="SI", $O2120, _xludf.NA())</f>
        <v>27</v>
      </c>
      <c r="R2120" s="5" t="e">
        <f ca="1">IF($H2120="NO",$O2120, _xludf.NA())</f>
        <v>#NAME?</v>
      </c>
      <c r="S2120" s="5">
        <f>IF($H2120="SI",$N2120, _xludf.NA())</f>
        <v>130000</v>
      </c>
      <c r="T2120" s="5" t="e">
        <f ca="1">IF($H2120="NO",$N2120, _xludf.NA())</f>
        <v>#NAME?</v>
      </c>
    </row>
    <row r="2121" spans="1:20" x14ac:dyDescent="0.3">
      <c r="A2121">
        <v>2120</v>
      </c>
      <c r="B2121" t="s">
        <v>15</v>
      </c>
      <c r="C2121">
        <v>284392</v>
      </c>
      <c r="D2121" t="s">
        <v>10</v>
      </c>
      <c r="E2121" t="s">
        <v>11</v>
      </c>
      <c r="F2121" t="s">
        <v>12</v>
      </c>
      <c r="G2121" t="s">
        <v>13</v>
      </c>
      <c r="H2121" t="s">
        <v>12</v>
      </c>
      <c r="I2121">
        <v>56</v>
      </c>
      <c r="J2121">
        <f>(moras__2[[#This Row],[EDAD]]-AVERAGE(I:I))/ _xlfn.STDEV.P(I:I)</f>
        <v>0.99476397896507684</v>
      </c>
      <c r="K2121" t="str">
        <f>IF(ABS(moras__2[[#This Row],[Z-Score de edad]])&gt;1.96, "Atípico","Normal")</f>
        <v>Normal</v>
      </c>
      <c r="L2121">
        <f>(moras__2[[#This Row],[SALARIO]]-AVERAGE(C:C)) / _xlfn.STDEV.P(C:C)</f>
        <v>-0.46014614291624351</v>
      </c>
      <c r="M2121" t="str">
        <f>IF(ABS(moras__2[[#This Row],[Z-Score de salario]])&gt;1.96, "Atípico", "Normal")</f>
        <v>Normal</v>
      </c>
      <c r="N2121" s="5">
        <f t="shared" si="99"/>
        <v>284392</v>
      </c>
      <c r="O2121" s="5">
        <f t="shared" si="100"/>
        <v>56</v>
      </c>
      <c r="P2121" s="5" t="str">
        <f t="shared" si="101"/>
        <v>ASALARIADO</v>
      </c>
      <c r="Q2121" s="5">
        <f>IF($H2121="SI", $O2121, _xludf.NA())</f>
        <v>56</v>
      </c>
      <c r="R2121" s="5" t="e">
        <f ca="1">IF($H2121="NO",$O2121, _xludf.NA())</f>
        <v>#NAME?</v>
      </c>
      <c r="S2121" s="5">
        <f>IF($H2121="SI",$N2121, _xludf.NA())</f>
        <v>284392</v>
      </c>
      <c r="T2121" s="5" t="e">
        <f ca="1">IF($H2121="NO",$N2121, _xludf.NA())</f>
        <v>#NAME?</v>
      </c>
    </row>
    <row r="2122" spans="1:20" x14ac:dyDescent="0.3">
      <c r="A2122">
        <v>2121</v>
      </c>
      <c r="B2122" t="s">
        <v>9</v>
      </c>
      <c r="C2122">
        <v>681308.01</v>
      </c>
      <c r="D2122" t="s">
        <v>10</v>
      </c>
      <c r="E2122" t="s">
        <v>16</v>
      </c>
      <c r="F2122" t="s">
        <v>12</v>
      </c>
      <c r="G2122" t="s">
        <v>13</v>
      </c>
      <c r="H2122" t="s">
        <v>13</v>
      </c>
      <c r="I2122">
        <v>31</v>
      </c>
      <c r="J2122">
        <f>(moras__2[[#This Row],[EDAD]]-AVERAGE(I:I))/ _xlfn.STDEV.P(I:I)</f>
        <v>-0.769795843717061</v>
      </c>
      <c r="K2122" t="str">
        <f>IF(ABS(moras__2[[#This Row],[Z-Score de edad]])&gt;1.96, "Atípico","Normal")</f>
        <v>Normal</v>
      </c>
      <c r="L2122">
        <f>(moras__2[[#This Row],[SALARIO]]-AVERAGE(C:C)) / _xlfn.STDEV.P(C:C)</f>
        <v>2.9316924651041965E-2</v>
      </c>
      <c r="M2122" t="str">
        <f>IF(ABS(moras__2[[#This Row],[Z-Score de salario]])&gt;1.96, "Atípico", "Normal")</f>
        <v>Normal</v>
      </c>
      <c r="N2122" s="5">
        <f t="shared" si="99"/>
        <v>681308.01</v>
      </c>
      <c r="O2122" s="5">
        <f t="shared" si="100"/>
        <v>31</v>
      </c>
      <c r="P2122" s="5" t="str">
        <f t="shared" si="101"/>
        <v>ASALARIADO</v>
      </c>
      <c r="Q2122" s="5" t="e">
        <f ca="1">IF($H2122="SI", $O2122, _xludf.NA())</f>
        <v>#NAME?</v>
      </c>
      <c r="R2122" s="5">
        <f>IF($H2122="NO",$O2122, _xludf.NA())</f>
        <v>31</v>
      </c>
      <c r="S2122" s="5" t="e">
        <f ca="1">IF($H2122="SI",$N2122, _xludf.NA())</f>
        <v>#NAME?</v>
      </c>
      <c r="T2122" s="5">
        <f>IF($H2122="NO",$N2122, _xludf.NA())</f>
        <v>681308.01</v>
      </c>
    </row>
    <row r="2123" spans="1:20" x14ac:dyDescent="0.3">
      <c r="A2123">
        <v>2122</v>
      </c>
      <c r="B2123" t="s">
        <v>15</v>
      </c>
      <c r="C2123">
        <v>1436096</v>
      </c>
      <c r="D2123" t="s">
        <v>14</v>
      </c>
      <c r="E2123" t="s">
        <v>11</v>
      </c>
      <c r="F2123" t="s">
        <v>12</v>
      </c>
      <c r="G2123" t="s">
        <v>13</v>
      </c>
      <c r="H2123" t="s">
        <v>13</v>
      </c>
      <c r="I2123">
        <v>60</v>
      </c>
      <c r="J2123">
        <f>(moras__2[[#This Row],[EDAD]]-AVERAGE(I:I))/ _xlfn.STDEV.P(I:I)</f>
        <v>1.2770935505942189</v>
      </c>
      <c r="K2123" t="str">
        <f>IF(ABS(moras__2[[#This Row],[Z-Score de edad]])&gt;1.96, "Atípico","Normal")</f>
        <v>Normal</v>
      </c>
      <c r="L2123">
        <f>(moras__2[[#This Row],[SALARIO]]-AVERAGE(C:C)) / _xlfn.STDEV.P(C:C)</f>
        <v>0.96009531514314028</v>
      </c>
      <c r="M2123" t="str">
        <f>IF(ABS(moras__2[[#This Row],[Z-Score de salario]])&gt;1.96, "Atípico", "Normal")</f>
        <v>Normal</v>
      </c>
      <c r="N2123" s="5">
        <f t="shared" si="99"/>
        <v>1436096</v>
      </c>
      <c r="O2123" s="5">
        <f t="shared" si="100"/>
        <v>60</v>
      </c>
      <c r="P2123" s="5" t="str">
        <f t="shared" si="101"/>
        <v>PENSIONADOS EN SU PROPIO SISTEMA</v>
      </c>
      <c r="Q2123" s="5" t="e">
        <f ca="1">IF($H2123="SI", $O2123, _xludf.NA())</f>
        <v>#NAME?</v>
      </c>
      <c r="R2123" s="5">
        <f>IF($H2123="NO",$O2123, _xludf.NA())</f>
        <v>60</v>
      </c>
      <c r="S2123" s="5" t="e">
        <f ca="1">IF($H2123="SI",$N2123, _xludf.NA())</f>
        <v>#NAME?</v>
      </c>
      <c r="T2123" s="5">
        <f>IF($H2123="NO",$N2123, _xludf.NA())</f>
        <v>1436096</v>
      </c>
    </row>
    <row r="2124" spans="1:20" x14ac:dyDescent="0.3">
      <c r="A2124">
        <v>2123</v>
      </c>
      <c r="B2124" t="s">
        <v>9</v>
      </c>
      <c r="C2124">
        <v>299647</v>
      </c>
      <c r="D2124" t="s">
        <v>18</v>
      </c>
      <c r="E2124" t="s">
        <v>16</v>
      </c>
      <c r="F2124" t="s">
        <v>12</v>
      </c>
      <c r="G2124" t="s">
        <v>13</v>
      </c>
      <c r="H2124" t="s">
        <v>12</v>
      </c>
      <c r="I2124">
        <v>48</v>
      </c>
      <c r="J2124">
        <f>(moras__2[[#This Row],[EDAD]]-AVERAGE(I:I))/ _xlfn.STDEV.P(I:I)</f>
        <v>0.43010483570679275</v>
      </c>
      <c r="K2124" t="str">
        <f>IF(ABS(moras__2[[#This Row],[Z-Score de edad]])&gt;1.96, "Atípico","Normal")</f>
        <v>Normal</v>
      </c>
      <c r="L2124">
        <f>(moras__2[[#This Row],[SALARIO]]-AVERAGE(C:C)) / _xlfn.STDEV.P(C:C)</f>
        <v>-0.44133420561056785</v>
      </c>
      <c r="M2124" t="str">
        <f>IF(ABS(moras__2[[#This Row],[Z-Score de salario]])&gt;1.96, "Atípico", "Normal")</f>
        <v>Normal</v>
      </c>
      <c r="N2124" s="5">
        <f t="shared" si="99"/>
        <v>299647</v>
      </c>
      <c r="O2124" s="5">
        <f t="shared" si="100"/>
        <v>48</v>
      </c>
      <c r="P2124" s="5" t="str">
        <f t="shared" si="101"/>
        <v>TRABAJADOR INDEPENDIENTE</v>
      </c>
      <c r="Q2124" s="5">
        <f>IF($H2124="SI", $O2124, _xludf.NA())</f>
        <v>48</v>
      </c>
      <c r="R2124" s="5" t="e">
        <f ca="1">IF($H2124="NO",$O2124, _xludf.NA())</f>
        <v>#NAME?</v>
      </c>
      <c r="S2124" s="5">
        <f>IF($H2124="SI",$N2124, _xludf.NA())</f>
        <v>299647</v>
      </c>
      <c r="T2124" s="5" t="e">
        <f ca="1">IF($H2124="NO",$N2124, _xludf.NA())</f>
        <v>#NAME?</v>
      </c>
    </row>
    <row r="2125" spans="1:20" x14ac:dyDescent="0.3">
      <c r="A2125">
        <v>2124</v>
      </c>
      <c r="B2125" t="s">
        <v>9</v>
      </c>
      <c r="C2125">
        <v>522249</v>
      </c>
      <c r="D2125" t="s">
        <v>18</v>
      </c>
      <c r="E2125" t="s">
        <v>16</v>
      </c>
      <c r="F2125" t="s">
        <v>12</v>
      </c>
      <c r="G2125" t="s">
        <v>13</v>
      </c>
      <c r="H2125" t="s">
        <v>12</v>
      </c>
      <c r="I2125">
        <v>30</v>
      </c>
      <c r="J2125">
        <f>(moras__2[[#This Row],[EDAD]]-AVERAGE(I:I))/ _xlfn.STDEV.P(I:I)</f>
        <v>-0.84037823662434652</v>
      </c>
      <c r="K2125" t="str">
        <f>IF(ABS(moras__2[[#This Row],[Z-Score de edad]])&gt;1.96, "Atípico","Normal")</f>
        <v>Normal</v>
      </c>
      <c r="L2125">
        <f>(moras__2[[#This Row],[SALARIO]]-AVERAGE(C:C)) / _xlfn.STDEV.P(C:C)</f>
        <v>-0.16682913395419177</v>
      </c>
      <c r="M2125" t="str">
        <f>IF(ABS(moras__2[[#This Row],[Z-Score de salario]])&gt;1.96, "Atípico", "Normal")</f>
        <v>Normal</v>
      </c>
      <c r="N2125" s="5">
        <f t="shared" si="99"/>
        <v>522249</v>
      </c>
      <c r="O2125" s="5">
        <f t="shared" si="100"/>
        <v>30</v>
      </c>
      <c r="P2125" s="5" t="str">
        <f t="shared" si="101"/>
        <v>TRABAJADOR INDEPENDIENTE</v>
      </c>
      <c r="Q2125" s="5">
        <f>IF($H2125="SI", $O2125, _xludf.NA())</f>
        <v>30</v>
      </c>
      <c r="R2125" s="5" t="e">
        <f ca="1">IF($H2125="NO",$O2125, _xludf.NA())</f>
        <v>#NAME?</v>
      </c>
      <c r="S2125" s="5">
        <f>IF($H2125="SI",$N2125, _xludf.NA())</f>
        <v>522249</v>
      </c>
      <c r="T2125" s="5" t="e">
        <f ca="1">IF($H2125="NO",$N2125, _xludf.NA())</f>
        <v>#NAME?</v>
      </c>
    </row>
    <row r="2126" spans="1:20" x14ac:dyDescent="0.3">
      <c r="A2126">
        <v>2125</v>
      </c>
      <c r="B2126" t="s">
        <v>9</v>
      </c>
      <c r="C2126">
        <v>2399117.94</v>
      </c>
      <c r="D2126" t="s">
        <v>10</v>
      </c>
      <c r="E2126" t="s">
        <v>16</v>
      </c>
      <c r="F2126" t="s">
        <v>12</v>
      </c>
      <c r="G2126" t="s">
        <v>13</v>
      </c>
      <c r="H2126" t="s">
        <v>13</v>
      </c>
      <c r="I2126">
        <v>36</v>
      </c>
      <c r="J2126">
        <f>(moras__2[[#This Row],[EDAD]]-AVERAGE(I:I))/ _xlfn.STDEV.P(I:I)</f>
        <v>-0.41688387918063341</v>
      </c>
      <c r="K2126" t="str">
        <f>IF(ABS(moras__2[[#This Row],[Z-Score de edad]])&gt;1.96, "Atípico","Normal")</f>
        <v>Normal</v>
      </c>
      <c r="L2126">
        <f>(moras__2[[#This Row],[SALARIO]]-AVERAGE(C:C)) / _xlfn.STDEV.P(C:C)</f>
        <v>2.1476605959868085</v>
      </c>
      <c r="M2126" t="str">
        <f>IF(ABS(moras__2[[#This Row],[Z-Score de salario]])&gt;1.96, "Atípico", "Normal")</f>
        <v>Atípico</v>
      </c>
      <c r="N2126" s="5">
        <f t="shared" si="99"/>
        <v>2399117.94</v>
      </c>
      <c r="O2126" s="5">
        <f t="shared" si="100"/>
        <v>36</v>
      </c>
      <c r="P2126" s="5" t="str">
        <f t="shared" si="101"/>
        <v>ASALARIADO</v>
      </c>
      <c r="Q2126" s="5" t="e">
        <f ca="1">IF($H2126="SI", $O2126, _xludf.NA())</f>
        <v>#NAME?</v>
      </c>
      <c r="R2126" s="5">
        <f>IF($H2126="NO",$O2126, _xludf.NA())</f>
        <v>36</v>
      </c>
      <c r="S2126" s="5" t="e">
        <f ca="1">IF($H2126="SI",$N2126, _xludf.NA())</f>
        <v>#NAME?</v>
      </c>
      <c r="T2126" s="5">
        <f>IF($H2126="NO",$N2126, _xludf.NA())</f>
        <v>2399117.94</v>
      </c>
    </row>
    <row r="2127" spans="1:20" x14ac:dyDescent="0.3">
      <c r="A2127">
        <v>2126</v>
      </c>
      <c r="B2127" t="s">
        <v>9</v>
      </c>
      <c r="C2127">
        <v>1431680.32</v>
      </c>
      <c r="D2127" t="s">
        <v>10</v>
      </c>
      <c r="E2127" t="s">
        <v>11</v>
      </c>
      <c r="F2127" t="s">
        <v>12</v>
      </c>
      <c r="G2127" t="s">
        <v>13</v>
      </c>
      <c r="H2127" t="s">
        <v>13</v>
      </c>
      <c r="I2127">
        <v>37</v>
      </c>
      <c r="J2127">
        <f>(moras__2[[#This Row],[EDAD]]-AVERAGE(I:I))/ _xlfn.STDEV.P(I:I)</f>
        <v>-0.34630148627334789</v>
      </c>
      <c r="K2127" t="str">
        <f>IF(ABS(moras__2[[#This Row],[Z-Score de edad]])&gt;1.96, "Atípico","Normal")</f>
        <v>Normal</v>
      </c>
      <c r="L2127">
        <f>(moras__2[[#This Row],[SALARIO]]-AVERAGE(C:C)) / _xlfn.STDEV.P(C:C)</f>
        <v>0.95465005160187999</v>
      </c>
      <c r="M2127" t="str">
        <f>IF(ABS(moras__2[[#This Row],[Z-Score de salario]])&gt;1.96, "Atípico", "Normal")</f>
        <v>Normal</v>
      </c>
      <c r="N2127" s="5">
        <f t="shared" si="99"/>
        <v>1431680.32</v>
      </c>
      <c r="O2127" s="5">
        <f t="shared" si="100"/>
        <v>37</v>
      </c>
      <c r="P2127" s="5" t="str">
        <f t="shared" si="101"/>
        <v>ASALARIADO</v>
      </c>
      <c r="Q2127" s="5" t="e">
        <f ca="1">IF($H2127="SI", $O2127, _xludf.NA())</f>
        <v>#NAME?</v>
      </c>
      <c r="R2127" s="5">
        <f>IF($H2127="NO",$O2127, _xludf.NA())</f>
        <v>37</v>
      </c>
      <c r="S2127" s="5" t="e">
        <f ca="1">IF($H2127="SI",$N2127, _xludf.NA())</f>
        <v>#NAME?</v>
      </c>
      <c r="T2127" s="5">
        <f>IF($H2127="NO",$N2127, _xludf.NA())</f>
        <v>1431680.32</v>
      </c>
    </row>
    <row r="2128" spans="1:20" x14ac:dyDescent="0.3">
      <c r="A2128">
        <v>2127</v>
      </c>
      <c r="B2128" t="s">
        <v>9</v>
      </c>
      <c r="C2128">
        <v>299647</v>
      </c>
      <c r="D2128" t="s">
        <v>17</v>
      </c>
      <c r="E2128" t="s">
        <v>16</v>
      </c>
      <c r="F2128" t="s">
        <v>12</v>
      </c>
      <c r="G2128" t="s">
        <v>13</v>
      </c>
      <c r="H2128" t="s">
        <v>12</v>
      </c>
      <c r="I2128">
        <v>63</v>
      </c>
      <c r="J2128">
        <f>(moras__2[[#This Row],[EDAD]]-AVERAGE(I:I))/ _xlfn.STDEV.P(I:I)</f>
        <v>1.4888407293160755</v>
      </c>
      <c r="K2128" t="str">
        <f>IF(ABS(moras__2[[#This Row],[Z-Score de edad]])&gt;1.96, "Atípico","Normal")</f>
        <v>Normal</v>
      </c>
      <c r="L2128">
        <f>(moras__2[[#This Row],[SALARIO]]-AVERAGE(C:C)) / _xlfn.STDEV.P(C:C)</f>
        <v>-0.44133420561056785</v>
      </c>
      <c r="M2128" t="str">
        <f>IF(ABS(moras__2[[#This Row],[Z-Score de salario]])&gt;1.96, "Atípico", "Normal")</f>
        <v>Normal</v>
      </c>
      <c r="N2128" s="5">
        <f t="shared" si="99"/>
        <v>299647</v>
      </c>
      <c r="O2128" s="5">
        <f t="shared" si="100"/>
        <v>63</v>
      </c>
      <c r="P2128" s="5" t="str">
        <f t="shared" si="101"/>
        <v>ASEGURADO VOLUNTARIO</v>
      </c>
      <c r="Q2128" s="5">
        <f>IF($H2128="SI", $O2128, _xludf.NA())</f>
        <v>63</v>
      </c>
      <c r="R2128" s="5" t="e">
        <f ca="1">IF($H2128="NO",$O2128, _xludf.NA())</f>
        <v>#NAME?</v>
      </c>
      <c r="S2128" s="5">
        <f>IF($H2128="SI",$N2128, _xludf.NA())</f>
        <v>299647</v>
      </c>
      <c r="T2128" s="5" t="e">
        <f ca="1">IF($H2128="NO",$N2128, _xludf.NA())</f>
        <v>#NAME?</v>
      </c>
    </row>
    <row r="2129" spans="1:20" x14ac:dyDescent="0.3">
      <c r="A2129">
        <v>2128</v>
      </c>
      <c r="B2129" t="s">
        <v>9</v>
      </c>
      <c r="C2129">
        <v>297046</v>
      </c>
      <c r="D2129" t="s">
        <v>18</v>
      </c>
      <c r="E2129" t="s">
        <v>16</v>
      </c>
      <c r="F2129" t="s">
        <v>12</v>
      </c>
      <c r="G2129" t="s">
        <v>12</v>
      </c>
      <c r="H2129" t="s">
        <v>12</v>
      </c>
      <c r="I2129">
        <v>25</v>
      </c>
      <c r="J2129">
        <f>(moras__2[[#This Row],[EDAD]]-AVERAGE(I:I))/ _xlfn.STDEV.P(I:I)</f>
        <v>-1.193290201160774</v>
      </c>
      <c r="K2129" t="str">
        <f>IF(ABS(moras__2[[#This Row],[Z-Score de edad]])&gt;1.96, "Atípico","Normal")</f>
        <v>Normal</v>
      </c>
      <c r="L2129">
        <f>(moras__2[[#This Row],[SALARIO]]-AVERAGE(C:C)) / _xlfn.STDEV.P(C:C)</f>
        <v>-0.44454166866740574</v>
      </c>
      <c r="M2129" t="str">
        <f>IF(ABS(moras__2[[#This Row],[Z-Score de salario]])&gt;1.96, "Atípico", "Normal")</f>
        <v>Normal</v>
      </c>
      <c r="N2129" s="5">
        <f t="shared" si="99"/>
        <v>297046</v>
      </c>
      <c r="O2129" s="5">
        <f t="shared" si="100"/>
        <v>25</v>
      </c>
      <c r="P2129" s="5" t="str">
        <f t="shared" si="101"/>
        <v>TRABAJADOR INDEPENDIENTE</v>
      </c>
      <c r="Q2129" s="5">
        <f>IF($H2129="SI", $O2129, _xludf.NA())</f>
        <v>25</v>
      </c>
      <c r="R2129" s="5" t="e">
        <f ca="1">IF($H2129="NO",$O2129, _xludf.NA())</f>
        <v>#NAME?</v>
      </c>
      <c r="S2129" s="5">
        <f>IF($H2129="SI",$N2129, _xludf.NA())</f>
        <v>297046</v>
      </c>
      <c r="T2129" s="5" t="e">
        <f ca="1">IF($H2129="NO",$N2129, _xludf.NA())</f>
        <v>#NAME?</v>
      </c>
    </row>
    <row r="2130" spans="1:20" x14ac:dyDescent="0.3">
      <c r="A2130">
        <v>2129</v>
      </c>
      <c r="B2130" t="s">
        <v>9</v>
      </c>
      <c r="C2130">
        <v>347510</v>
      </c>
      <c r="D2130" t="s">
        <v>10</v>
      </c>
      <c r="E2130" t="s">
        <v>16</v>
      </c>
      <c r="F2130" t="s">
        <v>12</v>
      </c>
      <c r="G2130" t="s">
        <v>13</v>
      </c>
      <c r="H2130" t="s">
        <v>13</v>
      </c>
      <c r="I2130">
        <v>37</v>
      </c>
      <c r="J2130">
        <f>(moras__2[[#This Row],[EDAD]]-AVERAGE(I:I))/ _xlfn.STDEV.P(I:I)</f>
        <v>-0.34630148627334789</v>
      </c>
      <c r="K2130" t="str">
        <f>IF(ABS(moras__2[[#This Row],[Z-Score de edad]])&gt;1.96, "Atípico","Normal")</f>
        <v>Normal</v>
      </c>
      <c r="L2130">
        <f>(moras__2[[#This Row],[SALARIO]]-AVERAGE(C:C)) / _xlfn.STDEV.P(C:C)</f>
        <v>-0.38231121280417291</v>
      </c>
      <c r="M2130" t="str">
        <f>IF(ABS(moras__2[[#This Row],[Z-Score de salario]])&gt;1.96, "Atípico", "Normal")</f>
        <v>Normal</v>
      </c>
      <c r="N2130" s="5">
        <f t="shared" si="99"/>
        <v>347510</v>
      </c>
      <c r="O2130" s="5">
        <f t="shared" si="100"/>
        <v>37</v>
      </c>
      <c r="P2130" s="5" t="str">
        <f t="shared" si="101"/>
        <v>ASALARIADO</v>
      </c>
      <c r="Q2130" s="5" t="e">
        <f ca="1">IF($H2130="SI", $O2130, _xludf.NA())</f>
        <v>#NAME?</v>
      </c>
      <c r="R2130" s="5">
        <f>IF($H2130="NO",$O2130, _xludf.NA())</f>
        <v>37</v>
      </c>
      <c r="S2130" s="5" t="e">
        <f ca="1">IF($H2130="SI",$N2130, _xludf.NA())</f>
        <v>#NAME?</v>
      </c>
      <c r="T2130" s="5">
        <f>IF($H2130="NO",$N2130, _xludf.NA())</f>
        <v>347510</v>
      </c>
    </row>
    <row r="2131" spans="1:20" x14ac:dyDescent="0.3">
      <c r="A2131">
        <v>2130</v>
      </c>
      <c r="B2131" t="s">
        <v>9</v>
      </c>
      <c r="C2131">
        <v>315000</v>
      </c>
      <c r="D2131" t="s">
        <v>10</v>
      </c>
      <c r="E2131" t="s">
        <v>16</v>
      </c>
      <c r="F2131" t="s">
        <v>12</v>
      </c>
      <c r="G2131" t="s">
        <v>13</v>
      </c>
      <c r="H2131" t="s">
        <v>13</v>
      </c>
      <c r="I2131">
        <v>53</v>
      </c>
      <c r="J2131">
        <f>(moras__2[[#This Row],[EDAD]]-AVERAGE(I:I))/ _xlfn.STDEV.P(I:I)</f>
        <v>0.78301680024322029</v>
      </c>
      <c r="K2131" t="str">
        <f>IF(ABS(moras__2[[#This Row],[Z-Score de edad]])&gt;1.96, "Atípico","Normal")</f>
        <v>Normal</v>
      </c>
      <c r="L2131">
        <f>(moras__2[[#This Row],[SALARIO]]-AVERAGE(C:C)) / _xlfn.STDEV.P(C:C)</f>
        <v>-0.42240141810128967</v>
      </c>
      <c r="M2131" t="str">
        <f>IF(ABS(moras__2[[#This Row],[Z-Score de salario]])&gt;1.96, "Atípico", "Normal")</f>
        <v>Normal</v>
      </c>
      <c r="N2131" s="5">
        <f t="shared" si="99"/>
        <v>315000</v>
      </c>
      <c r="O2131" s="5">
        <f t="shared" si="100"/>
        <v>53</v>
      </c>
      <c r="P2131" s="5" t="str">
        <f t="shared" si="101"/>
        <v>ASALARIADO</v>
      </c>
      <c r="Q2131" s="5" t="e">
        <f ca="1">IF($H2131="SI", $O2131, _xludf.NA())</f>
        <v>#NAME?</v>
      </c>
      <c r="R2131" s="5">
        <f>IF($H2131="NO",$O2131, _xludf.NA())</f>
        <v>53</v>
      </c>
      <c r="S2131" s="5" t="e">
        <f ca="1">IF($H2131="SI",$N2131, _xludf.NA())</f>
        <v>#NAME?</v>
      </c>
      <c r="T2131" s="5">
        <f>IF($H2131="NO",$N2131, _xludf.NA())</f>
        <v>315000</v>
      </c>
    </row>
    <row r="2132" spans="1:20" x14ac:dyDescent="0.3">
      <c r="A2132">
        <v>2131</v>
      </c>
      <c r="B2132" t="s">
        <v>9</v>
      </c>
      <c r="C2132">
        <v>297046</v>
      </c>
      <c r="D2132" t="s">
        <v>18</v>
      </c>
      <c r="E2132" t="s">
        <v>16</v>
      </c>
      <c r="F2132" t="s">
        <v>12</v>
      </c>
      <c r="G2132" t="s">
        <v>13</v>
      </c>
      <c r="H2132" t="s">
        <v>13</v>
      </c>
      <c r="I2132">
        <v>43</v>
      </c>
      <c r="J2132">
        <f>(moras__2[[#This Row],[EDAD]]-AVERAGE(I:I))/ _xlfn.STDEV.P(I:I)</f>
        <v>7.7192871170365177E-2</v>
      </c>
      <c r="K2132" t="str">
        <f>IF(ABS(moras__2[[#This Row],[Z-Score de edad]])&gt;1.96, "Atípico","Normal")</f>
        <v>Normal</v>
      </c>
      <c r="L2132">
        <f>(moras__2[[#This Row],[SALARIO]]-AVERAGE(C:C)) / _xlfn.STDEV.P(C:C)</f>
        <v>-0.44454166866740574</v>
      </c>
      <c r="M2132" t="str">
        <f>IF(ABS(moras__2[[#This Row],[Z-Score de salario]])&gt;1.96, "Atípico", "Normal")</f>
        <v>Normal</v>
      </c>
      <c r="N2132" s="5">
        <f t="shared" si="99"/>
        <v>297046</v>
      </c>
      <c r="O2132" s="5">
        <f t="shared" si="100"/>
        <v>43</v>
      </c>
      <c r="P2132" s="5" t="str">
        <f t="shared" si="101"/>
        <v>TRABAJADOR INDEPENDIENTE</v>
      </c>
      <c r="Q2132" s="5" t="e">
        <f ca="1">IF($H2132="SI", $O2132, _xludf.NA())</f>
        <v>#NAME?</v>
      </c>
      <c r="R2132" s="5">
        <f>IF($H2132="NO",$O2132, _xludf.NA())</f>
        <v>43</v>
      </c>
      <c r="S2132" s="5" t="e">
        <f ca="1">IF($H2132="SI",$N2132, _xludf.NA())</f>
        <v>#NAME?</v>
      </c>
      <c r="T2132" s="5">
        <f>IF($H2132="NO",$N2132, _xludf.NA())</f>
        <v>297046</v>
      </c>
    </row>
    <row r="2133" spans="1:20" x14ac:dyDescent="0.3">
      <c r="A2133">
        <v>2132</v>
      </c>
      <c r="B2133" t="s">
        <v>9</v>
      </c>
      <c r="C2133">
        <v>278030</v>
      </c>
      <c r="D2133" t="s">
        <v>19</v>
      </c>
      <c r="E2133" t="s">
        <v>16</v>
      </c>
      <c r="F2133" t="s">
        <v>12</v>
      </c>
      <c r="G2133" t="s">
        <v>12</v>
      </c>
      <c r="H2133" t="s">
        <v>13</v>
      </c>
      <c r="I2133">
        <v>54</v>
      </c>
      <c r="J2133">
        <f>(moras__2[[#This Row],[EDAD]]-AVERAGE(I:I))/ _xlfn.STDEV.P(I:I)</f>
        <v>0.85359919315050581</v>
      </c>
      <c r="K2133" t="str">
        <f>IF(ABS(moras__2[[#This Row],[Z-Score de edad]])&gt;1.96, "Atípico","Normal")</f>
        <v>Normal</v>
      </c>
      <c r="L2133">
        <f>(moras__2[[#This Row],[SALARIO]]-AVERAGE(C:C)) / _xlfn.STDEV.P(C:C)</f>
        <v>-0.46799154082766331</v>
      </c>
      <c r="M2133" t="str">
        <f>IF(ABS(moras__2[[#This Row],[Z-Score de salario]])&gt;1.96, "Atípico", "Normal")</f>
        <v>Normal</v>
      </c>
      <c r="N2133" s="5">
        <f t="shared" si="99"/>
        <v>278030</v>
      </c>
      <c r="O2133" s="5">
        <f t="shared" si="100"/>
        <v>54</v>
      </c>
      <c r="P2133" s="5" t="str">
        <f t="shared" si="101"/>
        <v>CONVENIOS ESPECIALES DE TRABAJADORES INDEPENDIENTES</v>
      </c>
      <c r="Q2133" s="5" t="e">
        <f ca="1">IF($H2133="SI", $O2133, _xludf.NA())</f>
        <v>#NAME?</v>
      </c>
      <c r="R2133" s="5">
        <f>IF($H2133="NO",$O2133, _xludf.NA())</f>
        <v>54</v>
      </c>
      <c r="S2133" s="5" t="e">
        <f ca="1">IF($H2133="SI",$N2133, _xludf.NA())</f>
        <v>#NAME?</v>
      </c>
      <c r="T2133" s="5">
        <f>IF($H2133="NO",$N2133, _xludf.NA())</f>
        <v>278030</v>
      </c>
    </row>
    <row r="2134" spans="1:20" x14ac:dyDescent="0.3">
      <c r="A2134">
        <v>2133</v>
      </c>
      <c r="B2134" t="s">
        <v>15</v>
      </c>
      <c r="C2134">
        <v>445821</v>
      </c>
      <c r="D2134" t="s">
        <v>18</v>
      </c>
      <c r="E2134" t="s">
        <v>16</v>
      </c>
      <c r="F2134" t="s">
        <v>12</v>
      </c>
      <c r="G2134" t="s">
        <v>13</v>
      </c>
      <c r="H2134" t="s">
        <v>13</v>
      </c>
      <c r="I2134">
        <v>39</v>
      </c>
      <c r="J2134">
        <f>(moras__2[[#This Row],[EDAD]]-AVERAGE(I:I))/ _xlfn.STDEV.P(I:I)</f>
        <v>-0.20513670045877688</v>
      </c>
      <c r="K2134" t="str">
        <f>IF(ABS(moras__2[[#This Row],[Z-Score de edad]])&gt;1.96, "Atípico","Normal")</f>
        <v>Normal</v>
      </c>
      <c r="L2134">
        <f>(moras__2[[#This Row],[SALARIO]]-AVERAGE(C:C)) / _xlfn.STDEV.P(C:C)</f>
        <v>-0.26107749478003123</v>
      </c>
      <c r="M2134" t="str">
        <f>IF(ABS(moras__2[[#This Row],[Z-Score de salario]])&gt;1.96, "Atípico", "Normal")</f>
        <v>Normal</v>
      </c>
      <c r="N2134" s="5">
        <f t="shared" si="99"/>
        <v>445821</v>
      </c>
      <c r="O2134" s="5">
        <f t="shared" si="100"/>
        <v>39</v>
      </c>
      <c r="P2134" s="5" t="str">
        <f t="shared" si="101"/>
        <v>TRABAJADOR INDEPENDIENTE</v>
      </c>
      <c r="Q2134" s="5" t="e">
        <f ca="1">IF($H2134="SI", $O2134, _xludf.NA())</f>
        <v>#NAME?</v>
      </c>
      <c r="R2134" s="5">
        <f>IF($H2134="NO",$O2134, _xludf.NA())</f>
        <v>39</v>
      </c>
      <c r="S2134" s="5" t="e">
        <f ca="1">IF($H2134="SI",$N2134, _xludf.NA())</f>
        <v>#NAME?</v>
      </c>
      <c r="T2134" s="5">
        <f>IF($H2134="NO",$N2134, _xludf.NA())</f>
        <v>445821</v>
      </c>
    </row>
    <row r="2135" spans="1:20" x14ac:dyDescent="0.3">
      <c r="A2135">
        <v>2134</v>
      </c>
      <c r="B2135" t="s">
        <v>9</v>
      </c>
      <c r="C2135">
        <v>306723.3</v>
      </c>
      <c r="D2135" t="s">
        <v>18</v>
      </c>
      <c r="E2135" t="s">
        <v>16</v>
      </c>
      <c r="F2135" t="s">
        <v>12</v>
      </c>
      <c r="G2135" t="s">
        <v>12</v>
      </c>
      <c r="H2135" t="s">
        <v>12</v>
      </c>
      <c r="I2135">
        <v>45</v>
      </c>
      <c r="J2135">
        <f>(moras__2[[#This Row],[EDAD]]-AVERAGE(I:I))/ _xlfn.STDEV.P(I:I)</f>
        <v>0.2183576569849362</v>
      </c>
      <c r="K2135" t="str">
        <f>IF(ABS(moras__2[[#This Row],[Z-Score de edad]])&gt;1.96, "Atípico","Normal")</f>
        <v>Normal</v>
      </c>
      <c r="L2135">
        <f>(moras__2[[#This Row],[SALARIO]]-AVERAGE(C:C)) / _xlfn.STDEV.P(C:C)</f>
        <v>-0.43260795769472699</v>
      </c>
      <c r="M2135" t="str">
        <f>IF(ABS(moras__2[[#This Row],[Z-Score de salario]])&gt;1.96, "Atípico", "Normal")</f>
        <v>Normal</v>
      </c>
      <c r="N2135" s="5">
        <f t="shared" si="99"/>
        <v>306723.3</v>
      </c>
      <c r="O2135" s="5">
        <f t="shared" si="100"/>
        <v>45</v>
      </c>
      <c r="P2135" s="5" t="str">
        <f t="shared" si="101"/>
        <v>TRABAJADOR INDEPENDIENTE</v>
      </c>
      <c r="Q2135" s="5">
        <f>IF($H2135="SI", $O2135, _xludf.NA())</f>
        <v>45</v>
      </c>
      <c r="R2135" s="5" t="e">
        <f ca="1">IF($H2135="NO",$O2135, _xludf.NA())</f>
        <v>#NAME?</v>
      </c>
      <c r="S2135" s="5">
        <f>IF($H2135="SI",$N2135, _xludf.NA())</f>
        <v>306723.3</v>
      </c>
      <c r="T2135" s="5" t="e">
        <f ca="1">IF($H2135="NO",$N2135, _xludf.NA())</f>
        <v>#NAME?</v>
      </c>
    </row>
    <row r="2136" spans="1:20" x14ac:dyDescent="0.3">
      <c r="A2136">
        <v>2135</v>
      </c>
      <c r="B2136" t="s">
        <v>15</v>
      </c>
      <c r="C2136">
        <v>445431.32</v>
      </c>
      <c r="D2136" t="s">
        <v>10</v>
      </c>
      <c r="E2136" t="s">
        <v>16</v>
      </c>
      <c r="F2136" t="s">
        <v>12</v>
      </c>
      <c r="G2136" t="s">
        <v>13</v>
      </c>
      <c r="H2136" t="s">
        <v>13</v>
      </c>
      <c r="I2136">
        <v>25</v>
      </c>
      <c r="J2136">
        <f>(moras__2[[#This Row],[EDAD]]-AVERAGE(I:I))/ _xlfn.STDEV.P(I:I)</f>
        <v>-1.193290201160774</v>
      </c>
      <c r="K2136" t="str">
        <f>IF(ABS(moras__2[[#This Row],[Z-Score de edad]])&gt;1.96, "Atípico","Normal")</f>
        <v>Normal</v>
      </c>
      <c r="L2136">
        <f>(moras__2[[#This Row],[SALARIO]]-AVERAGE(C:C)) / _xlfn.STDEV.P(C:C)</f>
        <v>-0.26155803465084576</v>
      </c>
      <c r="M2136" t="str">
        <f>IF(ABS(moras__2[[#This Row],[Z-Score de salario]])&gt;1.96, "Atípico", "Normal")</f>
        <v>Normal</v>
      </c>
      <c r="N2136" s="5">
        <f t="shared" si="99"/>
        <v>445431.32</v>
      </c>
      <c r="O2136" s="5">
        <f t="shared" si="100"/>
        <v>25</v>
      </c>
      <c r="P2136" s="5" t="str">
        <f t="shared" si="101"/>
        <v>ASALARIADO</v>
      </c>
      <c r="Q2136" s="5" t="e">
        <f ca="1">IF($H2136="SI", $O2136, _xludf.NA())</f>
        <v>#NAME?</v>
      </c>
      <c r="R2136" s="5">
        <f>IF($H2136="NO",$O2136, _xludf.NA())</f>
        <v>25</v>
      </c>
      <c r="S2136" s="5" t="e">
        <f ca="1">IF($H2136="SI",$N2136, _xludf.NA())</f>
        <v>#NAME?</v>
      </c>
      <c r="T2136" s="5">
        <f>IF($H2136="NO",$N2136, _xludf.NA())</f>
        <v>445431.32</v>
      </c>
    </row>
    <row r="2137" spans="1:20" x14ac:dyDescent="0.3">
      <c r="A2137">
        <v>2136</v>
      </c>
      <c r="B2137" t="s">
        <v>9</v>
      </c>
      <c r="C2137">
        <v>1460786.78</v>
      </c>
      <c r="D2137" t="s">
        <v>10</v>
      </c>
      <c r="E2137" t="s">
        <v>16</v>
      </c>
      <c r="F2137" t="s">
        <v>12</v>
      </c>
      <c r="G2137" t="s">
        <v>13</v>
      </c>
      <c r="H2137" t="s">
        <v>13</v>
      </c>
      <c r="I2137">
        <v>32</v>
      </c>
      <c r="J2137">
        <f>(moras__2[[#This Row],[EDAD]]-AVERAGE(I:I))/ _xlfn.STDEV.P(I:I)</f>
        <v>-0.69921345080977548</v>
      </c>
      <c r="K2137" t="str">
        <f>IF(ABS(moras__2[[#This Row],[Z-Score de edad]])&gt;1.96, "Atípico","Normal")</f>
        <v>Normal</v>
      </c>
      <c r="L2137">
        <f>(moras__2[[#This Row],[SALARIO]]-AVERAGE(C:C)) / _xlfn.STDEV.P(C:C)</f>
        <v>0.99054312932788169</v>
      </c>
      <c r="M2137" t="str">
        <f>IF(ABS(moras__2[[#This Row],[Z-Score de salario]])&gt;1.96, "Atípico", "Normal")</f>
        <v>Normal</v>
      </c>
      <c r="N2137" s="5">
        <f t="shared" si="99"/>
        <v>1460786.78</v>
      </c>
      <c r="O2137" s="5">
        <f t="shared" si="100"/>
        <v>32</v>
      </c>
      <c r="P2137" s="5" t="str">
        <f t="shared" si="101"/>
        <v>ASALARIADO</v>
      </c>
      <c r="Q2137" s="5" t="e">
        <f ca="1">IF($H2137="SI", $O2137, _xludf.NA())</f>
        <v>#NAME?</v>
      </c>
      <c r="R2137" s="5">
        <f>IF($H2137="NO",$O2137, _xludf.NA())</f>
        <v>32</v>
      </c>
      <c r="S2137" s="5" t="e">
        <f ca="1">IF($H2137="SI",$N2137, _xludf.NA())</f>
        <v>#NAME?</v>
      </c>
      <c r="T2137" s="5">
        <f>IF($H2137="NO",$N2137, _xludf.NA())</f>
        <v>1460786.78</v>
      </c>
    </row>
    <row r="2138" spans="1:20" x14ac:dyDescent="0.3">
      <c r="A2138">
        <v>2137</v>
      </c>
      <c r="B2138" t="s">
        <v>9</v>
      </c>
      <c r="C2138">
        <v>10652</v>
      </c>
      <c r="D2138" t="s">
        <v>10</v>
      </c>
      <c r="E2138" t="s">
        <v>16</v>
      </c>
      <c r="F2138" t="s">
        <v>12</v>
      </c>
      <c r="G2138" t="s">
        <v>12</v>
      </c>
      <c r="H2138" t="s">
        <v>13</v>
      </c>
      <c r="I2138">
        <v>24</v>
      </c>
      <c r="J2138">
        <f>(moras__2[[#This Row],[EDAD]]-AVERAGE(I:I))/ _xlfn.STDEV.P(I:I)</f>
        <v>-1.2638725940680595</v>
      </c>
      <c r="K2138" t="str">
        <f>IF(ABS(moras__2[[#This Row],[Z-Score de edad]])&gt;1.96, "Atípico","Normal")</f>
        <v>Normal</v>
      </c>
      <c r="L2138">
        <f>(moras__2[[#This Row],[SALARIO]]-AVERAGE(C:C)) / _xlfn.STDEV.P(C:C)</f>
        <v>-0.79771282387695541</v>
      </c>
      <c r="M2138" t="str">
        <f>IF(ABS(moras__2[[#This Row],[Z-Score de salario]])&gt;1.96, "Atípico", "Normal")</f>
        <v>Normal</v>
      </c>
      <c r="N2138" s="5">
        <f t="shared" si="99"/>
        <v>10652</v>
      </c>
      <c r="O2138" s="5">
        <f t="shared" si="100"/>
        <v>24</v>
      </c>
      <c r="P2138" s="5" t="str">
        <f t="shared" si="101"/>
        <v>ASALARIADO</v>
      </c>
      <c r="Q2138" s="5" t="e">
        <f ca="1">IF($H2138="SI", $O2138, _xludf.NA())</f>
        <v>#NAME?</v>
      </c>
      <c r="R2138" s="5">
        <f>IF($H2138="NO",$O2138, _xludf.NA())</f>
        <v>24</v>
      </c>
      <c r="S2138" s="5" t="e">
        <f ca="1">IF($H2138="SI",$N2138, _xludf.NA())</f>
        <v>#NAME?</v>
      </c>
      <c r="T2138" s="5">
        <f>IF($H2138="NO",$N2138, _xludf.NA())</f>
        <v>10652</v>
      </c>
    </row>
    <row r="2139" spans="1:20" x14ac:dyDescent="0.3">
      <c r="A2139">
        <v>2138</v>
      </c>
      <c r="B2139" t="s">
        <v>15</v>
      </c>
      <c r="C2139">
        <v>278030</v>
      </c>
      <c r="D2139" t="s">
        <v>17</v>
      </c>
      <c r="E2139" t="s">
        <v>16</v>
      </c>
      <c r="F2139" t="s">
        <v>12</v>
      </c>
      <c r="G2139" t="s">
        <v>13</v>
      </c>
      <c r="H2139" t="s">
        <v>12</v>
      </c>
      <c r="I2139">
        <v>27</v>
      </c>
      <c r="J2139">
        <f>(moras__2[[#This Row],[EDAD]]-AVERAGE(I:I))/ _xlfn.STDEV.P(I:I)</f>
        <v>-1.052125415346203</v>
      </c>
      <c r="K2139" t="str">
        <f>IF(ABS(moras__2[[#This Row],[Z-Score de edad]])&gt;1.96, "Atípico","Normal")</f>
        <v>Normal</v>
      </c>
      <c r="L2139">
        <f>(moras__2[[#This Row],[SALARIO]]-AVERAGE(C:C)) / _xlfn.STDEV.P(C:C)</f>
        <v>-0.46799154082766331</v>
      </c>
      <c r="M2139" t="str">
        <f>IF(ABS(moras__2[[#This Row],[Z-Score de salario]])&gt;1.96, "Atípico", "Normal")</f>
        <v>Normal</v>
      </c>
      <c r="N2139" s="5">
        <f t="shared" si="99"/>
        <v>278030</v>
      </c>
      <c r="O2139" s="5">
        <f t="shared" si="100"/>
        <v>27</v>
      </c>
      <c r="P2139" s="5" t="str">
        <f t="shared" si="101"/>
        <v>ASEGURADO VOLUNTARIO</v>
      </c>
      <c r="Q2139" s="5">
        <f>IF($H2139="SI", $O2139, _xludf.NA())</f>
        <v>27</v>
      </c>
      <c r="R2139" s="5" t="e">
        <f ca="1">IF($H2139="NO",$O2139, _xludf.NA())</f>
        <v>#NAME?</v>
      </c>
      <c r="S2139" s="5">
        <f>IF($H2139="SI",$N2139, _xludf.NA())</f>
        <v>278030</v>
      </c>
      <c r="T2139" s="5" t="e">
        <f ca="1">IF($H2139="NO",$N2139, _xludf.NA())</f>
        <v>#NAME?</v>
      </c>
    </row>
    <row r="2140" spans="1:20" x14ac:dyDescent="0.3">
      <c r="A2140">
        <v>2139</v>
      </c>
      <c r="B2140" t="s">
        <v>15</v>
      </c>
      <c r="C2140">
        <v>1160116</v>
      </c>
      <c r="D2140" t="s">
        <v>14</v>
      </c>
      <c r="E2140" t="s">
        <v>11</v>
      </c>
      <c r="F2140" t="s">
        <v>12</v>
      </c>
      <c r="G2140" t="s">
        <v>13</v>
      </c>
      <c r="H2140" t="s">
        <v>13</v>
      </c>
      <c r="I2140">
        <v>66</v>
      </c>
      <c r="J2140">
        <f>(moras__2[[#This Row],[EDAD]]-AVERAGE(I:I))/ _xlfn.STDEV.P(I:I)</f>
        <v>1.700587908037932</v>
      </c>
      <c r="K2140" t="str">
        <f>IF(ABS(moras__2[[#This Row],[Z-Score de edad]])&gt;1.96, "Atípico","Normal")</f>
        <v>Normal</v>
      </c>
      <c r="L2140">
        <f>(moras__2[[#This Row],[SALARIO]]-AVERAGE(C:C)) / _xlfn.STDEV.P(C:C)</f>
        <v>0.61976634381437112</v>
      </c>
      <c r="M2140" t="str">
        <f>IF(ABS(moras__2[[#This Row],[Z-Score de salario]])&gt;1.96, "Atípico", "Normal")</f>
        <v>Normal</v>
      </c>
      <c r="N2140" s="5">
        <f t="shared" si="99"/>
        <v>1160116</v>
      </c>
      <c r="O2140" s="5">
        <f t="shared" si="100"/>
        <v>66</v>
      </c>
      <c r="P2140" s="5" t="str">
        <f t="shared" si="101"/>
        <v>PENSIONADOS EN SU PROPIO SISTEMA</v>
      </c>
      <c r="Q2140" s="5" t="e">
        <f ca="1">IF($H2140="SI", $O2140, _xludf.NA())</f>
        <v>#NAME?</v>
      </c>
      <c r="R2140" s="5">
        <f>IF($H2140="NO",$O2140, _xludf.NA())</f>
        <v>66</v>
      </c>
      <c r="S2140" s="5" t="e">
        <f ca="1">IF($H2140="SI",$N2140, _xludf.NA())</f>
        <v>#NAME?</v>
      </c>
      <c r="T2140" s="5">
        <f>IF($H2140="NO",$N2140, _xludf.NA())</f>
        <v>1160116</v>
      </c>
    </row>
    <row r="2141" spans="1:20" x14ac:dyDescent="0.3">
      <c r="A2141">
        <v>2140</v>
      </c>
      <c r="B2141" t="s">
        <v>9</v>
      </c>
      <c r="C2141">
        <v>342028</v>
      </c>
      <c r="D2141" t="s">
        <v>10</v>
      </c>
      <c r="E2141" t="s">
        <v>16</v>
      </c>
      <c r="F2141" t="s">
        <v>12</v>
      </c>
      <c r="G2141" t="s">
        <v>13</v>
      </c>
      <c r="H2141" t="s">
        <v>13</v>
      </c>
      <c r="I2141">
        <v>58</v>
      </c>
      <c r="J2141">
        <f>(moras__2[[#This Row],[EDAD]]-AVERAGE(I:I))/ _xlfn.STDEV.P(I:I)</f>
        <v>1.1359287647796479</v>
      </c>
      <c r="K2141" t="str">
        <f>IF(ABS(moras__2[[#This Row],[Z-Score de edad]])&gt;1.96, "Atípico","Normal")</f>
        <v>Normal</v>
      </c>
      <c r="L2141">
        <f>(moras__2[[#This Row],[SALARIO]]-AVERAGE(C:C)) / _xlfn.STDEV.P(C:C)</f>
        <v>-0.3890714252138559</v>
      </c>
      <c r="M2141" t="str">
        <f>IF(ABS(moras__2[[#This Row],[Z-Score de salario]])&gt;1.96, "Atípico", "Normal")</f>
        <v>Normal</v>
      </c>
      <c r="N2141" s="5">
        <f t="shared" si="99"/>
        <v>342028</v>
      </c>
      <c r="O2141" s="5">
        <f t="shared" si="100"/>
        <v>58</v>
      </c>
      <c r="P2141" s="5" t="str">
        <f t="shared" si="101"/>
        <v>ASALARIADO</v>
      </c>
      <c r="Q2141" s="5" t="e">
        <f ca="1">IF($H2141="SI", $O2141, _xludf.NA())</f>
        <v>#NAME?</v>
      </c>
      <c r="R2141" s="5">
        <f>IF($H2141="NO",$O2141, _xludf.NA())</f>
        <v>58</v>
      </c>
      <c r="S2141" s="5" t="e">
        <f ca="1">IF($H2141="SI",$N2141, _xludf.NA())</f>
        <v>#NAME?</v>
      </c>
      <c r="T2141" s="5">
        <f>IF($H2141="NO",$N2141, _xludf.NA())</f>
        <v>342028</v>
      </c>
    </row>
    <row r="2142" spans="1:20" x14ac:dyDescent="0.3">
      <c r="A2142">
        <v>2141</v>
      </c>
      <c r="B2142" t="s">
        <v>9</v>
      </c>
      <c r="C2142">
        <v>239390</v>
      </c>
      <c r="D2142" t="s">
        <v>10</v>
      </c>
      <c r="E2142" t="s">
        <v>16</v>
      </c>
      <c r="F2142" t="s">
        <v>12</v>
      </c>
      <c r="G2142" t="s">
        <v>13</v>
      </c>
      <c r="H2142" t="s">
        <v>13</v>
      </c>
      <c r="I2142">
        <v>46</v>
      </c>
      <c r="J2142">
        <f>(moras__2[[#This Row],[EDAD]]-AVERAGE(I:I))/ _xlfn.STDEV.P(I:I)</f>
        <v>0.28894004989222172</v>
      </c>
      <c r="K2142" t="str">
        <f>IF(ABS(moras__2[[#This Row],[Z-Score de edad]])&gt;1.96, "Atípico","Normal")</f>
        <v>Normal</v>
      </c>
      <c r="L2142">
        <f>(moras__2[[#This Row],[SALARIO]]-AVERAGE(C:C)) / _xlfn.STDEV.P(C:C)</f>
        <v>-0.51564104967665103</v>
      </c>
      <c r="M2142" t="str">
        <f>IF(ABS(moras__2[[#This Row],[Z-Score de salario]])&gt;1.96, "Atípico", "Normal")</f>
        <v>Normal</v>
      </c>
      <c r="N2142" s="5">
        <f t="shared" si="99"/>
        <v>239390</v>
      </c>
      <c r="O2142" s="5">
        <f t="shared" si="100"/>
        <v>46</v>
      </c>
      <c r="P2142" s="5" t="str">
        <f t="shared" si="101"/>
        <v>ASALARIADO</v>
      </c>
      <c r="Q2142" s="5" t="e">
        <f ca="1">IF($H2142="SI", $O2142, _xludf.NA())</f>
        <v>#NAME?</v>
      </c>
      <c r="R2142" s="5">
        <f>IF($H2142="NO",$O2142, _xludf.NA())</f>
        <v>46</v>
      </c>
      <c r="S2142" s="5" t="e">
        <f ca="1">IF($H2142="SI",$N2142, _xludf.NA())</f>
        <v>#NAME?</v>
      </c>
      <c r="T2142" s="5">
        <f>IF($H2142="NO",$N2142, _xludf.NA())</f>
        <v>239390</v>
      </c>
    </row>
    <row r="2143" spans="1:20" x14ac:dyDescent="0.3">
      <c r="A2143">
        <v>2142</v>
      </c>
      <c r="B2143" t="s">
        <v>9</v>
      </c>
      <c r="C2143">
        <v>1347519</v>
      </c>
      <c r="D2143" t="s">
        <v>10</v>
      </c>
      <c r="E2143" t="s">
        <v>11</v>
      </c>
      <c r="F2143" t="s">
        <v>12</v>
      </c>
      <c r="G2143" t="s">
        <v>13</v>
      </c>
      <c r="H2143" t="s">
        <v>13</v>
      </c>
      <c r="I2143">
        <v>57</v>
      </c>
      <c r="J2143">
        <f>(moras__2[[#This Row],[EDAD]]-AVERAGE(I:I))/ _xlfn.STDEV.P(I:I)</f>
        <v>1.0653463718723624</v>
      </c>
      <c r="K2143" t="str">
        <f>IF(ABS(moras__2[[#This Row],[Z-Score de edad]])&gt;1.96, "Atípico","Normal")</f>
        <v>Normal</v>
      </c>
      <c r="L2143">
        <f>(moras__2[[#This Row],[SALARIO]]-AVERAGE(C:C)) / _xlfn.STDEV.P(C:C)</f>
        <v>0.85086522856661884</v>
      </c>
      <c r="M2143" t="str">
        <f>IF(ABS(moras__2[[#This Row],[Z-Score de salario]])&gt;1.96, "Atípico", "Normal")</f>
        <v>Normal</v>
      </c>
      <c r="N2143" s="5">
        <f t="shared" si="99"/>
        <v>1347519</v>
      </c>
      <c r="O2143" s="5">
        <f t="shared" si="100"/>
        <v>57</v>
      </c>
      <c r="P2143" s="5" t="str">
        <f t="shared" si="101"/>
        <v>ASALARIADO</v>
      </c>
      <c r="Q2143" s="5" t="e">
        <f ca="1">IF($H2143="SI", $O2143, _xludf.NA())</f>
        <v>#NAME?</v>
      </c>
      <c r="R2143" s="5">
        <f>IF($H2143="NO",$O2143, _xludf.NA())</f>
        <v>57</v>
      </c>
      <c r="S2143" s="5" t="e">
        <f ca="1">IF($H2143="SI",$N2143, _xludf.NA())</f>
        <v>#NAME?</v>
      </c>
      <c r="T2143" s="5">
        <f>IF($H2143="NO",$N2143, _xludf.NA())</f>
        <v>1347519</v>
      </c>
    </row>
    <row r="2144" spans="1:20" x14ac:dyDescent="0.3">
      <c r="A2144">
        <v>2143</v>
      </c>
      <c r="B2144" t="s">
        <v>9</v>
      </c>
      <c r="C2144">
        <v>350000</v>
      </c>
      <c r="D2144" t="s">
        <v>10</v>
      </c>
      <c r="E2144" t="s">
        <v>16</v>
      </c>
      <c r="F2144" t="s">
        <v>12</v>
      </c>
      <c r="G2144" t="s">
        <v>13</v>
      </c>
      <c r="H2144" t="s">
        <v>13</v>
      </c>
      <c r="I2144">
        <v>37</v>
      </c>
      <c r="J2144">
        <f>(moras__2[[#This Row],[EDAD]]-AVERAGE(I:I))/ _xlfn.STDEV.P(I:I)</f>
        <v>-0.34630148627334789</v>
      </c>
      <c r="K2144" t="str">
        <f>IF(ABS(moras__2[[#This Row],[Z-Score de edad]])&gt;1.96, "Atípico","Normal")</f>
        <v>Normal</v>
      </c>
      <c r="L2144">
        <f>(moras__2[[#This Row],[SALARIO]]-AVERAGE(C:C)) / _xlfn.STDEV.P(C:C)</f>
        <v>-0.37924063110039496</v>
      </c>
      <c r="M2144" t="str">
        <f>IF(ABS(moras__2[[#This Row],[Z-Score de salario]])&gt;1.96, "Atípico", "Normal")</f>
        <v>Normal</v>
      </c>
      <c r="N2144" s="5">
        <f t="shared" si="99"/>
        <v>350000</v>
      </c>
      <c r="O2144" s="5">
        <f t="shared" si="100"/>
        <v>37</v>
      </c>
      <c r="P2144" s="5" t="str">
        <f t="shared" si="101"/>
        <v>ASALARIADO</v>
      </c>
      <c r="Q2144" s="5" t="e">
        <f ca="1">IF($H2144="SI", $O2144, _xludf.NA())</f>
        <v>#NAME?</v>
      </c>
      <c r="R2144" s="5">
        <f>IF($H2144="NO",$O2144, _xludf.NA())</f>
        <v>37</v>
      </c>
      <c r="S2144" s="5" t="e">
        <f ca="1">IF($H2144="SI",$N2144, _xludf.NA())</f>
        <v>#NAME?</v>
      </c>
      <c r="T2144" s="5">
        <f>IF($H2144="NO",$N2144, _xludf.NA())</f>
        <v>350000</v>
      </c>
    </row>
    <row r="2145" spans="1:20" x14ac:dyDescent="0.3">
      <c r="A2145">
        <v>2144</v>
      </c>
      <c r="B2145" t="s">
        <v>15</v>
      </c>
      <c r="C2145">
        <v>295000</v>
      </c>
      <c r="D2145" t="s">
        <v>10</v>
      </c>
      <c r="E2145" t="s">
        <v>16</v>
      </c>
      <c r="F2145" t="s">
        <v>12</v>
      </c>
      <c r="G2145" t="s">
        <v>13</v>
      </c>
      <c r="H2145" t="s">
        <v>12</v>
      </c>
      <c r="I2145">
        <v>19</v>
      </c>
      <c r="J2145">
        <f>(moras__2[[#This Row],[EDAD]]-AVERAGE(I:I))/ _xlfn.STDEV.P(I:I)</f>
        <v>-1.6167845586044871</v>
      </c>
      <c r="K2145" t="str">
        <f>IF(ABS(moras__2[[#This Row],[Z-Score de edad]])&gt;1.96, "Atípico","Normal")</f>
        <v>Normal</v>
      </c>
      <c r="L2145">
        <f>(moras__2[[#This Row],[SALARIO]]-AVERAGE(C:C)) / _xlfn.STDEV.P(C:C)</f>
        <v>-0.44706472495894378</v>
      </c>
      <c r="M2145" t="str">
        <f>IF(ABS(moras__2[[#This Row],[Z-Score de salario]])&gt;1.96, "Atípico", "Normal")</f>
        <v>Normal</v>
      </c>
      <c r="N2145" s="5">
        <f t="shared" si="99"/>
        <v>295000</v>
      </c>
      <c r="O2145" s="5">
        <f t="shared" si="100"/>
        <v>19</v>
      </c>
      <c r="P2145" s="5" t="str">
        <f t="shared" si="101"/>
        <v>ASALARIADO</v>
      </c>
      <c r="Q2145" s="5">
        <f>IF($H2145="SI", $O2145, _xludf.NA())</f>
        <v>19</v>
      </c>
      <c r="R2145" s="5" t="e">
        <f ca="1">IF($H2145="NO",$O2145, _xludf.NA())</f>
        <v>#NAME?</v>
      </c>
      <c r="S2145" s="5">
        <f>IF($H2145="SI",$N2145, _xludf.NA())</f>
        <v>295000</v>
      </c>
      <c r="T2145" s="5" t="e">
        <f ca="1">IF($H2145="NO",$N2145, _xludf.NA())</f>
        <v>#NAME?</v>
      </c>
    </row>
    <row r="2146" spans="1:20" x14ac:dyDescent="0.3">
      <c r="A2146">
        <v>2145</v>
      </c>
      <c r="B2146" t="s">
        <v>9</v>
      </c>
      <c r="C2146">
        <v>302470</v>
      </c>
      <c r="D2146" t="s">
        <v>18</v>
      </c>
      <c r="E2146" t="s">
        <v>16</v>
      </c>
      <c r="F2146" t="s">
        <v>12</v>
      </c>
      <c r="G2146" t="s">
        <v>13</v>
      </c>
      <c r="H2146" t="s">
        <v>13</v>
      </c>
      <c r="I2146">
        <v>48</v>
      </c>
      <c r="J2146">
        <f>(moras__2[[#This Row],[EDAD]]-AVERAGE(I:I))/ _xlfn.STDEV.P(I:I)</f>
        <v>0.43010483570679275</v>
      </c>
      <c r="K2146" t="str">
        <f>IF(ABS(moras__2[[#This Row],[Z-Score de edad]])&gt;1.96, "Atípico","Normal")</f>
        <v>Normal</v>
      </c>
      <c r="L2146">
        <f>(moras__2[[#This Row],[SALARIO]]-AVERAGE(C:C)) / _xlfn.STDEV.P(C:C)</f>
        <v>-0.43785297984760996</v>
      </c>
      <c r="M2146" t="str">
        <f>IF(ABS(moras__2[[#This Row],[Z-Score de salario]])&gt;1.96, "Atípico", "Normal")</f>
        <v>Normal</v>
      </c>
      <c r="N2146" s="5">
        <f t="shared" si="99"/>
        <v>302470</v>
      </c>
      <c r="O2146" s="5">
        <f t="shared" si="100"/>
        <v>48</v>
      </c>
      <c r="P2146" s="5" t="str">
        <f t="shared" si="101"/>
        <v>TRABAJADOR INDEPENDIENTE</v>
      </c>
      <c r="Q2146" s="5" t="e">
        <f ca="1">IF($H2146="SI", $O2146, _xludf.NA())</f>
        <v>#NAME?</v>
      </c>
      <c r="R2146" s="5">
        <f>IF($H2146="NO",$O2146, _xludf.NA())</f>
        <v>48</v>
      </c>
      <c r="S2146" s="5" t="e">
        <f ca="1">IF($H2146="SI",$N2146, _xludf.NA())</f>
        <v>#NAME?</v>
      </c>
      <c r="T2146" s="5">
        <f>IF($H2146="NO",$N2146, _xludf.NA())</f>
        <v>302470</v>
      </c>
    </row>
    <row r="2147" spans="1:20" x14ac:dyDescent="0.3">
      <c r="A2147">
        <v>2146</v>
      </c>
      <c r="B2147" t="s">
        <v>15</v>
      </c>
      <c r="C2147">
        <v>2613281.4500000002</v>
      </c>
      <c r="D2147" t="s">
        <v>10</v>
      </c>
      <c r="E2147" t="s">
        <v>11</v>
      </c>
      <c r="F2147" t="s">
        <v>12</v>
      </c>
      <c r="G2147" t="s">
        <v>13</v>
      </c>
      <c r="H2147" t="s">
        <v>13</v>
      </c>
      <c r="I2147">
        <v>47</v>
      </c>
      <c r="J2147">
        <f>(moras__2[[#This Row],[EDAD]]-AVERAGE(I:I))/ _xlfn.STDEV.P(I:I)</f>
        <v>0.35952244279950724</v>
      </c>
      <c r="K2147" t="str">
        <f>IF(ABS(moras__2[[#This Row],[Z-Score de edad]])&gt;1.96, "Atípico","Normal")</f>
        <v>Normal</v>
      </c>
      <c r="L2147">
        <f>(moras__2[[#This Row],[SALARIO]]-AVERAGE(C:C)) / _xlfn.STDEV.P(C:C)</f>
        <v>2.4117596142289228</v>
      </c>
      <c r="M2147" t="str">
        <f>IF(ABS(moras__2[[#This Row],[Z-Score de salario]])&gt;1.96, "Atípico", "Normal")</f>
        <v>Atípico</v>
      </c>
      <c r="N2147" s="5">
        <f t="shared" si="99"/>
        <v>2613281.4500000002</v>
      </c>
      <c r="O2147" s="5">
        <f t="shared" si="100"/>
        <v>47</v>
      </c>
      <c r="P2147" s="5" t="str">
        <f t="shared" si="101"/>
        <v>ASALARIADO</v>
      </c>
      <c r="Q2147" s="5" t="e">
        <f ca="1">IF($H2147="SI", $O2147, _xludf.NA())</f>
        <v>#NAME?</v>
      </c>
      <c r="R2147" s="5">
        <f>IF($H2147="NO",$O2147, _xludf.NA())</f>
        <v>47</v>
      </c>
      <c r="S2147" s="5" t="e">
        <f ca="1">IF($H2147="SI",$N2147, _xludf.NA())</f>
        <v>#NAME?</v>
      </c>
      <c r="T2147" s="5">
        <f>IF($H2147="NO",$N2147, _xludf.NA())</f>
        <v>2613281.4500000002</v>
      </c>
    </row>
    <row r="2148" spans="1:20" x14ac:dyDescent="0.3">
      <c r="A2148">
        <v>2147</v>
      </c>
      <c r="B2148" t="s">
        <v>15</v>
      </c>
      <c r="C2148">
        <v>150409.17000000001</v>
      </c>
      <c r="D2148" t="s">
        <v>14</v>
      </c>
      <c r="E2148" t="s">
        <v>11</v>
      </c>
      <c r="F2148" t="s">
        <v>12</v>
      </c>
      <c r="G2148" t="s">
        <v>13</v>
      </c>
      <c r="H2148" t="s">
        <v>13</v>
      </c>
      <c r="I2148">
        <v>86</v>
      </c>
      <c r="J2148">
        <f>(moras__2[[#This Row],[EDAD]]-AVERAGE(I:I))/ _xlfn.STDEV.P(I:I)</f>
        <v>3.1122357661836424</v>
      </c>
      <c r="K2148" t="str">
        <f>IF(ABS(moras__2[[#This Row],[Z-Score de edad]])&gt;1.96, "Atípico","Normal")</f>
        <v>Atípico</v>
      </c>
      <c r="L2148">
        <f>(moras__2[[#This Row],[SALARIO]]-AVERAGE(C:C)) / _xlfn.STDEV.P(C:C)</f>
        <v>-0.6253691254135888</v>
      </c>
      <c r="M2148" t="str">
        <f>IF(ABS(moras__2[[#This Row],[Z-Score de salario]])&gt;1.96, "Atípico", "Normal")</f>
        <v>Normal</v>
      </c>
      <c r="N2148" s="5">
        <f t="shared" si="99"/>
        <v>150409.17000000001</v>
      </c>
      <c r="O2148" s="5">
        <f t="shared" si="100"/>
        <v>86</v>
      </c>
      <c r="P2148" s="5" t="str">
        <f t="shared" si="101"/>
        <v>PENSIONADOS EN SU PROPIO SISTEMA</v>
      </c>
      <c r="Q2148" s="5" t="e">
        <f ca="1">IF($H2148="SI", $O2148, _xludf.NA())</f>
        <v>#NAME?</v>
      </c>
      <c r="R2148" s="5">
        <f>IF($H2148="NO",$O2148, _xludf.NA())</f>
        <v>86</v>
      </c>
      <c r="S2148" s="5" t="e">
        <f ca="1">IF($H2148="SI",$N2148, _xludf.NA())</f>
        <v>#NAME?</v>
      </c>
      <c r="T2148" s="5">
        <f>IF($H2148="NO",$N2148, _xludf.NA())</f>
        <v>150409.17000000001</v>
      </c>
    </row>
    <row r="2149" spans="1:20" x14ac:dyDescent="0.3">
      <c r="A2149">
        <v>2148</v>
      </c>
      <c r="B2149" t="s">
        <v>9</v>
      </c>
      <c r="C2149">
        <v>77065</v>
      </c>
      <c r="D2149" t="s">
        <v>10</v>
      </c>
      <c r="E2149" t="s">
        <v>16</v>
      </c>
      <c r="F2149" t="s">
        <v>12</v>
      </c>
      <c r="G2149" t="s">
        <v>13</v>
      </c>
      <c r="H2149" t="s">
        <v>12</v>
      </c>
      <c r="I2149">
        <v>43</v>
      </c>
      <c r="J2149">
        <f>(moras__2[[#This Row],[EDAD]]-AVERAGE(I:I))/ _xlfn.STDEV.P(I:I)</f>
        <v>7.7192871170365177E-2</v>
      </c>
      <c r="K2149" t="str">
        <f>IF(ABS(moras__2[[#This Row],[Z-Score de edad]])&gt;1.96, "Atípico","Normal")</f>
        <v>Normal</v>
      </c>
      <c r="L2149">
        <f>(moras__2[[#This Row],[SALARIO]]-AVERAGE(C:C)) / _xlfn.STDEV.P(C:C)</f>
        <v>-0.71581461396008628</v>
      </c>
      <c r="M2149" t="str">
        <f>IF(ABS(moras__2[[#This Row],[Z-Score de salario]])&gt;1.96, "Atípico", "Normal")</f>
        <v>Normal</v>
      </c>
      <c r="N2149" s="5">
        <f t="shared" si="99"/>
        <v>77065</v>
      </c>
      <c r="O2149" s="5">
        <f t="shared" si="100"/>
        <v>43</v>
      </c>
      <c r="P2149" s="5" t="str">
        <f t="shared" si="101"/>
        <v>ASALARIADO</v>
      </c>
      <c r="Q2149" s="5">
        <f>IF($H2149="SI", $O2149, _xludf.NA())</f>
        <v>43</v>
      </c>
      <c r="R2149" s="5" t="e">
        <f ca="1">IF($H2149="NO",$O2149, _xludf.NA())</f>
        <v>#NAME?</v>
      </c>
      <c r="S2149" s="5">
        <f>IF($H2149="SI",$N2149, _xludf.NA())</f>
        <v>77065</v>
      </c>
      <c r="T2149" s="5" t="e">
        <f ca="1">IF($H2149="NO",$N2149, _xludf.NA())</f>
        <v>#NAME?</v>
      </c>
    </row>
    <row r="2150" spans="1:20" x14ac:dyDescent="0.3">
      <c r="A2150">
        <v>2149</v>
      </c>
      <c r="B2150" t="s">
        <v>9</v>
      </c>
      <c r="C2150">
        <v>426459.38</v>
      </c>
      <c r="D2150" t="s">
        <v>10</v>
      </c>
      <c r="E2150" t="s">
        <v>16</v>
      </c>
      <c r="F2150" t="s">
        <v>12</v>
      </c>
      <c r="G2150" t="s">
        <v>13</v>
      </c>
      <c r="H2150" t="s">
        <v>13</v>
      </c>
      <c r="I2150">
        <v>25</v>
      </c>
      <c r="J2150">
        <f>(moras__2[[#This Row],[EDAD]]-AVERAGE(I:I))/ _xlfn.STDEV.P(I:I)</f>
        <v>-1.193290201160774</v>
      </c>
      <c r="K2150" t="str">
        <f>IF(ABS(moras__2[[#This Row],[Z-Score de edad]])&gt;1.96, "Atípico","Normal")</f>
        <v>Normal</v>
      </c>
      <c r="L2150">
        <f>(moras__2[[#This Row],[SALARIO]]-AVERAGE(C:C)) / _xlfn.STDEV.P(C:C)</f>
        <v>-0.28495357354609585</v>
      </c>
      <c r="M2150" t="str">
        <f>IF(ABS(moras__2[[#This Row],[Z-Score de salario]])&gt;1.96, "Atípico", "Normal")</f>
        <v>Normal</v>
      </c>
      <c r="N2150" s="5">
        <f t="shared" si="99"/>
        <v>426459.38</v>
      </c>
      <c r="O2150" s="5">
        <f t="shared" si="100"/>
        <v>25</v>
      </c>
      <c r="P2150" s="5" t="str">
        <f t="shared" si="101"/>
        <v>ASALARIADO</v>
      </c>
      <c r="Q2150" s="5" t="e">
        <f ca="1">IF($H2150="SI", $O2150, _xludf.NA())</f>
        <v>#NAME?</v>
      </c>
      <c r="R2150" s="5">
        <f>IF($H2150="NO",$O2150, _xludf.NA())</f>
        <v>25</v>
      </c>
      <c r="S2150" s="5" t="e">
        <f ca="1">IF($H2150="SI",$N2150, _xludf.NA())</f>
        <v>#NAME?</v>
      </c>
      <c r="T2150" s="5">
        <f>IF($H2150="NO",$N2150, _xludf.NA())</f>
        <v>426459.38</v>
      </c>
    </row>
    <row r="2151" spans="1:20" x14ac:dyDescent="0.3">
      <c r="A2151">
        <v>2150</v>
      </c>
      <c r="B2151" t="s">
        <v>9</v>
      </c>
      <c r="C2151">
        <v>448880</v>
      </c>
      <c r="D2151" t="s">
        <v>10</v>
      </c>
      <c r="E2151" t="s">
        <v>16</v>
      </c>
      <c r="F2151" t="s">
        <v>12</v>
      </c>
      <c r="G2151" t="s">
        <v>13</v>
      </c>
      <c r="H2151" t="s">
        <v>13</v>
      </c>
      <c r="I2151">
        <v>33</v>
      </c>
      <c r="J2151">
        <f>(moras__2[[#This Row],[EDAD]]-AVERAGE(I:I))/ _xlfn.STDEV.P(I:I)</f>
        <v>-0.62863105790248996</v>
      </c>
      <c r="K2151" t="str">
        <f>IF(ABS(moras__2[[#This Row],[Z-Score de edad]])&gt;1.96, "Atípico","Normal")</f>
        <v>Normal</v>
      </c>
      <c r="L2151">
        <f>(moras__2[[#This Row],[SALARIO]]-AVERAGE(C:C)) / _xlfn.STDEV.P(C:C)</f>
        <v>-0.25730524199615301</v>
      </c>
      <c r="M2151" t="str">
        <f>IF(ABS(moras__2[[#This Row],[Z-Score de salario]])&gt;1.96, "Atípico", "Normal")</f>
        <v>Normal</v>
      </c>
      <c r="N2151" s="5">
        <f t="shared" si="99"/>
        <v>448880</v>
      </c>
      <c r="O2151" s="5">
        <f t="shared" si="100"/>
        <v>33</v>
      </c>
      <c r="P2151" s="5" t="str">
        <f t="shared" si="101"/>
        <v>ASALARIADO</v>
      </c>
      <c r="Q2151" s="5" t="e">
        <f ca="1">IF($H2151="SI", $O2151, _xludf.NA())</f>
        <v>#NAME?</v>
      </c>
      <c r="R2151" s="5">
        <f>IF($H2151="NO",$O2151, _xludf.NA())</f>
        <v>33</v>
      </c>
      <c r="S2151" s="5" t="e">
        <f ca="1">IF($H2151="SI",$N2151, _xludf.NA())</f>
        <v>#NAME?</v>
      </c>
      <c r="T2151" s="5">
        <f>IF($H2151="NO",$N2151, _xludf.NA())</f>
        <v>448880</v>
      </c>
    </row>
    <row r="2152" spans="1:20" x14ac:dyDescent="0.3">
      <c r="A2152">
        <v>2151</v>
      </c>
      <c r="B2152" t="s">
        <v>15</v>
      </c>
      <c r="C2152">
        <v>10</v>
      </c>
      <c r="D2152" t="s">
        <v>10</v>
      </c>
      <c r="E2152" t="s">
        <v>16</v>
      </c>
      <c r="F2152" t="s">
        <v>12</v>
      </c>
      <c r="G2152" t="s">
        <v>13</v>
      </c>
      <c r="H2152" t="s">
        <v>13</v>
      </c>
      <c r="I2152">
        <v>26</v>
      </c>
      <c r="J2152">
        <f>(moras__2[[#This Row],[EDAD]]-AVERAGE(I:I))/ _xlfn.STDEV.P(I:I)</f>
        <v>-1.1227078082534885</v>
      </c>
      <c r="K2152" t="str">
        <f>IF(ABS(moras__2[[#This Row],[Z-Score de edad]])&gt;1.96, "Atípico","Normal")</f>
        <v>Normal</v>
      </c>
      <c r="L2152">
        <f>(moras__2[[#This Row],[SALARIO]]-AVERAGE(C:C)) / _xlfn.STDEV.P(C:C)</f>
        <v>-0.81083616945591319</v>
      </c>
      <c r="M2152" t="str">
        <f>IF(ABS(moras__2[[#This Row],[Z-Score de salario]])&gt;1.96, "Atípico", "Normal")</f>
        <v>Normal</v>
      </c>
      <c r="N2152" s="5">
        <f t="shared" si="99"/>
        <v>10</v>
      </c>
      <c r="O2152" s="5">
        <f t="shared" si="100"/>
        <v>26</v>
      </c>
      <c r="P2152" s="5" t="str">
        <f t="shared" si="101"/>
        <v>ASALARIADO</v>
      </c>
      <c r="Q2152" s="5" t="e">
        <f ca="1">IF($H2152="SI", $O2152, _xludf.NA())</f>
        <v>#NAME?</v>
      </c>
      <c r="R2152" s="5">
        <f>IF($H2152="NO",$O2152, _xludf.NA())</f>
        <v>26</v>
      </c>
      <c r="S2152" s="5" t="e">
        <f ca="1">IF($H2152="SI",$N2152, _xludf.NA())</f>
        <v>#NAME?</v>
      </c>
      <c r="T2152" s="5">
        <f>IF($H2152="NO",$N2152, _xludf.NA())</f>
        <v>10</v>
      </c>
    </row>
    <row r="2153" spans="1:20" x14ac:dyDescent="0.3">
      <c r="A2153">
        <v>2152</v>
      </c>
      <c r="B2153" t="s">
        <v>9</v>
      </c>
      <c r="C2153">
        <v>237717.86</v>
      </c>
      <c r="D2153" t="s">
        <v>10</v>
      </c>
      <c r="E2153" t="s">
        <v>16</v>
      </c>
      <c r="F2153" t="s">
        <v>12</v>
      </c>
      <c r="G2153" t="s">
        <v>13</v>
      </c>
      <c r="H2153" t="s">
        <v>12</v>
      </c>
      <c r="I2153">
        <v>23</v>
      </c>
      <c r="J2153">
        <f>(moras__2[[#This Row],[EDAD]]-AVERAGE(I:I))/ _xlfn.STDEV.P(I:I)</f>
        <v>-1.334454986975345</v>
      </c>
      <c r="K2153" t="str">
        <f>IF(ABS(moras__2[[#This Row],[Z-Score de edad]])&gt;1.96, "Atípico","Normal")</f>
        <v>Normal</v>
      </c>
      <c r="L2153">
        <f>(moras__2[[#This Row],[SALARIO]]-AVERAGE(C:C)) / _xlfn.STDEV.P(C:C)</f>
        <v>-0.51770307477309896</v>
      </c>
      <c r="M2153" t="str">
        <f>IF(ABS(moras__2[[#This Row],[Z-Score de salario]])&gt;1.96, "Atípico", "Normal")</f>
        <v>Normal</v>
      </c>
      <c r="N2153" s="5">
        <f t="shared" si="99"/>
        <v>237717.86</v>
      </c>
      <c r="O2153" s="5">
        <f t="shared" si="100"/>
        <v>23</v>
      </c>
      <c r="P2153" s="5" t="str">
        <f t="shared" si="101"/>
        <v>ASALARIADO</v>
      </c>
      <c r="Q2153" s="5">
        <f>IF($H2153="SI", $O2153, _xludf.NA())</f>
        <v>23</v>
      </c>
      <c r="R2153" s="5" t="e">
        <f ca="1">IF($H2153="NO",$O2153, _xludf.NA())</f>
        <v>#NAME?</v>
      </c>
      <c r="S2153" s="5">
        <f>IF($H2153="SI",$N2153, _xludf.NA())</f>
        <v>237717.86</v>
      </c>
      <c r="T2153" s="5" t="e">
        <f ca="1">IF($H2153="NO",$N2153, _xludf.NA())</f>
        <v>#NAME?</v>
      </c>
    </row>
    <row r="2154" spans="1:20" x14ac:dyDescent="0.3">
      <c r="A2154">
        <v>2153</v>
      </c>
      <c r="B2154" t="s">
        <v>9</v>
      </c>
      <c r="C2154">
        <v>297045</v>
      </c>
      <c r="D2154" t="s">
        <v>17</v>
      </c>
      <c r="E2154" t="s">
        <v>16</v>
      </c>
      <c r="F2154" t="s">
        <v>12</v>
      </c>
      <c r="G2154" t="s">
        <v>12</v>
      </c>
      <c r="H2154" t="s">
        <v>13</v>
      </c>
      <c r="I2154">
        <v>30</v>
      </c>
      <c r="J2154">
        <f>(moras__2[[#This Row],[EDAD]]-AVERAGE(I:I))/ _xlfn.STDEV.P(I:I)</f>
        <v>-0.84037823662434652</v>
      </c>
      <c r="K2154" t="str">
        <f>IF(ABS(moras__2[[#This Row],[Z-Score de edad]])&gt;1.96, "Atípico","Normal")</f>
        <v>Normal</v>
      </c>
      <c r="L2154">
        <f>(moras__2[[#This Row],[SALARIO]]-AVERAGE(C:C)) / _xlfn.STDEV.P(C:C)</f>
        <v>-0.44454290183274864</v>
      </c>
      <c r="M2154" t="str">
        <f>IF(ABS(moras__2[[#This Row],[Z-Score de salario]])&gt;1.96, "Atípico", "Normal")</f>
        <v>Normal</v>
      </c>
      <c r="N2154" s="5">
        <f t="shared" si="99"/>
        <v>297045</v>
      </c>
      <c r="O2154" s="5">
        <f t="shared" si="100"/>
        <v>30</v>
      </c>
      <c r="P2154" s="5" t="str">
        <f t="shared" si="101"/>
        <v>ASEGURADO VOLUNTARIO</v>
      </c>
      <c r="Q2154" s="5" t="e">
        <f ca="1">IF($H2154="SI", $O2154, _xludf.NA())</f>
        <v>#NAME?</v>
      </c>
      <c r="R2154" s="5">
        <f>IF($H2154="NO",$O2154, _xludf.NA())</f>
        <v>30</v>
      </c>
      <c r="S2154" s="5" t="e">
        <f ca="1">IF($H2154="SI",$N2154, _xludf.NA())</f>
        <v>#NAME?</v>
      </c>
      <c r="T2154" s="5">
        <f>IF($H2154="NO",$N2154, _xludf.NA())</f>
        <v>297045</v>
      </c>
    </row>
    <row r="2155" spans="1:20" x14ac:dyDescent="0.3">
      <c r="A2155">
        <v>2154</v>
      </c>
      <c r="B2155" t="s">
        <v>15</v>
      </c>
      <c r="C2155">
        <v>585854</v>
      </c>
      <c r="D2155" t="s">
        <v>14</v>
      </c>
      <c r="E2155" t="s">
        <v>11</v>
      </c>
      <c r="F2155" t="s">
        <v>12</v>
      </c>
      <c r="G2155" t="s">
        <v>13</v>
      </c>
      <c r="H2155" t="s">
        <v>13</v>
      </c>
      <c r="I2155">
        <v>76</v>
      </c>
      <c r="J2155">
        <f>(moras__2[[#This Row],[EDAD]]-AVERAGE(I:I))/ _xlfn.STDEV.P(I:I)</f>
        <v>2.4064118371107872</v>
      </c>
      <c r="K2155" t="str">
        <f>IF(ABS(moras__2[[#This Row],[Z-Score de edad]])&gt;1.96, "Atípico","Normal")</f>
        <v>Atípico</v>
      </c>
      <c r="L2155">
        <f>(moras__2[[#This Row],[SALARIO]]-AVERAGE(C:C)) / _xlfn.STDEV.P(C:C)</f>
        <v>-8.8393652320137281E-2</v>
      </c>
      <c r="M2155" t="str">
        <f>IF(ABS(moras__2[[#This Row],[Z-Score de salario]])&gt;1.96, "Atípico", "Normal")</f>
        <v>Normal</v>
      </c>
      <c r="N2155" s="5">
        <f t="shared" si="99"/>
        <v>585854</v>
      </c>
      <c r="O2155" s="5">
        <f t="shared" si="100"/>
        <v>76</v>
      </c>
      <c r="P2155" s="5" t="str">
        <f t="shared" si="101"/>
        <v>PENSIONADOS EN SU PROPIO SISTEMA</v>
      </c>
      <c r="Q2155" s="5" t="e">
        <f ca="1">IF($H2155="SI", $O2155, _xludf.NA())</f>
        <v>#NAME?</v>
      </c>
      <c r="R2155" s="5">
        <f>IF($H2155="NO",$O2155, _xludf.NA())</f>
        <v>76</v>
      </c>
      <c r="S2155" s="5" t="e">
        <f ca="1">IF($H2155="SI",$N2155, _xludf.NA())</f>
        <v>#NAME?</v>
      </c>
      <c r="T2155" s="5">
        <f>IF($H2155="NO",$N2155, _xludf.NA())</f>
        <v>585854</v>
      </c>
    </row>
    <row r="2156" spans="1:20" x14ac:dyDescent="0.3">
      <c r="A2156">
        <v>2155</v>
      </c>
      <c r="B2156" t="s">
        <v>9</v>
      </c>
      <c r="C2156">
        <v>404467</v>
      </c>
      <c r="D2156" t="s">
        <v>17</v>
      </c>
      <c r="E2156" t="s">
        <v>16</v>
      </c>
      <c r="F2156" t="s">
        <v>12</v>
      </c>
      <c r="G2156" t="s">
        <v>13</v>
      </c>
      <c r="H2156" t="s">
        <v>13</v>
      </c>
      <c r="I2156">
        <v>58</v>
      </c>
      <c r="J2156">
        <f>(moras__2[[#This Row],[EDAD]]-AVERAGE(I:I))/ _xlfn.STDEV.P(I:I)</f>
        <v>1.1359287647796479</v>
      </c>
      <c r="K2156" t="str">
        <f>IF(ABS(moras__2[[#This Row],[Z-Score de edad]])&gt;1.96, "Atípico","Normal")</f>
        <v>Normal</v>
      </c>
      <c r="L2156">
        <f>(moras__2[[#This Row],[SALARIO]]-AVERAGE(C:C)) / _xlfn.STDEV.P(C:C)</f>
        <v>-0.31207381436960263</v>
      </c>
      <c r="M2156" t="str">
        <f>IF(ABS(moras__2[[#This Row],[Z-Score de salario]])&gt;1.96, "Atípico", "Normal")</f>
        <v>Normal</v>
      </c>
      <c r="N2156" s="5">
        <f t="shared" si="99"/>
        <v>404467</v>
      </c>
      <c r="O2156" s="5">
        <f t="shared" si="100"/>
        <v>58</v>
      </c>
      <c r="P2156" s="5" t="str">
        <f t="shared" si="101"/>
        <v>ASEGURADO VOLUNTARIO</v>
      </c>
      <c r="Q2156" s="5" t="e">
        <f ca="1">IF($H2156="SI", $O2156, _xludf.NA())</f>
        <v>#NAME?</v>
      </c>
      <c r="R2156" s="5">
        <f>IF($H2156="NO",$O2156, _xludf.NA())</f>
        <v>58</v>
      </c>
      <c r="S2156" s="5" t="e">
        <f ca="1">IF($H2156="SI",$N2156, _xludf.NA())</f>
        <v>#NAME?</v>
      </c>
      <c r="T2156" s="5">
        <f>IF($H2156="NO",$N2156, _xludf.NA())</f>
        <v>404467</v>
      </c>
    </row>
    <row r="2157" spans="1:20" x14ac:dyDescent="0.3">
      <c r="A2157">
        <v>2156</v>
      </c>
      <c r="B2157" t="s">
        <v>9</v>
      </c>
      <c r="C2157">
        <v>594092</v>
      </c>
      <c r="D2157" t="s">
        <v>18</v>
      </c>
      <c r="E2157" t="s">
        <v>16</v>
      </c>
      <c r="F2157" t="s">
        <v>12</v>
      </c>
      <c r="G2157" t="s">
        <v>12</v>
      </c>
      <c r="H2157" t="s">
        <v>12</v>
      </c>
      <c r="I2157">
        <v>48</v>
      </c>
      <c r="J2157">
        <f>(moras__2[[#This Row],[EDAD]]-AVERAGE(I:I))/ _xlfn.STDEV.P(I:I)</f>
        <v>0.43010483570679275</v>
      </c>
      <c r="K2157" t="str">
        <f>IF(ABS(moras__2[[#This Row],[Z-Score de edad]])&gt;1.96, "Atípico","Normal")</f>
        <v>Normal</v>
      </c>
      <c r="L2157">
        <f>(moras__2[[#This Row],[SALARIO]]-AVERAGE(C:C)) / _xlfn.STDEV.P(C:C)</f>
        <v>-7.8234836225469548E-2</v>
      </c>
      <c r="M2157" t="str">
        <f>IF(ABS(moras__2[[#This Row],[Z-Score de salario]])&gt;1.96, "Atípico", "Normal")</f>
        <v>Normal</v>
      </c>
      <c r="N2157" s="5">
        <f t="shared" si="99"/>
        <v>594092</v>
      </c>
      <c r="O2157" s="5">
        <f t="shared" si="100"/>
        <v>48</v>
      </c>
      <c r="P2157" s="5" t="str">
        <f t="shared" si="101"/>
        <v>TRABAJADOR INDEPENDIENTE</v>
      </c>
      <c r="Q2157" s="5">
        <f>IF($H2157="SI", $O2157, _xludf.NA())</f>
        <v>48</v>
      </c>
      <c r="R2157" s="5" t="e">
        <f ca="1">IF($H2157="NO",$O2157, _xludf.NA())</f>
        <v>#NAME?</v>
      </c>
      <c r="S2157" s="5">
        <f>IF($H2157="SI",$N2157, _xludf.NA())</f>
        <v>594092</v>
      </c>
      <c r="T2157" s="5" t="e">
        <f ca="1">IF($H2157="NO",$N2157, _xludf.NA())</f>
        <v>#NAME?</v>
      </c>
    </row>
    <row r="2158" spans="1:20" x14ac:dyDescent="0.3">
      <c r="A2158">
        <v>2157</v>
      </c>
      <c r="B2158" t="s">
        <v>9</v>
      </c>
      <c r="C2158">
        <v>138580</v>
      </c>
      <c r="D2158" t="s">
        <v>10</v>
      </c>
      <c r="E2158" t="s">
        <v>16</v>
      </c>
      <c r="F2158" t="s">
        <v>12</v>
      </c>
      <c r="G2158" t="s">
        <v>13</v>
      </c>
      <c r="H2158" t="s">
        <v>13</v>
      </c>
      <c r="I2158">
        <v>46</v>
      </c>
      <c r="J2158">
        <f>(moras__2[[#This Row],[EDAD]]-AVERAGE(I:I))/ _xlfn.STDEV.P(I:I)</f>
        <v>0.28894004989222172</v>
      </c>
      <c r="K2158" t="str">
        <f>IF(ABS(moras__2[[#This Row],[Z-Score de edad]])&gt;1.96, "Atípico","Normal")</f>
        <v>Normal</v>
      </c>
      <c r="L2158">
        <f>(moras__2[[#This Row],[SALARIO]]-AVERAGE(C:C)) / _xlfn.STDEV.P(C:C)</f>
        <v>-0.6399564478926566</v>
      </c>
      <c r="M2158" t="str">
        <f>IF(ABS(moras__2[[#This Row],[Z-Score de salario]])&gt;1.96, "Atípico", "Normal")</f>
        <v>Normal</v>
      </c>
      <c r="N2158" s="5">
        <f t="shared" si="99"/>
        <v>138580</v>
      </c>
      <c r="O2158" s="5">
        <f t="shared" si="100"/>
        <v>46</v>
      </c>
      <c r="P2158" s="5" t="str">
        <f t="shared" si="101"/>
        <v>ASALARIADO</v>
      </c>
      <c r="Q2158" s="5" t="e">
        <f ca="1">IF($H2158="SI", $O2158, _xludf.NA())</f>
        <v>#NAME?</v>
      </c>
      <c r="R2158" s="5">
        <f>IF($H2158="NO",$O2158, _xludf.NA())</f>
        <v>46</v>
      </c>
      <c r="S2158" s="5" t="e">
        <f ca="1">IF($H2158="SI",$N2158, _xludf.NA())</f>
        <v>#NAME?</v>
      </c>
      <c r="T2158" s="5">
        <f>IF($H2158="NO",$N2158, _xludf.NA())</f>
        <v>138580</v>
      </c>
    </row>
    <row r="2159" spans="1:20" x14ac:dyDescent="0.3">
      <c r="A2159">
        <v>2158</v>
      </c>
      <c r="B2159" t="s">
        <v>15</v>
      </c>
      <c r="C2159">
        <v>1241627.95</v>
      </c>
      <c r="D2159" t="s">
        <v>14</v>
      </c>
      <c r="E2159" t="s">
        <v>11</v>
      </c>
      <c r="F2159" t="s">
        <v>12</v>
      </c>
      <c r="G2159" t="s">
        <v>13</v>
      </c>
      <c r="H2159" t="s">
        <v>13</v>
      </c>
      <c r="I2159">
        <v>63</v>
      </c>
      <c r="J2159">
        <f>(moras__2[[#This Row],[EDAD]]-AVERAGE(I:I))/ _xlfn.STDEV.P(I:I)</f>
        <v>1.4888407293160755</v>
      </c>
      <c r="K2159" t="str">
        <f>IF(ABS(moras__2[[#This Row],[Z-Score de edad]])&gt;1.96, "Atípico","Normal")</f>
        <v>Normal</v>
      </c>
      <c r="L2159">
        <f>(moras__2[[#This Row],[SALARIO]]-AVERAGE(C:C)) / _xlfn.STDEV.P(C:C)</f>
        <v>0.72028405558515907</v>
      </c>
      <c r="M2159" t="str">
        <f>IF(ABS(moras__2[[#This Row],[Z-Score de salario]])&gt;1.96, "Atípico", "Normal")</f>
        <v>Normal</v>
      </c>
      <c r="N2159" s="5">
        <f t="shared" si="99"/>
        <v>1241627.95</v>
      </c>
      <c r="O2159" s="5">
        <f t="shared" si="100"/>
        <v>63</v>
      </c>
      <c r="P2159" s="5" t="str">
        <f t="shared" si="101"/>
        <v>PENSIONADOS EN SU PROPIO SISTEMA</v>
      </c>
      <c r="Q2159" s="5" t="e">
        <f ca="1">IF($H2159="SI", $O2159, _xludf.NA())</f>
        <v>#NAME?</v>
      </c>
      <c r="R2159" s="5">
        <f>IF($H2159="NO",$O2159, _xludf.NA())</f>
        <v>63</v>
      </c>
      <c r="S2159" s="5" t="e">
        <f ca="1">IF($H2159="SI",$N2159, _xludf.NA())</f>
        <v>#NAME?</v>
      </c>
      <c r="T2159" s="5">
        <f>IF($H2159="NO",$N2159, _xludf.NA())</f>
        <v>1241627.95</v>
      </c>
    </row>
    <row r="2160" spans="1:20" x14ac:dyDescent="0.3">
      <c r="A2160">
        <v>2159</v>
      </c>
      <c r="B2160" t="s">
        <v>9</v>
      </c>
      <c r="C2160">
        <v>915020.56</v>
      </c>
      <c r="D2160" t="s">
        <v>10</v>
      </c>
      <c r="E2160" t="s">
        <v>16</v>
      </c>
      <c r="F2160" t="s">
        <v>12</v>
      </c>
      <c r="G2160" t="s">
        <v>13</v>
      </c>
      <c r="H2160" t="s">
        <v>13</v>
      </c>
      <c r="I2160">
        <v>52</v>
      </c>
      <c r="J2160">
        <f>(moras__2[[#This Row],[EDAD]]-AVERAGE(I:I))/ _xlfn.STDEV.P(I:I)</f>
        <v>0.71243440733593477</v>
      </c>
      <c r="K2160" t="str">
        <f>IF(ABS(moras__2[[#This Row],[Z-Score de edad]])&gt;1.96, "Atípico","Normal")</f>
        <v>Normal</v>
      </c>
      <c r="L2160">
        <f>(moras__2[[#This Row],[SALARIO]]-AVERAGE(C:C)) / _xlfn.STDEV.P(C:C)</f>
        <v>0.31752314150778355</v>
      </c>
      <c r="M2160" t="str">
        <f>IF(ABS(moras__2[[#This Row],[Z-Score de salario]])&gt;1.96, "Atípico", "Normal")</f>
        <v>Normal</v>
      </c>
      <c r="N2160" s="5">
        <f t="shared" si="99"/>
        <v>915020.56</v>
      </c>
      <c r="O2160" s="5">
        <f t="shared" si="100"/>
        <v>52</v>
      </c>
      <c r="P2160" s="5" t="str">
        <f t="shared" si="101"/>
        <v>ASALARIADO</v>
      </c>
      <c r="Q2160" s="5" t="e">
        <f ca="1">IF($H2160="SI", $O2160, _xludf.NA())</f>
        <v>#NAME?</v>
      </c>
      <c r="R2160" s="5">
        <f>IF($H2160="NO",$O2160, _xludf.NA())</f>
        <v>52</v>
      </c>
      <c r="S2160" s="5" t="e">
        <f ca="1">IF($H2160="SI",$N2160, _xludf.NA())</f>
        <v>#NAME?</v>
      </c>
      <c r="T2160" s="5">
        <f>IF($H2160="NO",$N2160, _xludf.NA())</f>
        <v>915020.56</v>
      </c>
    </row>
    <row r="2161" spans="1:20" x14ac:dyDescent="0.3">
      <c r="A2161">
        <v>2160</v>
      </c>
      <c r="B2161" t="s">
        <v>9</v>
      </c>
      <c r="C2161">
        <v>569373.16</v>
      </c>
      <c r="D2161" t="s">
        <v>10</v>
      </c>
      <c r="E2161" t="s">
        <v>16</v>
      </c>
      <c r="F2161" t="s">
        <v>12</v>
      </c>
      <c r="G2161" t="s">
        <v>13</v>
      </c>
      <c r="H2161" t="s">
        <v>13</v>
      </c>
      <c r="I2161">
        <v>41</v>
      </c>
      <c r="J2161">
        <f>(moras__2[[#This Row],[EDAD]]-AVERAGE(I:I))/ _xlfn.STDEV.P(I:I)</f>
        <v>-6.397191464420586E-2</v>
      </c>
      <c r="K2161" t="str">
        <f>IF(ABS(moras__2[[#This Row],[Z-Score de edad]])&gt;1.96, "Atípico","Normal")</f>
        <v>Normal</v>
      </c>
      <c r="L2161">
        <f>(moras__2[[#This Row],[SALARIO]]-AVERAGE(C:C)) / _xlfn.STDEV.P(C:C)</f>
        <v>-0.10871725302973224</v>
      </c>
      <c r="M2161" t="str">
        <f>IF(ABS(moras__2[[#This Row],[Z-Score de salario]])&gt;1.96, "Atípico", "Normal")</f>
        <v>Normal</v>
      </c>
      <c r="N2161" s="5">
        <f t="shared" si="99"/>
        <v>569373.16</v>
      </c>
      <c r="O2161" s="5">
        <f t="shared" si="100"/>
        <v>41</v>
      </c>
      <c r="P2161" s="5" t="str">
        <f t="shared" si="101"/>
        <v>ASALARIADO</v>
      </c>
      <c r="Q2161" s="5" t="e">
        <f ca="1">IF($H2161="SI", $O2161, _xludf.NA())</f>
        <v>#NAME?</v>
      </c>
      <c r="R2161" s="5">
        <f>IF($H2161="NO",$O2161, _xludf.NA())</f>
        <v>41</v>
      </c>
      <c r="S2161" s="5" t="e">
        <f ca="1">IF($H2161="SI",$N2161, _xludf.NA())</f>
        <v>#NAME?</v>
      </c>
      <c r="T2161" s="5">
        <f>IF($H2161="NO",$N2161, _xludf.NA())</f>
        <v>569373.16</v>
      </c>
    </row>
    <row r="2162" spans="1:20" x14ac:dyDescent="0.3">
      <c r="A2162">
        <v>2161</v>
      </c>
      <c r="B2162" t="s">
        <v>9</v>
      </c>
      <c r="C2162">
        <v>457000</v>
      </c>
      <c r="D2162" t="s">
        <v>10</v>
      </c>
      <c r="E2162" t="s">
        <v>16</v>
      </c>
      <c r="F2162" t="s">
        <v>12</v>
      </c>
      <c r="G2162" t="s">
        <v>13</v>
      </c>
      <c r="H2162" t="s">
        <v>13</v>
      </c>
      <c r="I2162">
        <v>19</v>
      </c>
      <c r="J2162">
        <f>(moras__2[[#This Row],[EDAD]]-AVERAGE(I:I))/ _xlfn.STDEV.P(I:I)</f>
        <v>-1.6167845586044871</v>
      </c>
      <c r="K2162" t="str">
        <f>IF(ABS(moras__2[[#This Row],[Z-Score de edad]])&gt;1.96, "Atípico","Normal")</f>
        <v>Normal</v>
      </c>
      <c r="L2162">
        <f>(moras__2[[#This Row],[SALARIO]]-AVERAGE(C:C)) / _xlfn.STDEV.P(C:C)</f>
        <v>-0.24729193941194544</v>
      </c>
      <c r="M2162" t="str">
        <f>IF(ABS(moras__2[[#This Row],[Z-Score de salario]])&gt;1.96, "Atípico", "Normal")</f>
        <v>Normal</v>
      </c>
      <c r="N2162" s="5">
        <f t="shared" si="99"/>
        <v>457000</v>
      </c>
      <c r="O2162" s="5">
        <f t="shared" si="100"/>
        <v>19</v>
      </c>
      <c r="P2162" s="5" t="str">
        <f t="shared" si="101"/>
        <v>ASALARIADO</v>
      </c>
      <c r="Q2162" s="5" t="e">
        <f ca="1">IF($H2162="SI", $O2162, _xludf.NA())</f>
        <v>#NAME?</v>
      </c>
      <c r="R2162" s="5">
        <f>IF($H2162="NO",$O2162, _xludf.NA())</f>
        <v>19</v>
      </c>
      <c r="S2162" s="5" t="e">
        <f ca="1">IF($H2162="SI",$N2162, _xludf.NA())</f>
        <v>#NAME?</v>
      </c>
      <c r="T2162" s="5">
        <f>IF($H2162="NO",$N2162, _xludf.NA())</f>
        <v>457000</v>
      </c>
    </row>
    <row r="2163" spans="1:20" x14ac:dyDescent="0.3">
      <c r="A2163">
        <v>2162</v>
      </c>
      <c r="B2163" t="s">
        <v>9</v>
      </c>
      <c r="C2163">
        <v>440696.47</v>
      </c>
      <c r="D2163" t="s">
        <v>10</v>
      </c>
      <c r="E2163" t="s">
        <v>16</v>
      </c>
      <c r="F2163" t="s">
        <v>12</v>
      </c>
      <c r="G2163" t="s">
        <v>13</v>
      </c>
      <c r="H2163" t="s">
        <v>13</v>
      </c>
      <c r="I2163">
        <v>27</v>
      </c>
      <c r="J2163">
        <f>(moras__2[[#This Row],[EDAD]]-AVERAGE(I:I))/ _xlfn.STDEV.P(I:I)</f>
        <v>-1.052125415346203</v>
      </c>
      <c r="K2163" t="str">
        <f>IF(ABS(moras__2[[#This Row],[Z-Score de edad]])&gt;1.96, "Atípico","Normal")</f>
        <v>Normal</v>
      </c>
      <c r="L2163">
        <f>(moras__2[[#This Row],[SALARIO]]-AVERAGE(C:C)) / _xlfn.STDEV.P(C:C)</f>
        <v>-0.26739688757459396</v>
      </c>
      <c r="M2163" t="str">
        <f>IF(ABS(moras__2[[#This Row],[Z-Score de salario]])&gt;1.96, "Atípico", "Normal")</f>
        <v>Normal</v>
      </c>
      <c r="N2163" s="5">
        <f t="shared" si="99"/>
        <v>440696.47</v>
      </c>
      <c r="O2163" s="5">
        <f t="shared" si="100"/>
        <v>27</v>
      </c>
      <c r="P2163" s="5" t="str">
        <f t="shared" si="101"/>
        <v>ASALARIADO</v>
      </c>
      <c r="Q2163" s="5" t="e">
        <f ca="1">IF($H2163="SI", $O2163, _xludf.NA())</f>
        <v>#NAME?</v>
      </c>
      <c r="R2163" s="5">
        <f>IF($H2163="NO",$O2163, _xludf.NA())</f>
        <v>27</v>
      </c>
      <c r="S2163" s="5" t="e">
        <f ca="1">IF($H2163="SI",$N2163, _xludf.NA())</f>
        <v>#NAME?</v>
      </c>
      <c r="T2163" s="5">
        <f>IF($H2163="NO",$N2163, _xludf.NA())</f>
        <v>440696.47</v>
      </c>
    </row>
    <row r="2164" spans="1:20" x14ac:dyDescent="0.3">
      <c r="A2164">
        <v>2163</v>
      </c>
      <c r="B2164" t="s">
        <v>15</v>
      </c>
      <c r="C2164">
        <v>1057538</v>
      </c>
      <c r="D2164" t="s">
        <v>10</v>
      </c>
      <c r="E2164" t="s">
        <v>11</v>
      </c>
      <c r="F2164" t="s">
        <v>12</v>
      </c>
      <c r="G2164" t="s">
        <v>13</v>
      </c>
      <c r="H2164" t="s">
        <v>12</v>
      </c>
      <c r="I2164">
        <v>38</v>
      </c>
      <c r="J2164">
        <f>(moras__2[[#This Row],[EDAD]]-AVERAGE(I:I))/ _xlfn.STDEV.P(I:I)</f>
        <v>-0.27571909336606237</v>
      </c>
      <c r="K2164" t="str">
        <f>IF(ABS(moras__2[[#This Row],[Z-Score de edad]])&gt;1.96, "Atípico","Normal")</f>
        <v>Normal</v>
      </c>
      <c r="L2164">
        <f>(moras__2[[#This Row],[SALARIO]]-AVERAGE(C:C)) / _xlfn.STDEV.P(C:C)</f>
        <v>0.49327070927214894</v>
      </c>
      <c r="M2164" t="str">
        <f>IF(ABS(moras__2[[#This Row],[Z-Score de salario]])&gt;1.96, "Atípico", "Normal")</f>
        <v>Normal</v>
      </c>
      <c r="N2164" s="5">
        <f t="shared" si="99"/>
        <v>1057538</v>
      </c>
      <c r="O2164" s="5">
        <f t="shared" si="100"/>
        <v>38</v>
      </c>
      <c r="P2164" s="5" t="str">
        <f t="shared" si="101"/>
        <v>ASALARIADO</v>
      </c>
      <c r="Q2164" s="5">
        <f>IF($H2164="SI", $O2164, _xludf.NA())</f>
        <v>38</v>
      </c>
      <c r="R2164" s="5" t="e">
        <f ca="1">IF($H2164="NO",$O2164, _xludf.NA())</f>
        <v>#NAME?</v>
      </c>
      <c r="S2164" s="5">
        <f>IF($H2164="SI",$N2164, _xludf.NA())</f>
        <v>1057538</v>
      </c>
      <c r="T2164" s="5" t="e">
        <f ca="1">IF($H2164="NO",$N2164, _xludf.NA())</f>
        <v>#NAME?</v>
      </c>
    </row>
    <row r="2165" spans="1:20" x14ac:dyDescent="0.3">
      <c r="A2165">
        <v>2164</v>
      </c>
      <c r="B2165" t="s">
        <v>9</v>
      </c>
      <c r="C2165">
        <v>428222.68</v>
      </c>
      <c r="D2165" t="s">
        <v>10</v>
      </c>
      <c r="E2165" t="s">
        <v>16</v>
      </c>
      <c r="F2165" t="s">
        <v>12</v>
      </c>
      <c r="G2165" t="s">
        <v>13</v>
      </c>
      <c r="H2165" t="s">
        <v>12</v>
      </c>
      <c r="I2165">
        <v>21</v>
      </c>
      <c r="J2165">
        <f>(moras__2[[#This Row],[EDAD]]-AVERAGE(I:I))/ _xlfn.STDEV.P(I:I)</f>
        <v>-1.4756197727899161</v>
      </c>
      <c r="K2165" t="str">
        <f>IF(ABS(moras__2[[#This Row],[Z-Score de edad]])&gt;1.96, "Atípico","Normal")</f>
        <v>Normal</v>
      </c>
      <c r="L2165">
        <f>(moras__2[[#This Row],[SALARIO]]-AVERAGE(C:C)) / _xlfn.STDEV.P(C:C)</f>
        <v>-0.28277913309699082</v>
      </c>
      <c r="M2165" t="str">
        <f>IF(ABS(moras__2[[#This Row],[Z-Score de salario]])&gt;1.96, "Atípico", "Normal")</f>
        <v>Normal</v>
      </c>
      <c r="N2165" s="5">
        <f t="shared" si="99"/>
        <v>428222.68</v>
      </c>
      <c r="O2165" s="5">
        <f t="shared" si="100"/>
        <v>21</v>
      </c>
      <c r="P2165" s="5" t="str">
        <f t="shared" si="101"/>
        <v>ASALARIADO</v>
      </c>
      <c r="Q2165" s="5">
        <f>IF($H2165="SI", $O2165, _xludf.NA())</f>
        <v>21</v>
      </c>
      <c r="R2165" s="5" t="e">
        <f ca="1">IF($H2165="NO",$O2165, _xludf.NA())</f>
        <v>#NAME?</v>
      </c>
      <c r="S2165" s="5">
        <f>IF($H2165="SI",$N2165, _xludf.NA())</f>
        <v>428222.68</v>
      </c>
      <c r="T2165" s="5" t="e">
        <f ca="1">IF($H2165="NO",$N2165, _xludf.NA())</f>
        <v>#NAME?</v>
      </c>
    </row>
    <row r="2166" spans="1:20" x14ac:dyDescent="0.3">
      <c r="A2166">
        <v>2165</v>
      </c>
      <c r="B2166" t="s">
        <v>9</v>
      </c>
      <c r="C2166">
        <v>301566</v>
      </c>
      <c r="D2166" t="s">
        <v>18</v>
      </c>
      <c r="E2166" t="s">
        <v>16</v>
      </c>
      <c r="F2166" t="s">
        <v>12</v>
      </c>
      <c r="G2166" t="s">
        <v>13</v>
      </c>
      <c r="H2166" t="s">
        <v>13</v>
      </c>
      <c r="I2166">
        <v>20</v>
      </c>
      <c r="J2166">
        <f>(moras__2[[#This Row],[EDAD]]-AVERAGE(I:I))/ _xlfn.STDEV.P(I:I)</f>
        <v>-1.5462021656972016</v>
      </c>
      <c r="K2166" t="str">
        <f>IF(ABS(moras__2[[#This Row],[Z-Score de edad]])&gt;1.96, "Atípico","Normal")</f>
        <v>Normal</v>
      </c>
      <c r="L2166">
        <f>(moras__2[[#This Row],[SALARIO]]-AVERAGE(C:C)) / _xlfn.STDEV.P(C:C)</f>
        <v>-0.43896776131757592</v>
      </c>
      <c r="M2166" t="str">
        <f>IF(ABS(moras__2[[#This Row],[Z-Score de salario]])&gt;1.96, "Atípico", "Normal")</f>
        <v>Normal</v>
      </c>
      <c r="N2166" s="5">
        <f t="shared" si="99"/>
        <v>301566</v>
      </c>
      <c r="O2166" s="5">
        <f t="shared" si="100"/>
        <v>20</v>
      </c>
      <c r="P2166" s="5" t="str">
        <f t="shared" si="101"/>
        <v>TRABAJADOR INDEPENDIENTE</v>
      </c>
      <c r="Q2166" s="5" t="e">
        <f ca="1">IF($H2166="SI", $O2166, _xludf.NA())</f>
        <v>#NAME?</v>
      </c>
      <c r="R2166" s="5">
        <f>IF($H2166="NO",$O2166, _xludf.NA())</f>
        <v>20</v>
      </c>
      <c r="S2166" s="5" t="e">
        <f ca="1">IF($H2166="SI",$N2166, _xludf.NA())</f>
        <v>#NAME?</v>
      </c>
      <c r="T2166" s="5">
        <f>IF($H2166="NO",$N2166, _xludf.NA())</f>
        <v>301566</v>
      </c>
    </row>
    <row r="2167" spans="1:20" x14ac:dyDescent="0.3">
      <c r="A2167">
        <v>2166</v>
      </c>
      <c r="B2167" t="s">
        <v>9</v>
      </c>
      <c r="C2167">
        <v>183333</v>
      </c>
      <c r="D2167" t="s">
        <v>10</v>
      </c>
      <c r="E2167" t="s">
        <v>16</v>
      </c>
      <c r="F2167" t="s">
        <v>12</v>
      </c>
      <c r="G2167" t="s">
        <v>12</v>
      </c>
      <c r="H2167" t="s">
        <v>12</v>
      </c>
      <c r="I2167">
        <v>30</v>
      </c>
      <c r="J2167">
        <f>(moras__2[[#This Row],[EDAD]]-AVERAGE(I:I))/ _xlfn.STDEV.P(I:I)</f>
        <v>-0.84037823662434652</v>
      </c>
      <c r="K2167" t="str">
        <f>IF(ABS(moras__2[[#This Row],[Z-Score de edad]])&gt;1.96, "Atípico","Normal")</f>
        <v>Normal</v>
      </c>
      <c r="L2167">
        <f>(moras__2[[#This Row],[SALARIO]]-AVERAGE(C:C)) / _xlfn.STDEV.P(C:C)</f>
        <v>-0.58476859930262692</v>
      </c>
      <c r="M2167" t="str">
        <f>IF(ABS(moras__2[[#This Row],[Z-Score de salario]])&gt;1.96, "Atípico", "Normal")</f>
        <v>Normal</v>
      </c>
      <c r="N2167" s="5">
        <f t="shared" si="99"/>
        <v>183333</v>
      </c>
      <c r="O2167" s="5">
        <f t="shared" si="100"/>
        <v>30</v>
      </c>
      <c r="P2167" s="5" t="str">
        <f t="shared" si="101"/>
        <v>ASALARIADO</v>
      </c>
      <c r="Q2167" s="5">
        <f>IF($H2167="SI", $O2167, _xludf.NA())</f>
        <v>30</v>
      </c>
      <c r="R2167" s="5" t="e">
        <f ca="1">IF($H2167="NO",$O2167, _xludf.NA())</f>
        <v>#NAME?</v>
      </c>
      <c r="S2167" s="5">
        <f>IF($H2167="SI",$N2167, _xludf.NA())</f>
        <v>183333</v>
      </c>
      <c r="T2167" s="5" t="e">
        <f ca="1">IF($H2167="NO",$N2167, _xludf.NA())</f>
        <v>#NAME?</v>
      </c>
    </row>
    <row r="2168" spans="1:20" x14ac:dyDescent="0.3">
      <c r="A2168">
        <v>2167</v>
      </c>
      <c r="B2168" t="s">
        <v>9</v>
      </c>
      <c r="C2168">
        <v>297045</v>
      </c>
      <c r="D2168" t="s">
        <v>17</v>
      </c>
      <c r="E2168" t="s">
        <v>16</v>
      </c>
      <c r="F2168" t="s">
        <v>12</v>
      </c>
      <c r="G2168" t="s">
        <v>12</v>
      </c>
      <c r="H2168" t="s">
        <v>13</v>
      </c>
      <c r="I2168">
        <v>28</v>
      </c>
      <c r="J2168">
        <f>(moras__2[[#This Row],[EDAD]]-AVERAGE(I:I))/ _xlfn.STDEV.P(I:I)</f>
        <v>-0.98154302243891756</v>
      </c>
      <c r="K2168" t="str">
        <f>IF(ABS(moras__2[[#This Row],[Z-Score de edad]])&gt;1.96, "Atípico","Normal")</f>
        <v>Normal</v>
      </c>
      <c r="L2168">
        <f>(moras__2[[#This Row],[SALARIO]]-AVERAGE(C:C)) / _xlfn.STDEV.P(C:C)</f>
        <v>-0.44454290183274864</v>
      </c>
      <c r="M2168" t="str">
        <f>IF(ABS(moras__2[[#This Row],[Z-Score de salario]])&gt;1.96, "Atípico", "Normal")</f>
        <v>Normal</v>
      </c>
      <c r="N2168" s="5">
        <f t="shared" si="99"/>
        <v>297045</v>
      </c>
      <c r="O2168" s="5">
        <f t="shared" si="100"/>
        <v>28</v>
      </c>
      <c r="P2168" s="5" t="str">
        <f t="shared" si="101"/>
        <v>ASEGURADO VOLUNTARIO</v>
      </c>
      <c r="Q2168" s="5" t="e">
        <f ca="1">IF($H2168="SI", $O2168, _xludf.NA())</f>
        <v>#NAME?</v>
      </c>
      <c r="R2168" s="5">
        <f>IF($H2168="NO",$O2168, _xludf.NA())</f>
        <v>28</v>
      </c>
      <c r="S2168" s="5" t="e">
        <f ca="1">IF($H2168="SI",$N2168, _xludf.NA())</f>
        <v>#NAME?</v>
      </c>
      <c r="T2168" s="5">
        <f>IF($H2168="NO",$N2168, _xludf.NA())</f>
        <v>297045</v>
      </c>
    </row>
    <row r="2169" spans="1:20" x14ac:dyDescent="0.3">
      <c r="A2169">
        <v>2168</v>
      </c>
      <c r="B2169" t="s">
        <v>9</v>
      </c>
      <c r="C2169">
        <v>335377.5</v>
      </c>
      <c r="D2169" t="s">
        <v>10</v>
      </c>
      <c r="E2169" t="s">
        <v>16</v>
      </c>
      <c r="F2169" t="s">
        <v>12</v>
      </c>
      <c r="G2169" t="s">
        <v>13</v>
      </c>
      <c r="H2169" t="s">
        <v>13</v>
      </c>
      <c r="I2169">
        <v>22</v>
      </c>
      <c r="J2169">
        <f>(moras__2[[#This Row],[EDAD]]-AVERAGE(I:I))/ _xlfn.STDEV.P(I:I)</f>
        <v>-1.4050373798826306</v>
      </c>
      <c r="K2169" t="str">
        <f>IF(ABS(moras__2[[#This Row],[Z-Score de edad]])&gt;1.96, "Atípico","Normal")</f>
        <v>Normal</v>
      </c>
      <c r="L2169">
        <f>(moras__2[[#This Row],[SALARIO]]-AVERAGE(C:C)) / _xlfn.STDEV.P(C:C)</f>
        <v>-0.39727259132669734</v>
      </c>
      <c r="M2169" t="str">
        <f>IF(ABS(moras__2[[#This Row],[Z-Score de salario]])&gt;1.96, "Atípico", "Normal")</f>
        <v>Normal</v>
      </c>
      <c r="N2169" s="5">
        <f t="shared" si="99"/>
        <v>335377.5</v>
      </c>
      <c r="O2169" s="5">
        <f t="shared" si="100"/>
        <v>22</v>
      </c>
      <c r="P2169" s="5" t="str">
        <f t="shared" si="101"/>
        <v>ASALARIADO</v>
      </c>
      <c r="Q2169" s="5" t="e">
        <f ca="1">IF($H2169="SI", $O2169, _xludf.NA())</f>
        <v>#NAME?</v>
      </c>
      <c r="R2169" s="5">
        <f>IF($H2169="NO",$O2169, _xludf.NA())</f>
        <v>22</v>
      </c>
      <c r="S2169" s="5" t="e">
        <f ca="1">IF($H2169="SI",$N2169, _xludf.NA())</f>
        <v>#NAME?</v>
      </c>
      <c r="T2169" s="5">
        <f>IF($H2169="NO",$N2169, _xludf.NA())</f>
        <v>335377.5</v>
      </c>
    </row>
    <row r="2170" spans="1:20" x14ac:dyDescent="0.3">
      <c r="A2170">
        <v>2169</v>
      </c>
      <c r="B2170" t="s">
        <v>9</v>
      </c>
      <c r="C2170">
        <v>210000</v>
      </c>
      <c r="D2170" t="s">
        <v>10</v>
      </c>
      <c r="E2170" t="s">
        <v>16</v>
      </c>
      <c r="F2170" t="s">
        <v>12</v>
      </c>
      <c r="G2170" t="s">
        <v>13</v>
      </c>
      <c r="H2170" t="s">
        <v>13</v>
      </c>
      <c r="I2170">
        <v>26</v>
      </c>
      <c r="J2170">
        <f>(moras__2[[#This Row],[EDAD]]-AVERAGE(I:I))/ _xlfn.STDEV.P(I:I)</f>
        <v>-1.1227078082534885</v>
      </c>
      <c r="K2170" t="str">
        <f>IF(ABS(moras__2[[#This Row],[Z-Score de edad]])&gt;1.96, "Atípico","Normal")</f>
        <v>Normal</v>
      </c>
      <c r="L2170">
        <f>(moras__2[[#This Row],[SALARIO]]-AVERAGE(C:C)) / _xlfn.STDEV.P(C:C)</f>
        <v>-0.55188377910397379</v>
      </c>
      <c r="M2170" t="str">
        <f>IF(ABS(moras__2[[#This Row],[Z-Score de salario]])&gt;1.96, "Atípico", "Normal")</f>
        <v>Normal</v>
      </c>
      <c r="N2170" s="5">
        <f t="shared" si="99"/>
        <v>210000</v>
      </c>
      <c r="O2170" s="5">
        <f t="shared" si="100"/>
        <v>26</v>
      </c>
      <c r="P2170" s="5" t="str">
        <f t="shared" si="101"/>
        <v>ASALARIADO</v>
      </c>
      <c r="Q2170" s="5" t="e">
        <f ca="1">IF($H2170="SI", $O2170, _xludf.NA())</f>
        <v>#NAME?</v>
      </c>
      <c r="R2170" s="5">
        <f>IF($H2170="NO",$O2170, _xludf.NA())</f>
        <v>26</v>
      </c>
      <c r="S2170" s="5" t="e">
        <f ca="1">IF($H2170="SI",$N2170, _xludf.NA())</f>
        <v>#NAME?</v>
      </c>
      <c r="T2170" s="5">
        <f>IF($H2170="NO",$N2170, _xludf.NA())</f>
        <v>210000</v>
      </c>
    </row>
    <row r="2171" spans="1:20" x14ac:dyDescent="0.3">
      <c r="A2171">
        <v>2170</v>
      </c>
      <c r="B2171" t="s">
        <v>15</v>
      </c>
      <c r="C2171">
        <v>813888.34</v>
      </c>
      <c r="D2171" t="s">
        <v>10</v>
      </c>
      <c r="E2171" t="s">
        <v>11</v>
      </c>
      <c r="F2171" t="s">
        <v>12</v>
      </c>
      <c r="G2171" t="s">
        <v>13</v>
      </c>
      <c r="H2171" t="s">
        <v>13</v>
      </c>
      <c r="I2171">
        <v>29</v>
      </c>
      <c r="J2171">
        <f>(moras__2[[#This Row],[EDAD]]-AVERAGE(I:I))/ _xlfn.STDEV.P(I:I)</f>
        <v>-0.91096062953163204</v>
      </c>
      <c r="K2171" t="str">
        <f>IF(ABS(moras__2[[#This Row],[Z-Score de edad]])&gt;1.96, "Atípico","Normal")</f>
        <v>Normal</v>
      </c>
      <c r="L2171">
        <f>(moras__2[[#This Row],[SALARIO]]-AVERAGE(C:C)) / _xlfn.STDEV.P(C:C)</f>
        <v>0.1928103927549942</v>
      </c>
      <c r="M2171" t="str">
        <f>IF(ABS(moras__2[[#This Row],[Z-Score de salario]])&gt;1.96, "Atípico", "Normal")</f>
        <v>Normal</v>
      </c>
      <c r="N2171" s="5">
        <f t="shared" si="99"/>
        <v>813888.34</v>
      </c>
      <c r="O2171" s="5">
        <f t="shared" si="100"/>
        <v>29</v>
      </c>
      <c r="P2171" s="5" t="str">
        <f t="shared" si="101"/>
        <v>ASALARIADO</v>
      </c>
      <c r="Q2171" s="5" t="e">
        <f ca="1">IF($H2171="SI", $O2171, _xludf.NA())</f>
        <v>#NAME?</v>
      </c>
      <c r="R2171" s="5">
        <f>IF($H2171="NO",$O2171, _xludf.NA())</f>
        <v>29</v>
      </c>
      <c r="S2171" s="5" t="e">
        <f ca="1">IF($H2171="SI",$N2171, _xludf.NA())</f>
        <v>#NAME?</v>
      </c>
      <c r="T2171" s="5">
        <f>IF($H2171="NO",$N2171, _xludf.NA())</f>
        <v>813888.34</v>
      </c>
    </row>
    <row r="2172" spans="1:20" x14ac:dyDescent="0.3">
      <c r="A2172">
        <v>2171</v>
      </c>
      <c r="B2172" t="s">
        <v>15</v>
      </c>
      <c r="C2172">
        <v>297045</v>
      </c>
      <c r="D2172" t="s">
        <v>18</v>
      </c>
      <c r="E2172" t="s">
        <v>16</v>
      </c>
      <c r="F2172" t="s">
        <v>12</v>
      </c>
      <c r="G2172" t="s">
        <v>12</v>
      </c>
      <c r="H2172" t="s">
        <v>12</v>
      </c>
      <c r="I2172">
        <v>41</v>
      </c>
      <c r="J2172">
        <f>(moras__2[[#This Row],[EDAD]]-AVERAGE(I:I))/ _xlfn.STDEV.P(I:I)</f>
        <v>-6.397191464420586E-2</v>
      </c>
      <c r="K2172" t="str">
        <f>IF(ABS(moras__2[[#This Row],[Z-Score de edad]])&gt;1.96, "Atípico","Normal")</f>
        <v>Normal</v>
      </c>
      <c r="L2172">
        <f>(moras__2[[#This Row],[SALARIO]]-AVERAGE(C:C)) / _xlfn.STDEV.P(C:C)</f>
        <v>-0.44454290183274864</v>
      </c>
      <c r="M2172" t="str">
        <f>IF(ABS(moras__2[[#This Row],[Z-Score de salario]])&gt;1.96, "Atípico", "Normal")</f>
        <v>Normal</v>
      </c>
      <c r="N2172" s="5">
        <f t="shared" si="99"/>
        <v>297045</v>
      </c>
      <c r="O2172" s="5">
        <f t="shared" si="100"/>
        <v>41</v>
      </c>
      <c r="P2172" s="5" t="str">
        <f t="shared" si="101"/>
        <v>TRABAJADOR INDEPENDIENTE</v>
      </c>
      <c r="Q2172" s="5">
        <f>IF($H2172="SI", $O2172, _xludf.NA())</f>
        <v>41</v>
      </c>
      <c r="R2172" s="5" t="e">
        <f ca="1">IF($H2172="NO",$O2172, _xludf.NA())</f>
        <v>#NAME?</v>
      </c>
      <c r="S2172" s="5">
        <f>IF($H2172="SI",$N2172, _xludf.NA())</f>
        <v>297045</v>
      </c>
      <c r="T2172" s="5" t="e">
        <f ca="1">IF($H2172="NO",$N2172, _xludf.NA())</f>
        <v>#NAME?</v>
      </c>
    </row>
    <row r="2173" spans="1:20" x14ac:dyDescent="0.3">
      <c r="A2173">
        <v>2172</v>
      </c>
      <c r="B2173" t="s">
        <v>15</v>
      </c>
      <c r="C2173">
        <v>912428.05</v>
      </c>
      <c r="D2173" t="s">
        <v>10</v>
      </c>
      <c r="E2173" t="s">
        <v>16</v>
      </c>
      <c r="F2173" t="s">
        <v>12</v>
      </c>
      <c r="G2173" t="s">
        <v>13</v>
      </c>
      <c r="H2173" t="s">
        <v>13</v>
      </c>
      <c r="I2173">
        <v>24</v>
      </c>
      <c r="J2173">
        <f>(moras__2[[#This Row],[EDAD]]-AVERAGE(I:I))/ _xlfn.STDEV.P(I:I)</f>
        <v>-1.2638725940680595</v>
      </c>
      <c r="K2173" t="str">
        <f>IF(ABS(moras__2[[#This Row],[Z-Score de edad]])&gt;1.96, "Atípico","Normal")</f>
        <v>Normal</v>
      </c>
      <c r="L2173">
        <f>(moras__2[[#This Row],[SALARIO]]-AVERAGE(C:C)) / _xlfn.STDEV.P(C:C)</f>
        <v>0.31432614802470671</v>
      </c>
      <c r="M2173" t="str">
        <f>IF(ABS(moras__2[[#This Row],[Z-Score de salario]])&gt;1.96, "Atípico", "Normal")</f>
        <v>Normal</v>
      </c>
      <c r="N2173" s="5">
        <f t="shared" si="99"/>
        <v>912428.05</v>
      </c>
      <c r="O2173" s="5">
        <f t="shared" si="100"/>
        <v>24</v>
      </c>
      <c r="P2173" s="5" t="str">
        <f t="shared" si="101"/>
        <v>ASALARIADO</v>
      </c>
      <c r="Q2173" s="5" t="e">
        <f ca="1">IF($H2173="SI", $O2173, _xludf.NA())</f>
        <v>#NAME?</v>
      </c>
      <c r="R2173" s="5">
        <f>IF($H2173="NO",$O2173, _xludf.NA())</f>
        <v>24</v>
      </c>
      <c r="S2173" s="5" t="e">
        <f ca="1">IF($H2173="SI",$N2173, _xludf.NA())</f>
        <v>#NAME?</v>
      </c>
      <c r="T2173" s="5">
        <f>IF($H2173="NO",$N2173, _xludf.NA())</f>
        <v>912428.05</v>
      </c>
    </row>
    <row r="2174" spans="1:20" x14ac:dyDescent="0.3">
      <c r="A2174">
        <v>2173</v>
      </c>
      <c r="B2174" t="s">
        <v>9</v>
      </c>
      <c r="C2174">
        <v>762283.34</v>
      </c>
      <c r="D2174" t="s">
        <v>10</v>
      </c>
      <c r="E2174" t="s">
        <v>16</v>
      </c>
      <c r="F2174" t="s">
        <v>12</v>
      </c>
      <c r="G2174" t="s">
        <v>13</v>
      </c>
      <c r="H2174" t="s">
        <v>13</v>
      </c>
      <c r="I2174">
        <v>46</v>
      </c>
      <c r="J2174">
        <f>(moras__2[[#This Row],[EDAD]]-AVERAGE(I:I))/ _xlfn.STDEV.P(I:I)</f>
        <v>0.28894004989222172</v>
      </c>
      <c r="K2174" t="str">
        <f>IF(ABS(moras__2[[#This Row],[Z-Score de edad]])&gt;1.96, "Atípico","Normal")</f>
        <v>Normal</v>
      </c>
      <c r="L2174">
        <f>(moras__2[[#This Row],[SALARIO]]-AVERAGE(C:C)) / _xlfn.STDEV.P(C:C)</f>
        <v>0.12917289523553216</v>
      </c>
      <c r="M2174" t="str">
        <f>IF(ABS(moras__2[[#This Row],[Z-Score de salario]])&gt;1.96, "Atípico", "Normal")</f>
        <v>Normal</v>
      </c>
      <c r="N2174" s="5">
        <f t="shared" si="99"/>
        <v>762283.34</v>
      </c>
      <c r="O2174" s="5">
        <f t="shared" si="100"/>
        <v>46</v>
      </c>
      <c r="P2174" s="5" t="str">
        <f t="shared" si="101"/>
        <v>ASALARIADO</v>
      </c>
      <c r="Q2174" s="5" t="e">
        <f ca="1">IF($H2174="SI", $O2174, _xludf.NA())</f>
        <v>#NAME?</v>
      </c>
      <c r="R2174" s="5">
        <f>IF($H2174="NO",$O2174, _xludf.NA())</f>
        <v>46</v>
      </c>
      <c r="S2174" s="5" t="e">
        <f ca="1">IF($H2174="SI",$N2174, _xludf.NA())</f>
        <v>#NAME?</v>
      </c>
      <c r="T2174" s="5">
        <f>IF($H2174="NO",$N2174, _xludf.NA())</f>
        <v>762283.34</v>
      </c>
    </row>
    <row r="2175" spans="1:20" x14ac:dyDescent="0.3">
      <c r="A2175">
        <v>2174</v>
      </c>
      <c r="B2175" t="s">
        <v>9</v>
      </c>
      <c r="C2175">
        <v>213049</v>
      </c>
      <c r="D2175" t="s">
        <v>10</v>
      </c>
      <c r="E2175" t="s">
        <v>16</v>
      </c>
      <c r="F2175" t="s">
        <v>12</v>
      </c>
      <c r="G2175" t="s">
        <v>13</v>
      </c>
      <c r="H2175" t="s">
        <v>13</v>
      </c>
      <c r="I2175">
        <v>42</v>
      </c>
      <c r="J2175">
        <f>(moras__2[[#This Row],[EDAD]]-AVERAGE(I:I))/ _xlfn.STDEV.P(I:I)</f>
        <v>6.6104782630796582E-3</v>
      </c>
      <c r="K2175" t="str">
        <f>IF(ABS(moras__2[[#This Row],[Z-Score de edad]])&gt;1.96, "Atípico","Normal")</f>
        <v>Normal</v>
      </c>
      <c r="L2175">
        <f>(moras__2[[#This Row],[SALARIO]]-AVERAGE(C:C)) / _xlfn.STDEV.P(C:C)</f>
        <v>-0.54812385797352436</v>
      </c>
      <c r="M2175" t="str">
        <f>IF(ABS(moras__2[[#This Row],[Z-Score de salario]])&gt;1.96, "Atípico", "Normal")</f>
        <v>Normal</v>
      </c>
      <c r="N2175" s="5">
        <f t="shared" si="99"/>
        <v>213049</v>
      </c>
      <c r="O2175" s="5">
        <f t="shared" si="100"/>
        <v>42</v>
      </c>
      <c r="P2175" s="5" t="str">
        <f t="shared" si="101"/>
        <v>ASALARIADO</v>
      </c>
      <c r="Q2175" s="5" t="e">
        <f ca="1">IF($H2175="SI", $O2175, _xludf.NA())</f>
        <v>#NAME?</v>
      </c>
      <c r="R2175" s="5">
        <f>IF($H2175="NO",$O2175, _xludf.NA())</f>
        <v>42</v>
      </c>
      <c r="S2175" s="5" t="e">
        <f ca="1">IF($H2175="SI",$N2175, _xludf.NA())</f>
        <v>#NAME?</v>
      </c>
      <c r="T2175" s="5">
        <f>IF($H2175="NO",$N2175, _xludf.NA())</f>
        <v>213049</v>
      </c>
    </row>
    <row r="2176" spans="1:20" x14ac:dyDescent="0.3">
      <c r="A2176">
        <v>2175</v>
      </c>
      <c r="B2176" t="s">
        <v>9</v>
      </c>
      <c r="C2176">
        <v>560000</v>
      </c>
      <c r="D2176" t="s">
        <v>10</v>
      </c>
      <c r="E2176" t="s">
        <v>16</v>
      </c>
      <c r="F2176" t="s">
        <v>12</v>
      </c>
      <c r="G2176" t="s">
        <v>13</v>
      </c>
      <c r="H2176" t="s">
        <v>13</v>
      </c>
      <c r="I2176">
        <v>47</v>
      </c>
      <c r="J2176">
        <f>(moras__2[[#This Row],[EDAD]]-AVERAGE(I:I))/ _xlfn.STDEV.P(I:I)</f>
        <v>0.35952244279950724</v>
      </c>
      <c r="K2176" t="str">
        <f>IF(ABS(moras__2[[#This Row],[Z-Score de edad]])&gt;1.96, "Atípico","Normal")</f>
        <v>Normal</v>
      </c>
      <c r="L2176">
        <f>(moras__2[[#This Row],[SALARIO]]-AVERAGE(C:C)) / _xlfn.STDEV.P(C:C)</f>
        <v>-0.12027590909502675</v>
      </c>
      <c r="M2176" t="str">
        <f>IF(ABS(moras__2[[#This Row],[Z-Score de salario]])&gt;1.96, "Atípico", "Normal")</f>
        <v>Normal</v>
      </c>
      <c r="N2176" s="5">
        <f t="shared" si="99"/>
        <v>560000</v>
      </c>
      <c r="O2176" s="5">
        <f t="shared" si="100"/>
        <v>47</v>
      </c>
      <c r="P2176" s="5" t="str">
        <f t="shared" si="101"/>
        <v>ASALARIADO</v>
      </c>
      <c r="Q2176" s="5" t="e">
        <f ca="1">IF($H2176="SI", $O2176, _xludf.NA())</f>
        <v>#NAME?</v>
      </c>
      <c r="R2176" s="5">
        <f>IF($H2176="NO",$O2176, _xludf.NA())</f>
        <v>47</v>
      </c>
      <c r="S2176" s="5" t="e">
        <f ca="1">IF($H2176="SI",$N2176, _xludf.NA())</f>
        <v>#NAME?</v>
      </c>
      <c r="T2176" s="5">
        <f>IF($H2176="NO",$N2176, _xludf.NA())</f>
        <v>560000</v>
      </c>
    </row>
    <row r="2177" spans="1:20" x14ac:dyDescent="0.3">
      <c r="A2177">
        <v>2176</v>
      </c>
      <c r="B2177" t="s">
        <v>15</v>
      </c>
      <c r="C2177">
        <v>127390.96</v>
      </c>
      <c r="D2177" t="s">
        <v>10</v>
      </c>
      <c r="E2177" t="s">
        <v>16</v>
      </c>
      <c r="F2177" t="s">
        <v>12</v>
      </c>
      <c r="G2177" t="s">
        <v>12</v>
      </c>
      <c r="H2177" t="s">
        <v>13</v>
      </c>
      <c r="I2177">
        <v>48</v>
      </c>
      <c r="J2177">
        <f>(moras__2[[#This Row],[EDAD]]-AVERAGE(I:I))/ _xlfn.STDEV.P(I:I)</f>
        <v>0.43010483570679275</v>
      </c>
      <c r="K2177" t="str">
        <f>IF(ABS(moras__2[[#This Row],[Z-Score de edad]])&gt;1.96, "Atípico","Normal")</f>
        <v>Normal</v>
      </c>
      <c r="L2177">
        <f>(moras__2[[#This Row],[SALARIO]]-AVERAGE(C:C)) / _xlfn.STDEV.P(C:C)</f>
        <v>-0.65375438424078502</v>
      </c>
      <c r="M2177" t="str">
        <f>IF(ABS(moras__2[[#This Row],[Z-Score de salario]])&gt;1.96, "Atípico", "Normal")</f>
        <v>Normal</v>
      </c>
      <c r="N2177" s="5">
        <f t="shared" si="99"/>
        <v>127390.96</v>
      </c>
      <c r="O2177" s="5">
        <f t="shared" si="100"/>
        <v>48</v>
      </c>
      <c r="P2177" s="5" t="str">
        <f t="shared" si="101"/>
        <v>ASALARIADO</v>
      </c>
      <c r="Q2177" s="5" t="e">
        <f ca="1">IF($H2177="SI", $O2177, _xludf.NA())</f>
        <v>#NAME?</v>
      </c>
      <c r="R2177" s="5">
        <f>IF($H2177="NO",$O2177, _xludf.NA())</f>
        <v>48</v>
      </c>
      <c r="S2177" s="5" t="e">
        <f ca="1">IF($H2177="SI",$N2177, _xludf.NA())</f>
        <v>#NAME?</v>
      </c>
      <c r="T2177" s="5">
        <f>IF($H2177="NO",$N2177, _xludf.NA())</f>
        <v>127390.96</v>
      </c>
    </row>
    <row r="2178" spans="1:20" x14ac:dyDescent="0.3">
      <c r="A2178">
        <v>2177</v>
      </c>
      <c r="B2178" t="s">
        <v>9</v>
      </c>
      <c r="C2178">
        <v>12000</v>
      </c>
      <c r="D2178" t="s">
        <v>10</v>
      </c>
      <c r="E2178" t="s">
        <v>16</v>
      </c>
      <c r="F2178" t="s">
        <v>12</v>
      </c>
      <c r="G2178" t="s">
        <v>13</v>
      </c>
      <c r="H2178" t="s">
        <v>12</v>
      </c>
      <c r="I2178">
        <v>24</v>
      </c>
      <c r="J2178">
        <f>(moras__2[[#This Row],[EDAD]]-AVERAGE(I:I))/ _xlfn.STDEV.P(I:I)</f>
        <v>-1.2638725940680595</v>
      </c>
      <c r="K2178" t="str">
        <f>IF(ABS(moras__2[[#This Row],[Z-Score de edad]])&gt;1.96, "Atípico","Normal")</f>
        <v>Normal</v>
      </c>
      <c r="L2178">
        <f>(moras__2[[#This Row],[SALARIO]]-AVERAGE(C:C)) / _xlfn.STDEV.P(C:C)</f>
        <v>-0.79605051699474949</v>
      </c>
      <c r="M2178" t="str">
        <f>IF(ABS(moras__2[[#This Row],[Z-Score de salario]])&gt;1.96, "Atípico", "Normal")</f>
        <v>Normal</v>
      </c>
      <c r="N2178" s="5">
        <f t="shared" si="99"/>
        <v>12000</v>
      </c>
      <c r="O2178" s="5">
        <f t="shared" si="100"/>
        <v>24</v>
      </c>
      <c r="P2178" s="5" t="str">
        <f t="shared" si="101"/>
        <v>ASALARIADO</v>
      </c>
      <c r="Q2178" s="5">
        <f>IF($H2178="SI", $O2178, _xludf.NA())</f>
        <v>24</v>
      </c>
      <c r="R2178" s="5" t="e">
        <f ca="1">IF($H2178="NO",$O2178, _xludf.NA())</f>
        <v>#NAME?</v>
      </c>
      <c r="S2178" s="5">
        <f>IF($H2178="SI",$N2178, _xludf.NA())</f>
        <v>12000</v>
      </c>
      <c r="T2178" s="5" t="e">
        <f ca="1">IF($H2178="NO",$N2178, _xludf.NA())</f>
        <v>#NAME?</v>
      </c>
    </row>
    <row r="2179" spans="1:20" x14ac:dyDescent="0.3">
      <c r="A2179">
        <v>2178</v>
      </c>
      <c r="B2179" t="s">
        <v>9</v>
      </c>
      <c r="C2179">
        <v>1154586.75</v>
      </c>
      <c r="D2179" t="s">
        <v>10</v>
      </c>
      <c r="E2179" t="s">
        <v>16</v>
      </c>
      <c r="F2179" t="s">
        <v>12</v>
      </c>
      <c r="G2179" t="s">
        <v>13</v>
      </c>
      <c r="H2179" t="s">
        <v>13</v>
      </c>
      <c r="I2179">
        <v>30</v>
      </c>
      <c r="J2179">
        <f>(moras__2[[#This Row],[EDAD]]-AVERAGE(I:I))/ _xlfn.STDEV.P(I:I)</f>
        <v>-0.84037823662434652</v>
      </c>
      <c r="K2179" t="str">
        <f>IF(ABS(moras__2[[#This Row],[Z-Score de edad]])&gt;1.96, "Atípico","Normal")</f>
        <v>Normal</v>
      </c>
      <c r="L2179">
        <f>(moras__2[[#This Row],[SALARIO]]-AVERAGE(C:C)) / _xlfn.STDEV.P(C:C)</f>
        <v>0.61294786434223691</v>
      </c>
      <c r="M2179" t="str">
        <f>IF(ABS(moras__2[[#This Row],[Z-Score de salario]])&gt;1.96, "Atípico", "Normal")</f>
        <v>Normal</v>
      </c>
      <c r="N2179" s="5">
        <f t="shared" ref="N2179:N2242" si="102">IF(ISBLANK(C2179),  MEDIAN($C$2:$C$5001), C2179)</f>
        <v>1154586.75</v>
      </c>
      <c r="O2179" s="5">
        <f t="shared" ref="O2179:O2242" si="103">IF(ISBLANK(I2179), MEDIAN($I$2:$I$5001), I2179)</f>
        <v>30</v>
      </c>
      <c r="P2179" s="5" t="str">
        <f t="shared" ref="P2179:P2242" si="104">IF(ISBLANK(D2179), "ASALARIADO", D2179)</f>
        <v>ASALARIADO</v>
      </c>
      <c r="Q2179" s="5" t="e">
        <f ca="1">IF($H2179="SI", $O2179, _xludf.NA())</f>
        <v>#NAME?</v>
      </c>
      <c r="R2179" s="5">
        <f>IF($H2179="NO",$O2179, _xludf.NA())</f>
        <v>30</v>
      </c>
      <c r="S2179" s="5" t="e">
        <f ca="1">IF($H2179="SI",$N2179, _xludf.NA())</f>
        <v>#NAME?</v>
      </c>
      <c r="T2179" s="5">
        <f>IF($H2179="NO",$N2179, _xludf.NA())</f>
        <v>1154586.75</v>
      </c>
    </row>
    <row r="2180" spans="1:20" x14ac:dyDescent="0.3">
      <c r="A2180">
        <v>2179</v>
      </c>
      <c r="B2180" t="s">
        <v>9</v>
      </c>
      <c r="C2180">
        <v>394295.68</v>
      </c>
      <c r="D2180" t="s">
        <v>10</v>
      </c>
      <c r="E2180" t="s">
        <v>16</v>
      </c>
      <c r="F2180" t="s">
        <v>12</v>
      </c>
      <c r="G2180" t="s">
        <v>13</v>
      </c>
      <c r="H2180" t="s">
        <v>13</v>
      </c>
      <c r="I2180">
        <v>42</v>
      </c>
      <c r="J2180">
        <f>(moras__2[[#This Row],[EDAD]]-AVERAGE(I:I))/ _xlfn.STDEV.P(I:I)</f>
        <v>6.6104782630796582E-3</v>
      </c>
      <c r="K2180" t="str">
        <f>IF(ABS(moras__2[[#This Row],[Z-Score de edad]])&gt;1.96, "Atípico","Normal")</f>
        <v>Normal</v>
      </c>
      <c r="L2180">
        <f>(moras__2[[#This Row],[SALARIO]]-AVERAGE(C:C)) / _xlfn.STDEV.P(C:C)</f>
        <v>-0.32461673368497235</v>
      </c>
      <c r="M2180" t="str">
        <f>IF(ABS(moras__2[[#This Row],[Z-Score de salario]])&gt;1.96, "Atípico", "Normal")</f>
        <v>Normal</v>
      </c>
      <c r="N2180" s="5">
        <f t="shared" si="102"/>
        <v>394295.68</v>
      </c>
      <c r="O2180" s="5">
        <f t="shared" si="103"/>
        <v>42</v>
      </c>
      <c r="P2180" s="5" t="str">
        <f t="shared" si="104"/>
        <v>ASALARIADO</v>
      </c>
      <c r="Q2180" s="5" t="e">
        <f ca="1">IF($H2180="SI", $O2180, _xludf.NA())</f>
        <v>#NAME?</v>
      </c>
      <c r="R2180" s="5">
        <f>IF($H2180="NO",$O2180, _xludf.NA())</f>
        <v>42</v>
      </c>
      <c r="S2180" s="5" t="e">
        <f ca="1">IF($H2180="SI",$N2180, _xludf.NA())</f>
        <v>#NAME?</v>
      </c>
      <c r="T2180" s="5">
        <f>IF($H2180="NO",$N2180, _xludf.NA())</f>
        <v>394295.68</v>
      </c>
    </row>
    <row r="2181" spans="1:20" x14ac:dyDescent="0.3">
      <c r="A2181">
        <v>2180</v>
      </c>
      <c r="B2181" t="s">
        <v>9</v>
      </c>
      <c r="C2181">
        <v>10000</v>
      </c>
      <c r="D2181" t="s">
        <v>10</v>
      </c>
      <c r="E2181" t="s">
        <v>16</v>
      </c>
      <c r="F2181" t="s">
        <v>12</v>
      </c>
      <c r="G2181" t="s">
        <v>12</v>
      </c>
      <c r="H2181" t="s">
        <v>13</v>
      </c>
      <c r="I2181">
        <v>34</v>
      </c>
      <c r="J2181">
        <f>(moras__2[[#This Row],[EDAD]]-AVERAGE(I:I))/ _xlfn.STDEV.P(I:I)</f>
        <v>-0.55804866499520445</v>
      </c>
      <c r="K2181" t="str">
        <f>IF(ABS(moras__2[[#This Row],[Z-Score de edad]])&gt;1.96, "Atípico","Normal")</f>
        <v>Normal</v>
      </c>
      <c r="L2181">
        <f>(moras__2[[#This Row],[SALARIO]]-AVERAGE(C:C)) / _xlfn.STDEV.P(C:C)</f>
        <v>-0.7985168476805149</v>
      </c>
      <c r="M2181" t="str">
        <f>IF(ABS(moras__2[[#This Row],[Z-Score de salario]])&gt;1.96, "Atípico", "Normal")</f>
        <v>Normal</v>
      </c>
      <c r="N2181" s="5">
        <f t="shared" si="102"/>
        <v>10000</v>
      </c>
      <c r="O2181" s="5">
        <f t="shared" si="103"/>
        <v>34</v>
      </c>
      <c r="P2181" s="5" t="str">
        <f t="shared" si="104"/>
        <v>ASALARIADO</v>
      </c>
      <c r="Q2181" s="5" t="e">
        <f ca="1">IF($H2181="SI", $O2181, _xludf.NA())</f>
        <v>#NAME?</v>
      </c>
      <c r="R2181" s="5">
        <f>IF($H2181="NO",$O2181, _xludf.NA())</f>
        <v>34</v>
      </c>
      <c r="S2181" s="5" t="e">
        <f ca="1">IF($H2181="SI",$N2181, _xludf.NA())</f>
        <v>#NAME?</v>
      </c>
      <c r="T2181" s="5">
        <f>IF($H2181="NO",$N2181, _xludf.NA())</f>
        <v>10000</v>
      </c>
    </row>
    <row r="2182" spans="1:20" x14ac:dyDescent="0.3">
      <c r="A2182">
        <v>2181</v>
      </c>
      <c r="B2182" t="s">
        <v>9</v>
      </c>
      <c r="C2182">
        <v>295970</v>
      </c>
      <c r="D2182" t="s">
        <v>18</v>
      </c>
      <c r="E2182" t="s">
        <v>16</v>
      </c>
      <c r="F2182" t="s">
        <v>12</v>
      </c>
      <c r="G2182" t="s">
        <v>13</v>
      </c>
      <c r="H2182" t="s">
        <v>13</v>
      </c>
      <c r="I2182">
        <v>28</v>
      </c>
      <c r="J2182">
        <f>(moras__2[[#This Row],[EDAD]]-AVERAGE(I:I))/ _xlfn.STDEV.P(I:I)</f>
        <v>-0.98154302243891756</v>
      </c>
      <c r="K2182" t="str">
        <f>IF(ABS(moras__2[[#This Row],[Z-Score de edad]])&gt;1.96, "Atípico","Normal")</f>
        <v>Normal</v>
      </c>
      <c r="L2182">
        <f>(moras__2[[#This Row],[SALARIO]]-AVERAGE(C:C)) / _xlfn.STDEV.P(C:C)</f>
        <v>-0.44586855457634755</v>
      </c>
      <c r="M2182" t="str">
        <f>IF(ABS(moras__2[[#This Row],[Z-Score de salario]])&gt;1.96, "Atípico", "Normal")</f>
        <v>Normal</v>
      </c>
      <c r="N2182" s="5">
        <f t="shared" si="102"/>
        <v>295970</v>
      </c>
      <c r="O2182" s="5">
        <f t="shared" si="103"/>
        <v>28</v>
      </c>
      <c r="P2182" s="5" t="str">
        <f t="shared" si="104"/>
        <v>TRABAJADOR INDEPENDIENTE</v>
      </c>
      <c r="Q2182" s="5" t="e">
        <f ca="1">IF($H2182="SI", $O2182, _xludf.NA())</f>
        <v>#NAME?</v>
      </c>
      <c r="R2182" s="5">
        <f>IF($H2182="NO",$O2182, _xludf.NA())</f>
        <v>28</v>
      </c>
      <c r="S2182" s="5" t="e">
        <f ca="1">IF($H2182="SI",$N2182, _xludf.NA())</f>
        <v>#NAME?</v>
      </c>
      <c r="T2182" s="5">
        <f>IF($H2182="NO",$N2182, _xludf.NA())</f>
        <v>295970</v>
      </c>
    </row>
    <row r="2183" spans="1:20" x14ac:dyDescent="0.3">
      <c r="A2183">
        <v>2182</v>
      </c>
      <c r="B2183" t="s">
        <v>9</v>
      </c>
      <c r="C2183">
        <v>1042448</v>
      </c>
      <c r="D2183" t="s">
        <v>10</v>
      </c>
      <c r="E2183" t="s">
        <v>16</v>
      </c>
      <c r="F2183" t="s">
        <v>12</v>
      </c>
      <c r="G2183" t="s">
        <v>13</v>
      </c>
      <c r="H2183" t="s">
        <v>13</v>
      </c>
      <c r="I2183">
        <v>33</v>
      </c>
      <c r="J2183">
        <f>(moras__2[[#This Row],[EDAD]]-AVERAGE(I:I))/ _xlfn.STDEV.P(I:I)</f>
        <v>-0.62863105790248996</v>
      </c>
      <c r="K2183" t="str">
        <f>IF(ABS(moras__2[[#This Row],[Z-Score de edad]])&gt;1.96, "Atípico","Normal")</f>
        <v>Normal</v>
      </c>
      <c r="L2183">
        <f>(moras__2[[#This Row],[SALARIO]]-AVERAGE(C:C)) / _xlfn.STDEV.P(C:C)</f>
        <v>0.47466224424804887</v>
      </c>
      <c r="M2183" t="str">
        <f>IF(ABS(moras__2[[#This Row],[Z-Score de salario]])&gt;1.96, "Atípico", "Normal")</f>
        <v>Normal</v>
      </c>
      <c r="N2183" s="5">
        <f t="shared" si="102"/>
        <v>1042448</v>
      </c>
      <c r="O2183" s="5">
        <f t="shared" si="103"/>
        <v>33</v>
      </c>
      <c r="P2183" s="5" t="str">
        <f t="shared" si="104"/>
        <v>ASALARIADO</v>
      </c>
      <c r="Q2183" s="5" t="e">
        <f ca="1">IF($H2183="SI", $O2183, _xludf.NA())</f>
        <v>#NAME?</v>
      </c>
      <c r="R2183" s="5">
        <f>IF($H2183="NO",$O2183, _xludf.NA())</f>
        <v>33</v>
      </c>
      <c r="S2183" s="5" t="e">
        <f ca="1">IF($H2183="SI",$N2183, _xludf.NA())</f>
        <v>#NAME?</v>
      </c>
      <c r="T2183" s="5">
        <f>IF($H2183="NO",$N2183, _xludf.NA())</f>
        <v>1042448</v>
      </c>
    </row>
    <row r="2184" spans="1:20" x14ac:dyDescent="0.3">
      <c r="A2184">
        <v>2183</v>
      </c>
      <c r="B2184" t="s">
        <v>9</v>
      </c>
      <c r="C2184">
        <v>313109.76000000001</v>
      </c>
      <c r="D2184" t="s">
        <v>10</v>
      </c>
      <c r="E2184" t="s">
        <v>16</v>
      </c>
      <c r="F2184" t="s">
        <v>12</v>
      </c>
      <c r="G2184" t="s">
        <v>12</v>
      </c>
      <c r="H2184" t="s">
        <v>13</v>
      </c>
      <c r="I2184">
        <v>55</v>
      </c>
      <c r="J2184">
        <f>(moras__2[[#This Row],[EDAD]]-AVERAGE(I:I))/ _xlfn.STDEV.P(I:I)</f>
        <v>0.92418158605779133</v>
      </c>
      <c r="K2184" t="str">
        <f>IF(ABS(moras__2[[#This Row],[Z-Score de edad]])&gt;1.96, "Atípico","Normal")</f>
        <v>Normal</v>
      </c>
      <c r="L2184">
        <f>(moras__2[[#This Row],[SALARIO]]-AVERAGE(C:C)) / _xlfn.STDEV.P(C:C)</f>
        <v>-0.42473239655902023</v>
      </c>
      <c r="M2184" t="str">
        <f>IF(ABS(moras__2[[#This Row],[Z-Score de salario]])&gt;1.96, "Atípico", "Normal")</f>
        <v>Normal</v>
      </c>
      <c r="N2184" s="5">
        <f t="shared" si="102"/>
        <v>313109.76000000001</v>
      </c>
      <c r="O2184" s="5">
        <f t="shared" si="103"/>
        <v>55</v>
      </c>
      <c r="P2184" s="5" t="str">
        <f t="shared" si="104"/>
        <v>ASALARIADO</v>
      </c>
      <c r="Q2184" s="5" t="e">
        <f ca="1">IF($H2184="SI", $O2184, _xludf.NA())</f>
        <v>#NAME?</v>
      </c>
      <c r="R2184" s="5">
        <f>IF($H2184="NO",$O2184, _xludf.NA())</f>
        <v>55</v>
      </c>
      <c r="S2184" s="5" t="e">
        <f ca="1">IF($H2184="SI",$N2184, _xludf.NA())</f>
        <v>#NAME?</v>
      </c>
      <c r="T2184" s="5">
        <f>IF($H2184="NO",$N2184, _xludf.NA())</f>
        <v>313109.76000000001</v>
      </c>
    </row>
    <row r="2185" spans="1:20" x14ac:dyDescent="0.3">
      <c r="A2185">
        <v>2184</v>
      </c>
      <c r="B2185" t="s">
        <v>9</v>
      </c>
      <c r="C2185">
        <v>2030634.72</v>
      </c>
      <c r="D2185" t="s">
        <v>10</v>
      </c>
      <c r="E2185" t="s">
        <v>11</v>
      </c>
      <c r="F2185" t="s">
        <v>12</v>
      </c>
      <c r="G2185" t="s">
        <v>13</v>
      </c>
      <c r="H2185" t="s">
        <v>13</v>
      </c>
      <c r="I2185">
        <v>45</v>
      </c>
      <c r="J2185">
        <f>(moras__2[[#This Row],[EDAD]]-AVERAGE(I:I))/ _xlfn.STDEV.P(I:I)</f>
        <v>0.2183576569849362</v>
      </c>
      <c r="K2185" t="str">
        <f>IF(ABS(moras__2[[#This Row],[Z-Score de edad]])&gt;1.96, "Atípico","Normal")</f>
        <v>Normal</v>
      </c>
      <c r="L2185">
        <f>(moras__2[[#This Row],[SALARIO]]-AVERAGE(C:C)) / _xlfn.STDEV.P(C:C)</f>
        <v>1.6932598596489852</v>
      </c>
      <c r="M2185" t="str">
        <f>IF(ABS(moras__2[[#This Row],[Z-Score de salario]])&gt;1.96, "Atípico", "Normal")</f>
        <v>Normal</v>
      </c>
      <c r="N2185" s="5">
        <f t="shared" si="102"/>
        <v>2030634.72</v>
      </c>
      <c r="O2185" s="5">
        <f t="shared" si="103"/>
        <v>45</v>
      </c>
      <c r="P2185" s="5" t="str">
        <f t="shared" si="104"/>
        <v>ASALARIADO</v>
      </c>
      <c r="Q2185" s="5" t="e">
        <f ca="1">IF($H2185="SI", $O2185, _xludf.NA())</f>
        <v>#NAME?</v>
      </c>
      <c r="R2185" s="5">
        <f>IF($H2185="NO",$O2185, _xludf.NA())</f>
        <v>45</v>
      </c>
      <c r="S2185" s="5" t="e">
        <f ca="1">IF($H2185="SI",$N2185, _xludf.NA())</f>
        <v>#NAME?</v>
      </c>
      <c r="T2185" s="5">
        <f>IF($H2185="NO",$N2185, _xludf.NA())</f>
        <v>2030634.72</v>
      </c>
    </row>
    <row r="2186" spans="1:20" x14ac:dyDescent="0.3">
      <c r="A2186">
        <v>2185</v>
      </c>
      <c r="B2186" t="s">
        <v>9</v>
      </c>
      <c r="C2186">
        <v>975000</v>
      </c>
      <c r="D2186" t="s">
        <v>10</v>
      </c>
      <c r="E2186" t="s">
        <v>16</v>
      </c>
      <c r="F2186" t="s">
        <v>12</v>
      </c>
      <c r="G2186" t="s">
        <v>13</v>
      </c>
      <c r="H2186" t="s">
        <v>13</v>
      </c>
      <c r="I2186">
        <v>47</v>
      </c>
      <c r="J2186">
        <f>(moras__2[[#This Row],[EDAD]]-AVERAGE(I:I))/ _xlfn.STDEV.P(I:I)</f>
        <v>0.35952244279950724</v>
      </c>
      <c r="K2186" t="str">
        <f>IF(ABS(moras__2[[#This Row],[Z-Score de edad]])&gt;1.96, "Atípico","Normal")</f>
        <v>Normal</v>
      </c>
      <c r="L2186">
        <f>(moras__2[[#This Row],[SALARIO]]-AVERAGE(C:C)) / _xlfn.STDEV.P(C:C)</f>
        <v>0.39148770820129614</v>
      </c>
      <c r="M2186" t="str">
        <f>IF(ABS(moras__2[[#This Row],[Z-Score de salario]])&gt;1.96, "Atípico", "Normal")</f>
        <v>Normal</v>
      </c>
      <c r="N2186" s="5">
        <f t="shared" si="102"/>
        <v>975000</v>
      </c>
      <c r="O2186" s="5">
        <f t="shared" si="103"/>
        <v>47</v>
      </c>
      <c r="P2186" s="5" t="str">
        <f t="shared" si="104"/>
        <v>ASALARIADO</v>
      </c>
      <c r="Q2186" s="5" t="e">
        <f ca="1">IF($H2186="SI", $O2186, _xludf.NA())</f>
        <v>#NAME?</v>
      </c>
      <c r="R2186" s="5">
        <f>IF($H2186="NO",$O2186, _xludf.NA())</f>
        <v>47</v>
      </c>
      <c r="S2186" s="5" t="e">
        <f ca="1">IF($H2186="SI",$N2186, _xludf.NA())</f>
        <v>#NAME?</v>
      </c>
      <c r="T2186" s="5">
        <f>IF($H2186="NO",$N2186, _xludf.NA())</f>
        <v>975000</v>
      </c>
    </row>
    <row r="2187" spans="1:20" x14ac:dyDescent="0.3">
      <c r="A2187">
        <v>2186</v>
      </c>
      <c r="B2187" t="s">
        <v>9</v>
      </c>
      <c r="C2187">
        <v>1271336.5</v>
      </c>
      <c r="D2187" t="s">
        <v>10</v>
      </c>
      <c r="E2187" t="s">
        <v>11</v>
      </c>
      <c r="F2187" t="s">
        <v>12</v>
      </c>
      <c r="G2187" t="s">
        <v>13</v>
      </c>
      <c r="H2187" t="s">
        <v>13</v>
      </c>
      <c r="I2187">
        <v>35</v>
      </c>
      <c r="J2187">
        <f>(moras__2[[#This Row],[EDAD]]-AVERAGE(I:I))/ _xlfn.STDEV.P(I:I)</f>
        <v>-0.48746627208791893</v>
      </c>
      <c r="K2187" t="str">
        <f>IF(ABS(moras__2[[#This Row],[Z-Score de edad]])&gt;1.96, "Atípico","Normal")</f>
        <v>Normal</v>
      </c>
      <c r="L2187">
        <f>(moras__2[[#This Row],[SALARIO]]-AVERAGE(C:C)) / _xlfn.STDEV.P(C:C)</f>
        <v>0.7569196098324571</v>
      </c>
      <c r="M2187" t="str">
        <f>IF(ABS(moras__2[[#This Row],[Z-Score de salario]])&gt;1.96, "Atípico", "Normal")</f>
        <v>Normal</v>
      </c>
      <c r="N2187" s="5">
        <f t="shared" si="102"/>
        <v>1271336.5</v>
      </c>
      <c r="O2187" s="5">
        <f t="shared" si="103"/>
        <v>35</v>
      </c>
      <c r="P2187" s="5" t="str">
        <f t="shared" si="104"/>
        <v>ASALARIADO</v>
      </c>
      <c r="Q2187" s="5" t="e">
        <f ca="1">IF($H2187="SI", $O2187, _xludf.NA())</f>
        <v>#NAME?</v>
      </c>
      <c r="R2187" s="5">
        <f>IF($H2187="NO",$O2187, _xludf.NA())</f>
        <v>35</v>
      </c>
      <c r="S2187" s="5" t="e">
        <f ca="1">IF($H2187="SI",$N2187, _xludf.NA())</f>
        <v>#NAME?</v>
      </c>
      <c r="T2187" s="5">
        <f>IF($H2187="NO",$N2187, _xludf.NA())</f>
        <v>1271336.5</v>
      </c>
    </row>
    <row r="2188" spans="1:20" x14ac:dyDescent="0.3">
      <c r="A2188">
        <v>2187</v>
      </c>
      <c r="B2188" t="s">
        <v>9</v>
      </c>
      <c r="C2188">
        <v>3551482</v>
      </c>
      <c r="D2188" t="s">
        <v>14</v>
      </c>
      <c r="E2188" t="s">
        <v>11</v>
      </c>
      <c r="F2188" t="s">
        <v>12</v>
      </c>
      <c r="G2188" t="s">
        <v>13</v>
      </c>
      <c r="H2188" t="s">
        <v>13</v>
      </c>
      <c r="I2188">
        <v>64</v>
      </c>
      <c r="J2188">
        <f>(moras__2[[#This Row],[EDAD]]-AVERAGE(I:I))/ _xlfn.STDEV.P(I:I)</f>
        <v>1.559423122223361</v>
      </c>
      <c r="K2188" t="str">
        <f>IF(ABS(moras__2[[#This Row],[Z-Score de edad]])&gt;1.96, "Atípico","Normal")</f>
        <v>Normal</v>
      </c>
      <c r="L2188">
        <f>(moras__2[[#This Row],[SALARIO]]-AVERAGE(C:C)) / _xlfn.STDEV.P(C:C)</f>
        <v>3.5687160171624157</v>
      </c>
      <c r="M2188" t="str">
        <f>IF(ABS(moras__2[[#This Row],[Z-Score de salario]])&gt;1.96, "Atípico", "Normal")</f>
        <v>Atípico</v>
      </c>
      <c r="N2188" s="5">
        <f t="shared" si="102"/>
        <v>3551482</v>
      </c>
      <c r="O2188" s="5">
        <f t="shared" si="103"/>
        <v>64</v>
      </c>
      <c r="P2188" s="5" t="str">
        <f t="shared" si="104"/>
        <v>PENSIONADOS EN SU PROPIO SISTEMA</v>
      </c>
      <c r="Q2188" s="5" t="e">
        <f ca="1">IF($H2188="SI", $O2188, _xludf.NA())</f>
        <v>#NAME?</v>
      </c>
      <c r="R2188" s="5">
        <f>IF($H2188="NO",$O2188, _xludf.NA())</f>
        <v>64</v>
      </c>
      <c r="S2188" s="5" t="e">
        <f ca="1">IF($H2188="SI",$N2188, _xludf.NA())</f>
        <v>#NAME?</v>
      </c>
      <c r="T2188" s="5">
        <f>IF($H2188="NO",$N2188, _xludf.NA())</f>
        <v>3551482</v>
      </c>
    </row>
    <row r="2189" spans="1:20" x14ac:dyDescent="0.3">
      <c r="A2189">
        <v>2188</v>
      </c>
      <c r="B2189" t="s">
        <v>15</v>
      </c>
      <c r="C2189">
        <v>297046</v>
      </c>
      <c r="D2189" t="s">
        <v>17</v>
      </c>
      <c r="E2189" t="s">
        <v>16</v>
      </c>
      <c r="F2189" t="s">
        <v>12</v>
      </c>
      <c r="G2189" t="s">
        <v>13</v>
      </c>
      <c r="H2189" t="s">
        <v>13</v>
      </c>
      <c r="I2189">
        <v>35</v>
      </c>
      <c r="J2189">
        <f>(moras__2[[#This Row],[EDAD]]-AVERAGE(I:I))/ _xlfn.STDEV.P(I:I)</f>
        <v>-0.48746627208791893</v>
      </c>
      <c r="K2189" t="str">
        <f>IF(ABS(moras__2[[#This Row],[Z-Score de edad]])&gt;1.96, "Atípico","Normal")</f>
        <v>Normal</v>
      </c>
      <c r="L2189">
        <f>(moras__2[[#This Row],[SALARIO]]-AVERAGE(C:C)) / _xlfn.STDEV.P(C:C)</f>
        <v>-0.44454166866740574</v>
      </c>
      <c r="M2189" t="str">
        <f>IF(ABS(moras__2[[#This Row],[Z-Score de salario]])&gt;1.96, "Atípico", "Normal")</f>
        <v>Normal</v>
      </c>
      <c r="N2189" s="5">
        <f t="shared" si="102"/>
        <v>297046</v>
      </c>
      <c r="O2189" s="5">
        <f t="shared" si="103"/>
        <v>35</v>
      </c>
      <c r="P2189" s="5" t="str">
        <f t="shared" si="104"/>
        <v>ASEGURADO VOLUNTARIO</v>
      </c>
      <c r="Q2189" s="5" t="e">
        <f ca="1">IF($H2189="SI", $O2189, _xludf.NA())</f>
        <v>#NAME?</v>
      </c>
      <c r="R2189" s="5">
        <f>IF($H2189="NO",$O2189, _xludf.NA())</f>
        <v>35</v>
      </c>
      <c r="S2189" s="5" t="e">
        <f ca="1">IF($H2189="SI",$N2189, _xludf.NA())</f>
        <v>#NAME?</v>
      </c>
      <c r="T2189" s="5">
        <f>IF($H2189="NO",$N2189, _xludf.NA())</f>
        <v>297046</v>
      </c>
    </row>
    <row r="2190" spans="1:20" x14ac:dyDescent="0.3">
      <c r="A2190">
        <v>2189</v>
      </c>
      <c r="B2190" t="s">
        <v>15</v>
      </c>
      <c r="C2190">
        <v>301260</v>
      </c>
      <c r="D2190" t="s">
        <v>17</v>
      </c>
      <c r="E2190" t="s">
        <v>16</v>
      </c>
      <c r="F2190" t="s">
        <v>12</v>
      </c>
      <c r="G2190" t="s">
        <v>13</v>
      </c>
      <c r="H2190" t="s">
        <v>13</v>
      </c>
      <c r="I2190">
        <v>24</v>
      </c>
      <c r="J2190">
        <f>(moras__2[[#This Row],[EDAD]]-AVERAGE(I:I))/ _xlfn.STDEV.P(I:I)</f>
        <v>-1.2638725940680595</v>
      </c>
      <c r="K2190" t="str">
        <f>IF(ABS(moras__2[[#This Row],[Z-Score de edad]])&gt;1.96, "Atípico","Normal")</f>
        <v>Normal</v>
      </c>
      <c r="L2190">
        <f>(moras__2[[#This Row],[SALARIO]]-AVERAGE(C:C)) / _xlfn.STDEV.P(C:C)</f>
        <v>-0.43934510991249803</v>
      </c>
      <c r="M2190" t="str">
        <f>IF(ABS(moras__2[[#This Row],[Z-Score de salario]])&gt;1.96, "Atípico", "Normal")</f>
        <v>Normal</v>
      </c>
      <c r="N2190" s="5">
        <f t="shared" si="102"/>
        <v>301260</v>
      </c>
      <c r="O2190" s="5">
        <f t="shared" si="103"/>
        <v>24</v>
      </c>
      <c r="P2190" s="5" t="str">
        <f t="shared" si="104"/>
        <v>ASEGURADO VOLUNTARIO</v>
      </c>
      <c r="Q2190" s="5" t="e">
        <f ca="1">IF($H2190="SI", $O2190, _xludf.NA())</f>
        <v>#NAME?</v>
      </c>
      <c r="R2190" s="5">
        <f>IF($H2190="NO",$O2190, _xludf.NA())</f>
        <v>24</v>
      </c>
      <c r="S2190" s="5" t="e">
        <f ca="1">IF($H2190="SI",$N2190, _xludf.NA())</f>
        <v>#NAME?</v>
      </c>
      <c r="T2190" s="5">
        <f>IF($H2190="NO",$N2190, _xludf.NA())</f>
        <v>301260</v>
      </c>
    </row>
    <row r="2191" spans="1:20" x14ac:dyDescent="0.3">
      <c r="A2191">
        <v>2190</v>
      </c>
      <c r="B2191" t="s">
        <v>9</v>
      </c>
      <c r="C2191">
        <v>329054</v>
      </c>
      <c r="D2191" t="s">
        <v>10</v>
      </c>
      <c r="E2191" t="s">
        <v>16</v>
      </c>
      <c r="F2191" t="s">
        <v>12</v>
      </c>
      <c r="G2191" t="s">
        <v>13</v>
      </c>
      <c r="H2191" t="s">
        <v>13</v>
      </c>
      <c r="I2191">
        <v>25</v>
      </c>
      <c r="J2191">
        <f>(moras__2[[#This Row],[EDAD]]-AVERAGE(I:I))/ _xlfn.STDEV.P(I:I)</f>
        <v>-1.193290201160774</v>
      </c>
      <c r="K2191" t="str">
        <f>IF(ABS(moras__2[[#This Row],[Z-Score de edad]])&gt;1.96, "Atípico","Normal")</f>
        <v>Normal</v>
      </c>
      <c r="L2191">
        <f>(moras__2[[#This Row],[SALARIO]]-AVERAGE(C:C)) / _xlfn.STDEV.P(C:C)</f>
        <v>-0.40507051237241609</v>
      </c>
      <c r="M2191" t="str">
        <f>IF(ABS(moras__2[[#This Row],[Z-Score de salario]])&gt;1.96, "Atípico", "Normal")</f>
        <v>Normal</v>
      </c>
      <c r="N2191" s="5">
        <f t="shared" si="102"/>
        <v>329054</v>
      </c>
      <c r="O2191" s="5">
        <f t="shared" si="103"/>
        <v>25</v>
      </c>
      <c r="P2191" s="5" t="str">
        <f t="shared" si="104"/>
        <v>ASALARIADO</v>
      </c>
      <c r="Q2191" s="5" t="e">
        <f ca="1">IF($H2191="SI", $O2191, _xludf.NA())</f>
        <v>#NAME?</v>
      </c>
      <c r="R2191" s="5">
        <f>IF($H2191="NO",$O2191, _xludf.NA())</f>
        <v>25</v>
      </c>
      <c r="S2191" s="5" t="e">
        <f ca="1">IF($H2191="SI",$N2191, _xludf.NA())</f>
        <v>#NAME?</v>
      </c>
      <c r="T2191" s="5">
        <f>IF($H2191="NO",$N2191, _xludf.NA())</f>
        <v>329054</v>
      </c>
    </row>
    <row r="2192" spans="1:20" x14ac:dyDescent="0.3">
      <c r="A2192">
        <v>2191</v>
      </c>
      <c r="B2192" t="s">
        <v>9</v>
      </c>
      <c r="C2192">
        <v>1218000</v>
      </c>
      <c r="D2192" t="s">
        <v>10</v>
      </c>
      <c r="E2192" t="s">
        <v>16</v>
      </c>
      <c r="F2192" t="s">
        <v>12</v>
      </c>
      <c r="G2192" t="s">
        <v>12</v>
      </c>
      <c r="H2192" t="s">
        <v>13</v>
      </c>
      <c r="I2192">
        <v>49</v>
      </c>
      <c r="J2192">
        <f>(moras__2[[#This Row],[EDAD]]-AVERAGE(I:I))/ _xlfn.STDEV.P(I:I)</f>
        <v>0.50068722861407822</v>
      </c>
      <c r="K2192" t="str">
        <f>IF(ABS(moras__2[[#This Row],[Z-Score de edad]])&gt;1.96, "Atípico","Normal")</f>
        <v>Normal</v>
      </c>
      <c r="L2192">
        <f>(moras__2[[#This Row],[SALARIO]]-AVERAGE(C:C)) / _xlfn.STDEV.P(C:C)</f>
        <v>0.69114688652179368</v>
      </c>
      <c r="M2192" t="str">
        <f>IF(ABS(moras__2[[#This Row],[Z-Score de salario]])&gt;1.96, "Atípico", "Normal")</f>
        <v>Normal</v>
      </c>
      <c r="N2192" s="5">
        <f t="shared" si="102"/>
        <v>1218000</v>
      </c>
      <c r="O2192" s="5">
        <f t="shared" si="103"/>
        <v>49</v>
      </c>
      <c r="P2192" s="5" t="str">
        <f t="shared" si="104"/>
        <v>ASALARIADO</v>
      </c>
      <c r="Q2192" s="5" t="e">
        <f ca="1">IF($H2192="SI", $O2192, _xludf.NA())</f>
        <v>#NAME?</v>
      </c>
      <c r="R2192" s="5">
        <f>IF($H2192="NO",$O2192, _xludf.NA())</f>
        <v>49</v>
      </c>
      <c r="S2192" s="5" t="e">
        <f ca="1">IF($H2192="SI",$N2192, _xludf.NA())</f>
        <v>#NAME?</v>
      </c>
      <c r="T2192" s="5">
        <f>IF($H2192="NO",$N2192, _xludf.NA())</f>
        <v>1218000</v>
      </c>
    </row>
    <row r="2193" spans="1:20" x14ac:dyDescent="0.3">
      <c r="A2193">
        <v>2192</v>
      </c>
      <c r="B2193" t="s">
        <v>15</v>
      </c>
      <c r="C2193">
        <v>782118.81</v>
      </c>
      <c r="D2193" t="s">
        <v>10</v>
      </c>
      <c r="E2193" t="s">
        <v>16</v>
      </c>
      <c r="F2193" t="s">
        <v>12</v>
      </c>
      <c r="G2193" t="s">
        <v>13</v>
      </c>
      <c r="H2193" t="s">
        <v>13</v>
      </c>
      <c r="I2193">
        <v>27</v>
      </c>
      <c r="J2193">
        <f>(moras__2[[#This Row],[EDAD]]-AVERAGE(I:I))/ _xlfn.STDEV.P(I:I)</f>
        <v>-1.052125415346203</v>
      </c>
      <c r="K2193" t="str">
        <f>IF(ABS(moras__2[[#This Row],[Z-Score de edad]])&gt;1.96, "Atípico","Normal")</f>
        <v>Normal</v>
      </c>
      <c r="L2193">
        <f>(moras__2[[#This Row],[SALARIO]]-AVERAGE(C:C)) / _xlfn.STDEV.P(C:C)</f>
        <v>0.1536333093993219</v>
      </c>
      <c r="M2193" t="str">
        <f>IF(ABS(moras__2[[#This Row],[Z-Score de salario]])&gt;1.96, "Atípico", "Normal")</f>
        <v>Normal</v>
      </c>
      <c r="N2193" s="5">
        <f t="shared" si="102"/>
        <v>782118.81</v>
      </c>
      <c r="O2193" s="5">
        <f t="shared" si="103"/>
        <v>27</v>
      </c>
      <c r="P2193" s="5" t="str">
        <f t="shared" si="104"/>
        <v>ASALARIADO</v>
      </c>
      <c r="Q2193" s="5" t="e">
        <f ca="1">IF($H2193="SI", $O2193, _xludf.NA())</f>
        <v>#NAME?</v>
      </c>
      <c r="R2193" s="5">
        <f>IF($H2193="NO",$O2193, _xludf.NA())</f>
        <v>27</v>
      </c>
      <c r="S2193" s="5" t="e">
        <f ca="1">IF($H2193="SI",$N2193, _xludf.NA())</f>
        <v>#NAME?</v>
      </c>
      <c r="T2193" s="5">
        <f>IF($H2193="NO",$N2193, _xludf.NA())</f>
        <v>782118.81</v>
      </c>
    </row>
    <row r="2194" spans="1:20" x14ac:dyDescent="0.3">
      <c r="A2194">
        <v>2193</v>
      </c>
      <c r="B2194" t="s">
        <v>15</v>
      </c>
      <c r="C2194">
        <v>1914699</v>
      </c>
      <c r="D2194" t="s">
        <v>10</v>
      </c>
      <c r="E2194" t="s">
        <v>11</v>
      </c>
      <c r="F2194" t="s">
        <v>12</v>
      </c>
      <c r="G2194" t="s">
        <v>13</v>
      </c>
      <c r="H2194" t="s">
        <v>13</v>
      </c>
      <c r="I2194">
        <v>59</v>
      </c>
      <c r="J2194">
        <f>(moras__2[[#This Row],[EDAD]]-AVERAGE(I:I))/ _xlfn.STDEV.P(I:I)</f>
        <v>1.2065111576869334</v>
      </c>
      <c r="K2194" t="str">
        <f>IF(ABS(moras__2[[#This Row],[Z-Score de edad]])&gt;1.96, "Atípico","Normal")</f>
        <v>Normal</v>
      </c>
      <c r="L2194">
        <f>(moras__2[[#This Row],[SALARIO]]-AVERAGE(C:C)) / _xlfn.STDEV.P(C:C)</f>
        <v>1.5502919477428319</v>
      </c>
      <c r="M2194" t="str">
        <f>IF(ABS(moras__2[[#This Row],[Z-Score de salario]])&gt;1.96, "Atípico", "Normal")</f>
        <v>Normal</v>
      </c>
      <c r="N2194" s="5">
        <f t="shared" si="102"/>
        <v>1914699</v>
      </c>
      <c r="O2194" s="5">
        <f t="shared" si="103"/>
        <v>59</v>
      </c>
      <c r="P2194" s="5" t="str">
        <f t="shared" si="104"/>
        <v>ASALARIADO</v>
      </c>
      <c r="Q2194" s="5" t="e">
        <f ca="1">IF($H2194="SI", $O2194, _xludf.NA())</f>
        <v>#NAME?</v>
      </c>
      <c r="R2194" s="5">
        <f>IF($H2194="NO",$O2194, _xludf.NA())</f>
        <v>59</v>
      </c>
      <c r="S2194" s="5" t="e">
        <f ca="1">IF($H2194="SI",$N2194, _xludf.NA())</f>
        <v>#NAME?</v>
      </c>
      <c r="T2194" s="5">
        <f>IF($H2194="NO",$N2194, _xludf.NA())</f>
        <v>1914699</v>
      </c>
    </row>
    <row r="2195" spans="1:20" x14ac:dyDescent="0.3">
      <c r="A2195">
        <v>2194</v>
      </c>
      <c r="B2195" t="s">
        <v>9</v>
      </c>
      <c r="C2195">
        <v>347514</v>
      </c>
      <c r="D2195" t="s">
        <v>10</v>
      </c>
      <c r="E2195" t="s">
        <v>16</v>
      </c>
      <c r="F2195" t="s">
        <v>12</v>
      </c>
      <c r="G2195" t="s">
        <v>13</v>
      </c>
      <c r="H2195" t="s">
        <v>13</v>
      </c>
      <c r="I2195">
        <v>27</v>
      </c>
      <c r="J2195">
        <f>(moras__2[[#This Row],[EDAD]]-AVERAGE(I:I))/ _xlfn.STDEV.P(I:I)</f>
        <v>-1.052125415346203</v>
      </c>
      <c r="K2195" t="str">
        <f>IF(ABS(moras__2[[#This Row],[Z-Score de edad]])&gt;1.96, "Atípico","Normal")</f>
        <v>Normal</v>
      </c>
      <c r="L2195">
        <f>(moras__2[[#This Row],[SALARIO]]-AVERAGE(C:C)) / _xlfn.STDEV.P(C:C)</f>
        <v>-0.38230628014280138</v>
      </c>
      <c r="M2195" t="str">
        <f>IF(ABS(moras__2[[#This Row],[Z-Score de salario]])&gt;1.96, "Atípico", "Normal")</f>
        <v>Normal</v>
      </c>
      <c r="N2195" s="5">
        <f t="shared" si="102"/>
        <v>347514</v>
      </c>
      <c r="O2195" s="5">
        <f t="shared" si="103"/>
        <v>27</v>
      </c>
      <c r="P2195" s="5" t="str">
        <f t="shared" si="104"/>
        <v>ASALARIADO</v>
      </c>
      <c r="Q2195" s="5" t="e">
        <f ca="1">IF($H2195="SI", $O2195, _xludf.NA())</f>
        <v>#NAME?</v>
      </c>
      <c r="R2195" s="5">
        <f>IF($H2195="NO",$O2195, _xludf.NA())</f>
        <v>27</v>
      </c>
      <c r="S2195" s="5" t="e">
        <f ca="1">IF($H2195="SI",$N2195, _xludf.NA())</f>
        <v>#NAME?</v>
      </c>
      <c r="T2195" s="5">
        <f>IF($H2195="NO",$N2195, _xludf.NA())</f>
        <v>347514</v>
      </c>
    </row>
    <row r="2196" spans="1:20" x14ac:dyDescent="0.3">
      <c r="A2196">
        <v>2195</v>
      </c>
      <c r="B2196" t="s">
        <v>15</v>
      </c>
      <c r="C2196">
        <v>136001</v>
      </c>
      <c r="D2196" t="s">
        <v>10</v>
      </c>
      <c r="E2196" t="s">
        <v>16</v>
      </c>
      <c r="F2196" t="s">
        <v>12</v>
      </c>
      <c r="G2196" t="s">
        <v>13</v>
      </c>
      <c r="H2196" t="s">
        <v>13</v>
      </c>
      <c r="I2196">
        <v>52</v>
      </c>
      <c r="J2196">
        <f>(moras__2[[#This Row],[EDAD]]-AVERAGE(I:I))/ _xlfn.STDEV.P(I:I)</f>
        <v>0.71243440733593477</v>
      </c>
      <c r="K2196" t="str">
        <f>IF(ABS(moras__2[[#This Row],[Z-Score de edad]])&gt;1.96, "Atípico","Normal")</f>
        <v>Normal</v>
      </c>
      <c r="L2196">
        <f>(moras__2[[#This Row],[SALARIO]]-AVERAGE(C:C)) / _xlfn.STDEV.P(C:C)</f>
        <v>-0.64313678131195107</v>
      </c>
      <c r="M2196" t="str">
        <f>IF(ABS(moras__2[[#This Row],[Z-Score de salario]])&gt;1.96, "Atípico", "Normal")</f>
        <v>Normal</v>
      </c>
      <c r="N2196" s="5">
        <f t="shared" si="102"/>
        <v>136001</v>
      </c>
      <c r="O2196" s="5">
        <f t="shared" si="103"/>
        <v>52</v>
      </c>
      <c r="P2196" s="5" t="str">
        <f t="shared" si="104"/>
        <v>ASALARIADO</v>
      </c>
      <c r="Q2196" s="5" t="e">
        <f ca="1">IF($H2196="SI", $O2196, _xludf.NA())</f>
        <v>#NAME?</v>
      </c>
      <c r="R2196" s="5">
        <f>IF($H2196="NO",$O2196, _xludf.NA())</f>
        <v>52</v>
      </c>
      <c r="S2196" s="5" t="e">
        <f ca="1">IF($H2196="SI",$N2196, _xludf.NA())</f>
        <v>#NAME?</v>
      </c>
      <c r="T2196" s="5">
        <f>IF($H2196="NO",$N2196, _xludf.NA())</f>
        <v>136001</v>
      </c>
    </row>
    <row r="2197" spans="1:20" x14ac:dyDescent="0.3">
      <c r="A2197">
        <v>2196</v>
      </c>
      <c r="B2197" t="s">
        <v>15</v>
      </c>
      <c r="C2197">
        <v>1002612</v>
      </c>
      <c r="D2197" t="s">
        <v>14</v>
      </c>
      <c r="E2197" t="s">
        <v>11</v>
      </c>
      <c r="F2197" t="s">
        <v>12</v>
      </c>
      <c r="G2197" t="s">
        <v>13</v>
      </c>
      <c r="H2197" t="s">
        <v>13</v>
      </c>
      <c r="I2197">
        <v>63</v>
      </c>
      <c r="J2197">
        <f>(moras__2[[#This Row],[EDAD]]-AVERAGE(I:I))/ _xlfn.STDEV.P(I:I)</f>
        <v>1.4888407293160755</v>
      </c>
      <c r="K2197" t="str">
        <f>IF(ABS(moras__2[[#This Row],[Z-Score de edad]])&gt;1.96, "Atípico","Normal")</f>
        <v>Normal</v>
      </c>
      <c r="L2197">
        <f>(moras__2[[#This Row],[SALARIO]]-AVERAGE(C:C)) / _xlfn.STDEV.P(C:C)</f>
        <v>0.42553786964897344</v>
      </c>
      <c r="M2197" t="str">
        <f>IF(ABS(moras__2[[#This Row],[Z-Score de salario]])&gt;1.96, "Atípico", "Normal")</f>
        <v>Normal</v>
      </c>
      <c r="N2197" s="5">
        <f t="shared" si="102"/>
        <v>1002612</v>
      </c>
      <c r="O2197" s="5">
        <f t="shared" si="103"/>
        <v>63</v>
      </c>
      <c r="P2197" s="5" t="str">
        <f t="shared" si="104"/>
        <v>PENSIONADOS EN SU PROPIO SISTEMA</v>
      </c>
      <c r="Q2197" s="5" t="e">
        <f ca="1">IF($H2197="SI", $O2197, _xludf.NA())</f>
        <v>#NAME?</v>
      </c>
      <c r="R2197" s="5">
        <f>IF($H2197="NO",$O2197, _xludf.NA())</f>
        <v>63</v>
      </c>
      <c r="S2197" s="5" t="e">
        <f ca="1">IF($H2197="SI",$N2197, _xludf.NA())</f>
        <v>#NAME?</v>
      </c>
      <c r="T2197" s="5">
        <f>IF($H2197="NO",$N2197, _xludf.NA())</f>
        <v>1002612</v>
      </c>
    </row>
    <row r="2198" spans="1:20" x14ac:dyDescent="0.3">
      <c r="A2198">
        <v>2197</v>
      </c>
      <c r="B2198" t="s">
        <v>9</v>
      </c>
      <c r="C2198">
        <v>543686</v>
      </c>
      <c r="D2198" t="s">
        <v>10</v>
      </c>
      <c r="E2198" t="s">
        <v>11</v>
      </c>
      <c r="F2198" t="s">
        <v>12</v>
      </c>
      <c r="G2198" t="s">
        <v>13</v>
      </c>
      <c r="H2198" t="s">
        <v>12</v>
      </c>
      <c r="I2198">
        <v>49</v>
      </c>
      <c r="J2198">
        <f>(moras__2[[#This Row],[EDAD]]-AVERAGE(I:I))/ _xlfn.STDEV.P(I:I)</f>
        <v>0.50068722861407822</v>
      </c>
      <c r="K2198" t="str">
        <f>IF(ABS(moras__2[[#This Row],[Z-Score de edad]])&gt;1.96, "Atípico","Normal")</f>
        <v>Normal</v>
      </c>
      <c r="L2198">
        <f>(moras__2[[#This Row],[SALARIO]]-AVERAGE(C:C)) / _xlfn.STDEV.P(C:C)</f>
        <v>-0.14039376849881521</v>
      </c>
      <c r="M2198" t="str">
        <f>IF(ABS(moras__2[[#This Row],[Z-Score de salario]])&gt;1.96, "Atípico", "Normal")</f>
        <v>Normal</v>
      </c>
      <c r="N2198" s="5">
        <f t="shared" si="102"/>
        <v>543686</v>
      </c>
      <c r="O2198" s="5">
        <f t="shared" si="103"/>
        <v>49</v>
      </c>
      <c r="P2198" s="5" t="str">
        <f t="shared" si="104"/>
        <v>ASALARIADO</v>
      </c>
      <c r="Q2198" s="5">
        <f>IF($H2198="SI", $O2198, _xludf.NA())</f>
        <v>49</v>
      </c>
      <c r="R2198" s="5" t="e">
        <f ca="1">IF($H2198="NO",$O2198, _xludf.NA())</f>
        <v>#NAME?</v>
      </c>
      <c r="S2198" s="5">
        <f>IF($H2198="SI",$N2198, _xludf.NA())</f>
        <v>543686</v>
      </c>
      <c r="T2198" s="5" t="e">
        <f ca="1">IF($H2198="NO",$N2198, _xludf.NA())</f>
        <v>#NAME?</v>
      </c>
    </row>
    <row r="2199" spans="1:20" x14ac:dyDescent="0.3">
      <c r="A2199">
        <v>2198</v>
      </c>
      <c r="B2199" t="s">
        <v>9</v>
      </c>
      <c r="C2199">
        <v>187645.6</v>
      </c>
      <c r="D2199" t="s">
        <v>10</v>
      </c>
      <c r="E2199" t="s">
        <v>16</v>
      </c>
      <c r="F2199" t="s">
        <v>12</v>
      </c>
      <c r="G2199" t="s">
        <v>13</v>
      </c>
      <c r="H2199" t="s">
        <v>13</v>
      </c>
      <c r="I2199">
        <v>47</v>
      </c>
      <c r="J2199">
        <f>(moras__2[[#This Row],[EDAD]]-AVERAGE(I:I))/ _xlfn.STDEV.P(I:I)</f>
        <v>0.35952244279950724</v>
      </c>
      <c r="K2199" t="str">
        <f>IF(ABS(moras__2[[#This Row],[Z-Score de edad]])&gt;1.96, "Atípico","Normal")</f>
        <v>Normal</v>
      </c>
      <c r="L2199">
        <f>(moras__2[[#This Row],[SALARIO]]-AVERAGE(C:C)) / _xlfn.STDEV.P(C:C)</f>
        <v>-0.57945045044491095</v>
      </c>
      <c r="M2199" t="str">
        <f>IF(ABS(moras__2[[#This Row],[Z-Score de salario]])&gt;1.96, "Atípico", "Normal")</f>
        <v>Normal</v>
      </c>
      <c r="N2199" s="5">
        <f t="shared" si="102"/>
        <v>187645.6</v>
      </c>
      <c r="O2199" s="5">
        <f t="shared" si="103"/>
        <v>47</v>
      </c>
      <c r="P2199" s="5" t="str">
        <f t="shared" si="104"/>
        <v>ASALARIADO</v>
      </c>
      <c r="Q2199" s="5" t="e">
        <f ca="1">IF($H2199="SI", $O2199, _xludf.NA())</f>
        <v>#NAME?</v>
      </c>
      <c r="R2199" s="5">
        <f>IF($H2199="NO",$O2199, _xludf.NA())</f>
        <v>47</v>
      </c>
      <c r="S2199" s="5" t="e">
        <f ca="1">IF($H2199="SI",$N2199, _xludf.NA())</f>
        <v>#NAME?</v>
      </c>
      <c r="T2199" s="5">
        <f>IF($H2199="NO",$N2199, _xludf.NA())</f>
        <v>187645.6</v>
      </c>
    </row>
    <row r="2200" spans="1:20" x14ac:dyDescent="0.3">
      <c r="A2200">
        <v>2199</v>
      </c>
      <c r="B2200" t="s">
        <v>9</v>
      </c>
      <c r="C2200">
        <v>837414</v>
      </c>
      <c r="D2200" t="s">
        <v>18</v>
      </c>
      <c r="E2200" t="s">
        <v>16</v>
      </c>
      <c r="F2200" t="s">
        <v>12</v>
      </c>
      <c r="G2200" t="s">
        <v>13</v>
      </c>
      <c r="H2200" t="s">
        <v>13</v>
      </c>
      <c r="I2200">
        <v>64</v>
      </c>
      <c r="J2200">
        <f>(moras__2[[#This Row],[EDAD]]-AVERAGE(I:I))/ _xlfn.STDEV.P(I:I)</f>
        <v>1.559423122223361</v>
      </c>
      <c r="K2200" t="str">
        <f>IF(ABS(moras__2[[#This Row],[Z-Score de edad]])&gt;1.96, "Atípico","Normal")</f>
        <v>Normal</v>
      </c>
      <c r="L2200">
        <f>(moras__2[[#This Row],[SALARIO]]-AVERAGE(C:C)) / _xlfn.STDEV.P(C:C)</f>
        <v>0.2218214213354362</v>
      </c>
      <c r="M2200" t="str">
        <f>IF(ABS(moras__2[[#This Row],[Z-Score de salario]])&gt;1.96, "Atípico", "Normal")</f>
        <v>Normal</v>
      </c>
      <c r="N2200" s="5">
        <f t="shared" si="102"/>
        <v>837414</v>
      </c>
      <c r="O2200" s="5">
        <f t="shared" si="103"/>
        <v>64</v>
      </c>
      <c r="P2200" s="5" t="str">
        <f t="shared" si="104"/>
        <v>TRABAJADOR INDEPENDIENTE</v>
      </c>
      <c r="Q2200" s="5" t="e">
        <f ca="1">IF($H2200="SI", $O2200, _xludf.NA())</f>
        <v>#NAME?</v>
      </c>
      <c r="R2200" s="5">
        <f>IF($H2200="NO",$O2200, _xludf.NA())</f>
        <v>64</v>
      </c>
      <c r="S2200" s="5" t="e">
        <f ca="1">IF($H2200="SI",$N2200, _xludf.NA())</f>
        <v>#NAME?</v>
      </c>
      <c r="T2200" s="5">
        <f>IF($H2200="NO",$N2200, _xludf.NA())</f>
        <v>837414</v>
      </c>
    </row>
    <row r="2201" spans="1:20" x14ac:dyDescent="0.3">
      <c r="A2201">
        <v>2200</v>
      </c>
      <c r="B2201" t="s">
        <v>9</v>
      </c>
      <c r="C2201">
        <v>140978.96</v>
      </c>
      <c r="D2201" t="s">
        <v>10</v>
      </c>
      <c r="E2201" t="s">
        <v>16</v>
      </c>
      <c r="F2201" t="s">
        <v>12</v>
      </c>
      <c r="G2201" t="s">
        <v>13</v>
      </c>
      <c r="H2201" t="s">
        <v>13</v>
      </c>
      <c r="I2201">
        <v>46</v>
      </c>
      <c r="J2201">
        <f>(moras__2[[#This Row],[EDAD]]-AVERAGE(I:I))/ _xlfn.STDEV.P(I:I)</f>
        <v>0.28894004989222172</v>
      </c>
      <c r="K2201" t="str">
        <f>IF(ABS(moras__2[[#This Row],[Z-Score de edad]])&gt;1.96, "Atípico","Normal")</f>
        <v>Normal</v>
      </c>
      <c r="L2201">
        <f>(moras__2[[#This Row],[SALARIO]]-AVERAGE(C:C)) / _xlfn.STDEV.P(C:C)</f>
        <v>-0.63699813356169477</v>
      </c>
      <c r="M2201" t="str">
        <f>IF(ABS(moras__2[[#This Row],[Z-Score de salario]])&gt;1.96, "Atípico", "Normal")</f>
        <v>Normal</v>
      </c>
      <c r="N2201" s="5">
        <f t="shared" si="102"/>
        <v>140978.96</v>
      </c>
      <c r="O2201" s="5">
        <f t="shared" si="103"/>
        <v>46</v>
      </c>
      <c r="P2201" s="5" t="str">
        <f t="shared" si="104"/>
        <v>ASALARIADO</v>
      </c>
      <c r="Q2201" s="5" t="e">
        <f ca="1">IF($H2201="SI", $O2201, _xludf.NA())</f>
        <v>#NAME?</v>
      </c>
      <c r="R2201" s="5">
        <f>IF($H2201="NO",$O2201, _xludf.NA())</f>
        <v>46</v>
      </c>
      <c r="S2201" s="5" t="e">
        <f ca="1">IF($H2201="SI",$N2201, _xludf.NA())</f>
        <v>#NAME?</v>
      </c>
      <c r="T2201" s="5">
        <f>IF($H2201="NO",$N2201, _xludf.NA())</f>
        <v>140978.96</v>
      </c>
    </row>
    <row r="2202" spans="1:20" x14ac:dyDescent="0.3">
      <c r="A2202">
        <v>2201</v>
      </c>
      <c r="B2202" t="s">
        <v>9</v>
      </c>
      <c r="C2202">
        <v>297046</v>
      </c>
      <c r="D2202" t="s">
        <v>17</v>
      </c>
      <c r="E2202" t="s">
        <v>16</v>
      </c>
      <c r="F2202" t="s">
        <v>12</v>
      </c>
      <c r="G2202" t="s">
        <v>12</v>
      </c>
      <c r="H2202" t="s">
        <v>12</v>
      </c>
      <c r="I2202">
        <v>37</v>
      </c>
      <c r="J2202">
        <f>(moras__2[[#This Row],[EDAD]]-AVERAGE(I:I))/ _xlfn.STDEV.P(I:I)</f>
        <v>-0.34630148627334789</v>
      </c>
      <c r="K2202" t="str">
        <f>IF(ABS(moras__2[[#This Row],[Z-Score de edad]])&gt;1.96, "Atípico","Normal")</f>
        <v>Normal</v>
      </c>
      <c r="L2202">
        <f>(moras__2[[#This Row],[SALARIO]]-AVERAGE(C:C)) / _xlfn.STDEV.P(C:C)</f>
        <v>-0.44454166866740574</v>
      </c>
      <c r="M2202" t="str">
        <f>IF(ABS(moras__2[[#This Row],[Z-Score de salario]])&gt;1.96, "Atípico", "Normal")</f>
        <v>Normal</v>
      </c>
      <c r="N2202" s="5">
        <f t="shared" si="102"/>
        <v>297046</v>
      </c>
      <c r="O2202" s="5">
        <f t="shared" si="103"/>
        <v>37</v>
      </c>
      <c r="P2202" s="5" t="str">
        <f t="shared" si="104"/>
        <v>ASEGURADO VOLUNTARIO</v>
      </c>
      <c r="Q2202" s="5">
        <f>IF($H2202="SI", $O2202, _xludf.NA())</f>
        <v>37</v>
      </c>
      <c r="R2202" s="5" t="e">
        <f ca="1">IF($H2202="NO",$O2202, _xludf.NA())</f>
        <v>#NAME?</v>
      </c>
      <c r="S2202" s="5">
        <f>IF($H2202="SI",$N2202, _xludf.NA())</f>
        <v>297046</v>
      </c>
      <c r="T2202" s="5" t="e">
        <f ca="1">IF($H2202="NO",$N2202, _xludf.NA())</f>
        <v>#NAME?</v>
      </c>
    </row>
    <row r="2203" spans="1:20" x14ac:dyDescent="0.3">
      <c r="A2203">
        <v>2202</v>
      </c>
      <c r="B2203" t="s">
        <v>15</v>
      </c>
      <c r="C2203">
        <v>376750</v>
      </c>
      <c r="D2203" t="s">
        <v>10</v>
      </c>
      <c r="E2203" t="s">
        <v>16</v>
      </c>
      <c r="F2203" t="s">
        <v>12</v>
      </c>
      <c r="G2203" t="s">
        <v>13</v>
      </c>
      <c r="H2203" t="s">
        <v>13</v>
      </c>
      <c r="I2203">
        <v>24</v>
      </c>
      <c r="J2203">
        <f>(moras__2[[#This Row],[EDAD]]-AVERAGE(I:I))/ _xlfn.STDEV.P(I:I)</f>
        <v>-1.2638725940680595</v>
      </c>
      <c r="K2203" t="str">
        <f>IF(ABS(moras__2[[#This Row],[Z-Score de edad]])&gt;1.96, "Atípico","Normal")</f>
        <v>Normal</v>
      </c>
      <c r="L2203">
        <f>(moras__2[[#This Row],[SALARIO]]-AVERAGE(C:C)) / _xlfn.STDEV.P(C:C)</f>
        <v>-0.34625345817828257</v>
      </c>
      <c r="M2203" t="str">
        <f>IF(ABS(moras__2[[#This Row],[Z-Score de salario]])&gt;1.96, "Atípico", "Normal")</f>
        <v>Normal</v>
      </c>
      <c r="N2203" s="5">
        <f t="shared" si="102"/>
        <v>376750</v>
      </c>
      <c r="O2203" s="5">
        <f t="shared" si="103"/>
        <v>24</v>
      </c>
      <c r="P2203" s="5" t="str">
        <f t="shared" si="104"/>
        <v>ASALARIADO</v>
      </c>
      <c r="Q2203" s="5" t="e">
        <f ca="1">IF($H2203="SI", $O2203, _xludf.NA())</f>
        <v>#NAME?</v>
      </c>
      <c r="R2203" s="5">
        <f>IF($H2203="NO",$O2203, _xludf.NA())</f>
        <v>24</v>
      </c>
      <c r="S2203" s="5" t="e">
        <f ca="1">IF($H2203="SI",$N2203, _xludf.NA())</f>
        <v>#NAME?</v>
      </c>
      <c r="T2203" s="5">
        <f>IF($H2203="NO",$N2203, _xludf.NA())</f>
        <v>376750</v>
      </c>
    </row>
    <row r="2204" spans="1:20" x14ac:dyDescent="0.3">
      <c r="A2204">
        <v>2203</v>
      </c>
      <c r="B2204" t="s">
        <v>9</v>
      </c>
      <c r="C2204">
        <v>50000</v>
      </c>
      <c r="D2204" t="s">
        <v>10</v>
      </c>
      <c r="E2204" t="s">
        <v>16</v>
      </c>
      <c r="F2204" t="s">
        <v>12</v>
      </c>
      <c r="G2204" t="s">
        <v>12</v>
      </c>
      <c r="H2204" t="s">
        <v>13</v>
      </c>
      <c r="I2204">
        <v>34</v>
      </c>
      <c r="J2204">
        <f>(moras__2[[#This Row],[EDAD]]-AVERAGE(I:I))/ _xlfn.STDEV.P(I:I)</f>
        <v>-0.55804866499520445</v>
      </c>
      <c r="K2204" t="str">
        <f>IF(ABS(moras__2[[#This Row],[Z-Score de edad]])&gt;1.96, "Atípico","Normal")</f>
        <v>Normal</v>
      </c>
      <c r="L2204">
        <f>(moras__2[[#This Row],[SALARIO]]-AVERAGE(C:C)) / _xlfn.STDEV.P(C:C)</f>
        <v>-0.74919023396520668</v>
      </c>
      <c r="M2204" t="str">
        <f>IF(ABS(moras__2[[#This Row],[Z-Score de salario]])&gt;1.96, "Atípico", "Normal")</f>
        <v>Normal</v>
      </c>
      <c r="N2204" s="5">
        <f t="shared" si="102"/>
        <v>50000</v>
      </c>
      <c r="O2204" s="5">
        <f t="shared" si="103"/>
        <v>34</v>
      </c>
      <c r="P2204" s="5" t="str">
        <f t="shared" si="104"/>
        <v>ASALARIADO</v>
      </c>
      <c r="Q2204" s="5" t="e">
        <f ca="1">IF($H2204="SI", $O2204, _xludf.NA())</f>
        <v>#NAME?</v>
      </c>
      <c r="R2204" s="5">
        <f>IF($H2204="NO",$O2204, _xludf.NA())</f>
        <v>34</v>
      </c>
      <c r="S2204" s="5" t="e">
        <f ca="1">IF($H2204="SI",$N2204, _xludf.NA())</f>
        <v>#NAME?</v>
      </c>
      <c r="T2204" s="5">
        <f>IF($H2204="NO",$N2204, _xludf.NA())</f>
        <v>50000</v>
      </c>
    </row>
    <row r="2205" spans="1:20" x14ac:dyDescent="0.3">
      <c r="A2205">
        <v>2204</v>
      </c>
      <c r="B2205" t="s">
        <v>15</v>
      </c>
      <c r="C2205">
        <v>278030</v>
      </c>
      <c r="D2205" t="s">
        <v>19</v>
      </c>
      <c r="E2205" t="s">
        <v>16</v>
      </c>
      <c r="F2205" t="s">
        <v>12</v>
      </c>
      <c r="G2205" t="s">
        <v>13</v>
      </c>
      <c r="H2205" t="s">
        <v>13</v>
      </c>
      <c r="I2205">
        <v>51</v>
      </c>
      <c r="J2205">
        <f>(moras__2[[#This Row],[EDAD]]-AVERAGE(I:I))/ _xlfn.STDEV.P(I:I)</f>
        <v>0.64185201442864925</v>
      </c>
      <c r="K2205" t="str">
        <f>IF(ABS(moras__2[[#This Row],[Z-Score de edad]])&gt;1.96, "Atípico","Normal")</f>
        <v>Normal</v>
      </c>
      <c r="L2205">
        <f>(moras__2[[#This Row],[SALARIO]]-AVERAGE(C:C)) / _xlfn.STDEV.P(C:C)</f>
        <v>-0.46799154082766331</v>
      </c>
      <c r="M2205" t="str">
        <f>IF(ABS(moras__2[[#This Row],[Z-Score de salario]])&gt;1.96, "Atípico", "Normal")</f>
        <v>Normal</v>
      </c>
      <c r="N2205" s="5">
        <f t="shared" si="102"/>
        <v>278030</v>
      </c>
      <c r="O2205" s="5">
        <f t="shared" si="103"/>
        <v>51</v>
      </c>
      <c r="P2205" s="5" t="str">
        <f t="shared" si="104"/>
        <v>CONVENIOS ESPECIALES DE TRABAJADORES INDEPENDIENTES</v>
      </c>
      <c r="Q2205" s="5" t="e">
        <f ca="1">IF($H2205="SI", $O2205, _xludf.NA())</f>
        <v>#NAME?</v>
      </c>
      <c r="R2205" s="5">
        <f>IF($H2205="NO",$O2205, _xludf.NA())</f>
        <v>51</v>
      </c>
      <c r="S2205" s="5" t="e">
        <f ca="1">IF($H2205="SI",$N2205, _xludf.NA())</f>
        <v>#NAME?</v>
      </c>
      <c r="T2205" s="5">
        <f>IF($H2205="NO",$N2205, _xludf.NA())</f>
        <v>278030</v>
      </c>
    </row>
    <row r="2206" spans="1:20" x14ac:dyDescent="0.3">
      <c r="A2206">
        <v>2205</v>
      </c>
      <c r="B2206" t="s">
        <v>9</v>
      </c>
      <c r="C2206">
        <v>305704</v>
      </c>
      <c r="D2206" t="s">
        <v>17</v>
      </c>
      <c r="E2206" t="s">
        <v>16</v>
      </c>
      <c r="F2206" t="s">
        <v>13</v>
      </c>
      <c r="G2206" t="s">
        <v>13</v>
      </c>
      <c r="H2206" t="s">
        <v>13</v>
      </c>
      <c r="I2206">
        <v>40</v>
      </c>
      <c r="J2206">
        <f>(moras__2[[#This Row],[EDAD]]-AVERAGE(I:I))/ _xlfn.STDEV.P(I:I)</f>
        <v>-0.13455430755149136</v>
      </c>
      <c r="K2206" t="str">
        <f>IF(ABS(moras__2[[#This Row],[Z-Score de edad]])&gt;1.96, "Atípico","Normal")</f>
        <v>Normal</v>
      </c>
      <c r="L2206">
        <f>(moras__2[[#This Row],[SALARIO]]-AVERAGE(C:C)) / _xlfn.STDEV.P(C:C)</f>
        <v>-0.43386492312872732</v>
      </c>
      <c r="M2206" t="str">
        <f>IF(ABS(moras__2[[#This Row],[Z-Score de salario]])&gt;1.96, "Atípico", "Normal")</f>
        <v>Normal</v>
      </c>
      <c r="N2206" s="5">
        <f t="shared" si="102"/>
        <v>305704</v>
      </c>
      <c r="O2206" s="5">
        <f t="shared" si="103"/>
        <v>40</v>
      </c>
      <c r="P2206" s="5" t="str">
        <f t="shared" si="104"/>
        <v>ASEGURADO VOLUNTARIO</v>
      </c>
      <c r="Q2206" s="5" t="e">
        <f ca="1">IF($H2206="SI", $O2206, _xludf.NA())</f>
        <v>#NAME?</v>
      </c>
      <c r="R2206" s="5">
        <f>IF($H2206="NO",$O2206, _xludf.NA())</f>
        <v>40</v>
      </c>
      <c r="S2206" s="5" t="e">
        <f ca="1">IF($H2206="SI",$N2206, _xludf.NA())</f>
        <v>#NAME?</v>
      </c>
      <c r="T2206" s="5">
        <f>IF($H2206="NO",$N2206, _xludf.NA())</f>
        <v>305704</v>
      </c>
    </row>
    <row r="2207" spans="1:20" x14ac:dyDescent="0.3">
      <c r="A2207">
        <v>2206</v>
      </c>
      <c r="B2207" t="s">
        <v>15</v>
      </c>
      <c r="C2207">
        <v>719271.8</v>
      </c>
      <c r="D2207" t="s">
        <v>14</v>
      </c>
      <c r="E2207" t="s">
        <v>11</v>
      </c>
      <c r="F2207" t="s">
        <v>12</v>
      </c>
      <c r="G2207" t="s">
        <v>13</v>
      </c>
      <c r="H2207" t="s">
        <v>13</v>
      </c>
      <c r="I2207">
        <v>81</v>
      </c>
      <c r="J2207">
        <f>(moras__2[[#This Row],[EDAD]]-AVERAGE(I:I))/ _xlfn.STDEV.P(I:I)</f>
        <v>2.7593238016472146</v>
      </c>
      <c r="K2207" t="str">
        <f>IF(ABS(moras__2[[#This Row],[Z-Score de edad]])&gt;1.96, "Atípico","Normal")</f>
        <v>Atípico</v>
      </c>
      <c r="L2207">
        <f>(moras__2[[#This Row],[SALARIO]]-AVERAGE(C:C)) / _xlfn.STDEV.P(C:C)</f>
        <v>7.6132554763519045E-2</v>
      </c>
      <c r="M2207" t="str">
        <f>IF(ABS(moras__2[[#This Row],[Z-Score de salario]])&gt;1.96, "Atípico", "Normal")</f>
        <v>Normal</v>
      </c>
      <c r="N2207" s="5">
        <f t="shared" si="102"/>
        <v>719271.8</v>
      </c>
      <c r="O2207" s="5">
        <f t="shared" si="103"/>
        <v>81</v>
      </c>
      <c r="P2207" s="5" t="str">
        <f t="shared" si="104"/>
        <v>PENSIONADOS EN SU PROPIO SISTEMA</v>
      </c>
      <c r="Q2207" s="5" t="e">
        <f ca="1">IF($H2207="SI", $O2207, _xludf.NA())</f>
        <v>#NAME?</v>
      </c>
      <c r="R2207" s="5">
        <f>IF($H2207="NO",$O2207, _xludf.NA())</f>
        <v>81</v>
      </c>
      <c r="S2207" s="5" t="e">
        <f ca="1">IF($H2207="SI",$N2207, _xludf.NA())</f>
        <v>#NAME?</v>
      </c>
      <c r="T2207" s="5">
        <f>IF($H2207="NO",$N2207, _xludf.NA())</f>
        <v>719271.8</v>
      </c>
    </row>
    <row r="2208" spans="1:20" x14ac:dyDescent="0.3">
      <c r="A2208">
        <v>2207</v>
      </c>
      <c r="B2208" t="s">
        <v>15</v>
      </c>
      <c r="C2208">
        <v>1111989</v>
      </c>
      <c r="D2208" t="s">
        <v>10</v>
      </c>
      <c r="E2208" t="s">
        <v>11</v>
      </c>
      <c r="F2208" t="s">
        <v>12</v>
      </c>
      <c r="G2208" t="s">
        <v>13</v>
      </c>
      <c r="H2208" t="s">
        <v>12</v>
      </c>
      <c r="I2208">
        <v>53</v>
      </c>
      <c r="J2208">
        <f>(moras__2[[#This Row],[EDAD]]-AVERAGE(I:I))/ _xlfn.STDEV.P(I:I)</f>
        <v>0.78301680024322029</v>
      </c>
      <c r="K2208" t="str">
        <f>IF(ABS(moras__2[[#This Row],[Z-Score de edad]])&gt;1.96, "Atípico","Normal")</f>
        <v>Normal</v>
      </c>
      <c r="L2208">
        <f>(moras__2[[#This Row],[SALARIO]]-AVERAGE(C:C)) / _xlfn.STDEV.P(C:C)</f>
        <v>0.56041779535745517</v>
      </c>
      <c r="M2208" t="str">
        <f>IF(ABS(moras__2[[#This Row],[Z-Score de salario]])&gt;1.96, "Atípico", "Normal")</f>
        <v>Normal</v>
      </c>
      <c r="N2208" s="5">
        <f t="shared" si="102"/>
        <v>1111989</v>
      </c>
      <c r="O2208" s="5">
        <f t="shared" si="103"/>
        <v>53</v>
      </c>
      <c r="P2208" s="5" t="str">
        <f t="shared" si="104"/>
        <v>ASALARIADO</v>
      </c>
      <c r="Q2208" s="5">
        <f>IF($H2208="SI", $O2208, _xludf.NA())</f>
        <v>53</v>
      </c>
      <c r="R2208" s="5" t="e">
        <f ca="1">IF($H2208="NO",$O2208, _xludf.NA())</f>
        <v>#NAME?</v>
      </c>
      <c r="S2208" s="5">
        <f>IF($H2208="SI",$N2208, _xludf.NA())</f>
        <v>1111989</v>
      </c>
      <c r="T2208" s="5" t="e">
        <f ca="1">IF($H2208="NO",$N2208, _xludf.NA())</f>
        <v>#NAME?</v>
      </c>
    </row>
    <row r="2209" spans="1:20" x14ac:dyDescent="0.3">
      <c r="A2209">
        <v>2208</v>
      </c>
      <c r="B2209" t="s">
        <v>15</v>
      </c>
      <c r="C2209">
        <v>1214632</v>
      </c>
      <c r="D2209" t="s">
        <v>10</v>
      </c>
      <c r="E2209" t="s">
        <v>11</v>
      </c>
      <c r="F2209" t="s">
        <v>12</v>
      </c>
      <c r="G2209" t="s">
        <v>13</v>
      </c>
      <c r="H2209" t="s">
        <v>12</v>
      </c>
      <c r="I2209">
        <v>57</v>
      </c>
      <c r="J2209">
        <f>(moras__2[[#This Row],[EDAD]]-AVERAGE(I:I))/ _xlfn.STDEV.P(I:I)</f>
        <v>1.0653463718723624</v>
      </c>
      <c r="K2209" t="str">
        <f>IF(ABS(moras__2[[#This Row],[Z-Score de edad]])&gt;1.96, "Atípico","Normal")</f>
        <v>Normal</v>
      </c>
      <c r="L2209">
        <f>(moras__2[[#This Row],[SALARIO]]-AVERAGE(C:C)) / _xlfn.STDEV.P(C:C)</f>
        <v>0.68699358564696467</v>
      </c>
      <c r="M2209" t="str">
        <f>IF(ABS(moras__2[[#This Row],[Z-Score de salario]])&gt;1.96, "Atípico", "Normal")</f>
        <v>Normal</v>
      </c>
      <c r="N2209" s="5">
        <f t="shared" si="102"/>
        <v>1214632</v>
      </c>
      <c r="O2209" s="5">
        <f t="shared" si="103"/>
        <v>57</v>
      </c>
      <c r="P2209" s="5" t="str">
        <f t="shared" si="104"/>
        <v>ASALARIADO</v>
      </c>
      <c r="Q2209" s="5">
        <f>IF($H2209="SI", $O2209, _xludf.NA())</f>
        <v>57</v>
      </c>
      <c r="R2209" s="5" t="e">
        <f ca="1">IF($H2209="NO",$O2209, _xludf.NA())</f>
        <v>#NAME?</v>
      </c>
      <c r="S2209" s="5">
        <f>IF($H2209="SI",$N2209, _xludf.NA())</f>
        <v>1214632</v>
      </c>
      <c r="T2209" s="5" t="e">
        <f ca="1">IF($H2209="NO",$N2209, _xludf.NA())</f>
        <v>#NAME?</v>
      </c>
    </row>
    <row r="2210" spans="1:20" x14ac:dyDescent="0.3">
      <c r="A2210">
        <v>2209</v>
      </c>
      <c r="B2210" t="s">
        <v>15</v>
      </c>
      <c r="C2210">
        <v>550000</v>
      </c>
      <c r="D2210" t="s">
        <v>10</v>
      </c>
      <c r="E2210" t="s">
        <v>16</v>
      </c>
      <c r="F2210" t="s">
        <v>12</v>
      </c>
      <c r="G2210" t="s">
        <v>13</v>
      </c>
      <c r="H2210" t="s">
        <v>13</v>
      </c>
      <c r="I2210">
        <v>31</v>
      </c>
      <c r="J2210">
        <f>(moras__2[[#This Row],[EDAD]]-AVERAGE(I:I))/ _xlfn.STDEV.P(I:I)</f>
        <v>-0.769795843717061</v>
      </c>
      <c r="K2210" t="str">
        <f>IF(ABS(moras__2[[#This Row],[Z-Score de edad]])&gt;1.96, "Atípico","Normal")</f>
        <v>Normal</v>
      </c>
      <c r="L2210">
        <f>(moras__2[[#This Row],[SALARIO]]-AVERAGE(C:C)) / _xlfn.STDEV.P(C:C)</f>
        <v>-0.13260756252385381</v>
      </c>
      <c r="M2210" t="str">
        <f>IF(ABS(moras__2[[#This Row],[Z-Score de salario]])&gt;1.96, "Atípico", "Normal")</f>
        <v>Normal</v>
      </c>
      <c r="N2210" s="5">
        <f t="shared" si="102"/>
        <v>550000</v>
      </c>
      <c r="O2210" s="5">
        <f t="shared" si="103"/>
        <v>31</v>
      </c>
      <c r="P2210" s="5" t="str">
        <f t="shared" si="104"/>
        <v>ASALARIADO</v>
      </c>
      <c r="Q2210" s="5" t="e">
        <f ca="1">IF($H2210="SI", $O2210, _xludf.NA())</f>
        <v>#NAME?</v>
      </c>
      <c r="R2210" s="5">
        <f>IF($H2210="NO",$O2210, _xludf.NA())</f>
        <v>31</v>
      </c>
      <c r="S2210" s="5" t="e">
        <f ca="1">IF($H2210="SI",$N2210, _xludf.NA())</f>
        <v>#NAME?</v>
      </c>
      <c r="T2210" s="5">
        <f>IF($H2210="NO",$N2210, _xludf.NA())</f>
        <v>550000</v>
      </c>
    </row>
    <row r="2211" spans="1:20" x14ac:dyDescent="0.3">
      <c r="A2211">
        <v>2210</v>
      </c>
      <c r="B2211" t="s">
        <v>9</v>
      </c>
      <c r="C2211">
        <v>721187.76</v>
      </c>
      <c r="D2211" t="s">
        <v>10</v>
      </c>
      <c r="E2211" t="s">
        <v>11</v>
      </c>
      <c r="F2211" t="s">
        <v>12</v>
      </c>
      <c r="G2211" t="s">
        <v>13</v>
      </c>
      <c r="H2211" t="s">
        <v>13</v>
      </c>
      <c r="I2211">
        <v>49</v>
      </c>
      <c r="J2211">
        <f>(moras__2[[#This Row],[EDAD]]-AVERAGE(I:I))/ _xlfn.STDEV.P(I:I)</f>
        <v>0.50068722861407822</v>
      </c>
      <c r="K2211" t="str">
        <f>IF(ABS(moras__2[[#This Row],[Z-Score de edad]])&gt;1.96, "Atípico","Normal")</f>
        <v>Normal</v>
      </c>
      <c r="L2211">
        <f>(moras__2[[#This Row],[SALARIO]]-AVERAGE(C:C)) / _xlfn.STDEV.P(C:C)</f>
        <v>7.8495250233868552E-2</v>
      </c>
      <c r="M2211" t="str">
        <f>IF(ABS(moras__2[[#This Row],[Z-Score de salario]])&gt;1.96, "Atípico", "Normal")</f>
        <v>Normal</v>
      </c>
      <c r="N2211" s="5">
        <f t="shared" si="102"/>
        <v>721187.76</v>
      </c>
      <c r="O2211" s="5">
        <f t="shared" si="103"/>
        <v>49</v>
      </c>
      <c r="P2211" s="5" t="str">
        <f t="shared" si="104"/>
        <v>ASALARIADO</v>
      </c>
      <c r="Q2211" s="5" t="e">
        <f ca="1">IF($H2211="SI", $O2211, _xludf.NA())</f>
        <v>#NAME?</v>
      </c>
      <c r="R2211" s="5">
        <f>IF($H2211="NO",$O2211, _xludf.NA())</f>
        <v>49</v>
      </c>
      <c r="S2211" s="5" t="e">
        <f ca="1">IF($H2211="SI",$N2211, _xludf.NA())</f>
        <v>#NAME?</v>
      </c>
      <c r="T2211" s="5">
        <f>IF($H2211="NO",$N2211, _xludf.NA())</f>
        <v>721187.76</v>
      </c>
    </row>
    <row r="2212" spans="1:20" x14ac:dyDescent="0.3">
      <c r="A2212">
        <v>2211</v>
      </c>
      <c r="B2212" t="s">
        <v>9</v>
      </c>
      <c r="C2212">
        <v>333500</v>
      </c>
      <c r="D2212" t="s">
        <v>10</v>
      </c>
      <c r="E2212" t="s">
        <v>16</v>
      </c>
      <c r="F2212" t="s">
        <v>12</v>
      </c>
      <c r="G2212" t="s">
        <v>13</v>
      </c>
      <c r="H2212" t="s">
        <v>13</v>
      </c>
      <c r="I2212">
        <v>41</v>
      </c>
      <c r="J2212">
        <f>(moras__2[[#This Row],[EDAD]]-AVERAGE(I:I))/ _xlfn.STDEV.P(I:I)</f>
        <v>-6.397191464420586E-2</v>
      </c>
      <c r="K2212" t="str">
        <f>IF(ABS(moras__2[[#This Row],[Z-Score de edad]])&gt;1.96, "Atípico","Normal")</f>
        <v>Normal</v>
      </c>
      <c r="L2212">
        <f>(moras__2[[#This Row],[SALARIO]]-AVERAGE(C:C)) / _xlfn.STDEV.P(C:C)</f>
        <v>-0.39958785925795959</v>
      </c>
      <c r="M2212" t="str">
        <f>IF(ABS(moras__2[[#This Row],[Z-Score de salario]])&gt;1.96, "Atípico", "Normal")</f>
        <v>Normal</v>
      </c>
      <c r="N2212" s="5">
        <f t="shared" si="102"/>
        <v>333500</v>
      </c>
      <c r="O2212" s="5">
        <f t="shared" si="103"/>
        <v>41</v>
      </c>
      <c r="P2212" s="5" t="str">
        <f t="shared" si="104"/>
        <v>ASALARIADO</v>
      </c>
      <c r="Q2212" s="5" t="e">
        <f ca="1">IF($H2212="SI", $O2212, _xludf.NA())</f>
        <v>#NAME?</v>
      </c>
      <c r="R2212" s="5">
        <f>IF($H2212="NO",$O2212, _xludf.NA())</f>
        <v>41</v>
      </c>
      <c r="S2212" s="5" t="e">
        <f ca="1">IF($H2212="SI",$N2212, _xludf.NA())</f>
        <v>#NAME?</v>
      </c>
      <c r="T2212" s="5">
        <f>IF($H2212="NO",$N2212, _xludf.NA())</f>
        <v>333500</v>
      </c>
    </row>
    <row r="2213" spans="1:20" x14ac:dyDescent="0.3">
      <c r="A2213">
        <v>2212</v>
      </c>
      <c r="B2213" t="s">
        <v>9</v>
      </c>
      <c r="C2213">
        <v>1371326</v>
      </c>
      <c r="D2213" t="s">
        <v>10</v>
      </c>
      <c r="E2213" t="s">
        <v>11</v>
      </c>
      <c r="F2213" t="s">
        <v>12</v>
      </c>
      <c r="G2213" t="s">
        <v>13</v>
      </c>
      <c r="H2213" t="s">
        <v>13</v>
      </c>
      <c r="I2213">
        <v>51</v>
      </c>
      <c r="J2213">
        <f>(moras__2[[#This Row],[EDAD]]-AVERAGE(I:I))/ _xlfn.STDEV.P(I:I)</f>
        <v>0.64185201442864925</v>
      </c>
      <c r="K2213" t="str">
        <f>IF(ABS(moras__2[[#This Row],[Z-Score de edad]])&gt;1.96, "Atípico","Normal")</f>
        <v>Normal</v>
      </c>
      <c r="L2213">
        <f>(moras__2[[#This Row],[SALARIO]]-AVERAGE(C:C)) / _xlfn.STDEV.P(C:C)</f>
        <v>0.88022319588462739</v>
      </c>
      <c r="M2213" t="str">
        <f>IF(ABS(moras__2[[#This Row],[Z-Score de salario]])&gt;1.96, "Atípico", "Normal")</f>
        <v>Normal</v>
      </c>
      <c r="N2213" s="5">
        <f t="shared" si="102"/>
        <v>1371326</v>
      </c>
      <c r="O2213" s="5">
        <f t="shared" si="103"/>
        <v>51</v>
      </c>
      <c r="P2213" s="5" t="str">
        <f t="shared" si="104"/>
        <v>ASALARIADO</v>
      </c>
      <c r="Q2213" s="5" t="e">
        <f ca="1">IF($H2213="SI", $O2213, _xludf.NA())</f>
        <v>#NAME?</v>
      </c>
      <c r="R2213" s="5">
        <f>IF($H2213="NO",$O2213, _xludf.NA())</f>
        <v>51</v>
      </c>
      <c r="S2213" s="5" t="e">
        <f ca="1">IF($H2213="SI",$N2213, _xludf.NA())</f>
        <v>#NAME?</v>
      </c>
      <c r="T2213" s="5">
        <f>IF($H2213="NO",$N2213, _xludf.NA())</f>
        <v>1371326</v>
      </c>
    </row>
    <row r="2214" spans="1:20" x14ac:dyDescent="0.3">
      <c r="A2214">
        <v>2213</v>
      </c>
      <c r="B2214" t="s">
        <v>15</v>
      </c>
      <c r="C2214">
        <v>619970</v>
      </c>
      <c r="D2214" t="s">
        <v>18</v>
      </c>
      <c r="E2214" t="s">
        <v>16</v>
      </c>
      <c r="F2214" t="s">
        <v>12</v>
      </c>
      <c r="G2214" t="s">
        <v>13</v>
      </c>
      <c r="H2214" t="s">
        <v>13</v>
      </c>
      <c r="I2214">
        <v>53</v>
      </c>
      <c r="J2214">
        <f>(moras__2[[#This Row],[EDAD]]-AVERAGE(I:I))/ _xlfn.STDEV.P(I:I)</f>
        <v>0.78301680024322029</v>
      </c>
      <c r="K2214" t="str">
        <f>IF(ABS(moras__2[[#This Row],[Z-Score de edad]])&gt;1.96, "Atípico","Normal")</f>
        <v>Normal</v>
      </c>
      <c r="L2214">
        <f>(moras__2[[#This Row],[SALARIO]]-AVERAGE(C:C)) / _xlfn.STDEV.P(C:C)</f>
        <v>-4.6322983482350887E-2</v>
      </c>
      <c r="M2214" t="str">
        <f>IF(ABS(moras__2[[#This Row],[Z-Score de salario]])&gt;1.96, "Atípico", "Normal")</f>
        <v>Normal</v>
      </c>
      <c r="N2214" s="5">
        <f t="shared" si="102"/>
        <v>619970</v>
      </c>
      <c r="O2214" s="5">
        <f t="shared" si="103"/>
        <v>53</v>
      </c>
      <c r="P2214" s="5" t="str">
        <f t="shared" si="104"/>
        <v>TRABAJADOR INDEPENDIENTE</v>
      </c>
      <c r="Q2214" s="5" t="e">
        <f ca="1">IF($H2214="SI", $O2214, _xludf.NA())</f>
        <v>#NAME?</v>
      </c>
      <c r="R2214" s="5">
        <f>IF($H2214="NO",$O2214, _xludf.NA())</f>
        <v>53</v>
      </c>
      <c r="S2214" s="5" t="e">
        <f ca="1">IF($H2214="SI",$N2214, _xludf.NA())</f>
        <v>#NAME?</v>
      </c>
      <c r="T2214" s="5">
        <f>IF($H2214="NO",$N2214, _xludf.NA())</f>
        <v>619970</v>
      </c>
    </row>
    <row r="2215" spans="1:20" x14ac:dyDescent="0.3">
      <c r="A2215">
        <v>2214</v>
      </c>
      <c r="B2215" t="s">
        <v>9</v>
      </c>
      <c r="C2215">
        <v>361811</v>
      </c>
      <c r="D2215" t="s">
        <v>18</v>
      </c>
      <c r="E2215" t="s">
        <v>16</v>
      </c>
      <c r="F2215" t="s">
        <v>12</v>
      </c>
      <c r="G2215" t="s">
        <v>13</v>
      </c>
      <c r="H2215" t="s">
        <v>12</v>
      </c>
      <c r="I2215">
        <v>44</v>
      </c>
      <c r="J2215">
        <f>(moras__2[[#This Row],[EDAD]]-AVERAGE(I:I))/ _xlfn.STDEV.P(I:I)</f>
        <v>0.14777526407765068</v>
      </c>
      <c r="K2215" t="str">
        <f>IF(ABS(moras__2[[#This Row],[Z-Score de edad]])&gt;1.96, "Atípico","Normal")</f>
        <v>Normal</v>
      </c>
      <c r="L2215">
        <f>(moras__2[[#This Row],[SALARIO]]-AVERAGE(C:C)) / _xlfn.STDEV.P(C:C)</f>
        <v>-0.36467571523560732</v>
      </c>
      <c r="M2215" t="str">
        <f>IF(ABS(moras__2[[#This Row],[Z-Score de salario]])&gt;1.96, "Atípico", "Normal")</f>
        <v>Normal</v>
      </c>
      <c r="N2215" s="5">
        <f t="shared" si="102"/>
        <v>361811</v>
      </c>
      <c r="O2215" s="5">
        <f t="shared" si="103"/>
        <v>44</v>
      </c>
      <c r="P2215" s="5" t="str">
        <f t="shared" si="104"/>
        <v>TRABAJADOR INDEPENDIENTE</v>
      </c>
      <c r="Q2215" s="5">
        <f>IF($H2215="SI", $O2215, _xludf.NA())</f>
        <v>44</v>
      </c>
      <c r="R2215" s="5" t="e">
        <f ca="1">IF($H2215="NO",$O2215, _xludf.NA())</f>
        <v>#NAME?</v>
      </c>
      <c r="S2215" s="5">
        <f>IF($H2215="SI",$N2215, _xludf.NA())</f>
        <v>361811</v>
      </c>
      <c r="T2215" s="5" t="e">
        <f ca="1">IF($H2215="NO",$N2215, _xludf.NA())</f>
        <v>#NAME?</v>
      </c>
    </row>
    <row r="2216" spans="1:20" x14ac:dyDescent="0.3">
      <c r="A2216">
        <v>2215</v>
      </c>
      <c r="B2216" t="s">
        <v>15</v>
      </c>
      <c r="C2216">
        <v>2329738.04</v>
      </c>
      <c r="D2216" t="s">
        <v>10</v>
      </c>
      <c r="E2216" t="s">
        <v>11</v>
      </c>
      <c r="F2216" t="s">
        <v>12</v>
      </c>
      <c r="G2216" t="s">
        <v>13</v>
      </c>
      <c r="H2216" t="s">
        <v>13</v>
      </c>
      <c r="I2216">
        <v>59</v>
      </c>
      <c r="J2216">
        <f>(moras__2[[#This Row],[EDAD]]-AVERAGE(I:I))/ _xlfn.STDEV.P(I:I)</f>
        <v>1.2065111576869334</v>
      </c>
      <c r="K2216" t="str">
        <f>IF(ABS(moras__2[[#This Row],[Z-Score de edad]])&gt;1.96, "Atípico","Normal")</f>
        <v>Normal</v>
      </c>
      <c r="L2216">
        <f>(moras__2[[#This Row],[SALARIO]]-AVERAGE(C:C)) / _xlfn.STDEV.P(C:C)</f>
        <v>2.0621037078141411</v>
      </c>
      <c r="M2216" t="str">
        <f>IF(ABS(moras__2[[#This Row],[Z-Score de salario]])&gt;1.96, "Atípico", "Normal")</f>
        <v>Atípico</v>
      </c>
      <c r="N2216" s="5">
        <f t="shared" si="102"/>
        <v>2329738.04</v>
      </c>
      <c r="O2216" s="5">
        <f t="shared" si="103"/>
        <v>59</v>
      </c>
      <c r="P2216" s="5" t="str">
        <f t="shared" si="104"/>
        <v>ASALARIADO</v>
      </c>
      <c r="Q2216" s="5" t="e">
        <f ca="1">IF($H2216="SI", $O2216, _xludf.NA())</f>
        <v>#NAME?</v>
      </c>
      <c r="R2216" s="5">
        <f>IF($H2216="NO",$O2216, _xludf.NA())</f>
        <v>59</v>
      </c>
      <c r="S2216" s="5" t="e">
        <f ca="1">IF($H2216="SI",$N2216, _xludf.NA())</f>
        <v>#NAME?</v>
      </c>
      <c r="T2216" s="5">
        <f>IF($H2216="NO",$N2216, _xludf.NA())</f>
        <v>2329738.04</v>
      </c>
    </row>
    <row r="2217" spans="1:20" x14ac:dyDescent="0.3">
      <c r="A2217">
        <v>2216</v>
      </c>
      <c r="B2217" t="s">
        <v>15</v>
      </c>
      <c r="C2217">
        <v>343085</v>
      </c>
      <c r="D2217" t="s">
        <v>18</v>
      </c>
      <c r="E2217" t="s">
        <v>16</v>
      </c>
      <c r="F2217" t="s">
        <v>12</v>
      </c>
      <c r="G2217" t="s">
        <v>13</v>
      </c>
      <c r="H2217" t="s">
        <v>13</v>
      </c>
      <c r="I2217">
        <v>42</v>
      </c>
      <c r="J2217">
        <f>(moras__2[[#This Row],[EDAD]]-AVERAGE(I:I))/ _xlfn.STDEV.P(I:I)</f>
        <v>6.6104782630796582E-3</v>
      </c>
      <c r="K2217" t="str">
        <f>IF(ABS(moras__2[[#This Row],[Z-Score de edad]])&gt;1.96, "Atípico","Normal")</f>
        <v>Normal</v>
      </c>
      <c r="L2217">
        <f>(moras__2[[#This Row],[SALARIO]]-AVERAGE(C:C)) / _xlfn.STDEV.P(C:C)</f>
        <v>-0.38776796944642888</v>
      </c>
      <c r="M2217" t="str">
        <f>IF(ABS(moras__2[[#This Row],[Z-Score de salario]])&gt;1.96, "Atípico", "Normal")</f>
        <v>Normal</v>
      </c>
      <c r="N2217" s="5">
        <f t="shared" si="102"/>
        <v>343085</v>
      </c>
      <c r="O2217" s="5">
        <f t="shared" si="103"/>
        <v>42</v>
      </c>
      <c r="P2217" s="5" t="str">
        <f t="shared" si="104"/>
        <v>TRABAJADOR INDEPENDIENTE</v>
      </c>
      <c r="Q2217" s="5" t="e">
        <f ca="1">IF($H2217="SI", $O2217, _xludf.NA())</f>
        <v>#NAME?</v>
      </c>
      <c r="R2217" s="5">
        <f>IF($H2217="NO",$O2217, _xludf.NA())</f>
        <v>42</v>
      </c>
      <c r="S2217" s="5" t="e">
        <f ca="1">IF($H2217="SI",$N2217, _xludf.NA())</f>
        <v>#NAME?</v>
      </c>
      <c r="T2217" s="5">
        <f>IF($H2217="NO",$N2217, _xludf.NA())</f>
        <v>343085</v>
      </c>
    </row>
    <row r="2218" spans="1:20" x14ac:dyDescent="0.3">
      <c r="A2218">
        <v>2217</v>
      </c>
      <c r="B2218" t="s">
        <v>15</v>
      </c>
      <c r="C2218">
        <v>1029228</v>
      </c>
      <c r="D2218" t="s">
        <v>10</v>
      </c>
      <c r="E2218" t="s">
        <v>11</v>
      </c>
      <c r="F2218" t="s">
        <v>12</v>
      </c>
      <c r="G2218" t="s">
        <v>13</v>
      </c>
      <c r="H2218" t="s">
        <v>13</v>
      </c>
      <c r="I2218">
        <v>38</v>
      </c>
      <c r="J2218">
        <f>(moras__2[[#This Row],[EDAD]]-AVERAGE(I:I))/ _xlfn.STDEV.P(I:I)</f>
        <v>-0.27571909336606237</v>
      </c>
      <c r="K2218" t="str">
        <f>IF(ABS(moras__2[[#This Row],[Z-Score de edad]])&gt;1.96, "Atípico","Normal")</f>
        <v>Normal</v>
      </c>
      <c r="L2218">
        <f>(moras__2[[#This Row],[SALARIO]]-AVERAGE(C:C)) / _xlfn.STDEV.P(C:C)</f>
        <v>0.45835979841513952</v>
      </c>
      <c r="M2218" t="str">
        <f>IF(ABS(moras__2[[#This Row],[Z-Score de salario]])&gt;1.96, "Atípico", "Normal")</f>
        <v>Normal</v>
      </c>
      <c r="N2218" s="5">
        <f t="shared" si="102"/>
        <v>1029228</v>
      </c>
      <c r="O2218" s="5">
        <f t="shared" si="103"/>
        <v>38</v>
      </c>
      <c r="P2218" s="5" t="str">
        <f t="shared" si="104"/>
        <v>ASALARIADO</v>
      </c>
      <c r="Q2218" s="5" t="e">
        <f ca="1">IF($H2218="SI", $O2218, _xludf.NA())</f>
        <v>#NAME?</v>
      </c>
      <c r="R2218" s="5">
        <f>IF($H2218="NO",$O2218, _xludf.NA())</f>
        <v>38</v>
      </c>
      <c r="S2218" s="5" t="e">
        <f ca="1">IF($H2218="SI",$N2218, _xludf.NA())</f>
        <v>#NAME?</v>
      </c>
      <c r="T2218" s="5">
        <f>IF($H2218="NO",$N2218, _xludf.NA())</f>
        <v>1029228</v>
      </c>
    </row>
    <row r="2219" spans="1:20" x14ac:dyDescent="0.3">
      <c r="A2219">
        <v>2218</v>
      </c>
      <c r="B2219" t="s">
        <v>15</v>
      </c>
      <c r="C2219">
        <v>2725702</v>
      </c>
      <c r="D2219" t="s">
        <v>10</v>
      </c>
      <c r="E2219" t="s">
        <v>11</v>
      </c>
      <c r="F2219" t="s">
        <v>12</v>
      </c>
      <c r="G2219" t="s">
        <v>13</v>
      </c>
      <c r="H2219" t="s">
        <v>13</v>
      </c>
      <c r="I2219">
        <v>55</v>
      </c>
      <c r="J2219">
        <f>(moras__2[[#This Row],[EDAD]]-AVERAGE(I:I))/ _xlfn.STDEV.P(I:I)</f>
        <v>0.92418158605779133</v>
      </c>
      <c r="K2219" t="str">
        <f>IF(ABS(moras__2[[#This Row],[Z-Score de edad]])&gt;1.96, "Atípico","Normal")</f>
        <v>Normal</v>
      </c>
      <c r="L2219">
        <f>(moras__2[[#This Row],[SALARIO]]-AVERAGE(C:C)) / _xlfn.STDEV.P(C:C)</f>
        <v>2.550392740316735</v>
      </c>
      <c r="M2219" t="str">
        <f>IF(ABS(moras__2[[#This Row],[Z-Score de salario]])&gt;1.96, "Atípico", "Normal")</f>
        <v>Atípico</v>
      </c>
      <c r="N2219" s="5">
        <f t="shared" si="102"/>
        <v>2725702</v>
      </c>
      <c r="O2219" s="5">
        <f t="shared" si="103"/>
        <v>55</v>
      </c>
      <c r="P2219" s="5" t="str">
        <f t="shared" si="104"/>
        <v>ASALARIADO</v>
      </c>
      <c r="Q2219" s="5" t="e">
        <f ca="1">IF($H2219="SI", $O2219, _xludf.NA())</f>
        <v>#NAME?</v>
      </c>
      <c r="R2219" s="5">
        <f>IF($H2219="NO",$O2219, _xludf.NA())</f>
        <v>55</v>
      </c>
      <c r="S2219" s="5" t="e">
        <f ca="1">IF($H2219="SI",$N2219, _xludf.NA())</f>
        <v>#NAME?</v>
      </c>
      <c r="T2219" s="5">
        <f>IF($H2219="NO",$N2219, _xludf.NA())</f>
        <v>2725702</v>
      </c>
    </row>
    <row r="2220" spans="1:20" x14ac:dyDescent="0.3">
      <c r="A2220">
        <v>2219</v>
      </c>
      <c r="B2220" t="s">
        <v>9</v>
      </c>
      <c r="C2220">
        <v>297046</v>
      </c>
      <c r="D2220" t="s">
        <v>17</v>
      </c>
      <c r="E2220" t="s">
        <v>16</v>
      </c>
      <c r="F2220" t="s">
        <v>12</v>
      </c>
      <c r="G2220" t="s">
        <v>13</v>
      </c>
      <c r="H2220" t="s">
        <v>12</v>
      </c>
      <c r="I2220">
        <v>28</v>
      </c>
      <c r="J2220">
        <f>(moras__2[[#This Row],[EDAD]]-AVERAGE(I:I))/ _xlfn.STDEV.P(I:I)</f>
        <v>-0.98154302243891756</v>
      </c>
      <c r="K2220" t="str">
        <f>IF(ABS(moras__2[[#This Row],[Z-Score de edad]])&gt;1.96, "Atípico","Normal")</f>
        <v>Normal</v>
      </c>
      <c r="L2220">
        <f>(moras__2[[#This Row],[SALARIO]]-AVERAGE(C:C)) / _xlfn.STDEV.P(C:C)</f>
        <v>-0.44454166866740574</v>
      </c>
      <c r="M2220" t="str">
        <f>IF(ABS(moras__2[[#This Row],[Z-Score de salario]])&gt;1.96, "Atípico", "Normal")</f>
        <v>Normal</v>
      </c>
      <c r="N2220" s="5">
        <f t="shared" si="102"/>
        <v>297046</v>
      </c>
      <c r="O2220" s="5">
        <f t="shared" si="103"/>
        <v>28</v>
      </c>
      <c r="P2220" s="5" t="str">
        <f t="shared" si="104"/>
        <v>ASEGURADO VOLUNTARIO</v>
      </c>
      <c r="Q2220" s="5">
        <f>IF($H2220="SI", $O2220, _xludf.NA())</f>
        <v>28</v>
      </c>
      <c r="R2220" s="5" t="e">
        <f ca="1">IF($H2220="NO",$O2220, _xludf.NA())</f>
        <v>#NAME?</v>
      </c>
      <c r="S2220" s="5">
        <f>IF($H2220="SI",$N2220, _xludf.NA())</f>
        <v>297046</v>
      </c>
      <c r="T2220" s="5" t="e">
        <f ca="1">IF($H2220="NO",$N2220, _xludf.NA())</f>
        <v>#NAME?</v>
      </c>
    </row>
    <row r="2221" spans="1:20" x14ac:dyDescent="0.3">
      <c r="A2221">
        <v>2220</v>
      </c>
      <c r="B2221" t="s">
        <v>9</v>
      </c>
      <c r="C2221">
        <v>807000</v>
      </c>
      <c r="D2221" t="s">
        <v>10</v>
      </c>
      <c r="E2221" t="s">
        <v>16</v>
      </c>
      <c r="F2221" t="s">
        <v>12</v>
      </c>
      <c r="G2221" t="s">
        <v>13</v>
      </c>
      <c r="H2221" t="s">
        <v>13</v>
      </c>
      <c r="I2221">
        <v>36</v>
      </c>
      <c r="J2221">
        <f>(moras__2[[#This Row],[EDAD]]-AVERAGE(I:I))/ _xlfn.STDEV.P(I:I)</f>
        <v>-0.41688387918063341</v>
      </c>
      <c r="K2221" t="str">
        <f>IF(ABS(moras__2[[#This Row],[Z-Score de edad]])&gt;1.96, "Atípico","Normal")</f>
        <v>Normal</v>
      </c>
      <c r="L2221">
        <f>(moras__2[[#This Row],[SALARIO]]-AVERAGE(C:C)) / _xlfn.STDEV.P(C:C)</f>
        <v>0.18431593059700158</v>
      </c>
      <c r="M2221" t="str">
        <f>IF(ABS(moras__2[[#This Row],[Z-Score de salario]])&gt;1.96, "Atípico", "Normal")</f>
        <v>Normal</v>
      </c>
      <c r="N2221" s="5">
        <f t="shared" si="102"/>
        <v>807000</v>
      </c>
      <c r="O2221" s="5">
        <f t="shared" si="103"/>
        <v>36</v>
      </c>
      <c r="P2221" s="5" t="str">
        <f t="shared" si="104"/>
        <v>ASALARIADO</v>
      </c>
      <c r="Q2221" s="5" t="e">
        <f ca="1">IF($H2221="SI", $O2221, _xludf.NA())</f>
        <v>#NAME?</v>
      </c>
      <c r="R2221" s="5">
        <f>IF($H2221="NO",$O2221, _xludf.NA())</f>
        <v>36</v>
      </c>
      <c r="S2221" s="5" t="e">
        <f ca="1">IF($H2221="SI",$N2221, _xludf.NA())</f>
        <v>#NAME?</v>
      </c>
      <c r="T2221" s="5">
        <f>IF($H2221="NO",$N2221, _xludf.NA())</f>
        <v>807000</v>
      </c>
    </row>
    <row r="2222" spans="1:20" x14ac:dyDescent="0.3">
      <c r="A2222">
        <v>2221</v>
      </c>
      <c r="B2222" t="s">
        <v>9</v>
      </c>
      <c r="C2222">
        <v>299647</v>
      </c>
      <c r="D2222" t="s">
        <v>17</v>
      </c>
      <c r="E2222" t="s">
        <v>16</v>
      </c>
      <c r="F2222" t="s">
        <v>12</v>
      </c>
      <c r="G2222" t="s">
        <v>13</v>
      </c>
      <c r="H2222" t="s">
        <v>13</v>
      </c>
      <c r="I2222">
        <v>88</v>
      </c>
      <c r="J2222">
        <f>(moras__2[[#This Row],[EDAD]]-AVERAGE(I:I))/ _xlfn.STDEV.P(I:I)</f>
        <v>3.2534005519982134</v>
      </c>
      <c r="K2222" t="str">
        <f>IF(ABS(moras__2[[#This Row],[Z-Score de edad]])&gt;1.96, "Atípico","Normal")</f>
        <v>Atípico</v>
      </c>
      <c r="L2222">
        <f>(moras__2[[#This Row],[SALARIO]]-AVERAGE(C:C)) / _xlfn.STDEV.P(C:C)</f>
        <v>-0.44133420561056785</v>
      </c>
      <c r="M2222" t="str">
        <f>IF(ABS(moras__2[[#This Row],[Z-Score de salario]])&gt;1.96, "Atípico", "Normal")</f>
        <v>Normal</v>
      </c>
      <c r="N2222" s="5">
        <f t="shared" si="102"/>
        <v>299647</v>
      </c>
      <c r="O2222" s="5">
        <f t="shared" si="103"/>
        <v>88</v>
      </c>
      <c r="P2222" s="5" t="str">
        <f t="shared" si="104"/>
        <v>ASEGURADO VOLUNTARIO</v>
      </c>
      <c r="Q2222" s="5" t="e">
        <f ca="1">IF($H2222="SI", $O2222, _xludf.NA())</f>
        <v>#NAME?</v>
      </c>
      <c r="R2222" s="5">
        <f>IF($H2222="NO",$O2222, _xludf.NA())</f>
        <v>88</v>
      </c>
      <c r="S2222" s="5" t="e">
        <f ca="1">IF($H2222="SI",$N2222, _xludf.NA())</f>
        <v>#NAME?</v>
      </c>
      <c r="T2222" s="5">
        <f>IF($H2222="NO",$N2222, _xludf.NA())</f>
        <v>299647</v>
      </c>
    </row>
    <row r="2223" spans="1:20" x14ac:dyDescent="0.3">
      <c r="A2223">
        <v>2222</v>
      </c>
      <c r="B2223" t="s">
        <v>15</v>
      </c>
      <c r="C2223">
        <v>370090</v>
      </c>
      <c r="D2223" t="s">
        <v>18</v>
      </c>
      <c r="E2223" t="s">
        <v>16</v>
      </c>
      <c r="F2223" t="s">
        <v>12</v>
      </c>
      <c r="G2223" t="s">
        <v>13</v>
      </c>
      <c r="H2223" t="s">
        <v>13</v>
      </c>
      <c r="I2223">
        <v>63</v>
      </c>
      <c r="J2223">
        <f>(moras__2[[#This Row],[EDAD]]-AVERAGE(I:I))/ _xlfn.STDEV.P(I:I)</f>
        <v>1.4888407293160755</v>
      </c>
      <c r="K2223" t="str">
        <f>IF(ABS(moras__2[[#This Row],[Z-Score de edad]])&gt;1.96, "Atípico","Normal")</f>
        <v>Normal</v>
      </c>
      <c r="L2223">
        <f>(moras__2[[#This Row],[SALARIO]]-AVERAGE(C:C)) / _xlfn.STDEV.P(C:C)</f>
        <v>-0.35446633936188138</v>
      </c>
      <c r="M2223" t="str">
        <f>IF(ABS(moras__2[[#This Row],[Z-Score de salario]])&gt;1.96, "Atípico", "Normal")</f>
        <v>Normal</v>
      </c>
      <c r="N2223" s="5">
        <f t="shared" si="102"/>
        <v>370090</v>
      </c>
      <c r="O2223" s="5">
        <f t="shared" si="103"/>
        <v>63</v>
      </c>
      <c r="P2223" s="5" t="str">
        <f t="shared" si="104"/>
        <v>TRABAJADOR INDEPENDIENTE</v>
      </c>
      <c r="Q2223" s="5" t="e">
        <f ca="1">IF($H2223="SI", $O2223, _xludf.NA())</f>
        <v>#NAME?</v>
      </c>
      <c r="R2223" s="5">
        <f>IF($H2223="NO",$O2223, _xludf.NA())</f>
        <v>63</v>
      </c>
      <c r="S2223" s="5" t="e">
        <f ca="1">IF($H2223="SI",$N2223, _xludf.NA())</f>
        <v>#NAME?</v>
      </c>
      <c r="T2223" s="5">
        <f>IF($H2223="NO",$N2223, _xludf.NA())</f>
        <v>370090</v>
      </c>
    </row>
    <row r="2224" spans="1:20" x14ac:dyDescent="0.3">
      <c r="A2224">
        <v>2223</v>
      </c>
      <c r="B2224" t="s">
        <v>9</v>
      </c>
      <c r="C2224">
        <v>263208.75</v>
      </c>
      <c r="D2224" t="s">
        <v>10</v>
      </c>
      <c r="E2224" t="s">
        <v>16</v>
      </c>
      <c r="F2224" t="s">
        <v>12</v>
      </c>
      <c r="G2224" t="s">
        <v>13</v>
      </c>
      <c r="H2224" t="s">
        <v>13</v>
      </c>
      <c r="I2224">
        <v>25</v>
      </c>
      <c r="J2224">
        <f>(moras__2[[#This Row],[EDAD]]-AVERAGE(I:I))/ _xlfn.STDEV.P(I:I)</f>
        <v>-1.193290201160774</v>
      </c>
      <c r="K2224" t="str">
        <f>IF(ABS(moras__2[[#This Row],[Z-Score de edad]])&gt;1.96, "Atípico","Normal")</f>
        <v>Normal</v>
      </c>
      <c r="L2224">
        <f>(moras__2[[#This Row],[SALARIO]]-AVERAGE(C:C)) / _xlfn.STDEV.P(C:C)</f>
        <v>-0.48626859266586359</v>
      </c>
      <c r="M2224" t="str">
        <f>IF(ABS(moras__2[[#This Row],[Z-Score de salario]])&gt;1.96, "Atípico", "Normal")</f>
        <v>Normal</v>
      </c>
      <c r="N2224" s="5">
        <f t="shared" si="102"/>
        <v>263208.75</v>
      </c>
      <c r="O2224" s="5">
        <f t="shared" si="103"/>
        <v>25</v>
      </c>
      <c r="P2224" s="5" t="str">
        <f t="shared" si="104"/>
        <v>ASALARIADO</v>
      </c>
      <c r="Q2224" s="5" t="e">
        <f ca="1">IF($H2224="SI", $O2224, _xludf.NA())</f>
        <v>#NAME?</v>
      </c>
      <c r="R2224" s="5">
        <f>IF($H2224="NO",$O2224, _xludf.NA())</f>
        <v>25</v>
      </c>
      <c r="S2224" s="5" t="e">
        <f ca="1">IF($H2224="SI",$N2224, _xludf.NA())</f>
        <v>#NAME?</v>
      </c>
      <c r="T2224" s="5">
        <f>IF($H2224="NO",$N2224, _xludf.NA())</f>
        <v>263208.75</v>
      </c>
    </row>
    <row r="2225" spans="1:20" x14ac:dyDescent="0.3">
      <c r="A2225">
        <v>2224</v>
      </c>
      <c r="B2225" t="s">
        <v>15</v>
      </c>
      <c r="C2225">
        <v>343050</v>
      </c>
      <c r="D2225" t="s">
        <v>10</v>
      </c>
      <c r="E2225" t="s">
        <v>11</v>
      </c>
      <c r="F2225" t="s">
        <v>12</v>
      </c>
      <c r="G2225" t="s">
        <v>13</v>
      </c>
      <c r="H2225" t="s">
        <v>13</v>
      </c>
      <c r="I2225">
        <v>34</v>
      </c>
      <c r="J2225">
        <f>(moras__2[[#This Row],[EDAD]]-AVERAGE(I:I))/ _xlfn.STDEV.P(I:I)</f>
        <v>-0.55804866499520445</v>
      </c>
      <c r="K2225" t="str">
        <f>IF(ABS(moras__2[[#This Row],[Z-Score de edad]])&gt;1.96, "Atípico","Normal")</f>
        <v>Normal</v>
      </c>
      <c r="L2225">
        <f>(moras__2[[#This Row],[SALARIO]]-AVERAGE(C:C)) / _xlfn.STDEV.P(C:C)</f>
        <v>-0.38781113023342978</v>
      </c>
      <c r="M2225" t="str">
        <f>IF(ABS(moras__2[[#This Row],[Z-Score de salario]])&gt;1.96, "Atípico", "Normal")</f>
        <v>Normal</v>
      </c>
      <c r="N2225" s="5">
        <f t="shared" si="102"/>
        <v>343050</v>
      </c>
      <c r="O2225" s="5">
        <f t="shared" si="103"/>
        <v>34</v>
      </c>
      <c r="P2225" s="5" t="str">
        <f t="shared" si="104"/>
        <v>ASALARIADO</v>
      </c>
      <c r="Q2225" s="5" t="e">
        <f ca="1">IF($H2225="SI", $O2225, _xludf.NA())</f>
        <v>#NAME?</v>
      </c>
      <c r="R2225" s="5">
        <f>IF($H2225="NO",$O2225, _xludf.NA())</f>
        <v>34</v>
      </c>
      <c r="S2225" s="5" t="e">
        <f ca="1">IF($H2225="SI",$N2225, _xludf.NA())</f>
        <v>#NAME?</v>
      </c>
      <c r="T2225" s="5">
        <f>IF($H2225="NO",$N2225, _xludf.NA())</f>
        <v>343050</v>
      </c>
    </row>
    <row r="2226" spans="1:20" x14ac:dyDescent="0.3">
      <c r="A2226">
        <v>2225</v>
      </c>
      <c r="B2226" t="s">
        <v>9</v>
      </c>
      <c r="C2226">
        <v>848107</v>
      </c>
      <c r="D2226" t="s">
        <v>10</v>
      </c>
      <c r="E2226" t="s">
        <v>11</v>
      </c>
      <c r="F2226" t="s">
        <v>12</v>
      </c>
      <c r="G2226" t="s">
        <v>13</v>
      </c>
      <c r="H2226" t="s">
        <v>13</v>
      </c>
      <c r="I2226">
        <v>40</v>
      </c>
      <c r="J2226">
        <f>(moras__2[[#This Row],[EDAD]]-AVERAGE(I:I))/ _xlfn.STDEV.P(I:I)</f>
        <v>-0.13455430755149136</v>
      </c>
      <c r="K2226" t="str">
        <f>IF(ABS(moras__2[[#This Row],[Z-Score de edad]])&gt;1.96, "Atípico","Normal")</f>
        <v>Normal</v>
      </c>
      <c r="L2226">
        <f>(moras__2[[#This Row],[SALARIO]]-AVERAGE(C:C)) / _xlfn.STDEV.P(C:C)</f>
        <v>0.23500765834688098</v>
      </c>
      <c r="M2226" t="str">
        <f>IF(ABS(moras__2[[#This Row],[Z-Score de salario]])&gt;1.96, "Atípico", "Normal")</f>
        <v>Normal</v>
      </c>
      <c r="N2226" s="5">
        <f t="shared" si="102"/>
        <v>848107</v>
      </c>
      <c r="O2226" s="5">
        <f t="shared" si="103"/>
        <v>40</v>
      </c>
      <c r="P2226" s="5" t="str">
        <f t="shared" si="104"/>
        <v>ASALARIADO</v>
      </c>
      <c r="Q2226" s="5" t="e">
        <f ca="1">IF($H2226="SI", $O2226, _xludf.NA())</f>
        <v>#NAME?</v>
      </c>
      <c r="R2226" s="5">
        <f>IF($H2226="NO",$O2226, _xludf.NA())</f>
        <v>40</v>
      </c>
      <c r="S2226" s="5" t="e">
        <f ca="1">IF($H2226="SI",$N2226, _xludf.NA())</f>
        <v>#NAME?</v>
      </c>
      <c r="T2226" s="5">
        <f>IF($H2226="NO",$N2226, _xludf.NA())</f>
        <v>848107</v>
      </c>
    </row>
    <row r="2227" spans="1:20" x14ac:dyDescent="0.3">
      <c r="A2227">
        <v>2226</v>
      </c>
      <c r="B2227" t="s">
        <v>15</v>
      </c>
      <c r="C2227">
        <v>668166.67000000004</v>
      </c>
      <c r="D2227" t="s">
        <v>10</v>
      </c>
      <c r="E2227" t="s">
        <v>11</v>
      </c>
      <c r="F2227" t="s">
        <v>12</v>
      </c>
      <c r="G2227" t="s">
        <v>13</v>
      </c>
      <c r="H2227" t="s">
        <v>13</v>
      </c>
      <c r="I2227">
        <v>34</v>
      </c>
      <c r="J2227">
        <f>(moras__2[[#This Row],[EDAD]]-AVERAGE(I:I))/ _xlfn.STDEV.P(I:I)</f>
        <v>-0.55804866499520445</v>
      </c>
      <c r="K2227" t="str">
        <f>IF(ABS(moras__2[[#This Row],[Z-Score de edad]])&gt;1.96, "Atípico","Normal")</f>
        <v>Normal</v>
      </c>
      <c r="L2227">
        <f>(moras__2[[#This Row],[SALARIO]]-AVERAGE(C:C)) / _xlfn.STDEV.P(C:C)</f>
        <v>1.3111479604003787E-2</v>
      </c>
      <c r="M2227" t="str">
        <f>IF(ABS(moras__2[[#This Row],[Z-Score de salario]])&gt;1.96, "Atípico", "Normal")</f>
        <v>Normal</v>
      </c>
      <c r="N2227" s="5">
        <f t="shared" si="102"/>
        <v>668166.67000000004</v>
      </c>
      <c r="O2227" s="5">
        <f t="shared" si="103"/>
        <v>34</v>
      </c>
      <c r="P2227" s="5" t="str">
        <f t="shared" si="104"/>
        <v>ASALARIADO</v>
      </c>
      <c r="Q2227" s="5" t="e">
        <f ca="1">IF($H2227="SI", $O2227, _xludf.NA())</f>
        <v>#NAME?</v>
      </c>
      <c r="R2227" s="5">
        <f>IF($H2227="NO",$O2227, _xludf.NA())</f>
        <v>34</v>
      </c>
      <c r="S2227" s="5" t="e">
        <f ca="1">IF($H2227="SI",$N2227, _xludf.NA())</f>
        <v>#NAME?</v>
      </c>
      <c r="T2227" s="5">
        <f>IF($H2227="NO",$N2227, _xludf.NA())</f>
        <v>668166.67000000004</v>
      </c>
    </row>
    <row r="2228" spans="1:20" x14ac:dyDescent="0.3">
      <c r="A2228">
        <v>2227</v>
      </c>
      <c r="B2228" t="s">
        <v>9</v>
      </c>
      <c r="C2228">
        <v>992801.25</v>
      </c>
      <c r="D2228" t="s">
        <v>10</v>
      </c>
      <c r="E2228" t="s">
        <v>16</v>
      </c>
      <c r="F2228" t="s">
        <v>12</v>
      </c>
      <c r="G2228" t="s">
        <v>13</v>
      </c>
      <c r="H2228" t="s">
        <v>13</v>
      </c>
      <c r="I2228">
        <v>27</v>
      </c>
      <c r="J2228">
        <f>(moras__2[[#This Row],[EDAD]]-AVERAGE(I:I))/ _xlfn.STDEV.P(I:I)</f>
        <v>-1.052125415346203</v>
      </c>
      <c r="K2228" t="str">
        <f>IF(ABS(moras__2[[#This Row],[Z-Score de edad]])&gt;1.96, "Atípico","Normal")</f>
        <v>Normal</v>
      </c>
      <c r="L2228">
        <f>(moras__2[[#This Row],[SALARIO]]-AVERAGE(C:C)) / _xlfn.STDEV.P(C:C)</f>
        <v>0.41343959276128689</v>
      </c>
      <c r="M2228" t="str">
        <f>IF(ABS(moras__2[[#This Row],[Z-Score de salario]])&gt;1.96, "Atípico", "Normal")</f>
        <v>Normal</v>
      </c>
      <c r="N2228" s="5">
        <f t="shared" si="102"/>
        <v>992801.25</v>
      </c>
      <c r="O2228" s="5">
        <f t="shared" si="103"/>
        <v>27</v>
      </c>
      <c r="P2228" s="5" t="str">
        <f t="shared" si="104"/>
        <v>ASALARIADO</v>
      </c>
      <c r="Q2228" s="5" t="e">
        <f ca="1">IF($H2228="SI", $O2228, _xludf.NA())</f>
        <v>#NAME?</v>
      </c>
      <c r="R2228" s="5">
        <f>IF($H2228="NO",$O2228, _xludf.NA())</f>
        <v>27</v>
      </c>
      <c r="S2228" s="5" t="e">
        <f ca="1">IF($H2228="SI",$N2228, _xludf.NA())</f>
        <v>#NAME?</v>
      </c>
      <c r="T2228" s="5">
        <f>IF($H2228="NO",$N2228, _xludf.NA())</f>
        <v>992801.25</v>
      </c>
    </row>
    <row r="2229" spans="1:20" x14ac:dyDescent="0.3">
      <c r="A2229">
        <v>2228</v>
      </c>
      <c r="B2229" t="s">
        <v>9</v>
      </c>
      <c r="C2229">
        <v>87475</v>
      </c>
      <c r="D2229" t="s">
        <v>10</v>
      </c>
      <c r="E2229" t="s">
        <v>16</v>
      </c>
      <c r="F2229" t="s">
        <v>12</v>
      </c>
      <c r="G2229" t="s">
        <v>13</v>
      </c>
      <c r="H2229" t="s">
        <v>13</v>
      </c>
      <c r="I2229">
        <v>53</v>
      </c>
      <c r="J2229">
        <f>(moras__2[[#This Row],[EDAD]]-AVERAGE(I:I))/ _xlfn.STDEV.P(I:I)</f>
        <v>0.78301680024322029</v>
      </c>
      <c r="K2229" t="str">
        <f>IF(ABS(moras__2[[#This Row],[Z-Score de edad]])&gt;1.96, "Atípico","Normal")</f>
        <v>Normal</v>
      </c>
      <c r="L2229">
        <f>(moras__2[[#This Row],[SALARIO]]-AVERAGE(C:C)) / _xlfn.STDEV.P(C:C)</f>
        <v>-0.70297736274067735</v>
      </c>
      <c r="M2229" t="str">
        <f>IF(ABS(moras__2[[#This Row],[Z-Score de salario]])&gt;1.96, "Atípico", "Normal")</f>
        <v>Normal</v>
      </c>
      <c r="N2229" s="5">
        <f t="shared" si="102"/>
        <v>87475</v>
      </c>
      <c r="O2229" s="5">
        <f t="shared" si="103"/>
        <v>53</v>
      </c>
      <c r="P2229" s="5" t="str">
        <f t="shared" si="104"/>
        <v>ASALARIADO</v>
      </c>
      <c r="Q2229" s="5" t="e">
        <f ca="1">IF($H2229="SI", $O2229, _xludf.NA())</f>
        <v>#NAME?</v>
      </c>
      <c r="R2229" s="5">
        <f>IF($H2229="NO",$O2229, _xludf.NA())</f>
        <v>53</v>
      </c>
      <c r="S2229" s="5" t="e">
        <f ca="1">IF($H2229="SI",$N2229, _xludf.NA())</f>
        <v>#NAME?</v>
      </c>
      <c r="T2229" s="5">
        <f>IF($H2229="NO",$N2229, _xludf.NA())</f>
        <v>87475</v>
      </c>
    </row>
    <row r="2230" spans="1:20" x14ac:dyDescent="0.3">
      <c r="A2230">
        <v>2229</v>
      </c>
      <c r="B2230" t="s">
        <v>15</v>
      </c>
      <c r="C2230">
        <v>404467</v>
      </c>
      <c r="D2230" t="s">
        <v>17</v>
      </c>
      <c r="E2230" t="s">
        <v>16</v>
      </c>
      <c r="F2230" t="s">
        <v>12</v>
      </c>
      <c r="G2230" t="s">
        <v>13</v>
      </c>
      <c r="H2230" t="s">
        <v>13</v>
      </c>
      <c r="I2230">
        <v>61</v>
      </c>
      <c r="J2230">
        <f>(moras__2[[#This Row],[EDAD]]-AVERAGE(I:I))/ _xlfn.STDEV.P(I:I)</f>
        <v>1.3476759435015044</v>
      </c>
      <c r="K2230" t="str">
        <f>IF(ABS(moras__2[[#This Row],[Z-Score de edad]])&gt;1.96, "Atípico","Normal")</f>
        <v>Normal</v>
      </c>
      <c r="L2230">
        <f>(moras__2[[#This Row],[SALARIO]]-AVERAGE(C:C)) / _xlfn.STDEV.P(C:C)</f>
        <v>-0.31207381436960263</v>
      </c>
      <c r="M2230" t="str">
        <f>IF(ABS(moras__2[[#This Row],[Z-Score de salario]])&gt;1.96, "Atípico", "Normal")</f>
        <v>Normal</v>
      </c>
      <c r="N2230" s="5">
        <f t="shared" si="102"/>
        <v>404467</v>
      </c>
      <c r="O2230" s="5">
        <f t="shared" si="103"/>
        <v>61</v>
      </c>
      <c r="P2230" s="5" t="str">
        <f t="shared" si="104"/>
        <v>ASEGURADO VOLUNTARIO</v>
      </c>
      <c r="Q2230" s="5" t="e">
        <f ca="1">IF($H2230="SI", $O2230, _xludf.NA())</f>
        <v>#NAME?</v>
      </c>
      <c r="R2230" s="5">
        <f>IF($H2230="NO",$O2230, _xludf.NA())</f>
        <v>61</v>
      </c>
      <c r="S2230" s="5" t="e">
        <f ca="1">IF($H2230="SI",$N2230, _xludf.NA())</f>
        <v>#NAME?</v>
      </c>
      <c r="T2230" s="5">
        <f>IF($H2230="NO",$N2230, _xludf.NA())</f>
        <v>404467</v>
      </c>
    </row>
    <row r="2231" spans="1:20" x14ac:dyDescent="0.3">
      <c r="A2231">
        <v>2230</v>
      </c>
      <c r="B2231" t="s">
        <v>9</v>
      </c>
      <c r="C2231">
        <v>1038228.44</v>
      </c>
      <c r="D2231" t="s">
        <v>10</v>
      </c>
      <c r="E2231" t="s">
        <v>11</v>
      </c>
      <c r="F2231" t="s">
        <v>12</v>
      </c>
      <c r="G2231" t="s">
        <v>13</v>
      </c>
      <c r="H2231" t="s">
        <v>13</v>
      </c>
      <c r="I2231">
        <v>37</v>
      </c>
      <c r="J2231">
        <f>(moras__2[[#This Row],[EDAD]]-AVERAGE(I:I))/ _xlfn.STDEV.P(I:I)</f>
        <v>-0.34630148627334789</v>
      </c>
      <c r="K2231" t="str">
        <f>IF(ABS(moras__2[[#This Row],[Z-Score de edad]])&gt;1.96, "Atípico","Normal")</f>
        <v>Normal</v>
      </c>
      <c r="L2231">
        <f>(moras__2[[#This Row],[SALARIO]]-AVERAGE(C:C)) / _xlfn.STDEV.P(C:C)</f>
        <v>0.46945882909383468</v>
      </c>
      <c r="M2231" t="str">
        <f>IF(ABS(moras__2[[#This Row],[Z-Score de salario]])&gt;1.96, "Atípico", "Normal")</f>
        <v>Normal</v>
      </c>
      <c r="N2231" s="5">
        <f t="shared" si="102"/>
        <v>1038228.44</v>
      </c>
      <c r="O2231" s="5">
        <f t="shared" si="103"/>
        <v>37</v>
      </c>
      <c r="P2231" s="5" t="str">
        <f t="shared" si="104"/>
        <v>ASALARIADO</v>
      </c>
      <c r="Q2231" s="5" t="e">
        <f ca="1">IF($H2231="SI", $O2231, _xludf.NA())</f>
        <v>#NAME?</v>
      </c>
      <c r="R2231" s="5">
        <f>IF($H2231="NO",$O2231, _xludf.NA())</f>
        <v>37</v>
      </c>
      <c r="S2231" s="5" t="e">
        <f ca="1">IF($H2231="SI",$N2231, _xludf.NA())</f>
        <v>#NAME?</v>
      </c>
      <c r="T2231" s="5">
        <f>IF($H2231="NO",$N2231, _xludf.NA())</f>
        <v>1038228.44</v>
      </c>
    </row>
    <row r="2232" spans="1:20" x14ac:dyDescent="0.3">
      <c r="A2232">
        <v>2231</v>
      </c>
      <c r="B2232" t="s">
        <v>15</v>
      </c>
      <c r="C2232">
        <v>297719</v>
      </c>
      <c r="D2232" t="s">
        <v>17</v>
      </c>
      <c r="E2232" t="s">
        <v>16</v>
      </c>
      <c r="F2232" t="s">
        <v>12</v>
      </c>
      <c r="G2232" t="s">
        <v>13</v>
      </c>
      <c r="H2232" t="s">
        <v>13</v>
      </c>
      <c r="I2232">
        <v>30</v>
      </c>
      <c r="J2232">
        <f>(moras__2[[#This Row],[EDAD]]-AVERAGE(I:I))/ _xlfn.STDEV.P(I:I)</f>
        <v>-0.84037823662434652</v>
      </c>
      <c r="K2232" t="str">
        <f>IF(ABS(moras__2[[#This Row],[Z-Score de edad]])&gt;1.96, "Atípico","Normal")</f>
        <v>Normal</v>
      </c>
      <c r="L2232">
        <f>(moras__2[[#This Row],[SALARIO]]-AVERAGE(C:C)) / _xlfn.STDEV.P(C:C)</f>
        <v>-0.44371174839164568</v>
      </c>
      <c r="M2232" t="str">
        <f>IF(ABS(moras__2[[#This Row],[Z-Score de salario]])&gt;1.96, "Atípico", "Normal")</f>
        <v>Normal</v>
      </c>
      <c r="N2232" s="5">
        <f t="shared" si="102"/>
        <v>297719</v>
      </c>
      <c r="O2232" s="5">
        <f t="shared" si="103"/>
        <v>30</v>
      </c>
      <c r="P2232" s="5" t="str">
        <f t="shared" si="104"/>
        <v>ASEGURADO VOLUNTARIO</v>
      </c>
      <c r="Q2232" s="5" t="e">
        <f ca="1">IF($H2232="SI", $O2232, _xludf.NA())</f>
        <v>#NAME?</v>
      </c>
      <c r="R2232" s="5">
        <f>IF($H2232="NO",$O2232, _xludf.NA())</f>
        <v>30</v>
      </c>
      <c r="S2232" s="5" t="e">
        <f ca="1">IF($H2232="SI",$N2232, _xludf.NA())</f>
        <v>#NAME?</v>
      </c>
      <c r="T2232" s="5">
        <f>IF($H2232="NO",$N2232, _xludf.NA())</f>
        <v>297719</v>
      </c>
    </row>
    <row r="2233" spans="1:20" x14ac:dyDescent="0.3">
      <c r="A2233">
        <v>2232</v>
      </c>
      <c r="B2233" t="s">
        <v>15</v>
      </c>
      <c r="C2233">
        <v>329950</v>
      </c>
      <c r="D2233" t="s">
        <v>18</v>
      </c>
      <c r="E2233" t="s">
        <v>16</v>
      </c>
      <c r="F2233" t="s">
        <v>12</v>
      </c>
      <c r="G2233" t="s">
        <v>13</v>
      </c>
      <c r="H2233" t="s">
        <v>13</v>
      </c>
      <c r="I2233">
        <v>52</v>
      </c>
      <c r="J2233">
        <f>(moras__2[[#This Row],[EDAD]]-AVERAGE(I:I))/ _xlfn.STDEV.P(I:I)</f>
        <v>0.71243440733593477</v>
      </c>
      <c r="K2233" t="str">
        <f>IF(ABS(moras__2[[#This Row],[Z-Score de edad]])&gt;1.96, "Atípico","Normal")</f>
        <v>Normal</v>
      </c>
      <c r="L2233">
        <f>(moras__2[[#This Row],[SALARIO]]-AVERAGE(C:C)) / _xlfn.STDEV.P(C:C)</f>
        <v>-0.40396559622519324</v>
      </c>
      <c r="M2233" t="str">
        <f>IF(ABS(moras__2[[#This Row],[Z-Score de salario]])&gt;1.96, "Atípico", "Normal")</f>
        <v>Normal</v>
      </c>
      <c r="N2233" s="5">
        <f t="shared" si="102"/>
        <v>329950</v>
      </c>
      <c r="O2233" s="5">
        <f t="shared" si="103"/>
        <v>52</v>
      </c>
      <c r="P2233" s="5" t="str">
        <f t="shared" si="104"/>
        <v>TRABAJADOR INDEPENDIENTE</v>
      </c>
      <c r="Q2233" s="5" t="e">
        <f ca="1">IF($H2233="SI", $O2233, _xludf.NA())</f>
        <v>#NAME?</v>
      </c>
      <c r="R2233" s="5">
        <f>IF($H2233="NO",$O2233, _xludf.NA())</f>
        <v>52</v>
      </c>
      <c r="S2233" s="5" t="e">
        <f ca="1">IF($H2233="SI",$N2233, _xludf.NA())</f>
        <v>#NAME?</v>
      </c>
      <c r="T2233" s="5">
        <f>IF($H2233="NO",$N2233, _xludf.NA())</f>
        <v>329950</v>
      </c>
    </row>
    <row r="2234" spans="1:20" x14ac:dyDescent="0.3">
      <c r="A2234">
        <v>2233</v>
      </c>
      <c r="B2234" t="s">
        <v>15</v>
      </c>
      <c r="C2234">
        <v>1813790.96</v>
      </c>
      <c r="D2234" t="s">
        <v>10</v>
      </c>
      <c r="E2234" t="s">
        <v>16</v>
      </c>
      <c r="F2234" t="s">
        <v>12</v>
      </c>
      <c r="G2234" t="s">
        <v>13</v>
      </c>
      <c r="H2234" t="s">
        <v>13</v>
      </c>
      <c r="I2234">
        <v>35</v>
      </c>
      <c r="J2234">
        <f>(moras__2[[#This Row],[EDAD]]-AVERAGE(I:I))/ _xlfn.STDEV.P(I:I)</f>
        <v>-0.48746627208791893</v>
      </c>
      <c r="K2234" t="str">
        <f>IF(ABS(moras__2[[#This Row],[Z-Score de edad]])&gt;1.96, "Atípico","Normal")</f>
        <v>Normal</v>
      </c>
      <c r="L2234">
        <f>(moras__2[[#This Row],[SALARIO]]-AVERAGE(C:C)) / _xlfn.STDEV.P(C:C)</f>
        <v>1.42585564999661</v>
      </c>
      <c r="M2234" t="str">
        <f>IF(ABS(moras__2[[#This Row],[Z-Score de salario]])&gt;1.96, "Atípico", "Normal")</f>
        <v>Normal</v>
      </c>
      <c r="N2234" s="5">
        <f t="shared" si="102"/>
        <v>1813790.96</v>
      </c>
      <c r="O2234" s="5">
        <f t="shared" si="103"/>
        <v>35</v>
      </c>
      <c r="P2234" s="5" t="str">
        <f t="shared" si="104"/>
        <v>ASALARIADO</v>
      </c>
      <c r="Q2234" s="5" t="e">
        <f ca="1">IF($H2234="SI", $O2234, _xludf.NA())</f>
        <v>#NAME?</v>
      </c>
      <c r="R2234" s="5">
        <f>IF($H2234="NO",$O2234, _xludf.NA())</f>
        <v>35</v>
      </c>
      <c r="S2234" s="5" t="e">
        <f ca="1">IF($H2234="SI",$N2234, _xludf.NA())</f>
        <v>#NAME?</v>
      </c>
      <c r="T2234" s="5">
        <f>IF($H2234="NO",$N2234, _xludf.NA())</f>
        <v>1813790.96</v>
      </c>
    </row>
    <row r="2235" spans="1:20" x14ac:dyDescent="0.3">
      <c r="A2235">
        <v>2234</v>
      </c>
      <c r="B2235" t="s">
        <v>9</v>
      </c>
      <c r="C2235">
        <v>639148</v>
      </c>
      <c r="D2235" t="s">
        <v>18</v>
      </c>
      <c r="E2235" t="s">
        <v>16</v>
      </c>
      <c r="F2235" t="s">
        <v>12</v>
      </c>
      <c r="G2235" t="s">
        <v>13</v>
      </c>
      <c r="H2235" t="s">
        <v>12</v>
      </c>
      <c r="I2235">
        <v>61</v>
      </c>
      <c r="J2235">
        <f>(moras__2[[#This Row],[EDAD]]-AVERAGE(I:I))/ _xlfn.STDEV.P(I:I)</f>
        <v>1.3476759435015044</v>
      </c>
      <c r="K2235" t="str">
        <f>IF(ABS(moras__2[[#This Row],[Z-Score de edad]])&gt;1.96, "Atípico","Normal")</f>
        <v>Normal</v>
      </c>
      <c r="L2235">
        <f>(moras__2[[#This Row],[SALARIO]]-AVERAGE(C:C)) / _xlfn.STDEV.P(C:C)</f>
        <v>-2.2673338536546354E-2</v>
      </c>
      <c r="M2235" t="str">
        <f>IF(ABS(moras__2[[#This Row],[Z-Score de salario]])&gt;1.96, "Atípico", "Normal")</f>
        <v>Normal</v>
      </c>
      <c r="N2235" s="5">
        <f t="shared" si="102"/>
        <v>639148</v>
      </c>
      <c r="O2235" s="5">
        <f t="shared" si="103"/>
        <v>61</v>
      </c>
      <c r="P2235" s="5" t="str">
        <f t="shared" si="104"/>
        <v>TRABAJADOR INDEPENDIENTE</v>
      </c>
      <c r="Q2235" s="5">
        <f>IF($H2235="SI", $O2235, _xludf.NA())</f>
        <v>61</v>
      </c>
      <c r="R2235" s="5" t="e">
        <f ca="1">IF($H2235="NO",$O2235, _xludf.NA())</f>
        <v>#NAME?</v>
      </c>
      <c r="S2235" s="5">
        <f>IF($H2235="SI",$N2235, _xludf.NA())</f>
        <v>639148</v>
      </c>
      <c r="T2235" s="5" t="e">
        <f ca="1">IF($H2235="NO",$N2235, _xludf.NA())</f>
        <v>#NAME?</v>
      </c>
    </row>
    <row r="2236" spans="1:20" x14ac:dyDescent="0.3">
      <c r="A2236">
        <v>2235</v>
      </c>
      <c r="B2236" t="s">
        <v>9</v>
      </c>
      <c r="C2236">
        <v>1080638</v>
      </c>
      <c r="D2236" t="s">
        <v>10</v>
      </c>
      <c r="E2236" t="s">
        <v>11</v>
      </c>
      <c r="F2236" t="s">
        <v>12</v>
      </c>
      <c r="G2236" t="s">
        <v>13</v>
      </c>
      <c r="H2236" t="s">
        <v>13</v>
      </c>
      <c r="I2236">
        <v>37</v>
      </c>
      <c r="J2236">
        <f>(moras__2[[#This Row],[EDAD]]-AVERAGE(I:I))/ _xlfn.STDEV.P(I:I)</f>
        <v>-0.34630148627334789</v>
      </c>
      <c r="K2236" t="str">
        <f>IF(ABS(moras__2[[#This Row],[Z-Score de edad]])&gt;1.96, "Atípico","Normal")</f>
        <v>Normal</v>
      </c>
      <c r="L2236">
        <f>(moras__2[[#This Row],[SALARIO]]-AVERAGE(C:C)) / _xlfn.STDEV.P(C:C)</f>
        <v>0.52175682869273943</v>
      </c>
      <c r="M2236" t="str">
        <f>IF(ABS(moras__2[[#This Row],[Z-Score de salario]])&gt;1.96, "Atípico", "Normal")</f>
        <v>Normal</v>
      </c>
      <c r="N2236" s="5">
        <f t="shared" si="102"/>
        <v>1080638</v>
      </c>
      <c r="O2236" s="5">
        <f t="shared" si="103"/>
        <v>37</v>
      </c>
      <c r="P2236" s="5" t="str">
        <f t="shared" si="104"/>
        <v>ASALARIADO</v>
      </c>
      <c r="Q2236" s="5" t="e">
        <f ca="1">IF($H2236="SI", $O2236, _xludf.NA())</f>
        <v>#NAME?</v>
      </c>
      <c r="R2236" s="5">
        <f>IF($H2236="NO",$O2236, _xludf.NA())</f>
        <v>37</v>
      </c>
      <c r="S2236" s="5" t="e">
        <f ca="1">IF($H2236="SI",$N2236, _xludf.NA())</f>
        <v>#NAME?</v>
      </c>
      <c r="T2236" s="5">
        <f>IF($H2236="NO",$N2236, _xludf.NA())</f>
        <v>1080638</v>
      </c>
    </row>
    <row r="2237" spans="1:20" x14ac:dyDescent="0.3">
      <c r="A2237">
        <v>2236</v>
      </c>
      <c r="B2237" t="s">
        <v>15</v>
      </c>
      <c r="C2237">
        <v>784000.75</v>
      </c>
      <c r="D2237" t="s">
        <v>10</v>
      </c>
      <c r="E2237" t="s">
        <v>11</v>
      </c>
      <c r="F2237" t="s">
        <v>12</v>
      </c>
      <c r="G2237" t="s">
        <v>13</v>
      </c>
      <c r="H2237" t="s">
        <v>13</v>
      </c>
      <c r="I2237">
        <v>42</v>
      </c>
      <c r="J2237">
        <f>(moras__2[[#This Row],[EDAD]]-AVERAGE(I:I))/ _xlfn.STDEV.P(I:I)</f>
        <v>6.6104782630796582E-3</v>
      </c>
      <c r="K2237" t="str">
        <f>IF(ABS(moras__2[[#This Row],[Z-Score de edad]])&gt;1.96, "Atípico","Normal")</f>
        <v>Normal</v>
      </c>
      <c r="L2237">
        <f>(moras__2[[#This Row],[SALARIO]]-AVERAGE(C:C)) / _xlfn.STDEV.P(C:C)</f>
        <v>0.15595405258470652</v>
      </c>
      <c r="M2237" t="str">
        <f>IF(ABS(moras__2[[#This Row],[Z-Score de salario]])&gt;1.96, "Atípico", "Normal")</f>
        <v>Normal</v>
      </c>
      <c r="N2237" s="5">
        <f t="shared" si="102"/>
        <v>784000.75</v>
      </c>
      <c r="O2237" s="5">
        <f t="shared" si="103"/>
        <v>42</v>
      </c>
      <c r="P2237" s="5" t="str">
        <f t="shared" si="104"/>
        <v>ASALARIADO</v>
      </c>
      <c r="Q2237" s="5" t="e">
        <f ca="1">IF($H2237="SI", $O2237, _xludf.NA())</f>
        <v>#NAME?</v>
      </c>
      <c r="R2237" s="5">
        <f>IF($H2237="NO",$O2237, _xludf.NA())</f>
        <v>42</v>
      </c>
      <c r="S2237" s="5" t="e">
        <f ca="1">IF($H2237="SI",$N2237, _xludf.NA())</f>
        <v>#NAME?</v>
      </c>
      <c r="T2237" s="5">
        <f>IF($H2237="NO",$N2237, _xludf.NA())</f>
        <v>784000.75</v>
      </c>
    </row>
    <row r="2238" spans="1:20" x14ac:dyDescent="0.3">
      <c r="A2238">
        <v>2237</v>
      </c>
      <c r="B2238" t="s">
        <v>15</v>
      </c>
      <c r="C2238">
        <v>635827.4</v>
      </c>
      <c r="D2238" t="s">
        <v>14</v>
      </c>
      <c r="E2238" t="s">
        <v>11</v>
      </c>
      <c r="F2238" t="s">
        <v>12</v>
      </c>
      <c r="G2238" t="s">
        <v>13</v>
      </c>
      <c r="H2238" t="s">
        <v>13</v>
      </c>
      <c r="I2238">
        <v>64</v>
      </c>
      <c r="J2238">
        <f>(moras__2[[#This Row],[EDAD]]-AVERAGE(I:I))/ _xlfn.STDEV.P(I:I)</f>
        <v>1.559423122223361</v>
      </c>
      <c r="K2238" t="str">
        <f>IF(ABS(moras__2[[#This Row],[Z-Score de edad]])&gt;1.96, "Atípico","Normal")</f>
        <v>Normal</v>
      </c>
      <c r="L2238">
        <f>(moras__2[[#This Row],[SALARIO]]-AVERAGE(C:C)) / _xlfn.STDEV.P(C:C)</f>
        <v>-2.6768187374122638E-2</v>
      </c>
      <c r="M2238" t="str">
        <f>IF(ABS(moras__2[[#This Row],[Z-Score de salario]])&gt;1.96, "Atípico", "Normal")</f>
        <v>Normal</v>
      </c>
      <c r="N2238" s="5">
        <f t="shared" si="102"/>
        <v>635827.4</v>
      </c>
      <c r="O2238" s="5">
        <f t="shared" si="103"/>
        <v>64</v>
      </c>
      <c r="P2238" s="5" t="str">
        <f t="shared" si="104"/>
        <v>PENSIONADOS EN SU PROPIO SISTEMA</v>
      </c>
      <c r="Q2238" s="5" t="e">
        <f ca="1">IF($H2238="SI", $O2238, _xludf.NA())</f>
        <v>#NAME?</v>
      </c>
      <c r="R2238" s="5">
        <f>IF($H2238="NO",$O2238, _xludf.NA())</f>
        <v>64</v>
      </c>
      <c r="S2238" s="5" t="e">
        <f ca="1">IF($H2238="SI",$N2238, _xludf.NA())</f>
        <v>#NAME?</v>
      </c>
      <c r="T2238" s="5">
        <f>IF($H2238="NO",$N2238, _xludf.NA())</f>
        <v>635827.4</v>
      </c>
    </row>
    <row r="2239" spans="1:20" x14ac:dyDescent="0.3">
      <c r="A2239">
        <v>2238</v>
      </c>
      <c r="B2239" t="s">
        <v>15</v>
      </c>
      <c r="C2239">
        <v>278030</v>
      </c>
      <c r="D2239" t="s">
        <v>19</v>
      </c>
      <c r="E2239" t="s">
        <v>16</v>
      </c>
      <c r="F2239" t="s">
        <v>12</v>
      </c>
      <c r="G2239" t="s">
        <v>13</v>
      </c>
      <c r="H2239" t="s">
        <v>13</v>
      </c>
      <c r="I2239">
        <v>89</v>
      </c>
      <c r="J2239">
        <f>(moras__2[[#This Row],[EDAD]]-AVERAGE(I:I))/ _xlfn.STDEV.P(I:I)</f>
        <v>3.3239829449054987</v>
      </c>
      <c r="K2239" t="str">
        <f>IF(ABS(moras__2[[#This Row],[Z-Score de edad]])&gt;1.96, "Atípico","Normal")</f>
        <v>Atípico</v>
      </c>
      <c r="L2239">
        <f>(moras__2[[#This Row],[SALARIO]]-AVERAGE(C:C)) / _xlfn.STDEV.P(C:C)</f>
        <v>-0.46799154082766331</v>
      </c>
      <c r="M2239" t="str">
        <f>IF(ABS(moras__2[[#This Row],[Z-Score de salario]])&gt;1.96, "Atípico", "Normal")</f>
        <v>Normal</v>
      </c>
      <c r="N2239" s="5">
        <f t="shared" si="102"/>
        <v>278030</v>
      </c>
      <c r="O2239" s="5">
        <f t="shared" si="103"/>
        <v>89</v>
      </c>
      <c r="P2239" s="5" t="str">
        <f t="shared" si="104"/>
        <v>CONVENIOS ESPECIALES DE TRABAJADORES INDEPENDIENTES</v>
      </c>
      <c r="Q2239" s="5" t="e">
        <f ca="1">IF($H2239="SI", $O2239, _xludf.NA())</f>
        <v>#NAME?</v>
      </c>
      <c r="R2239" s="5">
        <f>IF($H2239="NO",$O2239, _xludf.NA())</f>
        <v>89</v>
      </c>
      <c r="S2239" s="5" t="e">
        <f ca="1">IF($H2239="SI",$N2239, _xludf.NA())</f>
        <v>#NAME?</v>
      </c>
      <c r="T2239" s="5">
        <f>IF($H2239="NO",$N2239, _xludf.NA())</f>
        <v>278030</v>
      </c>
    </row>
    <row r="2240" spans="1:20" x14ac:dyDescent="0.3">
      <c r="A2240">
        <v>2239</v>
      </c>
      <c r="B2240" t="s">
        <v>15</v>
      </c>
      <c r="C2240">
        <v>627774.12</v>
      </c>
      <c r="D2240" t="s">
        <v>10</v>
      </c>
      <c r="E2240" t="s">
        <v>16</v>
      </c>
      <c r="F2240" t="s">
        <v>12</v>
      </c>
      <c r="G2240" t="s">
        <v>13</v>
      </c>
      <c r="H2240" t="s">
        <v>13</v>
      </c>
      <c r="I2240">
        <v>35</v>
      </c>
      <c r="J2240">
        <f>(moras__2[[#This Row],[EDAD]]-AVERAGE(I:I))/ _xlfn.STDEV.P(I:I)</f>
        <v>-0.48746627208791893</v>
      </c>
      <c r="K2240" t="str">
        <f>IF(ABS(moras__2[[#This Row],[Z-Score de edad]])&gt;1.96, "Atípico","Normal")</f>
        <v>Normal</v>
      </c>
      <c r="L2240">
        <f>(moras__2[[#This Row],[SALARIO]]-AVERAGE(C:C)) / _xlfn.STDEV.P(C:C)</f>
        <v>-3.6699213166653109E-2</v>
      </c>
      <c r="M2240" t="str">
        <f>IF(ABS(moras__2[[#This Row],[Z-Score de salario]])&gt;1.96, "Atípico", "Normal")</f>
        <v>Normal</v>
      </c>
      <c r="N2240" s="5">
        <f t="shared" si="102"/>
        <v>627774.12</v>
      </c>
      <c r="O2240" s="5">
        <f t="shared" si="103"/>
        <v>35</v>
      </c>
      <c r="P2240" s="5" t="str">
        <f t="shared" si="104"/>
        <v>ASALARIADO</v>
      </c>
      <c r="Q2240" s="5" t="e">
        <f ca="1">IF($H2240="SI", $O2240, _xludf.NA())</f>
        <v>#NAME?</v>
      </c>
      <c r="R2240" s="5">
        <f>IF($H2240="NO",$O2240, _xludf.NA())</f>
        <v>35</v>
      </c>
      <c r="S2240" s="5" t="e">
        <f ca="1">IF($H2240="SI",$N2240, _xludf.NA())</f>
        <v>#NAME?</v>
      </c>
      <c r="T2240" s="5">
        <f>IF($H2240="NO",$N2240, _xludf.NA())</f>
        <v>627774.12</v>
      </c>
    </row>
    <row r="2241" spans="1:20" x14ac:dyDescent="0.3">
      <c r="A2241">
        <v>2240</v>
      </c>
      <c r="B2241" t="s">
        <v>9</v>
      </c>
      <c r="C2241">
        <v>450000</v>
      </c>
      <c r="D2241" t="s">
        <v>10</v>
      </c>
      <c r="E2241" t="s">
        <v>16</v>
      </c>
      <c r="F2241" t="s">
        <v>12</v>
      </c>
      <c r="G2241" t="s">
        <v>13</v>
      </c>
      <c r="H2241" t="s">
        <v>13</v>
      </c>
      <c r="I2241">
        <v>58</v>
      </c>
      <c r="J2241">
        <f>(moras__2[[#This Row],[EDAD]]-AVERAGE(I:I))/ _xlfn.STDEV.P(I:I)</f>
        <v>1.1359287647796479</v>
      </c>
      <c r="K2241" t="str">
        <f>IF(ABS(moras__2[[#This Row],[Z-Score de edad]])&gt;1.96, "Atípico","Normal")</f>
        <v>Normal</v>
      </c>
      <c r="L2241">
        <f>(moras__2[[#This Row],[SALARIO]]-AVERAGE(C:C)) / _xlfn.STDEV.P(C:C)</f>
        <v>-0.25592409681212436</v>
      </c>
      <c r="M2241" t="str">
        <f>IF(ABS(moras__2[[#This Row],[Z-Score de salario]])&gt;1.96, "Atípico", "Normal")</f>
        <v>Normal</v>
      </c>
      <c r="N2241" s="5">
        <f t="shared" si="102"/>
        <v>450000</v>
      </c>
      <c r="O2241" s="5">
        <f t="shared" si="103"/>
        <v>58</v>
      </c>
      <c r="P2241" s="5" t="str">
        <f t="shared" si="104"/>
        <v>ASALARIADO</v>
      </c>
      <c r="Q2241" s="5" t="e">
        <f ca="1">IF($H2241="SI", $O2241, _xludf.NA())</f>
        <v>#NAME?</v>
      </c>
      <c r="R2241" s="5">
        <f>IF($H2241="NO",$O2241, _xludf.NA())</f>
        <v>58</v>
      </c>
      <c r="S2241" s="5" t="e">
        <f ca="1">IF($H2241="SI",$N2241, _xludf.NA())</f>
        <v>#NAME?</v>
      </c>
      <c r="T2241" s="5">
        <f>IF($H2241="NO",$N2241, _xludf.NA())</f>
        <v>450000</v>
      </c>
    </row>
    <row r="2242" spans="1:20" x14ac:dyDescent="0.3">
      <c r="A2242">
        <v>2241</v>
      </c>
      <c r="B2242" t="s">
        <v>9</v>
      </c>
      <c r="C2242">
        <v>320000</v>
      </c>
      <c r="D2242" t="s">
        <v>10</v>
      </c>
      <c r="E2242" t="s">
        <v>16</v>
      </c>
      <c r="F2242" t="s">
        <v>12</v>
      </c>
      <c r="G2242" t="s">
        <v>13</v>
      </c>
      <c r="H2242" t="s">
        <v>13</v>
      </c>
      <c r="I2242">
        <v>31</v>
      </c>
      <c r="J2242">
        <f>(moras__2[[#This Row],[EDAD]]-AVERAGE(I:I))/ _xlfn.STDEV.P(I:I)</f>
        <v>-0.769795843717061</v>
      </c>
      <c r="K2242" t="str">
        <f>IF(ABS(moras__2[[#This Row],[Z-Score de edad]])&gt;1.96, "Atípico","Normal")</f>
        <v>Normal</v>
      </c>
      <c r="L2242">
        <f>(moras__2[[#This Row],[SALARIO]]-AVERAGE(C:C)) / _xlfn.STDEV.P(C:C)</f>
        <v>-0.41623559138687616</v>
      </c>
      <c r="M2242" t="str">
        <f>IF(ABS(moras__2[[#This Row],[Z-Score de salario]])&gt;1.96, "Atípico", "Normal")</f>
        <v>Normal</v>
      </c>
      <c r="N2242" s="5">
        <f t="shared" si="102"/>
        <v>320000</v>
      </c>
      <c r="O2242" s="5">
        <f t="shared" si="103"/>
        <v>31</v>
      </c>
      <c r="P2242" s="5" t="str">
        <f t="shared" si="104"/>
        <v>ASALARIADO</v>
      </c>
      <c r="Q2242" s="5" t="e">
        <f ca="1">IF($H2242="SI", $O2242, _xludf.NA())</f>
        <v>#NAME?</v>
      </c>
      <c r="R2242" s="5">
        <f>IF($H2242="NO",$O2242, _xludf.NA())</f>
        <v>31</v>
      </c>
      <c r="S2242" s="5" t="e">
        <f ca="1">IF($H2242="SI",$N2242, _xludf.NA())</f>
        <v>#NAME?</v>
      </c>
      <c r="T2242" s="5">
        <f>IF($H2242="NO",$N2242, _xludf.NA())</f>
        <v>320000</v>
      </c>
    </row>
    <row r="2243" spans="1:20" x14ac:dyDescent="0.3">
      <c r="A2243">
        <v>2242</v>
      </c>
      <c r="B2243" t="s">
        <v>9</v>
      </c>
      <c r="C2243">
        <v>407782</v>
      </c>
      <c r="D2243" t="s">
        <v>10</v>
      </c>
      <c r="E2243" t="s">
        <v>16</v>
      </c>
      <c r="F2243" t="s">
        <v>12</v>
      </c>
      <c r="G2243" t="s">
        <v>13</v>
      </c>
      <c r="H2243" t="s">
        <v>13</v>
      </c>
      <c r="I2243">
        <v>22</v>
      </c>
      <c r="J2243">
        <f>(moras__2[[#This Row],[EDAD]]-AVERAGE(I:I))/ _xlfn.STDEV.P(I:I)</f>
        <v>-1.4050373798826306</v>
      </c>
      <c r="K2243" t="str">
        <f>IF(ABS(moras__2[[#This Row],[Z-Score de edad]])&gt;1.96, "Atípico","Normal")</f>
        <v>Normal</v>
      </c>
      <c r="L2243">
        <f>(moras__2[[#This Row],[SALARIO]]-AVERAGE(C:C)) / _xlfn.STDEV.P(C:C)</f>
        <v>-0.30798587125794646</v>
      </c>
      <c r="M2243" t="str">
        <f>IF(ABS(moras__2[[#This Row],[Z-Score de salario]])&gt;1.96, "Atípico", "Normal")</f>
        <v>Normal</v>
      </c>
      <c r="N2243" s="5">
        <f t="shared" ref="N2243:N2306" si="105">IF(ISBLANK(C2243),  MEDIAN($C$2:$C$5001), C2243)</f>
        <v>407782</v>
      </c>
      <c r="O2243" s="5">
        <f t="shared" ref="O2243:O2306" si="106">IF(ISBLANK(I2243), MEDIAN($I$2:$I$5001), I2243)</f>
        <v>22</v>
      </c>
      <c r="P2243" s="5" t="str">
        <f t="shared" ref="P2243:P2306" si="107">IF(ISBLANK(D2243), "ASALARIADO", D2243)</f>
        <v>ASALARIADO</v>
      </c>
      <c r="Q2243" s="5" t="e">
        <f ca="1">IF($H2243="SI", $O2243, _xludf.NA())</f>
        <v>#NAME?</v>
      </c>
      <c r="R2243" s="5">
        <f>IF($H2243="NO",$O2243, _xludf.NA())</f>
        <v>22</v>
      </c>
      <c r="S2243" s="5" t="e">
        <f ca="1">IF($H2243="SI",$N2243, _xludf.NA())</f>
        <v>#NAME?</v>
      </c>
      <c r="T2243" s="5">
        <f>IF($H2243="NO",$N2243, _xludf.NA())</f>
        <v>407782</v>
      </c>
    </row>
    <row r="2244" spans="1:20" x14ac:dyDescent="0.3">
      <c r="A2244">
        <v>2243</v>
      </c>
      <c r="B2244" t="s">
        <v>15</v>
      </c>
      <c r="C2244">
        <v>297045</v>
      </c>
      <c r="D2244" t="s">
        <v>18</v>
      </c>
      <c r="E2244" t="s">
        <v>16</v>
      </c>
      <c r="F2244" t="s">
        <v>12</v>
      </c>
      <c r="G2244" t="s">
        <v>13</v>
      </c>
      <c r="H2244" t="s">
        <v>13</v>
      </c>
      <c r="I2244">
        <v>66</v>
      </c>
      <c r="J2244">
        <f>(moras__2[[#This Row],[EDAD]]-AVERAGE(I:I))/ _xlfn.STDEV.P(I:I)</f>
        <v>1.700587908037932</v>
      </c>
      <c r="K2244" t="str">
        <f>IF(ABS(moras__2[[#This Row],[Z-Score de edad]])&gt;1.96, "Atípico","Normal")</f>
        <v>Normal</v>
      </c>
      <c r="L2244">
        <f>(moras__2[[#This Row],[SALARIO]]-AVERAGE(C:C)) / _xlfn.STDEV.P(C:C)</f>
        <v>-0.44454290183274864</v>
      </c>
      <c r="M2244" t="str">
        <f>IF(ABS(moras__2[[#This Row],[Z-Score de salario]])&gt;1.96, "Atípico", "Normal")</f>
        <v>Normal</v>
      </c>
      <c r="N2244" s="5">
        <f t="shared" si="105"/>
        <v>297045</v>
      </c>
      <c r="O2244" s="5">
        <f t="shared" si="106"/>
        <v>66</v>
      </c>
      <c r="P2244" s="5" t="str">
        <f t="shared" si="107"/>
        <v>TRABAJADOR INDEPENDIENTE</v>
      </c>
      <c r="Q2244" s="5" t="e">
        <f ca="1">IF($H2244="SI", $O2244, _xludf.NA())</f>
        <v>#NAME?</v>
      </c>
      <c r="R2244" s="5">
        <f>IF($H2244="NO",$O2244, _xludf.NA())</f>
        <v>66</v>
      </c>
      <c r="S2244" s="5" t="e">
        <f ca="1">IF($H2244="SI",$N2244, _xludf.NA())</f>
        <v>#NAME?</v>
      </c>
      <c r="T2244" s="5">
        <f>IF($H2244="NO",$N2244, _xludf.NA())</f>
        <v>297045</v>
      </c>
    </row>
    <row r="2245" spans="1:20" x14ac:dyDescent="0.3">
      <c r="A2245">
        <v>2244</v>
      </c>
      <c r="B2245" t="s">
        <v>9</v>
      </c>
      <c r="C2245">
        <v>430434</v>
      </c>
      <c r="D2245" t="s">
        <v>10</v>
      </c>
      <c r="E2245" t="s">
        <v>16</v>
      </c>
      <c r="F2245" t="s">
        <v>12</v>
      </c>
      <c r="G2245" t="s">
        <v>13</v>
      </c>
      <c r="H2245" t="s">
        <v>12</v>
      </c>
      <c r="I2245">
        <v>28</v>
      </c>
      <c r="J2245">
        <f>(moras__2[[#This Row],[EDAD]]-AVERAGE(I:I))/ _xlfn.STDEV.P(I:I)</f>
        <v>-0.98154302243891756</v>
      </c>
      <c r="K2245" t="str">
        <f>IF(ABS(moras__2[[#This Row],[Z-Score de edad]])&gt;1.96, "Atípico","Normal")</f>
        <v>Normal</v>
      </c>
      <c r="L2245">
        <f>(moras__2[[#This Row],[SALARIO]]-AVERAGE(C:C)) / _xlfn.STDEV.P(C:C)</f>
        <v>-0.28005220991096741</v>
      </c>
      <c r="M2245" t="str">
        <f>IF(ABS(moras__2[[#This Row],[Z-Score de salario]])&gt;1.96, "Atípico", "Normal")</f>
        <v>Normal</v>
      </c>
      <c r="N2245" s="5">
        <f t="shared" si="105"/>
        <v>430434</v>
      </c>
      <c r="O2245" s="5">
        <f t="shared" si="106"/>
        <v>28</v>
      </c>
      <c r="P2245" s="5" t="str">
        <f t="shared" si="107"/>
        <v>ASALARIADO</v>
      </c>
      <c r="Q2245" s="5">
        <f>IF($H2245="SI", $O2245, _xludf.NA())</f>
        <v>28</v>
      </c>
      <c r="R2245" s="5" t="e">
        <f ca="1">IF($H2245="NO",$O2245, _xludf.NA())</f>
        <v>#NAME?</v>
      </c>
      <c r="S2245" s="5">
        <f>IF($H2245="SI",$N2245, _xludf.NA())</f>
        <v>430434</v>
      </c>
      <c r="T2245" s="5" t="e">
        <f ca="1">IF($H2245="NO",$N2245, _xludf.NA())</f>
        <v>#NAME?</v>
      </c>
    </row>
    <row r="2246" spans="1:20" x14ac:dyDescent="0.3">
      <c r="A2246">
        <v>2245</v>
      </c>
      <c r="B2246" t="s">
        <v>9</v>
      </c>
      <c r="C2246">
        <v>476646.28</v>
      </c>
      <c r="D2246" t="s">
        <v>10</v>
      </c>
      <c r="E2246" t="s">
        <v>16</v>
      </c>
      <c r="F2246" t="s">
        <v>12</v>
      </c>
      <c r="G2246" t="s">
        <v>13</v>
      </c>
      <c r="H2246" t="s">
        <v>13</v>
      </c>
      <c r="I2246">
        <v>29</v>
      </c>
      <c r="J2246">
        <f>(moras__2[[#This Row],[EDAD]]-AVERAGE(I:I))/ _xlfn.STDEV.P(I:I)</f>
        <v>-0.91096062953163204</v>
      </c>
      <c r="K2246" t="str">
        <f>IF(ABS(moras__2[[#This Row],[Z-Score de edad]])&gt;1.96, "Atípico","Normal")</f>
        <v>Normal</v>
      </c>
      <c r="L2246">
        <f>(moras__2[[#This Row],[SALARIO]]-AVERAGE(C:C)) / _xlfn.STDEV.P(C:C)</f>
        <v>-0.22306482779937575</v>
      </c>
      <c r="M2246" t="str">
        <f>IF(ABS(moras__2[[#This Row],[Z-Score de salario]])&gt;1.96, "Atípico", "Normal")</f>
        <v>Normal</v>
      </c>
      <c r="N2246" s="5">
        <f t="shared" si="105"/>
        <v>476646.28</v>
      </c>
      <c r="O2246" s="5">
        <f t="shared" si="106"/>
        <v>29</v>
      </c>
      <c r="P2246" s="5" t="str">
        <f t="shared" si="107"/>
        <v>ASALARIADO</v>
      </c>
      <c r="Q2246" s="5" t="e">
        <f ca="1">IF($H2246="SI", $O2246, _xludf.NA())</f>
        <v>#NAME?</v>
      </c>
      <c r="R2246" s="5">
        <f>IF($H2246="NO",$O2246, _xludf.NA())</f>
        <v>29</v>
      </c>
      <c r="S2246" s="5" t="e">
        <f ca="1">IF($H2246="SI",$N2246, _xludf.NA())</f>
        <v>#NAME?</v>
      </c>
      <c r="T2246" s="5">
        <f>IF($H2246="NO",$N2246, _xludf.NA())</f>
        <v>476646.28</v>
      </c>
    </row>
    <row r="2247" spans="1:20" x14ac:dyDescent="0.3">
      <c r="A2247">
        <v>2246</v>
      </c>
      <c r="B2247" t="s">
        <v>15</v>
      </c>
      <c r="C2247">
        <v>1566842</v>
      </c>
      <c r="D2247" t="s">
        <v>10</v>
      </c>
      <c r="E2247" t="s">
        <v>11</v>
      </c>
      <c r="F2247" t="s">
        <v>12</v>
      </c>
      <c r="G2247" t="s">
        <v>13</v>
      </c>
      <c r="H2247" t="s">
        <v>13</v>
      </c>
      <c r="I2247">
        <v>59</v>
      </c>
      <c r="J2247">
        <f>(moras__2[[#This Row],[EDAD]]-AVERAGE(I:I))/ _xlfn.STDEV.P(I:I)</f>
        <v>1.2065111576869334</v>
      </c>
      <c r="K2247" t="str">
        <f>IF(ABS(moras__2[[#This Row],[Z-Score de edad]])&gt;1.96, "Atípico","Normal")</f>
        <v>Normal</v>
      </c>
      <c r="L2247">
        <f>(moras__2[[#This Row],[SALARIO]]-AVERAGE(C:C)) / _xlfn.STDEV.P(C:C)</f>
        <v>1.1213267510636824</v>
      </c>
      <c r="M2247" t="str">
        <f>IF(ABS(moras__2[[#This Row],[Z-Score de salario]])&gt;1.96, "Atípico", "Normal")</f>
        <v>Normal</v>
      </c>
      <c r="N2247" s="5">
        <f t="shared" si="105"/>
        <v>1566842</v>
      </c>
      <c r="O2247" s="5">
        <f t="shared" si="106"/>
        <v>59</v>
      </c>
      <c r="P2247" s="5" t="str">
        <f t="shared" si="107"/>
        <v>ASALARIADO</v>
      </c>
      <c r="Q2247" s="5" t="e">
        <f ca="1">IF($H2247="SI", $O2247, _xludf.NA())</f>
        <v>#NAME?</v>
      </c>
      <c r="R2247" s="5">
        <f>IF($H2247="NO",$O2247, _xludf.NA())</f>
        <v>59</v>
      </c>
      <c r="S2247" s="5" t="e">
        <f ca="1">IF($H2247="SI",$N2247, _xludf.NA())</f>
        <v>#NAME?</v>
      </c>
      <c r="T2247" s="5">
        <f>IF($H2247="NO",$N2247, _xludf.NA())</f>
        <v>1566842</v>
      </c>
    </row>
    <row r="2248" spans="1:20" x14ac:dyDescent="0.3">
      <c r="A2248">
        <v>2247</v>
      </c>
      <c r="B2248" t="s">
        <v>15</v>
      </c>
      <c r="C2248">
        <v>868869.23</v>
      </c>
      <c r="D2248" t="s">
        <v>10</v>
      </c>
      <c r="E2248" t="s">
        <v>16</v>
      </c>
      <c r="F2248" t="s">
        <v>12</v>
      </c>
      <c r="G2248" t="s">
        <v>13</v>
      </c>
      <c r="H2248" t="s">
        <v>13</v>
      </c>
      <c r="I2248">
        <v>40</v>
      </c>
      <c r="J2248">
        <f>(moras__2[[#This Row],[EDAD]]-AVERAGE(I:I))/ _xlfn.STDEV.P(I:I)</f>
        <v>-0.13455430755149136</v>
      </c>
      <c r="K2248" t="str">
        <f>IF(ABS(moras__2[[#This Row],[Z-Score de edad]])&gt;1.96, "Atípico","Normal")</f>
        <v>Normal</v>
      </c>
      <c r="L2248">
        <f>(moras__2[[#This Row],[SALARIO]]-AVERAGE(C:C)) / _xlfn.STDEV.P(C:C)</f>
        <v>0.26061092082384052</v>
      </c>
      <c r="M2248" t="str">
        <f>IF(ABS(moras__2[[#This Row],[Z-Score de salario]])&gt;1.96, "Atípico", "Normal")</f>
        <v>Normal</v>
      </c>
      <c r="N2248" s="5">
        <f t="shared" si="105"/>
        <v>868869.23</v>
      </c>
      <c r="O2248" s="5">
        <f t="shared" si="106"/>
        <v>40</v>
      </c>
      <c r="P2248" s="5" t="str">
        <f t="shared" si="107"/>
        <v>ASALARIADO</v>
      </c>
      <c r="Q2248" s="5" t="e">
        <f ca="1">IF($H2248="SI", $O2248, _xludf.NA())</f>
        <v>#NAME?</v>
      </c>
      <c r="R2248" s="5">
        <f>IF($H2248="NO",$O2248, _xludf.NA())</f>
        <v>40</v>
      </c>
      <c r="S2248" s="5" t="e">
        <f ca="1">IF($H2248="SI",$N2248, _xludf.NA())</f>
        <v>#NAME?</v>
      </c>
      <c r="T2248" s="5">
        <f>IF($H2248="NO",$N2248, _xludf.NA())</f>
        <v>868869.23</v>
      </c>
    </row>
    <row r="2249" spans="1:20" x14ac:dyDescent="0.3">
      <c r="A2249">
        <v>2248</v>
      </c>
      <c r="B2249" t="s">
        <v>15</v>
      </c>
      <c r="C2249">
        <v>306400</v>
      </c>
      <c r="D2249" t="s">
        <v>10</v>
      </c>
      <c r="E2249" t="s">
        <v>16</v>
      </c>
      <c r="F2249" t="s">
        <v>12</v>
      </c>
      <c r="G2249" t="s">
        <v>13</v>
      </c>
      <c r="H2249" t="s">
        <v>13</v>
      </c>
      <c r="I2249">
        <v>61</v>
      </c>
      <c r="J2249">
        <f>(moras__2[[#This Row],[EDAD]]-AVERAGE(I:I))/ _xlfn.STDEV.P(I:I)</f>
        <v>1.3476759435015044</v>
      </c>
      <c r="K2249" t="str">
        <f>IF(ABS(moras__2[[#This Row],[Z-Score de edad]])&gt;1.96, "Atípico","Normal")</f>
        <v>Normal</v>
      </c>
      <c r="L2249">
        <f>(moras__2[[#This Row],[SALARIO]]-AVERAGE(C:C)) / _xlfn.STDEV.P(C:C)</f>
        <v>-0.43300664005008094</v>
      </c>
      <c r="M2249" t="str">
        <f>IF(ABS(moras__2[[#This Row],[Z-Score de salario]])&gt;1.96, "Atípico", "Normal")</f>
        <v>Normal</v>
      </c>
      <c r="N2249" s="5">
        <f t="shared" si="105"/>
        <v>306400</v>
      </c>
      <c r="O2249" s="5">
        <f t="shared" si="106"/>
        <v>61</v>
      </c>
      <c r="P2249" s="5" t="str">
        <f t="shared" si="107"/>
        <v>ASALARIADO</v>
      </c>
      <c r="Q2249" s="5" t="e">
        <f ca="1">IF($H2249="SI", $O2249, _xludf.NA())</f>
        <v>#NAME?</v>
      </c>
      <c r="R2249" s="5">
        <f>IF($H2249="NO",$O2249, _xludf.NA())</f>
        <v>61</v>
      </c>
      <c r="S2249" s="5" t="e">
        <f ca="1">IF($H2249="SI",$N2249, _xludf.NA())</f>
        <v>#NAME?</v>
      </c>
      <c r="T2249" s="5">
        <f>IF($H2249="NO",$N2249, _xludf.NA())</f>
        <v>306400</v>
      </c>
    </row>
    <row r="2250" spans="1:20" x14ac:dyDescent="0.3">
      <c r="A2250">
        <v>2249</v>
      </c>
      <c r="B2250" t="s">
        <v>9</v>
      </c>
      <c r="C2250">
        <v>408800</v>
      </c>
      <c r="D2250" t="s">
        <v>10</v>
      </c>
      <c r="E2250" t="s">
        <v>16</v>
      </c>
      <c r="F2250" t="s">
        <v>12</v>
      </c>
      <c r="G2250" t="s">
        <v>13</v>
      </c>
      <c r="H2250" t="s">
        <v>13</v>
      </c>
      <c r="I2250">
        <v>39</v>
      </c>
      <c r="J2250">
        <f>(moras__2[[#This Row],[EDAD]]-AVERAGE(I:I))/ _xlfn.STDEV.P(I:I)</f>
        <v>-0.20513670045877688</v>
      </c>
      <c r="K2250" t="str">
        <f>IF(ABS(moras__2[[#This Row],[Z-Score de edad]])&gt;1.96, "Atípico","Normal")</f>
        <v>Normal</v>
      </c>
      <c r="L2250">
        <f>(moras__2[[#This Row],[SALARIO]]-AVERAGE(C:C)) / _xlfn.STDEV.P(C:C)</f>
        <v>-0.30673050893889187</v>
      </c>
      <c r="M2250" t="str">
        <f>IF(ABS(moras__2[[#This Row],[Z-Score de salario]])&gt;1.96, "Atípico", "Normal")</f>
        <v>Normal</v>
      </c>
      <c r="N2250" s="5">
        <f t="shared" si="105"/>
        <v>408800</v>
      </c>
      <c r="O2250" s="5">
        <f t="shared" si="106"/>
        <v>39</v>
      </c>
      <c r="P2250" s="5" t="str">
        <f t="shared" si="107"/>
        <v>ASALARIADO</v>
      </c>
      <c r="Q2250" s="5" t="e">
        <f ca="1">IF($H2250="SI", $O2250, _xludf.NA())</f>
        <v>#NAME?</v>
      </c>
      <c r="R2250" s="5">
        <f>IF($H2250="NO",$O2250, _xludf.NA())</f>
        <v>39</v>
      </c>
      <c r="S2250" s="5" t="e">
        <f ca="1">IF($H2250="SI",$N2250, _xludf.NA())</f>
        <v>#NAME?</v>
      </c>
      <c r="T2250" s="5">
        <f>IF($H2250="NO",$N2250, _xludf.NA())</f>
        <v>408800</v>
      </c>
    </row>
    <row r="2251" spans="1:20" x14ac:dyDescent="0.3">
      <c r="A2251">
        <v>2250</v>
      </c>
      <c r="B2251" t="s">
        <v>9</v>
      </c>
      <c r="C2251">
        <v>467167.61</v>
      </c>
      <c r="D2251" t="s">
        <v>10</v>
      </c>
      <c r="E2251" t="s">
        <v>11</v>
      </c>
      <c r="F2251" t="s">
        <v>12</v>
      </c>
      <c r="G2251" t="s">
        <v>12</v>
      </c>
      <c r="H2251" t="s">
        <v>13</v>
      </c>
      <c r="I2251">
        <v>46</v>
      </c>
      <c r="J2251">
        <f>(moras__2[[#This Row],[EDAD]]-AVERAGE(I:I))/ _xlfn.STDEV.P(I:I)</f>
        <v>0.28894004989222172</v>
      </c>
      <c r="K2251" t="str">
        <f>IF(ABS(moras__2[[#This Row],[Z-Score de edad]])&gt;1.96, "Atípico","Normal")</f>
        <v>Normal</v>
      </c>
      <c r="L2251">
        <f>(moras__2[[#This Row],[SALARIO]]-AVERAGE(C:C)) / _xlfn.STDEV.P(C:C)</f>
        <v>-0.23475359513999783</v>
      </c>
      <c r="M2251" t="str">
        <f>IF(ABS(moras__2[[#This Row],[Z-Score de salario]])&gt;1.96, "Atípico", "Normal")</f>
        <v>Normal</v>
      </c>
      <c r="N2251" s="5">
        <f t="shared" si="105"/>
        <v>467167.61</v>
      </c>
      <c r="O2251" s="5">
        <f t="shared" si="106"/>
        <v>46</v>
      </c>
      <c r="P2251" s="5" t="str">
        <f t="shared" si="107"/>
        <v>ASALARIADO</v>
      </c>
      <c r="Q2251" s="5" t="e">
        <f ca="1">IF($H2251="SI", $O2251, _xludf.NA())</f>
        <v>#NAME?</v>
      </c>
      <c r="R2251" s="5">
        <f>IF($H2251="NO",$O2251, _xludf.NA())</f>
        <v>46</v>
      </c>
      <c r="S2251" s="5" t="e">
        <f ca="1">IF($H2251="SI",$N2251, _xludf.NA())</f>
        <v>#NAME?</v>
      </c>
      <c r="T2251" s="5">
        <f>IF($H2251="NO",$N2251, _xludf.NA())</f>
        <v>467167.61</v>
      </c>
    </row>
    <row r="2252" spans="1:20" x14ac:dyDescent="0.3">
      <c r="A2252">
        <v>2251</v>
      </c>
      <c r="B2252" t="s">
        <v>15</v>
      </c>
      <c r="C2252">
        <v>376344</v>
      </c>
      <c r="D2252" t="s">
        <v>10</v>
      </c>
      <c r="E2252" t="s">
        <v>16</v>
      </c>
      <c r="F2252" t="s">
        <v>12</v>
      </c>
      <c r="G2252" t="s">
        <v>13</v>
      </c>
      <c r="H2252" t="s">
        <v>13</v>
      </c>
      <c r="I2252">
        <v>39</v>
      </c>
      <c r="J2252">
        <f>(moras__2[[#This Row],[EDAD]]-AVERAGE(I:I))/ _xlfn.STDEV.P(I:I)</f>
        <v>-0.20513670045877688</v>
      </c>
      <c r="K2252" t="str">
        <f>IF(ABS(moras__2[[#This Row],[Z-Score de edad]])&gt;1.96, "Atípico","Normal")</f>
        <v>Normal</v>
      </c>
      <c r="L2252">
        <f>(moras__2[[#This Row],[SALARIO]]-AVERAGE(C:C)) / _xlfn.STDEV.P(C:C)</f>
        <v>-0.34675412330749295</v>
      </c>
      <c r="M2252" t="str">
        <f>IF(ABS(moras__2[[#This Row],[Z-Score de salario]])&gt;1.96, "Atípico", "Normal")</f>
        <v>Normal</v>
      </c>
      <c r="N2252" s="5">
        <f t="shared" si="105"/>
        <v>376344</v>
      </c>
      <c r="O2252" s="5">
        <f t="shared" si="106"/>
        <v>39</v>
      </c>
      <c r="P2252" s="5" t="str">
        <f t="shared" si="107"/>
        <v>ASALARIADO</v>
      </c>
      <c r="Q2252" s="5" t="e">
        <f ca="1">IF($H2252="SI", $O2252, _xludf.NA())</f>
        <v>#NAME?</v>
      </c>
      <c r="R2252" s="5">
        <f>IF($H2252="NO",$O2252, _xludf.NA())</f>
        <v>39</v>
      </c>
      <c r="S2252" s="5" t="e">
        <f ca="1">IF($H2252="SI",$N2252, _xludf.NA())</f>
        <v>#NAME?</v>
      </c>
      <c r="T2252" s="5">
        <f>IF($H2252="NO",$N2252, _xludf.NA())</f>
        <v>376344</v>
      </c>
    </row>
    <row r="2253" spans="1:20" x14ac:dyDescent="0.3">
      <c r="A2253">
        <v>2252</v>
      </c>
      <c r="B2253" t="s">
        <v>9</v>
      </c>
      <c r="C2253">
        <v>327264</v>
      </c>
      <c r="D2253" t="s">
        <v>10</v>
      </c>
      <c r="E2253" t="s">
        <v>11</v>
      </c>
      <c r="F2253" t="s">
        <v>12</v>
      </c>
      <c r="G2253" t="s">
        <v>13</v>
      </c>
      <c r="H2253" t="s">
        <v>13</v>
      </c>
      <c r="I2253">
        <v>32</v>
      </c>
      <c r="J2253">
        <f>(moras__2[[#This Row],[EDAD]]-AVERAGE(I:I))/ _xlfn.STDEV.P(I:I)</f>
        <v>-0.69921345080977548</v>
      </c>
      <c r="K2253" t="str">
        <f>IF(ABS(moras__2[[#This Row],[Z-Score de edad]])&gt;1.96, "Atípico","Normal")</f>
        <v>Normal</v>
      </c>
      <c r="L2253">
        <f>(moras__2[[#This Row],[SALARIO]]-AVERAGE(C:C)) / _xlfn.STDEV.P(C:C)</f>
        <v>-0.40727787833617618</v>
      </c>
      <c r="M2253" t="str">
        <f>IF(ABS(moras__2[[#This Row],[Z-Score de salario]])&gt;1.96, "Atípico", "Normal")</f>
        <v>Normal</v>
      </c>
      <c r="N2253" s="5">
        <f t="shared" si="105"/>
        <v>327264</v>
      </c>
      <c r="O2253" s="5">
        <f t="shared" si="106"/>
        <v>32</v>
      </c>
      <c r="P2253" s="5" t="str">
        <f t="shared" si="107"/>
        <v>ASALARIADO</v>
      </c>
      <c r="Q2253" s="5" t="e">
        <f ca="1">IF($H2253="SI", $O2253, _xludf.NA())</f>
        <v>#NAME?</v>
      </c>
      <c r="R2253" s="5">
        <f>IF($H2253="NO",$O2253, _xludf.NA())</f>
        <v>32</v>
      </c>
      <c r="S2253" s="5" t="e">
        <f ca="1">IF($H2253="SI",$N2253, _xludf.NA())</f>
        <v>#NAME?</v>
      </c>
      <c r="T2253" s="5">
        <f>IF($H2253="NO",$N2253, _xludf.NA())</f>
        <v>327264</v>
      </c>
    </row>
    <row r="2254" spans="1:20" x14ac:dyDescent="0.3">
      <c r="A2254">
        <v>2253</v>
      </c>
      <c r="B2254" t="s">
        <v>9</v>
      </c>
      <c r="C2254">
        <v>750000</v>
      </c>
      <c r="D2254" t="s">
        <v>10</v>
      </c>
      <c r="E2254" t="s">
        <v>16</v>
      </c>
      <c r="F2254" t="s">
        <v>12</v>
      </c>
      <c r="G2254" t="s">
        <v>13</v>
      </c>
      <c r="H2254" t="s">
        <v>13</v>
      </c>
      <c r="I2254">
        <v>55</v>
      </c>
      <c r="J2254">
        <f>(moras__2[[#This Row],[EDAD]]-AVERAGE(I:I))/ _xlfn.STDEV.P(I:I)</f>
        <v>0.92418158605779133</v>
      </c>
      <c r="K2254" t="str">
        <f>IF(ABS(moras__2[[#This Row],[Z-Score de edad]])&gt;1.96, "Atípico","Normal")</f>
        <v>Normal</v>
      </c>
      <c r="L2254">
        <f>(moras__2[[#This Row],[SALARIO]]-AVERAGE(C:C)) / _xlfn.STDEV.P(C:C)</f>
        <v>0.11402550605268735</v>
      </c>
      <c r="M2254" t="str">
        <f>IF(ABS(moras__2[[#This Row],[Z-Score de salario]])&gt;1.96, "Atípico", "Normal")</f>
        <v>Normal</v>
      </c>
      <c r="N2254" s="5">
        <f t="shared" si="105"/>
        <v>750000</v>
      </c>
      <c r="O2254" s="5">
        <f t="shared" si="106"/>
        <v>55</v>
      </c>
      <c r="P2254" s="5" t="str">
        <f t="shared" si="107"/>
        <v>ASALARIADO</v>
      </c>
      <c r="Q2254" s="5" t="e">
        <f ca="1">IF($H2254="SI", $O2254, _xludf.NA())</f>
        <v>#NAME?</v>
      </c>
      <c r="R2254" s="5">
        <f>IF($H2254="NO",$O2254, _xludf.NA())</f>
        <v>55</v>
      </c>
      <c r="S2254" s="5" t="e">
        <f ca="1">IF($H2254="SI",$N2254, _xludf.NA())</f>
        <v>#NAME?</v>
      </c>
      <c r="T2254" s="5">
        <f>IF($H2254="NO",$N2254, _xludf.NA())</f>
        <v>750000</v>
      </c>
    </row>
    <row r="2255" spans="1:20" x14ac:dyDescent="0.3">
      <c r="A2255">
        <v>2254</v>
      </c>
      <c r="B2255" t="s">
        <v>9</v>
      </c>
      <c r="C2255">
        <v>423289</v>
      </c>
      <c r="D2255" t="s">
        <v>18</v>
      </c>
      <c r="E2255" t="s">
        <v>16</v>
      </c>
      <c r="F2255" t="s">
        <v>12</v>
      </c>
      <c r="G2255" t="s">
        <v>13</v>
      </c>
      <c r="H2255" t="s">
        <v>13</v>
      </c>
      <c r="I2255">
        <v>59</v>
      </c>
      <c r="J2255">
        <f>(moras__2[[#This Row],[EDAD]]-AVERAGE(I:I))/ _xlfn.STDEV.P(I:I)</f>
        <v>1.2065111576869334</v>
      </c>
      <c r="K2255" t="str">
        <f>IF(ABS(moras__2[[#This Row],[Z-Score de edad]])&gt;1.96, "Atípico","Normal")</f>
        <v>Normal</v>
      </c>
      <c r="L2255">
        <f>(moras__2[[#This Row],[SALARIO]]-AVERAGE(C:C)) / _xlfn.STDEV.P(C:C)</f>
        <v>-0.28886317628586433</v>
      </c>
      <c r="M2255" t="str">
        <f>IF(ABS(moras__2[[#This Row],[Z-Score de salario]])&gt;1.96, "Atípico", "Normal")</f>
        <v>Normal</v>
      </c>
      <c r="N2255" s="5">
        <f t="shared" si="105"/>
        <v>423289</v>
      </c>
      <c r="O2255" s="5">
        <f t="shared" si="106"/>
        <v>59</v>
      </c>
      <c r="P2255" s="5" t="str">
        <f t="shared" si="107"/>
        <v>TRABAJADOR INDEPENDIENTE</v>
      </c>
      <c r="Q2255" s="5" t="e">
        <f ca="1">IF($H2255="SI", $O2255, _xludf.NA())</f>
        <v>#NAME?</v>
      </c>
      <c r="R2255" s="5">
        <f>IF($H2255="NO",$O2255, _xludf.NA())</f>
        <v>59</v>
      </c>
      <c r="S2255" s="5" t="e">
        <f ca="1">IF($H2255="SI",$N2255, _xludf.NA())</f>
        <v>#NAME?</v>
      </c>
      <c r="T2255" s="5">
        <f>IF($H2255="NO",$N2255, _xludf.NA())</f>
        <v>423289</v>
      </c>
    </row>
    <row r="2256" spans="1:20" x14ac:dyDescent="0.3">
      <c r="A2256">
        <v>2255</v>
      </c>
      <c r="B2256" t="s">
        <v>15</v>
      </c>
      <c r="C2256">
        <v>619506.39</v>
      </c>
      <c r="D2256" t="s">
        <v>10</v>
      </c>
      <c r="E2256" t="s">
        <v>11</v>
      </c>
      <c r="F2256" t="s">
        <v>12</v>
      </c>
      <c r="G2256" t="s">
        <v>13</v>
      </c>
      <c r="H2256" t="s">
        <v>13</v>
      </c>
      <c r="I2256">
        <v>34</v>
      </c>
      <c r="J2256">
        <f>(moras__2[[#This Row],[EDAD]]-AVERAGE(I:I))/ _xlfn.STDEV.P(I:I)</f>
        <v>-0.55804866499520445</v>
      </c>
      <c r="K2256" t="str">
        <f>IF(ABS(moras__2[[#This Row],[Z-Score de edad]])&gt;1.96, "Atípico","Normal")</f>
        <v>Normal</v>
      </c>
      <c r="L2256">
        <f>(moras__2[[#This Row],[SALARIO]]-AVERAGE(C:C)) / _xlfn.STDEV.P(C:C)</f>
        <v>-4.6894691266964716E-2</v>
      </c>
      <c r="M2256" t="str">
        <f>IF(ABS(moras__2[[#This Row],[Z-Score de salario]])&gt;1.96, "Atípico", "Normal")</f>
        <v>Normal</v>
      </c>
      <c r="N2256" s="5">
        <f t="shared" si="105"/>
        <v>619506.39</v>
      </c>
      <c r="O2256" s="5">
        <f t="shared" si="106"/>
        <v>34</v>
      </c>
      <c r="P2256" s="5" t="str">
        <f t="shared" si="107"/>
        <v>ASALARIADO</v>
      </c>
      <c r="Q2256" s="5" t="e">
        <f ca="1">IF($H2256="SI", $O2256, _xludf.NA())</f>
        <v>#NAME?</v>
      </c>
      <c r="R2256" s="5">
        <f>IF($H2256="NO",$O2256, _xludf.NA())</f>
        <v>34</v>
      </c>
      <c r="S2256" s="5" t="e">
        <f ca="1">IF($H2256="SI",$N2256, _xludf.NA())</f>
        <v>#NAME?</v>
      </c>
      <c r="T2256" s="5">
        <f>IF($H2256="NO",$N2256, _xludf.NA())</f>
        <v>619506.39</v>
      </c>
    </row>
    <row r="2257" spans="1:20" x14ac:dyDescent="0.3">
      <c r="A2257">
        <v>2256</v>
      </c>
      <c r="B2257" t="s">
        <v>15</v>
      </c>
      <c r="C2257">
        <v>465179.89</v>
      </c>
      <c r="D2257" t="s">
        <v>10</v>
      </c>
      <c r="E2257" t="s">
        <v>16</v>
      </c>
      <c r="F2257" t="s">
        <v>12</v>
      </c>
      <c r="G2257" t="s">
        <v>13</v>
      </c>
      <c r="H2257" t="s">
        <v>13</v>
      </c>
      <c r="I2257">
        <v>39</v>
      </c>
      <c r="J2257">
        <f>(moras__2[[#This Row],[EDAD]]-AVERAGE(I:I))/ _xlfn.STDEV.P(I:I)</f>
        <v>-0.20513670045877688</v>
      </c>
      <c r="K2257" t="str">
        <f>IF(ABS(moras__2[[#This Row],[Z-Score de edad]])&gt;1.96, "Atípico","Normal")</f>
        <v>Normal</v>
      </c>
      <c r="L2257">
        <f>(moras__2[[#This Row],[SALARIO]]-AVERAGE(C:C)) / _xlfn.STDEV.P(C:C)</f>
        <v>-0.2372047825553526</v>
      </c>
      <c r="M2257" t="str">
        <f>IF(ABS(moras__2[[#This Row],[Z-Score de salario]])&gt;1.96, "Atípico", "Normal")</f>
        <v>Normal</v>
      </c>
      <c r="N2257" s="5">
        <f t="shared" si="105"/>
        <v>465179.89</v>
      </c>
      <c r="O2257" s="5">
        <f t="shared" si="106"/>
        <v>39</v>
      </c>
      <c r="P2257" s="5" t="str">
        <f t="shared" si="107"/>
        <v>ASALARIADO</v>
      </c>
      <c r="Q2257" s="5" t="e">
        <f ca="1">IF($H2257="SI", $O2257, _xludf.NA())</f>
        <v>#NAME?</v>
      </c>
      <c r="R2257" s="5">
        <f>IF($H2257="NO",$O2257, _xludf.NA())</f>
        <v>39</v>
      </c>
      <c r="S2257" s="5" t="e">
        <f ca="1">IF($H2257="SI",$N2257, _xludf.NA())</f>
        <v>#NAME?</v>
      </c>
      <c r="T2257" s="5">
        <f>IF($H2257="NO",$N2257, _xludf.NA())</f>
        <v>465179.89</v>
      </c>
    </row>
    <row r="2258" spans="1:20" x14ac:dyDescent="0.3">
      <c r="A2258">
        <v>2257</v>
      </c>
      <c r="B2258" t="s">
        <v>9</v>
      </c>
      <c r="C2258">
        <v>562152.61</v>
      </c>
      <c r="D2258" t="s">
        <v>10</v>
      </c>
      <c r="E2258" t="s">
        <v>11</v>
      </c>
      <c r="F2258" t="s">
        <v>12</v>
      </c>
      <c r="G2258" t="s">
        <v>13</v>
      </c>
      <c r="H2258" t="s">
        <v>13</v>
      </c>
      <c r="I2258">
        <v>38</v>
      </c>
      <c r="J2258">
        <f>(moras__2[[#This Row],[EDAD]]-AVERAGE(I:I))/ _xlfn.STDEV.P(I:I)</f>
        <v>-0.27571909336606237</v>
      </c>
      <c r="K2258" t="str">
        <f>IF(ABS(moras__2[[#This Row],[Z-Score de edad]])&gt;1.96, "Atípico","Normal")</f>
        <v>Normal</v>
      </c>
      <c r="L2258">
        <f>(moras__2[[#This Row],[SALARIO]]-AVERAGE(C:C)) / _xlfn.STDEV.P(C:C)</f>
        <v>-0.11762138504628403</v>
      </c>
      <c r="M2258" t="str">
        <f>IF(ABS(moras__2[[#This Row],[Z-Score de salario]])&gt;1.96, "Atípico", "Normal")</f>
        <v>Normal</v>
      </c>
      <c r="N2258" s="5">
        <f t="shared" si="105"/>
        <v>562152.61</v>
      </c>
      <c r="O2258" s="5">
        <f t="shared" si="106"/>
        <v>38</v>
      </c>
      <c r="P2258" s="5" t="str">
        <f t="shared" si="107"/>
        <v>ASALARIADO</v>
      </c>
      <c r="Q2258" s="5" t="e">
        <f ca="1">IF($H2258="SI", $O2258, _xludf.NA())</f>
        <v>#NAME?</v>
      </c>
      <c r="R2258" s="5">
        <f>IF($H2258="NO",$O2258, _xludf.NA())</f>
        <v>38</v>
      </c>
      <c r="S2258" s="5" t="e">
        <f ca="1">IF($H2258="SI",$N2258, _xludf.NA())</f>
        <v>#NAME?</v>
      </c>
      <c r="T2258" s="5">
        <f>IF($H2258="NO",$N2258, _xludf.NA())</f>
        <v>562152.61</v>
      </c>
    </row>
    <row r="2259" spans="1:20" x14ac:dyDescent="0.3">
      <c r="A2259">
        <v>2258</v>
      </c>
      <c r="B2259" t="s">
        <v>9</v>
      </c>
      <c r="C2259">
        <v>811421.65</v>
      </c>
      <c r="D2259" t="s">
        <v>10</v>
      </c>
      <c r="E2259" t="s">
        <v>11</v>
      </c>
      <c r="F2259" t="s">
        <v>12</v>
      </c>
      <c r="G2259" t="s">
        <v>13</v>
      </c>
      <c r="H2259" t="s">
        <v>13</v>
      </c>
      <c r="I2259">
        <v>32</v>
      </c>
      <c r="J2259">
        <f>(moras__2[[#This Row],[EDAD]]-AVERAGE(I:I))/ _xlfn.STDEV.P(I:I)</f>
        <v>-0.69921345080977548</v>
      </c>
      <c r="K2259" t="str">
        <f>IF(ABS(moras__2[[#This Row],[Z-Score de edad]])&gt;1.96, "Atípico","Normal")</f>
        <v>Normal</v>
      </c>
      <c r="L2259">
        <f>(moras__2[[#This Row],[SALARIO]]-AVERAGE(C:C)) / _xlfn.STDEV.P(C:C)</f>
        <v>0.18976855613535892</v>
      </c>
      <c r="M2259" t="str">
        <f>IF(ABS(moras__2[[#This Row],[Z-Score de salario]])&gt;1.96, "Atípico", "Normal")</f>
        <v>Normal</v>
      </c>
      <c r="N2259" s="5">
        <f t="shared" si="105"/>
        <v>811421.65</v>
      </c>
      <c r="O2259" s="5">
        <f t="shared" si="106"/>
        <v>32</v>
      </c>
      <c r="P2259" s="5" t="str">
        <f t="shared" si="107"/>
        <v>ASALARIADO</v>
      </c>
      <c r="Q2259" s="5" t="e">
        <f ca="1">IF($H2259="SI", $O2259, _xludf.NA())</f>
        <v>#NAME?</v>
      </c>
      <c r="R2259" s="5">
        <f>IF($H2259="NO",$O2259, _xludf.NA())</f>
        <v>32</v>
      </c>
      <c r="S2259" s="5" t="e">
        <f ca="1">IF($H2259="SI",$N2259, _xludf.NA())</f>
        <v>#NAME?</v>
      </c>
      <c r="T2259" s="5">
        <f>IF($H2259="NO",$N2259, _xludf.NA())</f>
        <v>811421.65</v>
      </c>
    </row>
    <row r="2260" spans="1:20" x14ac:dyDescent="0.3">
      <c r="A2260">
        <v>2259</v>
      </c>
      <c r="B2260" t="s">
        <v>15</v>
      </c>
      <c r="C2260">
        <v>338933.34</v>
      </c>
      <c r="D2260" t="s">
        <v>10</v>
      </c>
      <c r="E2260" t="s">
        <v>16</v>
      </c>
      <c r="F2260" t="s">
        <v>12</v>
      </c>
      <c r="G2260" t="s">
        <v>13</v>
      </c>
      <c r="H2260" t="s">
        <v>13</v>
      </c>
      <c r="I2260">
        <v>27</v>
      </c>
      <c r="J2260">
        <f>(moras__2[[#This Row],[EDAD]]-AVERAGE(I:I))/ _xlfn.STDEV.P(I:I)</f>
        <v>-1.052125415346203</v>
      </c>
      <c r="K2260" t="str">
        <f>IF(ABS(moras__2[[#This Row],[Z-Score de edad]])&gt;1.96, "Atípico","Normal")</f>
        <v>Normal</v>
      </c>
      <c r="L2260">
        <f>(moras__2[[#This Row],[SALARIO]]-AVERAGE(C:C)) / _xlfn.STDEV.P(C:C)</f>
        <v>-0.39288765267386128</v>
      </c>
      <c r="M2260" t="str">
        <f>IF(ABS(moras__2[[#This Row],[Z-Score de salario]])&gt;1.96, "Atípico", "Normal")</f>
        <v>Normal</v>
      </c>
      <c r="N2260" s="5">
        <f t="shared" si="105"/>
        <v>338933.34</v>
      </c>
      <c r="O2260" s="5">
        <f t="shared" si="106"/>
        <v>27</v>
      </c>
      <c r="P2260" s="5" t="str">
        <f t="shared" si="107"/>
        <v>ASALARIADO</v>
      </c>
      <c r="Q2260" s="5" t="e">
        <f ca="1">IF($H2260="SI", $O2260, _xludf.NA())</f>
        <v>#NAME?</v>
      </c>
      <c r="R2260" s="5">
        <f>IF($H2260="NO",$O2260, _xludf.NA())</f>
        <v>27</v>
      </c>
      <c r="S2260" s="5" t="e">
        <f ca="1">IF($H2260="SI",$N2260, _xludf.NA())</f>
        <v>#NAME?</v>
      </c>
      <c r="T2260" s="5">
        <f>IF($H2260="NO",$N2260, _xludf.NA())</f>
        <v>338933.34</v>
      </c>
    </row>
    <row r="2261" spans="1:20" x14ac:dyDescent="0.3">
      <c r="A2261">
        <v>2260</v>
      </c>
      <c r="B2261" t="s">
        <v>15</v>
      </c>
      <c r="C2261">
        <v>100000</v>
      </c>
      <c r="D2261" t="s">
        <v>10</v>
      </c>
      <c r="E2261" t="s">
        <v>16</v>
      </c>
      <c r="F2261" t="s">
        <v>12</v>
      </c>
      <c r="G2261" t="s">
        <v>13</v>
      </c>
      <c r="H2261" t="s">
        <v>13</v>
      </c>
      <c r="I2261">
        <v>29</v>
      </c>
      <c r="J2261">
        <f>(moras__2[[#This Row],[EDAD]]-AVERAGE(I:I))/ _xlfn.STDEV.P(I:I)</f>
        <v>-0.91096062953163204</v>
      </c>
      <c r="K2261" t="str">
        <f>IF(ABS(moras__2[[#This Row],[Z-Score de edad]])&gt;1.96, "Atípico","Normal")</f>
        <v>Normal</v>
      </c>
      <c r="L2261">
        <f>(moras__2[[#This Row],[SALARIO]]-AVERAGE(C:C)) / _xlfn.STDEV.P(C:C)</f>
        <v>-0.68753196682107143</v>
      </c>
      <c r="M2261" t="str">
        <f>IF(ABS(moras__2[[#This Row],[Z-Score de salario]])&gt;1.96, "Atípico", "Normal")</f>
        <v>Normal</v>
      </c>
      <c r="N2261" s="5">
        <f t="shared" si="105"/>
        <v>100000</v>
      </c>
      <c r="O2261" s="5">
        <f t="shared" si="106"/>
        <v>29</v>
      </c>
      <c r="P2261" s="5" t="str">
        <f t="shared" si="107"/>
        <v>ASALARIADO</v>
      </c>
      <c r="Q2261" s="5" t="e">
        <f ca="1">IF($H2261="SI", $O2261, _xludf.NA())</f>
        <v>#NAME?</v>
      </c>
      <c r="R2261" s="5">
        <f>IF($H2261="NO",$O2261, _xludf.NA())</f>
        <v>29</v>
      </c>
      <c r="S2261" s="5" t="e">
        <f ca="1">IF($H2261="SI",$N2261, _xludf.NA())</f>
        <v>#NAME?</v>
      </c>
      <c r="T2261" s="5">
        <f>IF($H2261="NO",$N2261, _xludf.NA())</f>
        <v>100000</v>
      </c>
    </row>
    <row r="2262" spans="1:20" x14ac:dyDescent="0.3">
      <c r="A2262">
        <v>2261</v>
      </c>
      <c r="B2262" t="s">
        <v>9</v>
      </c>
      <c r="C2262">
        <v>697648</v>
      </c>
      <c r="D2262" t="s">
        <v>10</v>
      </c>
      <c r="E2262" t="s">
        <v>16</v>
      </c>
      <c r="F2262" t="s">
        <v>12</v>
      </c>
      <c r="G2262" t="s">
        <v>13</v>
      </c>
      <c r="H2262" t="s">
        <v>13</v>
      </c>
      <c r="I2262">
        <v>61</v>
      </c>
      <c r="J2262">
        <f>(moras__2[[#This Row],[EDAD]]-AVERAGE(I:I))/ _xlfn.STDEV.P(I:I)</f>
        <v>1.3476759435015044</v>
      </c>
      <c r="K2262" t="str">
        <f>IF(ABS(moras__2[[#This Row],[Z-Score de edad]])&gt;1.96, "Atípico","Normal")</f>
        <v>Normal</v>
      </c>
      <c r="L2262">
        <f>(moras__2[[#This Row],[SALARIO]]-AVERAGE(C:C)) / _xlfn.STDEV.P(C:C)</f>
        <v>4.9466834022091934E-2</v>
      </c>
      <c r="M2262" t="str">
        <f>IF(ABS(moras__2[[#This Row],[Z-Score de salario]])&gt;1.96, "Atípico", "Normal")</f>
        <v>Normal</v>
      </c>
      <c r="N2262" s="5">
        <f t="shared" si="105"/>
        <v>697648</v>
      </c>
      <c r="O2262" s="5">
        <f t="shared" si="106"/>
        <v>61</v>
      </c>
      <c r="P2262" s="5" t="str">
        <f t="shared" si="107"/>
        <v>ASALARIADO</v>
      </c>
      <c r="Q2262" s="5" t="e">
        <f ca="1">IF($H2262="SI", $O2262, _xludf.NA())</f>
        <v>#NAME?</v>
      </c>
      <c r="R2262" s="5">
        <f>IF($H2262="NO",$O2262, _xludf.NA())</f>
        <v>61</v>
      </c>
      <c r="S2262" s="5" t="e">
        <f ca="1">IF($H2262="SI",$N2262, _xludf.NA())</f>
        <v>#NAME?</v>
      </c>
      <c r="T2262" s="5">
        <f>IF($H2262="NO",$N2262, _xludf.NA())</f>
        <v>697648</v>
      </c>
    </row>
    <row r="2263" spans="1:20" x14ac:dyDescent="0.3">
      <c r="A2263">
        <v>2262</v>
      </c>
      <c r="B2263" t="s">
        <v>9</v>
      </c>
      <c r="C2263">
        <v>377498</v>
      </c>
      <c r="D2263" t="s">
        <v>18</v>
      </c>
      <c r="E2263" t="s">
        <v>16</v>
      </c>
      <c r="F2263" t="s">
        <v>12</v>
      </c>
      <c r="G2263" t="s">
        <v>13</v>
      </c>
      <c r="H2263" t="s">
        <v>13</v>
      </c>
      <c r="I2263">
        <v>37</v>
      </c>
      <c r="J2263">
        <f>(moras__2[[#This Row],[EDAD]]-AVERAGE(I:I))/ _xlfn.STDEV.P(I:I)</f>
        <v>-0.34630148627334789</v>
      </c>
      <c r="K2263" t="str">
        <f>IF(ABS(moras__2[[#This Row],[Z-Score de edad]])&gt;1.96, "Atípico","Normal")</f>
        <v>Normal</v>
      </c>
      <c r="L2263">
        <f>(moras__2[[#This Row],[SALARIO]]-AVERAGE(C:C)) / _xlfn.STDEV.P(C:C)</f>
        <v>-0.34533105050180629</v>
      </c>
      <c r="M2263" t="str">
        <f>IF(ABS(moras__2[[#This Row],[Z-Score de salario]])&gt;1.96, "Atípico", "Normal")</f>
        <v>Normal</v>
      </c>
      <c r="N2263" s="5">
        <f t="shared" si="105"/>
        <v>377498</v>
      </c>
      <c r="O2263" s="5">
        <f t="shared" si="106"/>
        <v>37</v>
      </c>
      <c r="P2263" s="5" t="str">
        <f t="shared" si="107"/>
        <v>TRABAJADOR INDEPENDIENTE</v>
      </c>
      <c r="Q2263" s="5" t="e">
        <f ca="1">IF($H2263="SI", $O2263, _xludf.NA())</f>
        <v>#NAME?</v>
      </c>
      <c r="R2263" s="5">
        <f>IF($H2263="NO",$O2263, _xludf.NA())</f>
        <v>37</v>
      </c>
      <c r="S2263" s="5" t="e">
        <f ca="1">IF($H2263="SI",$N2263, _xludf.NA())</f>
        <v>#NAME?</v>
      </c>
      <c r="T2263" s="5">
        <f>IF($H2263="NO",$N2263, _xludf.NA())</f>
        <v>377498</v>
      </c>
    </row>
    <row r="2264" spans="1:20" x14ac:dyDescent="0.3">
      <c r="A2264">
        <v>2263</v>
      </c>
      <c r="B2264" t="s">
        <v>9</v>
      </c>
      <c r="C2264">
        <v>308750</v>
      </c>
      <c r="D2264" t="s">
        <v>10</v>
      </c>
      <c r="E2264" t="s">
        <v>16</v>
      </c>
      <c r="F2264" t="s">
        <v>12</v>
      </c>
      <c r="G2264" t="s">
        <v>13</v>
      </c>
      <c r="H2264" t="s">
        <v>12</v>
      </c>
      <c r="I2264">
        <v>35</v>
      </c>
      <c r="J2264">
        <f>(moras__2[[#This Row],[EDAD]]-AVERAGE(I:I))/ _xlfn.STDEV.P(I:I)</f>
        <v>-0.48746627208791893</v>
      </c>
      <c r="K2264" t="str">
        <f>IF(ABS(moras__2[[#This Row],[Z-Score de edad]])&gt;1.96, "Atípico","Normal")</f>
        <v>Normal</v>
      </c>
      <c r="L2264">
        <f>(moras__2[[#This Row],[SALARIO]]-AVERAGE(C:C)) / _xlfn.STDEV.P(C:C)</f>
        <v>-0.43010870149430658</v>
      </c>
      <c r="M2264" t="str">
        <f>IF(ABS(moras__2[[#This Row],[Z-Score de salario]])&gt;1.96, "Atípico", "Normal")</f>
        <v>Normal</v>
      </c>
      <c r="N2264" s="5">
        <f t="shared" si="105"/>
        <v>308750</v>
      </c>
      <c r="O2264" s="5">
        <f t="shared" si="106"/>
        <v>35</v>
      </c>
      <c r="P2264" s="5" t="str">
        <f t="shared" si="107"/>
        <v>ASALARIADO</v>
      </c>
      <c r="Q2264" s="5">
        <f>IF($H2264="SI", $O2264, _xludf.NA())</f>
        <v>35</v>
      </c>
      <c r="R2264" s="5" t="e">
        <f ca="1">IF($H2264="NO",$O2264, _xludf.NA())</f>
        <v>#NAME?</v>
      </c>
      <c r="S2264" s="5">
        <f>IF($H2264="SI",$N2264, _xludf.NA())</f>
        <v>308750</v>
      </c>
      <c r="T2264" s="5" t="e">
        <f ca="1">IF($H2264="NO",$N2264, _xludf.NA())</f>
        <v>#NAME?</v>
      </c>
    </row>
    <row r="2265" spans="1:20" x14ac:dyDescent="0.3">
      <c r="A2265">
        <v>2264</v>
      </c>
      <c r="B2265" t="s">
        <v>9</v>
      </c>
      <c r="C2265">
        <v>451354.46</v>
      </c>
      <c r="D2265" t="s">
        <v>10</v>
      </c>
      <c r="E2265" t="s">
        <v>16</v>
      </c>
      <c r="F2265" t="s">
        <v>12</v>
      </c>
      <c r="G2265" t="s">
        <v>13</v>
      </c>
      <c r="H2265" t="s">
        <v>13</v>
      </c>
      <c r="I2265">
        <v>58</v>
      </c>
      <c r="J2265">
        <f>(moras__2[[#This Row],[EDAD]]-AVERAGE(I:I))/ _xlfn.STDEV.P(I:I)</f>
        <v>1.1359287647796479</v>
      </c>
      <c r="K2265" t="str">
        <f>IF(ABS(moras__2[[#This Row],[Z-Score de edad]])&gt;1.96, "Atípico","Normal")</f>
        <v>Normal</v>
      </c>
      <c r="L2265">
        <f>(moras__2[[#This Row],[SALARIO]]-AVERAGE(C:C)) / _xlfn.STDEV.P(C:C)</f>
        <v>-0.25425382368180344</v>
      </c>
      <c r="M2265" t="str">
        <f>IF(ABS(moras__2[[#This Row],[Z-Score de salario]])&gt;1.96, "Atípico", "Normal")</f>
        <v>Normal</v>
      </c>
      <c r="N2265" s="5">
        <f t="shared" si="105"/>
        <v>451354.46</v>
      </c>
      <c r="O2265" s="5">
        <f t="shared" si="106"/>
        <v>58</v>
      </c>
      <c r="P2265" s="5" t="str">
        <f t="shared" si="107"/>
        <v>ASALARIADO</v>
      </c>
      <c r="Q2265" s="5" t="e">
        <f ca="1">IF($H2265="SI", $O2265, _xludf.NA())</f>
        <v>#NAME?</v>
      </c>
      <c r="R2265" s="5">
        <f>IF($H2265="NO",$O2265, _xludf.NA())</f>
        <v>58</v>
      </c>
      <c r="S2265" s="5" t="e">
        <f ca="1">IF($H2265="SI",$N2265, _xludf.NA())</f>
        <v>#NAME?</v>
      </c>
      <c r="T2265" s="5">
        <f>IF($H2265="NO",$N2265, _xludf.NA())</f>
        <v>451354.46</v>
      </c>
    </row>
    <row r="2266" spans="1:20" x14ac:dyDescent="0.3">
      <c r="A2266">
        <v>2265</v>
      </c>
      <c r="B2266" t="s">
        <v>9</v>
      </c>
      <c r="C2266">
        <v>455001.5</v>
      </c>
      <c r="D2266" t="s">
        <v>10</v>
      </c>
      <c r="E2266" t="s">
        <v>16</v>
      </c>
      <c r="F2266" t="s">
        <v>12</v>
      </c>
      <c r="G2266" t="s">
        <v>13</v>
      </c>
      <c r="H2266" t="s">
        <v>13</v>
      </c>
      <c r="I2266">
        <v>20</v>
      </c>
      <c r="J2266">
        <f>(moras__2[[#This Row],[EDAD]]-AVERAGE(I:I))/ _xlfn.STDEV.P(I:I)</f>
        <v>-1.5462021656972016</v>
      </c>
      <c r="K2266" t="str">
        <f>IF(ABS(moras__2[[#This Row],[Z-Score de edad]])&gt;1.96, "Atípico","Normal")</f>
        <v>Normal</v>
      </c>
      <c r="L2266">
        <f>(moras__2[[#This Row],[SALARIO]]-AVERAGE(C:C)) / _xlfn.STDEV.P(C:C)</f>
        <v>-0.24975642034969653</v>
      </c>
      <c r="M2266" t="str">
        <f>IF(ABS(moras__2[[#This Row],[Z-Score de salario]])&gt;1.96, "Atípico", "Normal")</f>
        <v>Normal</v>
      </c>
      <c r="N2266" s="5">
        <f t="shared" si="105"/>
        <v>455001.5</v>
      </c>
      <c r="O2266" s="5">
        <f t="shared" si="106"/>
        <v>20</v>
      </c>
      <c r="P2266" s="5" t="str">
        <f t="shared" si="107"/>
        <v>ASALARIADO</v>
      </c>
      <c r="Q2266" s="5" t="e">
        <f ca="1">IF($H2266="SI", $O2266, _xludf.NA())</f>
        <v>#NAME?</v>
      </c>
      <c r="R2266" s="5">
        <f>IF($H2266="NO",$O2266, _xludf.NA())</f>
        <v>20</v>
      </c>
      <c r="S2266" s="5" t="e">
        <f ca="1">IF($H2266="SI",$N2266, _xludf.NA())</f>
        <v>#NAME?</v>
      </c>
      <c r="T2266" s="5">
        <f>IF($H2266="NO",$N2266, _xludf.NA())</f>
        <v>455001.5</v>
      </c>
    </row>
    <row r="2267" spans="1:20" x14ac:dyDescent="0.3">
      <c r="A2267">
        <v>2266</v>
      </c>
      <c r="B2267" t="s">
        <v>15</v>
      </c>
      <c r="C2267">
        <v>994882.5</v>
      </c>
      <c r="D2267" t="s">
        <v>10</v>
      </c>
      <c r="E2267" t="s">
        <v>16</v>
      </c>
      <c r="F2267" t="s">
        <v>12</v>
      </c>
      <c r="G2267" t="s">
        <v>13</v>
      </c>
      <c r="H2267" t="s">
        <v>13</v>
      </c>
      <c r="I2267">
        <v>50</v>
      </c>
      <c r="J2267">
        <f>(moras__2[[#This Row],[EDAD]]-AVERAGE(I:I))/ _xlfn.STDEV.P(I:I)</f>
        <v>0.57126962152136374</v>
      </c>
      <c r="K2267" t="str">
        <f>IF(ABS(moras__2[[#This Row],[Z-Score de edad]])&gt;1.96, "Atípico","Normal")</f>
        <v>Normal</v>
      </c>
      <c r="L2267">
        <f>(moras__2[[#This Row],[SALARIO]]-AVERAGE(C:C)) / _xlfn.STDEV.P(C:C)</f>
        <v>0.41600611813116156</v>
      </c>
      <c r="M2267" t="str">
        <f>IF(ABS(moras__2[[#This Row],[Z-Score de salario]])&gt;1.96, "Atípico", "Normal")</f>
        <v>Normal</v>
      </c>
      <c r="N2267" s="5">
        <f t="shared" si="105"/>
        <v>994882.5</v>
      </c>
      <c r="O2267" s="5">
        <f t="shared" si="106"/>
        <v>50</v>
      </c>
      <c r="P2267" s="5" t="str">
        <f t="shared" si="107"/>
        <v>ASALARIADO</v>
      </c>
      <c r="Q2267" s="5" t="e">
        <f ca="1">IF($H2267="SI", $O2267, _xludf.NA())</f>
        <v>#NAME?</v>
      </c>
      <c r="R2267" s="5">
        <f>IF($H2267="NO",$O2267, _xludf.NA())</f>
        <v>50</v>
      </c>
      <c r="S2267" s="5" t="e">
        <f ca="1">IF($H2267="SI",$N2267, _xludf.NA())</f>
        <v>#NAME?</v>
      </c>
      <c r="T2267" s="5">
        <f>IF($H2267="NO",$N2267, _xludf.NA())</f>
        <v>994882.5</v>
      </c>
    </row>
    <row r="2268" spans="1:20" x14ac:dyDescent="0.3">
      <c r="A2268">
        <v>2267</v>
      </c>
      <c r="B2268" t="s">
        <v>9</v>
      </c>
      <c r="C2268">
        <v>509509</v>
      </c>
      <c r="D2268" t="s">
        <v>18</v>
      </c>
      <c r="E2268" t="s">
        <v>16</v>
      </c>
      <c r="F2268" t="s">
        <v>12</v>
      </c>
      <c r="G2268" t="s">
        <v>12</v>
      </c>
      <c r="H2268" t="s">
        <v>12</v>
      </c>
      <c r="I2268">
        <v>59</v>
      </c>
      <c r="J2268">
        <f>(moras__2[[#This Row],[EDAD]]-AVERAGE(I:I))/ _xlfn.STDEV.P(I:I)</f>
        <v>1.2065111576869334</v>
      </c>
      <c r="K2268" t="str">
        <f>IF(ABS(moras__2[[#This Row],[Z-Score de edad]])&gt;1.96, "Atípico","Normal")</f>
        <v>Normal</v>
      </c>
      <c r="L2268">
        <f>(moras__2[[#This Row],[SALARIO]]-AVERAGE(C:C)) / _xlfn.STDEV.P(C:C)</f>
        <v>-0.18253966042251746</v>
      </c>
      <c r="M2268" t="str">
        <f>IF(ABS(moras__2[[#This Row],[Z-Score de salario]])&gt;1.96, "Atípico", "Normal")</f>
        <v>Normal</v>
      </c>
      <c r="N2268" s="5">
        <f t="shared" si="105"/>
        <v>509509</v>
      </c>
      <c r="O2268" s="5">
        <f t="shared" si="106"/>
        <v>59</v>
      </c>
      <c r="P2268" s="5" t="str">
        <f t="shared" si="107"/>
        <v>TRABAJADOR INDEPENDIENTE</v>
      </c>
      <c r="Q2268" s="5">
        <f>IF($H2268="SI", $O2268, _xludf.NA())</f>
        <v>59</v>
      </c>
      <c r="R2268" s="5" t="e">
        <f ca="1">IF($H2268="NO",$O2268, _xludf.NA())</f>
        <v>#NAME?</v>
      </c>
      <c r="S2268" s="5">
        <f>IF($H2268="SI",$N2268, _xludf.NA())</f>
        <v>509509</v>
      </c>
      <c r="T2268" s="5" t="e">
        <f ca="1">IF($H2268="NO",$N2268, _xludf.NA())</f>
        <v>#NAME?</v>
      </c>
    </row>
    <row r="2269" spans="1:20" x14ac:dyDescent="0.3">
      <c r="A2269">
        <v>2268</v>
      </c>
      <c r="B2269" t="s">
        <v>9</v>
      </c>
      <c r="C2269">
        <v>349920</v>
      </c>
      <c r="D2269" t="s">
        <v>10</v>
      </c>
      <c r="E2269" t="s">
        <v>16</v>
      </c>
      <c r="F2269" t="s">
        <v>12</v>
      </c>
      <c r="G2269" t="s">
        <v>13</v>
      </c>
      <c r="H2269" t="s">
        <v>13</v>
      </c>
      <c r="I2269">
        <v>34</v>
      </c>
      <c r="J2269">
        <f>(moras__2[[#This Row],[EDAD]]-AVERAGE(I:I))/ _xlfn.STDEV.P(I:I)</f>
        <v>-0.55804866499520445</v>
      </c>
      <c r="K2269" t="str">
        <f>IF(ABS(moras__2[[#This Row],[Z-Score de edad]])&gt;1.96, "Atípico","Normal")</f>
        <v>Normal</v>
      </c>
      <c r="L2269">
        <f>(moras__2[[#This Row],[SALARIO]]-AVERAGE(C:C)) / _xlfn.STDEV.P(C:C)</f>
        <v>-0.3793392843278256</v>
      </c>
      <c r="M2269" t="str">
        <f>IF(ABS(moras__2[[#This Row],[Z-Score de salario]])&gt;1.96, "Atípico", "Normal")</f>
        <v>Normal</v>
      </c>
      <c r="N2269" s="5">
        <f t="shared" si="105"/>
        <v>349920</v>
      </c>
      <c r="O2269" s="5">
        <f t="shared" si="106"/>
        <v>34</v>
      </c>
      <c r="P2269" s="5" t="str">
        <f t="shared" si="107"/>
        <v>ASALARIADO</v>
      </c>
      <c r="Q2269" s="5" t="e">
        <f ca="1">IF($H2269="SI", $O2269, _xludf.NA())</f>
        <v>#NAME?</v>
      </c>
      <c r="R2269" s="5">
        <f>IF($H2269="NO",$O2269, _xludf.NA())</f>
        <v>34</v>
      </c>
      <c r="S2269" s="5" t="e">
        <f ca="1">IF($H2269="SI",$N2269, _xludf.NA())</f>
        <v>#NAME?</v>
      </c>
      <c r="T2269" s="5">
        <f>IF($H2269="NO",$N2269, _xludf.NA())</f>
        <v>349920</v>
      </c>
    </row>
    <row r="2270" spans="1:20" x14ac:dyDescent="0.3">
      <c r="A2270">
        <v>2269</v>
      </c>
      <c r="B2270" t="s">
        <v>9</v>
      </c>
      <c r="C2270">
        <v>17760.8</v>
      </c>
      <c r="D2270" t="s">
        <v>10</v>
      </c>
      <c r="E2270" t="s">
        <v>16</v>
      </c>
      <c r="F2270" t="s">
        <v>12</v>
      </c>
      <c r="G2270" t="s">
        <v>12</v>
      </c>
      <c r="H2270" t="s">
        <v>13</v>
      </c>
      <c r="I2270">
        <v>29</v>
      </c>
      <c r="J2270">
        <f>(moras__2[[#This Row],[EDAD]]-AVERAGE(I:I))/ _xlfn.STDEV.P(I:I)</f>
        <v>-0.91096062953163204</v>
      </c>
      <c r="K2270" t="str">
        <f>IF(ABS(moras__2[[#This Row],[Z-Score de edad]])&gt;1.96, "Atípico","Normal")</f>
        <v>Normal</v>
      </c>
      <c r="L2270">
        <f>(moras__2[[#This Row],[SALARIO]]-AVERAGE(C:C)) / _xlfn.STDEV.P(C:C)</f>
        <v>-0.78894649808747075</v>
      </c>
      <c r="M2270" t="str">
        <f>IF(ABS(moras__2[[#This Row],[Z-Score de salario]])&gt;1.96, "Atípico", "Normal")</f>
        <v>Normal</v>
      </c>
      <c r="N2270" s="5">
        <f t="shared" si="105"/>
        <v>17760.8</v>
      </c>
      <c r="O2270" s="5">
        <f t="shared" si="106"/>
        <v>29</v>
      </c>
      <c r="P2270" s="5" t="str">
        <f t="shared" si="107"/>
        <v>ASALARIADO</v>
      </c>
      <c r="Q2270" s="5" t="e">
        <f ca="1">IF($H2270="SI", $O2270, _xludf.NA())</f>
        <v>#NAME?</v>
      </c>
      <c r="R2270" s="5">
        <f>IF($H2270="NO",$O2270, _xludf.NA())</f>
        <v>29</v>
      </c>
      <c r="S2270" s="5" t="e">
        <f ca="1">IF($H2270="SI",$N2270, _xludf.NA())</f>
        <v>#NAME?</v>
      </c>
      <c r="T2270" s="5">
        <f>IF($H2270="NO",$N2270, _xludf.NA())</f>
        <v>17760.8</v>
      </c>
    </row>
    <row r="2271" spans="1:20" x14ac:dyDescent="0.3">
      <c r="A2271">
        <v>2270</v>
      </c>
      <c r="B2271" t="s">
        <v>15</v>
      </c>
      <c r="C2271">
        <v>526736.80000000005</v>
      </c>
      <c r="D2271" t="s">
        <v>10</v>
      </c>
      <c r="E2271" t="s">
        <v>16</v>
      </c>
      <c r="F2271" t="s">
        <v>12</v>
      </c>
      <c r="G2271" t="s">
        <v>13</v>
      </c>
      <c r="H2271" t="s">
        <v>13</v>
      </c>
      <c r="I2271">
        <v>25</v>
      </c>
      <c r="J2271">
        <f>(moras__2[[#This Row],[EDAD]]-AVERAGE(I:I))/ _xlfn.STDEV.P(I:I)</f>
        <v>-1.193290201160774</v>
      </c>
      <c r="K2271" t="str">
        <f>IF(ABS(moras__2[[#This Row],[Z-Score de edad]])&gt;1.96, "Atípico","Normal")</f>
        <v>Normal</v>
      </c>
      <c r="L2271">
        <f>(moras__2[[#This Row],[SALARIO]]-AVERAGE(C:C)) / _xlfn.STDEV.P(C:C)</f>
        <v>-0.16129493452840271</v>
      </c>
      <c r="M2271" t="str">
        <f>IF(ABS(moras__2[[#This Row],[Z-Score de salario]])&gt;1.96, "Atípico", "Normal")</f>
        <v>Normal</v>
      </c>
      <c r="N2271" s="5">
        <f t="shared" si="105"/>
        <v>526736.80000000005</v>
      </c>
      <c r="O2271" s="5">
        <f t="shared" si="106"/>
        <v>25</v>
      </c>
      <c r="P2271" s="5" t="str">
        <f t="shared" si="107"/>
        <v>ASALARIADO</v>
      </c>
      <c r="Q2271" s="5" t="e">
        <f ca="1">IF($H2271="SI", $O2271, _xludf.NA())</f>
        <v>#NAME?</v>
      </c>
      <c r="R2271" s="5">
        <f>IF($H2271="NO",$O2271, _xludf.NA())</f>
        <v>25</v>
      </c>
      <c r="S2271" s="5" t="e">
        <f ca="1">IF($H2271="SI",$N2271, _xludf.NA())</f>
        <v>#NAME?</v>
      </c>
      <c r="T2271" s="5">
        <f>IF($H2271="NO",$N2271, _xludf.NA())</f>
        <v>526736.80000000005</v>
      </c>
    </row>
    <row r="2272" spans="1:20" x14ac:dyDescent="0.3">
      <c r="A2272">
        <v>2271</v>
      </c>
      <c r="B2272" t="s">
        <v>9</v>
      </c>
      <c r="C2272">
        <v>497155.33</v>
      </c>
      <c r="D2272" t="s">
        <v>10</v>
      </c>
      <c r="E2272" t="s">
        <v>16</v>
      </c>
      <c r="F2272" t="s">
        <v>12</v>
      </c>
      <c r="G2272" t="s">
        <v>13</v>
      </c>
      <c r="H2272" t="s">
        <v>13</v>
      </c>
      <c r="I2272">
        <v>27</v>
      </c>
      <c r="J2272">
        <f>(moras__2[[#This Row],[EDAD]]-AVERAGE(I:I))/ _xlfn.STDEV.P(I:I)</f>
        <v>-1.052125415346203</v>
      </c>
      <c r="K2272" t="str">
        <f>IF(ABS(moras__2[[#This Row],[Z-Score de edad]])&gt;1.96, "Atípico","Normal")</f>
        <v>Normal</v>
      </c>
      <c r="L2272">
        <f>(moras__2[[#This Row],[SALARIO]]-AVERAGE(C:C)) / _xlfn.STDEV.P(C:C)</f>
        <v>-0.19777377812392721</v>
      </c>
      <c r="M2272" t="str">
        <f>IF(ABS(moras__2[[#This Row],[Z-Score de salario]])&gt;1.96, "Atípico", "Normal")</f>
        <v>Normal</v>
      </c>
      <c r="N2272" s="5">
        <f t="shared" si="105"/>
        <v>497155.33</v>
      </c>
      <c r="O2272" s="5">
        <f t="shared" si="106"/>
        <v>27</v>
      </c>
      <c r="P2272" s="5" t="str">
        <f t="shared" si="107"/>
        <v>ASALARIADO</v>
      </c>
      <c r="Q2272" s="5" t="e">
        <f ca="1">IF($H2272="SI", $O2272, _xludf.NA())</f>
        <v>#NAME?</v>
      </c>
      <c r="R2272" s="5">
        <f>IF($H2272="NO",$O2272, _xludf.NA())</f>
        <v>27</v>
      </c>
      <c r="S2272" s="5" t="e">
        <f ca="1">IF($H2272="SI",$N2272, _xludf.NA())</f>
        <v>#NAME?</v>
      </c>
      <c r="T2272" s="5">
        <f>IF($H2272="NO",$N2272, _xludf.NA())</f>
        <v>497155.33</v>
      </c>
    </row>
    <row r="2273" spans="1:20" x14ac:dyDescent="0.3">
      <c r="A2273">
        <v>2272</v>
      </c>
      <c r="B2273" t="s">
        <v>15</v>
      </c>
      <c r="C2273">
        <v>423675</v>
      </c>
      <c r="D2273" t="s">
        <v>10</v>
      </c>
      <c r="E2273" t="s">
        <v>16</v>
      </c>
      <c r="F2273" t="s">
        <v>12</v>
      </c>
      <c r="G2273" t="s">
        <v>13</v>
      </c>
      <c r="H2273" t="s">
        <v>13</v>
      </c>
      <c r="I2273">
        <v>26</v>
      </c>
      <c r="J2273">
        <f>(moras__2[[#This Row],[EDAD]]-AVERAGE(I:I))/ _xlfn.STDEV.P(I:I)</f>
        <v>-1.1227078082534885</v>
      </c>
      <c r="K2273" t="str">
        <f>IF(ABS(moras__2[[#This Row],[Z-Score de edad]])&gt;1.96, "Atípico","Normal")</f>
        <v>Normal</v>
      </c>
      <c r="L2273">
        <f>(moras__2[[#This Row],[SALARIO]]-AVERAGE(C:C)) / _xlfn.STDEV.P(C:C)</f>
        <v>-0.28838717446351159</v>
      </c>
      <c r="M2273" t="str">
        <f>IF(ABS(moras__2[[#This Row],[Z-Score de salario]])&gt;1.96, "Atípico", "Normal")</f>
        <v>Normal</v>
      </c>
      <c r="N2273" s="5">
        <f t="shared" si="105"/>
        <v>423675</v>
      </c>
      <c r="O2273" s="5">
        <f t="shared" si="106"/>
        <v>26</v>
      </c>
      <c r="P2273" s="5" t="str">
        <f t="shared" si="107"/>
        <v>ASALARIADO</v>
      </c>
      <c r="Q2273" s="5" t="e">
        <f ca="1">IF($H2273="SI", $O2273, _xludf.NA())</f>
        <v>#NAME?</v>
      </c>
      <c r="R2273" s="5">
        <f>IF($H2273="NO",$O2273, _xludf.NA())</f>
        <v>26</v>
      </c>
      <c r="S2273" s="5" t="e">
        <f ca="1">IF($H2273="SI",$N2273, _xludf.NA())</f>
        <v>#NAME?</v>
      </c>
      <c r="T2273" s="5">
        <f>IF($H2273="NO",$N2273, _xludf.NA())</f>
        <v>423675</v>
      </c>
    </row>
    <row r="2274" spans="1:20" x14ac:dyDescent="0.3">
      <c r="A2274">
        <v>2273</v>
      </c>
      <c r="B2274" t="s">
        <v>9</v>
      </c>
      <c r="C2274">
        <v>292387</v>
      </c>
      <c r="D2274" t="s">
        <v>17</v>
      </c>
      <c r="E2274" t="s">
        <v>16</v>
      </c>
      <c r="F2274" t="s">
        <v>12</v>
      </c>
      <c r="G2274" t="s">
        <v>12</v>
      </c>
      <c r="H2274" t="s">
        <v>13</v>
      </c>
      <c r="I2274">
        <v>33</v>
      </c>
      <c r="J2274">
        <f>(moras__2[[#This Row],[EDAD]]-AVERAGE(I:I))/ _xlfn.STDEV.P(I:I)</f>
        <v>-0.62863105790248996</v>
      </c>
      <c r="K2274" t="str">
        <f>IF(ABS(moras__2[[#This Row],[Z-Score de edad]])&gt;1.96, "Atípico","Normal")</f>
        <v>Normal</v>
      </c>
      <c r="L2274">
        <f>(moras__2[[#This Row],[SALARIO]]-AVERAGE(C:C)) / _xlfn.STDEV.P(C:C)</f>
        <v>-0.45028698599989631</v>
      </c>
      <c r="M2274" t="str">
        <f>IF(ABS(moras__2[[#This Row],[Z-Score de salario]])&gt;1.96, "Atípico", "Normal")</f>
        <v>Normal</v>
      </c>
      <c r="N2274" s="5">
        <f t="shared" si="105"/>
        <v>292387</v>
      </c>
      <c r="O2274" s="5">
        <f t="shared" si="106"/>
        <v>33</v>
      </c>
      <c r="P2274" s="5" t="str">
        <f t="shared" si="107"/>
        <v>ASEGURADO VOLUNTARIO</v>
      </c>
      <c r="Q2274" s="5" t="e">
        <f ca="1">IF($H2274="SI", $O2274, _xludf.NA())</f>
        <v>#NAME?</v>
      </c>
      <c r="R2274" s="5">
        <f>IF($H2274="NO",$O2274, _xludf.NA())</f>
        <v>33</v>
      </c>
      <c r="S2274" s="5" t="e">
        <f ca="1">IF($H2274="SI",$N2274, _xludf.NA())</f>
        <v>#NAME?</v>
      </c>
      <c r="T2274" s="5">
        <f>IF($H2274="NO",$N2274, _xludf.NA())</f>
        <v>292387</v>
      </c>
    </row>
    <row r="2275" spans="1:20" x14ac:dyDescent="0.3">
      <c r="A2275">
        <v>2274</v>
      </c>
      <c r="B2275" t="s">
        <v>15</v>
      </c>
      <c r="C2275">
        <v>430993</v>
      </c>
      <c r="D2275" t="s">
        <v>14</v>
      </c>
      <c r="E2275" t="s">
        <v>11</v>
      </c>
      <c r="F2275" t="s">
        <v>12</v>
      </c>
      <c r="G2275" t="s">
        <v>13</v>
      </c>
      <c r="H2275" t="s">
        <v>13</v>
      </c>
      <c r="I2275">
        <v>64</v>
      </c>
      <c r="J2275">
        <f>(moras__2[[#This Row],[EDAD]]-AVERAGE(I:I))/ _xlfn.STDEV.P(I:I)</f>
        <v>1.559423122223361</v>
      </c>
      <c r="K2275" t="str">
        <f>IF(ABS(moras__2[[#This Row],[Z-Score de edad]])&gt;1.96, "Atípico","Normal")</f>
        <v>Normal</v>
      </c>
      <c r="L2275">
        <f>(moras__2[[#This Row],[SALARIO]]-AVERAGE(C:C)) / _xlfn.STDEV.P(C:C)</f>
        <v>-0.27936287048429598</v>
      </c>
      <c r="M2275" t="str">
        <f>IF(ABS(moras__2[[#This Row],[Z-Score de salario]])&gt;1.96, "Atípico", "Normal")</f>
        <v>Normal</v>
      </c>
      <c r="N2275" s="5">
        <f t="shared" si="105"/>
        <v>430993</v>
      </c>
      <c r="O2275" s="5">
        <f t="shared" si="106"/>
        <v>64</v>
      </c>
      <c r="P2275" s="5" t="str">
        <f t="shared" si="107"/>
        <v>PENSIONADOS EN SU PROPIO SISTEMA</v>
      </c>
      <c r="Q2275" s="5" t="e">
        <f ca="1">IF($H2275="SI", $O2275, _xludf.NA())</f>
        <v>#NAME?</v>
      </c>
      <c r="R2275" s="5">
        <f>IF($H2275="NO",$O2275, _xludf.NA())</f>
        <v>64</v>
      </c>
      <c r="S2275" s="5" t="e">
        <f ca="1">IF($H2275="SI",$N2275, _xludf.NA())</f>
        <v>#NAME?</v>
      </c>
      <c r="T2275" s="5">
        <f>IF($H2275="NO",$N2275, _xludf.NA())</f>
        <v>430993</v>
      </c>
    </row>
    <row r="2276" spans="1:20" x14ac:dyDescent="0.3">
      <c r="A2276">
        <v>2275</v>
      </c>
      <c r="B2276" t="s">
        <v>9</v>
      </c>
      <c r="C2276">
        <v>298000</v>
      </c>
      <c r="D2276" t="s">
        <v>10</v>
      </c>
      <c r="E2276" t="s">
        <v>16</v>
      </c>
      <c r="F2276" t="s">
        <v>12</v>
      </c>
      <c r="G2276" t="s">
        <v>12</v>
      </c>
      <c r="H2276" t="s">
        <v>13</v>
      </c>
      <c r="I2276">
        <v>42</v>
      </c>
      <c r="J2276">
        <f>(moras__2[[#This Row],[EDAD]]-AVERAGE(I:I))/ _xlfn.STDEV.P(I:I)</f>
        <v>6.6104782630796582E-3</v>
      </c>
      <c r="K2276" t="str">
        <f>IF(ABS(moras__2[[#This Row],[Z-Score de edad]])&gt;1.96, "Atípico","Normal")</f>
        <v>Normal</v>
      </c>
      <c r="L2276">
        <f>(moras__2[[#This Row],[SALARIO]]-AVERAGE(C:C)) / _xlfn.STDEV.P(C:C)</f>
        <v>-0.44336522893029567</v>
      </c>
      <c r="M2276" t="str">
        <f>IF(ABS(moras__2[[#This Row],[Z-Score de salario]])&gt;1.96, "Atípico", "Normal")</f>
        <v>Normal</v>
      </c>
      <c r="N2276" s="5">
        <f t="shared" si="105"/>
        <v>298000</v>
      </c>
      <c r="O2276" s="5">
        <f t="shared" si="106"/>
        <v>42</v>
      </c>
      <c r="P2276" s="5" t="str">
        <f t="shared" si="107"/>
        <v>ASALARIADO</v>
      </c>
      <c r="Q2276" s="5" t="e">
        <f ca="1">IF($H2276="SI", $O2276, _xludf.NA())</f>
        <v>#NAME?</v>
      </c>
      <c r="R2276" s="5">
        <f>IF($H2276="NO",$O2276, _xludf.NA())</f>
        <v>42</v>
      </c>
      <c r="S2276" s="5" t="e">
        <f ca="1">IF($H2276="SI",$N2276, _xludf.NA())</f>
        <v>#NAME?</v>
      </c>
      <c r="T2276" s="5">
        <f>IF($H2276="NO",$N2276, _xludf.NA())</f>
        <v>298000</v>
      </c>
    </row>
    <row r="2277" spans="1:20" x14ac:dyDescent="0.3">
      <c r="A2277">
        <v>2276</v>
      </c>
      <c r="B2277" t="s">
        <v>9</v>
      </c>
      <c r="C2277">
        <v>405063</v>
      </c>
      <c r="D2277" t="s">
        <v>18</v>
      </c>
      <c r="E2277" t="s">
        <v>16</v>
      </c>
      <c r="F2277" t="s">
        <v>12</v>
      </c>
      <c r="G2277" t="s">
        <v>12</v>
      </c>
      <c r="H2277" t="s">
        <v>12</v>
      </c>
      <c r="I2277">
        <v>40</v>
      </c>
      <c r="J2277">
        <f>(moras__2[[#This Row],[EDAD]]-AVERAGE(I:I))/ _xlfn.STDEV.P(I:I)</f>
        <v>-0.13455430755149136</v>
      </c>
      <c r="K2277" t="str">
        <f>IF(ABS(moras__2[[#This Row],[Z-Score de edad]])&gt;1.96, "Atípico","Normal")</f>
        <v>Normal</v>
      </c>
      <c r="L2277">
        <f>(moras__2[[#This Row],[SALARIO]]-AVERAGE(C:C)) / _xlfn.STDEV.P(C:C)</f>
        <v>-0.31133884782524451</v>
      </c>
      <c r="M2277" t="str">
        <f>IF(ABS(moras__2[[#This Row],[Z-Score de salario]])&gt;1.96, "Atípico", "Normal")</f>
        <v>Normal</v>
      </c>
      <c r="N2277" s="5">
        <f t="shared" si="105"/>
        <v>405063</v>
      </c>
      <c r="O2277" s="5">
        <f t="shared" si="106"/>
        <v>40</v>
      </c>
      <c r="P2277" s="5" t="str">
        <f t="shared" si="107"/>
        <v>TRABAJADOR INDEPENDIENTE</v>
      </c>
      <c r="Q2277" s="5">
        <f>IF($H2277="SI", $O2277, _xludf.NA())</f>
        <v>40</v>
      </c>
      <c r="R2277" s="5" t="e">
        <f ca="1">IF($H2277="NO",$O2277, _xludf.NA())</f>
        <v>#NAME?</v>
      </c>
      <c r="S2277" s="5">
        <f>IF($H2277="SI",$N2277, _xludf.NA())</f>
        <v>405063</v>
      </c>
      <c r="T2277" s="5" t="e">
        <f ca="1">IF($H2277="NO",$N2277, _xludf.NA())</f>
        <v>#NAME?</v>
      </c>
    </row>
    <row r="2278" spans="1:20" x14ac:dyDescent="0.3">
      <c r="A2278">
        <v>2277</v>
      </c>
      <c r="B2278" t="s">
        <v>9</v>
      </c>
      <c r="C2278">
        <v>1400000</v>
      </c>
      <c r="D2278" t="s">
        <v>10</v>
      </c>
      <c r="E2278" t="s">
        <v>16</v>
      </c>
      <c r="F2278" t="s">
        <v>12</v>
      </c>
      <c r="G2278" t="s">
        <v>13</v>
      </c>
      <c r="H2278" t="s">
        <v>13</v>
      </c>
      <c r="I2278">
        <v>30</v>
      </c>
      <c r="J2278">
        <f>(moras__2[[#This Row],[EDAD]]-AVERAGE(I:I))/ _xlfn.STDEV.P(I:I)</f>
        <v>-0.84037823662434652</v>
      </c>
      <c r="K2278" t="str">
        <f>IF(ABS(moras__2[[#This Row],[Z-Score de edad]])&gt;1.96, "Atípico","Normal")</f>
        <v>Normal</v>
      </c>
      <c r="L2278">
        <f>(moras__2[[#This Row],[SALARIO]]-AVERAGE(C:C)) / _xlfn.STDEV.P(C:C)</f>
        <v>0.91558297892644613</v>
      </c>
      <c r="M2278" t="str">
        <f>IF(ABS(moras__2[[#This Row],[Z-Score de salario]])&gt;1.96, "Atípico", "Normal")</f>
        <v>Normal</v>
      </c>
      <c r="N2278" s="5">
        <f t="shared" si="105"/>
        <v>1400000</v>
      </c>
      <c r="O2278" s="5">
        <f t="shared" si="106"/>
        <v>30</v>
      </c>
      <c r="P2278" s="5" t="str">
        <f t="shared" si="107"/>
        <v>ASALARIADO</v>
      </c>
      <c r="Q2278" s="5" t="e">
        <f ca="1">IF($H2278="SI", $O2278, _xludf.NA())</f>
        <v>#NAME?</v>
      </c>
      <c r="R2278" s="5">
        <f>IF($H2278="NO",$O2278, _xludf.NA())</f>
        <v>30</v>
      </c>
      <c r="S2278" s="5" t="e">
        <f ca="1">IF($H2278="SI",$N2278, _xludf.NA())</f>
        <v>#NAME?</v>
      </c>
      <c r="T2278" s="5">
        <f>IF($H2278="NO",$N2278, _xludf.NA())</f>
        <v>1400000</v>
      </c>
    </row>
    <row r="2279" spans="1:20" x14ac:dyDescent="0.3">
      <c r="A2279">
        <v>2278</v>
      </c>
      <c r="B2279" t="s">
        <v>15</v>
      </c>
      <c r="C2279">
        <v>341602</v>
      </c>
      <c r="D2279" t="s">
        <v>18</v>
      </c>
      <c r="E2279" t="s">
        <v>16</v>
      </c>
      <c r="F2279" t="s">
        <v>12</v>
      </c>
      <c r="G2279" t="s">
        <v>13</v>
      </c>
      <c r="H2279" t="s">
        <v>13</v>
      </c>
      <c r="I2279">
        <v>42</v>
      </c>
      <c r="J2279">
        <f>(moras__2[[#This Row],[EDAD]]-AVERAGE(I:I))/ _xlfn.STDEV.P(I:I)</f>
        <v>6.6104782630796582E-3</v>
      </c>
      <c r="K2279" t="str">
        <f>IF(ABS(moras__2[[#This Row],[Z-Score de edad]])&gt;1.96, "Atípico","Normal")</f>
        <v>Normal</v>
      </c>
      <c r="L2279">
        <f>(moras__2[[#This Row],[SALARIO]]-AVERAGE(C:C)) / _xlfn.STDEV.P(C:C)</f>
        <v>-0.38959675364992391</v>
      </c>
      <c r="M2279" t="str">
        <f>IF(ABS(moras__2[[#This Row],[Z-Score de salario]])&gt;1.96, "Atípico", "Normal")</f>
        <v>Normal</v>
      </c>
      <c r="N2279" s="5">
        <f t="shared" si="105"/>
        <v>341602</v>
      </c>
      <c r="O2279" s="5">
        <f t="shared" si="106"/>
        <v>42</v>
      </c>
      <c r="P2279" s="5" t="str">
        <f t="shared" si="107"/>
        <v>TRABAJADOR INDEPENDIENTE</v>
      </c>
      <c r="Q2279" s="5" t="e">
        <f ca="1">IF($H2279="SI", $O2279, _xludf.NA())</f>
        <v>#NAME?</v>
      </c>
      <c r="R2279" s="5">
        <f>IF($H2279="NO",$O2279, _xludf.NA())</f>
        <v>42</v>
      </c>
      <c r="S2279" s="5" t="e">
        <f ca="1">IF($H2279="SI",$N2279, _xludf.NA())</f>
        <v>#NAME?</v>
      </c>
      <c r="T2279" s="5">
        <f>IF($H2279="NO",$N2279, _xludf.NA())</f>
        <v>341602</v>
      </c>
    </row>
    <row r="2280" spans="1:20" x14ac:dyDescent="0.3">
      <c r="A2280">
        <v>2279</v>
      </c>
      <c r="B2280" t="s">
        <v>9</v>
      </c>
      <c r="C2280">
        <v>915000</v>
      </c>
      <c r="D2280" t="s">
        <v>10</v>
      </c>
      <c r="E2280" t="s">
        <v>16</v>
      </c>
      <c r="F2280" t="s">
        <v>12</v>
      </c>
      <c r="G2280" t="s">
        <v>13</v>
      </c>
      <c r="H2280" t="s">
        <v>13</v>
      </c>
      <c r="I2280">
        <v>24</v>
      </c>
      <c r="J2280">
        <f>(moras__2[[#This Row],[EDAD]]-AVERAGE(I:I))/ _xlfn.STDEV.P(I:I)</f>
        <v>-1.2638725940680595</v>
      </c>
      <c r="K2280" t="str">
        <f>IF(ABS(moras__2[[#This Row],[Z-Score de edad]])&gt;1.96, "Atípico","Normal")</f>
        <v>Normal</v>
      </c>
      <c r="L2280">
        <f>(moras__2[[#This Row],[SALARIO]]-AVERAGE(C:C)) / _xlfn.STDEV.P(C:C)</f>
        <v>0.31749778762833381</v>
      </c>
      <c r="M2280" t="str">
        <f>IF(ABS(moras__2[[#This Row],[Z-Score de salario]])&gt;1.96, "Atípico", "Normal")</f>
        <v>Normal</v>
      </c>
      <c r="N2280" s="5">
        <f t="shared" si="105"/>
        <v>915000</v>
      </c>
      <c r="O2280" s="5">
        <f t="shared" si="106"/>
        <v>24</v>
      </c>
      <c r="P2280" s="5" t="str">
        <f t="shared" si="107"/>
        <v>ASALARIADO</v>
      </c>
      <c r="Q2280" s="5" t="e">
        <f ca="1">IF($H2280="SI", $O2280, _xludf.NA())</f>
        <v>#NAME?</v>
      </c>
      <c r="R2280" s="5">
        <f>IF($H2280="NO",$O2280, _xludf.NA())</f>
        <v>24</v>
      </c>
      <c r="S2280" s="5" t="e">
        <f ca="1">IF($H2280="SI",$N2280, _xludf.NA())</f>
        <v>#NAME?</v>
      </c>
      <c r="T2280" s="5">
        <f>IF($H2280="NO",$N2280, _xludf.NA())</f>
        <v>915000</v>
      </c>
    </row>
    <row r="2281" spans="1:20" x14ac:dyDescent="0.3">
      <c r="A2281">
        <v>2280</v>
      </c>
      <c r="B2281" t="s">
        <v>15</v>
      </c>
      <c r="C2281">
        <v>339164.62</v>
      </c>
      <c r="D2281" t="s">
        <v>14</v>
      </c>
      <c r="E2281" t="s">
        <v>11</v>
      </c>
      <c r="F2281" t="s">
        <v>12</v>
      </c>
      <c r="G2281" t="s">
        <v>13</v>
      </c>
      <c r="H2281" t="s">
        <v>13</v>
      </c>
      <c r="I2281">
        <v>70</v>
      </c>
      <c r="J2281">
        <f>(moras__2[[#This Row],[EDAD]]-AVERAGE(I:I))/ _xlfn.STDEV.P(I:I)</f>
        <v>1.9829174796670741</v>
      </c>
      <c r="K2281" t="str">
        <f>IF(ABS(moras__2[[#This Row],[Z-Score de edad]])&gt;1.96, "Atípico","Normal")</f>
        <v>Atípico</v>
      </c>
      <c r="L2281">
        <f>(moras__2[[#This Row],[SALARIO]]-AVERAGE(C:C)) / _xlfn.STDEV.P(C:C)</f>
        <v>-0.39260244619335938</v>
      </c>
      <c r="M2281" t="str">
        <f>IF(ABS(moras__2[[#This Row],[Z-Score de salario]])&gt;1.96, "Atípico", "Normal")</f>
        <v>Normal</v>
      </c>
      <c r="N2281" s="5">
        <f t="shared" si="105"/>
        <v>339164.62</v>
      </c>
      <c r="O2281" s="5">
        <f t="shared" si="106"/>
        <v>70</v>
      </c>
      <c r="P2281" s="5" t="str">
        <f t="shared" si="107"/>
        <v>PENSIONADOS EN SU PROPIO SISTEMA</v>
      </c>
      <c r="Q2281" s="5" t="e">
        <f ca="1">IF($H2281="SI", $O2281, _xludf.NA())</f>
        <v>#NAME?</v>
      </c>
      <c r="R2281" s="5">
        <f>IF($H2281="NO",$O2281, _xludf.NA())</f>
        <v>70</v>
      </c>
      <c r="S2281" s="5" t="e">
        <f ca="1">IF($H2281="SI",$N2281, _xludf.NA())</f>
        <v>#NAME?</v>
      </c>
      <c r="T2281" s="5">
        <f>IF($H2281="NO",$N2281, _xludf.NA())</f>
        <v>339164.62</v>
      </c>
    </row>
    <row r="2282" spans="1:20" x14ac:dyDescent="0.3">
      <c r="A2282">
        <v>2281</v>
      </c>
      <c r="B2282" t="s">
        <v>9</v>
      </c>
      <c r="C2282">
        <v>278030</v>
      </c>
      <c r="D2282" t="s">
        <v>19</v>
      </c>
      <c r="E2282" t="s">
        <v>16</v>
      </c>
      <c r="F2282" t="s">
        <v>12</v>
      </c>
      <c r="G2282" t="s">
        <v>13</v>
      </c>
      <c r="H2282" t="s">
        <v>13</v>
      </c>
      <c r="I2282">
        <v>71</v>
      </c>
      <c r="J2282">
        <f>(moras__2[[#This Row],[EDAD]]-AVERAGE(I:I))/ _xlfn.STDEV.P(I:I)</f>
        <v>2.0534998725743594</v>
      </c>
      <c r="K2282" t="str">
        <f>IF(ABS(moras__2[[#This Row],[Z-Score de edad]])&gt;1.96, "Atípico","Normal")</f>
        <v>Atípico</v>
      </c>
      <c r="L2282">
        <f>(moras__2[[#This Row],[SALARIO]]-AVERAGE(C:C)) / _xlfn.STDEV.P(C:C)</f>
        <v>-0.46799154082766331</v>
      </c>
      <c r="M2282" t="str">
        <f>IF(ABS(moras__2[[#This Row],[Z-Score de salario]])&gt;1.96, "Atípico", "Normal")</f>
        <v>Normal</v>
      </c>
      <c r="N2282" s="5">
        <f t="shared" si="105"/>
        <v>278030</v>
      </c>
      <c r="O2282" s="5">
        <f t="shared" si="106"/>
        <v>71</v>
      </c>
      <c r="P2282" s="5" t="str">
        <f t="shared" si="107"/>
        <v>CONVENIOS ESPECIALES DE TRABAJADORES INDEPENDIENTES</v>
      </c>
      <c r="Q2282" s="5" t="e">
        <f ca="1">IF($H2282="SI", $O2282, _xludf.NA())</f>
        <v>#NAME?</v>
      </c>
      <c r="R2282" s="5">
        <f>IF($H2282="NO",$O2282, _xludf.NA())</f>
        <v>71</v>
      </c>
      <c r="S2282" s="5" t="e">
        <f ca="1">IF($H2282="SI",$N2282, _xludf.NA())</f>
        <v>#NAME?</v>
      </c>
      <c r="T2282" s="5">
        <f>IF($H2282="NO",$N2282, _xludf.NA())</f>
        <v>278030</v>
      </c>
    </row>
    <row r="2283" spans="1:20" x14ac:dyDescent="0.3">
      <c r="A2283">
        <v>2282</v>
      </c>
      <c r="B2283" t="s">
        <v>15</v>
      </c>
      <c r="C2283">
        <v>490713.59999999998</v>
      </c>
      <c r="D2283" t="s">
        <v>10</v>
      </c>
      <c r="E2283" t="s">
        <v>16</v>
      </c>
      <c r="F2283" t="s">
        <v>12</v>
      </c>
      <c r="G2283" t="s">
        <v>13</v>
      </c>
      <c r="H2283" t="s">
        <v>13</v>
      </c>
      <c r="I2283">
        <v>47</v>
      </c>
      <c r="J2283">
        <f>(moras__2[[#This Row],[EDAD]]-AVERAGE(I:I))/ _xlfn.STDEV.P(I:I)</f>
        <v>0.35952244279950724</v>
      </c>
      <c r="K2283" t="str">
        <f>IF(ABS(moras__2[[#This Row],[Z-Score de edad]])&gt;1.96, "Atípico","Normal")</f>
        <v>Normal</v>
      </c>
      <c r="L2283">
        <f>(moras__2[[#This Row],[SALARIO]]-AVERAGE(C:C)) / _xlfn.STDEV.P(C:C)</f>
        <v>-0.20571749630813507</v>
      </c>
      <c r="M2283" t="str">
        <f>IF(ABS(moras__2[[#This Row],[Z-Score de salario]])&gt;1.96, "Atípico", "Normal")</f>
        <v>Normal</v>
      </c>
      <c r="N2283" s="5">
        <f t="shared" si="105"/>
        <v>490713.59999999998</v>
      </c>
      <c r="O2283" s="5">
        <f t="shared" si="106"/>
        <v>47</v>
      </c>
      <c r="P2283" s="5" t="str">
        <f t="shared" si="107"/>
        <v>ASALARIADO</v>
      </c>
      <c r="Q2283" s="5" t="e">
        <f ca="1">IF($H2283="SI", $O2283, _xludf.NA())</f>
        <v>#NAME?</v>
      </c>
      <c r="R2283" s="5">
        <f>IF($H2283="NO",$O2283, _xludf.NA())</f>
        <v>47</v>
      </c>
      <c r="S2283" s="5" t="e">
        <f ca="1">IF($H2283="SI",$N2283, _xludf.NA())</f>
        <v>#NAME?</v>
      </c>
      <c r="T2283" s="5">
        <f>IF($H2283="NO",$N2283, _xludf.NA())</f>
        <v>490713.59999999998</v>
      </c>
    </row>
    <row r="2284" spans="1:20" x14ac:dyDescent="0.3">
      <c r="A2284">
        <v>2283</v>
      </c>
      <c r="B2284" t="s">
        <v>9</v>
      </c>
      <c r="C2284">
        <v>1051374.8</v>
      </c>
      <c r="D2284" t="s">
        <v>10</v>
      </c>
      <c r="E2284" t="s">
        <v>11</v>
      </c>
      <c r="F2284" t="s">
        <v>12</v>
      </c>
      <c r="G2284" t="s">
        <v>13</v>
      </c>
      <c r="H2284" t="s">
        <v>13</v>
      </c>
      <c r="I2284">
        <v>62</v>
      </c>
      <c r="J2284">
        <f>(moras__2[[#This Row],[EDAD]]-AVERAGE(I:I))/ _xlfn.STDEV.P(I:I)</f>
        <v>1.41825833640879</v>
      </c>
      <c r="K2284" t="str">
        <f>IF(ABS(moras__2[[#This Row],[Z-Score de edad]])&gt;1.96, "Atípico","Normal")</f>
        <v>Normal</v>
      </c>
      <c r="L2284">
        <f>(moras__2[[#This Row],[SALARIO]]-AVERAGE(C:C)) / _xlfn.STDEV.P(C:C)</f>
        <v>0.48567046463089431</v>
      </c>
      <c r="M2284" t="str">
        <f>IF(ABS(moras__2[[#This Row],[Z-Score de salario]])&gt;1.96, "Atípico", "Normal")</f>
        <v>Normal</v>
      </c>
      <c r="N2284" s="5">
        <f t="shared" si="105"/>
        <v>1051374.8</v>
      </c>
      <c r="O2284" s="5">
        <f t="shared" si="106"/>
        <v>62</v>
      </c>
      <c r="P2284" s="5" t="str">
        <f t="shared" si="107"/>
        <v>ASALARIADO</v>
      </c>
      <c r="Q2284" s="5" t="e">
        <f ca="1">IF($H2284="SI", $O2284, _xludf.NA())</f>
        <v>#NAME?</v>
      </c>
      <c r="R2284" s="5">
        <f>IF($H2284="NO",$O2284, _xludf.NA())</f>
        <v>62</v>
      </c>
      <c r="S2284" s="5" t="e">
        <f ca="1">IF($H2284="SI",$N2284, _xludf.NA())</f>
        <v>#NAME?</v>
      </c>
      <c r="T2284" s="5">
        <f>IF($H2284="NO",$N2284, _xludf.NA())</f>
        <v>1051374.8</v>
      </c>
    </row>
    <row r="2285" spans="1:20" x14ac:dyDescent="0.3">
      <c r="A2285">
        <v>2284</v>
      </c>
      <c r="B2285" t="s">
        <v>9</v>
      </c>
      <c r="C2285">
        <v>445841.44</v>
      </c>
      <c r="D2285" t="s">
        <v>10</v>
      </c>
      <c r="E2285" t="s">
        <v>16</v>
      </c>
      <c r="F2285" t="s">
        <v>12</v>
      </c>
      <c r="G2285" t="s">
        <v>12</v>
      </c>
      <c r="H2285" t="s">
        <v>13</v>
      </c>
      <c r="I2285">
        <v>57</v>
      </c>
      <c r="J2285">
        <f>(moras__2[[#This Row],[EDAD]]-AVERAGE(I:I))/ _xlfn.STDEV.P(I:I)</f>
        <v>1.0653463718723624</v>
      </c>
      <c r="K2285" t="str">
        <f>IF(ABS(moras__2[[#This Row],[Z-Score de edad]])&gt;1.96, "Atípico","Normal")</f>
        <v>Normal</v>
      </c>
      <c r="L2285">
        <f>(moras__2[[#This Row],[SALARIO]]-AVERAGE(C:C)) / _xlfn.STDEV.P(C:C)</f>
        <v>-0.2610522888804227</v>
      </c>
      <c r="M2285" t="str">
        <f>IF(ABS(moras__2[[#This Row],[Z-Score de salario]])&gt;1.96, "Atípico", "Normal")</f>
        <v>Normal</v>
      </c>
      <c r="N2285" s="5">
        <f t="shared" si="105"/>
        <v>445841.44</v>
      </c>
      <c r="O2285" s="5">
        <f t="shared" si="106"/>
        <v>57</v>
      </c>
      <c r="P2285" s="5" t="str">
        <f t="shared" si="107"/>
        <v>ASALARIADO</v>
      </c>
      <c r="Q2285" s="5" t="e">
        <f ca="1">IF($H2285="SI", $O2285, _xludf.NA())</f>
        <v>#NAME?</v>
      </c>
      <c r="R2285" s="5">
        <f>IF($H2285="NO",$O2285, _xludf.NA())</f>
        <v>57</v>
      </c>
      <c r="S2285" s="5" t="e">
        <f ca="1">IF($H2285="SI",$N2285, _xludf.NA())</f>
        <v>#NAME?</v>
      </c>
      <c r="T2285" s="5">
        <f>IF($H2285="NO",$N2285, _xludf.NA())</f>
        <v>445841.44</v>
      </c>
    </row>
    <row r="2286" spans="1:20" x14ac:dyDescent="0.3">
      <c r="A2286">
        <v>2285</v>
      </c>
      <c r="B2286" t="s">
        <v>15</v>
      </c>
      <c r="C2286">
        <v>485843.98</v>
      </c>
      <c r="D2286" t="s">
        <v>10</v>
      </c>
      <c r="E2286" t="s">
        <v>16</v>
      </c>
      <c r="F2286" t="s">
        <v>12</v>
      </c>
      <c r="G2286" t="s">
        <v>13</v>
      </c>
      <c r="H2286" t="s">
        <v>13</v>
      </c>
      <c r="I2286">
        <v>25</v>
      </c>
      <c r="J2286">
        <f>(moras__2[[#This Row],[EDAD]]-AVERAGE(I:I))/ _xlfn.STDEV.P(I:I)</f>
        <v>-1.193290201160774</v>
      </c>
      <c r="K2286" t="str">
        <f>IF(ABS(moras__2[[#This Row],[Z-Score de edad]])&gt;1.96, "Atípico","Normal")</f>
        <v>Normal</v>
      </c>
      <c r="L2286">
        <f>(moras__2[[#This Row],[SALARIO]]-AVERAGE(C:C)) / _xlfn.STDEV.P(C:C)</f>
        <v>-0.21172254292514356</v>
      </c>
      <c r="M2286" t="str">
        <f>IF(ABS(moras__2[[#This Row],[Z-Score de salario]])&gt;1.96, "Atípico", "Normal")</f>
        <v>Normal</v>
      </c>
      <c r="N2286" s="5">
        <f t="shared" si="105"/>
        <v>485843.98</v>
      </c>
      <c r="O2286" s="5">
        <f t="shared" si="106"/>
        <v>25</v>
      </c>
      <c r="P2286" s="5" t="str">
        <f t="shared" si="107"/>
        <v>ASALARIADO</v>
      </c>
      <c r="Q2286" s="5" t="e">
        <f ca="1">IF($H2286="SI", $O2286, _xludf.NA())</f>
        <v>#NAME?</v>
      </c>
      <c r="R2286" s="5">
        <f>IF($H2286="NO",$O2286, _xludf.NA())</f>
        <v>25</v>
      </c>
      <c r="S2286" s="5" t="e">
        <f ca="1">IF($H2286="SI",$N2286, _xludf.NA())</f>
        <v>#NAME?</v>
      </c>
      <c r="T2286" s="5">
        <f>IF($H2286="NO",$N2286, _xludf.NA())</f>
        <v>485843.98</v>
      </c>
    </row>
    <row r="2287" spans="1:20" x14ac:dyDescent="0.3">
      <c r="A2287">
        <v>2286</v>
      </c>
      <c r="B2287" t="s">
        <v>9</v>
      </c>
      <c r="C2287">
        <v>370647</v>
      </c>
      <c r="D2287" t="s">
        <v>18</v>
      </c>
      <c r="E2287" t="s">
        <v>16</v>
      </c>
      <c r="F2287" t="s">
        <v>12</v>
      </c>
      <c r="G2287" t="s">
        <v>13</v>
      </c>
      <c r="H2287" t="s">
        <v>13</v>
      </c>
      <c r="I2287">
        <v>49</v>
      </c>
      <c r="J2287">
        <f>(moras__2[[#This Row],[EDAD]]-AVERAGE(I:I))/ _xlfn.STDEV.P(I:I)</f>
        <v>0.50068722861407822</v>
      </c>
      <c r="K2287" t="str">
        <f>IF(ABS(moras__2[[#This Row],[Z-Score de edad]])&gt;1.96, "Atípico","Normal")</f>
        <v>Normal</v>
      </c>
      <c r="L2287">
        <f>(moras__2[[#This Row],[SALARIO]]-AVERAGE(C:C)) / _xlfn.STDEV.P(C:C)</f>
        <v>-0.35377946626589574</v>
      </c>
      <c r="M2287" t="str">
        <f>IF(ABS(moras__2[[#This Row],[Z-Score de salario]])&gt;1.96, "Atípico", "Normal")</f>
        <v>Normal</v>
      </c>
      <c r="N2287" s="5">
        <f t="shared" si="105"/>
        <v>370647</v>
      </c>
      <c r="O2287" s="5">
        <f t="shared" si="106"/>
        <v>49</v>
      </c>
      <c r="P2287" s="5" t="str">
        <f t="shared" si="107"/>
        <v>TRABAJADOR INDEPENDIENTE</v>
      </c>
      <c r="Q2287" s="5" t="e">
        <f ca="1">IF($H2287="SI", $O2287, _xludf.NA())</f>
        <v>#NAME?</v>
      </c>
      <c r="R2287" s="5">
        <f>IF($H2287="NO",$O2287, _xludf.NA())</f>
        <v>49</v>
      </c>
      <c r="S2287" s="5" t="e">
        <f ca="1">IF($H2287="SI",$N2287, _xludf.NA())</f>
        <v>#NAME?</v>
      </c>
      <c r="T2287" s="5">
        <f>IF($H2287="NO",$N2287, _xludf.NA())</f>
        <v>370647</v>
      </c>
    </row>
    <row r="2288" spans="1:20" x14ac:dyDescent="0.3">
      <c r="A2288">
        <v>2287</v>
      </c>
      <c r="B2288" t="s">
        <v>15</v>
      </c>
      <c r="C2288">
        <v>138101.79999999999</v>
      </c>
      <c r="D2288" t="s">
        <v>10</v>
      </c>
      <c r="E2288" t="s">
        <v>11</v>
      </c>
      <c r="F2288" t="s">
        <v>12</v>
      </c>
      <c r="G2288" t="s">
        <v>13</v>
      </c>
      <c r="H2288" t="s">
        <v>13</v>
      </c>
      <c r="I2288">
        <v>31</v>
      </c>
      <c r="J2288">
        <f>(moras__2[[#This Row],[EDAD]]-AVERAGE(I:I))/ _xlfn.STDEV.P(I:I)</f>
        <v>-0.769795843717061</v>
      </c>
      <c r="K2288" t="str">
        <f>IF(ABS(moras__2[[#This Row],[Z-Score de edad]])&gt;1.96, "Atípico","Normal")</f>
        <v>Normal</v>
      </c>
      <c r="L2288">
        <f>(moras__2[[#This Row],[SALARIO]]-AVERAGE(C:C)) / _xlfn.STDEV.P(C:C)</f>
        <v>-0.64054614755962314</v>
      </c>
      <c r="M2288" t="str">
        <f>IF(ABS(moras__2[[#This Row],[Z-Score de salario]])&gt;1.96, "Atípico", "Normal")</f>
        <v>Normal</v>
      </c>
      <c r="N2288" s="5">
        <f t="shared" si="105"/>
        <v>138101.79999999999</v>
      </c>
      <c r="O2288" s="5">
        <f t="shared" si="106"/>
        <v>31</v>
      </c>
      <c r="P2288" s="5" t="str">
        <f t="shared" si="107"/>
        <v>ASALARIADO</v>
      </c>
      <c r="Q2288" s="5" t="e">
        <f ca="1">IF($H2288="SI", $O2288, _xludf.NA())</f>
        <v>#NAME?</v>
      </c>
      <c r="R2288" s="5">
        <f>IF($H2288="NO",$O2288, _xludf.NA())</f>
        <v>31</v>
      </c>
      <c r="S2288" s="5" t="e">
        <f ca="1">IF($H2288="SI",$N2288, _xludf.NA())</f>
        <v>#NAME?</v>
      </c>
      <c r="T2288" s="5">
        <f>IF($H2288="NO",$N2288, _xludf.NA())</f>
        <v>138101.79999999999</v>
      </c>
    </row>
    <row r="2289" spans="1:20" x14ac:dyDescent="0.3">
      <c r="A2289">
        <v>2288</v>
      </c>
      <c r="B2289" t="s">
        <v>9</v>
      </c>
      <c r="C2289">
        <v>338629</v>
      </c>
      <c r="D2289" t="s">
        <v>18</v>
      </c>
      <c r="E2289" t="s">
        <v>16</v>
      </c>
      <c r="F2289" t="s">
        <v>12</v>
      </c>
      <c r="G2289" t="s">
        <v>13</v>
      </c>
      <c r="H2289" t="s">
        <v>12</v>
      </c>
      <c r="I2289">
        <v>50</v>
      </c>
      <c r="J2289">
        <f>(moras__2[[#This Row],[EDAD]]-AVERAGE(I:I))/ _xlfn.STDEV.P(I:I)</f>
        <v>0.57126962152136374</v>
      </c>
      <c r="K2289" t="str">
        <f>IF(ABS(moras__2[[#This Row],[Z-Score de edad]])&gt;1.96, "Atípico","Normal")</f>
        <v>Normal</v>
      </c>
      <c r="L2289">
        <f>(moras__2[[#This Row],[SALARIO]]-AVERAGE(C:C)) / _xlfn.STDEV.P(C:C)</f>
        <v>-0.39326295421431423</v>
      </c>
      <c r="M2289" t="str">
        <f>IF(ABS(moras__2[[#This Row],[Z-Score de salario]])&gt;1.96, "Atípico", "Normal")</f>
        <v>Normal</v>
      </c>
      <c r="N2289" s="5">
        <f t="shared" si="105"/>
        <v>338629</v>
      </c>
      <c r="O2289" s="5">
        <f t="shared" si="106"/>
        <v>50</v>
      </c>
      <c r="P2289" s="5" t="str">
        <f t="shared" si="107"/>
        <v>TRABAJADOR INDEPENDIENTE</v>
      </c>
      <c r="Q2289" s="5">
        <f>IF($H2289="SI", $O2289, _xludf.NA())</f>
        <v>50</v>
      </c>
      <c r="R2289" s="5" t="e">
        <f ca="1">IF($H2289="NO",$O2289, _xludf.NA())</f>
        <v>#NAME?</v>
      </c>
      <c r="S2289" s="5">
        <f>IF($H2289="SI",$N2289, _xludf.NA())</f>
        <v>338629</v>
      </c>
      <c r="T2289" s="5" t="e">
        <f ca="1">IF($H2289="NO",$N2289, _xludf.NA())</f>
        <v>#NAME?</v>
      </c>
    </row>
    <row r="2290" spans="1:20" x14ac:dyDescent="0.3">
      <c r="A2290">
        <v>2289</v>
      </c>
      <c r="B2290" t="s">
        <v>9</v>
      </c>
      <c r="C2290">
        <v>1080496.5</v>
      </c>
      <c r="D2290" t="s">
        <v>10</v>
      </c>
      <c r="E2290" t="s">
        <v>16</v>
      </c>
      <c r="F2290" t="s">
        <v>12</v>
      </c>
      <c r="G2290" t="s">
        <v>13</v>
      </c>
      <c r="H2290" t="s">
        <v>13</v>
      </c>
      <c r="I2290">
        <v>37</v>
      </c>
      <c r="J2290">
        <f>(moras__2[[#This Row],[EDAD]]-AVERAGE(I:I))/ _xlfn.STDEV.P(I:I)</f>
        <v>-0.34630148627334789</v>
      </c>
      <c r="K2290" t="str">
        <f>IF(ABS(moras__2[[#This Row],[Z-Score de edad]])&gt;1.96, "Atípico","Normal")</f>
        <v>Normal</v>
      </c>
      <c r="L2290">
        <f>(moras__2[[#This Row],[SALARIO]]-AVERAGE(C:C)) / _xlfn.STDEV.P(C:C)</f>
        <v>0.52158233579672153</v>
      </c>
      <c r="M2290" t="str">
        <f>IF(ABS(moras__2[[#This Row],[Z-Score de salario]])&gt;1.96, "Atípico", "Normal")</f>
        <v>Normal</v>
      </c>
      <c r="N2290" s="5">
        <f t="shared" si="105"/>
        <v>1080496.5</v>
      </c>
      <c r="O2290" s="5">
        <f t="shared" si="106"/>
        <v>37</v>
      </c>
      <c r="P2290" s="5" t="str">
        <f t="shared" si="107"/>
        <v>ASALARIADO</v>
      </c>
      <c r="Q2290" s="5" t="e">
        <f ca="1">IF($H2290="SI", $O2290, _xludf.NA())</f>
        <v>#NAME?</v>
      </c>
      <c r="R2290" s="5">
        <f>IF($H2290="NO",$O2290, _xludf.NA())</f>
        <v>37</v>
      </c>
      <c r="S2290" s="5" t="e">
        <f ca="1">IF($H2290="SI",$N2290, _xludf.NA())</f>
        <v>#NAME?</v>
      </c>
      <c r="T2290" s="5">
        <f>IF($H2290="NO",$N2290, _xludf.NA())</f>
        <v>1080496.5</v>
      </c>
    </row>
    <row r="2291" spans="1:20" x14ac:dyDescent="0.3">
      <c r="A2291">
        <v>2290</v>
      </c>
      <c r="B2291" t="s">
        <v>15</v>
      </c>
      <c r="C2291">
        <v>294025</v>
      </c>
      <c r="D2291" t="s">
        <v>10</v>
      </c>
      <c r="E2291" t="s">
        <v>16</v>
      </c>
      <c r="F2291" t="s">
        <v>12</v>
      </c>
      <c r="G2291" t="s">
        <v>13</v>
      </c>
      <c r="H2291" t="s">
        <v>13</v>
      </c>
      <c r="I2291">
        <v>49</v>
      </c>
      <c r="J2291">
        <f>(moras__2[[#This Row],[EDAD]]-AVERAGE(I:I))/ _xlfn.STDEV.P(I:I)</f>
        <v>0.50068722861407822</v>
      </c>
      <c r="K2291" t="str">
        <f>IF(ABS(moras__2[[#This Row],[Z-Score de edad]])&gt;1.96, "Atípico","Normal")</f>
        <v>Normal</v>
      </c>
      <c r="L2291">
        <f>(moras__2[[#This Row],[SALARIO]]-AVERAGE(C:C)) / _xlfn.STDEV.P(C:C)</f>
        <v>-0.44826706116825443</v>
      </c>
      <c r="M2291" t="str">
        <f>IF(ABS(moras__2[[#This Row],[Z-Score de salario]])&gt;1.96, "Atípico", "Normal")</f>
        <v>Normal</v>
      </c>
      <c r="N2291" s="5">
        <f t="shared" si="105"/>
        <v>294025</v>
      </c>
      <c r="O2291" s="5">
        <f t="shared" si="106"/>
        <v>49</v>
      </c>
      <c r="P2291" s="5" t="str">
        <f t="shared" si="107"/>
        <v>ASALARIADO</v>
      </c>
      <c r="Q2291" s="5" t="e">
        <f ca="1">IF($H2291="SI", $O2291, _xludf.NA())</f>
        <v>#NAME?</v>
      </c>
      <c r="R2291" s="5">
        <f>IF($H2291="NO",$O2291, _xludf.NA())</f>
        <v>49</v>
      </c>
      <c r="S2291" s="5" t="e">
        <f ca="1">IF($H2291="SI",$N2291, _xludf.NA())</f>
        <v>#NAME?</v>
      </c>
      <c r="T2291" s="5">
        <f>IF($H2291="NO",$N2291, _xludf.NA())</f>
        <v>294025</v>
      </c>
    </row>
    <row r="2292" spans="1:20" x14ac:dyDescent="0.3">
      <c r="A2292">
        <v>2291</v>
      </c>
      <c r="B2292" t="s">
        <v>9</v>
      </c>
      <c r="C2292">
        <v>300018</v>
      </c>
      <c r="D2292" t="s">
        <v>18</v>
      </c>
      <c r="E2292" t="s">
        <v>16</v>
      </c>
      <c r="F2292" t="s">
        <v>12</v>
      </c>
      <c r="G2292" t="s">
        <v>13</v>
      </c>
      <c r="H2292" t="s">
        <v>12</v>
      </c>
      <c r="I2292">
        <v>54</v>
      </c>
      <c r="J2292">
        <f>(moras__2[[#This Row],[EDAD]]-AVERAGE(I:I))/ _xlfn.STDEV.P(I:I)</f>
        <v>0.85359919315050581</v>
      </c>
      <c r="K2292" t="str">
        <f>IF(ABS(moras__2[[#This Row],[Z-Score de edad]])&gt;1.96, "Atípico","Normal")</f>
        <v>Normal</v>
      </c>
      <c r="L2292">
        <f>(moras__2[[#This Row],[SALARIO]]-AVERAGE(C:C)) / _xlfn.STDEV.P(C:C)</f>
        <v>-0.44087670126835837</v>
      </c>
      <c r="M2292" t="str">
        <f>IF(ABS(moras__2[[#This Row],[Z-Score de salario]])&gt;1.96, "Atípico", "Normal")</f>
        <v>Normal</v>
      </c>
      <c r="N2292" s="5">
        <f t="shared" si="105"/>
        <v>300018</v>
      </c>
      <c r="O2292" s="5">
        <f t="shared" si="106"/>
        <v>54</v>
      </c>
      <c r="P2292" s="5" t="str">
        <f t="shared" si="107"/>
        <v>TRABAJADOR INDEPENDIENTE</v>
      </c>
      <c r="Q2292" s="5">
        <f>IF($H2292="SI", $O2292, _xludf.NA())</f>
        <v>54</v>
      </c>
      <c r="R2292" s="5" t="e">
        <f ca="1">IF($H2292="NO",$O2292, _xludf.NA())</f>
        <v>#NAME?</v>
      </c>
      <c r="S2292" s="5">
        <f>IF($H2292="SI",$N2292, _xludf.NA())</f>
        <v>300018</v>
      </c>
      <c r="T2292" s="5" t="e">
        <f ca="1">IF($H2292="NO",$N2292, _xludf.NA())</f>
        <v>#NAME?</v>
      </c>
    </row>
    <row r="2293" spans="1:20" x14ac:dyDescent="0.3">
      <c r="A2293">
        <v>2292</v>
      </c>
      <c r="B2293" t="s">
        <v>9</v>
      </c>
      <c r="C2293">
        <v>278030</v>
      </c>
      <c r="D2293" t="s">
        <v>19</v>
      </c>
      <c r="E2293" t="s">
        <v>16</v>
      </c>
      <c r="F2293" t="s">
        <v>12</v>
      </c>
      <c r="G2293" t="s">
        <v>13</v>
      </c>
      <c r="H2293" t="s">
        <v>13</v>
      </c>
      <c r="I2293">
        <v>53</v>
      </c>
      <c r="J2293">
        <f>(moras__2[[#This Row],[EDAD]]-AVERAGE(I:I))/ _xlfn.STDEV.P(I:I)</f>
        <v>0.78301680024322029</v>
      </c>
      <c r="K2293" t="str">
        <f>IF(ABS(moras__2[[#This Row],[Z-Score de edad]])&gt;1.96, "Atípico","Normal")</f>
        <v>Normal</v>
      </c>
      <c r="L2293">
        <f>(moras__2[[#This Row],[SALARIO]]-AVERAGE(C:C)) / _xlfn.STDEV.P(C:C)</f>
        <v>-0.46799154082766331</v>
      </c>
      <c r="M2293" t="str">
        <f>IF(ABS(moras__2[[#This Row],[Z-Score de salario]])&gt;1.96, "Atípico", "Normal")</f>
        <v>Normal</v>
      </c>
      <c r="N2293" s="5">
        <f t="shared" si="105"/>
        <v>278030</v>
      </c>
      <c r="O2293" s="5">
        <f t="shared" si="106"/>
        <v>53</v>
      </c>
      <c r="P2293" s="5" t="str">
        <f t="shared" si="107"/>
        <v>CONVENIOS ESPECIALES DE TRABAJADORES INDEPENDIENTES</v>
      </c>
      <c r="Q2293" s="5" t="e">
        <f ca="1">IF($H2293="SI", $O2293, _xludf.NA())</f>
        <v>#NAME?</v>
      </c>
      <c r="R2293" s="5">
        <f>IF($H2293="NO",$O2293, _xludf.NA())</f>
        <v>53</v>
      </c>
      <c r="S2293" s="5" t="e">
        <f ca="1">IF($H2293="SI",$N2293, _xludf.NA())</f>
        <v>#NAME?</v>
      </c>
      <c r="T2293" s="5">
        <f>IF($H2293="NO",$N2293, _xludf.NA())</f>
        <v>278030</v>
      </c>
    </row>
    <row r="2294" spans="1:20" x14ac:dyDescent="0.3">
      <c r="A2294">
        <v>2293</v>
      </c>
      <c r="B2294" t="s">
        <v>9</v>
      </c>
      <c r="C2294">
        <v>299647</v>
      </c>
      <c r="D2294" t="s">
        <v>17</v>
      </c>
      <c r="E2294" t="s">
        <v>16</v>
      </c>
      <c r="F2294" t="s">
        <v>12</v>
      </c>
      <c r="G2294" t="s">
        <v>13</v>
      </c>
      <c r="H2294" t="s">
        <v>13</v>
      </c>
      <c r="I2294">
        <v>61</v>
      </c>
      <c r="J2294">
        <f>(moras__2[[#This Row],[EDAD]]-AVERAGE(I:I))/ _xlfn.STDEV.P(I:I)</f>
        <v>1.3476759435015044</v>
      </c>
      <c r="K2294" t="str">
        <f>IF(ABS(moras__2[[#This Row],[Z-Score de edad]])&gt;1.96, "Atípico","Normal")</f>
        <v>Normal</v>
      </c>
      <c r="L2294">
        <f>(moras__2[[#This Row],[SALARIO]]-AVERAGE(C:C)) / _xlfn.STDEV.P(C:C)</f>
        <v>-0.44133420561056785</v>
      </c>
      <c r="M2294" t="str">
        <f>IF(ABS(moras__2[[#This Row],[Z-Score de salario]])&gt;1.96, "Atípico", "Normal")</f>
        <v>Normal</v>
      </c>
      <c r="N2294" s="5">
        <f t="shared" si="105"/>
        <v>299647</v>
      </c>
      <c r="O2294" s="5">
        <f t="shared" si="106"/>
        <v>61</v>
      </c>
      <c r="P2294" s="5" t="str">
        <f t="shared" si="107"/>
        <v>ASEGURADO VOLUNTARIO</v>
      </c>
      <c r="Q2294" s="5" t="e">
        <f ca="1">IF($H2294="SI", $O2294, _xludf.NA())</f>
        <v>#NAME?</v>
      </c>
      <c r="R2294" s="5">
        <f>IF($H2294="NO",$O2294, _xludf.NA())</f>
        <v>61</v>
      </c>
      <c r="S2294" s="5" t="e">
        <f ca="1">IF($H2294="SI",$N2294, _xludf.NA())</f>
        <v>#NAME?</v>
      </c>
      <c r="T2294" s="5">
        <f>IF($H2294="NO",$N2294, _xludf.NA())</f>
        <v>299647</v>
      </c>
    </row>
    <row r="2295" spans="1:20" x14ac:dyDescent="0.3">
      <c r="A2295">
        <v>2294</v>
      </c>
      <c r="B2295" t="s">
        <v>15</v>
      </c>
      <c r="C2295">
        <v>2376310</v>
      </c>
      <c r="D2295" t="s">
        <v>10</v>
      </c>
      <c r="E2295" t="s">
        <v>11</v>
      </c>
      <c r="F2295" t="s">
        <v>12</v>
      </c>
      <c r="G2295" t="s">
        <v>13</v>
      </c>
      <c r="H2295" t="s">
        <v>13</v>
      </c>
      <c r="I2295">
        <v>45</v>
      </c>
      <c r="J2295">
        <f>(moras__2[[#This Row],[EDAD]]-AVERAGE(I:I))/ _xlfn.STDEV.P(I:I)</f>
        <v>0.2183576569849362</v>
      </c>
      <c r="K2295" t="str">
        <f>IF(ABS(moras__2[[#This Row],[Z-Score de edad]])&gt;1.96, "Atípico","Normal")</f>
        <v>Normal</v>
      </c>
      <c r="L2295">
        <f>(moras__2[[#This Row],[SALARIO]]-AVERAGE(C:C)) / _xlfn.STDEV.P(C:C)</f>
        <v>2.1195346348362607</v>
      </c>
      <c r="M2295" t="str">
        <f>IF(ABS(moras__2[[#This Row],[Z-Score de salario]])&gt;1.96, "Atípico", "Normal")</f>
        <v>Atípico</v>
      </c>
      <c r="N2295" s="5">
        <f t="shared" si="105"/>
        <v>2376310</v>
      </c>
      <c r="O2295" s="5">
        <f t="shared" si="106"/>
        <v>45</v>
      </c>
      <c r="P2295" s="5" t="str">
        <f t="shared" si="107"/>
        <v>ASALARIADO</v>
      </c>
      <c r="Q2295" s="5" t="e">
        <f ca="1">IF($H2295="SI", $O2295, _xludf.NA())</f>
        <v>#NAME?</v>
      </c>
      <c r="R2295" s="5">
        <f>IF($H2295="NO",$O2295, _xludf.NA())</f>
        <v>45</v>
      </c>
      <c r="S2295" s="5" t="e">
        <f ca="1">IF($H2295="SI",$N2295, _xludf.NA())</f>
        <v>#NAME?</v>
      </c>
      <c r="T2295" s="5">
        <f>IF($H2295="NO",$N2295, _xludf.NA())</f>
        <v>2376310</v>
      </c>
    </row>
    <row r="2296" spans="1:20" x14ac:dyDescent="0.3">
      <c r="A2296">
        <v>2295</v>
      </c>
      <c r="B2296" t="s">
        <v>15</v>
      </c>
      <c r="C2296">
        <v>257784</v>
      </c>
      <c r="D2296" t="s">
        <v>10</v>
      </c>
      <c r="E2296" t="s">
        <v>16</v>
      </c>
      <c r="F2296" t="s">
        <v>12</v>
      </c>
      <c r="G2296" t="s">
        <v>13</v>
      </c>
      <c r="H2296" t="s">
        <v>13</v>
      </c>
      <c r="I2296">
        <v>44</v>
      </c>
      <c r="J2296">
        <f>(moras__2[[#This Row],[EDAD]]-AVERAGE(I:I))/ _xlfn.STDEV.P(I:I)</f>
        <v>0.14777526407765068</v>
      </c>
      <c r="K2296" t="str">
        <f>IF(ABS(moras__2[[#This Row],[Z-Score de edad]])&gt;1.96, "Atípico","Normal")</f>
        <v>Normal</v>
      </c>
      <c r="L2296">
        <f>(moras__2[[#This Row],[SALARIO]]-AVERAGE(C:C)) / _xlfn.STDEV.P(C:C)</f>
        <v>-0.49295820635966658</v>
      </c>
      <c r="M2296" t="str">
        <f>IF(ABS(moras__2[[#This Row],[Z-Score de salario]])&gt;1.96, "Atípico", "Normal")</f>
        <v>Normal</v>
      </c>
      <c r="N2296" s="5">
        <f t="shared" si="105"/>
        <v>257784</v>
      </c>
      <c r="O2296" s="5">
        <f t="shared" si="106"/>
        <v>44</v>
      </c>
      <c r="P2296" s="5" t="str">
        <f t="shared" si="107"/>
        <v>ASALARIADO</v>
      </c>
      <c r="Q2296" s="5" t="e">
        <f ca="1">IF($H2296="SI", $O2296, _xludf.NA())</f>
        <v>#NAME?</v>
      </c>
      <c r="R2296" s="5">
        <f>IF($H2296="NO",$O2296, _xludf.NA())</f>
        <v>44</v>
      </c>
      <c r="S2296" s="5" t="e">
        <f ca="1">IF($H2296="SI",$N2296, _xludf.NA())</f>
        <v>#NAME?</v>
      </c>
      <c r="T2296" s="5">
        <f>IF($H2296="NO",$N2296, _xludf.NA())</f>
        <v>257784</v>
      </c>
    </row>
    <row r="2297" spans="1:20" x14ac:dyDescent="0.3">
      <c r="A2297">
        <v>2296</v>
      </c>
      <c r="B2297" t="s">
        <v>15</v>
      </c>
      <c r="C2297">
        <v>149800.53</v>
      </c>
      <c r="D2297" t="s">
        <v>10</v>
      </c>
      <c r="E2297" t="s">
        <v>16</v>
      </c>
      <c r="F2297" t="s">
        <v>12</v>
      </c>
      <c r="G2297" t="s">
        <v>13</v>
      </c>
      <c r="H2297" t="s">
        <v>13</v>
      </c>
      <c r="I2297">
        <v>63</v>
      </c>
      <c r="J2297">
        <f>(moras__2[[#This Row],[EDAD]]-AVERAGE(I:I))/ _xlfn.STDEV.P(I:I)</f>
        <v>1.4888407293160755</v>
      </c>
      <c r="K2297" t="str">
        <f>IF(ABS(moras__2[[#This Row],[Z-Score de edad]])&gt;1.96, "Atípico","Normal")</f>
        <v>Normal</v>
      </c>
      <c r="L2297">
        <f>(moras__2[[#This Row],[SALARIO]]-AVERAGE(C:C)) / _xlfn.STDEV.P(C:C)</f>
        <v>-0.62611967916788092</v>
      </c>
      <c r="M2297" t="str">
        <f>IF(ABS(moras__2[[#This Row],[Z-Score de salario]])&gt;1.96, "Atípico", "Normal")</f>
        <v>Normal</v>
      </c>
      <c r="N2297" s="5">
        <f t="shared" si="105"/>
        <v>149800.53</v>
      </c>
      <c r="O2297" s="5">
        <f t="shared" si="106"/>
        <v>63</v>
      </c>
      <c r="P2297" s="5" t="str">
        <f t="shared" si="107"/>
        <v>ASALARIADO</v>
      </c>
      <c r="Q2297" s="5" t="e">
        <f ca="1">IF($H2297="SI", $O2297, _xludf.NA())</f>
        <v>#NAME?</v>
      </c>
      <c r="R2297" s="5">
        <f>IF($H2297="NO",$O2297, _xludf.NA())</f>
        <v>63</v>
      </c>
      <c r="S2297" s="5" t="e">
        <f ca="1">IF($H2297="SI",$N2297, _xludf.NA())</f>
        <v>#NAME?</v>
      </c>
      <c r="T2297" s="5">
        <f>IF($H2297="NO",$N2297, _xludf.NA())</f>
        <v>149800.53</v>
      </c>
    </row>
    <row r="2298" spans="1:20" x14ac:dyDescent="0.3">
      <c r="A2298">
        <v>2297</v>
      </c>
      <c r="B2298" t="s">
        <v>15</v>
      </c>
      <c r="C2298">
        <v>282305</v>
      </c>
      <c r="D2298" t="s">
        <v>17</v>
      </c>
      <c r="E2298" t="s">
        <v>16</v>
      </c>
      <c r="F2298" t="s">
        <v>12</v>
      </c>
      <c r="G2298" t="s">
        <v>13</v>
      </c>
      <c r="H2298" t="s">
        <v>13</v>
      </c>
      <c r="I2298">
        <v>52</v>
      </c>
      <c r="J2298">
        <f>(moras__2[[#This Row],[EDAD]]-AVERAGE(I:I))/ _xlfn.STDEV.P(I:I)</f>
        <v>0.71243440733593477</v>
      </c>
      <c r="K2298" t="str">
        <f>IF(ABS(moras__2[[#This Row],[Z-Score de edad]])&gt;1.96, "Atípico","Normal")</f>
        <v>Normal</v>
      </c>
      <c r="L2298">
        <f>(moras__2[[#This Row],[SALARIO]]-AVERAGE(C:C)) / _xlfn.STDEV.P(C:C)</f>
        <v>-0.4627197589868397</v>
      </c>
      <c r="M2298" t="str">
        <f>IF(ABS(moras__2[[#This Row],[Z-Score de salario]])&gt;1.96, "Atípico", "Normal")</f>
        <v>Normal</v>
      </c>
      <c r="N2298" s="5">
        <f t="shared" si="105"/>
        <v>282305</v>
      </c>
      <c r="O2298" s="5">
        <f t="shared" si="106"/>
        <v>52</v>
      </c>
      <c r="P2298" s="5" t="str">
        <f t="shared" si="107"/>
        <v>ASEGURADO VOLUNTARIO</v>
      </c>
      <c r="Q2298" s="5" t="e">
        <f ca="1">IF($H2298="SI", $O2298, _xludf.NA())</f>
        <v>#NAME?</v>
      </c>
      <c r="R2298" s="5">
        <f>IF($H2298="NO",$O2298, _xludf.NA())</f>
        <v>52</v>
      </c>
      <c r="S2298" s="5" t="e">
        <f ca="1">IF($H2298="SI",$N2298, _xludf.NA())</f>
        <v>#NAME?</v>
      </c>
      <c r="T2298" s="5">
        <f>IF($H2298="NO",$N2298, _xludf.NA())</f>
        <v>282305</v>
      </c>
    </row>
    <row r="2299" spans="1:20" x14ac:dyDescent="0.3">
      <c r="A2299">
        <v>2298</v>
      </c>
      <c r="B2299" t="s">
        <v>9</v>
      </c>
      <c r="C2299">
        <v>458557</v>
      </c>
      <c r="D2299" t="s">
        <v>18</v>
      </c>
      <c r="E2299" t="s">
        <v>16</v>
      </c>
      <c r="F2299" t="s">
        <v>12</v>
      </c>
      <c r="G2299" t="s">
        <v>13</v>
      </c>
      <c r="H2299" t="s">
        <v>12</v>
      </c>
      <c r="I2299">
        <v>30</v>
      </c>
      <c r="J2299">
        <f>(moras__2[[#This Row],[EDAD]]-AVERAGE(I:I))/ _xlfn.STDEV.P(I:I)</f>
        <v>-0.84037823662434652</v>
      </c>
      <c r="K2299" t="str">
        <f>IF(ABS(moras__2[[#This Row],[Z-Score de edad]])&gt;1.96, "Atípico","Normal")</f>
        <v>Normal</v>
      </c>
      <c r="L2299">
        <f>(moras__2[[#This Row],[SALARIO]]-AVERAGE(C:C)) / _xlfn.STDEV.P(C:C)</f>
        <v>-0.24537190097307707</v>
      </c>
      <c r="M2299" t="str">
        <f>IF(ABS(moras__2[[#This Row],[Z-Score de salario]])&gt;1.96, "Atípico", "Normal")</f>
        <v>Normal</v>
      </c>
      <c r="N2299" s="5">
        <f t="shared" si="105"/>
        <v>458557</v>
      </c>
      <c r="O2299" s="5">
        <f t="shared" si="106"/>
        <v>30</v>
      </c>
      <c r="P2299" s="5" t="str">
        <f t="shared" si="107"/>
        <v>TRABAJADOR INDEPENDIENTE</v>
      </c>
      <c r="Q2299" s="5">
        <f>IF($H2299="SI", $O2299, _xludf.NA())</f>
        <v>30</v>
      </c>
      <c r="R2299" s="5" t="e">
        <f ca="1">IF($H2299="NO",$O2299, _xludf.NA())</f>
        <v>#NAME?</v>
      </c>
      <c r="S2299" s="5">
        <f>IF($H2299="SI",$N2299, _xludf.NA())</f>
        <v>458557</v>
      </c>
      <c r="T2299" s="5" t="e">
        <f ca="1">IF($H2299="NO",$N2299, _xludf.NA())</f>
        <v>#NAME?</v>
      </c>
    </row>
    <row r="2300" spans="1:20" x14ac:dyDescent="0.3">
      <c r="A2300">
        <v>2299</v>
      </c>
      <c r="B2300" t="s">
        <v>9</v>
      </c>
      <c r="C2300">
        <v>299647</v>
      </c>
      <c r="D2300" t="s">
        <v>17</v>
      </c>
      <c r="E2300" t="s">
        <v>16</v>
      </c>
      <c r="F2300" t="s">
        <v>12</v>
      </c>
      <c r="G2300" t="s">
        <v>13</v>
      </c>
      <c r="H2300" t="s">
        <v>13</v>
      </c>
      <c r="I2300">
        <v>54</v>
      </c>
      <c r="J2300">
        <f>(moras__2[[#This Row],[EDAD]]-AVERAGE(I:I))/ _xlfn.STDEV.P(I:I)</f>
        <v>0.85359919315050581</v>
      </c>
      <c r="K2300" t="str">
        <f>IF(ABS(moras__2[[#This Row],[Z-Score de edad]])&gt;1.96, "Atípico","Normal")</f>
        <v>Normal</v>
      </c>
      <c r="L2300">
        <f>(moras__2[[#This Row],[SALARIO]]-AVERAGE(C:C)) / _xlfn.STDEV.P(C:C)</f>
        <v>-0.44133420561056785</v>
      </c>
      <c r="M2300" t="str">
        <f>IF(ABS(moras__2[[#This Row],[Z-Score de salario]])&gt;1.96, "Atípico", "Normal")</f>
        <v>Normal</v>
      </c>
      <c r="N2300" s="5">
        <f t="shared" si="105"/>
        <v>299647</v>
      </c>
      <c r="O2300" s="5">
        <f t="shared" si="106"/>
        <v>54</v>
      </c>
      <c r="P2300" s="5" t="str">
        <f t="shared" si="107"/>
        <v>ASEGURADO VOLUNTARIO</v>
      </c>
      <c r="Q2300" s="5" t="e">
        <f ca="1">IF($H2300="SI", $O2300, _xludf.NA())</f>
        <v>#NAME?</v>
      </c>
      <c r="R2300" s="5">
        <f>IF($H2300="NO",$O2300, _xludf.NA())</f>
        <v>54</v>
      </c>
      <c r="S2300" s="5" t="e">
        <f ca="1">IF($H2300="SI",$N2300, _xludf.NA())</f>
        <v>#NAME?</v>
      </c>
      <c r="T2300" s="5">
        <f>IF($H2300="NO",$N2300, _xludf.NA())</f>
        <v>299647</v>
      </c>
    </row>
    <row r="2301" spans="1:20" x14ac:dyDescent="0.3">
      <c r="A2301">
        <v>2300</v>
      </c>
      <c r="B2301" t="s">
        <v>9</v>
      </c>
      <c r="C2301">
        <v>347000</v>
      </c>
      <c r="D2301" t="s">
        <v>10</v>
      </c>
      <c r="E2301" t="s">
        <v>16</v>
      </c>
      <c r="F2301" t="s">
        <v>12</v>
      </c>
      <c r="G2301" t="s">
        <v>13</v>
      </c>
      <c r="H2301" t="s">
        <v>13</v>
      </c>
      <c r="I2301">
        <v>18</v>
      </c>
      <c r="J2301">
        <f>(moras__2[[#This Row],[EDAD]]-AVERAGE(I:I))/ _xlfn.STDEV.P(I:I)</f>
        <v>-1.6873669515117726</v>
      </c>
      <c r="K2301" t="str">
        <f>IF(ABS(moras__2[[#This Row],[Z-Score de edad]])&gt;1.96, "Atípico","Normal")</f>
        <v>Normal</v>
      </c>
      <c r="L2301">
        <f>(moras__2[[#This Row],[SALARIO]]-AVERAGE(C:C)) / _xlfn.STDEV.P(C:C)</f>
        <v>-0.38294012712904307</v>
      </c>
      <c r="M2301" t="str">
        <f>IF(ABS(moras__2[[#This Row],[Z-Score de salario]])&gt;1.96, "Atípico", "Normal")</f>
        <v>Normal</v>
      </c>
      <c r="N2301" s="5">
        <f t="shared" si="105"/>
        <v>347000</v>
      </c>
      <c r="O2301" s="5">
        <f t="shared" si="106"/>
        <v>18</v>
      </c>
      <c r="P2301" s="5" t="str">
        <f t="shared" si="107"/>
        <v>ASALARIADO</v>
      </c>
      <c r="Q2301" s="5" t="e">
        <f ca="1">IF($H2301="SI", $O2301, _xludf.NA())</f>
        <v>#NAME?</v>
      </c>
      <c r="R2301" s="5">
        <f>IF($H2301="NO",$O2301, _xludf.NA())</f>
        <v>18</v>
      </c>
      <c r="S2301" s="5" t="e">
        <f ca="1">IF($H2301="SI",$N2301, _xludf.NA())</f>
        <v>#NAME?</v>
      </c>
      <c r="T2301" s="5">
        <f>IF($H2301="NO",$N2301, _xludf.NA())</f>
        <v>347000</v>
      </c>
    </row>
    <row r="2302" spans="1:20" x14ac:dyDescent="0.3">
      <c r="A2302">
        <v>2301</v>
      </c>
      <c r="B2302" t="s">
        <v>15</v>
      </c>
      <c r="C2302">
        <v>297046</v>
      </c>
      <c r="D2302" t="s">
        <v>17</v>
      </c>
      <c r="E2302" t="s">
        <v>16</v>
      </c>
      <c r="F2302" t="s">
        <v>12</v>
      </c>
      <c r="G2302" t="s">
        <v>13</v>
      </c>
      <c r="H2302" t="s">
        <v>13</v>
      </c>
      <c r="I2302">
        <v>58</v>
      </c>
      <c r="J2302">
        <f>(moras__2[[#This Row],[EDAD]]-AVERAGE(I:I))/ _xlfn.STDEV.P(I:I)</f>
        <v>1.1359287647796479</v>
      </c>
      <c r="K2302" t="str">
        <f>IF(ABS(moras__2[[#This Row],[Z-Score de edad]])&gt;1.96, "Atípico","Normal")</f>
        <v>Normal</v>
      </c>
      <c r="L2302">
        <f>(moras__2[[#This Row],[SALARIO]]-AVERAGE(C:C)) / _xlfn.STDEV.P(C:C)</f>
        <v>-0.44454166866740574</v>
      </c>
      <c r="M2302" t="str">
        <f>IF(ABS(moras__2[[#This Row],[Z-Score de salario]])&gt;1.96, "Atípico", "Normal")</f>
        <v>Normal</v>
      </c>
      <c r="N2302" s="5">
        <f t="shared" si="105"/>
        <v>297046</v>
      </c>
      <c r="O2302" s="5">
        <f t="shared" si="106"/>
        <v>58</v>
      </c>
      <c r="P2302" s="5" t="str">
        <f t="shared" si="107"/>
        <v>ASEGURADO VOLUNTARIO</v>
      </c>
      <c r="Q2302" s="5" t="e">
        <f ca="1">IF($H2302="SI", $O2302, _xludf.NA())</f>
        <v>#NAME?</v>
      </c>
      <c r="R2302" s="5">
        <f>IF($H2302="NO",$O2302, _xludf.NA())</f>
        <v>58</v>
      </c>
      <c r="S2302" s="5" t="e">
        <f ca="1">IF($H2302="SI",$N2302, _xludf.NA())</f>
        <v>#NAME?</v>
      </c>
      <c r="T2302" s="5">
        <f>IF($H2302="NO",$N2302, _xludf.NA())</f>
        <v>297046</v>
      </c>
    </row>
    <row r="2303" spans="1:20" x14ac:dyDescent="0.3">
      <c r="A2303">
        <v>2302</v>
      </c>
      <c r="B2303" t="s">
        <v>9</v>
      </c>
      <c r="C2303">
        <v>1329256</v>
      </c>
      <c r="D2303" t="s">
        <v>10</v>
      </c>
      <c r="E2303" t="s">
        <v>11</v>
      </c>
      <c r="F2303" t="s">
        <v>12</v>
      </c>
      <c r="G2303" t="s">
        <v>13</v>
      </c>
      <c r="H2303" t="s">
        <v>12</v>
      </c>
      <c r="I2303">
        <v>30</v>
      </c>
      <c r="J2303">
        <f>(moras__2[[#This Row],[EDAD]]-AVERAGE(I:I))/ _xlfn.STDEV.P(I:I)</f>
        <v>-0.84037823662434652</v>
      </c>
      <c r="K2303" t="str">
        <f>IF(ABS(moras__2[[#This Row],[Z-Score de edad]])&gt;1.96, "Atípico","Normal")</f>
        <v>Normal</v>
      </c>
      <c r="L2303">
        <f>(moras__2[[#This Row],[SALARIO]]-AVERAGE(C:C)) / _xlfn.STDEV.P(C:C)</f>
        <v>0.82834392990955197</v>
      </c>
      <c r="M2303" t="str">
        <f>IF(ABS(moras__2[[#This Row],[Z-Score de salario]])&gt;1.96, "Atípico", "Normal")</f>
        <v>Normal</v>
      </c>
      <c r="N2303" s="5">
        <f t="shared" si="105"/>
        <v>1329256</v>
      </c>
      <c r="O2303" s="5">
        <f t="shared" si="106"/>
        <v>30</v>
      </c>
      <c r="P2303" s="5" t="str">
        <f t="shared" si="107"/>
        <v>ASALARIADO</v>
      </c>
      <c r="Q2303" s="5">
        <f>IF($H2303="SI", $O2303, _xludf.NA())</f>
        <v>30</v>
      </c>
      <c r="R2303" s="5" t="e">
        <f ca="1">IF($H2303="NO",$O2303, _xludf.NA())</f>
        <v>#NAME?</v>
      </c>
      <c r="S2303" s="5">
        <f>IF($H2303="SI",$N2303, _xludf.NA())</f>
        <v>1329256</v>
      </c>
      <c r="T2303" s="5" t="e">
        <f ca="1">IF($H2303="NO",$N2303, _xludf.NA())</f>
        <v>#NAME?</v>
      </c>
    </row>
    <row r="2304" spans="1:20" x14ac:dyDescent="0.3">
      <c r="A2304">
        <v>2303</v>
      </c>
      <c r="B2304" t="s">
        <v>9</v>
      </c>
      <c r="C2304">
        <v>382333.34</v>
      </c>
      <c r="D2304" t="s">
        <v>10</v>
      </c>
      <c r="E2304" t="s">
        <v>16</v>
      </c>
      <c r="F2304" t="s">
        <v>12</v>
      </c>
      <c r="G2304" t="s">
        <v>13</v>
      </c>
      <c r="H2304" t="s">
        <v>13</v>
      </c>
      <c r="I2304">
        <v>22</v>
      </c>
      <c r="J2304">
        <f>(moras__2[[#This Row],[EDAD]]-AVERAGE(I:I))/ _xlfn.STDEV.P(I:I)</f>
        <v>-1.4050373798826306</v>
      </c>
      <c r="K2304" t="str">
        <f>IF(ABS(moras__2[[#This Row],[Z-Score de edad]])&gt;1.96, "Atípico","Normal")</f>
        <v>Normal</v>
      </c>
      <c r="L2304">
        <f>(moras__2[[#This Row],[SALARIO]]-AVERAGE(C:C)) / _xlfn.STDEV.P(C:C)</f>
        <v>-0.33936827679275183</v>
      </c>
      <c r="M2304" t="str">
        <f>IF(ABS(moras__2[[#This Row],[Z-Score de salario]])&gt;1.96, "Atípico", "Normal")</f>
        <v>Normal</v>
      </c>
      <c r="N2304" s="5">
        <f t="shared" si="105"/>
        <v>382333.34</v>
      </c>
      <c r="O2304" s="5">
        <f t="shared" si="106"/>
        <v>22</v>
      </c>
      <c r="P2304" s="5" t="str">
        <f t="shared" si="107"/>
        <v>ASALARIADO</v>
      </c>
      <c r="Q2304" s="5" t="e">
        <f ca="1">IF($H2304="SI", $O2304, _xludf.NA())</f>
        <v>#NAME?</v>
      </c>
      <c r="R2304" s="5">
        <f>IF($H2304="NO",$O2304, _xludf.NA())</f>
        <v>22</v>
      </c>
      <c r="S2304" s="5" t="e">
        <f ca="1">IF($H2304="SI",$N2304, _xludf.NA())</f>
        <v>#NAME?</v>
      </c>
      <c r="T2304" s="5">
        <f>IF($H2304="NO",$N2304, _xludf.NA())</f>
        <v>382333.34</v>
      </c>
    </row>
    <row r="2305" spans="1:20" x14ac:dyDescent="0.3">
      <c r="A2305">
        <v>2304</v>
      </c>
      <c r="B2305" t="s">
        <v>9</v>
      </c>
      <c r="C2305">
        <v>330000</v>
      </c>
      <c r="D2305" t="s">
        <v>10</v>
      </c>
      <c r="E2305" t="s">
        <v>16</v>
      </c>
      <c r="F2305" t="s">
        <v>12</v>
      </c>
      <c r="G2305" t="s">
        <v>13</v>
      </c>
      <c r="H2305" t="s">
        <v>13</v>
      </c>
      <c r="I2305">
        <v>21</v>
      </c>
      <c r="J2305">
        <f>(moras__2[[#This Row],[EDAD]]-AVERAGE(I:I))/ _xlfn.STDEV.P(I:I)</f>
        <v>-1.4756197727899161</v>
      </c>
      <c r="K2305" t="str">
        <f>IF(ABS(moras__2[[#This Row],[Z-Score de edad]])&gt;1.96, "Atípico","Normal")</f>
        <v>Normal</v>
      </c>
      <c r="L2305">
        <f>(moras__2[[#This Row],[SALARIO]]-AVERAGE(C:C)) / _xlfn.STDEV.P(C:C)</f>
        <v>-0.40390393795804908</v>
      </c>
      <c r="M2305" t="str">
        <f>IF(ABS(moras__2[[#This Row],[Z-Score de salario]])&gt;1.96, "Atípico", "Normal")</f>
        <v>Normal</v>
      </c>
      <c r="N2305" s="5">
        <f t="shared" si="105"/>
        <v>330000</v>
      </c>
      <c r="O2305" s="5">
        <f t="shared" si="106"/>
        <v>21</v>
      </c>
      <c r="P2305" s="5" t="str">
        <f t="shared" si="107"/>
        <v>ASALARIADO</v>
      </c>
      <c r="Q2305" s="5" t="e">
        <f ca="1">IF($H2305="SI", $O2305, _xludf.NA())</f>
        <v>#NAME?</v>
      </c>
      <c r="R2305" s="5">
        <f>IF($H2305="NO",$O2305, _xludf.NA())</f>
        <v>21</v>
      </c>
      <c r="S2305" s="5" t="e">
        <f ca="1">IF($H2305="SI",$N2305, _xludf.NA())</f>
        <v>#NAME?</v>
      </c>
      <c r="T2305" s="5">
        <f>IF($H2305="NO",$N2305, _xludf.NA())</f>
        <v>330000</v>
      </c>
    </row>
    <row r="2306" spans="1:20" x14ac:dyDescent="0.3">
      <c r="A2306">
        <v>2305</v>
      </c>
      <c r="B2306" t="s">
        <v>9</v>
      </c>
      <c r="C2306">
        <v>483976.7</v>
      </c>
      <c r="D2306" t="s">
        <v>14</v>
      </c>
      <c r="E2306" t="s">
        <v>11</v>
      </c>
      <c r="F2306" t="s">
        <v>12</v>
      </c>
      <c r="G2306" t="s">
        <v>13</v>
      </c>
      <c r="H2306" t="s">
        <v>13</v>
      </c>
      <c r="I2306">
        <v>72</v>
      </c>
      <c r="J2306">
        <f>(moras__2[[#This Row],[EDAD]]-AVERAGE(I:I))/ _xlfn.STDEV.P(I:I)</f>
        <v>2.1240822654816451</v>
      </c>
      <c r="K2306" t="str">
        <f>IF(ABS(moras__2[[#This Row],[Z-Score de edad]])&gt;1.96, "Atípico","Normal")</f>
        <v>Atípico</v>
      </c>
      <c r="L2306">
        <f>(moras__2[[#This Row],[SALARIO]]-AVERAGE(C:C)) / _xlfn.STDEV.P(C:C)</f>
        <v>-0.21402520790660154</v>
      </c>
      <c r="M2306" t="str">
        <f>IF(ABS(moras__2[[#This Row],[Z-Score de salario]])&gt;1.96, "Atípico", "Normal")</f>
        <v>Normal</v>
      </c>
      <c r="N2306" s="5">
        <f t="shared" si="105"/>
        <v>483976.7</v>
      </c>
      <c r="O2306" s="5">
        <f t="shared" si="106"/>
        <v>72</v>
      </c>
      <c r="P2306" s="5" t="str">
        <f t="shared" si="107"/>
        <v>PENSIONADOS EN SU PROPIO SISTEMA</v>
      </c>
      <c r="Q2306" s="5" t="e">
        <f ca="1">IF($H2306="SI", $O2306, _xludf.NA())</f>
        <v>#NAME?</v>
      </c>
      <c r="R2306" s="5">
        <f>IF($H2306="NO",$O2306, _xludf.NA())</f>
        <v>72</v>
      </c>
      <c r="S2306" s="5" t="e">
        <f ca="1">IF($H2306="SI",$N2306, _xludf.NA())</f>
        <v>#NAME?</v>
      </c>
      <c r="T2306" s="5">
        <f>IF($H2306="NO",$N2306, _xludf.NA())</f>
        <v>483976.7</v>
      </c>
    </row>
    <row r="2307" spans="1:20" x14ac:dyDescent="0.3">
      <c r="A2307">
        <v>2306</v>
      </c>
      <c r="B2307" t="s">
        <v>15</v>
      </c>
      <c r="C2307">
        <v>343390.86</v>
      </c>
      <c r="D2307" t="s">
        <v>10</v>
      </c>
      <c r="E2307" t="s">
        <v>16</v>
      </c>
      <c r="F2307" t="s">
        <v>12</v>
      </c>
      <c r="G2307" t="s">
        <v>13</v>
      </c>
      <c r="H2307" t="s">
        <v>12</v>
      </c>
      <c r="I2307">
        <v>25</v>
      </c>
      <c r="J2307">
        <f>(moras__2[[#This Row],[EDAD]]-AVERAGE(I:I))/ _xlfn.STDEV.P(I:I)</f>
        <v>-1.193290201160774</v>
      </c>
      <c r="K2307" t="str">
        <f>IF(ABS(moras__2[[#This Row],[Z-Score de edad]])&gt;1.96, "Atípico","Normal")</f>
        <v>Normal</v>
      </c>
      <c r="L2307">
        <f>(moras__2[[#This Row],[SALARIO]]-AVERAGE(C:C)) / _xlfn.STDEV.P(C:C)</f>
        <v>-0.38739079349465477</v>
      </c>
      <c r="M2307" t="str">
        <f>IF(ABS(moras__2[[#This Row],[Z-Score de salario]])&gt;1.96, "Atípico", "Normal")</f>
        <v>Normal</v>
      </c>
      <c r="N2307" s="5">
        <f t="shared" ref="N2307:N2370" si="108">IF(ISBLANK(C2307),  MEDIAN($C$2:$C$5001), C2307)</f>
        <v>343390.86</v>
      </c>
      <c r="O2307" s="5">
        <f t="shared" ref="O2307:O2370" si="109">IF(ISBLANK(I2307), MEDIAN($I$2:$I$5001), I2307)</f>
        <v>25</v>
      </c>
      <c r="P2307" s="5" t="str">
        <f t="shared" ref="P2307:P2370" si="110">IF(ISBLANK(D2307), "ASALARIADO", D2307)</f>
        <v>ASALARIADO</v>
      </c>
      <c r="Q2307" s="5">
        <f>IF($H2307="SI", $O2307, _xludf.NA())</f>
        <v>25</v>
      </c>
      <c r="R2307" s="5" t="e">
        <f ca="1">IF($H2307="NO",$O2307, _xludf.NA())</f>
        <v>#NAME?</v>
      </c>
      <c r="S2307" s="5">
        <f>IF($H2307="SI",$N2307, _xludf.NA())</f>
        <v>343390.86</v>
      </c>
      <c r="T2307" s="5" t="e">
        <f ca="1">IF($H2307="NO",$N2307, _xludf.NA())</f>
        <v>#NAME?</v>
      </c>
    </row>
    <row r="2308" spans="1:20" x14ac:dyDescent="0.3">
      <c r="A2308">
        <v>2307</v>
      </c>
      <c r="B2308" t="s">
        <v>9</v>
      </c>
      <c r="C2308">
        <v>278030</v>
      </c>
      <c r="D2308" t="s">
        <v>19</v>
      </c>
      <c r="E2308" t="s">
        <v>16</v>
      </c>
      <c r="F2308" t="s">
        <v>12</v>
      </c>
      <c r="G2308" t="s">
        <v>13</v>
      </c>
      <c r="H2308" t="s">
        <v>13</v>
      </c>
      <c r="I2308">
        <v>59</v>
      </c>
      <c r="J2308">
        <f>(moras__2[[#This Row],[EDAD]]-AVERAGE(I:I))/ _xlfn.STDEV.P(I:I)</f>
        <v>1.2065111576869334</v>
      </c>
      <c r="K2308" t="str">
        <f>IF(ABS(moras__2[[#This Row],[Z-Score de edad]])&gt;1.96, "Atípico","Normal")</f>
        <v>Normal</v>
      </c>
      <c r="L2308">
        <f>(moras__2[[#This Row],[SALARIO]]-AVERAGE(C:C)) / _xlfn.STDEV.P(C:C)</f>
        <v>-0.46799154082766331</v>
      </c>
      <c r="M2308" t="str">
        <f>IF(ABS(moras__2[[#This Row],[Z-Score de salario]])&gt;1.96, "Atípico", "Normal")</f>
        <v>Normal</v>
      </c>
      <c r="N2308" s="5">
        <f t="shared" si="108"/>
        <v>278030</v>
      </c>
      <c r="O2308" s="5">
        <f t="shared" si="109"/>
        <v>59</v>
      </c>
      <c r="P2308" s="5" t="str">
        <f t="shared" si="110"/>
        <v>CONVENIOS ESPECIALES DE TRABAJADORES INDEPENDIENTES</v>
      </c>
      <c r="Q2308" s="5" t="e">
        <f ca="1">IF($H2308="SI", $O2308, _xludf.NA())</f>
        <v>#NAME?</v>
      </c>
      <c r="R2308" s="5">
        <f>IF($H2308="NO",$O2308, _xludf.NA())</f>
        <v>59</v>
      </c>
      <c r="S2308" s="5" t="e">
        <f ca="1">IF($H2308="SI",$N2308, _xludf.NA())</f>
        <v>#NAME?</v>
      </c>
      <c r="T2308" s="5">
        <f>IF($H2308="NO",$N2308, _xludf.NA())</f>
        <v>278030</v>
      </c>
    </row>
    <row r="2309" spans="1:20" x14ac:dyDescent="0.3">
      <c r="A2309">
        <v>2308</v>
      </c>
      <c r="B2309" t="s">
        <v>9</v>
      </c>
      <c r="C2309">
        <v>417995</v>
      </c>
      <c r="D2309" t="s">
        <v>10</v>
      </c>
      <c r="E2309" t="s">
        <v>16</v>
      </c>
      <c r="F2309" t="s">
        <v>12</v>
      </c>
      <c r="G2309" t="s">
        <v>13</v>
      </c>
      <c r="H2309" t="s">
        <v>13</v>
      </c>
      <c r="I2309">
        <v>40</v>
      </c>
      <c r="J2309">
        <f>(moras__2[[#This Row],[EDAD]]-AVERAGE(I:I))/ _xlfn.STDEV.P(I:I)</f>
        <v>-0.13455430755149136</v>
      </c>
      <c r="K2309" t="str">
        <f>IF(ABS(moras__2[[#This Row],[Z-Score de edad]])&gt;1.96, "Atípico","Normal")</f>
        <v>Normal</v>
      </c>
      <c r="L2309">
        <f>(moras__2[[#This Row],[SALARIO]]-AVERAGE(C:C)) / _xlfn.STDEV.P(C:C)</f>
        <v>-0.29539155361108538</v>
      </c>
      <c r="M2309" t="str">
        <f>IF(ABS(moras__2[[#This Row],[Z-Score de salario]])&gt;1.96, "Atípico", "Normal")</f>
        <v>Normal</v>
      </c>
      <c r="N2309" s="5">
        <f t="shared" si="108"/>
        <v>417995</v>
      </c>
      <c r="O2309" s="5">
        <f t="shared" si="109"/>
        <v>40</v>
      </c>
      <c r="P2309" s="5" t="str">
        <f t="shared" si="110"/>
        <v>ASALARIADO</v>
      </c>
      <c r="Q2309" s="5" t="e">
        <f ca="1">IF($H2309="SI", $O2309, _xludf.NA())</f>
        <v>#NAME?</v>
      </c>
      <c r="R2309" s="5">
        <f>IF($H2309="NO",$O2309, _xludf.NA())</f>
        <v>40</v>
      </c>
      <c r="S2309" s="5" t="e">
        <f ca="1">IF($H2309="SI",$N2309, _xludf.NA())</f>
        <v>#NAME?</v>
      </c>
      <c r="T2309" s="5">
        <f>IF($H2309="NO",$N2309, _xludf.NA())</f>
        <v>417995</v>
      </c>
    </row>
    <row r="2310" spans="1:20" x14ac:dyDescent="0.3">
      <c r="A2310">
        <v>2309</v>
      </c>
      <c r="B2310" t="s">
        <v>9</v>
      </c>
      <c r="C2310">
        <v>400000</v>
      </c>
      <c r="D2310" t="s">
        <v>10</v>
      </c>
      <c r="E2310" t="s">
        <v>16</v>
      </c>
      <c r="F2310" t="s">
        <v>12</v>
      </c>
      <c r="G2310" t="s">
        <v>13</v>
      </c>
      <c r="H2310" t="s">
        <v>13</v>
      </c>
      <c r="I2310">
        <v>56</v>
      </c>
      <c r="J2310">
        <f>(moras__2[[#This Row],[EDAD]]-AVERAGE(I:I))/ _xlfn.STDEV.P(I:I)</f>
        <v>0.99476397896507684</v>
      </c>
      <c r="K2310" t="str">
        <f>IF(ABS(moras__2[[#This Row],[Z-Score de edad]])&gt;1.96, "Atípico","Normal")</f>
        <v>Normal</v>
      </c>
      <c r="L2310">
        <f>(moras__2[[#This Row],[SALARIO]]-AVERAGE(C:C)) / _xlfn.STDEV.P(C:C)</f>
        <v>-0.31758236395625966</v>
      </c>
      <c r="M2310" t="str">
        <f>IF(ABS(moras__2[[#This Row],[Z-Score de salario]])&gt;1.96, "Atípico", "Normal")</f>
        <v>Normal</v>
      </c>
      <c r="N2310" s="5">
        <f t="shared" si="108"/>
        <v>400000</v>
      </c>
      <c r="O2310" s="5">
        <f t="shared" si="109"/>
        <v>56</v>
      </c>
      <c r="P2310" s="5" t="str">
        <f t="shared" si="110"/>
        <v>ASALARIADO</v>
      </c>
      <c r="Q2310" s="5" t="e">
        <f ca="1">IF($H2310="SI", $O2310, _xludf.NA())</f>
        <v>#NAME?</v>
      </c>
      <c r="R2310" s="5">
        <f>IF($H2310="NO",$O2310, _xludf.NA())</f>
        <v>56</v>
      </c>
      <c r="S2310" s="5" t="e">
        <f ca="1">IF($H2310="SI",$N2310, _xludf.NA())</f>
        <v>#NAME?</v>
      </c>
      <c r="T2310" s="5">
        <f>IF($H2310="NO",$N2310, _xludf.NA())</f>
        <v>400000</v>
      </c>
    </row>
    <row r="2311" spans="1:20" x14ac:dyDescent="0.3">
      <c r="A2311">
        <v>2310</v>
      </c>
      <c r="B2311" t="s">
        <v>9</v>
      </c>
      <c r="C2311">
        <v>278030</v>
      </c>
      <c r="D2311" t="s">
        <v>19</v>
      </c>
      <c r="E2311" t="s">
        <v>16</v>
      </c>
      <c r="F2311" t="s">
        <v>12</v>
      </c>
      <c r="G2311" t="s">
        <v>13</v>
      </c>
      <c r="H2311" t="s">
        <v>13</v>
      </c>
      <c r="I2311">
        <v>45</v>
      </c>
      <c r="J2311">
        <f>(moras__2[[#This Row],[EDAD]]-AVERAGE(I:I))/ _xlfn.STDEV.P(I:I)</f>
        <v>0.2183576569849362</v>
      </c>
      <c r="K2311" t="str">
        <f>IF(ABS(moras__2[[#This Row],[Z-Score de edad]])&gt;1.96, "Atípico","Normal")</f>
        <v>Normal</v>
      </c>
      <c r="L2311">
        <f>(moras__2[[#This Row],[SALARIO]]-AVERAGE(C:C)) / _xlfn.STDEV.P(C:C)</f>
        <v>-0.46799154082766331</v>
      </c>
      <c r="M2311" t="str">
        <f>IF(ABS(moras__2[[#This Row],[Z-Score de salario]])&gt;1.96, "Atípico", "Normal")</f>
        <v>Normal</v>
      </c>
      <c r="N2311" s="5">
        <f t="shared" si="108"/>
        <v>278030</v>
      </c>
      <c r="O2311" s="5">
        <f t="shared" si="109"/>
        <v>45</v>
      </c>
      <c r="P2311" s="5" t="str">
        <f t="shared" si="110"/>
        <v>CONVENIOS ESPECIALES DE TRABAJADORES INDEPENDIENTES</v>
      </c>
      <c r="Q2311" s="5" t="e">
        <f ca="1">IF($H2311="SI", $O2311, _xludf.NA())</f>
        <v>#NAME?</v>
      </c>
      <c r="R2311" s="5">
        <f>IF($H2311="NO",$O2311, _xludf.NA())</f>
        <v>45</v>
      </c>
      <c r="S2311" s="5" t="e">
        <f ca="1">IF($H2311="SI",$N2311, _xludf.NA())</f>
        <v>#NAME?</v>
      </c>
      <c r="T2311" s="5">
        <f>IF($H2311="NO",$N2311, _xludf.NA())</f>
        <v>278030</v>
      </c>
    </row>
    <row r="2312" spans="1:20" x14ac:dyDescent="0.3">
      <c r="A2312">
        <v>2311</v>
      </c>
      <c r="B2312" t="s">
        <v>15</v>
      </c>
      <c r="C2312">
        <v>297046</v>
      </c>
      <c r="D2312" t="s">
        <v>18</v>
      </c>
      <c r="E2312" t="s">
        <v>16</v>
      </c>
      <c r="F2312" t="s">
        <v>12</v>
      </c>
      <c r="G2312" t="s">
        <v>13</v>
      </c>
      <c r="H2312" t="s">
        <v>13</v>
      </c>
      <c r="I2312">
        <v>41</v>
      </c>
      <c r="J2312">
        <f>(moras__2[[#This Row],[EDAD]]-AVERAGE(I:I))/ _xlfn.STDEV.P(I:I)</f>
        <v>-6.397191464420586E-2</v>
      </c>
      <c r="K2312" t="str">
        <f>IF(ABS(moras__2[[#This Row],[Z-Score de edad]])&gt;1.96, "Atípico","Normal")</f>
        <v>Normal</v>
      </c>
      <c r="L2312">
        <f>(moras__2[[#This Row],[SALARIO]]-AVERAGE(C:C)) / _xlfn.STDEV.P(C:C)</f>
        <v>-0.44454166866740574</v>
      </c>
      <c r="M2312" t="str">
        <f>IF(ABS(moras__2[[#This Row],[Z-Score de salario]])&gt;1.96, "Atípico", "Normal")</f>
        <v>Normal</v>
      </c>
      <c r="N2312" s="5">
        <f t="shared" si="108"/>
        <v>297046</v>
      </c>
      <c r="O2312" s="5">
        <f t="shared" si="109"/>
        <v>41</v>
      </c>
      <c r="P2312" s="5" t="str">
        <f t="shared" si="110"/>
        <v>TRABAJADOR INDEPENDIENTE</v>
      </c>
      <c r="Q2312" s="5" t="e">
        <f ca="1">IF($H2312="SI", $O2312, _xludf.NA())</f>
        <v>#NAME?</v>
      </c>
      <c r="R2312" s="5">
        <f>IF($H2312="NO",$O2312, _xludf.NA())</f>
        <v>41</v>
      </c>
      <c r="S2312" s="5" t="e">
        <f ca="1">IF($H2312="SI",$N2312, _xludf.NA())</f>
        <v>#NAME?</v>
      </c>
      <c r="T2312" s="5">
        <f>IF($H2312="NO",$N2312, _xludf.NA())</f>
        <v>297046</v>
      </c>
    </row>
    <row r="2313" spans="1:20" x14ac:dyDescent="0.3">
      <c r="A2313">
        <v>2312</v>
      </c>
      <c r="B2313" t="s">
        <v>9</v>
      </c>
      <c r="C2313">
        <v>639148</v>
      </c>
      <c r="D2313" t="s">
        <v>18</v>
      </c>
      <c r="E2313" t="s">
        <v>16</v>
      </c>
      <c r="F2313" t="s">
        <v>12</v>
      </c>
      <c r="G2313" t="s">
        <v>13</v>
      </c>
      <c r="H2313" t="s">
        <v>12</v>
      </c>
      <c r="I2313">
        <v>41</v>
      </c>
      <c r="J2313">
        <f>(moras__2[[#This Row],[EDAD]]-AVERAGE(I:I))/ _xlfn.STDEV.P(I:I)</f>
        <v>-6.397191464420586E-2</v>
      </c>
      <c r="K2313" t="str">
        <f>IF(ABS(moras__2[[#This Row],[Z-Score de edad]])&gt;1.96, "Atípico","Normal")</f>
        <v>Normal</v>
      </c>
      <c r="L2313">
        <f>(moras__2[[#This Row],[SALARIO]]-AVERAGE(C:C)) / _xlfn.STDEV.P(C:C)</f>
        <v>-2.2673338536546354E-2</v>
      </c>
      <c r="M2313" t="str">
        <f>IF(ABS(moras__2[[#This Row],[Z-Score de salario]])&gt;1.96, "Atípico", "Normal")</f>
        <v>Normal</v>
      </c>
      <c r="N2313" s="5">
        <f t="shared" si="108"/>
        <v>639148</v>
      </c>
      <c r="O2313" s="5">
        <f t="shared" si="109"/>
        <v>41</v>
      </c>
      <c r="P2313" s="5" t="str">
        <f t="shared" si="110"/>
        <v>TRABAJADOR INDEPENDIENTE</v>
      </c>
      <c r="Q2313" s="5">
        <f>IF($H2313="SI", $O2313, _xludf.NA())</f>
        <v>41</v>
      </c>
      <c r="R2313" s="5" t="e">
        <f ca="1">IF($H2313="NO",$O2313, _xludf.NA())</f>
        <v>#NAME?</v>
      </c>
      <c r="S2313" s="5">
        <f>IF($H2313="SI",$N2313, _xludf.NA())</f>
        <v>639148</v>
      </c>
      <c r="T2313" s="5" t="e">
        <f ca="1">IF($H2313="NO",$N2313, _xludf.NA())</f>
        <v>#NAME?</v>
      </c>
    </row>
    <row r="2314" spans="1:20" x14ac:dyDescent="0.3">
      <c r="A2314">
        <v>2313</v>
      </c>
      <c r="B2314" t="s">
        <v>9</v>
      </c>
      <c r="C2314">
        <v>690952.85</v>
      </c>
      <c r="D2314" t="s">
        <v>10</v>
      </c>
      <c r="E2314" t="s">
        <v>16</v>
      </c>
      <c r="F2314" t="s">
        <v>12</v>
      </c>
      <c r="G2314" t="s">
        <v>13</v>
      </c>
      <c r="H2314" t="s">
        <v>13</v>
      </c>
      <c r="I2314">
        <v>38</v>
      </c>
      <c r="J2314">
        <f>(moras__2[[#This Row],[EDAD]]-AVERAGE(I:I))/ _xlfn.STDEV.P(I:I)</f>
        <v>-0.27571909336606237</v>
      </c>
      <c r="K2314" t="str">
        <f>IF(ABS(moras__2[[#This Row],[Z-Score de edad]])&gt;1.96, "Atípico","Normal")</f>
        <v>Normal</v>
      </c>
      <c r="L2314">
        <f>(moras__2[[#This Row],[SALARIO]]-AVERAGE(C:C)) / _xlfn.STDEV.P(C:C)</f>
        <v>4.1210607076690761E-2</v>
      </c>
      <c r="M2314" t="str">
        <f>IF(ABS(moras__2[[#This Row],[Z-Score de salario]])&gt;1.96, "Atípico", "Normal")</f>
        <v>Normal</v>
      </c>
      <c r="N2314" s="5">
        <f t="shared" si="108"/>
        <v>690952.85</v>
      </c>
      <c r="O2314" s="5">
        <f t="shared" si="109"/>
        <v>38</v>
      </c>
      <c r="P2314" s="5" t="str">
        <f t="shared" si="110"/>
        <v>ASALARIADO</v>
      </c>
      <c r="Q2314" s="5" t="e">
        <f ca="1">IF($H2314="SI", $O2314, _xludf.NA())</f>
        <v>#NAME?</v>
      </c>
      <c r="R2314" s="5">
        <f>IF($H2314="NO",$O2314, _xludf.NA())</f>
        <v>38</v>
      </c>
      <c r="S2314" s="5" t="e">
        <f ca="1">IF($H2314="SI",$N2314, _xludf.NA())</f>
        <v>#NAME?</v>
      </c>
      <c r="T2314" s="5">
        <f>IF($H2314="NO",$N2314, _xludf.NA())</f>
        <v>690952.85</v>
      </c>
    </row>
    <row r="2315" spans="1:20" x14ac:dyDescent="0.3">
      <c r="A2315">
        <v>2314</v>
      </c>
      <c r="B2315" t="s">
        <v>9</v>
      </c>
      <c r="C2315">
        <v>150000</v>
      </c>
      <c r="D2315" t="s">
        <v>10</v>
      </c>
      <c r="E2315" t="s">
        <v>16</v>
      </c>
      <c r="F2315" t="s">
        <v>12</v>
      </c>
      <c r="G2315" t="s">
        <v>12</v>
      </c>
      <c r="H2315" t="s">
        <v>12</v>
      </c>
      <c r="I2315">
        <v>41</v>
      </c>
      <c r="J2315">
        <f>(moras__2[[#This Row],[EDAD]]-AVERAGE(I:I))/ _xlfn.STDEV.P(I:I)</f>
        <v>-6.397191464420586E-2</v>
      </c>
      <c r="K2315" t="str">
        <f>IF(ABS(moras__2[[#This Row],[Z-Score de edad]])&gt;1.96, "Atípico","Normal")</f>
        <v>Normal</v>
      </c>
      <c r="L2315">
        <f>(moras__2[[#This Row],[SALARIO]]-AVERAGE(C:C)) / _xlfn.STDEV.P(C:C)</f>
        <v>-0.62587369967693607</v>
      </c>
      <c r="M2315" t="str">
        <f>IF(ABS(moras__2[[#This Row],[Z-Score de salario]])&gt;1.96, "Atípico", "Normal")</f>
        <v>Normal</v>
      </c>
      <c r="N2315" s="5">
        <f t="shared" si="108"/>
        <v>150000</v>
      </c>
      <c r="O2315" s="5">
        <f t="shared" si="109"/>
        <v>41</v>
      </c>
      <c r="P2315" s="5" t="str">
        <f t="shared" si="110"/>
        <v>ASALARIADO</v>
      </c>
      <c r="Q2315" s="5">
        <f>IF($H2315="SI", $O2315, _xludf.NA())</f>
        <v>41</v>
      </c>
      <c r="R2315" s="5" t="e">
        <f ca="1">IF($H2315="NO",$O2315, _xludf.NA())</f>
        <v>#NAME?</v>
      </c>
      <c r="S2315" s="5">
        <f>IF($H2315="SI",$N2315, _xludf.NA())</f>
        <v>150000</v>
      </c>
      <c r="T2315" s="5" t="e">
        <f ca="1">IF($H2315="NO",$N2315, _xludf.NA())</f>
        <v>#NAME?</v>
      </c>
    </row>
    <row r="2316" spans="1:20" x14ac:dyDescent="0.3">
      <c r="A2316">
        <v>2315</v>
      </c>
      <c r="B2316" t="s">
        <v>15</v>
      </c>
      <c r="C2316">
        <v>750000</v>
      </c>
      <c r="D2316" t="s">
        <v>10</v>
      </c>
      <c r="E2316" t="s">
        <v>16</v>
      </c>
      <c r="F2316" t="s">
        <v>12</v>
      </c>
      <c r="G2316" t="s">
        <v>13</v>
      </c>
      <c r="H2316" t="s">
        <v>13</v>
      </c>
      <c r="I2316">
        <v>32</v>
      </c>
      <c r="J2316">
        <f>(moras__2[[#This Row],[EDAD]]-AVERAGE(I:I))/ _xlfn.STDEV.P(I:I)</f>
        <v>-0.69921345080977548</v>
      </c>
      <c r="K2316" t="str">
        <f>IF(ABS(moras__2[[#This Row],[Z-Score de edad]])&gt;1.96, "Atípico","Normal")</f>
        <v>Normal</v>
      </c>
      <c r="L2316">
        <f>(moras__2[[#This Row],[SALARIO]]-AVERAGE(C:C)) / _xlfn.STDEV.P(C:C)</f>
        <v>0.11402550605268735</v>
      </c>
      <c r="M2316" t="str">
        <f>IF(ABS(moras__2[[#This Row],[Z-Score de salario]])&gt;1.96, "Atípico", "Normal")</f>
        <v>Normal</v>
      </c>
      <c r="N2316" s="5">
        <f t="shared" si="108"/>
        <v>750000</v>
      </c>
      <c r="O2316" s="5">
        <f t="shared" si="109"/>
        <v>32</v>
      </c>
      <c r="P2316" s="5" t="str">
        <f t="shared" si="110"/>
        <v>ASALARIADO</v>
      </c>
      <c r="Q2316" s="5" t="e">
        <f ca="1">IF($H2316="SI", $O2316, _xludf.NA())</f>
        <v>#NAME?</v>
      </c>
      <c r="R2316" s="5">
        <f>IF($H2316="NO",$O2316, _xludf.NA())</f>
        <v>32</v>
      </c>
      <c r="S2316" s="5" t="e">
        <f ca="1">IF($H2316="SI",$N2316, _xludf.NA())</f>
        <v>#NAME?</v>
      </c>
      <c r="T2316" s="5">
        <f>IF($H2316="NO",$N2316, _xludf.NA())</f>
        <v>750000</v>
      </c>
    </row>
    <row r="2317" spans="1:20" x14ac:dyDescent="0.3">
      <c r="A2317">
        <v>2316</v>
      </c>
      <c r="B2317" t="s">
        <v>15</v>
      </c>
      <c r="C2317">
        <v>1458494</v>
      </c>
      <c r="D2317" t="s">
        <v>10</v>
      </c>
      <c r="E2317" t="s">
        <v>11</v>
      </c>
      <c r="F2317" t="s">
        <v>12</v>
      </c>
      <c r="G2317" t="s">
        <v>13</v>
      </c>
      <c r="H2317" t="s">
        <v>12</v>
      </c>
      <c r="I2317">
        <v>49</v>
      </c>
      <c r="J2317">
        <f>(moras__2[[#This Row],[EDAD]]-AVERAGE(I:I))/ _xlfn.STDEV.P(I:I)</f>
        <v>0.50068722861407822</v>
      </c>
      <c r="K2317" t="str">
        <f>IF(ABS(moras__2[[#This Row],[Z-Score de edad]])&gt;1.96, "Atípico","Normal")</f>
        <v>Normal</v>
      </c>
      <c r="L2317">
        <f>(moras__2[[#This Row],[SALARIO]]-AVERAGE(C:C)) / _xlfn.STDEV.P(C:C)</f>
        <v>0.98771575249302712</v>
      </c>
      <c r="M2317" t="str">
        <f>IF(ABS(moras__2[[#This Row],[Z-Score de salario]])&gt;1.96, "Atípico", "Normal")</f>
        <v>Normal</v>
      </c>
      <c r="N2317" s="5">
        <f t="shared" si="108"/>
        <v>1458494</v>
      </c>
      <c r="O2317" s="5">
        <f t="shared" si="109"/>
        <v>49</v>
      </c>
      <c r="P2317" s="5" t="str">
        <f t="shared" si="110"/>
        <v>ASALARIADO</v>
      </c>
      <c r="Q2317" s="5">
        <f>IF($H2317="SI", $O2317, _xludf.NA())</f>
        <v>49</v>
      </c>
      <c r="R2317" s="5" t="e">
        <f ca="1">IF($H2317="NO",$O2317, _xludf.NA())</f>
        <v>#NAME?</v>
      </c>
      <c r="S2317" s="5">
        <f>IF($H2317="SI",$N2317, _xludf.NA())</f>
        <v>1458494</v>
      </c>
      <c r="T2317" s="5" t="e">
        <f ca="1">IF($H2317="NO",$N2317, _xludf.NA())</f>
        <v>#NAME?</v>
      </c>
    </row>
    <row r="2318" spans="1:20" x14ac:dyDescent="0.3">
      <c r="A2318">
        <v>2317</v>
      </c>
      <c r="B2318" t="s">
        <v>15</v>
      </c>
      <c r="C2318">
        <v>500460</v>
      </c>
      <c r="D2318" t="s">
        <v>10</v>
      </c>
      <c r="E2318" t="s">
        <v>11</v>
      </c>
      <c r="F2318" t="s">
        <v>12</v>
      </c>
      <c r="G2318" t="s">
        <v>13</v>
      </c>
      <c r="H2318" t="s">
        <v>13</v>
      </c>
      <c r="I2318">
        <v>43</v>
      </c>
      <c r="J2318">
        <f>(moras__2[[#This Row],[EDAD]]-AVERAGE(I:I))/ _xlfn.STDEV.P(I:I)</f>
        <v>7.7192871170365177E-2</v>
      </c>
      <c r="K2318" t="str">
        <f>IF(ABS(moras__2[[#This Row],[Z-Score de edad]])&gt;1.96, "Atípico","Normal")</f>
        <v>Normal</v>
      </c>
      <c r="L2318">
        <f>(moras__2[[#This Row],[SALARIO]]-AVERAGE(C:C)) / _xlfn.STDEV.P(C:C)</f>
        <v>-0.19369857361026305</v>
      </c>
      <c r="M2318" t="str">
        <f>IF(ABS(moras__2[[#This Row],[Z-Score de salario]])&gt;1.96, "Atípico", "Normal")</f>
        <v>Normal</v>
      </c>
      <c r="N2318" s="5">
        <f t="shared" si="108"/>
        <v>500460</v>
      </c>
      <c r="O2318" s="5">
        <f t="shared" si="109"/>
        <v>43</v>
      </c>
      <c r="P2318" s="5" t="str">
        <f t="shared" si="110"/>
        <v>ASALARIADO</v>
      </c>
      <c r="Q2318" s="5" t="e">
        <f ca="1">IF($H2318="SI", $O2318, _xludf.NA())</f>
        <v>#NAME?</v>
      </c>
      <c r="R2318" s="5">
        <f>IF($H2318="NO",$O2318, _xludf.NA())</f>
        <v>43</v>
      </c>
      <c r="S2318" s="5" t="e">
        <f ca="1">IF($H2318="SI",$N2318, _xludf.NA())</f>
        <v>#NAME?</v>
      </c>
      <c r="T2318" s="5">
        <f>IF($H2318="NO",$N2318, _xludf.NA())</f>
        <v>500460</v>
      </c>
    </row>
    <row r="2319" spans="1:20" x14ac:dyDescent="0.3">
      <c r="A2319">
        <v>2318</v>
      </c>
      <c r="B2319" t="s">
        <v>15</v>
      </c>
      <c r="C2319">
        <v>453432</v>
      </c>
      <c r="D2319" t="s">
        <v>14</v>
      </c>
      <c r="E2319" t="s">
        <v>11</v>
      </c>
      <c r="F2319" t="s">
        <v>12</v>
      </c>
      <c r="G2319" t="s">
        <v>13</v>
      </c>
      <c r="H2319" t="s">
        <v>13</v>
      </c>
      <c r="I2319">
        <v>67</v>
      </c>
      <c r="J2319">
        <f>(moras__2[[#This Row],[EDAD]]-AVERAGE(I:I))/ _xlfn.STDEV.P(I:I)</f>
        <v>1.7711703009452175</v>
      </c>
      <c r="K2319" t="str">
        <f>IF(ABS(moras__2[[#This Row],[Z-Score de edad]])&gt;1.96, "Atípico","Normal")</f>
        <v>Normal</v>
      </c>
      <c r="L2319">
        <f>(moras__2[[#This Row],[SALARIO]]-AVERAGE(C:C)) / _xlfn.STDEV.P(C:C)</f>
        <v>-0.25169187335535093</v>
      </c>
      <c r="M2319" t="str">
        <f>IF(ABS(moras__2[[#This Row],[Z-Score de salario]])&gt;1.96, "Atípico", "Normal")</f>
        <v>Normal</v>
      </c>
      <c r="N2319" s="5">
        <f t="shared" si="108"/>
        <v>453432</v>
      </c>
      <c r="O2319" s="5">
        <f t="shared" si="109"/>
        <v>67</v>
      </c>
      <c r="P2319" s="5" t="str">
        <f t="shared" si="110"/>
        <v>PENSIONADOS EN SU PROPIO SISTEMA</v>
      </c>
      <c r="Q2319" s="5" t="e">
        <f ca="1">IF($H2319="SI", $O2319, _xludf.NA())</f>
        <v>#NAME?</v>
      </c>
      <c r="R2319" s="5">
        <f>IF($H2319="NO",$O2319, _xludf.NA())</f>
        <v>67</v>
      </c>
      <c r="S2319" s="5" t="e">
        <f ca="1">IF($H2319="SI",$N2319, _xludf.NA())</f>
        <v>#NAME?</v>
      </c>
      <c r="T2319" s="5">
        <f>IF($H2319="NO",$N2319, _xludf.NA())</f>
        <v>453432</v>
      </c>
    </row>
    <row r="2320" spans="1:20" x14ac:dyDescent="0.3">
      <c r="A2320">
        <v>2319</v>
      </c>
      <c r="B2320" t="s">
        <v>9</v>
      </c>
      <c r="C2320">
        <v>297046</v>
      </c>
      <c r="D2320" t="s">
        <v>17</v>
      </c>
      <c r="E2320" t="s">
        <v>16</v>
      </c>
      <c r="F2320" t="s">
        <v>12</v>
      </c>
      <c r="G2320" t="s">
        <v>13</v>
      </c>
      <c r="H2320" t="s">
        <v>13</v>
      </c>
      <c r="I2320">
        <v>53</v>
      </c>
      <c r="J2320">
        <f>(moras__2[[#This Row],[EDAD]]-AVERAGE(I:I))/ _xlfn.STDEV.P(I:I)</f>
        <v>0.78301680024322029</v>
      </c>
      <c r="K2320" t="str">
        <f>IF(ABS(moras__2[[#This Row],[Z-Score de edad]])&gt;1.96, "Atípico","Normal")</f>
        <v>Normal</v>
      </c>
      <c r="L2320">
        <f>(moras__2[[#This Row],[SALARIO]]-AVERAGE(C:C)) / _xlfn.STDEV.P(C:C)</f>
        <v>-0.44454166866740574</v>
      </c>
      <c r="M2320" t="str">
        <f>IF(ABS(moras__2[[#This Row],[Z-Score de salario]])&gt;1.96, "Atípico", "Normal")</f>
        <v>Normal</v>
      </c>
      <c r="N2320" s="5">
        <f t="shared" si="108"/>
        <v>297046</v>
      </c>
      <c r="O2320" s="5">
        <f t="shared" si="109"/>
        <v>53</v>
      </c>
      <c r="P2320" s="5" t="str">
        <f t="shared" si="110"/>
        <v>ASEGURADO VOLUNTARIO</v>
      </c>
      <c r="Q2320" s="5" t="e">
        <f ca="1">IF($H2320="SI", $O2320, _xludf.NA())</f>
        <v>#NAME?</v>
      </c>
      <c r="R2320" s="5">
        <f>IF($H2320="NO",$O2320, _xludf.NA())</f>
        <v>53</v>
      </c>
      <c r="S2320" s="5" t="e">
        <f ca="1">IF($H2320="SI",$N2320, _xludf.NA())</f>
        <v>#NAME?</v>
      </c>
      <c r="T2320" s="5">
        <f>IF($H2320="NO",$N2320, _xludf.NA())</f>
        <v>297046</v>
      </c>
    </row>
    <row r="2321" spans="1:20" x14ac:dyDescent="0.3">
      <c r="A2321">
        <v>2320</v>
      </c>
      <c r="B2321" t="s">
        <v>9</v>
      </c>
      <c r="C2321">
        <v>536142.9</v>
      </c>
      <c r="D2321" t="s">
        <v>10</v>
      </c>
      <c r="E2321" t="s">
        <v>16</v>
      </c>
      <c r="F2321" t="s">
        <v>12</v>
      </c>
      <c r="G2321" t="s">
        <v>13</v>
      </c>
      <c r="H2321" t="s">
        <v>13</v>
      </c>
      <c r="I2321">
        <v>20</v>
      </c>
      <c r="J2321">
        <f>(moras__2[[#This Row],[EDAD]]-AVERAGE(I:I))/ _xlfn.STDEV.P(I:I)</f>
        <v>-1.5462021656972016</v>
      </c>
      <c r="K2321" t="str">
        <f>IF(ABS(moras__2[[#This Row],[Z-Score de edad]])&gt;1.96, "Atípico","Normal")</f>
        <v>Normal</v>
      </c>
      <c r="L2321">
        <f>(moras__2[[#This Row],[SALARIO]]-AVERAGE(C:C)) / _xlfn.STDEV.P(C:C)</f>
        <v>-0.14969565799671372</v>
      </c>
      <c r="M2321" t="str">
        <f>IF(ABS(moras__2[[#This Row],[Z-Score de salario]])&gt;1.96, "Atípico", "Normal")</f>
        <v>Normal</v>
      </c>
      <c r="N2321" s="5">
        <f t="shared" si="108"/>
        <v>536142.9</v>
      </c>
      <c r="O2321" s="5">
        <f t="shared" si="109"/>
        <v>20</v>
      </c>
      <c r="P2321" s="5" t="str">
        <f t="shared" si="110"/>
        <v>ASALARIADO</v>
      </c>
      <c r="Q2321" s="5" t="e">
        <f ca="1">IF($H2321="SI", $O2321, _xludf.NA())</f>
        <v>#NAME?</v>
      </c>
      <c r="R2321" s="5">
        <f>IF($H2321="NO",$O2321, _xludf.NA())</f>
        <v>20</v>
      </c>
      <c r="S2321" s="5" t="e">
        <f ca="1">IF($H2321="SI",$N2321, _xludf.NA())</f>
        <v>#NAME?</v>
      </c>
      <c r="T2321" s="5">
        <f>IF($H2321="NO",$N2321, _xludf.NA())</f>
        <v>536142.9</v>
      </c>
    </row>
    <row r="2322" spans="1:20" x14ac:dyDescent="0.3">
      <c r="A2322">
        <v>2321</v>
      </c>
      <c r="B2322" t="s">
        <v>15</v>
      </c>
      <c r="C2322">
        <v>1584930</v>
      </c>
      <c r="D2322" t="s">
        <v>14</v>
      </c>
      <c r="E2322" t="s">
        <v>11</v>
      </c>
      <c r="F2322" t="s">
        <v>12</v>
      </c>
      <c r="G2322" t="s">
        <v>13</v>
      </c>
      <c r="H2322" t="s">
        <v>13</v>
      </c>
      <c r="I2322">
        <v>71</v>
      </c>
      <c r="J2322">
        <f>(moras__2[[#This Row],[EDAD]]-AVERAGE(I:I))/ _xlfn.STDEV.P(I:I)</f>
        <v>2.0534998725743594</v>
      </c>
      <c r="K2322" t="str">
        <f>IF(ABS(moras__2[[#This Row],[Z-Score de edad]])&gt;1.96, "Atípico","Normal")</f>
        <v>Atípico</v>
      </c>
      <c r="L2322">
        <f>(moras__2[[#This Row],[SALARIO]]-AVERAGE(C:C)) / _xlfn.STDEV.P(C:C)</f>
        <v>1.1436322457857448</v>
      </c>
      <c r="M2322" t="str">
        <f>IF(ABS(moras__2[[#This Row],[Z-Score de salario]])&gt;1.96, "Atípico", "Normal")</f>
        <v>Normal</v>
      </c>
      <c r="N2322" s="5">
        <f t="shared" si="108"/>
        <v>1584930</v>
      </c>
      <c r="O2322" s="5">
        <f t="shared" si="109"/>
        <v>71</v>
      </c>
      <c r="P2322" s="5" t="str">
        <f t="shared" si="110"/>
        <v>PENSIONADOS EN SU PROPIO SISTEMA</v>
      </c>
      <c r="Q2322" s="5" t="e">
        <f ca="1">IF($H2322="SI", $O2322, _xludf.NA())</f>
        <v>#NAME?</v>
      </c>
      <c r="R2322" s="5">
        <f>IF($H2322="NO",$O2322, _xludf.NA())</f>
        <v>71</v>
      </c>
      <c r="S2322" s="5" t="e">
        <f ca="1">IF($H2322="SI",$N2322, _xludf.NA())</f>
        <v>#NAME?</v>
      </c>
      <c r="T2322" s="5">
        <f>IF($H2322="NO",$N2322, _xludf.NA())</f>
        <v>1584930</v>
      </c>
    </row>
    <row r="2323" spans="1:20" x14ac:dyDescent="0.3">
      <c r="A2323">
        <v>2322</v>
      </c>
      <c r="B2323" t="s">
        <v>15</v>
      </c>
      <c r="C2323">
        <v>241729.4</v>
      </c>
      <c r="D2323" t="s">
        <v>10</v>
      </c>
      <c r="E2323" t="s">
        <v>16</v>
      </c>
      <c r="F2323" t="s">
        <v>12</v>
      </c>
      <c r="G2323" t="s">
        <v>13</v>
      </c>
      <c r="H2323" t="s">
        <v>13</v>
      </c>
      <c r="I2323">
        <v>34</v>
      </c>
      <c r="J2323">
        <f>(moras__2[[#This Row],[EDAD]]-AVERAGE(I:I))/ _xlfn.STDEV.P(I:I)</f>
        <v>-0.55804866499520445</v>
      </c>
      <c r="K2323" t="str">
        <f>IF(ABS(moras__2[[#This Row],[Z-Score de edad]])&gt;1.96, "Atípico","Normal")</f>
        <v>Normal</v>
      </c>
      <c r="L2323">
        <f>(moras__2[[#This Row],[SALARIO]]-AVERAGE(C:C)) / _xlfn.STDEV.P(C:C)</f>
        <v>-0.5127561826735112</v>
      </c>
      <c r="M2323" t="str">
        <f>IF(ABS(moras__2[[#This Row],[Z-Score de salario]])&gt;1.96, "Atípico", "Normal")</f>
        <v>Normal</v>
      </c>
      <c r="N2323" s="5">
        <f t="shared" si="108"/>
        <v>241729.4</v>
      </c>
      <c r="O2323" s="5">
        <f t="shared" si="109"/>
        <v>34</v>
      </c>
      <c r="P2323" s="5" t="str">
        <f t="shared" si="110"/>
        <v>ASALARIADO</v>
      </c>
      <c r="Q2323" s="5" t="e">
        <f ca="1">IF($H2323="SI", $O2323, _xludf.NA())</f>
        <v>#NAME?</v>
      </c>
      <c r="R2323" s="5">
        <f>IF($H2323="NO",$O2323, _xludf.NA())</f>
        <v>34</v>
      </c>
      <c r="S2323" s="5" t="e">
        <f ca="1">IF($H2323="SI",$N2323, _xludf.NA())</f>
        <v>#NAME?</v>
      </c>
      <c r="T2323" s="5">
        <f>IF($H2323="NO",$N2323, _xludf.NA())</f>
        <v>241729.4</v>
      </c>
    </row>
    <row r="2324" spans="1:20" x14ac:dyDescent="0.3">
      <c r="A2324">
        <v>2323</v>
      </c>
      <c r="B2324" t="s">
        <v>9</v>
      </c>
      <c r="C2324">
        <v>297046</v>
      </c>
      <c r="D2324" t="s">
        <v>18</v>
      </c>
      <c r="E2324" t="s">
        <v>16</v>
      </c>
      <c r="F2324" t="s">
        <v>12</v>
      </c>
      <c r="G2324" t="s">
        <v>13</v>
      </c>
      <c r="H2324" t="s">
        <v>12</v>
      </c>
      <c r="I2324">
        <v>43</v>
      </c>
      <c r="J2324">
        <f>(moras__2[[#This Row],[EDAD]]-AVERAGE(I:I))/ _xlfn.STDEV.P(I:I)</f>
        <v>7.7192871170365177E-2</v>
      </c>
      <c r="K2324" t="str">
        <f>IF(ABS(moras__2[[#This Row],[Z-Score de edad]])&gt;1.96, "Atípico","Normal")</f>
        <v>Normal</v>
      </c>
      <c r="L2324">
        <f>(moras__2[[#This Row],[SALARIO]]-AVERAGE(C:C)) / _xlfn.STDEV.P(C:C)</f>
        <v>-0.44454166866740574</v>
      </c>
      <c r="M2324" t="str">
        <f>IF(ABS(moras__2[[#This Row],[Z-Score de salario]])&gt;1.96, "Atípico", "Normal")</f>
        <v>Normal</v>
      </c>
      <c r="N2324" s="5">
        <f t="shared" si="108"/>
        <v>297046</v>
      </c>
      <c r="O2324" s="5">
        <f t="shared" si="109"/>
        <v>43</v>
      </c>
      <c r="P2324" s="5" t="str">
        <f t="shared" si="110"/>
        <v>TRABAJADOR INDEPENDIENTE</v>
      </c>
      <c r="Q2324" s="5">
        <f>IF($H2324="SI", $O2324, _xludf.NA())</f>
        <v>43</v>
      </c>
      <c r="R2324" s="5" t="e">
        <f ca="1">IF($H2324="NO",$O2324, _xludf.NA())</f>
        <v>#NAME?</v>
      </c>
      <c r="S2324" s="5">
        <f>IF($H2324="SI",$N2324, _xludf.NA())</f>
        <v>297046</v>
      </c>
      <c r="T2324" s="5" t="e">
        <f ca="1">IF($H2324="NO",$N2324, _xludf.NA())</f>
        <v>#NAME?</v>
      </c>
    </row>
    <row r="2325" spans="1:20" x14ac:dyDescent="0.3">
      <c r="A2325">
        <v>2324</v>
      </c>
      <c r="B2325" t="s">
        <v>15</v>
      </c>
      <c r="C2325">
        <v>402249.06</v>
      </c>
      <c r="D2325" t="s">
        <v>10</v>
      </c>
      <c r="E2325" t="s">
        <v>16</v>
      </c>
      <c r="F2325" t="s">
        <v>12</v>
      </c>
      <c r="G2325" t="s">
        <v>13</v>
      </c>
      <c r="H2325" t="s">
        <v>13</v>
      </c>
      <c r="I2325">
        <v>29</v>
      </c>
      <c r="J2325">
        <f>(moras__2[[#This Row],[EDAD]]-AVERAGE(I:I))/ _xlfn.STDEV.P(I:I)</f>
        <v>-0.91096062953163204</v>
      </c>
      <c r="K2325" t="str">
        <f>IF(ABS(moras__2[[#This Row],[Z-Score de edad]])&gt;1.96, "Atípico","Normal")</f>
        <v>Normal</v>
      </c>
      <c r="L2325">
        <f>(moras__2[[#This Row],[SALARIO]]-AVERAGE(C:C)) / _xlfn.STDEV.P(C:C)</f>
        <v>-0.31480890111019588</v>
      </c>
      <c r="M2325" t="str">
        <f>IF(ABS(moras__2[[#This Row],[Z-Score de salario]])&gt;1.96, "Atípico", "Normal")</f>
        <v>Normal</v>
      </c>
      <c r="N2325" s="5">
        <f t="shared" si="108"/>
        <v>402249.06</v>
      </c>
      <c r="O2325" s="5">
        <f t="shared" si="109"/>
        <v>29</v>
      </c>
      <c r="P2325" s="5" t="str">
        <f t="shared" si="110"/>
        <v>ASALARIADO</v>
      </c>
      <c r="Q2325" s="5" t="e">
        <f ca="1">IF($H2325="SI", $O2325, _xludf.NA())</f>
        <v>#NAME?</v>
      </c>
      <c r="R2325" s="5">
        <f>IF($H2325="NO",$O2325, _xludf.NA())</f>
        <v>29</v>
      </c>
      <c r="S2325" s="5" t="e">
        <f ca="1">IF($H2325="SI",$N2325, _xludf.NA())</f>
        <v>#NAME?</v>
      </c>
      <c r="T2325" s="5">
        <f>IF($H2325="NO",$N2325, _xludf.NA())</f>
        <v>402249.06</v>
      </c>
    </row>
    <row r="2326" spans="1:20" x14ac:dyDescent="0.3">
      <c r="A2326">
        <v>2325</v>
      </c>
      <c r="B2326" t="s">
        <v>9</v>
      </c>
      <c r="C2326">
        <v>639148</v>
      </c>
      <c r="D2326" t="s">
        <v>18</v>
      </c>
      <c r="E2326" t="s">
        <v>16</v>
      </c>
      <c r="F2326" t="s">
        <v>12</v>
      </c>
      <c r="G2326" t="s">
        <v>13</v>
      </c>
      <c r="H2326" t="s">
        <v>12</v>
      </c>
      <c r="I2326">
        <v>46</v>
      </c>
      <c r="J2326">
        <f>(moras__2[[#This Row],[EDAD]]-AVERAGE(I:I))/ _xlfn.STDEV.P(I:I)</f>
        <v>0.28894004989222172</v>
      </c>
      <c r="K2326" t="str">
        <f>IF(ABS(moras__2[[#This Row],[Z-Score de edad]])&gt;1.96, "Atípico","Normal")</f>
        <v>Normal</v>
      </c>
      <c r="L2326">
        <f>(moras__2[[#This Row],[SALARIO]]-AVERAGE(C:C)) / _xlfn.STDEV.P(C:C)</f>
        <v>-2.2673338536546354E-2</v>
      </c>
      <c r="M2326" t="str">
        <f>IF(ABS(moras__2[[#This Row],[Z-Score de salario]])&gt;1.96, "Atípico", "Normal")</f>
        <v>Normal</v>
      </c>
      <c r="N2326" s="5">
        <f t="shared" si="108"/>
        <v>639148</v>
      </c>
      <c r="O2326" s="5">
        <f t="shared" si="109"/>
        <v>46</v>
      </c>
      <c r="P2326" s="5" t="str">
        <f t="shared" si="110"/>
        <v>TRABAJADOR INDEPENDIENTE</v>
      </c>
      <c r="Q2326" s="5">
        <f>IF($H2326="SI", $O2326, _xludf.NA())</f>
        <v>46</v>
      </c>
      <c r="R2326" s="5" t="e">
        <f ca="1">IF($H2326="NO",$O2326, _xludf.NA())</f>
        <v>#NAME?</v>
      </c>
      <c r="S2326" s="5">
        <f>IF($H2326="SI",$N2326, _xludf.NA())</f>
        <v>639148</v>
      </c>
      <c r="T2326" s="5" t="e">
        <f ca="1">IF($H2326="NO",$N2326, _xludf.NA())</f>
        <v>#NAME?</v>
      </c>
    </row>
    <row r="2327" spans="1:20" x14ac:dyDescent="0.3">
      <c r="A2327">
        <v>2326</v>
      </c>
      <c r="B2327" t="s">
        <v>9</v>
      </c>
      <c r="C2327">
        <v>328210.2</v>
      </c>
      <c r="D2327" t="s">
        <v>10</v>
      </c>
      <c r="E2327" t="s">
        <v>16</v>
      </c>
      <c r="F2327" t="s">
        <v>12</v>
      </c>
      <c r="G2327" t="s">
        <v>13</v>
      </c>
      <c r="H2327" t="s">
        <v>13</v>
      </c>
      <c r="I2327">
        <v>42</v>
      </c>
      <c r="J2327">
        <f>(moras__2[[#This Row],[EDAD]]-AVERAGE(I:I))/ _xlfn.STDEV.P(I:I)</f>
        <v>6.6104782630796582E-3</v>
      </c>
      <c r="K2327" t="str">
        <f>IF(ABS(moras__2[[#This Row],[Z-Score de edad]])&gt;1.96, "Atípico","Normal")</f>
        <v>Normal</v>
      </c>
      <c r="L2327">
        <f>(moras__2[[#This Row],[SALARIO]]-AVERAGE(C:C)) / _xlfn.STDEV.P(C:C)</f>
        <v>-0.40611105728874053</v>
      </c>
      <c r="M2327" t="str">
        <f>IF(ABS(moras__2[[#This Row],[Z-Score de salario]])&gt;1.96, "Atípico", "Normal")</f>
        <v>Normal</v>
      </c>
      <c r="N2327" s="5">
        <f t="shared" si="108"/>
        <v>328210.2</v>
      </c>
      <c r="O2327" s="5">
        <f t="shared" si="109"/>
        <v>42</v>
      </c>
      <c r="P2327" s="5" t="str">
        <f t="shared" si="110"/>
        <v>ASALARIADO</v>
      </c>
      <c r="Q2327" s="5" t="e">
        <f ca="1">IF($H2327="SI", $O2327, _xludf.NA())</f>
        <v>#NAME?</v>
      </c>
      <c r="R2327" s="5">
        <f>IF($H2327="NO",$O2327, _xludf.NA())</f>
        <v>42</v>
      </c>
      <c r="S2327" s="5" t="e">
        <f ca="1">IF($H2327="SI",$N2327, _xludf.NA())</f>
        <v>#NAME?</v>
      </c>
      <c r="T2327" s="5">
        <f>IF($H2327="NO",$N2327, _xludf.NA())</f>
        <v>328210.2</v>
      </c>
    </row>
    <row r="2328" spans="1:20" x14ac:dyDescent="0.3">
      <c r="A2328">
        <v>2327</v>
      </c>
      <c r="B2328" t="s">
        <v>15</v>
      </c>
      <c r="C2328">
        <v>361045</v>
      </c>
      <c r="D2328" t="s">
        <v>18</v>
      </c>
      <c r="E2328" t="s">
        <v>16</v>
      </c>
      <c r="F2328" t="s">
        <v>12</v>
      </c>
      <c r="G2328" t="s">
        <v>13</v>
      </c>
      <c r="H2328" t="s">
        <v>12</v>
      </c>
      <c r="I2328">
        <v>42</v>
      </c>
      <c r="J2328">
        <f>(moras__2[[#This Row],[EDAD]]-AVERAGE(I:I))/ _xlfn.STDEV.P(I:I)</f>
        <v>6.6104782630796582E-3</v>
      </c>
      <c r="K2328" t="str">
        <f>IF(ABS(moras__2[[#This Row],[Z-Score de edad]])&gt;1.96, "Atípico","Normal")</f>
        <v>Normal</v>
      </c>
      <c r="L2328">
        <f>(moras__2[[#This Row],[SALARIO]]-AVERAGE(C:C)) / _xlfn.STDEV.P(C:C)</f>
        <v>-0.3656203198882555</v>
      </c>
      <c r="M2328" t="str">
        <f>IF(ABS(moras__2[[#This Row],[Z-Score de salario]])&gt;1.96, "Atípico", "Normal")</f>
        <v>Normal</v>
      </c>
      <c r="N2328" s="5">
        <f t="shared" si="108"/>
        <v>361045</v>
      </c>
      <c r="O2328" s="5">
        <f t="shared" si="109"/>
        <v>42</v>
      </c>
      <c r="P2328" s="5" t="str">
        <f t="shared" si="110"/>
        <v>TRABAJADOR INDEPENDIENTE</v>
      </c>
      <c r="Q2328" s="5">
        <f>IF($H2328="SI", $O2328, _xludf.NA())</f>
        <v>42</v>
      </c>
      <c r="R2328" s="5" t="e">
        <f ca="1">IF($H2328="NO",$O2328, _xludf.NA())</f>
        <v>#NAME?</v>
      </c>
      <c r="S2328" s="5">
        <f>IF($H2328="SI",$N2328, _xludf.NA())</f>
        <v>361045</v>
      </c>
      <c r="T2328" s="5" t="e">
        <f ca="1">IF($H2328="NO",$N2328, _xludf.NA())</f>
        <v>#NAME?</v>
      </c>
    </row>
    <row r="2329" spans="1:20" x14ac:dyDescent="0.3">
      <c r="A2329">
        <v>2328</v>
      </c>
      <c r="B2329" t="s">
        <v>9</v>
      </c>
      <c r="C2329">
        <v>999312</v>
      </c>
      <c r="D2329" t="s">
        <v>10</v>
      </c>
      <c r="E2329" t="s">
        <v>11</v>
      </c>
      <c r="F2329" t="s">
        <v>12</v>
      </c>
      <c r="G2329" t="s">
        <v>13</v>
      </c>
      <c r="H2329" t="s">
        <v>12</v>
      </c>
      <c r="I2329">
        <v>28</v>
      </c>
      <c r="J2329">
        <f>(moras__2[[#This Row],[EDAD]]-AVERAGE(I:I))/ _xlfn.STDEV.P(I:I)</f>
        <v>-0.98154302243891756</v>
      </c>
      <c r="K2329" t="str">
        <f>IF(ABS(moras__2[[#This Row],[Z-Score de edad]])&gt;1.96, "Atípico","Normal")</f>
        <v>Normal</v>
      </c>
      <c r="L2329">
        <f>(moras__2[[#This Row],[SALARIO]]-AVERAGE(C:C)) / _xlfn.STDEV.P(C:C)</f>
        <v>0.42146842401746049</v>
      </c>
      <c r="M2329" t="str">
        <f>IF(ABS(moras__2[[#This Row],[Z-Score de salario]])&gt;1.96, "Atípico", "Normal")</f>
        <v>Normal</v>
      </c>
      <c r="N2329" s="5">
        <f t="shared" si="108"/>
        <v>999312</v>
      </c>
      <c r="O2329" s="5">
        <f t="shared" si="109"/>
        <v>28</v>
      </c>
      <c r="P2329" s="5" t="str">
        <f t="shared" si="110"/>
        <v>ASALARIADO</v>
      </c>
      <c r="Q2329" s="5">
        <f>IF($H2329="SI", $O2329, _xludf.NA())</f>
        <v>28</v>
      </c>
      <c r="R2329" s="5" t="e">
        <f ca="1">IF($H2329="NO",$O2329, _xludf.NA())</f>
        <v>#NAME?</v>
      </c>
      <c r="S2329" s="5">
        <f>IF($H2329="SI",$N2329, _xludf.NA())</f>
        <v>999312</v>
      </c>
      <c r="T2329" s="5" t="e">
        <f ca="1">IF($H2329="NO",$N2329, _xludf.NA())</f>
        <v>#NAME?</v>
      </c>
    </row>
    <row r="2330" spans="1:20" x14ac:dyDescent="0.3">
      <c r="A2330">
        <v>2329</v>
      </c>
      <c r="B2330" t="s">
        <v>15</v>
      </c>
      <c r="C2330">
        <v>121300</v>
      </c>
      <c r="D2330" t="s">
        <v>10</v>
      </c>
      <c r="E2330" t="s">
        <v>16</v>
      </c>
      <c r="F2330" t="s">
        <v>12</v>
      </c>
      <c r="G2330" t="s">
        <v>13</v>
      </c>
      <c r="H2330" t="s">
        <v>12</v>
      </c>
      <c r="I2330">
        <v>40</v>
      </c>
      <c r="J2330">
        <f>(moras__2[[#This Row],[EDAD]]-AVERAGE(I:I))/ _xlfn.STDEV.P(I:I)</f>
        <v>-0.13455430755149136</v>
      </c>
      <c r="K2330" t="str">
        <f>IF(ABS(moras__2[[#This Row],[Z-Score de edad]])&gt;1.96, "Atípico","Normal")</f>
        <v>Normal</v>
      </c>
      <c r="L2330">
        <f>(moras__2[[#This Row],[SALARIO]]-AVERAGE(C:C)) / _xlfn.STDEV.P(C:C)</f>
        <v>-0.66126554501766976</v>
      </c>
      <c r="M2330" t="str">
        <f>IF(ABS(moras__2[[#This Row],[Z-Score de salario]])&gt;1.96, "Atípico", "Normal")</f>
        <v>Normal</v>
      </c>
      <c r="N2330" s="5">
        <f t="shared" si="108"/>
        <v>121300</v>
      </c>
      <c r="O2330" s="5">
        <f t="shared" si="109"/>
        <v>40</v>
      </c>
      <c r="P2330" s="5" t="str">
        <f t="shared" si="110"/>
        <v>ASALARIADO</v>
      </c>
      <c r="Q2330" s="5">
        <f>IF($H2330="SI", $O2330, _xludf.NA())</f>
        <v>40</v>
      </c>
      <c r="R2330" s="5" t="e">
        <f ca="1">IF($H2330="NO",$O2330, _xludf.NA())</f>
        <v>#NAME?</v>
      </c>
      <c r="S2330" s="5">
        <f>IF($H2330="SI",$N2330, _xludf.NA())</f>
        <v>121300</v>
      </c>
      <c r="T2330" s="5" t="e">
        <f ca="1">IF($H2330="NO",$N2330, _xludf.NA())</f>
        <v>#NAME?</v>
      </c>
    </row>
    <row r="2331" spans="1:20" x14ac:dyDescent="0.3">
      <c r="A2331">
        <v>2330</v>
      </c>
      <c r="B2331" t="s">
        <v>9</v>
      </c>
      <c r="C2331">
        <v>279960.49</v>
      </c>
      <c r="D2331" t="s">
        <v>10</v>
      </c>
      <c r="E2331" t="s">
        <v>16</v>
      </c>
      <c r="F2331" t="s">
        <v>12</v>
      </c>
      <c r="G2331" t="s">
        <v>13</v>
      </c>
      <c r="H2331" t="s">
        <v>13</v>
      </c>
      <c r="I2331">
        <v>23</v>
      </c>
      <c r="J2331">
        <f>(moras__2[[#This Row],[EDAD]]-AVERAGE(I:I))/ _xlfn.STDEV.P(I:I)</f>
        <v>-1.334454986975345</v>
      </c>
      <c r="K2331" t="str">
        <f>IF(ABS(moras__2[[#This Row],[Z-Score de edad]])&gt;1.96, "Atípico","Normal")</f>
        <v>Normal</v>
      </c>
      <c r="L2331">
        <f>(moras__2[[#This Row],[SALARIO]]-AVERAGE(C:C)) / _xlfn.STDEV.P(C:C)</f>
        <v>-0.4656109274648817</v>
      </c>
      <c r="M2331" t="str">
        <f>IF(ABS(moras__2[[#This Row],[Z-Score de salario]])&gt;1.96, "Atípico", "Normal")</f>
        <v>Normal</v>
      </c>
      <c r="N2331" s="5">
        <f t="shared" si="108"/>
        <v>279960.49</v>
      </c>
      <c r="O2331" s="5">
        <f t="shared" si="109"/>
        <v>23</v>
      </c>
      <c r="P2331" s="5" t="str">
        <f t="shared" si="110"/>
        <v>ASALARIADO</v>
      </c>
      <c r="Q2331" s="5" t="e">
        <f ca="1">IF($H2331="SI", $O2331, _xludf.NA())</f>
        <v>#NAME?</v>
      </c>
      <c r="R2331" s="5">
        <f>IF($H2331="NO",$O2331, _xludf.NA())</f>
        <v>23</v>
      </c>
      <c r="S2331" s="5" t="e">
        <f ca="1">IF($H2331="SI",$N2331, _xludf.NA())</f>
        <v>#NAME?</v>
      </c>
      <c r="T2331" s="5">
        <f>IF($H2331="NO",$N2331, _xludf.NA())</f>
        <v>279960.49</v>
      </c>
    </row>
    <row r="2332" spans="1:20" x14ac:dyDescent="0.3">
      <c r="A2332">
        <v>2331</v>
      </c>
      <c r="B2332" t="s">
        <v>15</v>
      </c>
      <c r="C2332">
        <v>119219.91</v>
      </c>
      <c r="D2332" t="s">
        <v>14</v>
      </c>
      <c r="E2332" t="s">
        <v>11</v>
      </c>
      <c r="F2332" t="s">
        <v>12</v>
      </c>
      <c r="G2332" t="s">
        <v>13</v>
      </c>
      <c r="H2332" t="s">
        <v>13</v>
      </c>
      <c r="I2332">
        <v>59</v>
      </c>
      <c r="J2332">
        <f>(moras__2[[#This Row],[EDAD]]-AVERAGE(I:I))/ _xlfn.STDEV.P(I:I)</f>
        <v>1.2065111576869334</v>
      </c>
      <c r="K2332" t="str">
        <f>IF(ABS(moras__2[[#This Row],[Z-Score de edad]])&gt;1.96, "Atípico","Normal")</f>
        <v>Normal</v>
      </c>
      <c r="L2332">
        <f>(moras__2[[#This Row],[SALARIO]]-AVERAGE(C:C)) / _xlfn.STDEV.P(C:C)</f>
        <v>-0.66383063991574665</v>
      </c>
      <c r="M2332" t="str">
        <f>IF(ABS(moras__2[[#This Row],[Z-Score de salario]])&gt;1.96, "Atípico", "Normal")</f>
        <v>Normal</v>
      </c>
      <c r="N2332" s="5">
        <f t="shared" si="108"/>
        <v>119219.91</v>
      </c>
      <c r="O2332" s="5">
        <f t="shared" si="109"/>
        <v>59</v>
      </c>
      <c r="P2332" s="5" t="str">
        <f t="shared" si="110"/>
        <v>PENSIONADOS EN SU PROPIO SISTEMA</v>
      </c>
      <c r="Q2332" s="5" t="e">
        <f ca="1">IF($H2332="SI", $O2332, _xludf.NA())</f>
        <v>#NAME?</v>
      </c>
      <c r="R2332" s="5">
        <f>IF($H2332="NO",$O2332, _xludf.NA())</f>
        <v>59</v>
      </c>
      <c r="S2332" s="5" t="e">
        <f ca="1">IF($H2332="SI",$N2332, _xludf.NA())</f>
        <v>#NAME?</v>
      </c>
      <c r="T2332" s="5">
        <f>IF($H2332="NO",$N2332, _xludf.NA())</f>
        <v>119219.91</v>
      </c>
    </row>
    <row r="2333" spans="1:20" x14ac:dyDescent="0.3">
      <c r="A2333">
        <v>2332</v>
      </c>
      <c r="B2333" t="s">
        <v>15</v>
      </c>
      <c r="C2333">
        <v>430000</v>
      </c>
      <c r="D2333" t="s">
        <v>10</v>
      </c>
      <c r="E2333" t="s">
        <v>16</v>
      </c>
      <c r="F2333" t="s">
        <v>12</v>
      </c>
      <c r="G2333" t="s">
        <v>13</v>
      </c>
      <c r="H2333" t="s">
        <v>13</v>
      </c>
      <c r="I2333">
        <v>42</v>
      </c>
      <c r="J2333">
        <f>(moras__2[[#This Row],[EDAD]]-AVERAGE(I:I))/ _xlfn.STDEV.P(I:I)</f>
        <v>6.6104782630796582E-3</v>
      </c>
      <c r="K2333" t="str">
        <f>IF(ABS(moras__2[[#This Row],[Z-Score de edad]])&gt;1.96, "Atípico","Normal")</f>
        <v>Normal</v>
      </c>
      <c r="L2333">
        <f>(moras__2[[#This Row],[SALARIO]]-AVERAGE(C:C)) / _xlfn.STDEV.P(C:C)</f>
        <v>-0.28058740366977852</v>
      </c>
      <c r="M2333" t="str">
        <f>IF(ABS(moras__2[[#This Row],[Z-Score de salario]])&gt;1.96, "Atípico", "Normal")</f>
        <v>Normal</v>
      </c>
      <c r="N2333" s="5">
        <f t="shared" si="108"/>
        <v>430000</v>
      </c>
      <c r="O2333" s="5">
        <f t="shared" si="109"/>
        <v>42</v>
      </c>
      <c r="P2333" s="5" t="str">
        <f t="shared" si="110"/>
        <v>ASALARIADO</v>
      </c>
      <c r="Q2333" s="5" t="e">
        <f ca="1">IF($H2333="SI", $O2333, _xludf.NA())</f>
        <v>#NAME?</v>
      </c>
      <c r="R2333" s="5">
        <f>IF($H2333="NO",$O2333, _xludf.NA())</f>
        <v>42</v>
      </c>
      <c r="S2333" s="5" t="e">
        <f ca="1">IF($H2333="SI",$N2333, _xludf.NA())</f>
        <v>#NAME?</v>
      </c>
      <c r="T2333" s="5">
        <f>IF($H2333="NO",$N2333, _xludf.NA())</f>
        <v>430000</v>
      </c>
    </row>
    <row r="2334" spans="1:20" x14ac:dyDescent="0.3">
      <c r="A2334">
        <v>2333</v>
      </c>
      <c r="B2334" t="s">
        <v>15</v>
      </c>
      <c r="C2334">
        <v>278030</v>
      </c>
      <c r="D2334" t="s">
        <v>17</v>
      </c>
      <c r="E2334" t="s">
        <v>16</v>
      </c>
      <c r="F2334" t="s">
        <v>12</v>
      </c>
      <c r="G2334" t="s">
        <v>13</v>
      </c>
      <c r="H2334" t="s">
        <v>12</v>
      </c>
      <c r="I2334">
        <v>20</v>
      </c>
      <c r="J2334">
        <f>(moras__2[[#This Row],[EDAD]]-AVERAGE(I:I))/ _xlfn.STDEV.P(I:I)</f>
        <v>-1.5462021656972016</v>
      </c>
      <c r="K2334" t="str">
        <f>IF(ABS(moras__2[[#This Row],[Z-Score de edad]])&gt;1.96, "Atípico","Normal")</f>
        <v>Normal</v>
      </c>
      <c r="L2334">
        <f>(moras__2[[#This Row],[SALARIO]]-AVERAGE(C:C)) / _xlfn.STDEV.P(C:C)</f>
        <v>-0.46799154082766331</v>
      </c>
      <c r="M2334" t="str">
        <f>IF(ABS(moras__2[[#This Row],[Z-Score de salario]])&gt;1.96, "Atípico", "Normal")</f>
        <v>Normal</v>
      </c>
      <c r="N2334" s="5">
        <f t="shared" si="108"/>
        <v>278030</v>
      </c>
      <c r="O2334" s="5">
        <f t="shared" si="109"/>
        <v>20</v>
      </c>
      <c r="P2334" s="5" t="str">
        <f t="shared" si="110"/>
        <v>ASEGURADO VOLUNTARIO</v>
      </c>
      <c r="Q2334" s="5">
        <f>IF($H2334="SI", $O2334, _xludf.NA())</f>
        <v>20</v>
      </c>
      <c r="R2334" s="5" t="e">
        <f ca="1">IF($H2334="NO",$O2334, _xludf.NA())</f>
        <v>#NAME?</v>
      </c>
      <c r="S2334" s="5">
        <f>IF($H2334="SI",$N2334, _xludf.NA())</f>
        <v>278030</v>
      </c>
      <c r="T2334" s="5" t="e">
        <f ca="1">IF($H2334="NO",$N2334, _xludf.NA())</f>
        <v>#NAME?</v>
      </c>
    </row>
    <row r="2335" spans="1:20" x14ac:dyDescent="0.3">
      <c r="A2335">
        <v>2334</v>
      </c>
      <c r="B2335" t="s">
        <v>9</v>
      </c>
      <c r="C2335">
        <v>1613702.64</v>
      </c>
      <c r="D2335" t="s">
        <v>10</v>
      </c>
      <c r="E2335" t="s">
        <v>16</v>
      </c>
      <c r="F2335" t="s">
        <v>12</v>
      </c>
      <c r="G2335" t="s">
        <v>13</v>
      </c>
      <c r="H2335" t="s">
        <v>13</v>
      </c>
      <c r="I2335">
        <v>32</v>
      </c>
      <c r="J2335">
        <f>(moras__2[[#This Row],[EDAD]]-AVERAGE(I:I))/ _xlfn.STDEV.P(I:I)</f>
        <v>-0.69921345080977548</v>
      </c>
      <c r="K2335" t="str">
        <f>IF(ABS(moras__2[[#This Row],[Z-Score de edad]])&gt;1.96, "Atípico","Normal")</f>
        <v>Normal</v>
      </c>
      <c r="L2335">
        <f>(moras__2[[#This Row],[SALARIO]]-AVERAGE(C:C)) / _xlfn.STDEV.P(C:C)</f>
        <v>1.1791136682569854</v>
      </c>
      <c r="M2335" t="str">
        <f>IF(ABS(moras__2[[#This Row],[Z-Score de salario]])&gt;1.96, "Atípico", "Normal")</f>
        <v>Normal</v>
      </c>
      <c r="N2335" s="5">
        <f t="shared" si="108"/>
        <v>1613702.64</v>
      </c>
      <c r="O2335" s="5">
        <f t="shared" si="109"/>
        <v>32</v>
      </c>
      <c r="P2335" s="5" t="str">
        <f t="shared" si="110"/>
        <v>ASALARIADO</v>
      </c>
      <c r="Q2335" s="5" t="e">
        <f ca="1">IF($H2335="SI", $O2335, _xludf.NA())</f>
        <v>#NAME?</v>
      </c>
      <c r="R2335" s="5">
        <f>IF($H2335="NO",$O2335, _xludf.NA())</f>
        <v>32</v>
      </c>
      <c r="S2335" s="5" t="e">
        <f ca="1">IF($H2335="SI",$N2335, _xludf.NA())</f>
        <v>#NAME?</v>
      </c>
      <c r="T2335" s="5">
        <f>IF($H2335="NO",$N2335, _xludf.NA())</f>
        <v>1613702.64</v>
      </c>
    </row>
    <row r="2336" spans="1:20" x14ac:dyDescent="0.3">
      <c r="A2336">
        <v>2335</v>
      </c>
      <c r="B2336" t="s">
        <v>9</v>
      </c>
      <c r="C2336">
        <v>2545183.7000000002</v>
      </c>
      <c r="D2336" t="s">
        <v>10</v>
      </c>
      <c r="E2336" t="s">
        <v>16</v>
      </c>
      <c r="F2336" t="s">
        <v>12</v>
      </c>
      <c r="G2336" t="s">
        <v>13</v>
      </c>
      <c r="H2336" t="s">
        <v>13</v>
      </c>
      <c r="I2336">
        <v>46</v>
      </c>
      <c r="J2336">
        <f>(moras__2[[#This Row],[EDAD]]-AVERAGE(I:I))/ _xlfn.STDEV.P(I:I)</f>
        <v>0.28894004989222172</v>
      </c>
      <c r="K2336" t="str">
        <f>IF(ABS(moras__2[[#This Row],[Z-Score de edad]])&gt;1.96, "Atípico","Normal")</f>
        <v>Normal</v>
      </c>
      <c r="L2336">
        <f>(moras__2[[#This Row],[SALARIO]]-AVERAGE(C:C)) / _xlfn.STDEV.P(C:C)</f>
        <v>2.3277838290006319</v>
      </c>
      <c r="M2336" t="str">
        <f>IF(ABS(moras__2[[#This Row],[Z-Score de salario]])&gt;1.96, "Atípico", "Normal")</f>
        <v>Atípico</v>
      </c>
      <c r="N2336" s="5">
        <f t="shared" si="108"/>
        <v>2545183.7000000002</v>
      </c>
      <c r="O2336" s="5">
        <f t="shared" si="109"/>
        <v>46</v>
      </c>
      <c r="P2336" s="5" t="str">
        <f t="shared" si="110"/>
        <v>ASALARIADO</v>
      </c>
      <c r="Q2336" s="5" t="e">
        <f ca="1">IF($H2336="SI", $O2336, _xludf.NA())</f>
        <v>#NAME?</v>
      </c>
      <c r="R2336" s="5">
        <f>IF($H2336="NO",$O2336, _xludf.NA())</f>
        <v>46</v>
      </c>
      <c r="S2336" s="5" t="e">
        <f ca="1">IF($H2336="SI",$N2336, _xludf.NA())</f>
        <v>#NAME?</v>
      </c>
      <c r="T2336" s="5">
        <f>IF($H2336="NO",$N2336, _xludf.NA())</f>
        <v>2545183.7000000002</v>
      </c>
    </row>
    <row r="2337" spans="1:20" x14ac:dyDescent="0.3">
      <c r="A2337">
        <v>2336</v>
      </c>
      <c r="B2337" t="s">
        <v>9</v>
      </c>
      <c r="C2337">
        <v>2133715</v>
      </c>
      <c r="D2337" t="s">
        <v>14</v>
      </c>
      <c r="E2337" t="s">
        <v>11</v>
      </c>
      <c r="F2337" t="s">
        <v>12</v>
      </c>
      <c r="G2337" t="s">
        <v>13</v>
      </c>
      <c r="H2337" t="s">
        <v>13</v>
      </c>
      <c r="I2337">
        <v>83</v>
      </c>
      <c r="J2337">
        <f>(moras__2[[#This Row],[EDAD]]-AVERAGE(I:I))/ _xlfn.STDEV.P(I:I)</f>
        <v>2.9004885874617856</v>
      </c>
      <c r="K2337" t="str">
        <f>IF(ABS(moras__2[[#This Row],[Z-Score de edad]])&gt;1.96, "Atípico","Normal")</f>
        <v>Atípico</v>
      </c>
      <c r="L2337">
        <f>(moras__2[[#This Row],[SALARIO]]-AVERAGE(C:C)) / _xlfn.STDEV.P(C:C)</f>
        <v>1.8203748884796305</v>
      </c>
      <c r="M2337" t="str">
        <f>IF(ABS(moras__2[[#This Row],[Z-Score de salario]])&gt;1.96, "Atípico", "Normal")</f>
        <v>Normal</v>
      </c>
      <c r="N2337" s="5">
        <f t="shared" si="108"/>
        <v>2133715</v>
      </c>
      <c r="O2337" s="5">
        <f t="shared" si="109"/>
        <v>83</v>
      </c>
      <c r="P2337" s="5" t="str">
        <f t="shared" si="110"/>
        <v>PENSIONADOS EN SU PROPIO SISTEMA</v>
      </c>
      <c r="Q2337" s="5" t="e">
        <f ca="1">IF($H2337="SI", $O2337, _xludf.NA())</f>
        <v>#NAME?</v>
      </c>
      <c r="R2337" s="5">
        <f>IF($H2337="NO",$O2337, _xludf.NA())</f>
        <v>83</v>
      </c>
      <c r="S2337" s="5" t="e">
        <f ca="1">IF($H2337="SI",$N2337, _xludf.NA())</f>
        <v>#NAME?</v>
      </c>
      <c r="T2337" s="5">
        <f>IF($H2337="NO",$N2337, _xludf.NA())</f>
        <v>2133715</v>
      </c>
    </row>
    <row r="2338" spans="1:20" x14ac:dyDescent="0.3">
      <c r="A2338">
        <v>2337</v>
      </c>
      <c r="B2338" t="s">
        <v>15</v>
      </c>
      <c r="C2338">
        <v>81536</v>
      </c>
      <c r="D2338" t="s">
        <v>10</v>
      </c>
      <c r="E2338" t="s">
        <v>11</v>
      </c>
      <c r="F2338" t="s">
        <v>12</v>
      </c>
      <c r="G2338" t="s">
        <v>13</v>
      </c>
      <c r="H2338" t="s">
        <v>12</v>
      </c>
      <c r="I2338">
        <v>31</v>
      </c>
      <c r="J2338">
        <f>(moras__2[[#This Row],[EDAD]]-AVERAGE(I:I))/ _xlfn.STDEV.P(I:I)</f>
        <v>-0.769795843717061</v>
      </c>
      <c r="K2338" t="str">
        <f>IF(ABS(moras__2[[#This Row],[Z-Score de edad]])&gt;1.96, "Atípico","Normal")</f>
        <v>Normal</v>
      </c>
      <c r="L2338">
        <f>(moras__2[[#This Row],[SALARIO]]-AVERAGE(C:C)) / _xlfn.STDEV.P(C:C)</f>
        <v>-0.71030113171205767</v>
      </c>
      <c r="M2338" t="str">
        <f>IF(ABS(moras__2[[#This Row],[Z-Score de salario]])&gt;1.96, "Atípico", "Normal")</f>
        <v>Normal</v>
      </c>
      <c r="N2338" s="5">
        <f t="shared" si="108"/>
        <v>81536</v>
      </c>
      <c r="O2338" s="5">
        <f t="shared" si="109"/>
        <v>31</v>
      </c>
      <c r="P2338" s="5" t="str">
        <f t="shared" si="110"/>
        <v>ASALARIADO</v>
      </c>
      <c r="Q2338" s="5">
        <f>IF($H2338="SI", $O2338, _xludf.NA())</f>
        <v>31</v>
      </c>
      <c r="R2338" s="5" t="e">
        <f ca="1">IF($H2338="NO",$O2338, _xludf.NA())</f>
        <v>#NAME?</v>
      </c>
      <c r="S2338" s="5">
        <f>IF($H2338="SI",$N2338, _xludf.NA())</f>
        <v>81536</v>
      </c>
      <c r="T2338" s="5" t="e">
        <f ca="1">IF($H2338="NO",$N2338, _xludf.NA())</f>
        <v>#NAME?</v>
      </c>
    </row>
    <row r="2339" spans="1:20" x14ac:dyDescent="0.3">
      <c r="A2339">
        <v>2338</v>
      </c>
      <c r="B2339" t="s">
        <v>15</v>
      </c>
      <c r="C2339">
        <v>157177</v>
      </c>
      <c r="D2339" t="s">
        <v>10</v>
      </c>
      <c r="E2339" t="s">
        <v>16</v>
      </c>
      <c r="F2339" t="s">
        <v>12</v>
      </c>
      <c r="G2339" t="s">
        <v>13</v>
      </c>
      <c r="H2339" t="s">
        <v>13</v>
      </c>
      <c r="I2339">
        <v>23</v>
      </c>
      <c r="J2339">
        <f>(moras__2[[#This Row],[EDAD]]-AVERAGE(I:I))/ _xlfn.STDEV.P(I:I)</f>
        <v>-1.334454986975345</v>
      </c>
      <c r="K2339" t="str">
        <f>IF(ABS(moras__2[[#This Row],[Z-Score de edad]])&gt;1.96, "Atípico","Normal")</f>
        <v>Normal</v>
      </c>
      <c r="L2339">
        <f>(moras__2[[#This Row],[SALARIO]]-AVERAGE(C:C)) / _xlfn.STDEV.P(C:C)</f>
        <v>-0.61702327201106699</v>
      </c>
      <c r="M2339" t="str">
        <f>IF(ABS(moras__2[[#This Row],[Z-Score de salario]])&gt;1.96, "Atípico", "Normal")</f>
        <v>Normal</v>
      </c>
      <c r="N2339" s="5">
        <f t="shared" si="108"/>
        <v>157177</v>
      </c>
      <c r="O2339" s="5">
        <f t="shared" si="109"/>
        <v>23</v>
      </c>
      <c r="P2339" s="5" t="str">
        <f t="shared" si="110"/>
        <v>ASALARIADO</v>
      </c>
      <c r="Q2339" s="5" t="e">
        <f ca="1">IF($H2339="SI", $O2339, _xludf.NA())</f>
        <v>#NAME?</v>
      </c>
      <c r="R2339" s="5">
        <f>IF($H2339="NO",$O2339, _xludf.NA())</f>
        <v>23</v>
      </c>
      <c r="S2339" s="5" t="e">
        <f ca="1">IF($H2339="SI",$N2339, _xludf.NA())</f>
        <v>#NAME?</v>
      </c>
      <c r="T2339" s="5">
        <f>IF($H2339="NO",$N2339, _xludf.NA())</f>
        <v>157177</v>
      </c>
    </row>
    <row r="2340" spans="1:20" x14ac:dyDescent="0.3">
      <c r="A2340">
        <v>2339</v>
      </c>
      <c r="B2340" t="s">
        <v>9</v>
      </c>
      <c r="C2340">
        <v>505609</v>
      </c>
      <c r="D2340" t="s">
        <v>10</v>
      </c>
      <c r="E2340" t="s">
        <v>16</v>
      </c>
      <c r="F2340" t="s">
        <v>12</v>
      </c>
      <c r="G2340" t="s">
        <v>13</v>
      </c>
      <c r="H2340" t="s">
        <v>13</v>
      </c>
      <c r="I2340">
        <v>44</v>
      </c>
      <c r="J2340">
        <f>(moras__2[[#This Row],[EDAD]]-AVERAGE(I:I))/ _xlfn.STDEV.P(I:I)</f>
        <v>0.14777526407765068</v>
      </c>
      <c r="K2340" t="str">
        <f>IF(ABS(moras__2[[#This Row],[Z-Score de edad]])&gt;1.96, "Atípico","Normal")</f>
        <v>Normal</v>
      </c>
      <c r="L2340">
        <f>(moras__2[[#This Row],[SALARIO]]-AVERAGE(C:C)) / _xlfn.STDEV.P(C:C)</f>
        <v>-0.18734900525976</v>
      </c>
      <c r="M2340" t="str">
        <f>IF(ABS(moras__2[[#This Row],[Z-Score de salario]])&gt;1.96, "Atípico", "Normal")</f>
        <v>Normal</v>
      </c>
      <c r="N2340" s="5">
        <f t="shared" si="108"/>
        <v>505609</v>
      </c>
      <c r="O2340" s="5">
        <f t="shared" si="109"/>
        <v>44</v>
      </c>
      <c r="P2340" s="5" t="str">
        <f t="shared" si="110"/>
        <v>ASALARIADO</v>
      </c>
      <c r="Q2340" s="5" t="e">
        <f ca="1">IF($H2340="SI", $O2340, _xludf.NA())</f>
        <v>#NAME?</v>
      </c>
      <c r="R2340" s="5">
        <f>IF($H2340="NO",$O2340, _xludf.NA())</f>
        <v>44</v>
      </c>
      <c r="S2340" s="5" t="e">
        <f ca="1">IF($H2340="SI",$N2340, _xludf.NA())</f>
        <v>#NAME?</v>
      </c>
      <c r="T2340" s="5">
        <f>IF($H2340="NO",$N2340, _xludf.NA())</f>
        <v>505609</v>
      </c>
    </row>
    <row r="2341" spans="1:20" x14ac:dyDescent="0.3">
      <c r="A2341">
        <v>2340</v>
      </c>
      <c r="B2341" t="s">
        <v>15</v>
      </c>
      <c r="C2341">
        <v>6177.62</v>
      </c>
      <c r="D2341" t="s">
        <v>10</v>
      </c>
      <c r="E2341" t="s">
        <v>16</v>
      </c>
      <c r="F2341" t="s">
        <v>12</v>
      </c>
      <c r="G2341" t="s">
        <v>13</v>
      </c>
      <c r="H2341" t="s">
        <v>13</v>
      </c>
      <c r="I2341">
        <v>61</v>
      </c>
      <c r="J2341">
        <f>(moras__2[[#This Row],[EDAD]]-AVERAGE(I:I))/ _xlfn.STDEV.P(I:I)</f>
        <v>1.3476759435015044</v>
      </c>
      <c r="K2341" t="str">
        <f>IF(ABS(moras__2[[#This Row],[Z-Score de edad]])&gt;1.96, "Atípico","Normal")</f>
        <v>Normal</v>
      </c>
      <c r="L2341">
        <f>(moras__2[[#This Row],[SALARIO]]-AVERAGE(C:C)) / _xlfn.STDEV.P(C:C)</f>
        <v>-0.80323047422384297</v>
      </c>
      <c r="M2341" t="str">
        <f>IF(ABS(moras__2[[#This Row],[Z-Score de salario]])&gt;1.96, "Atípico", "Normal")</f>
        <v>Normal</v>
      </c>
      <c r="N2341" s="5">
        <f t="shared" si="108"/>
        <v>6177.62</v>
      </c>
      <c r="O2341" s="5">
        <f t="shared" si="109"/>
        <v>61</v>
      </c>
      <c r="P2341" s="5" t="str">
        <f t="shared" si="110"/>
        <v>ASALARIADO</v>
      </c>
      <c r="Q2341" s="5" t="e">
        <f ca="1">IF($H2341="SI", $O2341, _xludf.NA())</f>
        <v>#NAME?</v>
      </c>
      <c r="R2341" s="5">
        <f>IF($H2341="NO",$O2341, _xludf.NA())</f>
        <v>61</v>
      </c>
      <c r="S2341" s="5" t="e">
        <f ca="1">IF($H2341="SI",$N2341, _xludf.NA())</f>
        <v>#NAME?</v>
      </c>
      <c r="T2341" s="5">
        <f>IF($H2341="NO",$N2341, _xludf.NA())</f>
        <v>6177.62</v>
      </c>
    </row>
    <row r="2342" spans="1:20" x14ac:dyDescent="0.3">
      <c r="A2342">
        <v>2341</v>
      </c>
      <c r="B2342" t="s">
        <v>15</v>
      </c>
      <c r="C2342">
        <v>299137</v>
      </c>
      <c r="D2342" t="s">
        <v>10</v>
      </c>
      <c r="E2342" t="s">
        <v>11</v>
      </c>
      <c r="F2342" t="s">
        <v>12</v>
      </c>
      <c r="G2342" t="s">
        <v>13</v>
      </c>
      <c r="H2342" t="s">
        <v>13</v>
      </c>
      <c r="I2342">
        <v>44</v>
      </c>
      <c r="J2342">
        <f>(moras__2[[#This Row],[EDAD]]-AVERAGE(I:I))/ _xlfn.STDEV.P(I:I)</f>
        <v>0.14777526407765068</v>
      </c>
      <c r="K2342" t="str">
        <f>IF(ABS(moras__2[[#This Row],[Z-Score de edad]])&gt;1.96, "Atípico","Normal")</f>
        <v>Normal</v>
      </c>
      <c r="L2342">
        <f>(moras__2[[#This Row],[SALARIO]]-AVERAGE(C:C)) / _xlfn.STDEV.P(C:C)</f>
        <v>-0.44196311993543802</v>
      </c>
      <c r="M2342" t="str">
        <f>IF(ABS(moras__2[[#This Row],[Z-Score de salario]])&gt;1.96, "Atípico", "Normal")</f>
        <v>Normal</v>
      </c>
      <c r="N2342" s="5">
        <f t="shared" si="108"/>
        <v>299137</v>
      </c>
      <c r="O2342" s="5">
        <f t="shared" si="109"/>
        <v>44</v>
      </c>
      <c r="P2342" s="5" t="str">
        <f t="shared" si="110"/>
        <v>ASALARIADO</v>
      </c>
      <c r="Q2342" s="5" t="e">
        <f ca="1">IF($H2342="SI", $O2342, _xludf.NA())</f>
        <v>#NAME?</v>
      </c>
      <c r="R2342" s="5">
        <f>IF($H2342="NO",$O2342, _xludf.NA())</f>
        <v>44</v>
      </c>
      <c r="S2342" s="5" t="e">
        <f ca="1">IF($H2342="SI",$N2342, _xludf.NA())</f>
        <v>#NAME?</v>
      </c>
      <c r="T2342" s="5">
        <f>IF($H2342="NO",$N2342, _xludf.NA())</f>
        <v>299137</v>
      </c>
    </row>
    <row r="2343" spans="1:20" x14ac:dyDescent="0.3">
      <c r="A2343">
        <v>2342</v>
      </c>
      <c r="B2343" t="s">
        <v>15</v>
      </c>
      <c r="C2343">
        <v>338166</v>
      </c>
      <c r="D2343" t="s">
        <v>18</v>
      </c>
      <c r="E2343" t="s">
        <v>16</v>
      </c>
      <c r="F2343" t="s">
        <v>12</v>
      </c>
      <c r="G2343" t="s">
        <v>13</v>
      </c>
      <c r="H2343" t="s">
        <v>13</v>
      </c>
      <c r="I2343">
        <v>61</v>
      </c>
      <c r="J2343">
        <f>(moras__2[[#This Row],[EDAD]]-AVERAGE(I:I))/ _xlfn.STDEV.P(I:I)</f>
        <v>1.3476759435015044</v>
      </c>
      <c r="K2343" t="str">
        <f>IF(ABS(moras__2[[#This Row],[Z-Score de edad]])&gt;1.96, "Atípico","Normal")</f>
        <v>Normal</v>
      </c>
      <c r="L2343">
        <f>(moras__2[[#This Row],[SALARIO]]-AVERAGE(C:C)) / _xlfn.STDEV.P(C:C)</f>
        <v>-0.39383390976806892</v>
      </c>
      <c r="M2343" t="str">
        <f>IF(ABS(moras__2[[#This Row],[Z-Score de salario]])&gt;1.96, "Atípico", "Normal")</f>
        <v>Normal</v>
      </c>
      <c r="N2343" s="5">
        <f t="shared" si="108"/>
        <v>338166</v>
      </c>
      <c r="O2343" s="5">
        <f t="shared" si="109"/>
        <v>61</v>
      </c>
      <c r="P2343" s="5" t="str">
        <f t="shared" si="110"/>
        <v>TRABAJADOR INDEPENDIENTE</v>
      </c>
      <c r="Q2343" s="5" t="e">
        <f ca="1">IF($H2343="SI", $O2343, _xludf.NA())</f>
        <v>#NAME?</v>
      </c>
      <c r="R2343" s="5">
        <f>IF($H2343="NO",$O2343, _xludf.NA())</f>
        <v>61</v>
      </c>
      <c r="S2343" s="5" t="e">
        <f ca="1">IF($H2343="SI",$N2343, _xludf.NA())</f>
        <v>#NAME?</v>
      </c>
      <c r="T2343" s="5">
        <f>IF($H2343="NO",$N2343, _xludf.NA())</f>
        <v>338166</v>
      </c>
    </row>
    <row r="2344" spans="1:20" x14ac:dyDescent="0.3">
      <c r="A2344">
        <v>2343</v>
      </c>
      <c r="B2344" t="s">
        <v>9</v>
      </c>
      <c r="C2344">
        <v>1250000</v>
      </c>
      <c r="D2344" t="s">
        <v>10</v>
      </c>
      <c r="E2344" t="s">
        <v>16</v>
      </c>
      <c r="F2344" t="s">
        <v>12</v>
      </c>
      <c r="G2344" t="s">
        <v>13</v>
      </c>
      <c r="H2344" t="s">
        <v>13</v>
      </c>
      <c r="I2344">
        <v>29</v>
      </c>
      <c r="J2344">
        <f>(moras__2[[#This Row],[EDAD]]-AVERAGE(I:I))/ _xlfn.STDEV.P(I:I)</f>
        <v>-0.91096062953163204</v>
      </c>
      <c r="K2344" t="str">
        <f>IF(ABS(moras__2[[#This Row],[Z-Score de edad]])&gt;1.96, "Atípico","Normal")</f>
        <v>Normal</v>
      </c>
      <c r="L2344">
        <f>(moras__2[[#This Row],[SALARIO]]-AVERAGE(C:C)) / _xlfn.STDEV.P(C:C)</f>
        <v>0.73060817749404028</v>
      </c>
      <c r="M2344" t="str">
        <f>IF(ABS(moras__2[[#This Row],[Z-Score de salario]])&gt;1.96, "Atípico", "Normal")</f>
        <v>Normal</v>
      </c>
      <c r="N2344" s="5">
        <f t="shared" si="108"/>
        <v>1250000</v>
      </c>
      <c r="O2344" s="5">
        <f t="shared" si="109"/>
        <v>29</v>
      </c>
      <c r="P2344" s="5" t="str">
        <f t="shared" si="110"/>
        <v>ASALARIADO</v>
      </c>
      <c r="Q2344" s="5" t="e">
        <f ca="1">IF($H2344="SI", $O2344, _xludf.NA())</f>
        <v>#NAME?</v>
      </c>
      <c r="R2344" s="5">
        <f>IF($H2344="NO",$O2344, _xludf.NA())</f>
        <v>29</v>
      </c>
      <c r="S2344" s="5" t="e">
        <f ca="1">IF($H2344="SI",$N2344, _xludf.NA())</f>
        <v>#NAME?</v>
      </c>
      <c r="T2344" s="5">
        <f>IF($H2344="NO",$N2344, _xludf.NA())</f>
        <v>1250000</v>
      </c>
    </row>
    <row r="2345" spans="1:20" x14ac:dyDescent="0.3">
      <c r="A2345">
        <v>2344</v>
      </c>
      <c r="B2345" t="s">
        <v>15</v>
      </c>
      <c r="C2345">
        <v>305704</v>
      </c>
      <c r="D2345" t="s">
        <v>17</v>
      </c>
      <c r="E2345" t="s">
        <v>16</v>
      </c>
      <c r="F2345" t="s">
        <v>13</v>
      </c>
      <c r="G2345" t="s">
        <v>13</v>
      </c>
      <c r="H2345" t="s">
        <v>13</v>
      </c>
      <c r="I2345">
        <v>60</v>
      </c>
      <c r="J2345">
        <f>(moras__2[[#This Row],[EDAD]]-AVERAGE(I:I))/ _xlfn.STDEV.P(I:I)</f>
        <v>1.2770935505942189</v>
      </c>
      <c r="K2345" t="str">
        <f>IF(ABS(moras__2[[#This Row],[Z-Score de edad]])&gt;1.96, "Atípico","Normal")</f>
        <v>Normal</v>
      </c>
      <c r="L2345">
        <f>(moras__2[[#This Row],[SALARIO]]-AVERAGE(C:C)) / _xlfn.STDEV.P(C:C)</f>
        <v>-0.43386492312872732</v>
      </c>
      <c r="M2345" t="str">
        <f>IF(ABS(moras__2[[#This Row],[Z-Score de salario]])&gt;1.96, "Atípico", "Normal")</f>
        <v>Normal</v>
      </c>
      <c r="N2345" s="5">
        <f t="shared" si="108"/>
        <v>305704</v>
      </c>
      <c r="O2345" s="5">
        <f t="shared" si="109"/>
        <v>60</v>
      </c>
      <c r="P2345" s="5" t="str">
        <f t="shared" si="110"/>
        <v>ASEGURADO VOLUNTARIO</v>
      </c>
      <c r="Q2345" s="5" t="e">
        <f ca="1">IF($H2345="SI", $O2345, _xludf.NA())</f>
        <v>#NAME?</v>
      </c>
      <c r="R2345" s="5">
        <f>IF($H2345="NO",$O2345, _xludf.NA())</f>
        <v>60</v>
      </c>
      <c r="S2345" s="5" t="e">
        <f ca="1">IF($H2345="SI",$N2345, _xludf.NA())</f>
        <v>#NAME?</v>
      </c>
      <c r="T2345" s="5">
        <f>IF($H2345="NO",$N2345, _xludf.NA())</f>
        <v>305704</v>
      </c>
    </row>
    <row r="2346" spans="1:20" x14ac:dyDescent="0.3">
      <c r="A2346">
        <v>2345</v>
      </c>
      <c r="B2346" t="s">
        <v>9</v>
      </c>
      <c r="C2346">
        <v>502063.88</v>
      </c>
      <c r="D2346" t="s">
        <v>10</v>
      </c>
      <c r="E2346" t="s">
        <v>16</v>
      </c>
      <c r="F2346" t="s">
        <v>12</v>
      </c>
      <c r="G2346" t="s">
        <v>13</v>
      </c>
      <c r="H2346" t="s">
        <v>13</v>
      </c>
      <c r="I2346">
        <v>22</v>
      </c>
      <c r="J2346">
        <f>(moras__2[[#This Row],[EDAD]]-AVERAGE(I:I))/ _xlfn.STDEV.P(I:I)</f>
        <v>-1.4050373798826306</v>
      </c>
      <c r="K2346" t="str">
        <f>IF(ABS(moras__2[[#This Row],[Z-Score de edad]])&gt;1.96, "Atípico","Normal")</f>
        <v>Normal</v>
      </c>
      <c r="L2346">
        <f>(moras__2[[#This Row],[SALARIO]]-AVERAGE(C:C)) / _xlfn.STDEV.P(C:C)</f>
        <v>-0.19172072438012033</v>
      </c>
      <c r="M2346" t="str">
        <f>IF(ABS(moras__2[[#This Row],[Z-Score de salario]])&gt;1.96, "Atípico", "Normal")</f>
        <v>Normal</v>
      </c>
      <c r="N2346" s="5">
        <f t="shared" si="108"/>
        <v>502063.88</v>
      </c>
      <c r="O2346" s="5">
        <f t="shared" si="109"/>
        <v>22</v>
      </c>
      <c r="P2346" s="5" t="str">
        <f t="shared" si="110"/>
        <v>ASALARIADO</v>
      </c>
      <c r="Q2346" s="5" t="e">
        <f ca="1">IF($H2346="SI", $O2346, _xludf.NA())</f>
        <v>#NAME?</v>
      </c>
      <c r="R2346" s="5">
        <f>IF($H2346="NO",$O2346, _xludf.NA())</f>
        <v>22</v>
      </c>
      <c r="S2346" s="5" t="e">
        <f ca="1">IF($H2346="SI",$N2346, _xludf.NA())</f>
        <v>#NAME?</v>
      </c>
      <c r="T2346" s="5">
        <f>IF($H2346="NO",$N2346, _xludf.NA())</f>
        <v>502063.88</v>
      </c>
    </row>
    <row r="2347" spans="1:20" x14ac:dyDescent="0.3">
      <c r="A2347">
        <v>2346</v>
      </c>
      <c r="B2347" t="s">
        <v>9</v>
      </c>
      <c r="C2347">
        <v>843824.96</v>
      </c>
      <c r="D2347" t="s">
        <v>10</v>
      </c>
      <c r="E2347" t="s">
        <v>16</v>
      </c>
      <c r="F2347" t="s">
        <v>12</v>
      </c>
      <c r="G2347" t="s">
        <v>13</v>
      </c>
      <c r="H2347" t="s">
        <v>13</v>
      </c>
      <c r="I2347">
        <v>31</v>
      </c>
      <c r="J2347">
        <f>(moras__2[[#This Row],[EDAD]]-AVERAGE(I:I))/ _xlfn.STDEV.P(I:I)</f>
        <v>-0.769795843717061</v>
      </c>
      <c r="K2347" t="str">
        <f>IF(ABS(moras__2[[#This Row],[Z-Score de edad]])&gt;1.96, "Atípico","Normal")</f>
        <v>Normal</v>
      </c>
      <c r="L2347">
        <f>(moras__2[[#This Row],[SALARIO]]-AVERAGE(C:C)) / _xlfn.STDEV.P(C:C)</f>
        <v>0.22972719502204345</v>
      </c>
      <c r="M2347" t="str">
        <f>IF(ABS(moras__2[[#This Row],[Z-Score de salario]])&gt;1.96, "Atípico", "Normal")</f>
        <v>Normal</v>
      </c>
      <c r="N2347" s="5">
        <f t="shared" si="108"/>
        <v>843824.96</v>
      </c>
      <c r="O2347" s="5">
        <f t="shared" si="109"/>
        <v>31</v>
      </c>
      <c r="P2347" s="5" t="str">
        <f t="shared" si="110"/>
        <v>ASALARIADO</v>
      </c>
      <c r="Q2347" s="5" t="e">
        <f ca="1">IF($H2347="SI", $O2347, _xludf.NA())</f>
        <v>#NAME?</v>
      </c>
      <c r="R2347" s="5">
        <f>IF($H2347="NO",$O2347, _xludf.NA())</f>
        <v>31</v>
      </c>
      <c r="S2347" s="5" t="e">
        <f ca="1">IF($H2347="SI",$N2347, _xludf.NA())</f>
        <v>#NAME?</v>
      </c>
      <c r="T2347" s="5">
        <f>IF($H2347="NO",$N2347, _xludf.NA())</f>
        <v>843824.96</v>
      </c>
    </row>
    <row r="2348" spans="1:20" x14ac:dyDescent="0.3">
      <c r="A2348">
        <v>2347</v>
      </c>
      <c r="B2348" t="s">
        <v>9</v>
      </c>
      <c r="C2348">
        <v>278030</v>
      </c>
      <c r="D2348" t="s">
        <v>18</v>
      </c>
      <c r="E2348" t="s">
        <v>16</v>
      </c>
      <c r="F2348" t="s">
        <v>12</v>
      </c>
      <c r="G2348" t="s">
        <v>13</v>
      </c>
      <c r="H2348" t="s">
        <v>12</v>
      </c>
      <c r="I2348">
        <v>39</v>
      </c>
      <c r="J2348">
        <f>(moras__2[[#This Row],[EDAD]]-AVERAGE(I:I))/ _xlfn.STDEV.P(I:I)</f>
        <v>-0.20513670045877688</v>
      </c>
      <c r="K2348" t="str">
        <f>IF(ABS(moras__2[[#This Row],[Z-Score de edad]])&gt;1.96, "Atípico","Normal")</f>
        <v>Normal</v>
      </c>
      <c r="L2348">
        <f>(moras__2[[#This Row],[SALARIO]]-AVERAGE(C:C)) / _xlfn.STDEV.P(C:C)</f>
        <v>-0.46799154082766331</v>
      </c>
      <c r="M2348" t="str">
        <f>IF(ABS(moras__2[[#This Row],[Z-Score de salario]])&gt;1.96, "Atípico", "Normal")</f>
        <v>Normal</v>
      </c>
      <c r="N2348" s="5">
        <f t="shared" si="108"/>
        <v>278030</v>
      </c>
      <c r="O2348" s="5">
        <f t="shared" si="109"/>
        <v>39</v>
      </c>
      <c r="P2348" s="5" t="str">
        <f t="shared" si="110"/>
        <v>TRABAJADOR INDEPENDIENTE</v>
      </c>
      <c r="Q2348" s="5">
        <f>IF($H2348="SI", $O2348, _xludf.NA())</f>
        <v>39</v>
      </c>
      <c r="R2348" s="5" t="e">
        <f ca="1">IF($H2348="NO",$O2348, _xludf.NA())</f>
        <v>#NAME?</v>
      </c>
      <c r="S2348" s="5">
        <f>IF($H2348="SI",$N2348, _xludf.NA())</f>
        <v>278030</v>
      </c>
      <c r="T2348" s="5" t="e">
        <f ca="1">IF($H2348="NO",$N2348, _xludf.NA())</f>
        <v>#NAME?</v>
      </c>
    </row>
    <row r="2349" spans="1:20" x14ac:dyDescent="0.3">
      <c r="A2349">
        <v>2348</v>
      </c>
      <c r="B2349" t="s">
        <v>9</v>
      </c>
      <c r="C2349">
        <v>347504.4</v>
      </c>
      <c r="D2349" t="s">
        <v>10</v>
      </c>
      <c r="E2349" t="s">
        <v>16</v>
      </c>
      <c r="F2349" t="s">
        <v>12</v>
      </c>
      <c r="G2349" t="s">
        <v>12</v>
      </c>
      <c r="H2349" t="s">
        <v>13</v>
      </c>
      <c r="I2349">
        <v>24</v>
      </c>
      <c r="J2349">
        <f>(moras__2[[#This Row],[EDAD]]-AVERAGE(I:I))/ _xlfn.STDEV.P(I:I)</f>
        <v>-1.2638725940680595</v>
      </c>
      <c r="K2349" t="str">
        <f>IF(ABS(moras__2[[#This Row],[Z-Score de edad]])&gt;1.96, "Atípico","Normal")</f>
        <v>Normal</v>
      </c>
      <c r="L2349">
        <f>(moras__2[[#This Row],[SALARIO]]-AVERAGE(C:C)) / _xlfn.STDEV.P(C:C)</f>
        <v>-0.38231811853009301</v>
      </c>
      <c r="M2349" t="str">
        <f>IF(ABS(moras__2[[#This Row],[Z-Score de salario]])&gt;1.96, "Atípico", "Normal")</f>
        <v>Normal</v>
      </c>
      <c r="N2349" s="5">
        <f t="shared" si="108"/>
        <v>347504.4</v>
      </c>
      <c r="O2349" s="5">
        <f t="shared" si="109"/>
        <v>24</v>
      </c>
      <c r="P2349" s="5" t="str">
        <f t="shared" si="110"/>
        <v>ASALARIADO</v>
      </c>
      <c r="Q2349" s="5" t="e">
        <f ca="1">IF($H2349="SI", $O2349, _xludf.NA())</f>
        <v>#NAME?</v>
      </c>
      <c r="R2349" s="5">
        <f>IF($H2349="NO",$O2349, _xludf.NA())</f>
        <v>24</v>
      </c>
      <c r="S2349" s="5" t="e">
        <f ca="1">IF($H2349="SI",$N2349, _xludf.NA())</f>
        <v>#NAME?</v>
      </c>
      <c r="T2349" s="5">
        <f>IF($H2349="NO",$N2349, _xludf.NA())</f>
        <v>347504.4</v>
      </c>
    </row>
    <row r="2350" spans="1:20" x14ac:dyDescent="0.3">
      <c r="A2350">
        <v>2349</v>
      </c>
      <c r="B2350" t="s">
        <v>9</v>
      </c>
      <c r="C2350">
        <v>1811308.47</v>
      </c>
      <c r="D2350" t="s">
        <v>10</v>
      </c>
      <c r="E2350" t="s">
        <v>16</v>
      </c>
      <c r="F2350" t="s">
        <v>12</v>
      </c>
      <c r="G2350" t="s">
        <v>13</v>
      </c>
      <c r="H2350" t="s">
        <v>13</v>
      </c>
      <c r="I2350">
        <v>43</v>
      </c>
      <c r="J2350">
        <f>(moras__2[[#This Row],[EDAD]]-AVERAGE(I:I))/ _xlfn.STDEV.P(I:I)</f>
        <v>7.7192871170365177E-2</v>
      </c>
      <c r="K2350" t="str">
        <f>IF(ABS(moras__2[[#This Row],[Z-Score de edad]])&gt;1.96, "Atípico","Normal")</f>
        <v>Normal</v>
      </c>
      <c r="L2350">
        <f>(moras__2[[#This Row],[SALARIO]]-AVERAGE(C:C)) / _xlfn.STDEV.P(C:C)</f>
        <v>1.4227943293645571</v>
      </c>
      <c r="M2350" t="str">
        <f>IF(ABS(moras__2[[#This Row],[Z-Score de salario]])&gt;1.96, "Atípico", "Normal")</f>
        <v>Normal</v>
      </c>
      <c r="N2350" s="5">
        <f t="shared" si="108"/>
        <v>1811308.47</v>
      </c>
      <c r="O2350" s="5">
        <f t="shared" si="109"/>
        <v>43</v>
      </c>
      <c r="P2350" s="5" t="str">
        <f t="shared" si="110"/>
        <v>ASALARIADO</v>
      </c>
      <c r="Q2350" s="5" t="e">
        <f ca="1">IF($H2350="SI", $O2350, _xludf.NA())</f>
        <v>#NAME?</v>
      </c>
      <c r="R2350" s="5">
        <f>IF($H2350="NO",$O2350, _xludf.NA())</f>
        <v>43</v>
      </c>
      <c r="S2350" s="5" t="e">
        <f ca="1">IF($H2350="SI",$N2350, _xludf.NA())</f>
        <v>#NAME?</v>
      </c>
      <c r="T2350" s="5">
        <f>IF($H2350="NO",$N2350, _xludf.NA())</f>
        <v>1811308.47</v>
      </c>
    </row>
    <row r="2351" spans="1:20" x14ac:dyDescent="0.3">
      <c r="A2351">
        <v>2350</v>
      </c>
      <c r="B2351" t="s">
        <v>15</v>
      </c>
      <c r="C2351">
        <v>359544.27</v>
      </c>
      <c r="D2351" t="s">
        <v>21</v>
      </c>
      <c r="E2351" t="s">
        <v>16</v>
      </c>
      <c r="F2351" t="s">
        <v>12</v>
      </c>
      <c r="G2351" t="s">
        <v>12</v>
      </c>
      <c r="H2351" t="s">
        <v>13</v>
      </c>
      <c r="I2351">
        <v>51</v>
      </c>
      <c r="J2351">
        <f>(moras__2[[#This Row],[EDAD]]-AVERAGE(I:I))/ _xlfn.STDEV.P(I:I)</f>
        <v>0.64185201442864925</v>
      </c>
      <c r="K2351" t="str">
        <f>IF(ABS(moras__2[[#This Row],[Z-Score de edad]])&gt;1.96, "Atípico","Normal")</f>
        <v>Normal</v>
      </c>
      <c r="L2351">
        <f>(moras__2[[#This Row],[SALARIO]]-AVERAGE(C:C)) / _xlfn.STDEV.P(C:C)</f>
        <v>-0.36747096811327984</v>
      </c>
      <c r="M2351" t="str">
        <f>IF(ABS(moras__2[[#This Row],[Z-Score de salario]])&gt;1.96, "Atípico", "Normal")</f>
        <v>Normal</v>
      </c>
      <c r="N2351" s="5">
        <f t="shared" si="108"/>
        <v>359544.27</v>
      </c>
      <c r="O2351" s="5">
        <f t="shared" si="109"/>
        <v>51</v>
      </c>
      <c r="P2351" s="5" t="str">
        <f t="shared" si="110"/>
        <v>CONVENIOS ESPECIALES DE ASEGURADOS VOLUNTARIOS</v>
      </c>
      <c r="Q2351" s="5" t="e">
        <f ca="1">IF($H2351="SI", $O2351, _xludf.NA())</f>
        <v>#NAME?</v>
      </c>
      <c r="R2351" s="5">
        <f>IF($H2351="NO",$O2351, _xludf.NA())</f>
        <v>51</v>
      </c>
      <c r="S2351" s="5" t="e">
        <f ca="1">IF($H2351="SI",$N2351, _xludf.NA())</f>
        <v>#NAME?</v>
      </c>
      <c r="T2351" s="5">
        <f>IF($H2351="NO",$N2351, _xludf.NA())</f>
        <v>359544.27</v>
      </c>
    </row>
    <row r="2352" spans="1:20" x14ac:dyDescent="0.3">
      <c r="A2352">
        <v>2351</v>
      </c>
      <c r="B2352" t="s">
        <v>15</v>
      </c>
      <c r="C2352">
        <v>278030</v>
      </c>
      <c r="D2352" t="s">
        <v>19</v>
      </c>
      <c r="E2352" t="s">
        <v>16</v>
      </c>
      <c r="F2352" t="s">
        <v>12</v>
      </c>
      <c r="G2352" t="s">
        <v>13</v>
      </c>
      <c r="H2352" t="s">
        <v>13</v>
      </c>
      <c r="I2352">
        <v>32</v>
      </c>
      <c r="J2352">
        <f>(moras__2[[#This Row],[EDAD]]-AVERAGE(I:I))/ _xlfn.STDEV.P(I:I)</f>
        <v>-0.69921345080977548</v>
      </c>
      <c r="K2352" t="str">
        <f>IF(ABS(moras__2[[#This Row],[Z-Score de edad]])&gt;1.96, "Atípico","Normal")</f>
        <v>Normal</v>
      </c>
      <c r="L2352">
        <f>(moras__2[[#This Row],[SALARIO]]-AVERAGE(C:C)) / _xlfn.STDEV.P(C:C)</f>
        <v>-0.46799154082766331</v>
      </c>
      <c r="M2352" t="str">
        <f>IF(ABS(moras__2[[#This Row],[Z-Score de salario]])&gt;1.96, "Atípico", "Normal")</f>
        <v>Normal</v>
      </c>
      <c r="N2352" s="5">
        <f t="shared" si="108"/>
        <v>278030</v>
      </c>
      <c r="O2352" s="5">
        <f t="shared" si="109"/>
        <v>32</v>
      </c>
      <c r="P2352" s="5" t="str">
        <f t="shared" si="110"/>
        <v>CONVENIOS ESPECIALES DE TRABAJADORES INDEPENDIENTES</v>
      </c>
      <c r="Q2352" s="5" t="e">
        <f ca="1">IF($H2352="SI", $O2352, _xludf.NA())</f>
        <v>#NAME?</v>
      </c>
      <c r="R2352" s="5">
        <f>IF($H2352="NO",$O2352, _xludf.NA())</f>
        <v>32</v>
      </c>
      <c r="S2352" s="5" t="e">
        <f ca="1">IF($H2352="SI",$N2352, _xludf.NA())</f>
        <v>#NAME?</v>
      </c>
      <c r="T2352" s="5">
        <f>IF($H2352="NO",$N2352, _xludf.NA())</f>
        <v>278030</v>
      </c>
    </row>
    <row r="2353" spans="1:20" x14ac:dyDescent="0.3">
      <c r="A2353">
        <v>2352</v>
      </c>
      <c r="B2353" t="s">
        <v>15</v>
      </c>
      <c r="C2353">
        <v>278035</v>
      </c>
      <c r="D2353" t="s">
        <v>17</v>
      </c>
      <c r="E2353" t="s">
        <v>16</v>
      </c>
      <c r="F2353" t="s">
        <v>12</v>
      </c>
      <c r="G2353" t="s">
        <v>13</v>
      </c>
      <c r="H2353" t="s">
        <v>13</v>
      </c>
      <c r="I2353">
        <v>27</v>
      </c>
      <c r="J2353">
        <f>(moras__2[[#This Row],[EDAD]]-AVERAGE(I:I))/ _xlfn.STDEV.P(I:I)</f>
        <v>-1.052125415346203</v>
      </c>
      <c r="K2353" t="str">
        <f>IF(ABS(moras__2[[#This Row],[Z-Score de edad]])&gt;1.96, "Atípico","Normal")</f>
        <v>Normal</v>
      </c>
      <c r="L2353">
        <f>(moras__2[[#This Row],[SALARIO]]-AVERAGE(C:C)) / _xlfn.STDEV.P(C:C)</f>
        <v>-0.46798537500094889</v>
      </c>
      <c r="M2353" t="str">
        <f>IF(ABS(moras__2[[#This Row],[Z-Score de salario]])&gt;1.96, "Atípico", "Normal")</f>
        <v>Normal</v>
      </c>
      <c r="N2353" s="5">
        <f t="shared" si="108"/>
        <v>278035</v>
      </c>
      <c r="O2353" s="5">
        <f t="shared" si="109"/>
        <v>27</v>
      </c>
      <c r="P2353" s="5" t="str">
        <f t="shared" si="110"/>
        <v>ASEGURADO VOLUNTARIO</v>
      </c>
      <c r="Q2353" s="5" t="e">
        <f ca="1">IF($H2353="SI", $O2353, _xludf.NA())</f>
        <v>#NAME?</v>
      </c>
      <c r="R2353" s="5">
        <f>IF($H2353="NO",$O2353, _xludf.NA())</f>
        <v>27</v>
      </c>
      <c r="S2353" s="5" t="e">
        <f ca="1">IF($H2353="SI",$N2353, _xludf.NA())</f>
        <v>#NAME?</v>
      </c>
      <c r="T2353" s="5">
        <f>IF($H2353="NO",$N2353, _xludf.NA())</f>
        <v>278035</v>
      </c>
    </row>
    <row r="2354" spans="1:20" x14ac:dyDescent="0.3">
      <c r="A2354">
        <v>2353</v>
      </c>
      <c r="B2354" t="s">
        <v>9</v>
      </c>
      <c r="C2354">
        <v>888101.64</v>
      </c>
      <c r="D2354" t="s">
        <v>10</v>
      </c>
      <c r="E2354" t="s">
        <v>11</v>
      </c>
      <c r="F2354" t="s">
        <v>12</v>
      </c>
      <c r="G2354" t="s">
        <v>13</v>
      </c>
      <c r="H2354" t="s">
        <v>13</v>
      </c>
      <c r="I2354">
        <v>30</v>
      </c>
      <c r="J2354">
        <f>(moras__2[[#This Row],[EDAD]]-AVERAGE(I:I))/ _xlfn.STDEV.P(I:I)</f>
        <v>-0.84037823662434652</v>
      </c>
      <c r="K2354" t="str">
        <f>IF(ABS(moras__2[[#This Row],[Z-Score de edad]])&gt;1.96, "Atípico","Normal")</f>
        <v>Normal</v>
      </c>
      <c r="L2354">
        <f>(moras__2[[#This Row],[SALARIO]]-AVERAGE(C:C)) / _xlfn.STDEV.P(C:C)</f>
        <v>0.28432766229595136</v>
      </c>
      <c r="M2354" t="str">
        <f>IF(ABS(moras__2[[#This Row],[Z-Score de salario]])&gt;1.96, "Atípico", "Normal")</f>
        <v>Normal</v>
      </c>
      <c r="N2354" s="5">
        <f t="shared" si="108"/>
        <v>888101.64</v>
      </c>
      <c r="O2354" s="5">
        <f t="shared" si="109"/>
        <v>30</v>
      </c>
      <c r="P2354" s="5" t="str">
        <f t="shared" si="110"/>
        <v>ASALARIADO</v>
      </c>
      <c r="Q2354" s="5" t="e">
        <f ca="1">IF($H2354="SI", $O2354, _xludf.NA())</f>
        <v>#NAME?</v>
      </c>
      <c r="R2354" s="5">
        <f>IF($H2354="NO",$O2354, _xludf.NA())</f>
        <v>30</v>
      </c>
      <c r="S2354" s="5" t="e">
        <f ca="1">IF($H2354="SI",$N2354, _xludf.NA())</f>
        <v>#NAME?</v>
      </c>
      <c r="T2354" s="5">
        <f>IF($H2354="NO",$N2354, _xludf.NA())</f>
        <v>888101.64</v>
      </c>
    </row>
    <row r="2355" spans="1:20" x14ac:dyDescent="0.3">
      <c r="A2355">
        <v>2354</v>
      </c>
      <c r="B2355" t="s">
        <v>15</v>
      </c>
      <c r="C2355">
        <v>417971.20000000001</v>
      </c>
      <c r="D2355" t="s">
        <v>10</v>
      </c>
      <c r="E2355" t="s">
        <v>16</v>
      </c>
      <c r="F2355" t="s">
        <v>12</v>
      </c>
      <c r="G2355" t="s">
        <v>13</v>
      </c>
      <c r="H2355" t="s">
        <v>12</v>
      </c>
      <c r="I2355">
        <v>40</v>
      </c>
      <c r="J2355">
        <f>(moras__2[[#This Row],[EDAD]]-AVERAGE(I:I))/ _xlfn.STDEV.P(I:I)</f>
        <v>-0.13455430755149136</v>
      </c>
      <c r="K2355" t="str">
        <f>IF(ABS(moras__2[[#This Row],[Z-Score de edad]])&gt;1.96, "Atípico","Normal")</f>
        <v>Normal</v>
      </c>
      <c r="L2355">
        <f>(moras__2[[#This Row],[SALARIO]]-AVERAGE(C:C)) / _xlfn.STDEV.P(C:C)</f>
        <v>-0.29542090294624596</v>
      </c>
      <c r="M2355" t="str">
        <f>IF(ABS(moras__2[[#This Row],[Z-Score de salario]])&gt;1.96, "Atípico", "Normal")</f>
        <v>Normal</v>
      </c>
      <c r="N2355" s="5">
        <f t="shared" si="108"/>
        <v>417971.20000000001</v>
      </c>
      <c r="O2355" s="5">
        <f t="shared" si="109"/>
        <v>40</v>
      </c>
      <c r="P2355" s="5" t="str">
        <f t="shared" si="110"/>
        <v>ASALARIADO</v>
      </c>
      <c r="Q2355" s="5">
        <f>IF($H2355="SI", $O2355, _xludf.NA())</f>
        <v>40</v>
      </c>
      <c r="R2355" s="5" t="e">
        <f ca="1">IF($H2355="NO",$O2355, _xludf.NA())</f>
        <v>#NAME?</v>
      </c>
      <c r="S2355" s="5">
        <f>IF($H2355="SI",$N2355, _xludf.NA())</f>
        <v>417971.20000000001</v>
      </c>
      <c r="T2355" s="5" t="e">
        <f ca="1">IF($H2355="NO",$N2355, _xludf.NA())</f>
        <v>#NAME?</v>
      </c>
    </row>
    <row r="2356" spans="1:20" x14ac:dyDescent="0.3">
      <c r="A2356">
        <v>2355</v>
      </c>
      <c r="B2356" t="s">
        <v>15</v>
      </c>
      <c r="C2356">
        <v>380732</v>
      </c>
      <c r="D2356" t="s">
        <v>10</v>
      </c>
      <c r="E2356" t="s">
        <v>11</v>
      </c>
      <c r="F2356" t="s">
        <v>12</v>
      </c>
      <c r="G2356" t="s">
        <v>13</v>
      </c>
      <c r="H2356" t="s">
        <v>12</v>
      </c>
      <c r="I2356">
        <v>55</v>
      </c>
      <c r="J2356">
        <f>(moras__2[[#This Row],[EDAD]]-AVERAGE(I:I))/ _xlfn.STDEV.P(I:I)</f>
        <v>0.92418158605779133</v>
      </c>
      <c r="K2356" t="str">
        <f>IF(ABS(moras__2[[#This Row],[Z-Score de edad]])&gt;1.96, "Atípico","Normal")</f>
        <v>Normal</v>
      </c>
      <c r="L2356">
        <f>(moras__2[[#This Row],[SALARIO]]-AVERAGE(C:C)) / _xlfn.STDEV.P(C:C)</f>
        <v>-0.34134299378292365</v>
      </c>
      <c r="M2356" t="str">
        <f>IF(ABS(moras__2[[#This Row],[Z-Score de salario]])&gt;1.96, "Atípico", "Normal")</f>
        <v>Normal</v>
      </c>
      <c r="N2356" s="5">
        <f t="shared" si="108"/>
        <v>380732</v>
      </c>
      <c r="O2356" s="5">
        <f t="shared" si="109"/>
        <v>55</v>
      </c>
      <c r="P2356" s="5" t="str">
        <f t="shared" si="110"/>
        <v>ASALARIADO</v>
      </c>
      <c r="Q2356" s="5">
        <f>IF($H2356="SI", $O2356, _xludf.NA())</f>
        <v>55</v>
      </c>
      <c r="R2356" s="5" t="e">
        <f ca="1">IF($H2356="NO",$O2356, _xludf.NA())</f>
        <v>#NAME?</v>
      </c>
      <c r="S2356" s="5">
        <f>IF($H2356="SI",$N2356, _xludf.NA())</f>
        <v>380732</v>
      </c>
      <c r="T2356" s="5" t="e">
        <f ca="1">IF($H2356="NO",$N2356, _xludf.NA())</f>
        <v>#NAME?</v>
      </c>
    </row>
    <row r="2357" spans="1:20" x14ac:dyDescent="0.3">
      <c r="A2357">
        <v>2356</v>
      </c>
      <c r="B2357" t="s">
        <v>9</v>
      </c>
      <c r="C2357">
        <v>3173069.67</v>
      </c>
      <c r="D2357" t="s">
        <v>10</v>
      </c>
      <c r="E2357" t="s">
        <v>11</v>
      </c>
      <c r="F2357" t="s">
        <v>12</v>
      </c>
      <c r="G2357" t="s">
        <v>13</v>
      </c>
      <c r="H2357" t="s">
        <v>13</v>
      </c>
      <c r="I2357">
        <v>54</v>
      </c>
      <c r="J2357">
        <f>(moras__2[[#This Row],[EDAD]]-AVERAGE(I:I))/ _xlfn.STDEV.P(I:I)</f>
        <v>0.85359919315050581</v>
      </c>
      <c r="K2357" t="str">
        <f>IF(ABS(moras__2[[#This Row],[Z-Score de edad]])&gt;1.96, "Atípico","Normal")</f>
        <v>Normal</v>
      </c>
      <c r="L2357">
        <f>(moras__2[[#This Row],[SALARIO]]-AVERAGE(C:C)) / _xlfn.STDEV.P(C:C)</f>
        <v>3.1020710464869219</v>
      </c>
      <c r="M2357" t="str">
        <f>IF(ABS(moras__2[[#This Row],[Z-Score de salario]])&gt;1.96, "Atípico", "Normal")</f>
        <v>Atípico</v>
      </c>
      <c r="N2357" s="5">
        <f t="shared" si="108"/>
        <v>3173069.67</v>
      </c>
      <c r="O2357" s="5">
        <f t="shared" si="109"/>
        <v>54</v>
      </c>
      <c r="P2357" s="5" t="str">
        <f t="shared" si="110"/>
        <v>ASALARIADO</v>
      </c>
      <c r="Q2357" s="5" t="e">
        <f ca="1">IF($H2357="SI", $O2357, _xludf.NA())</f>
        <v>#NAME?</v>
      </c>
      <c r="R2357" s="5">
        <f>IF($H2357="NO",$O2357, _xludf.NA())</f>
        <v>54</v>
      </c>
      <c r="S2357" s="5" t="e">
        <f ca="1">IF($H2357="SI",$N2357, _xludf.NA())</f>
        <v>#NAME?</v>
      </c>
      <c r="T2357" s="5">
        <f>IF($H2357="NO",$N2357, _xludf.NA())</f>
        <v>3173069.67</v>
      </c>
    </row>
    <row r="2358" spans="1:20" x14ac:dyDescent="0.3">
      <c r="A2358">
        <v>2357</v>
      </c>
      <c r="B2358" t="s">
        <v>15</v>
      </c>
      <c r="C2358">
        <v>355000</v>
      </c>
      <c r="D2358" t="s">
        <v>18</v>
      </c>
      <c r="E2358" t="s">
        <v>16</v>
      </c>
      <c r="F2358" t="s">
        <v>12</v>
      </c>
      <c r="G2358" t="s">
        <v>13</v>
      </c>
      <c r="H2358" t="s">
        <v>12</v>
      </c>
      <c r="I2358">
        <v>28</v>
      </c>
      <c r="J2358">
        <f>(moras__2[[#This Row],[EDAD]]-AVERAGE(I:I))/ _xlfn.STDEV.P(I:I)</f>
        <v>-0.98154302243891756</v>
      </c>
      <c r="K2358" t="str">
        <f>IF(ABS(moras__2[[#This Row],[Z-Score de edad]])&gt;1.96, "Atípico","Normal")</f>
        <v>Normal</v>
      </c>
      <c r="L2358">
        <f>(moras__2[[#This Row],[SALARIO]]-AVERAGE(C:C)) / _xlfn.STDEV.P(C:C)</f>
        <v>-0.37307480438598145</v>
      </c>
      <c r="M2358" t="str">
        <f>IF(ABS(moras__2[[#This Row],[Z-Score de salario]])&gt;1.96, "Atípico", "Normal")</f>
        <v>Normal</v>
      </c>
      <c r="N2358" s="5">
        <f t="shared" si="108"/>
        <v>355000</v>
      </c>
      <c r="O2358" s="5">
        <f t="shared" si="109"/>
        <v>28</v>
      </c>
      <c r="P2358" s="5" t="str">
        <f t="shared" si="110"/>
        <v>TRABAJADOR INDEPENDIENTE</v>
      </c>
      <c r="Q2358" s="5">
        <f>IF($H2358="SI", $O2358, _xludf.NA())</f>
        <v>28</v>
      </c>
      <c r="R2358" s="5" t="e">
        <f ca="1">IF($H2358="NO",$O2358, _xludf.NA())</f>
        <v>#NAME?</v>
      </c>
      <c r="S2358" s="5">
        <f>IF($H2358="SI",$N2358, _xludf.NA())</f>
        <v>355000</v>
      </c>
      <c r="T2358" s="5" t="e">
        <f ca="1">IF($H2358="NO",$N2358, _xludf.NA())</f>
        <v>#NAME?</v>
      </c>
    </row>
    <row r="2359" spans="1:20" x14ac:dyDescent="0.3">
      <c r="A2359">
        <v>2358</v>
      </c>
      <c r="B2359" t="s">
        <v>9</v>
      </c>
      <c r="C2359">
        <v>563202</v>
      </c>
      <c r="D2359" t="s">
        <v>10</v>
      </c>
      <c r="E2359" t="s">
        <v>16</v>
      </c>
      <c r="F2359" t="s">
        <v>12</v>
      </c>
      <c r="G2359" t="s">
        <v>13</v>
      </c>
      <c r="H2359" t="s">
        <v>13</v>
      </c>
      <c r="I2359">
        <v>37</v>
      </c>
      <c r="J2359">
        <f>(moras__2[[#This Row],[EDAD]]-AVERAGE(I:I))/ _xlfn.STDEV.P(I:I)</f>
        <v>-0.34630148627334789</v>
      </c>
      <c r="K2359" t="str">
        <f>IF(ABS(moras__2[[#This Row],[Z-Score de edad]])&gt;1.96, "Atípico","Normal")</f>
        <v>Normal</v>
      </c>
      <c r="L2359">
        <f>(moras__2[[#This Row],[SALARIO]]-AVERAGE(C:C)) / _xlfn.STDEV.P(C:C)</f>
        <v>-0.11632731366711632</v>
      </c>
      <c r="M2359" t="str">
        <f>IF(ABS(moras__2[[#This Row],[Z-Score de salario]])&gt;1.96, "Atípico", "Normal")</f>
        <v>Normal</v>
      </c>
      <c r="N2359" s="5">
        <f t="shared" si="108"/>
        <v>563202</v>
      </c>
      <c r="O2359" s="5">
        <f t="shared" si="109"/>
        <v>37</v>
      </c>
      <c r="P2359" s="5" t="str">
        <f t="shared" si="110"/>
        <v>ASALARIADO</v>
      </c>
      <c r="Q2359" s="5" t="e">
        <f ca="1">IF($H2359="SI", $O2359, _xludf.NA())</f>
        <v>#NAME?</v>
      </c>
      <c r="R2359" s="5">
        <f>IF($H2359="NO",$O2359, _xludf.NA())</f>
        <v>37</v>
      </c>
      <c r="S2359" s="5" t="e">
        <f ca="1">IF($H2359="SI",$N2359, _xludf.NA())</f>
        <v>#NAME?</v>
      </c>
      <c r="T2359" s="5">
        <f>IF($H2359="NO",$N2359, _xludf.NA())</f>
        <v>563202</v>
      </c>
    </row>
    <row r="2360" spans="1:20" x14ac:dyDescent="0.3">
      <c r="A2360">
        <v>2359</v>
      </c>
      <c r="B2360" t="s">
        <v>9</v>
      </c>
      <c r="C2360">
        <v>299647</v>
      </c>
      <c r="D2360" t="s">
        <v>17</v>
      </c>
      <c r="E2360" t="s">
        <v>16</v>
      </c>
      <c r="F2360" t="s">
        <v>12</v>
      </c>
      <c r="G2360" t="s">
        <v>13</v>
      </c>
      <c r="H2360" t="s">
        <v>13</v>
      </c>
      <c r="I2360">
        <v>74</v>
      </c>
      <c r="J2360">
        <f>(moras__2[[#This Row],[EDAD]]-AVERAGE(I:I))/ _xlfn.STDEV.P(I:I)</f>
        <v>2.2652470512962162</v>
      </c>
      <c r="K2360" t="str">
        <f>IF(ABS(moras__2[[#This Row],[Z-Score de edad]])&gt;1.96, "Atípico","Normal")</f>
        <v>Atípico</v>
      </c>
      <c r="L2360">
        <f>(moras__2[[#This Row],[SALARIO]]-AVERAGE(C:C)) / _xlfn.STDEV.P(C:C)</f>
        <v>-0.44133420561056785</v>
      </c>
      <c r="M2360" t="str">
        <f>IF(ABS(moras__2[[#This Row],[Z-Score de salario]])&gt;1.96, "Atípico", "Normal")</f>
        <v>Normal</v>
      </c>
      <c r="N2360" s="5">
        <f t="shared" si="108"/>
        <v>299647</v>
      </c>
      <c r="O2360" s="5">
        <f t="shared" si="109"/>
        <v>74</v>
      </c>
      <c r="P2360" s="5" t="str">
        <f t="shared" si="110"/>
        <v>ASEGURADO VOLUNTARIO</v>
      </c>
      <c r="Q2360" s="5" t="e">
        <f ca="1">IF($H2360="SI", $O2360, _xludf.NA())</f>
        <v>#NAME?</v>
      </c>
      <c r="R2360" s="5">
        <f>IF($H2360="NO",$O2360, _xludf.NA())</f>
        <v>74</v>
      </c>
      <c r="S2360" s="5" t="e">
        <f ca="1">IF($H2360="SI",$N2360, _xludf.NA())</f>
        <v>#NAME?</v>
      </c>
      <c r="T2360" s="5">
        <f>IF($H2360="NO",$N2360, _xludf.NA())</f>
        <v>299647</v>
      </c>
    </row>
    <row r="2361" spans="1:20" x14ac:dyDescent="0.3">
      <c r="A2361">
        <v>2360</v>
      </c>
      <c r="B2361" t="s">
        <v>9</v>
      </c>
      <c r="C2361">
        <v>564955.81999999995</v>
      </c>
      <c r="D2361" t="s">
        <v>10</v>
      </c>
      <c r="E2361" t="s">
        <v>16</v>
      </c>
      <c r="F2361" t="s">
        <v>12</v>
      </c>
      <c r="G2361" t="s">
        <v>13</v>
      </c>
      <c r="H2361" t="s">
        <v>13</v>
      </c>
      <c r="I2361">
        <v>60</v>
      </c>
      <c r="J2361">
        <f>(moras__2[[#This Row],[EDAD]]-AVERAGE(I:I))/ _xlfn.STDEV.P(I:I)</f>
        <v>1.2770935505942189</v>
      </c>
      <c r="K2361" t="str">
        <f>IF(ABS(moras__2[[#This Row],[Z-Score de edad]])&gt;1.96, "Atípico","Normal")</f>
        <v>Normal</v>
      </c>
      <c r="L2361">
        <f>(moras__2[[#This Row],[SALARIO]]-AVERAGE(C:C)) / _xlfn.STDEV.P(C:C)</f>
        <v>-0.11416456362546185</v>
      </c>
      <c r="M2361" t="str">
        <f>IF(ABS(moras__2[[#This Row],[Z-Score de salario]])&gt;1.96, "Atípico", "Normal")</f>
        <v>Normal</v>
      </c>
      <c r="N2361" s="5">
        <f t="shared" si="108"/>
        <v>564955.81999999995</v>
      </c>
      <c r="O2361" s="5">
        <f t="shared" si="109"/>
        <v>60</v>
      </c>
      <c r="P2361" s="5" t="str">
        <f t="shared" si="110"/>
        <v>ASALARIADO</v>
      </c>
      <c r="Q2361" s="5" t="e">
        <f ca="1">IF($H2361="SI", $O2361, _xludf.NA())</f>
        <v>#NAME?</v>
      </c>
      <c r="R2361" s="5">
        <f>IF($H2361="NO",$O2361, _xludf.NA())</f>
        <v>60</v>
      </c>
      <c r="S2361" s="5" t="e">
        <f ca="1">IF($H2361="SI",$N2361, _xludf.NA())</f>
        <v>#NAME?</v>
      </c>
      <c r="T2361" s="5">
        <f>IF($H2361="NO",$N2361, _xludf.NA())</f>
        <v>564955.81999999995</v>
      </c>
    </row>
    <row r="2362" spans="1:20" x14ac:dyDescent="0.3">
      <c r="A2362">
        <v>2361</v>
      </c>
      <c r="B2362" t="s">
        <v>9</v>
      </c>
      <c r="C2362">
        <v>326749</v>
      </c>
      <c r="D2362" t="s">
        <v>18</v>
      </c>
      <c r="E2362" t="s">
        <v>16</v>
      </c>
      <c r="F2362" t="s">
        <v>12</v>
      </c>
      <c r="G2362" t="s">
        <v>13</v>
      </c>
      <c r="H2362" t="s">
        <v>12</v>
      </c>
      <c r="I2362">
        <v>52</v>
      </c>
      <c r="J2362">
        <f>(moras__2[[#This Row],[EDAD]]-AVERAGE(I:I))/ _xlfn.STDEV.P(I:I)</f>
        <v>0.71243440733593477</v>
      </c>
      <c r="K2362" t="str">
        <f>IF(ABS(moras__2[[#This Row],[Z-Score de edad]])&gt;1.96, "Atípico","Normal")</f>
        <v>Normal</v>
      </c>
      <c r="L2362">
        <f>(moras__2[[#This Row],[SALARIO]]-AVERAGE(C:C)) / _xlfn.STDEV.P(C:C)</f>
        <v>-0.40791295848776077</v>
      </c>
      <c r="M2362" t="str">
        <f>IF(ABS(moras__2[[#This Row],[Z-Score de salario]])&gt;1.96, "Atípico", "Normal")</f>
        <v>Normal</v>
      </c>
      <c r="N2362" s="5">
        <f t="shared" si="108"/>
        <v>326749</v>
      </c>
      <c r="O2362" s="5">
        <f t="shared" si="109"/>
        <v>52</v>
      </c>
      <c r="P2362" s="5" t="str">
        <f t="shared" si="110"/>
        <v>TRABAJADOR INDEPENDIENTE</v>
      </c>
      <c r="Q2362" s="5">
        <f>IF($H2362="SI", $O2362, _xludf.NA())</f>
        <v>52</v>
      </c>
      <c r="R2362" s="5" t="e">
        <f ca="1">IF($H2362="NO",$O2362, _xludf.NA())</f>
        <v>#NAME?</v>
      </c>
      <c r="S2362" s="5">
        <f>IF($H2362="SI",$N2362, _xludf.NA())</f>
        <v>326749</v>
      </c>
      <c r="T2362" s="5" t="e">
        <f ca="1">IF($H2362="NO",$N2362, _xludf.NA())</f>
        <v>#NAME?</v>
      </c>
    </row>
    <row r="2363" spans="1:20" x14ac:dyDescent="0.3">
      <c r="A2363">
        <v>2362</v>
      </c>
      <c r="B2363" t="s">
        <v>9</v>
      </c>
      <c r="C2363">
        <v>2190000</v>
      </c>
      <c r="D2363" t="s">
        <v>10</v>
      </c>
      <c r="E2363" t="s">
        <v>16</v>
      </c>
      <c r="F2363" t="s">
        <v>12</v>
      </c>
      <c r="G2363" t="s">
        <v>13</v>
      </c>
      <c r="H2363" t="s">
        <v>13</v>
      </c>
      <c r="I2363">
        <v>59</v>
      </c>
      <c r="J2363">
        <f>(moras__2[[#This Row],[EDAD]]-AVERAGE(I:I))/ _xlfn.STDEV.P(I:I)</f>
        <v>1.2065111576869334</v>
      </c>
      <c r="K2363" t="str">
        <f>IF(ABS(moras__2[[#This Row],[Z-Score de edad]])&gt;1.96, "Atípico","Normal")</f>
        <v>Normal</v>
      </c>
      <c r="L2363">
        <f>(moras__2[[#This Row],[SALARIO]]-AVERAGE(C:C)) / _xlfn.STDEV.P(C:C)</f>
        <v>1.8897835998037837</v>
      </c>
      <c r="M2363" t="str">
        <f>IF(ABS(moras__2[[#This Row],[Z-Score de salario]])&gt;1.96, "Atípico", "Normal")</f>
        <v>Normal</v>
      </c>
      <c r="N2363" s="5">
        <f t="shared" si="108"/>
        <v>2190000</v>
      </c>
      <c r="O2363" s="5">
        <f t="shared" si="109"/>
        <v>59</v>
      </c>
      <c r="P2363" s="5" t="str">
        <f t="shared" si="110"/>
        <v>ASALARIADO</v>
      </c>
      <c r="Q2363" s="5" t="e">
        <f ca="1">IF($H2363="SI", $O2363, _xludf.NA())</f>
        <v>#NAME?</v>
      </c>
      <c r="R2363" s="5">
        <f>IF($H2363="NO",$O2363, _xludf.NA())</f>
        <v>59</v>
      </c>
      <c r="S2363" s="5" t="e">
        <f ca="1">IF($H2363="SI",$N2363, _xludf.NA())</f>
        <v>#NAME?</v>
      </c>
      <c r="T2363" s="5">
        <f>IF($H2363="NO",$N2363, _xludf.NA())</f>
        <v>2190000</v>
      </c>
    </row>
    <row r="2364" spans="1:20" x14ac:dyDescent="0.3">
      <c r="A2364">
        <v>2363</v>
      </c>
      <c r="B2364" t="s">
        <v>15</v>
      </c>
      <c r="C2364">
        <v>1248185</v>
      </c>
      <c r="D2364" t="s">
        <v>10</v>
      </c>
      <c r="E2364" t="s">
        <v>11</v>
      </c>
      <c r="F2364" t="s">
        <v>12</v>
      </c>
      <c r="G2364" t="s">
        <v>13</v>
      </c>
      <c r="H2364" t="s">
        <v>12</v>
      </c>
      <c r="I2364">
        <v>60</v>
      </c>
      <c r="J2364">
        <f>(moras__2[[#This Row],[EDAD]]-AVERAGE(I:I))/ _xlfn.STDEV.P(I:I)</f>
        <v>1.2770935505942189</v>
      </c>
      <c r="K2364" t="str">
        <f>IF(ABS(moras__2[[#This Row],[Z-Score de edad]])&gt;1.96, "Atípico","Normal")</f>
        <v>Normal</v>
      </c>
      <c r="L2364">
        <f>(moras__2[[#This Row],[SALARIO]]-AVERAGE(C:C)) / _xlfn.STDEV.P(C:C)</f>
        <v>0.72836998239670814</v>
      </c>
      <c r="M2364" t="str">
        <f>IF(ABS(moras__2[[#This Row],[Z-Score de salario]])&gt;1.96, "Atípico", "Normal")</f>
        <v>Normal</v>
      </c>
      <c r="N2364" s="5">
        <f t="shared" si="108"/>
        <v>1248185</v>
      </c>
      <c r="O2364" s="5">
        <f t="shared" si="109"/>
        <v>60</v>
      </c>
      <c r="P2364" s="5" t="str">
        <f t="shared" si="110"/>
        <v>ASALARIADO</v>
      </c>
      <c r="Q2364" s="5">
        <f>IF($H2364="SI", $O2364, _xludf.NA())</f>
        <v>60</v>
      </c>
      <c r="R2364" s="5" t="e">
        <f ca="1">IF($H2364="NO",$O2364, _xludf.NA())</f>
        <v>#NAME?</v>
      </c>
      <c r="S2364" s="5">
        <f>IF($H2364="SI",$N2364, _xludf.NA())</f>
        <v>1248185</v>
      </c>
      <c r="T2364" s="5" t="e">
        <f ca="1">IF($H2364="NO",$N2364, _xludf.NA())</f>
        <v>#NAME?</v>
      </c>
    </row>
    <row r="2365" spans="1:20" x14ac:dyDescent="0.3">
      <c r="A2365">
        <v>2364</v>
      </c>
      <c r="B2365" t="s">
        <v>15</v>
      </c>
      <c r="C2365">
        <v>360000</v>
      </c>
      <c r="D2365" t="s">
        <v>10</v>
      </c>
      <c r="E2365" t="s">
        <v>16</v>
      </c>
      <c r="F2365" t="s">
        <v>12</v>
      </c>
      <c r="G2365" t="s">
        <v>13</v>
      </c>
      <c r="H2365" t="s">
        <v>13</v>
      </c>
      <c r="I2365">
        <v>27</v>
      </c>
      <c r="J2365">
        <f>(moras__2[[#This Row],[EDAD]]-AVERAGE(I:I))/ _xlfn.STDEV.P(I:I)</f>
        <v>-1.052125415346203</v>
      </c>
      <c r="K2365" t="str">
        <f>IF(ABS(moras__2[[#This Row],[Z-Score de edad]])&gt;1.96, "Atípico","Normal")</f>
        <v>Normal</v>
      </c>
      <c r="L2365">
        <f>(moras__2[[#This Row],[SALARIO]]-AVERAGE(C:C)) / _xlfn.STDEV.P(C:C)</f>
        <v>-0.36690897767156788</v>
      </c>
      <c r="M2365" t="str">
        <f>IF(ABS(moras__2[[#This Row],[Z-Score de salario]])&gt;1.96, "Atípico", "Normal")</f>
        <v>Normal</v>
      </c>
      <c r="N2365" s="5">
        <f t="shared" si="108"/>
        <v>360000</v>
      </c>
      <c r="O2365" s="5">
        <f t="shared" si="109"/>
        <v>27</v>
      </c>
      <c r="P2365" s="5" t="str">
        <f t="shared" si="110"/>
        <v>ASALARIADO</v>
      </c>
      <c r="Q2365" s="5" t="e">
        <f ca="1">IF($H2365="SI", $O2365, _xludf.NA())</f>
        <v>#NAME?</v>
      </c>
      <c r="R2365" s="5">
        <f>IF($H2365="NO",$O2365, _xludf.NA())</f>
        <v>27</v>
      </c>
      <c r="S2365" s="5" t="e">
        <f ca="1">IF($H2365="SI",$N2365, _xludf.NA())</f>
        <v>#NAME?</v>
      </c>
      <c r="T2365" s="5">
        <f>IF($H2365="NO",$N2365, _xludf.NA())</f>
        <v>360000</v>
      </c>
    </row>
    <row r="2366" spans="1:20" x14ac:dyDescent="0.3">
      <c r="A2366">
        <v>2365</v>
      </c>
      <c r="B2366" t="s">
        <v>9</v>
      </c>
      <c r="C2366">
        <v>190000</v>
      </c>
      <c r="D2366" t="s">
        <v>10</v>
      </c>
      <c r="E2366" t="s">
        <v>16</v>
      </c>
      <c r="F2366" t="s">
        <v>12</v>
      </c>
      <c r="G2366" t="s">
        <v>13</v>
      </c>
      <c r="H2366" t="s">
        <v>12</v>
      </c>
      <c r="I2366">
        <v>45</v>
      </c>
      <c r="J2366">
        <f>(moras__2[[#This Row],[EDAD]]-AVERAGE(I:I))/ _xlfn.STDEV.P(I:I)</f>
        <v>0.2183576569849362</v>
      </c>
      <c r="K2366" t="str">
        <f>IF(ABS(moras__2[[#This Row],[Z-Score de edad]])&gt;1.96, "Atípico","Normal")</f>
        <v>Normal</v>
      </c>
      <c r="L2366">
        <f>(moras__2[[#This Row],[SALARIO]]-AVERAGE(C:C)) / _xlfn.STDEV.P(C:C)</f>
        <v>-0.57654708596162785</v>
      </c>
      <c r="M2366" t="str">
        <f>IF(ABS(moras__2[[#This Row],[Z-Score de salario]])&gt;1.96, "Atípico", "Normal")</f>
        <v>Normal</v>
      </c>
      <c r="N2366" s="5">
        <f t="shared" si="108"/>
        <v>190000</v>
      </c>
      <c r="O2366" s="5">
        <f t="shared" si="109"/>
        <v>45</v>
      </c>
      <c r="P2366" s="5" t="str">
        <f t="shared" si="110"/>
        <v>ASALARIADO</v>
      </c>
      <c r="Q2366" s="5">
        <f>IF($H2366="SI", $O2366, _xludf.NA())</f>
        <v>45</v>
      </c>
      <c r="R2366" s="5" t="e">
        <f ca="1">IF($H2366="NO",$O2366, _xludf.NA())</f>
        <v>#NAME?</v>
      </c>
      <c r="S2366" s="5">
        <f>IF($H2366="SI",$N2366, _xludf.NA())</f>
        <v>190000</v>
      </c>
      <c r="T2366" s="5" t="e">
        <f ca="1">IF($H2366="NO",$N2366, _xludf.NA())</f>
        <v>#NAME?</v>
      </c>
    </row>
    <row r="2367" spans="1:20" x14ac:dyDescent="0.3">
      <c r="A2367">
        <v>2366</v>
      </c>
      <c r="B2367" t="s">
        <v>15</v>
      </c>
      <c r="C2367">
        <v>1287284</v>
      </c>
      <c r="D2367" t="s">
        <v>10</v>
      </c>
      <c r="E2367" t="s">
        <v>11</v>
      </c>
      <c r="F2367" t="s">
        <v>12</v>
      </c>
      <c r="G2367" t="s">
        <v>13</v>
      </c>
      <c r="H2367" t="s">
        <v>13</v>
      </c>
      <c r="I2367">
        <v>37</v>
      </c>
      <c r="J2367">
        <f>(moras__2[[#This Row],[EDAD]]-AVERAGE(I:I))/ _xlfn.STDEV.P(I:I)</f>
        <v>-0.34630148627334789</v>
      </c>
      <c r="K2367" t="str">
        <f>IF(ABS(moras__2[[#This Row],[Z-Score de edad]])&gt;1.96, "Atípico","Normal")</f>
        <v>Normal</v>
      </c>
      <c r="L2367">
        <f>(moras__2[[#This Row],[SALARIO]]-AVERAGE(C:C)) / _xlfn.STDEV.P(C:C)</f>
        <v>0.77658551413807908</v>
      </c>
      <c r="M2367" t="str">
        <f>IF(ABS(moras__2[[#This Row],[Z-Score de salario]])&gt;1.96, "Atípico", "Normal")</f>
        <v>Normal</v>
      </c>
      <c r="N2367" s="5">
        <f t="shared" si="108"/>
        <v>1287284</v>
      </c>
      <c r="O2367" s="5">
        <f t="shared" si="109"/>
        <v>37</v>
      </c>
      <c r="P2367" s="5" t="str">
        <f t="shared" si="110"/>
        <v>ASALARIADO</v>
      </c>
      <c r="Q2367" s="5" t="e">
        <f ca="1">IF($H2367="SI", $O2367, _xludf.NA())</f>
        <v>#NAME?</v>
      </c>
      <c r="R2367" s="5">
        <f>IF($H2367="NO",$O2367, _xludf.NA())</f>
        <v>37</v>
      </c>
      <c r="S2367" s="5" t="e">
        <f ca="1">IF($H2367="SI",$N2367, _xludf.NA())</f>
        <v>#NAME?</v>
      </c>
      <c r="T2367" s="5">
        <f>IF($H2367="NO",$N2367, _xludf.NA())</f>
        <v>1287284</v>
      </c>
    </row>
    <row r="2368" spans="1:20" x14ac:dyDescent="0.3">
      <c r="A2368">
        <v>2367</v>
      </c>
      <c r="B2368" t="s">
        <v>9</v>
      </c>
      <c r="C2368">
        <v>1161697.8500000001</v>
      </c>
      <c r="D2368" t="s">
        <v>10</v>
      </c>
      <c r="E2368" t="s">
        <v>11</v>
      </c>
      <c r="F2368" t="s">
        <v>12</v>
      </c>
      <c r="G2368" t="s">
        <v>13</v>
      </c>
      <c r="H2368" t="s">
        <v>13</v>
      </c>
      <c r="I2368">
        <v>41</v>
      </c>
      <c r="J2368">
        <f>(moras__2[[#This Row],[EDAD]]-AVERAGE(I:I))/ _xlfn.STDEV.P(I:I)</f>
        <v>-6.397191464420586E-2</v>
      </c>
      <c r="K2368" t="str">
        <f>IF(ABS(moras__2[[#This Row],[Z-Score de edad]])&gt;1.96, "Atípico","Normal")</f>
        <v>Normal</v>
      </c>
      <c r="L2368">
        <f>(moras__2[[#This Row],[SALARIO]]-AVERAGE(C:C)) / _xlfn.STDEV.P(C:C)</f>
        <v>0.62171702641201021</v>
      </c>
      <c r="M2368" t="str">
        <f>IF(ABS(moras__2[[#This Row],[Z-Score de salario]])&gt;1.96, "Atípico", "Normal")</f>
        <v>Normal</v>
      </c>
      <c r="N2368" s="5">
        <f t="shared" si="108"/>
        <v>1161697.8500000001</v>
      </c>
      <c r="O2368" s="5">
        <f t="shared" si="109"/>
        <v>41</v>
      </c>
      <c r="P2368" s="5" t="str">
        <f t="shared" si="110"/>
        <v>ASALARIADO</v>
      </c>
      <c r="Q2368" s="5" t="e">
        <f ca="1">IF($H2368="SI", $O2368, _xludf.NA())</f>
        <v>#NAME?</v>
      </c>
      <c r="R2368" s="5">
        <f>IF($H2368="NO",$O2368, _xludf.NA())</f>
        <v>41</v>
      </c>
      <c r="S2368" s="5" t="e">
        <f ca="1">IF($H2368="SI",$N2368, _xludf.NA())</f>
        <v>#NAME?</v>
      </c>
      <c r="T2368" s="5">
        <f>IF($H2368="NO",$N2368, _xludf.NA())</f>
        <v>1161697.8500000001</v>
      </c>
    </row>
    <row r="2369" spans="1:20" x14ac:dyDescent="0.3">
      <c r="A2369">
        <v>2368</v>
      </c>
      <c r="B2369" t="s">
        <v>9</v>
      </c>
      <c r="C2369">
        <v>520000</v>
      </c>
      <c r="D2369" t="s">
        <v>10</v>
      </c>
      <c r="E2369" t="s">
        <v>16</v>
      </c>
      <c r="F2369" t="s">
        <v>12</v>
      </c>
      <c r="G2369" t="s">
        <v>13</v>
      </c>
      <c r="H2369" t="s">
        <v>12</v>
      </c>
      <c r="I2369">
        <v>62</v>
      </c>
      <c r="J2369">
        <f>(moras__2[[#This Row],[EDAD]]-AVERAGE(I:I))/ _xlfn.STDEV.P(I:I)</f>
        <v>1.41825833640879</v>
      </c>
      <c r="K2369" t="str">
        <f>IF(ABS(moras__2[[#This Row],[Z-Score de edad]])&gt;1.96, "Atípico","Normal")</f>
        <v>Normal</v>
      </c>
      <c r="L2369">
        <f>(moras__2[[#This Row],[SALARIO]]-AVERAGE(C:C)) / _xlfn.STDEV.P(C:C)</f>
        <v>-0.16960252281033497</v>
      </c>
      <c r="M2369" t="str">
        <f>IF(ABS(moras__2[[#This Row],[Z-Score de salario]])&gt;1.96, "Atípico", "Normal")</f>
        <v>Normal</v>
      </c>
      <c r="N2369" s="5">
        <f t="shared" si="108"/>
        <v>520000</v>
      </c>
      <c r="O2369" s="5">
        <f t="shared" si="109"/>
        <v>62</v>
      </c>
      <c r="P2369" s="5" t="str">
        <f t="shared" si="110"/>
        <v>ASALARIADO</v>
      </c>
      <c r="Q2369" s="5">
        <f>IF($H2369="SI", $O2369, _xludf.NA())</f>
        <v>62</v>
      </c>
      <c r="R2369" s="5" t="e">
        <f ca="1">IF($H2369="NO",$O2369, _xludf.NA())</f>
        <v>#NAME?</v>
      </c>
      <c r="S2369" s="5">
        <f>IF($H2369="SI",$N2369, _xludf.NA())</f>
        <v>520000</v>
      </c>
      <c r="T2369" s="5" t="e">
        <f ca="1">IF($H2369="NO",$N2369, _xludf.NA())</f>
        <v>#NAME?</v>
      </c>
    </row>
    <row r="2370" spans="1:20" x14ac:dyDescent="0.3">
      <c r="A2370">
        <v>2369</v>
      </c>
      <c r="B2370" t="s">
        <v>9</v>
      </c>
      <c r="C2370">
        <v>1459164</v>
      </c>
      <c r="D2370" t="s">
        <v>10</v>
      </c>
      <c r="E2370" t="s">
        <v>16</v>
      </c>
      <c r="F2370" t="s">
        <v>12</v>
      </c>
      <c r="G2370" t="s">
        <v>13</v>
      </c>
      <c r="H2370" t="s">
        <v>13</v>
      </c>
      <c r="I2370">
        <v>55</v>
      </c>
      <c r="J2370">
        <f>(moras__2[[#This Row],[EDAD]]-AVERAGE(I:I))/ _xlfn.STDEV.P(I:I)</f>
        <v>0.92418158605779133</v>
      </c>
      <c r="K2370" t="str">
        <f>IF(ABS(moras__2[[#This Row],[Z-Score de edad]])&gt;1.96, "Atípico","Normal")</f>
        <v>Normal</v>
      </c>
      <c r="L2370">
        <f>(moras__2[[#This Row],[SALARIO]]-AVERAGE(C:C)) / _xlfn.STDEV.P(C:C)</f>
        <v>0.9885419732727585</v>
      </c>
      <c r="M2370" t="str">
        <f>IF(ABS(moras__2[[#This Row],[Z-Score de salario]])&gt;1.96, "Atípico", "Normal")</f>
        <v>Normal</v>
      </c>
      <c r="N2370" s="5">
        <f t="shared" si="108"/>
        <v>1459164</v>
      </c>
      <c r="O2370" s="5">
        <f t="shared" si="109"/>
        <v>55</v>
      </c>
      <c r="P2370" s="5" t="str">
        <f t="shared" si="110"/>
        <v>ASALARIADO</v>
      </c>
      <c r="Q2370" s="5" t="e">
        <f ca="1">IF($H2370="SI", $O2370, _xludf.NA())</f>
        <v>#NAME?</v>
      </c>
      <c r="R2370" s="5">
        <f>IF($H2370="NO",$O2370, _xludf.NA())</f>
        <v>55</v>
      </c>
      <c r="S2370" s="5" t="e">
        <f ca="1">IF($H2370="SI",$N2370, _xludf.NA())</f>
        <v>#NAME?</v>
      </c>
      <c r="T2370" s="5">
        <f>IF($H2370="NO",$N2370, _xludf.NA())</f>
        <v>1459164</v>
      </c>
    </row>
    <row r="2371" spans="1:20" x14ac:dyDescent="0.3">
      <c r="A2371">
        <v>2370</v>
      </c>
      <c r="B2371" t="s">
        <v>9</v>
      </c>
      <c r="C2371">
        <v>785103.77</v>
      </c>
      <c r="D2371" t="s">
        <v>10</v>
      </c>
      <c r="E2371" t="s">
        <v>16</v>
      </c>
      <c r="F2371" t="s">
        <v>12</v>
      </c>
      <c r="G2371" t="s">
        <v>13</v>
      </c>
      <c r="H2371" t="s">
        <v>13</v>
      </c>
      <c r="I2371">
        <v>49</v>
      </c>
      <c r="J2371">
        <f>(moras__2[[#This Row],[EDAD]]-AVERAGE(I:I))/ _xlfn.STDEV.P(I:I)</f>
        <v>0.50068722861407822</v>
      </c>
      <c r="K2371" t="str">
        <f>IF(ABS(moras__2[[#This Row],[Z-Score de edad]])&gt;1.96, "Atípico","Normal")</f>
        <v>Normal</v>
      </c>
      <c r="L2371">
        <f>(moras__2[[#This Row],[SALARIO]]-AVERAGE(C:C)) / _xlfn.STDEV.P(C:C)</f>
        <v>0.15731425862121301</v>
      </c>
      <c r="M2371" t="str">
        <f>IF(ABS(moras__2[[#This Row],[Z-Score de salario]])&gt;1.96, "Atípico", "Normal")</f>
        <v>Normal</v>
      </c>
      <c r="N2371" s="5">
        <f t="shared" ref="N2371:N2434" si="111">IF(ISBLANK(C2371),  MEDIAN($C$2:$C$5001), C2371)</f>
        <v>785103.77</v>
      </c>
      <c r="O2371" s="5">
        <f t="shared" ref="O2371:O2434" si="112">IF(ISBLANK(I2371), MEDIAN($I$2:$I$5001), I2371)</f>
        <v>49</v>
      </c>
      <c r="P2371" s="5" t="str">
        <f t="shared" ref="P2371:P2434" si="113">IF(ISBLANK(D2371), "ASALARIADO", D2371)</f>
        <v>ASALARIADO</v>
      </c>
      <c r="Q2371" s="5" t="e">
        <f ca="1">IF($H2371="SI", $O2371, _xludf.NA())</f>
        <v>#NAME?</v>
      </c>
      <c r="R2371" s="5">
        <f>IF($H2371="NO",$O2371, _xludf.NA())</f>
        <v>49</v>
      </c>
      <c r="S2371" s="5" t="e">
        <f ca="1">IF($H2371="SI",$N2371, _xludf.NA())</f>
        <v>#NAME?</v>
      </c>
      <c r="T2371" s="5">
        <f>IF($H2371="NO",$N2371, _xludf.NA())</f>
        <v>785103.77</v>
      </c>
    </row>
    <row r="2372" spans="1:20" x14ac:dyDescent="0.3">
      <c r="A2372">
        <v>2371</v>
      </c>
      <c r="B2372" t="s">
        <v>9</v>
      </c>
      <c r="C2372">
        <v>175874.58</v>
      </c>
      <c r="D2372" t="s">
        <v>10</v>
      </c>
      <c r="E2372" t="s">
        <v>16</v>
      </c>
      <c r="F2372" t="s">
        <v>12</v>
      </c>
      <c r="G2372" t="s">
        <v>13</v>
      </c>
      <c r="H2372" t="s">
        <v>12</v>
      </c>
      <c r="I2372">
        <v>38</v>
      </c>
      <c r="J2372">
        <f>(moras__2[[#This Row],[EDAD]]-AVERAGE(I:I))/ _xlfn.STDEV.P(I:I)</f>
        <v>-0.27571909336606237</v>
      </c>
      <c r="K2372" t="str">
        <f>IF(ABS(moras__2[[#This Row],[Z-Score de edad]])&gt;1.96, "Atípico","Normal")</f>
        <v>Normal</v>
      </c>
      <c r="L2372">
        <f>(moras__2[[#This Row],[SALARIO]]-AVERAGE(C:C)) / _xlfn.STDEV.P(C:C)</f>
        <v>-0.59396606435929011</v>
      </c>
      <c r="M2372" t="str">
        <f>IF(ABS(moras__2[[#This Row],[Z-Score de salario]])&gt;1.96, "Atípico", "Normal")</f>
        <v>Normal</v>
      </c>
      <c r="N2372" s="5">
        <f t="shared" si="111"/>
        <v>175874.58</v>
      </c>
      <c r="O2372" s="5">
        <f t="shared" si="112"/>
        <v>38</v>
      </c>
      <c r="P2372" s="5" t="str">
        <f t="shared" si="113"/>
        <v>ASALARIADO</v>
      </c>
      <c r="Q2372" s="5">
        <f>IF($H2372="SI", $O2372, _xludf.NA())</f>
        <v>38</v>
      </c>
      <c r="R2372" s="5" t="e">
        <f ca="1">IF($H2372="NO",$O2372, _xludf.NA())</f>
        <v>#NAME?</v>
      </c>
      <c r="S2372" s="5">
        <f>IF($H2372="SI",$N2372, _xludf.NA())</f>
        <v>175874.58</v>
      </c>
      <c r="T2372" s="5" t="e">
        <f ca="1">IF($H2372="NO",$N2372, _xludf.NA())</f>
        <v>#NAME?</v>
      </c>
    </row>
    <row r="2373" spans="1:20" x14ac:dyDescent="0.3">
      <c r="A2373">
        <v>2372</v>
      </c>
      <c r="B2373" t="s">
        <v>9</v>
      </c>
      <c r="C2373">
        <v>341004</v>
      </c>
      <c r="D2373" t="s">
        <v>10</v>
      </c>
      <c r="E2373" t="s">
        <v>16</v>
      </c>
      <c r="F2373" t="s">
        <v>12</v>
      </c>
      <c r="G2373" t="s">
        <v>12</v>
      </c>
      <c r="H2373" t="s">
        <v>13</v>
      </c>
      <c r="I2373">
        <v>57</v>
      </c>
      <c r="J2373">
        <f>(moras__2[[#This Row],[EDAD]]-AVERAGE(I:I))/ _xlfn.STDEV.P(I:I)</f>
        <v>1.0653463718723624</v>
      </c>
      <c r="K2373" t="str">
        <f>IF(ABS(moras__2[[#This Row],[Z-Score de edad]])&gt;1.96, "Atípico","Normal")</f>
        <v>Normal</v>
      </c>
      <c r="L2373">
        <f>(moras__2[[#This Row],[SALARIO]]-AVERAGE(C:C)) / _xlfn.STDEV.P(C:C)</f>
        <v>-0.39033418652496776</v>
      </c>
      <c r="M2373" t="str">
        <f>IF(ABS(moras__2[[#This Row],[Z-Score de salario]])&gt;1.96, "Atípico", "Normal")</f>
        <v>Normal</v>
      </c>
      <c r="N2373" s="5">
        <f t="shared" si="111"/>
        <v>341004</v>
      </c>
      <c r="O2373" s="5">
        <f t="shared" si="112"/>
        <v>57</v>
      </c>
      <c r="P2373" s="5" t="str">
        <f t="shared" si="113"/>
        <v>ASALARIADO</v>
      </c>
      <c r="Q2373" s="5" t="e">
        <f ca="1">IF($H2373="SI", $O2373, _xludf.NA())</f>
        <v>#NAME?</v>
      </c>
      <c r="R2373" s="5">
        <f>IF($H2373="NO",$O2373, _xludf.NA())</f>
        <v>57</v>
      </c>
      <c r="S2373" s="5" t="e">
        <f ca="1">IF($H2373="SI",$N2373, _xludf.NA())</f>
        <v>#NAME?</v>
      </c>
      <c r="T2373" s="5">
        <f>IF($H2373="NO",$N2373, _xludf.NA())</f>
        <v>341004</v>
      </c>
    </row>
    <row r="2374" spans="1:20" x14ac:dyDescent="0.3">
      <c r="A2374">
        <v>2373</v>
      </c>
      <c r="B2374" t="s">
        <v>15</v>
      </c>
      <c r="C2374">
        <v>3426447.35</v>
      </c>
      <c r="D2374" t="s">
        <v>10</v>
      </c>
      <c r="E2374" t="s">
        <v>11</v>
      </c>
      <c r="F2374" t="s">
        <v>12</v>
      </c>
      <c r="G2374" t="s">
        <v>13</v>
      </c>
      <c r="H2374" t="s">
        <v>13</v>
      </c>
      <c r="I2374">
        <v>42</v>
      </c>
      <c r="J2374">
        <f>(moras__2[[#This Row],[EDAD]]-AVERAGE(I:I))/ _xlfn.STDEV.P(I:I)</f>
        <v>6.6104782630796582E-3</v>
      </c>
      <c r="K2374" t="str">
        <f>IF(ABS(moras__2[[#This Row],[Z-Score de edad]])&gt;1.96, "Atípico","Normal")</f>
        <v>Normal</v>
      </c>
      <c r="L2374">
        <f>(moras__2[[#This Row],[SALARIO]]-AVERAGE(C:C)) / _xlfn.STDEV.P(C:C)</f>
        <v>3.4145276201229469</v>
      </c>
      <c r="M2374" t="str">
        <f>IF(ABS(moras__2[[#This Row],[Z-Score de salario]])&gt;1.96, "Atípico", "Normal")</f>
        <v>Atípico</v>
      </c>
      <c r="N2374" s="5">
        <f t="shared" si="111"/>
        <v>3426447.35</v>
      </c>
      <c r="O2374" s="5">
        <f t="shared" si="112"/>
        <v>42</v>
      </c>
      <c r="P2374" s="5" t="str">
        <f t="shared" si="113"/>
        <v>ASALARIADO</v>
      </c>
      <c r="Q2374" s="5" t="e">
        <f ca="1">IF($H2374="SI", $O2374, _xludf.NA())</f>
        <v>#NAME?</v>
      </c>
      <c r="R2374" s="5">
        <f>IF($H2374="NO",$O2374, _xludf.NA())</f>
        <v>42</v>
      </c>
      <c r="S2374" s="5" t="e">
        <f ca="1">IF($H2374="SI",$N2374, _xludf.NA())</f>
        <v>#NAME?</v>
      </c>
      <c r="T2374" s="5">
        <f>IF($H2374="NO",$N2374, _xludf.NA())</f>
        <v>3426447.35</v>
      </c>
    </row>
    <row r="2375" spans="1:20" x14ac:dyDescent="0.3">
      <c r="A2375">
        <v>2374</v>
      </c>
      <c r="B2375" t="s">
        <v>15</v>
      </c>
      <c r="C2375">
        <v>638675</v>
      </c>
      <c r="D2375" t="s">
        <v>10</v>
      </c>
      <c r="E2375" t="s">
        <v>16</v>
      </c>
      <c r="F2375" t="s">
        <v>12</v>
      </c>
      <c r="G2375" t="s">
        <v>13</v>
      </c>
      <c r="H2375" t="s">
        <v>13</v>
      </c>
      <c r="I2375">
        <v>18</v>
      </c>
      <c r="J2375">
        <f>(moras__2[[#This Row],[EDAD]]-AVERAGE(I:I))/ _xlfn.STDEV.P(I:I)</f>
        <v>-1.6873669515117726</v>
      </c>
      <c r="K2375" t="str">
        <f>IF(ABS(moras__2[[#This Row],[Z-Score de edad]])&gt;1.96, "Atípico","Normal")</f>
        <v>Normal</v>
      </c>
      <c r="L2375">
        <f>(moras__2[[#This Row],[SALARIO]]-AVERAGE(C:C)) / _xlfn.STDEV.P(C:C)</f>
        <v>-2.3256625743729872E-2</v>
      </c>
      <c r="M2375" t="str">
        <f>IF(ABS(moras__2[[#This Row],[Z-Score de salario]])&gt;1.96, "Atípico", "Normal")</f>
        <v>Normal</v>
      </c>
      <c r="N2375" s="5">
        <f t="shared" si="111"/>
        <v>638675</v>
      </c>
      <c r="O2375" s="5">
        <f t="shared" si="112"/>
        <v>18</v>
      </c>
      <c r="P2375" s="5" t="str">
        <f t="shared" si="113"/>
        <v>ASALARIADO</v>
      </c>
      <c r="Q2375" s="5" t="e">
        <f ca="1">IF($H2375="SI", $O2375, _xludf.NA())</f>
        <v>#NAME?</v>
      </c>
      <c r="R2375" s="5">
        <f>IF($H2375="NO",$O2375, _xludf.NA())</f>
        <v>18</v>
      </c>
      <c r="S2375" s="5" t="e">
        <f ca="1">IF($H2375="SI",$N2375, _xludf.NA())</f>
        <v>#NAME?</v>
      </c>
      <c r="T2375" s="5">
        <f>IF($H2375="NO",$N2375, _xludf.NA())</f>
        <v>638675</v>
      </c>
    </row>
    <row r="2376" spans="1:20" x14ac:dyDescent="0.3">
      <c r="A2376">
        <v>2375</v>
      </c>
      <c r="B2376" t="s">
        <v>9</v>
      </c>
      <c r="C2376">
        <v>587574</v>
      </c>
      <c r="D2376" t="s">
        <v>18</v>
      </c>
      <c r="E2376" t="s">
        <v>16</v>
      </c>
      <c r="F2376" t="s">
        <v>12</v>
      </c>
      <c r="G2376" t="s">
        <v>12</v>
      </c>
      <c r="H2376" t="s">
        <v>13</v>
      </c>
      <c r="I2376">
        <v>53</v>
      </c>
      <c r="J2376">
        <f>(moras__2[[#This Row],[EDAD]]-AVERAGE(I:I))/ _xlfn.STDEV.P(I:I)</f>
        <v>0.78301680024322029</v>
      </c>
      <c r="K2376" t="str">
        <f>IF(ABS(moras__2[[#This Row],[Z-Score de edad]])&gt;1.96, "Atípico","Normal")</f>
        <v>Normal</v>
      </c>
      <c r="L2376">
        <f>(moras__2[[#This Row],[SALARIO]]-AVERAGE(C:C)) / _xlfn.STDEV.P(C:C)</f>
        <v>-8.6272607930379025E-2</v>
      </c>
      <c r="M2376" t="str">
        <f>IF(ABS(moras__2[[#This Row],[Z-Score de salario]])&gt;1.96, "Atípico", "Normal")</f>
        <v>Normal</v>
      </c>
      <c r="N2376" s="5">
        <f t="shared" si="111"/>
        <v>587574</v>
      </c>
      <c r="O2376" s="5">
        <f t="shared" si="112"/>
        <v>53</v>
      </c>
      <c r="P2376" s="5" t="str">
        <f t="shared" si="113"/>
        <v>TRABAJADOR INDEPENDIENTE</v>
      </c>
      <c r="Q2376" s="5" t="e">
        <f ca="1">IF($H2376="SI", $O2376, _xludf.NA())</f>
        <v>#NAME?</v>
      </c>
      <c r="R2376" s="5">
        <f>IF($H2376="NO",$O2376, _xludf.NA())</f>
        <v>53</v>
      </c>
      <c r="S2376" s="5" t="e">
        <f ca="1">IF($H2376="SI",$N2376, _xludf.NA())</f>
        <v>#NAME?</v>
      </c>
      <c r="T2376" s="5">
        <f>IF($H2376="NO",$N2376, _xludf.NA())</f>
        <v>587574</v>
      </c>
    </row>
    <row r="2377" spans="1:20" x14ac:dyDescent="0.3">
      <c r="A2377">
        <v>2376</v>
      </c>
      <c r="B2377" t="s">
        <v>15</v>
      </c>
      <c r="C2377">
        <v>120000</v>
      </c>
      <c r="D2377" t="s">
        <v>10</v>
      </c>
      <c r="E2377" t="s">
        <v>16</v>
      </c>
      <c r="F2377" t="s">
        <v>12</v>
      </c>
      <c r="G2377" t="s">
        <v>13</v>
      </c>
      <c r="H2377" t="s">
        <v>12</v>
      </c>
      <c r="I2377">
        <v>47</v>
      </c>
      <c r="J2377">
        <f>(moras__2[[#This Row],[EDAD]]-AVERAGE(I:I))/ _xlfn.STDEV.P(I:I)</f>
        <v>0.35952244279950724</v>
      </c>
      <c r="K2377" t="str">
        <f>IF(ABS(moras__2[[#This Row],[Z-Score de edad]])&gt;1.96, "Atípico","Normal")</f>
        <v>Normal</v>
      </c>
      <c r="L2377">
        <f>(moras__2[[#This Row],[SALARIO]]-AVERAGE(C:C)) / _xlfn.STDEV.P(C:C)</f>
        <v>-0.66286865996341726</v>
      </c>
      <c r="M2377" t="str">
        <f>IF(ABS(moras__2[[#This Row],[Z-Score de salario]])&gt;1.96, "Atípico", "Normal")</f>
        <v>Normal</v>
      </c>
      <c r="N2377" s="5">
        <f t="shared" si="111"/>
        <v>120000</v>
      </c>
      <c r="O2377" s="5">
        <f t="shared" si="112"/>
        <v>47</v>
      </c>
      <c r="P2377" s="5" t="str">
        <f t="shared" si="113"/>
        <v>ASALARIADO</v>
      </c>
      <c r="Q2377" s="5">
        <f>IF($H2377="SI", $O2377, _xludf.NA())</f>
        <v>47</v>
      </c>
      <c r="R2377" s="5" t="e">
        <f ca="1">IF($H2377="NO",$O2377, _xludf.NA())</f>
        <v>#NAME?</v>
      </c>
      <c r="S2377" s="5">
        <f>IF($H2377="SI",$N2377, _xludf.NA())</f>
        <v>120000</v>
      </c>
      <c r="T2377" s="5" t="e">
        <f ca="1">IF($H2377="NO",$N2377, _xludf.NA())</f>
        <v>#NAME?</v>
      </c>
    </row>
    <row r="2378" spans="1:20" x14ac:dyDescent="0.3">
      <c r="A2378">
        <v>2377</v>
      </c>
      <c r="B2378" t="s">
        <v>9</v>
      </c>
      <c r="C2378">
        <v>498141.67</v>
      </c>
      <c r="D2378" t="s">
        <v>10</v>
      </c>
      <c r="E2378" t="s">
        <v>16</v>
      </c>
      <c r="F2378" t="s">
        <v>12</v>
      </c>
      <c r="G2378" t="s">
        <v>13</v>
      </c>
      <c r="H2378" t="s">
        <v>13</v>
      </c>
      <c r="I2378">
        <v>49</v>
      </c>
      <c r="J2378">
        <f>(moras__2[[#This Row],[EDAD]]-AVERAGE(I:I))/ _xlfn.STDEV.P(I:I)</f>
        <v>0.50068722861407822</v>
      </c>
      <c r="K2378" t="str">
        <f>IF(ABS(moras__2[[#This Row],[Z-Score de edad]])&gt;1.96, "Atípico","Normal")</f>
        <v>Normal</v>
      </c>
      <c r="L2378">
        <f>(moras__2[[#This Row],[SALARIO]]-AVERAGE(C:C)) / _xlfn.STDEV.P(C:C)</f>
        <v>-0.19655745781962833</v>
      </c>
      <c r="M2378" t="str">
        <f>IF(ABS(moras__2[[#This Row],[Z-Score de salario]])&gt;1.96, "Atípico", "Normal")</f>
        <v>Normal</v>
      </c>
      <c r="N2378" s="5">
        <f t="shared" si="111"/>
        <v>498141.67</v>
      </c>
      <c r="O2378" s="5">
        <f t="shared" si="112"/>
        <v>49</v>
      </c>
      <c r="P2378" s="5" t="str">
        <f t="shared" si="113"/>
        <v>ASALARIADO</v>
      </c>
      <c r="Q2378" s="5" t="e">
        <f ca="1">IF($H2378="SI", $O2378, _xludf.NA())</f>
        <v>#NAME?</v>
      </c>
      <c r="R2378" s="5">
        <f>IF($H2378="NO",$O2378, _xludf.NA())</f>
        <v>49</v>
      </c>
      <c r="S2378" s="5" t="e">
        <f ca="1">IF($H2378="SI",$N2378, _xludf.NA())</f>
        <v>#NAME?</v>
      </c>
      <c r="T2378" s="5">
        <f>IF($H2378="NO",$N2378, _xludf.NA())</f>
        <v>498141.67</v>
      </c>
    </row>
    <row r="2379" spans="1:20" x14ac:dyDescent="0.3">
      <c r="A2379">
        <v>2378</v>
      </c>
      <c r="B2379" t="s">
        <v>9</v>
      </c>
      <c r="C2379">
        <v>562493.75</v>
      </c>
      <c r="D2379" t="s">
        <v>10</v>
      </c>
      <c r="E2379" t="s">
        <v>16</v>
      </c>
      <c r="F2379" t="s">
        <v>12</v>
      </c>
      <c r="G2379" t="s">
        <v>13</v>
      </c>
      <c r="H2379" t="s">
        <v>13</v>
      </c>
      <c r="I2379">
        <v>34</v>
      </c>
      <c r="J2379">
        <f>(moras__2[[#This Row],[EDAD]]-AVERAGE(I:I))/ _xlfn.STDEV.P(I:I)</f>
        <v>-0.55804866499520445</v>
      </c>
      <c r="K2379" t="str">
        <f>IF(ABS(moras__2[[#This Row],[Z-Score de edad]])&gt;1.96, "Atípico","Normal")</f>
        <v>Normal</v>
      </c>
      <c r="L2379">
        <f>(moras__2[[#This Row],[SALARIO]]-AVERAGE(C:C)) / _xlfn.STDEV.P(C:C)</f>
        <v>-0.11720070302121301</v>
      </c>
      <c r="M2379" t="str">
        <f>IF(ABS(moras__2[[#This Row],[Z-Score de salario]])&gt;1.96, "Atípico", "Normal")</f>
        <v>Normal</v>
      </c>
      <c r="N2379" s="5">
        <f t="shared" si="111"/>
        <v>562493.75</v>
      </c>
      <c r="O2379" s="5">
        <f t="shared" si="112"/>
        <v>34</v>
      </c>
      <c r="P2379" s="5" t="str">
        <f t="shared" si="113"/>
        <v>ASALARIADO</v>
      </c>
      <c r="Q2379" s="5" t="e">
        <f ca="1">IF($H2379="SI", $O2379, _xludf.NA())</f>
        <v>#NAME?</v>
      </c>
      <c r="R2379" s="5">
        <f>IF($H2379="NO",$O2379, _xludf.NA())</f>
        <v>34</v>
      </c>
      <c r="S2379" s="5" t="e">
        <f ca="1">IF($H2379="SI",$N2379, _xludf.NA())</f>
        <v>#NAME?</v>
      </c>
      <c r="T2379" s="5">
        <f>IF($H2379="NO",$N2379, _xludf.NA())</f>
        <v>562493.75</v>
      </c>
    </row>
    <row r="2380" spans="1:20" x14ac:dyDescent="0.3">
      <c r="A2380">
        <v>2379</v>
      </c>
      <c r="B2380" t="s">
        <v>9</v>
      </c>
      <c r="C2380">
        <v>464100</v>
      </c>
      <c r="D2380" t="s">
        <v>10</v>
      </c>
      <c r="E2380" t="s">
        <v>16</v>
      </c>
      <c r="F2380" t="s">
        <v>12</v>
      </c>
      <c r="G2380" t="s">
        <v>12</v>
      </c>
      <c r="H2380" t="s">
        <v>13</v>
      </c>
      <c r="I2380">
        <v>29</v>
      </c>
      <c r="J2380">
        <f>(moras__2[[#This Row],[EDAD]]-AVERAGE(I:I))/ _xlfn.STDEV.P(I:I)</f>
        <v>-0.91096062953163204</v>
      </c>
      <c r="K2380" t="str">
        <f>IF(ABS(moras__2[[#This Row],[Z-Score de edad]])&gt;1.96, "Atípico","Normal")</f>
        <v>Normal</v>
      </c>
      <c r="L2380">
        <f>(moras__2[[#This Row],[SALARIO]]-AVERAGE(C:C)) / _xlfn.STDEV.P(C:C)</f>
        <v>-0.23853646547747823</v>
      </c>
      <c r="M2380" t="str">
        <f>IF(ABS(moras__2[[#This Row],[Z-Score de salario]])&gt;1.96, "Atípico", "Normal")</f>
        <v>Normal</v>
      </c>
      <c r="N2380" s="5">
        <f t="shared" si="111"/>
        <v>464100</v>
      </c>
      <c r="O2380" s="5">
        <f t="shared" si="112"/>
        <v>29</v>
      </c>
      <c r="P2380" s="5" t="str">
        <f t="shared" si="113"/>
        <v>ASALARIADO</v>
      </c>
      <c r="Q2380" s="5" t="e">
        <f ca="1">IF($H2380="SI", $O2380, _xludf.NA())</f>
        <v>#NAME?</v>
      </c>
      <c r="R2380" s="5">
        <f>IF($H2380="NO",$O2380, _xludf.NA())</f>
        <v>29</v>
      </c>
      <c r="S2380" s="5" t="e">
        <f ca="1">IF($H2380="SI",$N2380, _xludf.NA())</f>
        <v>#NAME?</v>
      </c>
      <c r="T2380" s="5">
        <f>IF($H2380="NO",$N2380, _xludf.NA())</f>
        <v>464100</v>
      </c>
    </row>
    <row r="2381" spans="1:20" x14ac:dyDescent="0.3">
      <c r="A2381">
        <v>2380</v>
      </c>
      <c r="B2381" t="s">
        <v>9</v>
      </c>
      <c r="C2381">
        <v>324953</v>
      </c>
      <c r="D2381" t="s">
        <v>17</v>
      </c>
      <c r="E2381" t="s">
        <v>16</v>
      </c>
      <c r="F2381" t="s">
        <v>12</v>
      </c>
      <c r="G2381" t="s">
        <v>13</v>
      </c>
      <c r="H2381" t="s">
        <v>13</v>
      </c>
      <c r="I2381">
        <v>33</v>
      </c>
      <c r="J2381">
        <f>(moras__2[[#This Row],[EDAD]]-AVERAGE(I:I))/ _xlfn.STDEV.P(I:I)</f>
        <v>-0.62863105790248996</v>
      </c>
      <c r="K2381" t="str">
        <f>IF(ABS(moras__2[[#This Row],[Z-Score de edad]])&gt;1.96, "Atípico","Normal")</f>
        <v>Normal</v>
      </c>
      <c r="L2381">
        <f>(moras__2[[#This Row],[SALARIO]]-AVERAGE(C:C)) / _xlfn.STDEV.P(C:C)</f>
        <v>-0.41012772344357812</v>
      </c>
      <c r="M2381" t="str">
        <f>IF(ABS(moras__2[[#This Row],[Z-Score de salario]])&gt;1.96, "Atípico", "Normal")</f>
        <v>Normal</v>
      </c>
      <c r="N2381" s="5">
        <f t="shared" si="111"/>
        <v>324953</v>
      </c>
      <c r="O2381" s="5">
        <f t="shared" si="112"/>
        <v>33</v>
      </c>
      <c r="P2381" s="5" t="str">
        <f t="shared" si="113"/>
        <v>ASEGURADO VOLUNTARIO</v>
      </c>
      <c r="Q2381" s="5" t="e">
        <f ca="1">IF($H2381="SI", $O2381, _xludf.NA())</f>
        <v>#NAME?</v>
      </c>
      <c r="R2381" s="5">
        <f>IF($H2381="NO",$O2381, _xludf.NA())</f>
        <v>33</v>
      </c>
      <c r="S2381" s="5" t="e">
        <f ca="1">IF($H2381="SI",$N2381, _xludf.NA())</f>
        <v>#NAME?</v>
      </c>
      <c r="T2381" s="5">
        <f>IF($H2381="NO",$N2381, _xludf.NA())</f>
        <v>324953</v>
      </c>
    </row>
    <row r="2382" spans="1:20" x14ac:dyDescent="0.3">
      <c r="A2382">
        <v>2381</v>
      </c>
      <c r="B2382" t="s">
        <v>15</v>
      </c>
      <c r="C2382">
        <v>318550</v>
      </c>
      <c r="D2382" t="s">
        <v>10</v>
      </c>
      <c r="E2382" t="s">
        <v>16</v>
      </c>
      <c r="F2382" t="s">
        <v>12</v>
      </c>
      <c r="G2382" t="s">
        <v>13</v>
      </c>
      <c r="H2382" t="s">
        <v>13</v>
      </c>
      <c r="I2382">
        <v>41</v>
      </c>
      <c r="J2382">
        <f>(moras__2[[#This Row],[EDAD]]-AVERAGE(I:I))/ _xlfn.STDEV.P(I:I)</f>
        <v>-6.397191464420586E-2</v>
      </c>
      <c r="K2382" t="str">
        <f>IF(ABS(moras__2[[#This Row],[Z-Score de edad]])&gt;1.96, "Atípico","Normal")</f>
        <v>Normal</v>
      </c>
      <c r="L2382">
        <f>(moras__2[[#This Row],[SALARIO]]-AVERAGE(C:C)) / _xlfn.STDEV.P(C:C)</f>
        <v>-0.41802368113405608</v>
      </c>
      <c r="M2382" t="str">
        <f>IF(ABS(moras__2[[#This Row],[Z-Score de salario]])&gt;1.96, "Atípico", "Normal")</f>
        <v>Normal</v>
      </c>
      <c r="N2382" s="5">
        <f t="shared" si="111"/>
        <v>318550</v>
      </c>
      <c r="O2382" s="5">
        <f t="shared" si="112"/>
        <v>41</v>
      </c>
      <c r="P2382" s="5" t="str">
        <f t="shared" si="113"/>
        <v>ASALARIADO</v>
      </c>
      <c r="Q2382" s="5" t="e">
        <f ca="1">IF($H2382="SI", $O2382, _xludf.NA())</f>
        <v>#NAME?</v>
      </c>
      <c r="R2382" s="5">
        <f>IF($H2382="NO",$O2382, _xludf.NA())</f>
        <v>41</v>
      </c>
      <c r="S2382" s="5" t="e">
        <f ca="1">IF($H2382="SI",$N2382, _xludf.NA())</f>
        <v>#NAME?</v>
      </c>
      <c r="T2382" s="5">
        <f>IF($H2382="NO",$N2382, _xludf.NA())</f>
        <v>318550</v>
      </c>
    </row>
    <row r="2383" spans="1:20" x14ac:dyDescent="0.3">
      <c r="A2383">
        <v>2382</v>
      </c>
      <c r="B2383" t="s">
        <v>9</v>
      </c>
      <c r="C2383">
        <v>336217.85</v>
      </c>
      <c r="D2383" t="s">
        <v>10</v>
      </c>
      <c r="E2383" t="s">
        <v>16</v>
      </c>
      <c r="F2383" t="s">
        <v>12</v>
      </c>
      <c r="G2383" t="s">
        <v>12</v>
      </c>
      <c r="H2383" t="s">
        <v>13</v>
      </c>
      <c r="I2383">
        <v>43</v>
      </c>
      <c r="J2383">
        <f>(moras__2[[#This Row],[EDAD]]-AVERAGE(I:I))/ _xlfn.STDEV.P(I:I)</f>
        <v>7.7192871170365177E-2</v>
      </c>
      <c r="K2383" t="str">
        <f>IF(ABS(moras__2[[#This Row],[Z-Score de edad]])&gt;1.96, "Atípico","Normal")</f>
        <v>Normal</v>
      </c>
      <c r="L2383">
        <f>(moras__2[[#This Row],[SALARIO]]-AVERAGE(C:C)) / _xlfn.STDEV.P(C:C)</f>
        <v>-0.39623630083080585</v>
      </c>
      <c r="M2383" t="str">
        <f>IF(ABS(moras__2[[#This Row],[Z-Score de salario]])&gt;1.96, "Atípico", "Normal")</f>
        <v>Normal</v>
      </c>
      <c r="N2383" s="5">
        <f t="shared" si="111"/>
        <v>336217.85</v>
      </c>
      <c r="O2383" s="5">
        <f t="shared" si="112"/>
        <v>43</v>
      </c>
      <c r="P2383" s="5" t="str">
        <f t="shared" si="113"/>
        <v>ASALARIADO</v>
      </c>
      <c r="Q2383" s="5" t="e">
        <f ca="1">IF($H2383="SI", $O2383, _xludf.NA())</f>
        <v>#NAME?</v>
      </c>
      <c r="R2383" s="5">
        <f>IF($H2383="NO",$O2383, _xludf.NA())</f>
        <v>43</v>
      </c>
      <c r="S2383" s="5" t="e">
        <f ca="1">IF($H2383="SI",$N2383, _xludf.NA())</f>
        <v>#NAME?</v>
      </c>
      <c r="T2383" s="5">
        <f>IF($H2383="NO",$N2383, _xludf.NA())</f>
        <v>336217.85</v>
      </c>
    </row>
    <row r="2384" spans="1:20" x14ac:dyDescent="0.3">
      <c r="A2384">
        <v>2383</v>
      </c>
      <c r="B2384" t="s">
        <v>9</v>
      </c>
      <c r="C2384">
        <v>297045</v>
      </c>
      <c r="D2384" t="s">
        <v>17</v>
      </c>
      <c r="E2384" t="s">
        <v>16</v>
      </c>
      <c r="F2384" t="s">
        <v>12</v>
      </c>
      <c r="G2384" t="s">
        <v>13</v>
      </c>
      <c r="H2384" t="s">
        <v>13</v>
      </c>
      <c r="I2384">
        <v>24</v>
      </c>
      <c r="J2384">
        <f>(moras__2[[#This Row],[EDAD]]-AVERAGE(I:I))/ _xlfn.STDEV.P(I:I)</f>
        <v>-1.2638725940680595</v>
      </c>
      <c r="K2384" t="str">
        <f>IF(ABS(moras__2[[#This Row],[Z-Score de edad]])&gt;1.96, "Atípico","Normal")</f>
        <v>Normal</v>
      </c>
      <c r="L2384">
        <f>(moras__2[[#This Row],[SALARIO]]-AVERAGE(C:C)) / _xlfn.STDEV.P(C:C)</f>
        <v>-0.44454290183274864</v>
      </c>
      <c r="M2384" t="str">
        <f>IF(ABS(moras__2[[#This Row],[Z-Score de salario]])&gt;1.96, "Atípico", "Normal")</f>
        <v>Normal</v>
      </c>
      <c r="N2384" s="5">
        <f t="shared" si="111"/>
        <v>297045</v>
      </c>
      <c r="O2384" s="5">
        <f t="shared" si="112"/>
        <v>24</v>
      </c>
      <c r="P2384" s="5" t="str">
        <f t="shared" si="113"/>
        <v>ASEGURADO VOLUNTARIO</v>
      </c>
      <c r="Q2384" s="5" t="e">
        <f ca="1">IF($H2384="SI", $O2384, _xludf.NA())</f>
        <v>#NAME?</v>
      </c>
      <c r="R2384" s="5">
        <f>IF($H2384="NO",$O2384, _xludf.NA())</f>
        <v>24</v>
      </c>
      <c r="S2384" s="5" t="e">
        <f ca="1">IF($H2384="SI",$N2384, _xludf.NA())</f>
        <v>#NAME?</v>
      </c>
      <c r="T2384" s="5">
        <f>IF($H2384="NO",$N2384, _xludf.NA())</f>
        <v>297045</v>
      </c>
    </row>
    <row r="2385" spans="1:20" x14ac:dyDescent="0.3">
      <c r="A2385">
        <v>2384</v>
      </c>
      <c r="B2385" t="s">
        <v>9</v>
      </c>
      <c r="C2385">
        <v>1614330</v>
      </c>
      <c r="D2385" t="s">
        <v>10</v>
      </c>
      <c r="E2385" t="s">
        <v>11</v>
      </c>
      <c r="F2385" t="s">
        <v>12</v>
      </c>
      <c r="G2385" t="s">
        <v>13</v>
      </c>
      <c r="H2385" t="s">
        <v>12</v>
      </c>
      <c r="I2385">
        <v>30</v>
      </c>
      <c r="J2385">
        <f>(moras__2[[#This Row],[EDAD]]-AVERAGE(I:I))/ _xlfn.STDEV.P(I:I)</f>
        <v>-0.84037823662434652</v>
      </c>
      <c r="K2385" t="str">
        <f>IF(ABS(moras__2[[#This Row],[Z-Score de edad]])&gt;1.96, "Atípico","Normal")</f>
        <v>Normal</v>
      </c>
      <c r="L2385">
        <f>(moras__2[[#This Row],[SALARIO]]-AVERAGE(C:C)) / _xlfn.STDEV.P(C:C)</f>
        <v>1.1798873068664963</v>
      </c>
      <c r="M2385" t="str">
        <f>IF(ABS(moras__2[[#This Row],[Z-Score de salario]])&gt;1.96, "Atípico", "Normal")</f>
        <v>Normal</v>
      </c>
      <c r="N2385" s="5">
        <f t="shared" si="111"/>
        <v>1614330</v>
      </c>
      <c r="O2385" s="5">
        <f t="shared" si="112"/>
        <v>30</v>
      </c>
      <c r="P2385" s="5" t="str">
        <f t="shared" si="113"/>
        <v>ASALARIADO</v>
      </c>
      <c r="Q2385" s="5">
        <f>IF($H2385="SI", $O2385, _xludf.NA())</f>
        <v>30</v>
      </c>
      <c r="R2385" s="5" t="e">
        <f ca="1">IF($H2385="NO",$O2385, _xludf.NA())</f>
        <v>#NAME?</v>
      </c>
      <c r="S2385" s="5">
        <f>IF($H2385="SI",$N2385, _xludf.NA())</f>
        <v>1614330</v>
      </c>
      <c r="T2385" s="5" t="e">
        <f ca="1">IF($H2385="NO",$N2385, _xludf.NA())</f>
        <v>#NAME?</v>
      </c>
    </row>
    <row r="2386" spans="1:20" x14ac:dyDescent="0.3">
      <c r="A2386">
        <v>2385</v>
      </c>
      <c r="B2386" t="s">
        <v>15</v>
      </c>
      <c r="C2386">
        <v>260000</v>
      </c>
      <c r="D2386" t="s">
        <v>10</v>
      </c>
      <c r="E2386" t="s">
        <v>16</v>
      </c>
      <c r="F2386" t="s">
        <v>12</v>
      </c>
      <c r="G2386" t="s">
        <v>13</v>
      </c>
      <c r="H2386" t="s">
        <v>12</v>
      </c>
      <c r="I2386">
        <v>39</v>
      </c>
      <c r="J2386">
        <f>(moras__2[[#This Row],[EDAD]]-AVERAGE(I:I))/ _xlfn.STDEV.P(I:I)</f>
        <v>-0.20513670045877688</v>
      </c>
      <c r="K2386" t="str">
        <f>IF(ABS(moras__2[[#This Row],[Z-Score de edad]])&gt;1.96, "Atípico","Normal")</f>
        <v>Normal</v>
      </c>
      <c r="L2386">
        <f>(moras__2[[#This Row],[SALARIO]]-AVERAGE(C:C)) / _xlfn.STDEV.P(C:C)</f>
        <v>-0.49022551195983849</v>
      </c>
      <c r="M2386" t="str">
        <f>IF(ABS(moras__2[[#This Row],[Z-Score de salario]])&gt;1.96, "Atípico", "Normal")</f>
        <v>Normal</v>
      </c>
      <c r="N2386" s="5">
        <f t="shared" si="111"/>
        <v>260000</v>
      </c>
      <c r="O2386" s="5">
        <f t="shared" si="112"/>
        <v>39</v>
      </c>
      <c r="P2386" s="5" t="str">
        <f t="shared" si="113"/>
        <v>ASALARIADO</v>
      </c>
      <c r="Q2386" s="5">
        <f>IF($H2386="SI", $O2386, _xludf.NA())</f>
        <v>39</v>
      </c>
      <c r="R2386" s="5" t="e">
        <f ca="1">IF($H2386="NO",$O2386, _xludf.NA())</f>
        <v>#NAME?</v>
      </c>
      <c r="S2386" s="5">
        <f>IF($H2386="SI",$N2386, _xludf.NA())</f>
        <v>260000</v>
      </c>
      <c r="T2386" s="5" t="e">
        <f ca="1">IF($H2386="NO",$N2386, _xludf.NA())</f>
        <v>#NAME?</v>
      </c>
    </row>
    <row r="2387" spans="1:20" x14ac:dyDescent="0.3">
      <c r="A2387">
        <v>2386</v>
      </c>
      <c r="B2387" t="s">
        <v>15</v>
      </c>
      <c r="C2387">
        <v>278030</v>
      </c>
      <c r="D2387" t="s">
        <v>18</v>
      </c>
      <c r="E2387" t="s">
        <v>16</v>
      </c>
      <c r="F2387" t="s">
        <v>12</v>
      </c>
      <c r="G2387" t="s">
        <v>13</v>
      </c>
      <c r="H2387" t="s">
        <v>13</v>
      </c>
      <c r="I2387">
        <v>52</v>
      </c>
      <c r="J2387">
        <f>(moras__2[[#This Row],[EDAD]]-AVERAGE(I:I))/ _xlfn.STDEV.P(I:I)</f>
        <v>0.71243440733593477</v>
      </c>
      <c r="K2387" t="str">
        <f>IF(ABS(moras__2[[#This Row],[Z-Score de edad]])&gt;1.96, "Atípico","Normal")</f>
        <v>Normal</v>
      </c>
      <c r="L2387">
        <f>(moras__2[[#This Row],[SALARIO]]-AVERAGE(C:C)) / _xlfn.STDEV.P(C:C)</f>
        <v>-0.46799154082766331</v>
      </c>
      <c r="M2387" t="str">
        <f>IF(ABS(moras__2[[#This Row],[Z-Score de salario]])&gt;1.96, "Atípico", "Normal")</f>
        <v>Normal</v>
      </c>
      <c r="N2387" s="5">
        <f t="shared" si="111"/>
        <v>278030</v>
      </c>
      <c r="O2387" s="5">
        <f t="shared" si="112"/>
        <v>52</v>
      </c>
      <c r="P2387" s="5" t="str">
        <f t="shared" si="113"/>
        <v>TRABAJADOR INDEPENDIENTE</v>
      </c>
      <c r="Q2387" s="5" t="e">
        <f ca="1">IF($H2387="SI", $O2387, _xludf.NA())</f>
        <v>#NAME?</v>
      </c>
      <c r="R2387" s="5">
        <f>IF($H2387="NO",$O2387, _xludf.NA())</f>
        <v>52</v>
      </c>
      <c r="S2387" s="5" t="e">
        <f ca="1">IF($H2387="SI",$N2387, _xludf.NA())</f>
        <v>#NAME?</v>
      </c>
      <c r="T2387" s="5">
        <f>IF($H2387="NO",$N2387, _xludf.NA())</f>
        <v>278030</v>
      </c>
    </row>
    <row r="2388" spans="1:20" x14ac:dyDescent="0.3">
      <c r="A2388">
        <v>2387</v>
      </c>
      <c r="B2388" t="s">
        <v>15</v>
      </c>
      <c r="C2388">
        <v>297046</v>
      </c>
      <c r="D2388" t="s">
        <v>18</v>
      </c>
      <c r="E2388" t="s">
        <v>16</v>
      </c>
      <c r="F2388" t="s">
        <v>12</v>
      </c>
      <c r="G2388" t="s">
        <v>13</v>
      </c>
      <c r="H2388" t="s">
        <v>12</v>
      </c>
      <c r="I2388">
        <v>40</v>
      </c>
      <c r="J2388">
        <f>(moras__2[[#This Row],[EDAD]]-AVERAGE(I:I))/ _xlfn.STDEV.P(I:I)</f>
        <v>-0.13455430755149136</v>
      </c>
      <c r="K2388" t="str">
        <f>IF(ABS(moras__2[[#This Row],[Z-Score de edad]])&gt;1.96, "Atípico","Normal")</f>
        <v>Normal</v>
      </c>
      <c r="L2388">
        <f>(moras__2[[#This Row],[SALARIO]]-AVERAGE(C:C)) / _xlfn.STDEV.P(C:C)</f>
        <v>-0.44454166866740574</v>
      </c>
      <c r="M2388" t="str">
        <f>IF(ABS(moras__2[[#This Row],[Z-Score de salario]])&gt;1.96, "Atípico", "Normal")</f>
        <v>Normal</v>
      </c>
      <c r="N2388" s="5">
        <f t="shared" si="111"/>
        <v>297046</v>
      </c>
      <c r="O2388" s="5">
        <f t="shared" si="112"/>
        <v>40</v>
      </c>
      <c r="P2388" s="5" t="str">
        <f t="shared" si="113"/>
        <v>TRABAJADOR INDEPENDIENTE</v>
      </c>
      <c r="Q2388" s="5">
        <f>IF($H2388="SI", $O2388, _xludf.NA())</f>
        <v>40</v>
      </c>
      <c r="R2388" s="5" t="e">
        <f ca="1">IF($H2388="NO",$O2388, _xludf.NA())</f>
        <v>#NAME?</v>
      </c>
      <c r="S2388" s="5">
        <f>IF($H2388="SI",$N2388, _xludf.NA())</f>
        <v>297046</v>
      </c>
      <c r="T2388" s="5" t="e">
        <f ca="1">IF($H2388="NO",$N2388, _xludf.NA())</f>
        <v>#NAME?</v>
      </c>
    </row>
    <row r="2389" spans="1:20" x14ac:dyDescent="0.3">
      <c r="A2389">
        <v>2388</v>
      </c>
      <c r="B2389" t="s">
        <v>9</v>
      </c>
      <c r="C2389">
        <v>491706.2</v>
      </c>
      <c r="D2389" t="s">
        <v>10</v>
      </c>
      <c r="E2389" t="s">
        <v>16</v>
      </c>
      <c r="F2389" t="s">
        <v>12</v>
      </c>
      <c r="G2389" t="s">
        <v>13</v>
      </c>
      <c r="H2389" t="s">
        <v>13</v>
      </c>
      <c r="I2389">
        <v>50</v>
      </c>
      <c r="J2389">
        <f>(moras__2[[#This Row],[EDAD]]-AVERAGE(I:I))/ _xlfn.STDEV.P(I:I)</f>
        <v>0.57126962152136374</v>
      </c>
      <c r="K2389" t="str">
        <f>IF(ABS(moras__2[[#This Row],[Z-Score de edad]])&gt;1.96, "Atípico","Normal")</f>
        <v>Normal</v>
      </c>
      <c r="L2389">
        <f>(moras__2[[#This Row],[SALARIO]]-AVERAGE(C:C)) / _xlfn.STDEV.P(C:C)</f>
        <v>-0.20449345638878966</v>
      </c>
      <c r="M2389" t="str">
        <f>IF(ABS(moras__2[[#This Row],[Z-Score de salario]])&gt;1.96, "Atípico", "Normal")</f>
        <v>Normal</v>
      </c>
      <c r="N2389" s="5">
        <f t="shared" si="111"/>
        <v>491706.2</v>
      </c>
      <c r="O2389" s="5">
        <f t="shared" si="112"/>
        <v>50</v>
      </c>
      <c r="P2389" s="5" t="str">
        <f t="shared" si="113"/>
        <v>ASALARIADO</v>
      </c>
      <c r="Q2389" s="5" t="e">
        <f ca="1">IF($H2389="SI", $O2389, _xludf.NA())</f>
        <v>#NAME?</v>
      </c>
      <c r="R2389" s="5">
        <f>IF($H2389="NO",$O2389, _xludf.NA())</f>
        <v>50</v>
      </c>
      <c r="S2389" s="5" t="e">
        <f ca="1">IF($H2389="SI",$N2389, _xludf.NA())</f>
        <v>#NAME?</v>
      </c>
      <c r="T2389" s="5">
        <f>IF($H2389="NO",$N2389, _xludf.NA())</f>
        <v>491706.2</v>
      </c>
    </row>
    <row r="2390" spans="1:20" x14ac:dyDescent="0.3">
      <c r="A2390">
        <v>2389</v>
      </c>
      <c r="B2390" t="s">
        <v>9</v>
      </c>
      <c r="C2390">
        <v>1308403</v>
      </c>
      <c r="D2390" t="s">
        <v>10</v>
      </c>
      <c r="E2390" t="s">
        <v>11</v>
      </c>
      <c r="F2390" t="s">
        <v>12</v>
      </c>
      <c r="G2390" t="s">
        <v>13</v>
      </c>
      <c r="H2390" t="s">
        <v>13</v>
      </c>
      <c r="I2390">
        <v>40</v>
      </c>
      <c r="J2390">
        <f>(moras__2[[#This Row],[EDAD]]-AVERAGE(I:I))/ _xlfn.STDEV.P(I:I)</f>
        <v>-0.13455430755149136</v>
      </c>
      <c r="K2390" t="str">
        <f>IF(ABS(moras__2[[#This Row],[Z-Score de edad]])&gt;1.96, "Atípico","Normal")</f>
        <v>Normal</v>
      </c>
      <c r="L2390">
        <f>(moras__2[[#This Row],[SALARIO]]-AVERAGE(C:C)) / _xlfn.STDEV.P(C:C)</f>
        <v>0.80262873301441895</v>
      </c>
      <c r="M2390" t="str">
        <f>IF(ABS(moras__2[[#This Row],[Z-Score de salario]])&gt;1.96, "Atípico", "Normal")</f>
        <v>Normal</v>
      </c>
      <c r="N2390" s="5">
        <f t="shared" si="111"/>
        <v>1308403</v>
      </c>
      <c r="O2390" s="5">
        <f t="shared" si="112"/>
        <v>40</v>
      </c>
      <c r="P2390" s="5" t="str">
        <f t="shared" si="113"/>
        <v>ASALARIADO</v>
      </c>
      <c r="Q2390" s="5" t="e">
        <f ca="1">IF($H2390="SI", $O2390, _xludf.NA())</f>
        <v>#NAME?</v>
      </c>
      <c r="R2390" s="5">
        <f>IF($H2390="NO",$O2390, _xludf.NA())</f>
        <v>40</v>
      </c>
      <c r="S2390" s="5" t="e">
        <f ca="1">IF($H2390="SI",$N2390, _xludf.NA())</f>
        <v>#NAME?</v>
      </c>
      <c r="T2390" s="5">
        <f>IF($H2390="NO",$N2390, _xludf.NA())</f>
        <v>1308403</v>
      </c>
    </row>
    <row r="2391" spans="1:20" x14ac:dyDescent="0.3">
      <c r="A2391">
        <v>2390</v>
      </c>
      <c r="B2391" t="s">
        <v>9</v>
      </c>
      <c r="C2391">
        <v>278030</v>
      </c>
      <c r="D2391" t="s">
        <v>19</v>
      </c>
      <c r="E2391" t="s">
        <v>16</v>
      </c>
      <c r="F2391" t="s">
        <v>12</v>
      </c>
      <c r="G2391" t="s">
        <v>13</v>
      </c>
      <c r="H2391" t="s">
        <v>13</v>
      </c>
      <c r="I2391">
        <v>28</v>
      </c>
      <c r="J2391">
        <f>(moras__2[[#This Row],[EDAD]]-AVERAGE(I:I))/ _xlfn.STDEV.P(I:I)</f>
        <v>-0.98154302243891756</v>
      </c>
      <c r="K2391" t="str">
        <f>IF(ABS(moras__2[[#This Row],[Z-Score de edad]])&gt;1.96, "Atípico","Normal")</f>
        <v>Normal</v>
      </c>
      <c r="L2391">
        <f>(moras__2[[#This Row],[SALARIO]]-AVERAGE(C:C)) / _xlfn.STDEV.P(C:C)</f>
        <v>-0.46799154082766331</v>
      </c>
      <c r="M2391" t="str">
        <f>IF(ABS(moras__2[[#This Row],[Z-Score de salario]])&gt;1.96, "Atípico", "Normal")</f>
        <v>Normal</v>
      </c>
      <c r="N2391" s="5">
        <f t="shared" si="111"/>
        <v>278030</v>
      </c>
      <c r="O2391" s="5">
        <f t="shared" si="112"/>
        <v>28</v>
      </c>
      <c r="P2391" s="5" t="str">
        <f t="shared" si="113"/>
        <v>CONVENIOS ESPECIALES DE TRABAJADORES INDEPENDIENTES</v>
      </c>
      <c r="Q2391" s="5" t="e">
        <f ca="1">IF($H2391="SI", $O2391, _xludf.NA())</f>
        <v>#NAME?</v>
      </c>
      <c r="R2391" s="5">
        <f>IF($H2391="NO",$O2391, _xludf.NA())</f>
        <v>28</v>
      </c>
      <c r="S2391" s="5" t="e">
        <f ca="1">IF($H2391="SI",$N2391, _xludf.NA())</f>
        <v>#NAME?</v>
      </c>
      <c r="T2391" s="5">
        <f>IF($H2391="NO",$N2391, _xludf.NA())</f>
        <v>278030</v>
      </c>
    </row>
    <row r="2392" spans="1:20" x14ac:dyDescent="0.3">
      <c r="A2392">
        <v>2391</v>
      </c>
      <c r="B2392" t="s">
        <v>9</v>
      </c>
      <c r="C2392">
        <v>338629</v>
      </c>
      <c r="D2392" t="s">
        <v>18</v>
      </c>
      <c r="E2392" t="s">
        <v>16</v>
      </c>
      <c r="F2392" t="s">
        <v>12</v>
      </c>
      <c r="G2392" t="s">
        <v>13</v>
      </c>
      <c r="H2392" t="s">
        <v>12</v>
      </c>
      <c r="I2392">
        <v>39</v>
      </c>
      <c r="J2392">
        <f>(moras__2[[#This Row],[EDAD]]-AVERAGE(I:I))/ _xlfn.STDEV.P(I:I)</f>
        <v>-0.20513670045877688</v>
      </c>
      <c r="K2392" t="str">
        <f>IF(ABS(moras__2[[#This Row],[Z-Score de edad]])&gt;1.96, "Atípico","Normal")</f>
        <v>Normal</v>
      </c>
      <c r="L2392">
        <f>(moras__2[[#This Row],[SALARIO]]-AVERAGE(C:C)) / _xlfn.STDEV.P(C:C)</f>
        <v>-0.39326295421431423</v>
      </c>
      <c r="M2392" t="str">
        <f>IF(ABS(moras__2[[#This Row],[Z-Score de salario]])&gt;1.96, "Atípico", "Normal")</f>
        <v>Normal</v>
      </c>
      <c r="N2392" s="5">
        <f t="shared" si="111"/>
        <v>338629</v>
      </c>
      <c r="O2392" s="5">
        <f t="shared" si="112"/>
        <v>39</v>
      </c>
      <c r="P2392" s="5" t="str">
        <f t="shared" si="113"/>
        <v>TRABAJADOR INDEPENDIENTE</v>
      </c>
      <c r="Q2392" s="5">
        <f>IF($H2392="SI", $O2392, _xludf.NA())</f>
        <v>39</v>
      </c>
      <c r="R2392" s="5" t="e">
        <f ca="1">IF($H2392="NO",$O2392, _xludf.NA())</f>
        <v>#NAME?</v>
      </c>
      <c r="S2392" s="5">
        <f>IF($H2392="SI",$N2392, _xludf.NA())</f>
        <v>338629</v>
      </c>
      <c r="T2392" s="5" t="e">
        <f ca="1">IF($H2392="NO",$N2392, _xludf.NA())</f>
        <v>#NAME?</v>
      </c>
    </row>
    <row r="2393" spans="1:20" x14ac:dyDescent="0.3">
      <c r="A2393">
        <v>2392</v>
      </c>
      <c r="B2393" t="s">
        <v>9</v>
      </c>
      <c r="C2393">
        <v>639148</v>
      </c>
      <c r="D2393" t="s">
        <v>18</v>
      </c>
      <c r="E2393" t="s">
        <v>16</v>
      </c>
      <c r="F2393" t="s">
        <v>12</v>
      </c>
      <c r="G2393" t="s">
        <v>13</v>
      </c>
      <c r="H2393" t="s">
        <v>13</v>
      </c>
      <c r="I2393">
        <v>48</v>
      </c>
      <c r="J2393">
        <f>(moras__2[[#This Row],[EDAD]]-AVERAGE(I:I))/ _xlfn.STDEV.P(I:I)</f>
        <v>0.43010483570679275</v>
      </c>
      <c r="K2393" t="str">
        <f>IF(ABS(moras__2[[#This Row],[Z-Score de edad]])&gt;1.96, "Atípico","Normal")</f>
        <v>Normal</v>
      </c>
      <c r="L2393">
        <f>(moras__2[[#This Row],[SALARIO]]-AVERAGE(C:C)) / _xlfn.STDEV.P(C:C)</f>
        <v>-2.2673338536546354E-2</v>
      </c>
      <c r="M2393" t="str">
        <f>IF(ABS(moras__2[[#This Row],[Z-Score de salario]])&gt;1.96, "Atípico", "Normal")</f>
        <v>Normal</v>
      </c>
      <c r="N2393" s="5">
        <f t="shared" si="111"/>
        <v>639148</v>
      </c>
      <c r="O2393" s="5">
        <f t="shared" si="112"/>
        <v>48</v>
      </c>
      <c r="P2393" s="5" t="str">
        <f t="shared" si="113"/>
        <v>TRABAJADOR INDEPENDIENTE</v>
      </c>
      <c r="Q2393" s="5" t="e">
        <f ca="1">IF($H2393="SI", $O2393, _xludf.NA())</f>
        <v>#NAME?</v>
      </c>
      <c r="R2393" s="5">
        <f>IF($H2393="NO",$O2393, _xludf.NA())</f>
        <v>48</v>
      </c>
      <c r="S2393" s="5" t="e">
        <f ca="1">IF($H2393="SI",$N2393, _xludf.NA())</f>
        <v>#NAME?</v>
      </c>
      <c r="T2393" s="5">
        <f>IF($H2393="NO",$N2393, _xludf.NA())</f>
        <v>639148</v>
      </c>
    </row>
    <row r="2394" spans="1:20" x14ac:dyDescent="0.3">
      <c r="A2394">
        <v>2393</v>
      </c>
      <c r="B2394" t="s">
        <v>9</v>
      </c>
      <c r="C2394">
        <v>869420</v>
      </c>
      <c r="D2394" t="s">
        <v>10</v>
      </c>
      <c r="E2394" t="s">
        <v>11</v>
      </c>
      <c r="F2394" t="s">
        <v>12</v>
      </c>
      <c r="G2394" t="s">
        <v>13</v>
      </c>
      <c r="H2394" t="s">
        <v>12</v>
      </c>
      <c r="I2394">
        <v>46</v>
      </c>
      <c r="J2394">
        <f>(moras__2[[#This Row],[EDAD]]-AVERAGE(I:I))/ _xlfn.STDEV.P(I:I)</f>
        <v>0.28894004989222172</v>
      </c>
      <c r="K2394" t="str">
        <f>IF(ABS(moras__2[[#This Row],[Z-Score de edad]])&gt;1.96, "Atípico","Normal")</f>
        <v>Normal</v>
      </c>
      <c r="L2394">
        <f>(moras__2[[#This Row],[SALARIO]]-AVERAGE(C:C)) / _xlfn.STDEV.P(C:C)</f>
        <v>0.26129011129974006</v>
      </c>
      <c r="M2394" t="str">
        <f>IF(ABS(moras__2[[#This Row],[Z-Score de salario]])&gt;1.96, "Atípico", "Normal")</f>
        <v>Normal</v>
      </c>
      <c r="N2394" s="5">
        <f t="shared" si="111"/>
        <v>869420</v>
      </c>
      <c r="O2394" s="5">
        <f t="shared" si="112"/>
        <v>46</v>
      </c>
      <c r="P2394" s="5" t="str">
        <f t="shared" si="113"/>
        <v>ASALARIADO</v>
      </c>
      <c r="Q2394" s="5">
        <f>IF($H2394="SI", $O2394, _xludf.NA())</f>
        <v>46</v>
      </c>
      <c r="R2394" s="5" t="e">
        <f ca="1">IF($H2394="NO",$O2394, _xludf.NA())</f>
        <v>#NAME?</v>
      </c>
      <c r="S2394" s="5">
        <f>IF($H2394="SI",$N2394, _xludf.NA())</f>
        <v>869420</v>
      </c>
      <c r="T2394" s="5" t="e">
        <f ca="1">IF($H2394="NO",$N2394, _xludf.NA())</f>
        <v>#NAME?</v>
      </c>
    </row>
    <row r="2395" spans="1:20" x14ac:dyDescent="0.3">
      <c r="A2395">
        <v>2394</v>
      </c>
      <c r="B2395" t="s">
        <v>9</v>
      </c>
      <c r="C2395">
        <v>86400</v>
      </c>
      <c r="D2395" t="s">
        <v>10</v>
      </c>
      <c r="E2395" t="s">
        <v>16</v>
      </c>
      <c r="F2395" t="s">
        <v>12</v>
      </c>
      <c r="G2395" t="s">
        <v>13</v>
      </c>
      <c r="H2395" t="s">
        <v>13</v>
      </c>
      <c r="I2395">
        <v>24</v>
      </c>
      <c r="J2395">
        <f>(moras__2[[#This Row],[EDAD]]-AVERAGE(I:I))/ _xlfn.STDEV.P(I:I)</f>
        <v>-1.2638725940680595</v>
      </c>
      <c r="K2395" t="str">
        <f>IF(ABS(moras__2[[#This Row],[Z-Score de edad]])&gt;1.96, "Atípico","Normal")</f>
        <v>Normal</v>
      </c>
      <c r="L2395">
        <f>(moras__2[[#This Row],[SALARIO]]-AVERAGE(C:C)) / _xlfn.STDEV.P(C:C)</f>
        <v>-0.70430301548427621</v>
      </c>
      <c r="M2395" t="str">
        <f>IF(ABS(moras__2[[#This Row],[Z-Score de salario]])&gt;1.96, "Atípico", "Normal")</f>
        <v>Normal</v>
      </c>
      <c r="N2395" s="5">
        <f t="shared" si="111"/>
        <v>86400</v>
      </c>
      <c r="O2395" s="5">
        <f t="shared" si="112"/>
        <v>24</v>
      </c>
      <c r="P2395" s="5" t="str">
        <f t="shared" si="113"/>
        <v>ASALARIADO</v>
      </c>
      <c r="Q2395" s="5" t="e">
        <f ca="1">IF($H2395="SI", $O2395, _xludf.NA())</f>
        <v>#NAME?</v>
      </c>
      <c r="R2395" s="5">
        <f>IF($H2395="NO",$O2395, _xludf.NA())</f>
        <v>24</v>
      </c>
      <c r="S2395" s="5" t="e">
        <f ca="1">IF($H2395="SI",$N2395, _xludf.NA())</f>
        <v>#NAME?</v>
      </c>
      <c r="T2395" s="5">
        <f>IF($H2395="NO",$N2395, _xludf.NA())</f>
        <v>86400</v>
      </c>
    </row>
    <row r="2396" spans="1:20" x14ac:dyDescent="0.3">
      <c r="A2396">
        <v>2395</v>
      </c>
      <c r="B2396" t="s">
        <v>15</v>
      </c>
      <c r="C2396">
        <v>466740</v>
      </c>
      <c r="D2396" t="s">
        <v>10</v>
      </c>
      <c r="E2396" t="s">
        <v>11</v>
      </c>
      <c r="F2396" t="s">
        <v>12</v>
      </c>
      <c r="G2396" t="s">
        <v>13</v>
      </c>
      <c r="H2396" t="s">
        <v>12</v>
      </c>
      <c r="I2396">
        <v>35</v>
      </c>
      <c r="J2396">
        <f>(moras__2[[#This Row],[EDAD]]-AVERAGE(I:I))/ _xlfn.STDEV.P(I:I)</f>
        <v>-0.48746627208791893</v>
      </c>
      <c r="K2396" t="str">
        <f>IF(ABS(moras__2[[#This Row],[Z-Score de edad]])&gt;1.96, "Atípico","Normal")</f>
        <v>Normal</v>
      </c>
      <c r="L2396">
        <f>(moras__2[[#This Row],[SALARIO]]-AVERAGE(C:C)) / _xlfn.STDEV.P(C:C)</f>
        <v>-0.23528090897226789</v>
      </c>
      <c r="M2396" t="str">
        <f>IF(ABS(moras__2[[#This Row],[Z-Score de salario]])&gt;1.96, "Atípico", "Normal")</f>
        <v>Normal</v>
      </c>
      <c r="N2396" s="5">
        <f t="shared" si="111"/>
        <v>466740</v>
      </c>
      <c r="O2396" s="5">
        <f t="shared" si="112"/>
        <v>35</v>
      </c>
      <c r="P2396" s="5" t="str">
        <f t="shared" si="113"/>
        <v>ASALARIADO</v>
      </c>
      <c r="Q2396" s="5">
        <f>IF($H2396="SI", $O2396, _xludf.NA())</f>
        <v>35</v>
      </c>
      <c r="R2396" s="5" t="e">
        <f ca="1">IF($H2396="NO",$O2396, _xludf.NA())</f>
        <v>#NAME?</v>
      </c>
      <c r="S2396" s="5">
        <f>IF($H2396="SI",$N2396, _xludf.NA())</f>
        <v>466740</v>
      </c>
      <c r="T2396" s="5" t="e">
        <f ca="1">IF($H2396="NO",$N2396, _xludf.NA())</f>
        <v>#NAME?</v>
      </c>
    </row>
    <row r="2397" spans="1:20" x14ac:dyDescent="0.3">
      <c r="A2397">
        <v>2396</v>
      </c>
      <c r="B2397" t="s">
        <v>15</v>
      </c>
      <c r="C2397">
        <v>319560</v>
      </c>
      <c r="D2397" t="s">
        <v>10</v>
      </c>
      <c r="E2397" t="s">
        <v>16</v>
      </c>
      <c r="F2397" t="s">
        <v>12</v>
      </c>
      <c r="G2397" t="s">
        <v>13</v>
      </c>
      <c r="H2397" t="s">
        <v>12</v>
      </c>
      <c r="I2397">
        <v>30</v>
      </c>
      <c r="J2397">
        <f>(moras__2[[#This Row],[EDAD]]-AVERAGE(I:I))/ _xlfn.STDEV.P(I:I)</f>
        <v>-0.84037823662434652</v>
      </c>
      <c r="K2397" t="str">
        <f>IF(ABS(moras__2[[#This Row],[Z-Score de edad]])&gt;1.96, "Atípico","Normal")</f>
        <v>Normal</v>
      </c>
      <c r="L2397">
        <f>(moras__2[[#This Row],[SALARIO]]-AVERAGE(C:C)) / _xlfn.STDEV.P(C:C)</f>
        <v>-0.41677818413774453</v>
      </c>
      <c r="M2397" t="str">
        <f>IF(ABS(moras__2[[#This Row],[Z-Score de salario]])&gt;1.96, "Atípico", "Normal")</f>
        <v>Normal</v>
      </c>
      <c r="N2397" s="5">
        <f t="shared" si="111"/>
        <v>319560</v>
      </c>
      <c r="O2397" s="5">
        <f t="shared" si="112"/>
        <v>30</v>
      </c>
      <c r="P2397" s="5" t="str">
        <f t="shared" si="113"/>
        <v>ASALARIADO</v>
      </c>
      <c r="Q2397" s="5">
        <f>IF($H2397="SI", $O2397, _xludf.NA())</f>
        <v>30</v>
      </c>
      <c r="R2397" s="5" t="e">
        <f ca="1">IF($H2397="NO",$O2397, _xludf.NA())</f>
        <v>#NAME?</v>
      </c>
      <c r="S2397" s="5">
        <f>IF($H2397="SI",$N2397, _xludf.NA())</f>
        <v>319560</v>
      </c>
      <c r="T2397" s="5" t="e">
        <f ca="1">IF($H2397="NO",$N2397, _xludf.NA())</f>
        <v>#NAME?</v>
      </c>
    </row>
    <row r="2398" spans="1:20" x14ac:dyDescent="0.3">
      <c r="A2398">
        <v>2397</v>
      </c>
      <c r="B2398" t="s">
        <v>9</v>
      </c>
      <c r="C2398">
        <v>545579.25</v>
      </c>
      <c r="D2398" t="s">
        <v>10</v>
      </c>
      <c r="E2398" t="s">
        <v>16</v>
      </c>
      <c r="F2398" t="s">
        <v>12</v>
      </c>
      <c r="G2398" t="s">
        <v>13</v>
      </c>
      <c r="H2398" t="s">
        <v>13</v>
      </c>
      <c r="I2398">
        <v>39</v>
      </c>
      <c r="J2398">
        <f>(moras__2[[#This Row],[EDAD]]-AVERAGE(I:I))/ _xlfn.STDEV.P(I:I)</f>
        <v>-0.20513670045877688</v>
      </c>
      <c r="K2398" t="str">
        <f>IF(ABS(moras__2[[#This Row],[Z-Score de edad]])&gt;1.96, "Atípico","Normal")</f>
        <v>Normal</v>
      </c>
      <c r="L2398">
        <f>(moras__2[[#This Row],[SALARIO]]-AVERAGE(C:C)) / _xlfn.STDEV.P(C:C)</f>
        <v>-0.13805907821340252</v>
      </c>
      <c r="M2398" t="str">
        <f>IF(ABS(moras__2[[#This Row],[Z-Score de salario]])&gt;1.96, "Atípico", "Normal")</f>
        <v>Normal</v>
      </c>
      <c r="N2398" s="5">
        <f t="shared" si="111"/>
        <v>545579.25</v>
      </c>
      <c r="O2398" s="5">
        <f t="shared" si="112"/>
        <v>39</v>
      </c>
      <c r="P2398" s="5" t="str">
        <f t="shared" si="113"/>
        <v>ASALARIADO</v>
      </c>
      <c r="Q2398" s="5" t="e">
        <f ca="1">IF($H2398="SI", $O2398, _xludf.NA())</f>
        <v>#NAME?</v>
      </c>
      <c r="R2398" s="5">
        <f>IF($H2398="NO",$O2398, _xludf.NA())</f>
        <v>39</v>
      </c>
      <c r="S2398" s="5" t="e">
        <f ca="1">IF($H2398="SI",$N2398, _xludf.NA())</f>
        <v>#NAME?</v>
      </c>
      <c r="T2398" s="5">
        <f>IF($H2398="NO",$N2398, _xludf.NA())</f>
        <v>545579.25</v>
      </c>
    </row>
    <row r="2399" spans="1:20" x14ac:dyDescent="0.3">
      <c r="A2399">
        <v>2398</v>
      </c>
      <c r="B2399" t="s">
        <v>9</v>
      </c>
      <c r="C2399">
        <v>297046</v>
      </c>
      <c r="D2399" t="s">
        <v>18</v>
      </c>
      <c r="E2399" t="s">
        <v>16</v>
      </c>
      <c r="F2399" t="s">
        <v>12</v>
      </c>
      <c r="G2399" t="s">
        <v>12</v>
      </c>
      <c r="H2399" t="s">
        <v>12</v>
      </c>
      <c r="I2399">
        <v>43</v>
      </c>
      <c r="J2399">
        <f>(moras__2[[#This Row],[EDAD]]-AVERAGE(I:I))/ _xlfn.STDEV.P(I:I)</f>
        <v>7.7192871170365177E-2</v>
      </c>
      <c r="K2399" t="str">
        <f>IF(ABS(moras__2[[#This Row],[Z-Score de edad]])&gt;1.96, "Atípico","Normal")</f>
        <v>Normal</v>
      </c>
      <c r="L2399">
        <f>(moras__2[[#This Row],[SALARIO]]-AVERAGE(C:C)) / _xlfn.STDEV.P(C:C)</f>
        <v>-0.44454166866740574</v>
      </c>
      <c r="M2399" t="str">
        <f>IF(ABS(moras__2[[#This Row],[Z-Score de salario]])&gt;1.96, "Atípico", "Normal")</f>
        <v>Normal</v>
      </c>
      <c r="N2399" s="5">
        <f t="shared" si="111"/>
        <v>297046</v>
      </c>
      <c r="O2399" s="5">
        <f t="shared" si="112"/>
        <v>43</v>
      </c>
      <c r="P2399" s="5" t="str">
        <f t="shared" si="113"/>
        <v>TRABAJADOR INDEPENDIENTE</v>
      </c>
      <c r="Q2399" s="5">
        <f>IF($H2399="SI", $O2399, _xludf.NA())</f>
        <v>43</v>
      </c>
      <c r="R2399" s="5" t="e">
        <f ca="1">IF($H2399="NO",$O2399, _xludf.NA())</f>
        <v>#NAME?</v>
      </c>
      <c r="S2399" s="5">
        <f>IF($H2399="SI",$N2399, _xludf.NA())</f>
        <v>297046</v>
      </c>
      <c r="T2399" s="5" t="e">
        <f ca="1">IF($H2399="NO",$N2399, _xludf.NA())</f>
        <v>#NAME?</v>
      </c>
    </row>
    <row r="2400" spans="1:20" x14ac:dyDescent="0.3">
      <c r="A2400">
        <v>2399</v>
      </c>
      <c r="B2400" t="s">
        <v>9</v>
      </c>
      <c r="C2400">
        <v>464335.96</v>
      </c>
      <c r="D2400" t="s">
        <v>10</v>
      </c>
      <c r="E2400" t="s">
        <v>16</v>
      </c>
      <c r="F2400" t="s">
        <v>12</v>
      </c>
      <c r="G2400" t="s">
        <v>13</v>
      </c>
      <c r="H2400" t="s">
        <v>13</v>
      </c>
      <c r="I2400">
        <v>54</v>
      </c>
      <c r="J2400">
        <f>(moras__2[[#This Row],[EDAD]]-AVERAGE(I:I))/ _xlfn.STDEV.P(I:I)</f>
        <v>0.85359919315050581</v>
      </c>
      <c r="K2400" t="str">
        <f>IF(ABS(moras__2[[#This Row],[Z-Score de edad]])&gt;1.96, "Atípico","Normal")</f>
        <v>Normal</v>
      </c>
      <c r="L2400">
        <f>(moras__2[[#This Row],[SALARIO]]-AVERAGE(C:C)) / _xlfn.STDEV.P(C:C)</f>
        <v>-0.23824548778317162</v>
      </c>
      <c r="M2400" t="str">
        <f>IF(ABS(moras__2[[#This Row],[Z-Score de salario]])&gt;1.96, "Atípico", "Normal")</f>
        <v>Normal</v>
      </c>
      <c r="N2400" s="5">
        <f t="shared" si="111"/>
        <v>464335.96</v>
      </c>
      <c r="O2400" s="5">
        <f t="shared" si="112"/>
        <v>54</v>
      </c>
      <c r="P2400" s="5" t="str">
        <f t="shared" si="113"/>
        <v>ASALARIADO</v>
      </c>
      <c r="Q2400" s="5" t="e">
        <f ca="1">IF($H2400="SI", $O2400, _xludf.NA())</f>
        <v>#NAME?</v>
      </c>
      <c r="R2400" s="5">
        <f>IF($H2400="NO",$O2400, _xludf.NA())</f>
        <v>54</v>
      </c>
      <c r="S2400" s="5" t="e">
        <f ca="1">IF($H2400="SI",$N2400, _xludf.NA())</f>
        <v>#NAME?</v>
      </c>
      <c r="T2400" s="5">
        <f>IF($H2400="NO",$N2400, _xludf.NA())</f>
        <v>464335.96</v>
      </c>
    </row>
    <row r="2401" spans="1:20" x14ac:dyDescent="0.3">
      <c r="A2401">
        <v>2400</v>
      </c>
      <c r="B2401" t="s">
        <v>9</v>
      </c>
      <c r="C2401">
        <v>35000</v>
      </c>
      <c r="D2401" t="s">
        <v>10</v>
      </c>
      <c r="E2401" t="s">
        <v>16</v>
      </c>
      <c r="F2401" t="s">
        <v>12</v>
      </c>
      <c r="G2401" t="s">
        <v>13</v>
      </c>
      <c r="H2401" t="s">
        <v>13</v>
      </c>
      <c r="I2401">
        <v>34</v>
      </c>
      <c r="J2401">
        <f>(moras__2[[#This Row],[EDAD]]-AVERAGE(I:I))/ _xlfn.STDEV.P(I:I)</f>
        <v>-0.55804866499520445</v>
      </c>
      <c r="K2401" t="str">
        <f>IF(ABS(moras__2[[#This Row],[Z-Score de edad]])&gt;1.96, "Atípico","Normal")</f>
        <v>Normal</v>
      </c>
      <c r="L2401">
        <f>(moras__2[[#This Row],[SALARIO]]-AVERAGE(C:C)) / _xlfn.STDEV.P(C:C)</f>
        <v>-0.76768771410844727</v>
      </c>
      <c r="M2401" t="str">
        <f>IF(ABS(moras__2[[#This Row],[Z-Score de salario]])&gt;1.96, "Atípico", "Normal")</f>
        <v>Normal</v>
      </c>
      <c r="N2401" s="5">
        <f t="shared" si="111"/>
        <v>35000</v>
      </c>
      <c r="O2401" s="5">
        <f t="shared" si="112"/>
        <v>34</v>
      </c>
      <c r="P2401" s="5" t="str">
        <f t="shared" si="113"/>
        <v>ASALARIADO</v>
      </c>
      <c r="Q2401" s="5" t="e">
        <f ca="1">IF($H2401="SI", $O2401, _xludf.NA())</f>
        <v>#NAME?</v>
      </c>
      <c r="R2401" s="5">
        <f>IF($H2401="NO",$O2401, _xludf.NA())</f>
        <v>34</v>
      </c>
      <c r="S2401" s="5" t="e">
        <f ca="1">IF($H2401="SI",$N2401, _xludf.NA())</f>
        <v>#NAME?</v>
      </c>
      <c r="T2401" s="5">
        <f>IF($H2401="NO",$N2401, _xludf.NA())</f>
        <v>35000</v>
      </c>
    </row>
    <row r="2402" spans="1:20" x14ac:dyDescent="0.3">
      <c r="A2402">
        <v>2401</v>
      </c>
      <c r="B2402" t="s">
        <v>9</v>
      </c>
      <c r="C2402">
        <v>344805</v>
      </c>
      <c r="D2402" t="s">
        <v>10</v>
      </c>
      <c r="E2402" t="s">
        <v>16</v>
      </c>
      <c r="F2402" t="s">
        <v>12</v>
      </c>
      <c r="G2402" t="s">
        <v>13</v>
      </c>
      <c r="H2402" t="s">
        <v>13</v>
      </c>
      <c r="I2402">
        <v>47</v>
      </c>
      <c r="J2402">
        <f>(moras__2[[#This Row],[EDAD]]-AVERAGE(I:I))/ _xlfn.STDEV.P(I:I)</f>
        <v>0.35952244279950724</v>
      </c>
      <c r="K2402" t="str">
        <f>IF(ABS(moras__2[[#This Row],[Z-Score de edad]])&gt;1.96, "Atípico","Normal")</f>
        <v>Normal</v>
      </c>
      <c r="L2402">
        <f>(moras__2[[#This Row],[SALARIO]]-AVERAGE(C:C)) / _xlfn.STDEV.P(C:C)</f>
        <v>-0.38564692505667064</v>
      </c>
      <c r="M2402" t="str">
        <f>IF(ABS(moras__2[[#This Row],[Z-Score de salario]])&gt;1.96, "Atípico", "Normal")</f>
        <v>Normal</v>
      </c>
      <c r="N2402" s="5">
        <f t="shared" si="111"/>
        <v>344805</v>
      </c>
      <c r="O2402" s="5">
        <f t="shared" si="112"/>
        <v>47</v>
      </c>
      <c r="P2402" s="5" t="str">
        <f t="shared" si="113"/>
        <v>ASALARIADO</v>
      </c>
      <c r="Q2402" s="5" t="e">
        <f ca="1">IF($H2402="SI", $O2402, _xludf.NA())</f>
        <v>#NAME?</v>
      </c>
      <c r="R2402" s="5">
        <f>IF($H2402="NO",$O2402, _xludf.NA())</f>
        <v>47</v>
      </c>
      <c r="S2402" s="5" t="e">
        <f ca="1">IF($H2402="SI",$N2402, _xludf.NA())</f>
        <v>#NAME?</v>
      </c>
      <c r="T2402" s="5">
        <f>IF($H2402="NO",$N2402, _xludf.NA())</f>
        <v>344805</v>
      </c>
    </row>
    <row r="2403" spans="1:20" x14ac:dyDescent="0.3">
      <c r="A2403">
        <v>2402</v>
      </c>
      <c r="B2403" t="s">
        <v>15</v>
      </c>
      <c r="C2403">
        <v>323562</v>
      </c>
      <c r="D2403" t="s">
        <v>18</v>
      </c>
      <c r="E2403" t="s">
        <v>16</v>
      </c>
      <c r="F2403" t="s">
        <v>12</v>
      </c>
      <c r="G2403" t="s">
        <v>13</v>
      </c>
      <c r="H2403" t="s">
        <v>12</v>
      </c>
      <c r="I2403">
        <v>38</v>
      </c>
      <c r="J2403">
        <f>(moras__2[[#This Row],[EDAD]]-AVERAGE(I:I))/ _xlfn.STDEV.P(I:I)</f>
        <v>-0.27571909336606237</v>
      </c>
      <c r="K2403" t="str">
        <f>IF(ABS(moras__2[[#This Row],[Z-Score de edad]])&gt;1.96, "Atípico","Normal")</f>
        <v>Normal</v>
      </c>
      <c r="L2403">
        <f>(moras__2[[#This Row],[SALARIO]]-AVERAGE(C:C)) / _xlfn.STDEV.P(C:C)</f>
        <v>-0.41184305643552793</v>
      </c>
      <c r="M2403" t="str">
        <f>IF(ABS(moras__2[[#This Row],[Z-Score de salario]])&gt;1.96, "Atípico", "Normal")</f>
        <v>Normal</v>
      </c>
      <c r="N2403" s="5">
        <f t="shared" si="111"/>
        <v>323562</v>
      </c>
      <c r="O2403" s="5">
        <f t="shared" si="112"/>
        <v>38</v>
      </c>
      <c r="P2403" s="5" t="str">
        <f t="shared" si="113"/>
        <v>TRABAJADOR INDEPENDIENTE</v>
      </c>
      <c r="Q2403" s="5">
        <f>IF($H2403="SI", $O2403, _xludf.NA())</f>
        <v>38</v>
      </c>
      <c r="R2403" s="5" t="e">
        <f ca="1">IF($H2403="NO",$O2403, _xludf.NA())</f>
        <v>#NAME?</v>
      </c>
      <c r="S2403" s="5">
        <f>IF($H2403="SI",$N2403, _xludf.NA())</f>
        <v>323562</v>
      </c>
      <c r="T2403" s="5" t="e">
        <f ca="1">IF($H2403="NO",$N2403, _xludf.NA())</f>
        <v>#NAME?</v>
      </c>
    </row>
    <row r="2404" spans="1:20" x14ac:dyDescent="0.3">
      <c r="A2404">
        <v>2403</v>
      </c>
      <c r="B2404" t="s">
        <v>15</v>
      </c>
      <c r="C2404">
        <v>1095589</v>
      </c>
      <c r="D2404" t="s">
        <v>10</v>
      </c>
      <c r="E2404" t="s">
        <v>11</v>
      </c>
      <c r="F2404" t="s">
        <v>12</v>
      </c>
      <c r="G2404" t="s">
        <v>13</v>
      </c>
      <c r="H2404" t="s">
        <v>12</v>
      </c>
      <c r="I2404">
        <v>37</v>
      </c>
      <c r="J2404">
        <f>(moras__2[[#This Row],[EDAD]]-AVERAGE(I:I))/ _xlfn.STDEV.P(I:I)</f>
        <v>-0.34630148627334789</v>
      </c>
      <c r="K2404" t="str">
        <f>IF(ABS(moras__2[[#This Row],[Z-Score de edad]])&gt;1.96, "Atípico","Normal")</f>
        <v>Normal</v>
      </c>
      <c r="L2404">
        <f>(moras__2[[#This Row],[SALARIO]]-AVERAGE(C:C)) / _xlfn.STDEV.P(C:C)</f>
        <v>0.54019388373417876</v>
      </c>
      <c r="M2404" t="str">
        <f>IF(ABS(moras__2[[#This Row],[Z-Score de salario]])&gt;1.96, "Atípico", "Normal")</f>
        <v>Normal</v>
      </c>
      <c r="N2404" s="5">
        <f t="shared" si="111"/>
        <v>1095589</v>
      </c>
      <c r="O2404" s="5">
        <f t="shared" si="112"/>
        <v>37</v>
      </c>
      <c r="P2404" s="5" t="str">
        <f t="shared" si="113"/>
        <v>ASALARIADO</v>
      </c>
      <c r="Q2404" s="5">
        <f>IF($H2404="SI", $O2404, _xludf.NA())</f>
        <v>37</v>
      </c>
      <c r="R2404" s="5" t="e">
        <f ca="1">IF($H2404="NO",$O2404, _xludf.NA())</f>
        <v>#NAME?</v>
      </c>
      <c r="S2404" s="5">
        <f>IF($H2404="SI",$N2404, _xludf.NA())</f>
        <v>1095589</v>
      </c>
      <c r="T2404" s="5" t="e">
        <f ca="1">IF($H2404="NO",$N2404, _xludf.NA())</f>
        <v>#NAME?</v>
      </c>
    </row>
    <row r="2405" spans="1:20" x14ac:dyDescent="0.3">
      <c r="A2405">
        <v>2404</v>
      </c>
      <c r="B2405" t="s">
        <v>9</v>
      </c>
      <c r="C2405">
        <v>549445.32999999996</v>
      </c>
      <c r="D2405" t="s">
        <v>10</v>
      </c>
      <c r="E2405" t="s">
        <v>16</v>
      </c>
      <c r="F2405" t="s">
        <v>12</v>
      </c>
      <c r="G2405" t="s">
        <v>13</v>
      </c>
      <c r="H2405" t="s">
        <v>13</v>
      </c>
      <c r="I2405">
        <v>20</v>
      </c>
      <c r="J2405">
        <f>(moras__2[[#This Row],[EDAD]]-AVERAGE(I:I))/ _xlfn.STDEV.P(I:I)</f>
        <v>-1.5462021656972016</v>
      </c>
      <c r="K2405" t="str">
        <f>IF(ABS(moras__2[[#This Row],[Z-Score de edad]])&gt;1.96, "Atípico","Normal")</f>
        <v>Normal</v>
      </c>
      <c r="L2405">
        <f>(moras__2[[#This Row],[SALARIO]]-AVERAGE(C:C)) / _xlfn.STDEV.P(C:C)</f>
        <v>-0.13329156234459061</v>
      </c>
      <c r="M2405" t="str">
        <f>IF(ABS(moras__2[[#This Row],[Z-Score de salario]])&gt;1.96, "Atípico", "Normal")</f>
        <v>Normal</v>
      </c>
      <c r="N2405" s="5">
        <f t="shared" si="111"/>
        <v>549445.32999999996</v>
      </c>
      <c r="O2405" s="5">
        <f t="shared" si="112"/>
        <v>20</v>
      </c>
      <c r="P2405" s="5" t="str">
        <f t="shared" si="113"/>
        <v>ASALARIADO</v>
      </c>
      <c r="Q2405" s="5" t="e">
        <f ca="1">IF($H2405="SI", $O2405, _xludf.NA())</f>
        <v>#NAME?</v>
      </c>
      <c r="R2405" s="5">
        <f>IF($H2405="NO",$O2405, _xludf.NA())</f>
        <v>20</v>
      </c>
      <c r="S2405" s="5" t="e">
        <f ca="1">IF($H2405="SI",$N2405, _xludf.NA())</f>
        <v>#NAME?</v>
      </c>
      <c r="T2405" s="5">
        <f>IF($H2405="NO",$N2405, _xludf.NA())</f>
        <v>549445.32999999996</v>
      </c>
    </row>
    <row r="2406" spans="1:20" x14ac:dyDescent="0.3">
      <c r="A2406">
        <v>2405</v>
      </c>
      <c r="B2406" t="s">
        <v>15</v>
      </c>
      <c r="C2406">
        <v>245079.8</v>
      </c>
      <c r="D2406" t="s">
        <v>10</v>
      </c>
      <c r="E2406" t="s">
        <v>16</v>
      </c>
      <c r="F2406" t="s">
        <v>12</v>
      </c>
      <c r="G2406" t="s">
        <v>13</v>
      </c>
      <c r="H2406" t="s">
        <v>13</v>
      </c>
      <c r="I2406">
        <v>21</v>
      </c>
      <c r="J2406">
        <f>(moras__2[[#This Row],[EDAD]]-AVERAGE(I:I))/ _xlfn.STDEV.P(I:I)</f>
        <v>-1.4756197727899161</v>
      </c>
      <c r="K2406" t="str">
        <f>IF(ABS(moras__2[[#This Row],[Z-Score de edad]])&gt;1.96, "Atípico","Normal")</f>
        <v>Normal</v>
      </c>
      <c r="L2406">
        <f>(moras__2[[#This Row],[SALARIO]]-AVERAGE(C:C)) / _xlfn.STDEV.P(C:C)</f>
        <v>-0.50862458550871703</v>
      </c>
      <c r="M2406" t="str">
        <f>IF(ABS(moras__2[[#This Row],[Z-Score de salario]])&gt;1.96, "Atípico", "Normal")</f>
        <v>Normal</v>
      </c>
      <c r="N2406" s="5">
        <f t="shared" si="111"/>
        <v>245079.8</v>
      </c>
      <c r="O2406" s="5">
        <f t="shared" si="112"/>
        <v>21</v>
      </c>
      <c r="P2406" s="5" t="str">
        <f t="shared" si="113"/>
        <v>ASALARIADO</v>
      </c>
      <c r="Q2406" s="5" t="e">
        <f ca="1">IF($H2406="SI", $O2406, _xludf.NA())</f>
        <v>#NAME?</v>
      </c>
      <c r="R2406" s="5">
        <f>IF($H2406="NO",$O2406, _xludf.NA())</f>
        <v>21</v>
      </c>
      <c r="S2406" s="5" t="e">
        <f ca="1">IF($H2406="SI",$N2406, _xludf.NA())</f>
        <v>#NAME?</v>
      </c>
      <c r="T2406" s="5">
        <f>IF($H2406="NO",$N2406, _xludf.NA())</f>
        <v>245079.8</v>
      </c>
    </row>
    <row r="2407" spans="1:20" x14ac:dyDescent="0.3">
      <c r="A2407">
        <v>2406</v>
      </c>
      <c r="B2407" t="s">
        <v>15</v>
      </c>
      <c r="C2407">
        <v>387099.75</v>
      </c>
      <c r="D2407" t="s">
        <v>10</v>
      </c>
      <c r="E2407" t="s">
        <v>16</v>
      </c>
      <c r="F2407" t="s">
        <v>12</v>
      </c>
      <c r="G2407" t="s">
        <v>13</v>
      </c>
      <c r="H2407" t="s">
        <v>13</v>
      </c>
      <c r="I2407">
        <v>41</v>
      </c>
      <c r="J2407">
        <f>(moras__2[[#This Row],[EDAD]]-AVERAGE(I:I))/ _xlfn.STDEV.P(I:I)</f>
        <v>-6.397191464420586E-2</v>
      </c>
      <c r="K2407" t="str">
        <f>IF(ABS(moras__2[[#This Row],[Z-Score de edad]])&gt;1.96, "Atípico","Normal")</f>
        <v>Normal</v>
      </c>
      <c r="L2407">
        <f>(moras__2[[#This Row],[SALARIO]]-AVERAGE(C:C)) / _xlfn.STDEV.P(C:C)</f>
        <v>-0.33349050517078233</v>
      </c>
      <c r="M2407" t="str">
        <f>IF(ABS(moras__2[[#This Row],[Z-Score de salario]])&gt;1.96, "Atípico", "Normal")</f>
        <v>Normal</v>
      </c>
      <c r="N2407" s="5">
        <f t="shared" si="111"/>
        <v>387099.75</v>
      </c>
      <c r="O2407" s="5">
        <f t="shared" si="112"/>
        <v>41</v>
      </c>
      <c r="P2407" s="5" t="str">
        <f t="shared" si="113"/>
        <v>ASALARIADO</v>
      </c>
      <c r="Q2407" s="5" t="e">
        <f ca="1">IF($H2407="SI", $O2407, _xludf.NA())</f>
        <v>#NAME?</v>
      </c>
      <c r="R2407" s="5">
        <f>IF($H2407="NO",$O2407, _xludf.NA())</f>
        <v>41</v>
      </c>
      <c r="S2407" s="5" t="e">
        <f ca="1">IF($H2407="SI",$N2407, _xludf.NA())</f>
        <v>#NAME?</v>
      </c>
      <c r="T2407" s="5">
        <f>IF($H2407="NO",$N2407, _xludf.NA())</f>
        <v>387099.75</v>
      </c>
    </row>
    <row r="2408" spans="1:20" x14ac:dyDescent="0.3">
      <c r="A2408">
        <v>2407</v>
      </c>
      <c r="B2408" t="s">
        <v>9</v>
      </c>
      <c r="C2408">
        <v>253571</v>
      </c>
      <c r="D2408" t="s">
        <v>14</v>
      </c>
      <c r="E2408" t="s">
        <v>11</v>
      </c>
      <c r="F2408" t="s">
        <v>12</v>
      </c>
      <c r="G2408" t="s">
        <v>13</v>
      </c>
      <c r="H2408" t="s">
        <v>13</v>
      </c>
      <c r="I2408">
        <v>56</v>
      </c>
      <c r="J2408">
        <f>(moras__2[[#This Row],[EDAD]]-AVERAGE(I:I))/ _xlfn.STDEV.P(I:I)</f>
        <v>0.99476397896507684</v>
      </c>
      <c r="K2408" t="str">
        <f>IF(ABS(moras__2[[#This Row],[Z-Score de edad]])&gt;1.96, "Atípico","Normal")</f>
        <v>Normal</v>
      </c>
      <c r="L2408">
        <f>(moras__2[[#This Row],[SALARIO]]-AVERAGE(C:C)) / _xlfn.STDEV.P(C:C)</f>
        <v>-0.4981535319492314</v>
      </c>
      <c r="M2408" t="str">
        <f>IF(ABS(moras__2[[#This Row],[Z-Score de salario]])&gt;1.96, "Atípico", "Normal")</f>
        <v>Normal</v>
      </c>
      <c r="N2408" s="5">
        <f t="shared" si="111"/>
        <v>253571</v>
      </c>
      <c r="O2408" s="5">
        <f t="shared" si="112"/>
        <v>56</v>
      </c>
      <c r="P2408" s="5" t="str">
        <f t="shared" si="113"/>
        <v>PENSIONADOS EN SU PROPIO SISTEMA</v>
      </c>
      <c r="Q2408" s="5" t="e">
        <f ca="1">IF($H2408="SI", $O2408, _xludf.NA())</f>
        <v>#NAME?</v>
      </c>
      <c r="R2408" s="5">
        <f>IF($H2408="NO",$O2408, _xludf.NA())</f>
        <v>56</v>
      </c>
      <c r="S2408" s="5" t="e">
        <f ca="1">IF($H2408="SI",$N2408, _xludf.NA())</f>
        <v>#NAME?</v>
      </c>
      <c r="T2408" s="5">
        <f>IF($H2408="NO",$N2408, _xludf.NA())</f>
        <v>253571</v>
      </c>
    </row>
    <row r="2409" spans="1:20" x14ac:dyDescent="0.3">
      <c r="A2409">
        <v>2408</v>
      </c>
      <c r="B2409" t="s">
        <v>9</v>
      </c>
      <c r="C2409">
        <v>1187224</v>
      </c>
      <c r="D2409" t="s">
        <v>10</v>
      </c>
      <c r="E2409" t="s">
        <v>11</v>
      </c>
      <c r="F2409" t="s">
        <v>12</v>
      </c>
      <c r="G2409" t="s">
        <v>13</v>
      </c>
      <c r="H2409" t="s">
        <v>12</v>
      </c>
      <c r="I2409">
        <v>46</v>
      </c>
      <c r="J2409">
        <f>(moras__2[[#This Row],[EDAD]]-AVERAGE(I:I))/ _xlfn.STDEV.P(I:I)</f>
        <v>0.28894004989222172</v>
      </c>
      <c r="K2409" t="str">
        <f>IF(ABS(moras__2[[#This Row],[Z-Score de edad]])&gt;1.96, "Atípico","Normal")</f>
        <v>Normal</v>
      </c>
      <c r="L2409">
        <f>(moras__2[[#This Row],[SALARIO]]-AVERAGE(C:C)) / _xlfn.STDEV.P(C:C)</f>
        <v>0.65319498992923553</v>
      </c>
      <c r="M2409" t="str">
        <f>IF(ABS(moras__2[[#This Row],[Z-Score de salario]])&gt;1.96, "Atípico", "Normal")</f>
        <v>Normal</v>
      </c>
      <c r="N2409" s="5">
        <f t="shared" si="111"/>
        <v>1187224</v>
      </c>
      <c r="O2409" s="5">
        <f t="shared" si="112"/>
        <v>46</v>
      </c>
      <c r="P2409" s="5" t="str">
        <f t="shared" si="113"/>
        <v>ASALARIADO</v>
      </c>
      <c r="Q2409" s="5">
        <f>IF($H2409="SI", $O2409, _xludf.NA())</f>
        <v>46</v>
      </c>
      <c r="R2409" s="5" t="e">
        <f ca="1">IF($H2409="NO",$O2409, _xludf.NA())</f>
        <v>#NAME?</v>
      </c>
      <c r="S2409" s="5">
        <f>IF($H2409="SI",$N2409, _xludf.NA())</f>
        <v>1187224</v>
      </c>
      <c r="T2409" s="5" t="e">
        <f ca="1">IF($H2409="NO",$N2409, _xludf.NA())</f>
        <v>#NAME?</v>
      </c>
    </row>
    <row r="2410" spans="1:20" x14ac:dyDescent="0.3">
      <c r="A2410">
        <v>2409</v>
      </c>
      <c r="B2410" t="s">
        <v>9</v>
      </c>
      <c r="C2410">
        <v>584115.32999999996</v>
      </c>
      <c r="D2410" t="s">
        <v>10</v>
      </c>
      <c r="E2410" t="s">
        <v>16</v>
      </c>
      <c r="F2410" t="s">
        <v>12</v>
      </c>
      <c r="G2410" t="s">
        <v>13</v>
      </c>
      <c r="H2410" t="s">
        <v>13</v>
      </c>
      <c r="I2410">
        <v>46</v>
      </c>
      <c r="J2410">
        <f>(moras__2[[#This Row],[EDAD]]-AVERAGE(I:I))/ _xlfn.STDEV.P(I:I)</f>
        <v>0.28894004989222172</v>
      </c>
      <c r="K2410" t="str">
        <f>IF(ABS(moras__2[[#This Row],[Z-Score de edad]])&gt;1.96, "Atípico","Normal")</f>
        <v>Normal</v>
      </c>
      <c r="L2410">
        <f>(moras__2[[#This Row],[SALARIO]]-AVERAGE(C:C)) / _xlfn.STDEV.P(C:C)</f>
        <v>-9.0537719906847197E-2</v>
      </c>
      <c r="M2410" t="str">
        <f>IF(ABS(moras__2[[#This Row],[Z-Score de salario]])&gt;1.96, "Atípico", "Normal")</f>
        <v>Normal</v>
      </c>
      <c r="N2410" s="5">
        <f t="shared" si="111"/>
        <v>584115.32999999996</v>
      </c>
      <c r="O2410" s="5">
        <f t="shared" si="112"/>
        <v>46</v>
      </c>
      <c r="P2410" s="5" t="str">
        <f t="shared" si="113"/>
        <v>ASALARIADO</v>
      </c>
      <c r="Q2410" s="5" t="e">
        <f ca="1">IF($H2410="SI", $O2410, _xludf.NA())</f>
        <v>#NAME?</v>
      </c>
      <c r="R2410" s="5">
        <f>IF($H2410="NO",$O2410, _xludf.NA())</f>
        <v>46</v>
      </c>
      <c r="S2410" s="5" t="e">
        <f ca="1">IF($H2410="SI",$N2410, _xludf.NA())</f>
        <v>#NAME?</v>
      </c>
      <c r="T2410" s="5">
        <f>IF($H2410="NO",$N2410, _xludf.NA())</f>
        <v>584115.32999999996</v>
      </c>
    </row>
    <row r="2411" spans="1:20" x14ac:dyDescent="0.3">
      <c r="A2411">
        <v>2410</v>
      </c>
      <c r="B2411" t="s">
        <v>15</v>
      </c>
      <c r="C2411">
        <v>446928</v>
      </c>
      <c r="D2411" t="s">
        <v>10</v>
      </c>
      <c r="E2411" t="s">
        <v>16</v>
      </c>
      <c r="F2411" t="s">
        <v>12</v>
      </c>
      <c r="G2411" t="s">
        <v>13</v>
      </c>
      <c r="H2411" t="s">
        <v>13</v>
      </c>
      <c r="I2411">
        <v>23</v>
      </c>
      <c r="J2411">
        <f>(moras__2[[#This Row],[EDAD]]-AVERAGE(I:I))/ _xlfn.STDEV.P(I:I)</f>
        <v>-1.334454986975345</v>
      </c>
      <c r="K2411" t="str">
        <f>IF(ABS(moras__2[[#This Row],[Z-Score de edad]])&gt;1.96, "Atípico","Normal")</f>
        <v>Normal</v>
      </c>
      <c r="L2411">
        <f>(moras__2[[#This Row],[SALARIO]]-AVERAGE(C:C)) / _xlfn.STDEV.P(C:C)</f>
        <v>-0.25971238074546005</v>
      </c>
      <c r="M2411" t="str">
        <f>IF(ABS(moras__2[[#This Row],[Z-Score de salario]])&gt;1.96, "Atípico", "Normal")</f>
        <v>Normal</v>
      </c>
      <c r="N2411" s="5">
        <f t="shared" si="111"/>
        <v>446928</v>
      </c>
      <c r="O2411" s="5">
        <f t="shared" si="112"/>
        <v>23</v>
      </c>
      <c r="P2411" s="5" t="str">
        <f t="shared" si="113"/>
        <v>ASALARIADO</v>
      </c>
      <c r="Q2411" s="5" t="e">
        <f ca="1">IF($H2411="SI", $O2411, _xludf.NA())</f>
        <v>#NAME?</v>
      </c>
      <c r="R2411" s="5">
        <f>IF($H2411="NO",$O2411, _xludf.NA())</f>
        <v>23</v>
      </c>
      <c r="S2411" s="5" t="e">
        <f ca="1">IF($H2411="SI",$N2411, _xludf.NA())</f>
        <v>#NAME?</v>
      </c>
      <c r="T2411" s="5">
        <f>IF($H2411="NO",$N2411, _xludf.NA())</f>
        <v>446928</v>
      </c>
    </row>
    <row r="2412" spans="1:20" x14ac:dyDescent="0.3">
      <c r="A2412">
        <v>2411</v>
      </c>
      <c r="B2412" t="s">
        <v>9</v>
      </c>
      <c r="C2412">
        <v>302470</v>
      </c>
      <c r="D2412" t="s">
        <v>17</v>
      </c>
      <c r="E2412" t="s">
        <v>16</v>
      </c>
      <c r="F2412" t="s">
        <v>12</v>
      </c>
      <c r="G2412" t="s">
        <v>12</v>
      </c>
      <c r="H2412" t="s">
        <v>13</v>
      </c>
      <c r="I2412">
        <v>34</v>
      </c>
      <c r="J2412">
        <f>(moras__2[[#This Row],[EDAD]]-AVERAGE(I:I))/ _xlfn.STDEV.P(I:I)</f>
        <v>-0.55804866499520445</v>
      </c>
      <c r="K2412" t="str">
        <f>IF(ABS(moras__2[[#This Row],[Z-Score de edad]])&gt;1.96, "Atípico","Normal")</f>
        <v>Normal</v>
      </c>
      <c r="L2412">
        <f>(moras__2[[#This Row],[SALARIO]]-AVERAGE(C:C)) / _xlfn.STDEV.P(C:C)</f>
        <v>-0.43785297984760996</v>
      </c>
      <c r="M2412" t="str">
        <f>IF(ABS(moras__2[[#This Row],[Z-Score de salario]])&gt;1.96, "Atípico", "Normal")</f>
        <v>Normal</v>
      </c>
      <c r="N2412" s="5">
        <f t="shared" si="111"/>
        <v>302470</v>
      </c>
      <c r="O2412" s="5">
        <f t="shared" si="112"/>
        <v>34</v>
      </c>
      <c r="P2412" s="5" t="str">
        <f t="shared" si="113"/>
        <v>ASEGURADO VOLUNTARIO</v>
      </c>
      <c r="Q2412" s="5" t="e">
        <f ca="1">IF($H2412="SI", $O2412, _xludf.NA())</f>
        <v>#NAME?</v>
      </c>
      <c r="R2412" s="5">
        <f>IF($H2412="NO",$O2412, _xludf.NA())</f>
        <v>34</v>
      </c>
      <c r="S2412" s="5" t="e">
        <f ca="1">IF($H2412="SI",$N2412, _xludf.NA())</f>
        <v>#NAME?</v>
      </c>
      <c r="T2412" s="5">
        <f>IF($H2412="NO",$N2412, _xludf.NA())</f>
        <v>302470</v>
      </c>
    </row>
    <row r="2413" spans="1:20" x14ac:dyDescent="0.3">
      <c r="A2413">
        <v>2412</v>
      </c>
      <c r="B2413" t="s">
        <v>9</v>
      </c>
      <c r="C2413">
        <v>277000</v>
      </c>
      <c r="D2413" t="s">
        <v>10</v>
      </c>
      <c r="E2413" t="s">
        <v>16</v>
      </c>
      <c r="F2413" t="s">
        <v>12</v>
      </c>
      <c r="G2413" t="s">
        <v>12</v>
      </c>
      <c r="H2413" t="s">
        <v>12</v>
      </c>
      <c r="I2413">
        <v>23</v>
      </c>
      <c r="J2413">
        <f>(moras__2[[#This Row],[EDAD]]-AVERAGE(I:I))/ _xlfn.STDEV.P(I:I)</f>
        <v>-1.334454986975345</v>
      </c>
      <c r="K2413" t="str">
        <f>IF(ABS(moras__2[[#This Row],[Z-Score de edad]])&gt;1.96, "Atípico","Normal")</f>
        <v>Normal</v>
      </c>
      <c r="L2413">
        <f>(moras__2[[#This Row],[SALARIO]]-AVERAGE(C:C)) / _xlfn.STDEV.P(C:C)</f>
        <v>-0.46926170113083249</v>
      </c>
      <c r="M2413" t="str">
        <f>IF(ABS(moras__2[[#This Row],[Z-Score de salario]])&gt;1.96, "Atípico", "Normal")</f>
        <v>Normal</v>
      </c>
      <c r="N2413" s="5">
        <f t="shared" si="111"/>
        <v>277000</v>
      </c>
      <c r="O2413" s="5">
        <f t="shared" si="112"/>
        <v>23</v>
      </c>
      <c r="P2413" s="5" t="str">
        <f t="shared" si="113"/>
        <v>ASALARIADO</v>
      </c>
      <c r="Q2413" s="5">
        <f>IF($H2413="SI", $O2413, _xludf.NA())</f>
        <v>23</v>
      </c>
      <c r="R2413" s="5" t="e">
        <f ca="1">IF($H2413="NO",$O2413, _xludf.NA())</f>
        <v>#NAME?</v>
      </c>
      <c r="S2413" s="5">
        <f>IF($H2413="SI",$N2413, _xludf.NA())</f>
        <v>277000</v>
      </c>
      <c r="T2413" s="5" t="e">
        <f ca="1">IF($H2413="NO",$N2413, _xludf.NA())</f>
        <v>#NAME?</v>
      </c>
    </row>
    <row r="2414" spans="1:20" x14ac:dyDescent="0.3">
      <c r="A2414">
        <v>2413</v>
      </c>
      <c r="B2414" t="s">
        <v>9</v>
      </c>
      <c r="C2414">
        <v>241458</v>
      </c>
      <c r="D2414" t="s">
        <v>10</v>
      </c>
      <c r="E2414" t="s">
        <v>16</v>
      </c>
      <c r="F2414" t="s">
        <v>12</v>
      </c>
      <c r="G2414" t="s">
        <v>13</v>
      </c>
      <c r="H2414" t="s">
        <v>12</v>
      </c>
      <c r="I2414">
        <v>41</v>
      </c>
      <c r="J2414">
        <f>(moras__2[[#This Row],[EDAD]]-AVERAGE(I:I))/ _xlfn.STDEV.P(I:I)</f>
        <v>-6.397191464420586E-2</v>
      </c>
      <c r="K2414" t="str">
        <f>IF(ABS(moras__2[[#This Row],[Z-Score de edad]])&gt;1.96, "Atípico","Normal")</f>
        <v>Normal</v>
      </c>
      <c r="L2414">
        <f>(moras__2[[#This Row],[SALARIO]]-AVERAGE(C:C)) / _xlfn.STDEV.P(C:C)</f>
        <v>-0.51309086374756963</v>
      </c>
      <c r="M2414" t="str">
        <f>IF(ABS(moras__2[[#This Row],[Z-Score de salario]])&gt;1.96, "Atípico", "Normal")</f>
        <v>Normal</v>
      </c>
      <c r="N2414" s="5">
        <f t="shared" si="111"/>
        <v>241458</v>
      </c>
      <c r="O2414" s="5">
        <f t="shared" si="112"/>
        <v>41</v>
      </c>
      <c r="P2414" s="5" t="str">
        <f t="shared" si="113"/>
        <v>ASALARIADO</v>
      </c>
      <c r="Q2414" s="5">
        <f>IF($H2414="SI", $O2414, _xludf.NA())</f>
        <v>41</v>
      </c>
      <c r="R2414" s="5" t="e">
        <f ca="1">IF($H2414="NO",$O2414, _xludf.NA())</f>
        <v>#NAME?</v>
      </c>
      <c r="S2414" s="5">
        <f>IF($H2414="SI",$N2414, _xludf.NA())</f>
        <v>241458</v>
      </c>
      <c r="T2414" s="5" t="e">
        <f ca="1">IF($H2414="NO",$N2414, _xludf.NA())</f>
        <v>#NAME?</v>
      </c>
    </row>
    <row r="2415" spans="1:20" x14ac:dyDescent="0.3">
      <c r="A2415">
        <v>2414</v>
      </c>
      <c r="B2415" t="s">
        <v>9</v>
      </c>
      <c r="C2415">
        <v>255000</v>
      </c>
      <c r="D2415" t="s">
        <v>10</v>
      </c>
      <c r="E2415" t="s">
        <v>16</v>
      </c>
      <c r="F2415" t="s">
        <v>12</v>
      </c>
      <c r="G2415" t="s">
        <v>12</v>
      </c>
      <c r="H2415" t="s">
        <v>12</v>
      </c>
      <c r="I2415">
        <v>55</v>
      </c>
      <c r="J2415">
        <f>(moras__2[[#This Row],[EDAD]]-AVERAGE(I:I))/ _xlfn.STDEV.P(I:I)</f>
        <v>0.92418158605779133</v>
      </c>
      <c r="K2415" t="str">
        <f>IF(ABS(moras__2[[#This Row],[Z-Score de edad]])&gt;1.96, "Atípico","Normal")</f>
        <v>Normal</v>
      </c>
      <c r="L2415">
        <f>(moras__2[[#This Row],[SALARIO]]-AVERAGE(C:C)) / _xlfn.STDEV.P(C:C)</f>
        <v>-0.496391338674252</v>
      </c>
      <c r="M2415" t="str">
        <f>IF(ABS(moras__2[[#This Row],[Z-Score de salario]])&gt;1.96, "Atípico", "Normal")</f>
        <v>Normal</v>
      </c>
      <c r="N2415" s="5">
        <f t="shared" si="111"/>
        <v>255000</v>
      </c>
      <c r="O2415" s="5">
        <f t="shared" si="112"/>
        <v>55</v>
      </c>
      <c r="P2415" s="5" t="str">
        <f t="shared" si="113"/>
        <v>ASALARIADO</v>
      </c>
      <c r="Q2415" s="5">
        <f>IF($H2415="SI", $O2415, _xludf.NA())</f>
        <v>55</v>
      </c>
      <c r="R2415" s="5" t="e">
        <f ca="1">IF($H2415="NO",$O2415, _xludf.NA())</f>
        <v>#NAME?</v>
      </c>
      <c r="S2415" s="5">
        <f>IF($H2415="SI",$N2415, _xludf.NA())</f>
        <v>255000</v>
      </c>
      <c r="T2415" s="5" t="e">
        <f ca="1">IF($H2415="NO",$N2415, _xludf.NA())</f>
        <v>#NAME?</v>
      </c>
    </row>
    <row r="2416" spans="1:20" x14ac:dyDescent="0.3">
      <c r="A2416">
        <v>2415</v>
      </c>
      <c r="B2416" t="s">
        <v>15</v>
      </c>
      <c r="C2416">
        <v>1332081</v>
      </c>
      <c r="D2416" t="s">
        <v>14</v>
      </c>
      <c r="E2416" t="s">
        <v>11</v>
      </c>
      <c r="F2416" t="s">
        <v>12</v>
      </c>
      <c r="G2416" t="s">
        <v>13</v>
      </c>
      <c r="H2416" t="s">
        <v>13</v>
      </c>
      <c r="I2416">
        <v>65</v>
      </c>
      <c r="J2416">
        <f>(moras__2[[#This Row],[EDAD]]-AVERAGE(I:I))/ _xlfn.STDEV.P(I:I)</f>
        <v>1.6300055151306465</v>
      </c>
      <c r="K2416" t="str">
        <f>IF(ABS(moras__2[[#This Row],[Z-Score de edad]])&gt;1.96, "Atípico","Normal")</f>
        <v>Normal</v>
      </c>
      <c r="L2416">
        <f>(moras__2[[#This Row],[SALARIO]]-AVERAGE(C:C)) / _xlfn.STDEV.P(C:C)</f>
        <v>0.8318276220031956</v>
      </c>
      <c r="M2416" t="str">
        <f>IF(ABS(moras__2[[#This Row],[Z-Score de salario]])&gt;1.96, "Atípico", "Normal")</f>
        <v>Normal</v>
      </c>
      <c r="N2416" s="5">
        <f t="shared" si="111"/>
        <v>1332081</v>
      </c>
      <c r="O2416" s="5">
        <f t="shared" si="112"/>
        <v>65</v>
      </c>
      <c r="P2416" s="5" t="str">
        <f t="shared" si="113"/>
        <v>PENSIONADOS EN SU PROPIO SISTEMA</v>
      </c>
      <c r="Q2416" s="5" t="e">
        <f ca="1">IF($H2416="SI", $O2416, _xludf.NA())</f>
        <v>#NAME?</v>
      </c>
      <c r="R2416" s="5">
        <f>IF($H2416="NO",$O2416, _xludf.NA())</f>
        <v>65</v>
      </c>
      <c r="S2416" s="5" t="e">
        <f ca="1">IF($H2416="SI",$N2416, _xludf.NA())</f>
        <v>#NAME?</v>
      </c>
      <c r="T2416" s="5">
        <f>IF($H2416="NO",$N2416, _xludf.NA())</f>
        <v>1332081</v>
      </c>
    </row>
    <row r="2417" spans="1:20" x14ac:dyDescent="0.3">
      <c r="A2417">
        <v>2416</v>
      </c>
      <c r="B2417" t="s">
        <v>9</v>
      </c>
      <c r="C2417">
        <v>323296</v>
      </c>
      <c r="D2417" t="s">
        <v>18</v>
      </c>
      <c r="E2417" t="s">
        <v>16</v>
      </c>
      <c r="F2417" t="s">
        <v>12</v>
      </c>
      <c r="G2417" t="s">
        <v>13</v>
      </c>
      <c r="H2417" t="s">
        <v>13</v>
      </c>
      <c r="I2417">
        <v>33</v>
      </c>
      <c r="J2417">
        <f>(moras__2[[#This Row],[EDAD]]-AVERAGE(I:I))/ _xlfn.STDEV.P(I:I)</f>
        <v>-0.62863105790248996</v>
      </c>
      <c r="K2417" t="str">
        <f>IF(ABS(moras__2[[#This Row],[Z-Score de edad]])&gt;1.96, "Atípico","Normal")</f>
        <v>Normal</v>
      </c>
      <c r="L2417">
        <f>(moras__2[[#This Row],[SALARIO]]-AVERAGE(C:C)) / _xlfn.STDEV.P(C:C)</f>
        <v>-0.41217107841673473</v>
      </c>
      <c r="M2417" t="str">
        <f>IF(ABS(moras__2[[#This Row],[Z-Score de salario]])&gt;1.96, "Atípico", "Normal")</f>
        <v>Normal</v>
      </c>
      <c r="N2417" s="5">
        <f t="shared" si="111"/>
        <v>323296</v>
      </c>
      <c r="O2417" s="5">
        <f t="shared" si="112"/>
        <v>33</v>
      </c>
      <c r="P2417" s="5" t="str">
        <f t="shared" si="113"/>
        <v>TRABAJADOR INDEPENDIENTE</v>
      </c>
      <c r="Q2417" s="5" t="e">
        <f ca="1">IF($H2417="SI", $O2417, _xludf.NA())</f>
        <v>#NAME?</v>
      </c>
      <c r="R2417" s="5">
        <f>IF($H2417="NO",$O2417, _xludf.NA())</f>
        <v>33</v>
      </c>
      <c r="S2417" s="5" t="e">
        <f ca="1">IF($H2417="SI",$N2417, _xludf.NA())</f>
        <v>#NAME?</v>
      </c>
      <c r="T2417" s="5">
        <f>IF($H2417="NO",$N2417, _xludf.NA())</f>
        <v>323296</v>
      </c>
    </row>
    <row r="2418" spans="1:20" x14ac:dyDescent="0.3">
      <c r="A2418">
        <v>2417</v>
      </c>
      <c r="B2418" t="s">
        <v>9</v>
      </c>
      <c r="C2418">
        <v>362000</v>
      </c>
      <c r="D2418" t="s">
        <v>10</v>
      </c>
      <c r="E2418" t="s">
        <v>16</v>
      </c>
      <c r="F2418" t="s">
        <v>12</v>
      </c>
      <c r="G2418" t="s">
        <v>13</v>
      </c>
      <c r="H2418" t="s">
        <v>13</v>
      </c>
      <c r="I2418">
        <v>31</v>
      </c>
      <c r="J2418">
        <f>(moras__2[[#This Row],[EDAD]]-AVERAGE(I:I))/ _xlfn.STDEV.P(I:I)</f>
        <v>-0.769795843717061</v>
      </c>
      <c r="K2418" t="str">
        <f>IF(ABS(moras__2[[#This Row],[Z-Score de edad]])&gt;1.96, "Atípico","Normal")</f>
        <v>Normal</v>
      </c>
      <c r="L2418">
        <f>(moras__2[[#This Row],[SALARIO]]-AVERAGE(C:C)) / _xlfn.STDEV.P(C:C)</f>
        <v>-0.36444264698580248</v>
      </c>
      <c r="M2418" t="str">
        <f>IF(ABS(moras__2[[#This Row],[Z-Score de salario]])&gt;1.96, "Atípico", "Normal")</f>
        <v>Normal</v>
      </c>
      <c r="N2418" s="5">
        <f t="shared" si="111"/>
        <v>362000</v>
      </c>
      <c r="O2418" s="5">
        <f t="shared" si="112"/>
        <v>31</v>
      </c>
      <c r="P2418" s="5" t="str">
        <f t="shared" si="113"/>
        <v>ASALARIADO</v>
      </c>
      <c r="Q2418" s="5" t="e">
        <f ca="1">IF($H2418="SI", $O2418, _xludf.NA())</f>
        <v>#NAME?</v>
      </c>
      <c r="R2418" s="5">
        <f>IF($H2418="NO",$O2418, _xludf.NA())</f>
        <v>31</v>
      </c>
      <c r="S2418" s="5" t="e">
        <f ca="1">IF($H2418="SI",$N2418, _xludf.NA())</f>
        <v>#NAME?</v>
      </c>
      <c r="T2418" s="5">
        <f>IF($H2418="NO",$N2418, _xludf.NA())</f>
        <v>362000</v>
      </c>
    </row>
    <row r="2419" spans="1:20" x14ac:dyDescent="0.3">
      <c r="A2419">
        <v>2418</v>
      </c>
      <c r="B2419" t="s">
        <v>9</v>
      </c>
      <c r="C2419">
        <v>501467</v>
      </c>
      <c r="D2419" t="s">
        <v>18</v>
      </c>
      <c r="E2419" t="s">
        <v>16</v>
      </c>
      <c r="F2419" t="s">
        <v>12</v>
      </c>
      <c r="G2419" t="s">
        <v>13</v>
      </c>
      <c r="H2419" t="s">
        <v>13</v>
      </c>
      <c r="I2419">
        <v>37</v>
      </c>
      <c r="J2419">
        <f>(moras__2[[#This Row],[EDAD]]-AVERAGE(I:I))/ _xlfn.STDEV.P(I:I)</f>
        <v>-0.34630148627334789</v>
      </c>
      <c r="K2419" t="str">
        <f>IF(ABS(moras__2[[#This Row],[Z-Score de edad]])&gt;1.96, "Atípico","Normal")</f>
        <v>Normal</v>
      </c>
      <c r="L2419">
        <f>(moras__2[[#This Row],[SALARIO]]-AVERAGE(C:C)) / _xlfn.STDEV.P(C:C)</f>
        <v>-0.19245677610998016</v>
      </c>
      <c r="M2419" t="str">
        <f>IF(ABS(moras__2[[#This Row],[Z-Score de salario]])&gt;1.96, "Atípico", "Normal")</f>
        <v>Normal</v>
      </c>
      <c r="N2419" s="5">
        <f t="shared" si="111"/>
        <v>501467</v>
      </c>
      <c r="O2419" s="5">
        <f t="shared" si="112"/>
        <v>37</v>
      </c>
      <c r="P2419" s="5" t="str">
        <f t="shared" si="113"/>
        <v>TRABAJADOR INDEPENDIENTE</v>
      </c>
      <c r="Q2419" s="5" t="e">
        <f ca="1">IF($H2419="SI", $O2419, _xludf.NA())</f>
        <v>#NAME?</v>
      </c>
      <c r="R2419" s="5">
        <f>IF($H2419="NO",$O2419, _xludf.NA())</f>
        <v>37</v>
      </c>
      <c r="S2419" s="5" t="e">
        <f ca="1">IF($H2419="SI",$N2419, _xludf.NA())</f>
        <v>#NAME?</v>
      </c>
      <c r="T2419" s="5">
        <f>IF($H2419="NO",$N2419, _xludf.NA())</f>
        <v>501467</v>
      </c>
    </row>
    <row r="2420" spans="1:20" x14ac:dyDescent="0.3">
      <c r="A2420">
        <v>2419</v>
      </c>
      <c r="B2420" t="s">
        <v>15</v>
      </c>
      <c r="C2420">
        <v>534933</v>
      </c>
      <c r="D2420" t="s">
        <v>10</v>
      </c>
      <c r="E2420" t="s">
        <v>16</v>
      </c>
      <c r="F2420" t="s">
        <v>12</v>
      </c>
      <c r="G2420" t="s">
        <v>13</v>
      </c>
      <c r="H2420" t="s">
        <v>13</v>
      </c>
      <c r="I2420">
        <v>59</v>
      </c>
      <c r="J2420">
        <f>(moras__2[[#This Row],[EDAD]]-AVERAGE(I:I))/ _xlfn.STDEV.P(I:I)</f>
        <v>1.2065111576869334</v>
      </c>
      <c r="K2420" t="str">
        <f>IF(ABS(moras__2[[#This Row],[Z-Score de edad]])&gt;1.96, "Atípico","Normal")</f>
        <v>Normal</v>
      </c>
      <c r="L2420">
        <f>(moras__2[[#This Row],[SALARIO]]-AVERAGE(C:C)) / _xlfn.STDEV.P(C:C)</f>
        <v>-0.15118766474506753</v>
      </c>
      <c r="M2420" t="str">
        <f>IF(ABS(moras__2[[#This Row],[Z-Score de salario]])&gt;1.96, "Atípico", "Normal")</f>
        <v>Normal</v>
      </c>
      <c r="N2420" s="5">
        <f t="shared" si="111"/>
        <v>534933</v>
      </c>
      <c r="O2420" s="5">
        <f t="shared" si="112"/>
        <v>59</v>
      </c>
      <c r="P2420" s="5" t="str">
        <f t="shared" si="113"/>
        <v>ASALARIADO</v>
      </c>
      <c r="Q2420" s="5" t="e">
        <f ca="1">IF($H2420="SI", $O2420, _xludf.NA())</f>
        <v>#NAME?</v>
      </c>
      <c r="R2420" s="5">
        <f>IF($H2420="NO",$O2420, _xludf.NA())</f>
        <v>59</v>
      </c>
      <c r="S2420" s="5" t="e">
        <f ca="1">IF($H2420="SI",$N2420, _xludf.NA())</f>
        <v>#NAME?</v>
      </c>
      <c r="T2420" s="5">
        <f>IF($H2420="NO",$N2420, _xludf.NA())</f>
        <v>534933</v>
      </c>
    </row>
    <row r="2421" spans="1:20" x14ac:dyDescent="0.3">
      <c r="A2421">
        <v>2420</v>
      </c>
      <c r="B2421" t="s">
        <v>15</v>
      </c>
      <c r="C2421">
        <v>375584</v>
      </c>
      <c r="D2421" t="s">
        <v>10</v>
      </c>
      <c r="E2421" t="s">
        <v>11</v>
      </c>
      <c r="F2421" t="s">
        <v>12</v>
      </c>
      <c r="G2421" t="s">
        <v>13</v>
      </c>
      <c r="H2421" t="s">
        <v>13</v>
      </c>
      <c r="I2421">
        <v>26</v>
      </c>
      <c r="J2421">
        <f>(moras__2[[#This Row],[EDAD]]-AVERAGE(I:I))/ _xlfn.STDEV.P(I:I)</f>
        <v>-1.1227078082534885</v>
      </c>
      <c r="K2421" t="str">
        <f>IF(ABS(moras__2[[#This Row],[Z-Score de edad]])&gt;1.96, "Atípico","Normal")</f>
        <v>Normal</v>
      </c>
      <c r="L2421">
        <f>(moras__2[[#This Row],[SALARIO]]-AVERAGE(C:C)) / _xlfn.STDEV.P(C:C)</f>
        <v>-0.3476913289680838</v>
      </c>
      <c r="M2421" t="str">
        <f>IF(ABS(moras__2[[#This Row],[Z-Score de salario]])&gt;1.96, "Atípico", "Normal")</f>
        <v>Normal</v>
      </c>
      <c r="N2421" s="5">
        <f t="shared" si="111"/>
        <v>375584</v>
      </c>
      <c r="O2421" s="5">
        <f t="shared" si="112"/>
        <v>26</v>
      </c>
      <c r="P2421" s="5" t="str">
        <f t="shared" si="113"/>
        <v>ASALARIADO</v>
      </c>
      <c r="Q2421" s="5" t="e">
        <f ca="1">IF($H2421="SI", $O2421, _xludf.NA())</f>
        <v>#NAME?</v>
      </c>
      <c r="R2421" s="5">
        <f>IF($H2421="NO",$O2421, _xludf.NA())</f>
        <v>26</v>
      </c>
      <c r="S2421" s="5" t="e">
        <f ca="1">IF($H2421="SI",$N2421, _xludf.NA())</f>
        <v>#NAME?</v>
      </c>
      <c r="T2421" s="5">
        <f>IF($H2421="NO",$N2421, _xludf.NA())</f>
        <v>375584</v>
      </c>
    </row>
    <row r="2422" spans="1:20" x14ac:dyDescent="0.3">
      <c r="A2422">
        <v>2421</v>
      </c>
      <c r="B2422" t="s">
        <v>9</v>
      </c>
      <c r="C2422">
        <v>414094.87</v>
      </c>
      <c r="D2422" t="s">
        <v>10</v>
      </c>
      <c r="E2422" t="s">
        <v>16</v>
      </c>
      <c r="F2422" t="s">
        <v>12</v>
      </c>
      <c r="G2422" t="s">
        <v>13</v>
      </c>
      <c r="H2422" t="s">
        <v>13</v>
      </c>
      <c r="I2422">
        <v>19</v>
      </c>
      <c r="J2422">
        <f>(moras__2[[#This Row],[EDAD]]-AVERAGE(I:I))/ _xlfn.STDEV.P(I:I)</f>
        <v>-1.6167845586044871</v>
      </c>
      <c r="K2422" t="str">
        <f>IF(ABS(moras__2[[#This Row],[Z-Score de edad]])&gt;1.96, "Atípico","Normal")</f>
        <v>Normal</v>
      </c>
      <c r="L2422">
        <f>(moras__2[[#This Row],[SALARIO]]-AVERAGE(C:C)) / _xlfn.STDEV.P(C:C)</f>
        <v>-0.3002010587598225</v>
      </c>
      <c r="M2422" t="str">
        <f>IF(ABS(moras__2[[#This Row],[Z-Score de salario]])&gt;1.96, "Atípico", "Normal")</f>
        <v>Normal</v>
      </c>
      <c r="N2422" s="5">
        <f t="shared" si="111"/>
        <v>414094.87</v>
      </c>
      <c r="O2422" s="5">
        <f t="shared" si="112"/>
        <v>19</v>
      </c>
      <c r="P2422" s="5" t="str">
        <f t="shared" si="113"/>
        <v>ASALARIADO</v>
      </c>
      <c r="Q2422" s="5" t="e">
        <f ca="1">IF($H2422="SI", $O2422, _xludf.NA())</f>
        <v>#NAME?</v>
      </c>
      <c r="R2422" s="5">
        <f>IF($H2422="NO",$O2422, _xludf.NA())</f>
        <v>19</v>
      </c>
      <c r="S2422" s="5" t="e">
        <f ca="1">IF($H2422="SI",$N2422, _xludf.NA())</f>
        <v>#NAME?</v>
      </c>
      <c r="T2422" s="5">
        <f>IF($H2422="NO",$N2422, _xludf.NA())</f>
        <v>414094.87</v>
      </c>
    </row>
    <row r="2423" spans="1:20" x14ac:dyDescent="0.3">
      <c r="A2423">
        <v>2422</v>
      </c>
      <c r="B2423" t="s">
        <v>9</v>
      </c>
      <c r="C2423">
        <v>292387</v>
      </c>
      <c r="D2423" t="s">
        <v>17</v>
      </c>
      <c r="E2423" t="s">
        <v>16</v>
      </c>
      <c r="F2423" t="s">
        <v>12</v>
      </c>
      <c r="G2423" t="s">
        <v>13</v>
      </c>
      <c r="H2423" t="s">
        <v>12</v>
      </c>
      <c r="I2423">
        <v>52</v>
      </c>
      <c r="J2423">
        <f>(moras__2[[#This Row],[EDAD]]-AVERAGE(I:I))/ _xlfn.STDEV.P(I:I)</f>
        <v>0.71243440733593477</v>
      </c>
      <c r="K2423" t="str">
        <f>IF(ABS(moras__2[[#This Row],[Z-Score de edad]])&gt;1.96, "Atípico","Normal")</f>
        <v>Normal</v>
      </c>
      <c r="L2423">
        <f>(moras__2[[#This Row],[SALARIO]]-AVERAGE(C:C)) / _xlfn.STDEV.P(C:C)</f>
        <v>-0.45028698599989631</v>
      </c>
      <c r="M2423" t="str">
        <f>IF(ABS(moras__2[[#This Row],[Z-Score de salario]])&gt;1.96, "Atípico", "Normal")</f>
        <v>Normal</v>
      </c>
      <c r="N2423" s="5">
        <f t="shared" si="111"/>
        <v>292387</v>
      </c>
      <c r="O2423" s="5">
        <f t="shared" si="112"/>
        <v>52</v>
      </c>
      <c r="P2423" s="5" t="str">
        <f t="shared" si="113"/>
        <v>ASEGURADO VOLUNTARIO</v>
      </c>
      <c r="Q2423" s="5">
        <f>IF($H2423="SI", $O2423, _xludf.NA())</f>
        <v>52</v>
      </c>
      <c r="R2423" s="5" t="e">
        <f ca="1">IF($H2423="NO",$O2423, _xludf.NA())</f>
        <v>#NAME?</v>
      </c>
      <c r="S2423" s="5">
        <f>IF($H2423="SI",$N2423, _xludf.NA())</f>
        <v>292387</v>
      </c>
      <c r="T2423" s="5" t="e">
        <f ca="1">IF($H2423="NO",$N2423, _xludf.NA())</f>
        <v>#NAME?</v>
      </c>
    </row>
    <row r="2424" spans="1:20" x14ac:dyDescent="0.3">
      <c r="A2424">
        <v>2423</v>
      </c>
      <c r="B2424" t="s">
        <v>15</v>
      </c>
      <c r="C2424">
        <v>753003.24</v>
      </c>
      <c r="D2424" t="s">
        <v>10</v>
      </c>
      <c r="E2424" t="s">
        <v>11</v>
      </c>
      <c r="F2424" t="s">
        <v>12</v>
      </c>
      <c r="G2424" t="s">
        <v>13</v>
      </c>
      <c r="H2424" t="s">
        <v>13</v>
      </c>
      <c r="I2424">
        <v>22</v>
      </c>
      <c r="J2424">
        <f>(moras__2[[#This Row],[EDAD]]-AVERAGE(I:I))/ _xlfn.STDEV.P(I:I)</f>
        <v>-1.4050373798826306</v>
      </c>
      <c r="K2424" t="str">
        <f>IF(ABS(moras__2[[#This Row],[Z-Score de edad]])&gt;1.96, "Atípico","Normal")</f>
        <v>Normal</v>
      </c>
      <c r="L2424">
        <f>(moras__2[[#This Row],[SALARIO]]-AVERAGE(C:C)) / _xlfn.STDEV.P(C:C)</f>
        <v>0.1177289975370464</v>
      </c>
      <c r="M2424" t="str">
        <f>IF(ABS(moras__2[[#This Row],[Z-Score de salario]])&gt;1.96, "Atípico", "Normal")</f>
        <v>Normal</v>
      </c>
      <c r="N2424" s="5">
        <f t="shared" si="111"/>
        <v>753003.24</v>
      </c>
      <c r="O2424" s="5">
        <f t="shared" si="112"/>
        <v>22</v>
      </c>
      <c r="P2424" s="5" t="str">
        <f t="shared" si="113"/>
        <v>ASALARIADO</v>
      </c>
      <c r="Q2424" s="5" t="e">
        <f ca="1">IF($H2424="SI", $O2424, _xludf.NA())</f>
        <v>#NAME?</v>
      </c>
      <c r="R2424" s="5">
        <f>IF($H2424="NO",$O2424, _xludf.NA())</f>
        <v>22</v>
      </c>
      <c r="S2424" s="5" t="e">
        <f ca="1">IF($H2424="SI",$N2424, _xludf.NA())</f>
        <v>#NAME?</v>
      </c>
      <c r="T2424" s="5">
        <f>IF($H2424="NO",$N2424, _xludf.NA())</f>
        <v>753003.24</v>
      </c>
    </row>
    <row r="2425" spans="1:20" x14ac:dyDescent="0.3">
      <c r="A2425">
        <v>2424</v>
      </c>
      <c r="B2425" t="s">
        <v>15</v>
      </c>
      <c r="C2425">
        <v>375740</v>
      </c>
      <c r="D2425" t="s">
        <v>18</v>
      </c>
      <c r="E2425" t="s">
        <v>16</v>
      </c>
      <c r="F2425" t="s">
        <v>12</v>
      </c>
      <c r="G2425" t="s">
        <v>13</v>
      </c>
      <c r="H2425" t="s">
        <v>12</v>
      </c>
      <c r="I2425">
        <v>50</v>
      </c>
      <c r="J2425">
        <f>(moras__2[[#This Row],[EDAD]]-AVERAGE(I:I))/ _xlfn.STDEV.P(I:I)</f>
        <v>0.57126962152136374</v>
      </c>
      <c r="K2425" t="str">
        <f>IF(ABS(moras__2[[#This Row],[Z-Score de edad]])&gt;1.96, "Atípico","Normal")</f>
        <v>Normal</v>
      </c>
      <c r="L2425">
        <f>(moras__2[[#This Row],[SALARIO]]-AVERAGE(C:C)) / _xlfn.STDEV.P(C:C)</f>
        <v>-0.34749895517459412</v>
      </c>
      <c r="M2425" t="str">
        <f>IF(ABS(moras__2[[#This Row],[Z-Score de salario]])&gt;1.96, "Atípico", "Normal")</f>
        <v>Normal</v>
      </c>
      <c r="N2425" s="5">
        <f t="shared" si="111"/>
        <v>375740</v>
      </c>
      <c r="O2425" s="5">
        <f t="shared" si="112"/>
        <v>50</v>
      </c>
      <c r="P2425" s="5" t="str">
        <f t="shared" si="113"/>
        <v>TRABAJADOR INDEPENDIENTE</v>
      </c>
      <c r="Q2425" s="5">
        <f>IF($H2425="SI", $O2425, _xludf.NA())</f>
        <v>50</v>
      </c>
      <c r="R2425" s="5" t="e">
        <f ca="1">IF($H2425="NO",$O2425, _xludf.NA())</f>
        <v>#NAME?</v>
      </c>
      <c r="S2425" s="5">
        <f>IF($H2425="SI",$N2425, _xludf.NA())</f>
        <v>375740</v>
      </c>
      <c r="T2425" s="5" t="e">
        <f ca="1">IF($H2425="NO",$N2425, _xludf.NA())</f>
        <v>#NAME?</v>
      </c>
    </row>
    <row r="2426" spans="1:20" x14ac:dyDescent="0.3">
      <c r="A2426">
        <v>2425</v>
      </c>
      <c r="B2426" t="s">
        <v>15</v>
      </c>
      <c r="C2426">
        <v>1070560</v>
      </c>
      <c r="D2426" t="s">
        <v>10</v>
      </c>
      <c r="E2426" t="s">
        <v>11</v>
      </c>
      <c r="F2426" t="s">
        <v>12</v>
      </c>
      <c r="G2426" t="s">
        <v>13</v>
      </c>
      <c r="H2426" t="s">
        <v>12</v>
      </c>
      <c r="I2426">
        <v>34</v>
      </c>
      <c r="J2426">
        <f>(moras__2[[#This Row],[EDAD]]-AVERAGE(I:I))/ _xlfn.STDEV.P(I:I)</f>
        <v>-0.55804866499520445</v>
      </c>
      <c r="K2426" t="str">
        <f>IF(ABS(moras__2[[#This Row],[Z-Score de edad]])&gt;1.96, "Atípico","Normal")</f>
        <v>Normal</v>
      </c>
      <c r="L2426">
        <f>(moras__2[[#This Row],[SALARIO]]-AVERAGE(C:C)) / _xlfn.STDEV.P(C:C)</f>
        <v>0.50932898836716756</v>
      </c>
      <c r="M2426" t="str">
        <f>IF(ABS(moras__2[[#This Row],[Z-Score de salario]])&gt;1.96, "Atípico", "Normal")</f>
        <v>Normal</v>
      </c>
      <c r="N2426" s="5">
        <f t="shared" si="111"/>
        <v>1070560</v>
      </c>
      <c r="O2426" s="5">
        <f t="shared" si="112"/>
        <v>34</v>
      </c>
      <c r="P2426" s="5" t="str">
        <f t="shared" si="113"/>
        <v>ASALARIADO</v>
      </c>
      <c r="Q2426" s="5">
        <f>IF($H2426="SI", $O2426, _xludf.NA())</f>
        <v>34</v>
      </c>
      <c r="R2426" s="5" t="e">
        <f ca="1">IF($H2426="NO",$O2426, _xludf.NA())</f>
        <v>#NAME?</v>
      </c>
      <c r="S2426" s="5">
        <f>IF($H2426="SI",$N2426, _xludf.NA())</f>
        <v>1070560</v>
      </c>
      <c r="T2426" s="5" t="e">
        <f ca="1">IF($H2426="NO",$N2426, _xludf.NA())</f>
        <v>#NAME?</v>
      </c>
    </row>
    <row r="2427" spans="1:20" x14ac:dyDescent="0.3">
      <c r="A2427">
        <v>2426</v>
      </c>
      <c r="B2427" t="s">
        <v>15</v>
      </c>
      <c r="C2427">
        <v>297046</v>
      </c>
      <c r="D2427" t="s">
        <v>17</v>
      </c>
      <c r="E2427" t="s">
        <v>16</v>
      </c>
      <c r="F2427" t="s">
        <v>12</v>
      </c>
      <c r="G2427" t="s">
        <v>12</v>
      </c>
      <c r="H2427" t="s">
        <v>13</v>
      </c>
      <c r="I2427">
        <v>55</v>
      </c>
      <c r="J2427">
        <f>(moras__2[[#This Row],[EDAD]]-AVERAGE(I:I))/ _xlfn.STDEV.P(I:I)</f>
        <v>0.92418158605779133</v>
      </c>
      <c r="K2427" t="str">
        <f>IF(ABS(moras__2[[#This Row],[Z-Score de edad]])&gt;1.96, "Atípico","Normal")</f>
        <v>Normal</v>
      </c>
      <c r="L2427">
        <f>(moras__2[[#This Row],[SALARIO]]-AVERAGE(C:C)) / _xlfn.STDEV.P(C:C)</f>
        <v>-0.44454166866740574</v>
      </c>
      <c r="M2427" t="str">
        <f>IF(ABS(moras__2[[#This Row],[Z-Score de salario]])&gt;1.96, "Atípico", "Normal")</f>
        <v>Normal</v>
      </c>
      <c r="N2427" s="5">
        <f t="shared" si="111"/>
        <v>297046</v>
      </c>
      <c r="O2427" s="5">
        <f t="shared" si="112"/>
        <v>55</v>
      </c>
      <c r="P2427" s="5" t="str">
        <f t="shared" si="113"/>
        <v>ASEGURADO VOLUNTARIO</v>
      </c>
      <c r="Q2427" s="5" t="e">
        <f ca="1">IF($H2427="SI", $O2427, _xludf.NA())</f>
        <v>#NAME?</v>
      </c>
      <c r="R2427" s="5">
        <f>IF($H2427="NO",$O2427, _xludf.NA())</f>
        <v>55</v>
      </c>
      <c r="S2427" s="5" t="e">
        <f ca="1">IF($H2427="SI",$N2427, _xludf.NA())</f>
        <v>#NAME?</v>
      </c>
      <c r="T2427" s="5">
        <f>IF($H2427="NO",$N2427, _xludf.NA())</f>
        <v>297046</v>
      </c>
    </row>
    <row r="2428" spans="1:20" x14ac:dyDescent="0.3">
      <c r="A2428">
        <v>2427</v>
      </c>
      <c r="B2428" t="s">
        <v>9</v>
      </c>
      <c r="C2428">
        <v>391510</v>
      </c>
      <c r="D2428" t="s">
        <v>10</v>
      </c>
      <c r="E2428" t="s">
        <v>16</v>
      </c>
      <c r="F2428" t="s">
        <v>12</v>
      </c>
      <c r="G2428" t="s">
        <v>13</v>
      </c>
      <c r="H2428" t="s">
        <v>13</v>
      </c>
      <c r="I2428">
        <v>31</v>
      </c>
      <c r="J2428">
        <f>(moras__2[[#This Row],[EDAD]]-AVERAGE(I:I))/ _xlfn.STDEV.P(I:I)</f>
        <v>-0.769795843717061</v>
      </c>
      <c r="K2428" t="str">
        <f>IF(ABS(moras__2[[#This Row],[Z-Score de edad]])&gt;1.96, "Atípico","Normal")</f>
        <v>Normal</v>
      </c>
      <c r="L2428">
        <f>(moras__2[[#This Row],[SALARIO]]-AVERAGE(C:C)) / _xlfn.STDEV.P(C:C)</f>
        <v>-0.32805193771733382</v>
      </c>
      <c r="M2428" t="str">
        <f>IF(ABS(moras__2[[#This Row],[Z-Score de salario]])&gt;1.96, "Atípico", "Normal")</f>
        <v>Normal</v>
      </c>
      <c r="N2428" s="5">
        <f t="shared" si="111"/>
        <v>391510</v>
      </c>
      <c r="O2428" s="5">
        <f t="shared" si="112"/>
        <v>31</v>
      </c>
      <c r="P2428" s="5" t="str">
        <f t="shared" si="113"/>
        <v>ASALARIADO</v>
      </c>
      <c r="Q2428" s="5" t="e">
        <f ca="1">IF($H2428="SI", $O2428, _xludf.NA())</f>
        <v>#NAME?</v>
      </c>
      <c r="R2428" s="5">
        <f>IF($H2428="NO",$O2428, _xludf.NA())</f>
        <v>31</v>
      </c>
      <c r="S2428" s="5" t="e">
        <f ca="1">IF($H2428="SI",$N2428, _xludf.NA())</f>
        <v>#NAME?</v>
      </c>
      <c r="T2428" s="5">
        <f>IF($H2428="NO",$N2428, _xludf.NA())</f>
        <v>391510</v>
      </c>
    </row>
    <row r="2429" spans="1:20" x14ac:dyDescent="0.3">
      <c r="A2429">
        <v>2428</v>
      </c>
      <c r="B2429" t="s">
        <v>9</v>
      </c>
      <c r="C2429">
        <v>447250</v>
      </c>
      <c r="D2429" t="s">
        <v>10</v>
      </c>
      <c r="E2429" t="s">
        <v>16</v>
      </c>
      <c r="F2429" t="s">
        <v>12</v>
      </c>
      <c r="G2429" t="s">
        <v>13</v>
      </c>
      <c r="H2429" t="s">
        <v>13</v>
      </c>
      <c r="I2429">
        <v>37</v>
      </c>
      <c r="J2429">
        <f>(moras__2[[#This Row],[EDAD]]-AVERAGE(I:I))/ _xlfn.STDEV.P(I:I)</f>
        <v>-0.34630148627334789</v>
      </c>
      <c r="K2429" t="str">
        <f>IF(ABS(moras__2[[#This Row],[Z-Score de edad]])&gt;1.96, "Atípico","Normal")</f>
        <v>Normal</v>
      </c>
      <c r="L2429">
        <f>(moras__2[[#This Row],[SALARIO]]-AVERAGE(C:C)) / _xlfn.STDEV.P(C:C)</f>
        <v>-0.25931530150505183</v>
      </c>
      <c r="M2429" t="str">
        <f>IF(ABS(moras__2[[#This Row],[Z-Score de salario]])&gt;1.96, "Atípico", "Normal")</f>
        <v>Normal</v>
      </c>
      <c r="N2429" s="5">
        <f t="shared" si="111"/>
        <v>447250</v>
      </c>
      <c r="O2429" s="5">
        <f t="shared" si="112"/>
        <v>37</v>
      </c>
      <c r="P2429" s="5" t="str">
        <f t="shared" si="113"/>
        <v>ASALARIADO</v>
      </c>
      <c r="Q2429" s="5" t="e">
        <f ca="1">IF($H2429="SI", $O2429, _xludf.NA())</f>
        <v>#NAME?</v>
      </c>
      <c r="R2429" s="5">
        <f>IF($H2429="NO",$O2429, _xludf.NA())</f>
        <v>37</v>
      </c>
      <c r="S2429" s="5" t="e">
        <f ca="1">IF($H2429="SI",$N2429, _xludf.NA())</f>
        <v>#NAME?</v>
      </c>
      <c r="T2429" s="5">
        <f>IF($H2429="NO",$N2429, _xludf.NA())</f>
        <v>447250</v>
      </c>
    </row>
    <row r="2430" spans="1:20" x14ac:dyDescent="0.3">
      <c r="A2430">
        <v>2429</v>
      </c>
      <c r="B2430" t="s">
        <v>9</v>
      </c>
      <c r="C2430">
        <v>518738.06</v>
      </c>
      <c r="D2430" t="s">
        <v>10</v>
      </c>
      <c r="E2430" t="s">
        <v>16</v>
      </c>
      <c r="F2430" t="s">
        <v>12</v>
      </c>
      <c r="G2430" t="s">
        <v>12</v>
      </c>
      <c r="H2430" t="s">
        <v>13</v>
      </c>
      <c r="I2430">
        <v>41</v>
      </c>
      <c r="J2430">
        <f>(moras__2[[#This Row],[EDAD]]-AVERAGE(I:I))/ _xlfn.STDEV.P(I:I)</f>
        <v>-6.397191464420586E-2</v>
      </c>
      <c r="K2430" t="str">
        <f>IF(ABS(moras__2[[#This Row],[Z-Score de edad]])&gt;1.96, "Atípico","Normal")</f>
        <v>Normal</v>
      </c>
      <c r="L2430">
        <f>(moras__2[[#This Row],[SALARIO]]-AVERAGE(C:C)) / _xlfn.STDEV.P(C:C)</f>
        <v>-0.17115870348313239</v>
      </c>
      <c r="M2430" t="str">
        <f>IF(ABS(moras__2[[#This Row],[Z-Score de salario]])&gt;1.96, "Atípico", "Normal")</f>
        <v>Normal</v>
      </c>
      <c r="N2430" s="5">
        <f t="shared" si="111"/>
        <v>518738.06</v>
      </c>
      <c r="O2430" s="5">
        <f t="shared" si="112"/>
        <v>41</v>
      </c>
      <c r="P2430" s="5" t="str">
        <f t="shared" si="113"/>
        <v>ASALARIADO</v>
      </c>
      <c r="Q2430" s="5" t="e">
        <f ca="1">IF($H2430="SI", $O2430, _xludf.NA())</f>
        <v>#NAME?</v>
      </c>
      <c r="R2430" s="5">
        <f>IF($H2430="NO",$O2430, _xludf.NA())</f>
        <v>41</v>
      </c>
      <c r="S2430" s="5" t="e">
        <f ca="1">IF($H2430="SI",$N2430, _xludf.NA())</f>
        <v>#NAME?</v>
      </c>
      <c r="T2430" s="5">
        <f>IF($H2430="NO",$N2430, _xludf.NA())</f>
        <v>518738.06</v>
      </c>
    </row>
    <row r="2431" spans="1:20" x14ac:dyDescent="0.3">
      <c r="A2431">
        <v>2430</v>
      </c>
      <c r="B2431" t="s">
        <v>15</v>
      </c>
      <c r="C2431">
        <v>1373096</v>
      </c>
      <c r="D2431" t="s">
        <v>10</v>
      </c>
      <c r="E2431" t="s">
        <v>11</v>
      </c>
      <c r="F2431" t="s">
        <v>12</v>
      </c>
      <c r="G2431" t="s">
        <v>13</v>
      </c>
      <c r="H2431" t="s">
        <v>13</v>
      </c>
      <c r="I2431">
        <v>37</v>
      </c>
      <c r="J2431">
        <f>(moras__2[[#This Row],[EDAD]]-AVERAGE(I:I))/ _xlfn.STDEV.P(I:I)</f>
        <v>-0.34630148627334789</v>
      </c>
      <c r="K2431" t="str">
        <f>IF(ABS(moras__2[[#This Row],[Z-Score de edad]])&gt;1.96, "Atípico","Normal")</f>
        <v>Normal</v>
      </c>
      <c r="L2431">
        <f>(moras__2[[#This Row],[SALARIO]]-AVERAGE(C:C)) / _xlfn.STDEV.P(C:C)</f>
        <v>0.88240589854152973</v>
      </c>
      <c r="M2431" t="str">
        <f>IF(ABS(moras__2[[#This Row],[Z-Score de salario]])&gt;1.96, "Atípico", "Normal")</f>
        <v>Normal</v>
      </c>
      <c r="N2431" s="5">
        <f t="shared" si="111"/>
        <v>1373096</v>
      </c>
      <c r="O2431" s="5">
        <f t="shared" si="112"/>
        <v>37</v>
      </c>
      <c r="P2431" s="5" t="str">
        <f t="shared" si="113"/>
        <v>ASALARIADO</v>
      </c>
      <c r="Q2431" s="5" t="e">
        <f ca="1">IF($H2431="SI", $O2431, _xludf.NA())</f>
        <v>#NAME?</v>
      </c>
      <c r="R2431" s="5">
        <f>IF($H2431="NO",$O2431, _xludf.NA())</f>
        <v>37</v>
      </c>
      <c r="S2431" s="5" t="e">
        <f ca="1">IF($H2431="SI",$N2431, _xludf.NA())</f>
        <v>#NAME?</v>
      </c>
      <c r="T2431" s="5">
        <f>IF($H2431="NO",$N2431, _xludf.NA())</f>
        <v>1373096</v>
      </c>
    </row>
    <row r="2432" spans="1:20" x14ac:dyDescent="0.3">
      <c r="A2432">
        <v>2431</v>
      </c>
      <c r="B2432" t="s">
        <v>15</v>
      </c>
      <c r="C2432">
        <v>574611.66</v>
      </c>
      <c r="D2432" t="s">
        <v>10</v>
      </c>
      <c r="E2432" t="s">
        <v>16</v>
      </c>
      <c r="F2432" t="s">
        <v>12</v>
      </c>
      <c r="G2432" t="s">
        <v>13</v>
      </c>
      <c r="H2432" t="s">
        <v>13</v>
      </c>
      <c r="I2432">
        <v>37</v>
      </c>
      <c r="J2432">
        <f>(moras__2[[#This Row],[EDAD]]-AVERAGE(I:I))/ _xlfn.STDEV.P(I:I)</f>
        <v>-0.34630148627334789</v>
      </c>
      <c r="K2432" t="str">
        <f>IF(ABS(moras__2[[#This Row],[Z-Score de edad]])&gt;1.96, "Atípico","Normal")</f>
        <v>Normal</v>
      </c>
      <c r="L2432">
        <f>(moras__2[[#This Row],[SALARIO]]-AVERAGE(C:C)) / _xlfn.STDEV.P(C:C)</f>
        <v>-0.10225731638104119</v>
      </c>
      <c r="M2432" t="str">
        <f>IF(ABS(moras__2[[#This Row],[Z-Score de salario]])&gt;1.96, "Atípico", "Normal")</f>
        <v>Normal</v>
      </c>
      <c r="N2432" s="5">
        <f t="shared" si="111"/>
        <v>574611.66</v>
      </c>
      <c r="O2432" s="5">
        <f t="shared" si="112"/>
        <v>37</v>
      </c>
      <c r="P2432" s="5" t="str">
        <f t="shared" si="113"/>
        <v>ASALARIADO</v>
      </c>
      <c r="Q2432" s="5" t="e">
        <f ca="1">IF($H2432="SI", $O2432, _xludf.NA())</f>
        <v>#NAME?</v>
      </c>
      <c r="R2432" s="5">
        <f>IF($H2432="NO",$O2432, _xludf.NA())</f>
        <v>37</v>
      </c>
      <c r="S2432" s="5" t="e">
        <f ca="1">IF($H2432="SI",$N2432, _xludf.NA())</f>
        <v>#NAME?</v>
      </c>
      <c r="T2432" s="5">
        <f>IF($H2432="NO",$N2432, _xludf.NA())</f>
        <v>574611.66</v>
      </c>
    </row>
    <row r="2433" spans="1:20" x14ac:dyDescent="0.3">
      <c r="A2433">
        <v>2432</v>
      </c>
      <c r="B2433" t="s">
        <v>9</v>
      </c>
      <c r="C2433">
        <v>450297.7</v>
      </c>
      <c r="D2433" t="s">
        <v>10</v>
      </c>
      <c r="E2433" t="s">
        <v>16</v>
      </c>
      <c r="F2433" t="s">
        <v>12</v>
      </c>
      <c r="G2433" t="s">
        <v>13</v>
      </c>
      <c r="H2433" t="s">
        <v>13</v>
      </c>
      <c r="I2433">
        <v>43</v>
      </c>
      <c r="J2433">
        <f>(moras__2[[#This Row],[EDAD]]-AVERAGE(I:I))/ _xlfn.STDEV.P(I:I)</f>
        <v>7.7192871170365177E-2</v>
      </c>
      <c r="K2433" t="str">
        <f>IF(ABS(moras__2[[#This Row],[Z-Score de edad]])&gt;1.96, "Atípico","Normal")</f>
        <v>Normal</v>
      </c>
      <c r="L2433">
        <f>(moras__2[[#This Row],[SALARIO]]-AVERAGE(C:C)) / _xlfn.STDEV.P(C:C)</f>
        <v>-0.2555569834895482</v>
      </c>
      <c r="M2433" t="str">
        <f>IF(ABS(moras__2[[#This Row],[Z-Score de salario]])&gt;1.96, "Atípico", "Normal")</f>
        <v>Normal</v>
      </c>
      <c r="N2433" s="5">
        <f t="shared" si="111"/>
        <v>450297.7</v>
      </c>
      <c r="O2433" s="5">
        <f t="shared" si="112"/>
        <v>43</v>
      </c>
      <c r="P2433" s="5" t="str">
        <f t="shared" si="113"/>
        <v>ASALARIADO</v>
      </c>
      <c r="Q2433" s="5" t="e">
        <f ca="1">IF($H2433="SI", $O2433, _xludf.NA())</f>
        <v>#NAME?</v>
      </c>
      <c r="R2433" s="5">
        <f>IF($H2433="NO",$O2433, _xludf.NA())</f>
        <v>43</v>
      </c>
      <c r="S2433" s="5" t="e">
        <f ca="1">IF($H2433="SI",$N2433, _xludf.NA())</f>
        <v>#NAME?</v>
      </c>
      <c r="T2433" s="5">
        <f>IF($H2433="NO",$N2433, _xludf.NA())</f>
        <v>450297.7</v>
      </c>
    </row>
    <row r="2434" spans="1:20" x14ac:dyDescent="0.3">
      <c r="A2434">
        <v>2433</v>
      </c>
      <c r="B2434" t="s">
        <v>15</v>
      </c>
      <c r="C2434">
        <v>477000</v>
      </c>
      <c r="D2434" t="s">
        <v>10</v>
      </c>
      <c r="E2434" t="s">
        <v>16</v>
      </c>
      <c r="F2434" t="s">
        <v>12</v>
      </c>
      <c r="G2434" t="s">
        <v>13</v>
      </c>
      <c r="H2434" t="s">
        <v>13</v>
      </c>
      <c r="I2434">
        <v>34</v>
      </c>
      <c r="J2434">
        <f>(moras__2[[#This Row],[EDAD]]-AVERAGE(I:I))/ _xlfn.STDEV.P(I:I)</f>
        <v>-0.55804866499520445</v>
      </c>
      <c r="K2434" t="str">
        <f>IF(ABS(moras__2[[#This Row],[Z-Score de edad]])&gt;1.96, "Atípico","Normal")</f>
        <v>Normal</v>
      </c>
      <c r="L2434">
        <f>(moras__2[[#This Row],[SALARIO]]-AVERAGE(C:C)) / _xlfn.STDEV.P(C:C)</f>
        <v>-0.22262863255429133</v>
      </c>
      <c r="M2434" t="str">
        <f>IF(ABS(moras__2[[#This Row],[Z-Score de salario]])&gt;1.96, "Atípico", "Normal")</f>
        <v>Normal</v>
      </c>
      <c r="N2434" s="5">
        <f t="shared" si="111"/>
        <v>477000</v>
      </c>
      <c r="O2434" s="5">
        <f t="shared" si="112"/>
        <v>34</v>
      </c>
      <c r="P2434" s="5" t="str">
        <f t="shared" si="113"/>
        <v>ASALARIADO</v>
      </c>
      <c r="Q2434" s="5" t="e">
        <f ca="1">IF($H2434="SI", $O2434, _xludf.NA())</f>
        <v>#NAME?</v>
      </c>
      <c r="R2434" s="5">
        <f>IF($H2434="NO",$O2434, _xludf.NA())</f>
        <v>34</v>
      </c>
      <c r="S2434" s="5" t="e">
        <f ca="1">IF($H2434="SI",$N2434, _xludf.NA())</f>
        <v>#NAME?</v>
      </c>
      <c r="T2434" s="5">
        <f>IF($H2434="NO",$N2434, _xludf.NA())</f>
        <v>477000</v>
      </c>
    </row>
    <row r="2435" spans="1:20" x14ac:dyDescent="0.3">
      <c r="A2435">
        <v>2434</v>
      </c>
      <c r="B2435" t="s">
        <v>9</v>
      </c>
      <c r="C2435">
        <v>4164181.77</v>
      </c>
      <c r="D2435" t="s">
        <v>10</v>
      </c>
      <c r="E2435" t="s">
        <v>16</v>
      </c>
      <c r="F2435" t="s">
        <v>12</v>
      </c>
      <c r="G2435" t="s">
        <v>13</v>
      </c>
      <c r="H2435" t="s">
        <v>13</v>
      </c>
      <c r="I2435">
        <v>35</v>
      </c>
      <c r="J2435">
        <f>(moras__2[[#This Row],[EDAD]]-AVERAGE(I:I))/ _xlfn.STDEV.P(I:I)</f>
        <v>-0.48746627208791893</v>
      </c>
      <c r="K2435" t="str">
        <f>IF(ABS(moras__2[[#This Row],[Z-Score de edad]])&gt;1.96, "Atípico","Normal")</f>
        <v>Normal</v>
      </c>
      <c r="L2435">
        <f>(moras__2[[#This Row],[SALARIO]]-AVERAGE(C:C)) / _xlfn.STDEV.P(C:C)</f>
        <v>4.3242761391186209</v>
      </c>
      <c r="M2435" t="str">
        <f>IF(ABS(moras__2[[#This Row],[Z-Score de salario]])&gt;1.96, "Atípico", "Normal")</f>
        <v>Atípico</v>
      </c>
      <c r="N2435" s="5">
        <f t="shared" ref="N2435:N2498" si="114">IF(ISBLANK(C2435),  MEDIAN($C$2:$C$5001), C2435)</f>
        <v>4164181.77</v>
      </c>
      <c r="O2435" s="5">
        <f t="shared" ref="O2435:O2498" si="115">IF(ISBLANK(I2435), MEDIAN($I$2:$I$5001), I2435)</f>
        <v>35</v>
      </c>
      <c r="P2435" s="5" t="str">
        <f t="shared" ref="P2435:P2498" si="116">IF(ISBLANK(D2435), "ASALARIADO", D2435)</f>
        <v>ASALARIADO</v>
      </c>
      <c r="Q2435" s="5" t="e">
        <f ca="1">IF($H2435="SI", $O2435, _xludf.NA())</f>
        <v>#NAME?</v>
      </c>
      <c r="R2435" s="5">
        <f>IF($H2435="NO",$O2435, _xludf.NA())</f>
        <v>35</v>
      </c>
      <c r="S2435" s="5" t="e">
        <f ca="1">IF($H2435="SI",$N2435, _xludf.NA())</f>
        <v>#NAME?</v>
      </c>
      <c r="T2435" s="5">
        <f>IF($H2435="NO",$N2435, _xludf.NA())</f>
        <v>4164181.77</v>
      </c>
    </row>
    <row r="2436" spans="1:20" x14ac:dyDescent="0.3">
      <c r="A2436">
        <v>2435</v>
      </c>
      <c r="B2436" t="s">
        <v>15</v>
      </c>
      <c r="C2436">
        <v>1476693.45</v>
      </c>
      <c r="D2436" t="s">
        <v>14</v>
      </c>
      <c r="E2436" t="s">
        <v>11</v>
      </c>
      <c r="F2436" t="s">
        <v>12</v>
      </c>
      <c r="G2436" t="s">
        <v>13</v>
      </c>
      <c r="H2436" t="s">
        <v>13</v>
      </c>
      <c r="I2436">
        <v>62</v>
      </c>
      <c r="J2436">
        <f>(moras__2[[#This Row],[EDAD]]-AVERAGE(I:I))/ _xlfn.STDEV.P(I:I)</f>
        <v>1.41825833640879</v>
      </c>
      <c r="K2436" t="str">
        <f>IF(ABS(moras__2[[#This Row],[Z-Score de edad]])&gt;1.96, "Atípico","Normal")</f>
        <v>Normal</v>
      </c>
      <c r="L2436">
        <f>(moras__2[[#This Row],[SALARIO]]-AVERAGE(C:C)) / _xlfn.STDEV.P(C:C)</f>
        <v>1.0101586834925538</v>
      </c>
      <c r="M2436" t="str">
        <f>IF(ABS(moras__2[[#This Row],[Z-Score de salario]])&gt;1.96, "Atípico", "Normal")</f>
        <v>Normal</v>
      </c>
      <c r="N2436" s="5">
        <f t="shared" si="114"/>
        <v>1476693.45</v>
      </c>
      <c r="O2436" s="5">
        <f t="shared" si="115"/>
        <v>62</v>
      </c>
      <c r="P2436" s="5" t="str">
        <f t="shared" si="116"/>
        <v>PENSIONADOS EN SU PROPIO SISTEMA</v>
      </c>
      <c r="Q2436" s="5" t="e">
        <f ca="1">IF($H2436="SI", $O2436, _xludf.NA())</f>
        <v>#NAME?</v>
      </c>
      <c r="R2436" s="5">
        <f>IF($H2436="NO",$O2436, _xludf.NA())</f>
        <v>62</v>
      </c>
      <c r="S2436" s="5" t="e">
        <f ca="1">IF($H2436="SI",$N2436, _xludf.NA())</f>
        <v>#NAME?</v>
      </c>
      <c r="T2436" s="5">
        <f>IF($H2436="NO",$N2436, _xludf.NA())</f>
        <v>1476693.45</v>
      </c>
    </row>
    <row r="2437" spans="1:20" x14ac:dyDescent="0.3">
      <c r="A2437">
        <v>2436</v>
      </c>
      <c r="B2437" t="s">
        <v>9</v>
      </c>
      <c r="C2437">
        <v>278030</v>
      </c>
      <c r="D2437" t="s">
        <v>18</v>
      </c>
      <c r="E2437" t="s">
        <v>16</v>
      </c>
      <c r="F2437" t="s">
        <v>12</v>
      </c>
      <c r="G2437" t="s">
        <v>13</v>
      </c>
      <c r="H2437" t="s">
        <v>13</v>
      </c>
      <c r="I2437">
        <v>38</v>
      </c>
      <c r="J2437">
        <f>(moras__2[[#This Row],[EDAD]]-AVERAGE(I:I))/ _xlfn.STDEV.P(I:I)</f>
        <v>-0.27571909336606237</v>
      </c>
      <c r="K2437" t="str">
        <f>IF(ABS(moras__2[[#This Row],[Z-Score de edad]])&gt;1.96, "Atípico","Normal")</f>
        <v>Normal</v>
      </c>
      <c r="L2437">
        <f>(moras__2[[#This Row],[SALARIO]]-AVERAGE(C:C)) / _xlfn.STDEV.P(C:C)</f>
        <v>-0.46799154082766331</v>
      </c>
      <c r="M2437" t="str">
        <f>IF(ABS(moras__2[[#This Row],[Z-Score de salario]])&gt;1.96, "Atípico", "Normal")</f>
        <v>Normal</v>
      </c>
      <c r="N2437" s="5">
        <f t="shared" si="114"/>
        <v>278030</v>
      </c>
      <c r="O2437" s="5">
        <f t="shared" si="115"/>
        <v>38</v>
      </c>
      <c r="P2437" s="5" t="str">
        <f t="shared" si="116"/>
        <v>TRABAJADOR INDEPENDIENTE</v>
      </c>
      <c r="Q2437" s="5" t="e">
        <f ca="1">IF($H2437="SI", $O2437, _xludf.NA())</f>
        <v>#NAME?</v>
      </c>
      <c r="R2437" s="5">
        <f>IF($H2437="NO",$O2437, _xludf.NA())</f>
        <v>38</v>
      </c>
      <c r="S2437" s="5" t="e">
        <f ca="1">IF($H2437="SI",$N2437, _xludf.NA())</f>
        <v>#NAME?</v>
      </c>
      <c r="T2437" s="5">
        <f>IF($H2437="NO",$N2437, _xludf.NA())</f>
        <v>278030</v>
      </c>
    </row>
    <row r="2438" spans="1:20" x14ac:dyDescent="0.3">
      <c r="A2438">
        <v>2437</v>
      </c>
      <c r="B2438" t="s">
        <v>9</v>
      </c>
      <c r="C2438">
        <v>534815.5</v>
      </c>
      <c r="D2438" t="s">
        <v>10</v>
      </c>
      <c r="E2438" t="s">
        <v>11</v>
      </c>
      <c r="F2438" t="s">
        <v>12</v>
      </c>
      <c r="G2438" t="s">
        <v>13</v>
      </c>
      <c r="H2438" t="s">
        <v>13</v>
      </c>
      <c r="I2438">
        <v>26</v>
      </c>
      <c r="J2438">
        <f>(moras__2[[#This Row],[EDAD]]-AVERAGE(I:I))/ _xlfn.STDEV.P(I:I)</f>
        <v>-1.1227078082534885</v>
      </c>
      <c r="K2438" t="str">
        <f>IF(ABS(moras__2[[#This Row],[Z-Score de edad]])&gt;1.96, "Atípico","Normal")</f>
        <v>Normal</v>
      </c>
      <c r="L2438">
        <f>(moras__2[[#This Row],[SALARIO]]-AVERAGE(C:C)) / _xlfn.STDEV.P(C:C)</f>
        <v>-0.15133256167285625</v>
      </c>
      <c r="M2438" t="str">
        <f>IF(ABS(moras__2[[#This Row],[Z-Score de salario]])&gt;1.96, "Atípico", "Normal")</f>
        <v>Normal</v>
      </c>
      <c r="N2438" s="5">
        <f t="shared" si="114"/>
        <v>534815.5</v>
      </c>
      <c r="O2438" s="5">
        <f t="shared" si="115"/>
        <v>26</v>
      </c>
      <c r="P2438" s="5" t="str">
        <f t="shared" si="116"/>
        <v>ASALARIADO</v>
      </c>
      <c r="Q2438" s="5" t="e">
        <f ca="1">IF($H2438="SI", $O2438, _xludf.NA())</f>
        <v>#NAME?</v>
      </c>
      <c r="R2438" s="5">
        <f>IF($H2438="NO",$O2438, _xludf.NA())</f>
        <v>26</v>
      </c>
      <c r="S2438" s="5" t="e">
        <f ca="1">IF($H2438="SI",$N2438, _xludf.NA())</f>
        <v>#NAME?</v>
      </c>
      <c r="T2438" s="5">
        <f>IF($H2438="NO",$N2438, _xludf.NA())</f>
        <v>534815.5</v>
      </c>
    </row>
    <row r="2439" spans="1:20" x14ac:dyDescent="0.3">
      <c r="A2439">
        <v>2438</v>
      </c>
      <c r="B2439" t="s">
        <v>9</v>
      </c>
      <c r="C2439">
        <v>2767500</v>
      </c>
      <c r="D2439" t="s">
        <v>10</v>
      </c>
      <c r="E2439" t="s">
        <v>16</v>
      </c>
      <c r="F2439" t="s">
        <v>12</v>
      </c>
      <c r="G2439" t="s">
        <v>13</v>
      </c>
      <c r="H2439" t="s">
        <v>13</v>
      </c>
      <c r="I2439">
        <v>24</v>
      </c>
      <c r="J2439">
        <f>(moras__2[[#This Row],[EDAD]]-AVERAGE(I:I))/ _xlfn.STDEV.P(I:I)</f>
        <v>-1.2638725940680595</v>
      </c>
      <c r="K2439" t="str">
        <f>IF(ABS(moras__2[[#This Row],[Z-Score de edad]])&gt;1.96, "Atípico","Normal")</f>
        <v>Normal</v>
      </c>
      <c r="L2439">
        <f>(moras__2[[#This Row],[SALARIO]]-AVERAGE(C:C)) / _xlfn.STDEV.P(C:C)</f>
        <v>2.6019365853185463</v>
      </c>
      <c r="M2439" t="str">
        <f>IF(ABS(moras__2[[#This Row],[Z-Score de salario]])&gt;1.96, "Atípico", "Normal")</f>
        <v>Atípico</v>
      </c>
      <c r="N2439" s="5">
        <f t="shared" si="114"/>
        <v>2767500</v>
      </c>
      <c r="O2439" s="5">
        <f t="shared" si="115"/>
        <v>24</v>
      </c>
      <c r="P2439" s="5" t="str">
        <f t="shared" si="116"/>
        <v>ASALARIADO</v>
      </c>
      <c r="Q2439" s="5" t="e">
        <f ca="1">IF($H2439="SI", $O2439, _xludf.NA())</f>
        <v>#NAME?</v>
      </c>
      <c r="R2439" s="5">
        <f>IF($H2439="NO",$O2439, _xludf.NA())</f>
        <v>24</v>
      </c>
      <c r="S2439" s="5" t="e">
        <f ca="1">IF($H2439="SI",$N2439, _xludf.NA())</f>
        <v>#NAME?</v>
      </c>
      <c r="T2439" s="5">
        <f>IF($H2439="NO",$N2439, _xludf.NA())</f>
        <v>2767500</v>
      </c>
    </row>
    <row r="2440" spans="1:20" x14ac:dyDescent="0.3">
      <c r="A2440">
        <v>2439</v>
      </c>
      <c r="B2440" t="s">
        <v>9</v>
      </c>
      <c r="C2440">
        <v>297046</v>
      </c>
      <c r="D2440" t="s">
        <v>18</v>
      </c>
      <c r="E2440" t="s">
        <v>16</v>
      </c>
      <c r="F2440" t="s">
        <v>12</v>
      </c>
      <c r="G2440" t="s">
        <v>13</v>
      </c>
      <c r="H2440" t="s">
        <v>13</v>
      </c>
      <c r="I2440">
        <v>29</v>
      </c>
      <c r="J2440">
        <f>(moras__2[[#This Row],[EDAD]]-AVERAGE(I:I))/ _xlfn.STDEV.P(I:I)</f>
        <v>-0.91096062953163204</v>
      </c>
      <c r="K2440" t="str">
        <f>IF(ABS(moras__2[[#This Row],[Z-Score de edad]])&gt;1.96, "Atípico","Normal")</f>
        <v>Normal</v>
      </c>
      <c r="L2440">
        <f>(moras__2[[#This Row],[SALARIO]]-AVERAGE(C:C)) / _xlfn.STDEV.P(C:C)</f>
        <v>-0.44454166866740574</v>
      </c>
      <c r="M2440" t="str">
        <f>IF(ABS(moras__2[[#This Row],[Z-Score de salario]])&gt;1.96, "Atípico", "Normal")</f>
        <v>Normal</v>
      </c>
      <c r="N2440" s="5">
        <f t="shared" si="114"/>
        <v>297046</v>
      </c>
      <c r="O2440" s="5">
        <f t="shared" si="115"/>
        <v>29</v>
      </c>
      <c r="P2440" s="5" t="str">
        <f t="shared" si="116"/>
        <v>TRABAJADOR INDEPENDIENTE</v>
      </c>
      <c r="Q2440" s="5" t="e">
        <f ca="1">IF($H2440="SI", $O2440, _xludf.NA())</f>
        <v>#NAME?</v>
      </c>
      <c r="R2440" s="5">
        <f>IF($H2440="NO",$O2440, _xludf.NA())</f>
        <v>29</v>
      </c>
      <c r="S2440" s="5" t="e">
        <f ca="1">IF($H2440="SI",$N2440, _xludf.NA())</f>
        <v>#NAME?</v>
      </c>
      <c r="T2440" s="5">
        <f>IF($H2440="NO",$N2440, _xludf.NA())</f>
        <v>297046</v>
      </c>
    </row>
    <row r="2441" spans="1:20" x14ac:dyDescent="0.3">
      <c r="A2441">
        <v>2440</v>
      </c>
      <c r="B2441" t="s">
        <v>15</v>
      </c>
      <c r="C2441">
        <v>278030</v>
      </c>
      <c r="D2441" t="s">
        <v>19</v>
      </c>
      <c r="E2441" t="s">
        <v>16</v>
      </c>
      <c r="F2441" t="s">
        <v>12</v>
      </c>
      <c r="G2441" t="s">
        <v>13</v>
      </c>
      <c r="H2441" t="s">
        <v>13</v>
      </c>
      <c r="I2441">
        <v>39</v>
      </c>
      <c r="J2441">
        <f>(moras__2[[#This Row],[EDAD]]-AVERAGE(I:I))/ _xlfn.STDEV.P(I:I)</f>
        <v>-0.20513670045877688</v>
      </c>
      <c r="K2441" t="str">
        <f>IF(ABS(moras__2[[#This Row],[Z-Score de edad]])&gt;1.96, "Atípico","Normal")</f>
        <v>Normal</v>
      </c>
      <c r="L2441">
        <f>(moras__2[[#This Row],[SALARIO]]-AVERAGE(C:C)) / _xlfn.STDEV.P(C:C)</f>
        <v>-0.46799154082766331</v>
      </c>
      <c r="M2441" t="str">
        <f>IF(ABS(moras__2[[#This Row],[Z-Score de salario]])&gt;1.96, "Atípico", "Normal")</f>
        <v>Normal</v>
      </c>
      <c r="N2441" s="5">
        <f t="shared" si="114"/>
        <v>278030</v>
      </c>
      <c r="O2441" s="5">
        <f t="shared" si="115"/>
        <v>39</v>
      </c>
      <c r="P2441" s="5" t="str">
        <f t="shared" si="116"/>
        <v>CONVENIOS ESPECIALES DE TRABAJADORES INDEPENDIENTES</v>
      </c>
      <c r="Q2441" s="5" t="e">
        <f ca="1">IF($H2441="SI", $O2441, _xludf.NA())</f>
        <v>#NAME?</v>
      </c>
      <c r="R2441" s="5">
        <f>IF($H2441="NO",$O2441, _xludf.NA())</f>
        <v>39</v>
      </c>
      <c r="S2441" s="5" t="e">
        <f ca="1">IF($H2441="SI",$N2441, _xludf.NA())</f>
        <v>#NAME?</v>
      </c>
      <c r="T2441" s="5">
        <f>IF($H2441="NO",$N2441, _xludf.NA())</f>
        <v>278030</v>
      </c>
    </row>
    <row r="2442" spans="1:20" x14ac:dyDescent="0.3">
      <c r="A2442">
        <v>2441</v>
      </c>
      <c r="B2442" t="s">
        <v>15</v>
      </c>
      <c r="C2442">
        <v>436419</v>
      </c>
      <c r="D2442" t="s">
        <v>14</v>
      </c>
      <c r="E2442" t="s">
        <v>11</v>
      </c>
      <c r="F2442" t="s">
        <v>12</v>
      </c>
      <c r="G2442" t="s">
        <v>13</v>
      </c>
      <c r="H2442" t="s">
        <v>13</v>
      </c>
      <c r="I2442">
        <v>79</v>
      </c>
      <c r="J2442">
        <f>(moras__2[[#This Row],[EDAD]]-AVERAGE(I:I))/ _xlfn.STDEV.P(I:I)</f>
        <v>2.6181590158326435</v>
      </c>
      <c r="K2442" t="str">
        <f>IF(ABS(moras__2[[#This Row],[Z-Score de edad]])&gt;1.96, "Atípico","Normal")</f>
        <v>Atípico</v>
      </c>
      <c r="L2442">
        <f>(moras__2[[#This Row],[SALARIO]]-AVERAGE(C:C)) / _xlfn.STDEV.P(C:C)</f>
        <v>-0.2726717153338144</v>
      </c>
      <c r="M2442" t="str">
        <f>IF(ABS(moras__2[[#This Row],[Z-Score de salario]])&gt;1.96, "Atípico", "Normal")</f>
        <v>Normal</v>
      </c>
      <c r="N2442" s="5">
        <f t="shared" si="114"/>
        <v>436419</v>
      </c>
      <c r="O2442" s="5">
        <f t="shared" si="115"/>
        <v>79</v>
      </c>
      <c r="P2442" s="5" t="str">
        <f t="shared" si="116"/>
        <v>PENSIONADOS EN SU PROPIO SISTEMA</v>
      </c>
      <c r="Q2442" s="5" t="e">
        <f ca="1">IF($H2442="SI", $O2442, _xludf.NA())</f>
        <v>#NAME?</v>
      </c>
      <c r="R2442" s="5">
        <f>IF($H2442="NO",$O2442, _xludf.NA())</f>
        <v>79</v>
      </c>
      <c r="S2442" s="5" t="e">
        <f ca="1">IF($H2442="SI",$N2442, _xludf.NA())</f>
        <v>#NAME?</v>
      </c>
      <c r="T2442" s="5">
        <f>IF($H2442="NO",$N2442, _xludf.NA())</f>
        <v>436419</v>
      </c>
    </row>
    <row r="2443" spans="1:20" x14ac:dyDescent="0.3">
      <c r="A2443">
        <v>2442</v>
      </c>
      <c r="B2443" t="s">
        <v>15</v>
      </c>
      <c r="C2443">
        <v>734801</v>
      </c>
      <c r="D2443" t="s">
        <v>10</v>
      </c>
      <c r="E2443" t="s">
        <v>11</v>
      </c>
      <c r="F2443" t="s">
        <v>12</v>
      </c>
      <c r="G2443" t="s">
        <v>13</v>
      </c>
      <c r="H2443" t="s">
        <v>13</v>
      </c>
      <c r="I2443">
        <v>43</v>
      </c>
      <c r="J2443">
        <f>(moras__2[[#This Row],[EDAD]]-AVERAGE(I:I))/ _xlfn.STDEV.P(I:I)</f>
        <v>7.7192871170365177E-2</v>
      </c>
      <c r="K2443" t="str">
        <f>IF(ABS(moras__2[[#This Row],[Z-Score de edad]])&gt;1.96, "Atípico","Normal")</f>
        <v>Normal</v>
      </c>
      <c r="L2443">
        <f>(moras__2[[#This Row],[SALARIO]]-AVERAGE(C:C)) / _xlfn.STDEV.P(C:C)</f>
        <v>9.5282626006213109E-2</v>
      </c>
      <c r="M2443" t="str">
        <f>IF(ABS(moras__2[[#This Row],[Z-Score de salario]])&gt;1.96, "Atípico", "Normal")</f>
        <v>Normal</v>
      </c>
      <c r="N2443" s="5">
        <f t="shared" si="114"/>
        <v>734801</v>
      </c>
      <c r="O2443" s="5">
        <f t="shared" si="115"/>
        <v>43</v>
      </c>
      <c r="P2443" s="5" t="str">
        <f t="shared" si="116"/>
        <v>ASALARIADO</v>
      </c>
      <c r="Q2443" s="5" t="e">
        <f ca="1">IF($H2443="SI", $O2443, _xludf.NA())</f>
        <v>#NAME?</v>
      </c>
      <c r="R2443" s="5">
        <f>IF($H2443="NO",$O2443, _xludf.NA())</f>
        <v>43</v>
      </c>
      <c r="S2443" s="5" t="e">
        <f ca="1">IF($H2443="SI",$N2443, _xludf.NA())</f>
        <v>#NAME?</v>
      </c>
      <c r="T2443" s="5">
        <f>IF($H2443="NO",$N2443, _xludf.NA())</f>
        <v>734801</v>
      </c>
    </row>
    <row r="2444" spans="1:20" x14ac:dyDescent="0.3">
      <c r="A2444">
        <v>2443</v>
      </c>
      <c r="B2444" t="s">
        <v>9</v>
      </c>
      <c r="C2444">
        <v>639148</v>
      </c>
      <c r="D2444" t="s">
        <v>18</v>
      </c>
      <c r="E2444" t="s">
        <v>16</v>
      </c>
      <c r="F2444" t="s">
        <v>12</v>
      </c>
      <c r="G2444" t="s">
        <v>13</v>
      </c>
      <c r="H2444" t="s">
        <v>12</v>
      </c>
      <c r="I2444">
        <v>44</v>
      </c>
      <c r="J2444">
        <f>(moras__2[[#This Row],[EDAD]]-AVERAGE(I:I))/ _xlfn.STDEV.P(I:I)</f>
        <v>0.14777526407765068</v>
      </c>
      <c r="K2444" t="str">
        <f>IF(ABS(moras__2[[#This Row],[Z-Score de edad]])&gt;1.96, "Atípico","Normal")</f>
        <v>Normal</v>
      </c>
      <c r="L2444">
        <f>(moras__2[[#This Row],[SALARIO]]-AVERAGE(C:C)) / _xlfn.STDEV.P(C:C)</f>
        <v>-2.2673338536546354E-2</v>
      </c>
      <c r="M2444" t="str">
        <f>IF(ABS(moras__2[[#This Row],[Z-Score de salario]])&gt;1.96, "Atípico", "Normal")</f>
        <v>Normal</v>
      </c>
      <c r="N2444" s="5">
        <f t="shared" si="114"/>
        <v>639148</v>
      </c>
      <c r="O2444" s="5">
        <f t="shared" si="115"/>
        <v>44</v>
      </c>
      <c r="P2444" s="5" t="str">
        <f t="shared" si="116"/>
        <v>TRABAJADOR INDEPENDIENTE</v>
      </c>
      <c r="Q2444" s="5">
        <f>IF($H2444="SI", $O2444, _xludf.NA())</f>
        <v>44</v>
      </c>
      <c r="R2444" s="5" t="e">
        <f ca="1">IF($H2444="NO",$O2444, _xludf.NA())</f>
        <v>#NAME?</v>
      </c>
      <c r="S2444" s="5">
        <f>IF($H2444="SI",$N2444, _xludf.NA())</f>
        <v>639148</v>
      </c>
      <c r="T2444" s="5" t="e">
        <f ca="1">IF($H2444="NO",$N2444, _xludf.NA())</f>
        <v>#NAME?</v>
      </c>
    </row>
    <row r="2445" spans="1:20" x14ac:dyDescent="0.3">
      <c r="A2445">
        <v>2444</v>
      </c>
      <c r="B2445" t="s">
        <v>15</v>
      </c>
      <c r="C2445">
        <v>454899.51</v>
      </c>
      <c r="D2445" t="s">
        <v>10</v>
      </c>
      <c r="E2445" t="s">
        <v>11</v>
      </c>
      <c r="F2445" t="s">
        <v>12</v>
      </c>
      <c r="G2445" t="s">
        <v>13</v>
      </c>
      <c r="H2445" t="s">
        <v>13</v>
      </c>
      <c r="I2445">
        <v>59</v>
      </c>
      <c r="J2445">
        <f>(moras__2[[#This Row],[EDAD]]-AVERAGE(I:I))/ _xlfn.STDEV.P(I:I)</f>
        <v>1.2065111576869334</v>
      </c>
      <c r="K2445" t="str">
        <f>IF(ABS(moras__2[[#This Row],[Z-Score de edad]])&gt;1.96, "Atípico","Normal")</f>
        <v>Normal</v>
      </c>
      <c r="L2445">
        <f>(moras__2[[#This Row],[SALARIO]]-AVERAGE(C:C)) / _xlfn.STDEV.P(C:C)</f>
        <v>-0.24988219088301714</v>
      </c>
      <c r="M2445" t="str">
        <f>IF(ABS(moras__2[[#This Row],[Z-Score de salario]])&gt;1.96, "Atípico", "Normal")</f>
        <v>Normal</v>
      </c>
      <c r="N2445" s="5">
        <f t="shared" si="114"/>
        <v>454899.51</v>
      </c>
      <c r="O2445" s="5">
        <f t="shared" si="115"/>
        <v>59</v>
      </c>
      <c r="P2445" s="5" t="str">
        <f t="shared" si="116"/>
        <v>ASALARIADO</v>
      </c>
      <c r="Q2445" s="5" t="e">
        <f ca="1">IF($H2445="SI", $O2445, _xludf.NA())</f>
        <v>#NAME?</v>
      </c>
      <c r="R2445" s="5">
        <f>IF($H2445="NO",$O2445, _xludf.NA())</f>
        <v>59</v>
      </c>
      <c r="S2445" s="5" t="e">
        <f ca="1">IF($H2445="SI",$N2445, _xludf.NA())</f>
        <v>#NAME?</v>
      </c>
      <c r="T2445" s="5">
        <f>IF($H2445="NO",$N2445, _xludf.NA())</f>
        <v>454899.51</v>
      </c>
    </row>
    <row r="2446" spans="1:20" x14ac:dyDescent="0.3">
      <c r="A2446">
        <v>2445</v>
      </c>
      <c r="B2446" t="s">
        <v>15</v>
      </c>
      <c r="C2446">
        <v>3622084.85</v>
      </c>
      <c r="D2446" t="s">
        <v>10</v>
      </c>
      <c r="E2446" t="s">
        <v>16</v>
      </c>
      <c r="F2446" t="s">
        <v>12</v>
      </c>
      <c r="G2446" t="s">
        <v>13</v>
      </c>
      <c r="H2446" t="s">
        <v>13</v>
      </c>
      <c r="I2446">
        <v>35</v>
      </c>
      <c r="J2446">
        <f>(moras__2[[#This Row],[EDAD]]-AVERAGE(I:I))/ _xlfn.STDEV.P(I:I)</f>
        <v>-0.48746627208791893</v>
      </c>
      <c r="K2446" t="str">
        <f>IF(ABS(moras__2[[#This Row],[Z-Score de edad]])&gt;1.96, "Atípico","Normal")</f>
        <v>Normal</v>
      </c>
      <c r="L2446">
        <f>(moras__2[[#This Row],[SALARIO]]-AVERAGE(C:C)) / _xlfn.STDEV.P(C:C)</f>
        <v>3.6557810048911619</v>
      </c>
      <c r="M2446" t="str">
        <f>IF(ABS(moras__2[[#This Row],[Z-Score de salario]])&gt;1.96, "Atípico", "Normal")</f>
        <v>Atípico</v>
      </c>
      <c r="N2446" s="5">
        <f t="shared" si="114"/>
        <v>3622084.85</v>
      </c>
      <c r="O2446" s="5">
        <f t="shared" si="115"/>
        <v>35</v>
      </c>
      <c r="P2446" s="5" t="str">
        <f t="shared" si="116"/>
        <v>ASALARIADO</v>
      </c>
      <c r="Q2446" s="5" t="e">
        <f ca="1">IF($H2446="SI", $O2446, _xludf.NA())</f>
        <v>#NAME?</v>
      </c>
      <c r="R2446" s="5">
        <f>IF($H2446="NO",$O2446, _xludf.NA())</f>
        <v>35</v>
      </c>
      <c r="S2446" s="5" t="e">
        <f ca="1">IF($H2446="SI",$N2446, _xludf.NA())</f>
        <v>#NAME?</v>
      </c>
      <c r="T2446" s="5">
        <f>IF($H2446="NO",$N2446, _xludf.NA())</f>
        <v>3622084.85</v>
      </c>
    </row>
    <row r="2447" spans="1:20" x14ac:dyDescent="0.3">
      <c r="A2447">
        <v>2446</v>
      </c>
      <c r="B2447" t="s">
        <v>9</v>
      </c>
      <c r="C2447">
        <v>360000</v>
      </c>
      <c r="D2447" t="s">
        <v>10</v>
      </c>
      <c r="E2447" t="s">
        <v>16</v>
      </c>
      <c r="F2447" t="s">
        <v>12</v>
      </c>
      <c r="G2447" t="s">
        <v>13</v>
      </c>
      <c r="H2447" t="s">
        <v>13</v>
      </c>
      <c r="I2447">
        <v>37</v>
      </c>
      <c r="J2447">
        <f>(moras__2[[#This Row],[EDAD]]-AVERAGE(I:I))/ _xlfn.STDEV.P(I:I)</f>
        <v>-0.34630148627334789</v>
      </c>
      <c r="K2447" t="str">
        <f>IF(ABS(moras__2[[#This Row],[Z-Score de edad]])&gt;1.96, "Atípico","Normal")</f>
        <v>Normal</v>
      </c>
      <c r="L2447">
        <f>(moras__2[[#This Row],[SALARIO]]-AVERAGE(C:C)) / _xlfn.STDEV.P(C:C)</f>
        <v>-0.36690897767156788</v>
      </c>
      <c r="M2447" t="str">
        <f>IF(ABS(moras__2[[#This Row],[Z-Score de salario]])&gt;1.96, "Atípico", "Normal")</f>
        <v>Normal</v>
      </c>
      <c r="N2447" s="5">
        <f t="shared" si="114"/>
        <v>360000</v>
      </c>
      <c r="O2447" s="5">
        <f t="shared" si="115"/>
        <v>37</v>
      </c>
      <c r="P2447" s="5" t="str">
        <f t="shared" si="116"/>
        <v>ASALARIADO</v>
      </c>
      <c r="Q2447" s="5" t="e">
        <f ca="1">IF($H2447="SI", $O2447, _xludf.NA())</f>
        <v>#NAME?</v>
      </c>
      <c r="R2447" s="5">
        <f>IF($H2447="NO",$O2447, _xludf.NA())</f>
        <v>37</v>
      </c>
      <c r="S2447" s="5" t="e">
        <f ca="1">IF($H2447="SI",$N2447, _xludf.NA())</f>
        <v>#NAME?</v>
      </c>
      <c r="T2447" s="5">
        <f>IF($H2447="NO",$N2447, _xludf.NA())</f>
        <v>360000</v>
      </c>
    </row>
    <row r="2448" spans="1:20" x14ac:dyDescent="0.3">
      <c r="A2448">
        <v>2447</v>
      </c>
      <c r="B2448" t="s">
        <v>15</v>
      </c>
      <c r="C2448">
        <v>1064830</v>
      </c>
      <c r="D2448" t="s">
        <v>10</v>
      </c>
      <c r="E2448" t="s">
        <v>11</v>
      </c>
      <c r="F2448" t="s">
        <v>12</v>
      </c>
      <c r="G2448" t="s">
        <v>13</v>
      </c>
      <c r="H2448" t="s">
        <v>12</v>
      </c>
      <c r="I2448">
        <v>51</v>
      </c>
      <c r="J2448">
        <f>(moras__2[[#This Row],[EDAD]]-AVERAGE(I:I))/ _xlfn.STDEV.P(I:I)</f>
        <v>0.64185201442864925</v>
      </c>
      <c r="K2448" t="str">
        <f>IF(ABS(moras__2[[#This Row],[Z-Score de edad]])&gt;1.96, "Atípico","Normal")</f>
        <v>Normal</v>
      </c>
      <c r="L2448">
        <f>(moras__2[[#This Row],[SALARIO]]-AVERAGE(C:C)) / _xlfn.STDEV.P(C:C)</f>
        <v>0.50226295095244966</v>
      </c>
      <c r="M2448" t="str">
        <f>IF(ABS(moras__2[[#This Row],[Z-Score de salario]])&gt;1.96, "Atípico", "Normal")</f>
        <v>Normal</v>
      </c>
      <c r="N2448" s="5">
        <f t="shared" si="114"/>
        <v>1064830</v>
      </c>
      <c r="O2448" s="5">
        <f t="shared" si="115"/>
        <v>51</v>
      </c>
      <c r="P2448" s="5" t="str">
        <f t="shared" si="116"/>
        <v>ASALARIADO</v>
      </c>
      <c r="Q2448" s="5">
        <f>IF($H2448="SI", $O2448, _xludf.NA())</f>
        <v>51</v>
      </c>
      <c r="R2448" s="5" t="e">
        <f ca="1">IF($H2448="NO",$O2448, _xludf.NA())</f>
        <v>#NAME?</v>
      </c>
      <c r="S2448" s="5">
        <f>IF($H2448="SI",$N2448, _xludf.NA())</f>
        <v>1064830</v>
      </c>
      <c r="T2448" s="5" t="e">
        <f ca="1">IF($H2448="NO",$N2448, _xludf.NA())</f>
        <v>#NAME?</v>
      </c>
    </row>
    <row r="2449" spans="1:20" x14ac:dyDescent="0.3">
      <c r="A2449">
        <v>2448</v>
      </c>
      <c r="B2449" t="s">
        <v>15</v>
      </c>
      <c r="C2449">
        <v>62402.9</v>
      </c>
      <c r="D2449" t="s">
        <v>10</v>
      </c>
      <c r="E2449" t="s">
        <v>16</v>
      </c>
      <c r="F2449" t="s">
        <v>12</v>
      </c>
      <c r="G2449" t="s">
        <v>13</v>
      </c>
      <c r="H2449" t="s">
        <v>13</v>
      </c>
      <c r="I2449">
        <v>21</v>
      </c>
      <c r="J2449">
        <f>(moras__2[[#This Row],[EDAD]]-AVERAGE(I:I))/ _xlfn.STDEV.P(I:I)</f>
        <v>-1.4756197727899161</v>
      </c>
      <c r="K2449" t="str">
        <f>IF(ABS(moras__2[[#This Row],[Z-Score de edad]])&gt;1.96, "Atípico","Normal")</f>
        <v>Normal</v>
      </c>
      <c r="L2449">
        <f>(moras__2[[#This Row],[SALARIO]]-AVERAGE(C:C)) / _xlfn.STDEV.P(C:C)</f>
        <v>-0.73389540753396676</v>
      </c>
      <c r="M2449" t="str">
        <f>IF(ABS(moras__2[[#This Row],[Z-Score de salario]])&gt;1.96, "Atípico", "Normal")</f>
        <v>Normal</v>
      </c>
      <c r="N2449" s="5">
        <f t="shared" si="114"/>
        <v>62402.9</v>
      </c>
      <c r="O2449" s="5">
        <f t="shared" si="115"/>
        <v>21</v>
      </c>
      <c r="P2449" s="5" t="str">
        <f t="shared" si="116"/>
        <v>ASALARIADO</v>
      </c>
      <c r="Q2449" s="5" t="e">
        <f ca="1">IF($H2449="SI", $O2449, _xludf.NA())</f>
        <v>#NAME?</v>
      </c>
      <c r="R2449" s="5">
        <f>IF($H2449="NO",$O2449, _xludf.NA())</f>
        <v>21</v>
      </c>
      <c r="S2449" s="5" t="e">
        <f ca="1">IF($H2449="SI",$N2449, _xludf.NA())</f>
        <v>#NAME?</v>
      </c>
      <c r="T2449" s="5">
        <f>IF($H2449="NO",$N2449, _xludf.NA())</f>
        <v>62402.9</v>
      </c>
    </row>
    <row r="2450" spans="1:20" x14ac:dyDescent="0.3">
      <c r="A2450">
        <v>2449</v>
      </c>
      <c r="B2450" t="s">
        <v>9</v>
      </c>
      <c r="C2450">
        <v>297046</v>
      </c>
      <c r="D2450" t="s">
        <v>18</v>
      </c>
      <c r="E2450" t="s">
        <v>16</v>
      </c>
      <c r="F2450" t="s">
        <v>12</v>
      </c>
      <c r="G2450" t="s">
        <v>13</v>
      </c>
      <c r="H2450" t="s">
        <v>12</v>
      </c>
      <c r="I2450">
        <v>30</v>
      </c>
      <c r="J2450">
        <f>(moras__2[[#This Row],[EDAD]]-AVERAGE(I:I))/ _xlfn.STDEV.P(I:I)</f>
        <v>-0.84037823662434652</v>
      </c>
      <c r="K2450" t="str">
        <f>IF(ABS(moras__2[[#This Row],[Z-Score de edad]])&gt;1.96, "Atípico","Normal")</f>
        <v>Normal</v>
      </c>
      <c r="L2450">
        <f>(moras__2[[#This Row],[SALARIO]]-AVERAGE(C:C)) / _xlfn.STDEV.P(C:C)</f>
        <v>-0.44454166866740574</v>
      </c>
      <c r="M2450" t="str">
        <f>IF(ABS(moras__2[[#This Row],[Z-Score de salario]])&gt;1.96, "Atípico", "Normal")</f>
        <v>Normal</v>
      </c>
      <c r="N2450" s="5">
        <f t="shared" si="114"/>
        <v>297046</v>
      </c>
      <c r="O2450" s="5">
        <f t="shared" si="115"/>
        <v>30</v>
      </c>
      <c r="P2450" s="5" t="str">
        <f t="shared" si="116"/>
        <v>TRABAJADOR INDEPENDIENTE</v>
      </c>
      <c r="Q2450" s="5">
        <f>IF($H2450="SI", $O2450, _xludf.NA())</f>
        <v>30</v>
      </c>
      <c r="R2450" s="5" t="e">
        <f ca="1">IF($H2450="NO",$O2450, _xludf.NA())</f>
        <v>#NAME?</v>
      </c>
      <c r="S2450" s="5">
        <f>IF($H2450="SI",$N2450, _xludf.NA())</f>
        <v>297046</v>
      </c>
      <c r="T2450" s="5" t="e">
        <f ca="1">IF($H2450="NO",$N2450, _xludf.NA())</f>
        <v>#NAME?</v>
      </c>
    </row>
    <row r="2451" spans="1:20" x14ac:dyDescent="0.3">
      <c r="A2451">
        <v>2450</v>
      </c>
      <c r="B2451" t="s">
        <v>15</v>
      </c>
      <c r="C2451">
        <v>338125</v>
      </c>
      <c r="D2451" t="s">
        <v>10</v>
      </c>
      <c r="E2451" t="s">
        <v>16</v>
      </c>
      <c r="F2451" t="s">
        <v>12</v>
      </c>
      <c r="G2451" t="s">
        <v>13</v>
      </c>
      <c r="H2451" t="s">
        <v>13</v>
      </c>
      <c r="I2451">
        <v>50</v>
      </c>
      <c r="J2451">
        <f>(moras__2[[#This Row],[EDAD]]-AVERAGE(I:I))/ _xlfn.STDEV.P(I:I)</f>
        <v>0.57126962152136374</v>
      </c>
      <c r="K2451" t="str">
        <f>IF(ABS(moras__2[[#This Row],[Z-Score de edad]])&gt;1.96, "Atípico","Normal")</f>
        <v>Normal</v>
      </c>
      <c r="L2451">
        <f>(moras__2[[#This Row],[SALARIO]]-AVERAGE(C:C)) / _xlfn.STDEV.P(C:C)</f>
        <v>-0.39388446954712708</v>
      </c>
      <c r="M2451" t="str">
        <f>IF(ABS(moras__2[[#This Row],[Z-Score de salario]])&gt;1.96, "Atípico", "Normal")</f>
        <v>Normal</v>
      </c>
      <c r="N2451" s="5">
        <f t="shared" si="114"/>
        <v>338125</v>
      </c>
      <c r="O2451" s="5">
        <f t="shared" si="115"/>
        <v>50</v>
      </c>
      <c r="P2451" s="5" t="str">
        <f t="shared" si="116"/>
        <v>ASALARIADO</v>
      </c>
      <c r="Q2451" s="5" t="e">
        <f ca="1">IF($H2451="SI", $O2451, _xludf.NA())</f>
        <v>#NAME?</v>
      </c>
      <c r="R2451" s="5">
        <f>IF($H2451="NO",$O2451, _xludf.NA())</f>
        <v>50</v>
      </c>
      <c r="S2451" s="5" t="e">
        <f ca="1">IF($H2451="SI",$N2451, _xludf.NA())</f>
        <v>#NAME?</v>
      </c>
      <c r="T2451" s="5">
        <f>IF($H2451="NO",$N2451, _xludf.NA())</f>
        <v>338125</v>
      </c>
    </row>
    <row r="2452" spans="1:20" x14ac:dyDescent="0.3">
      <c r="A2452">
        <v>2451</v>
      </c>
      <c r="B2452" t="s">
        <v>9</v>
      </c>
      <c r="C2452">
        <v>423458</v>
      </c>
      <c r="D2452" t="s">
        <v>18</v>
      </c>
      <c r="E2452" t="s">
        <v>16</v>
      </c>
      <c r="F2452" t="s">
        <v>12</v>
      </c>
      <c r="G2452" t="s">
        <v>13</v>
      </c>
      <c r="H2452" t="s">
        <v>13</v>
      </c>
      <c r="I2452">
        <v>42</v>
      </c>
      <c r="J2452">
        <f>(moras__2[[#This Row],[EDAD]]-AVERAGE(I:I))/ _xlfn.STDEV.P(I:I)</f>
        <v>6.6104782630796582E-3</v>
      </c>
      <c r="K2452" t="str">
        <f>IF(ABS(moras__2[[#This Row],[Z-Score de edad]])&gt;1.96, "Atípico","Normal")</f>
        <v>Normal</v>
      </c>
      <c r="L2452">
        <f>(moras__2[[#This Row],[SALARIO]]-AVERAGE(C:C)) / _xlfn.STDEV.P(C:C)</f>
        <v>-0.28865477134291717</v>
      </c>
      <c r="M2452" t="str">
        <f>IF(ABS(moras__2[[#This Row],[Z-Score de salario]])&gt;1.96, "Atípico", "Normal")</f>
        <v>Normal</v>
      </c>
      <c r="N2452" s="5">
        <f t="shared" si="114"/>
        <v>423458</v>
      </c>
      <c r="O2452" s="5">
        <f t="shared" si="115"/>
        <v>42</v>
      </c>
      <c r="P2452" s="5" t="str">
        <f t="shared" si="116"/>
        <v>TRABAJADOR INDEPENDIENTE</v>
      </c>
      <c r="Q2452" s="5" t="e">
        <f ca="1">IF($H2452="SI", $O2452, _xludf.NA())</f>
        <v>#NAME?</v>
      </c>
      <c r="R2452" s="5">
        <f>IF($H2452="NO",$O2452, _xludf.NA())</f>
        <v>42</v>
      </c>
      <c r="S2452" s="5" t="e">
        <f ca="1">IF($H2452="SI",$N2452, _xludf.NA())</f>
        <v>#NAME?</v>
      </c>
      <c r="T2452" s="5">
        <f>IF($H2452="NO",$N2452, _xludf.NA())</f>
        <v>423458</v>
      </c>
    </row>
    <row r="2453" spans="1:20" x14ac:dyDescent="0.3">
      <c r="A2453">
        <v>2452</v>
      </c>
      <c r="B2453" t="s">
        <v>9</v>
      </c>
      <c r="C2453">
        <v>75000</v>
      </c>
      <c r="D2453" t="s">
        <v>10</v>
      </c>
      <c r="E2453" t="s">
        <v>16</v>
      </c>
      <c r="F2453" t="s">
        <v>12</v>
      </c>
      <c r="G2453" t="s">
        <v>13</v>
      </c>
      <c r="H2453" t="s">
        <v>12</v>
      </c>
      <c r="I2453">
        <v>28</v>
      </c>
      <c r="J2453">
        <f>(moras__2[[#This Row],[EDAD]]-AVERAGE(I:I))/ _xlfn.STDEV.P(I:I)</f>
        <v>-0.98154302243891756</v>
      </c>
      <c r="K2453" t="str">
        <f>IF(ABS(moras__2[[#This Row],[Z-Score de edad]])&gt;1.96, "Atípico","Normal")</f>
        <v>Normal</v>
      </c>
      <c r="L2453">
        <f>(moras__2[[#This Row],[SALARIO]]-AVERAGE(C:C)) / _xlfn.STDEV.P(C:C)</f>
        <v>-0.71836110039313905</v>
      </c>
      <c r="M2453" t="str">
        <f>IF(ABS(moras__2[[#This Row],[Z-Score de salario]])&gt;1.96, "Atípico", "Normal")</f>
        <v>Normal</v>
      </c>
      <c r="N2453" s="5">
        <f t="shared" si="114"/>
        <v>75000</v>
      </c>
      <c r="O2453" s="5">
        <f t="shared" si="115"/>
        <v>28</v>
      </c>
      <c r="P2453" s="5" t="str">
        <f t="shared" si="116"/>
        <v>ASALARIADO</v>
      </c>
      <c r="Q2453" s="5">
        <f>IF($H2453="SI", $O2453, _xludf.NA())</f>
        <v>28</v>
      </c>
      <c r="R2453" s="5" t="e">
        <f ca="1">IF($H2453="NO",$O2453, _xludf.NA())</f>
        <v>#NAME?</v>
      </c>
      <c r="S2453" s="5">
        <f>IF($H2453="SI",$N2453, _xludf.NA())</f>
        <v>75000</v>
      </c>
      <c r="T2453" s="5" t="e">
        <f ca="1">IF($H2453="NO",$N2453, _xludf.NA())</f>
        <v>#NAME?</v>
      </c>
    </row>
    <row r="2454" spans="1:20" x14ac:dyDescent="0.3">
      <c r="A2454">
        <v>2453</v>
      </c>
      <c r="B2454" t="s">
        <v>9</v>
      </c>
      <c r="C2454">
        <v>318000</v>
      </c>
      <c r="D2454" t="s">
        <v>10</v>
      </c>
      <c r="E2454" t="s">
        <v>16</v>
      </c>
      <c r="F2454" t="s">
        <v>12</v>
      </c>
      <c r="G2454" t="s">
        <v>13</v>
      </c>
      <c r="H2454" t="s">
        <v>12</v>
      </c>
      <c r="I2454">
        <v>50</v>
      </c>
      <c r="J2454">
        <f>(moras__2[[#This Row],[EDAD]]-AVERAGE(I:I))/ _xlfn.STDEV.P(I:I)</f>
        <v>0.57126962152136374</v>
      </c>
      <c r="K2454" t="str">
        <f>IF(ABS(moras__2[[#This Row],[Z-Score de edad]])&gt;1.96, "Atípico","Normal")</f>
        <v>Normal</v>
      </c>
      <c r="L2454">
        <f>(moras__2[[#This Row],[SALARIO]]-AVERAGE(C:C)) / _xlfn.STDEV.P(C:C)</f>
        <v>-0.41870192207264156</v>
      </c>
      <c r="M2454" t="str">
        <f>IF(ABS(moras__2[[#This Row],[Z-Score de salario]])&gt;1.96, "Atípico", "Normal")</f>
        <v>Normal</v>
      </c>
      <c r="N2454" s="5">
        <f t="shared" si="114"/>
        <v>318000</v>
      </c>
      <c r="O2454" s="5">
        <f t="shared" si="115"/>
        <v>50</v>
      </c>
      <c r="P2454" s="5" t="str">
        <f t="shared" si="116"/>
        <v>ASALARIADO</v>
      </c>
      <c r="Q2454" s="5">
        <f>IF($H2454="SI", $O2454, _xludf.NA())</f>
        <v>50</v>
      </c>
      <c r="R2454" s="5" t="e">
        <f ca="1">IF($H2454="NO",$O2454, _xludf.NA())</f>
        <v>#NAME?</v>
      </c>
      <c r="S2454" s="5">
        <f>IF($H2454="SI",$N2454, _xludf.NA())</f>
        <v>318000</v>
      </c>
      <c r="T2454" s="5" t="e">
        <f ca="1">IF($H2454="NO",$N2454, _xludf.NA())</f>
        <v>#NAME?</v>
      </c>
    </row>
    <row r="2455" spans="1:20" x14ac:dyDescent="0.3">
      <c r="A2455">
        <v>2454</v>
      </c>
      <c r="B2455" t="s">
        <v>9</v>
      </c>
      <c r="C2455">
        <v>297187</v>
      </c>
      <c r="D2455" t="s">
        <v>18</v>
      </c>
      <c r="E2455" t="s">
        <v>16</v>
      </c>
      <c r="F2455" t="s">
        <v>12</v>
      </c>
      <c r="G2455" t="s">
        <v>13</v>
      </c>
      <c r="H2455" t="s">
        <v>13</v>
      </c>
      <c r="I2455">
        <v>41</v>
      </c>
      <c r="J2455">
        <f>(moras__2[[#This Row],[EDAD]]-AVERAGE(I:I))/ _xlfn.STDEV.P(I:I)</f>
        <v>-6.397191464420586E-2</v>
      </c>
      <c r="K2455" t="str">
        <f>IF(ABS(moras__2[[#This Row],[Z-Score de edad]])&gt;1.96, "Atípico","Normal")</f>
        <v>Normal</v>
      </c>
      <c r="L2455">
        <f>(moras__2[[#This Row],[SALARIO]]-AVERAGE(C:C)) / _xlfn.STDEV.P(C:C)</f>
        <v>-0.44436779235405932</v>
      </c>
      <c r="M2455" t="str">
        <f>IF(ABS(moras__2[[#This Row],[Z-Score de salario]])&gt;1.96, "Atípico", "Normal")</f>
        <v>Normal</v>
      </c>
      <c r="N2455" s="5">
        <f t="shared" si="114"/>
        <v>297187</v>
      </c>
      <c r="O2455" s="5">
        <f t="shared" si="115"/>
        <v>41</v>
      </c>
      <c r="P2455" s="5" t="str">
        <f t="shared" si="116"/>
        <v>TRABAJADOR INDEPENDIENTE</v>
      </c>
      <c r="Q2455" s="5" t="e">
        <f ca="1">IF($H2455="SI", $O2455, _xludf.NA())</f>
        <v>#NAME?</v>
      </c>
      <c r="R2455" s="5">
        <f>IF($H2455="NO",$O2455, _xludf.NA())</f>
        <v>41</v>
      </c>
      <c r="S2455" s="5" t="e">
        <f ca="1">IF($H2455="SI",$N2455, _xludf.NA())</f>
        <v>#NAME?</v>
      </c>
      <c r="T2455" s="5">
        <f>IF($H2455="NO",$N2455, _xludf.NA())</f>
        <v>297187</v>
      </c>
    </row>
    <row r="2456" spans="1:20" x14ac:dyDescent="0.3">
      <c r="A2456">
        <v>2455</v>
      </c>
      <c r="B2456" t="s">
        <v>15</v>
      </c>
      <c r="C2456">
        <v>1023887.95</v>
      </c>
      <c r="D2456" t="s">
        <v>10</v>
      </c>
      <c r="E2456" t="s">
        <v>11</v>
      </c>
      <c r="F2456" t="s">
        <v>12</v>
      </c>
      <c r="G2456" t="s">
        <v>13</v>
      </c>
      <c r="H2456" t="s">
        <v>13</v>
      </c>
      <c r="I2456">
        <v>33</v>
      </c>
      <c r="J2456">
        <f>(moras__2[[#This Row],[EDAD]]-AVERAGE(I:I))/ _xlfn.STDEV.P(I:I)</f>
        <v>-0.62863105790248996</v>
      </c>
      <c r="K2456" t="str">
        <f>IF(ABS(moras__2[[#This Row],[Z-Score de edad]])&gt;1.96, "Atípico","Normal")</f>
        <v>Normal</v>
      </c>
      <c r="L2456">
        <f>(moras__2[[#This Row],[SALARIO]]-AVERAGE(C:C)) / _xlfn.STDEV.P(C:C)</f>
        <v>0.45177463382587868</v>
      </c>
      <c r="M2456" t="str">
        <f>IF(ABS(moras__2[[#This Row],[Z-Score de salario]])&gt;1.96, "Atípico", "Normal")</f>
        <v>Normal</v>
      </c>
      <c r="N2456" s="5">
        <f t="shared" si="114"/>
        <v>1023887.95</v>
      </c>
      <c r="O2456" s="5">
        <f t="shared" si="115"/>
        <v>33</v>
      </c>
      <c r="P2456" s="5" t="str">
        <f t="shared" si="116"/>
        <v>ASALARIADO</v>
      </c>
      <c r="Q2456" s="5" t="e">
        <f ca="1">IF($H2456="SI", $O2456, _xludf.NA())</f>
        <v>#NAME?</v>
      </c>
      <c r="R2456" s="5">
        <f>IF($H2456="NO",$O2456, _xludf.NA())</f>
        <v>33</v>
      </c>
      <c r="S2456" s="5" t="e">
        <f ca="1">IF($H2456="SI",$N2456, _xludf.NA())</f>
        <v>#NAME?</v>
      </c>
      <c r="T2456" s="5">
        <f>IF($H2456="NO",$N2456, _xludf.NA())</f>
        <v>1023887.95</v>
      </c>
    </row>
    <row r="2457" spans="1:20" x14ac:dyDescent="0.3">
      <c r="A2457">
        <v>2456</v>
      </c>
      <c r="B2457" t="s">
        <v>15</v>
      </c>
      <c r="C2457">
        <v>297046</v>
      </c>
      <c r="D2457" t="s">
        <v>18</v>
      </c>
      <c r="E2457" t="s">
        <v>16</v>
      </c>
      <c r="F2457" t="s">
        <v>12</v>
      </c>
      <c r="G2457" t="s">
        <v>13</v>
      </c>
      <c r="H2457" t="s">
        <v>12</v>
      </c>
      <c r="I2457">
        <v>34</v>
      </c>
      <c r="J2457">
        <f>(moras__2[[#This Row],[EDAD]]-AVERAGE(I:I))/ _xlfn.STDEV.P(I:I)</f>
        <v>-0.55804866499520445</v>
      </c>
      <c r="K2457" t="str">
        <f>IF(ABS(moras__2[[#This Row],[Z-Score de edad]])&gt;1.96, "Atípico","Normal")</f>
        <v>Normal</v>
      </c>
      <c r="L2457">
        <f>(moras__2[[#This Row],[SALARIO]]-AVERAGE(C:C)) / _xlfn.STDEV.P(C:C)</f>
        <v>-0.44454166866740574</v>
      </c>
      <c r="M2457" t="str">
        <f>IF(ABS(moras__2[[#This Row],[Z-Score de salario]])&gt;1.96, "Atípico", "Normal")</f>
        <v>Normal</v>
      </c>
      <c r="N2457" s="5">
        <f t="shared" si="114"/>
        <v>297046</v>
      </c>
      <c r="O2457" s="5">
        <f t="shared" si="115"/>
        <v>34</v>
      </c>
      <c r="P2457" s="5" t="str">
        <f t="shared" si="116"/>
        <v>TRABAJADOR INDEPENDIENTE</v>
      </c>
      <c r="Q2457" s="5">
        <f>IF($H2457="SI", $O2457, _xludf.NA())</f>
        <v>34</v>
      </c>
      <c r="R2457" s="5" t="e">
        <f ca="1">IF($H2457="NO",$O2457, _xludf.NA())</f>
        <v>#NAME?</v>
      </c>
      <c r="S2457" s="5">
        <f>IF($H2457="SI",$N2457, _xludf.NA())</f>
        <v>297046</v>
      </c>
      <c r="T2457" s="5" t="e">
        <f ca="1">IF($H2457="NO",$N2457, _xludf.NA())</f>
        <v>#NAME?</v>
      </c>
    </row>
    <row r="2458" spans="1:20" x14ac:dyDescent="0.3">
      <c r="A2458">
        <v>2457</v>
      </c>
      <c r="B2458" t="s">
        <v>15</v>
      </c>
      <c r="C2458">
        <v>937593</v>
      </c>
      <c r="D2458" t="s">
        <v>10</v>
      </c>
      <c r="E2458" t="s">
        <v>11</v>
      </c>
      <c r="F2458" t="s">
        <v>12</v>
      </c>
      <c r="G2458" t="s">
        <v>13</v>
      </c>
      <c r="H2458" t="s">
        <v>13</v>
      </c>
      <c r="I2458">
        <v>56</v>
      </c>
      <c r="J2458">
        <f>(moras__2[[#This Row],[EDAD]]-AVERAGE(I:I))/ _xlfn.STDEV.P(I:I)</f>
        <v>0.99476397896507684</v>
      </c>
      <c r="K2458" t="str">
        <f>IF(ABS(moras__2[[#This Row],[Z-Score de edad]])&gt;1.96, "Atípico","Normal")</f>
        <v>Normal</v>
      </c>
      <c r="L2458">
        <f>(moras__2[[#This Row],[SALARIO]]-AVERAGE(C:C)) / _xlfn.STDEV.P(C:C)</f>
        <v>0.34535869222008275</v>
      </c>
      <c r="M2458" t="str">
        <f>IF(ABS(moras__2[[#This Row],[Z-Score de salario]])&gt;1.96, "Atípico", "Normal")</f>
        <v>Normal</v>
      </c>
      <c r="N2458" s="5">
        <f t="shared" si="114"/>
        <v>937593</v>
      </c>
      <c r="O2458" s="5">
        <f t="shared" si="115"/>
        <v>56</v>
      </c>
      <c r="P2458" s="5" t="str">
        <f t="shared" si="116"/>
        <v>ASALARIADO</v>
      </c>
      <c r="Q2458" s="5" t="e">
        <f ca="1">IF($H2458="SI", $O2458, _xludf.NA())</f>
        <v>#NAME?</v>
      </c>
      <c r="R2458" s="5">
        <f>IF($H2458="NO",$O2458, _xludf.NA())</f>
        <v>56</v>
      </c>
      <c r="S2458" s="5" t="e">
        <f ca="1">IF($H2458="SI",$N2458, _xludf.NA())</f>
        <v>#NAME?</v>
      </c>
      <c r="T2458" s="5">
        <f>IF($H2458="NO",$N2458, _xludf.NA())</f>
        <v>937593</v>
      </c>
    </row>
    <row r="2459" spans="1:20" x14ac:dyDescent="0.3">
      <c r="A2459">
        <v>2458</v>
      </c>
      <c r="B2459" t="s">
        <v>15</v>
      </c>
      <c r="C2459">
        <v>697616.29</v>
      </c>
      <c r="D2459" t="s">
        <v>10</v>
      </c>
      <c r="E2459" t="s">
        <v>16</v>
      </c>
      <c r="F2459" t="s">
        <v>12</v>
      </c>
      <c r="G2459" t="s">
        <v>13</v>
      </c>
      <c r="H2459" t="s">
        <v>13</v>
      </c>
      <c r="I2459">
        <v>34</v>
      </c>
      <c r="J2459">
        <f>(moras__2[[#This Row],[EDAD]]-AVERAGE(I:I))/ _xlfn.STDEV.P(I:I)</f>
        <v>-0.55804866499520445</v>
      </c>
      <c r="K2459" t="str">
        <f>IF(ABS(moras__2[[#This Row],[Z-Score de edad]])&gt;1.96, "Atípico","Normal")</f>
        <v>Normal</v>
      </c>
      <c r="L2459">
        <f>(moras__2[[#This Row],[SALARIO]]-AVERAGE(C:C)) / _xlfn.STDEV.P(C:C)</f>
        <v>4.9427730349069172E-2</v>
      </c>
      <c r="M2459" t="str">
        <f>IF(ABS(moras__2[[#This Row],[Z-Score de salario]])&gt;1.96, "Atípico", "Normal")</f>
        <v>Normal</v>
      </c>
      <c r="N2459" s="5">
        <f t="shared" si="114"/>
        <v>697616.29</v>
      </c>
      <c r="O2459" s="5">
        <f t="shared" si="115"/>
        <v>34</v>
      </c>
      <c r="P2459" s="5" t="str">
        <f t="shared" si="116"/>
        <v>ASALARIADO</v>
      </c>
      <c r="Q2459" s="5" t="e">
        <f ca="1">IF($H2459="SI", $O2459, _xludf.NA())</f>
        <v>#NAME?</v>
      </c>
      <c r="R2459" s="5">
        <f>IF($H2459="NO",$O2459, _xludf.NA())</f>
        <v>34</v>
      </c>
      <c r="S2459" s="5" t="e">
        <f ca="1">IF($H2459="SI",$N2459, _xludf.NA())</f>
        <v>#NAME?</v>
      </c>
      <c r="T2459" s="5">
        <f>IF($H2459="NO",$N2459, _xludf.NA())</f>
        <v>697616.29</v>
      </c>
    </row>
    <row r="2460" spans="1:20" x14ac:dyDescent="0.3">
      <c r="A2460">
        <v>2459</v>
      </c>
      <c r="B2460" t="s">
        <v>9</v>
      </c>
      <c r="C2460">
        <v>620581</v>
      </c>
      <c r="D2460" t="s">
        <v>10</v>
      </c>
      <c r="E2460" t="s">
        <v>11</v>
      </c>
      <c r="F2460" t="s">
        <v>12</v>
      </c>
      <c r="G2460" t="s">
        <v>13</v>
      </c>
      <c r="H2460" t="s">
        <v>13</v>
      </c>
      <c r="I2460">
        <v>24</v>
      </c>
      <c r="J2460">
        <f>(moras__2[[#This Row],[EDAD]]-AVERAGE(I:I))/ _xlfn.STDEV.P(I:I)</f>
        <v>-1.2638725940680595</v>
      </c>
      <c r="K2460" t="str">
        <f>IF(ABS(moras__2[[#This Row],[Z-Score de edad]])&gt;1.96, "Atípico","Normal")</f>
        <v>Normal</v>
      </c>
      <c r="L2460">
        <f>(moras__2[[#This Row],[SALARIO]]-AVERAGE(C:C)) / _xlfn.STDEV.P(C:C)</f>
        <v>-4.5569519457849553E-2</v>
      </c>
      <c r="M2460" t="str">
        <f>IF(ABS(moras__2[[#This Row],[Z-Score de salario]])&gt;1.96, "Atípico", "Normal")</f>
        <v>Normal</v>
      </c>
      <c r="N2460" s="5">
        <f t="shared" si="114"/>
        <v>620581</v>
      </c>
      <c r="O2460" s="5">
        <f t="shared" si="115"/>
        <v>24</v>
      </c>
      <c r="P2460" s="5" t="str">
        <f t="shared" si="116"/>
        <v>ASALARIADO</v>
      </c>
      <c r="Q2460" s="5" t="e">
        <f ca="1">IF($H2460="SI", $O2460, _xludf.NA())</f>
        <v>#NAME?</v>
      </c>
      <c r="R2460" s="5">
        <f>IF($H2460="NO",$O2460, _xludf.NA())</f>
        <v>24</v>
      </c>
      <c r="S2460" s="5" t="e">
        <f ca="1">IF($H2460="SI",$N2460, _xludf.NA())</f>
        <v>#NAME?</v>
      </c>
      <c r="T2460" s="5">
        <f>IF($H2460="NO",$N2460, _xludf.NA())</f>
        <v>620581</v>
      </c>
    </row>
    <row r="2461" spans="1:20" x14ac:dyDescent="0.3">
      <c r="A2461">
        <v>2460</v>
      </c>
      <c r="B2461" t="s">
        <v>15</v>
      </c>
      <c r="C2461">
        <v>297045</v>
      </c>
      <c r="D2461" t="s">
        <v>17</v>
      </c>
      <c r="E2461" t="s">
        <v>16</v>
      </c>
      <c r="F2461" t="s">
        <v>12</v>
      </c>
      <c r="G2461" t="s">
        <v>13</v>
      </c>
      <c r="H2461" t="s">
        <v>13</v>
      </c>
      <c r="I2461">
        <v>62</v>
      </c>
      <c r="J2461">
        <f>(moras__2[[#This Row],[EDAD]]-AVERAGE(I:I))/ _xlfn.STDEV.P(I:I)</f>
        <v>1.41825833640879</v>
      </c>
      <c r="K2461" t="str">
        <f>IF(ABS(moras__2[[#This Row],[Z-Score de edad]])&gt;1.96, "Atípico","Normal")</f>
        <v>Normal</v>
      </c>
      <c r="L2461">
        <f>(moras__2[[#This Row],[SALARIO]]-AVERAGE(C:C)) / _xlfn.STDEV.P(C:C)</f>
        <v>-0.44454290183274864</v>
      </c>
      <c r="M2461" t="str">
        <f>IF(ABS(moras__2[[#This Row],[Z-Score de salario]])&gt;1.96, "Atípico", "Normal")</f>
        <v>Normal</v>
      </c>
      <c r="N2461" s="5">
        <f t="shared" si="114"/>
        <v>297045</v>
      </c>
      <c r="O2461" s="5">
        <f t="shared" si="115"/>
        <v>62</v>
      </c>
      <c r="P2461" s="5" t="str">
        <f t="shared" si="116"/>
        <v>ASEGURADO VOLUNTARIO</v>
      </c>
      <c r="Q2461" s="5" t="e">
        <f ca="1">IF($H2461="SI", $O2461, _xludf.NA())</f>
        <v>#NAME?</v>
      </c>
      <c r="R2461" s="5">
        <f>IF($H2461="NO",$O2461, _xludf.NA())</f>
        <v>62</v>
      </c>
      <c r="S2461" s="5" t="e">
        <f ca="1">IF($H2461="SI",$N2461, _xludf.NA())</f>
        <v>#NAME?</v>
      </c>
      <c r="T2461" s="5">
        <f>IF($H2461="NO",$N2461, _xludf.NA())</f>
        <v>297045</v>
      </c>
    </row>
    <row r="2462" spans="1:20" x14ac:dyDescent="0.3">
      <c r="A2462">
        <v>2461</v>
      </c>
      <c r="B2462" t="s">
        <v>9</v>
      </c>
      <c r="C2462">
        <v>299647</v>
      </c>
      <c r="D2462" t="s">
        <v>17</v>
      </c>
      <c r="E2462" t="s">
        <v>16</v>
      </c>
      <c r="F2462" t="s">
        <v>12</v>
      </c>
      <c r="G2462" t="s">
        <v>13</v>
      </c>
      <c r="H2462" t="s">
        <v>13</v>
      </c>
      <c r="I2462">
        <v>54</v>
      </c>
      <c r="J2462">
        <f>(moras__2[[#This Row],[EDAD]]-AVERAGE(I:I))/ _xlfn.STDEV.P(I:I)</f>
        <v>0.85359919315050581</v>
      </c>
      <c r="K2462" t="str">
        <f>IF(ABS(moras__2[[#This Row],[Z-Score de edad]])&gt;1.96, "Atípico","Normal")</f>
        <v>Normal</v>
      </c>
      <c r="L2462">
        <f>(moras__2[[#This Row],[SALARIO]]-AVERAGE(C:C)) / _xlfn.STDEV.P(C:C)</f>
        <v>-0.44133420561056785</v>
      </c>
      <c r="M2462" t="str">
        <f>IF(ABS(moras__2[[#This Row],[Z-Score de salario]])&gt;1.96, "Atípico", "Normal")</f>
        <v>Normal</v>
      </c>
      <c r="N2462" s="5">
        <f t="shared" si="114"/>
        <v>299647</v>
      </c>
      <c r="O2462" s="5">
        <f t="shared" si="115"/>
        <v>54</v>
      </c>
      <c r="P2462" s="5" t="str">
        <f t="shared" si="116"/>
        <v>ASEGURADO VOLUNTARIO</v>
      </c>
      <c r="Q2462" s="5" t="e">
        <f ca="1">IF($H2462="SI", $O2462, _xludf.NA())</f>
        <v>#NAME?</v>
      </c>
      <c r="R2462" s="5">
        <f>IF($H2462="NO",$O2462, _xludf.NA())</f>
        <v>54</v>
      </c>
      <c r="S2462" s="5" t="e">
        <f ca="1">IF($H2462="SI",$N2462, _xludf.NA())</f>
        <v>#NAME?</v>
      </c>
      <c r="T2462" s="5">
        <f>IF($H2462="NO",$N2462, _xludf.NA())</f>
        <v>299647</v>
      </c>
    </row>
    <row r="2463" spans="1:20" x14ac:dyDescent="0.3">
      <c r="A2463">
        <v>2462</v>
      </c>
      <c r="B2463" t="s">
        <v>9</v>
      </c>
      <c r="C2463">
        <v>458490</v>
      </c>
      <c r="D2463" t="s">
        <v>10</v>
      </c>
      <c r="E2463" t="s">
        <v>16</v>
      </c>
      <c r="F2463" t="s">
        <v>12</v>
      </c>
      <c r="G2463" t="s">
        <v>13</v>
      </c>
      <c r="H2463" t="s">
        <v>13</v>
      </c>
      <c r="I2463">
        <v>27</v>
      </c>
      <c r="J2463">
        <f>(moras__2[[#This Row],[EDAD]]-AVERAGE(I:I))/ _xlfn.STDEV.P(I:I)</f>
        <v>-1.052125415346203</v>
      </c>
      <c r="K2463" t="str">
        <f>IF(ABS(moras__2[[#This Row],[Z-Score de edad]])&gt;1.96, "Atípico","Normal")</f>
        <v>Normal</v>
      </c>
      <c r="L2463">
        <f>(moras__2[[#This Row],[SALARIO]]-AVERAGE(C:C)) / _xlfn.STDEV.P(C:C)</f>
        <v>-0.2454545230510502</v>
      </c>
      <c r="M2463" t="str">
        <f>IF(ABS(moras__2[[#This Row],[Z-Score de salario]])&gt;1.96, "Atípico", "Normal")</f>
        <v>Normal</v>
      </c>
      <c r="N2463" s="5">
        <f t="shared" si="114"/>
        <v>458490</v>
      </c>
      <c r="O2463" s="5">
        <f t="shared" si="115"/>
        <v>27</v>
      </c>
      <c r="P2463" s="5" t="str">
        <f t="shared" si="116"/>
        <v>ASALARIADO</v>
      </c>
      <c r="Q2463" s="5" t="e">
        <f ca="1">IF($H2463="SI", $O2463, _xludf.NA())</f>
        <v>#NAME?</v>
      </c>
      <c r="R2463" s="5">
        <f>IF($H2463="NO",$O2463, _xludf.NA())</f>
        <v>27</v>
      </c>
      <c r="S2463" s="5" t="e">
        <f ca="1">IF($H2463="SI",$N2463, _xludf.NA())</f>
        <v>#NAME?</v>
      </c>
      <c r="T2463" s="5">
        <f>IF($H2463="NO",$N2463, _xludf.NA())</f>
        <v>458490</v>
      </c>
    </row>
    <row r="2464" spans="1:20" x14ac:dyDescent="0.3">
      <c r="A2464">
        <v>2463</v>
      </c>
      <c r="B2464" t="s">
        <v>15</v>
      </c>
      <c r="C2464">
        <v>297044</v>
      </c>
      <c r="D2464" t="s">
        <v>17</v>
      </c>
      <c r="E2464" t="s">
        <v>16</v>
      </c>
      <c r="F2464" t="s">
        <v>12</v>
      </c>
      <c r="G2464" t="s">
        <v>12</v>
      </c>
      <c r="H2464" t="s">
        <v>13</v>
      </c>
      <c r="I2464">
        <v>57</v>
      </c>
      <c r="J2464">
        <f>(moras__2[[#This Row],[EDAD]]-AVERAGE(I:I))/ _xlfn.STDEV.P(I:I)</f>
        <v>1.0653463718723624</v>
      </c>
      <c r="K2464" t="str">
        <f>IF(ABS(moras__2[[#This Row],[Z-Score de edad]])&gt;1.96, "Atípico","Normal")</f>
        <v>Normal</v>
      </c>
      <c r="L2464">
        <f>(moras__2[[#This Row],[SALARIO]]-AVERAGE(C:C)) / _xlfn.STDEV.P(C:C)</f>
        <v>-0.44454413499809153</v>
      </c>
      <c r="M2464" t="str">
        <f>IF(ABS(moras__2[[#This Row],[Z-Score de salario]])&gt;1.96, "Atípico", "Normal")</f>
        <v>Normal</v>
      </c>
      <c r="N2464" s="5">
        <f t="shared" si="114"/>
        <v>297044</v>
      </c>
      <c r="O2464" s="5">
        <f t="shared" si="115"/>
        <v>57</v>
      </c>
      <c r="P2464" s="5" t="str">
        <f t="shared" si="116"/>
        <v>ASEGURADO VOLUNTARIO</v>
      </c>
      <c r="Q2464" s="5" t="e">
        <f ca="1">IF($H2464="SI", $O2464, _xludf.NA())</f>
        <v>#NAME?</v>
      </c>
      <c r="R2464" s="5">
        <f>IF($H2464="NO",$O2464, _xludf.NA())</f>
        <v>57</v>
      </c>
      <c r="S2464" s="5" t="e">
        <f ca="1">IF($H2464="SI",$N2464, _xludf.NA())</f>
        <v>#NAME?</v>
      </c>
      <c r="T2464" s="5">
        <f>IF($H2464="NO",$N2464, _xludf.NA())</f>
        <v>297044</v>
      </c>
    </row>
    <row r="2465" spans="1:20" x14ac:dyDescent="0.3">
      <c r="A2465">
        <v>2464</v>
      </c>
      <c r="B2465" t="s">
        <v>9</v>
      </c>
      <c r="C2465">
        <v>639148</v>
      </c>
      <c r="D2465" t="s">
        <v>18</v>
      </c>
      <c r="E2465" t="s">
        <v>16</v>
      </c>
      <c r="F2465" t="s">
        <v>12</v>
      </c>
      <c r="G2465" t="s">
        <v>13</v>
      </c>
      <c r="H2465" t="s">
        <v>13</v>
      </c>
      <c r="I2465">
        <v>42</v>
      </c>
      <c r="J2465">
        <f>(moras__2[[#This Row],[EDAD]]-AVERAGE(I:I))/ _xlfn.STDEV.P(I:I)</f>
        <v>6.6104782630796582E-3</v>
      </c>
      <c r="K2465" t="str">
        <f>IF(ABS(moras__2[[#This Row],[Z-Score de edad]])&gt;1.96, "Atípico","Normal")</f>
        <v>Normal</v>
      </c>
      <c r="L2465">
        <f>(moras__2[[#This Row],[SALARIO]]-AVERAGE(C:C)) / _xlfn.STDEV.P(C:C)</f>
        <v>-2.2673338536546354E-2</v>
      </c>
      <c r="M2465" t="str">
        <f>IF(ABS(moras__2[[#This Row],[Z-Score de salario]])&gt;1.96, "Atípico", "Normal")</f>
        <v>Normal</v>
      </c>
      <c r="N2465" s="5">
        <f t="shared" si="114"/>
        <v>639148</v>
      </c>
      <c r="O2465" s="5">
        <f t="shared" si="115"/>
        <v>42</v>
      </c>
      <c r="P2465" s="5" t="str">
        <f t="shared" si="116"/>
        <v>TRABAJADOR INDEPENDIENTE</v>
      </c>
      <c r="Q2465" s="5" t="e">
        <f ca="1">IF($H2465="SI", $O2465, _xludf.NA())</f>
        <v>#NAME?</v>
      </c>
      <c r="R2465" s="5">
        <f>IF($H2465="NO",$O2465, _xludf.NA())</f>
        <v>42</v>
      </c>
      <c r="S2465" s="5" t="e">
        <f ca="1">IF($H2465="SI",$N2465, _xludf.NA())</f>
        <v>#NAME?</v>
      </c>
      <c r="T2465" s="5">
        <f>IF($H2465="NO",$N2465, _xludf.NA())</f>
        <v>639148</v>
      </c>
    </row>
    <row r="2466" spans="1:20" x14ac:dyDescent="0.3">
      <c r="A2466">
        <v>2465</v>
      </c>
      <c r="B2466" t="s">
        <v>15</v>
      </c>
      <c r="C2466">
        <v>700882.78</v>
      </c>
      <c r="D2466" t="s">
        <v>10</v>
      </c>
      <c r="E2466" t="s">
        <v>16</v>
      </c>
      <c r="F2466" t="s">
        <v>12</v>
      </c>
      <c r="G2466" t="s">
        <v>13</v>
      </c>
      <c r="H2466" t="s">
        <v>13</v>
      </c>
      <c r="I2466">
        <v>44</v>
      </c>
      <c r="J2466">
        <f>(moras__2[[#This Row],[EDAD]]-AVERAGE(I:I))/ _xlfn.STDEV.P(I:I)</f>
        <v>0.14777526407765068</v>
      </c>
      <c r="K2466" t="str">
        <f>IF(ABS(moras__2[[#This Row],[Z-Score de edad]])&gt;1.96, "Atípico","Normal")</f>
        <v>Normal</v>
      </c>
      <c r="L2466">
        <f>(moras__2[[#This Row],[SALARIO]]-AVERAGE(C:C)) / _xlfn.STDEV.P(C:C)</f>
        <v>5.3455852609942088E-2</v>
      </c>
      <c r="M2466" t="str">
        <f>IF(ABS(moras__2[[#This Row],[Z-Score de salario]])&gt;1.96, "Atípico", "Normal")</f>
        <v>Normal</v>
      </c>
      <c r="N2466" s="5">
        <f t="shared" si="114"/>
        <v>700882.78</v>
      </c>
      <c r="O2466" s="5">
        <f t="shared" si="115"/>
        <v>44</v>
      </c>
      <c r="P2466" s="5" t="str">
        <f t="shared" si="116"/>
        <v>ASALARIADO</v>
      </c>
      <c r="Q2466" s="5" t="e">
        <f ca="1">IF($H2466="SI", $O2466, _xludf.NA())</f>
        <v>#NAME?</v>
      </c>
      <c r="R2466" s="5">
        <f>IF($H2466="NO",$O2466, _xludf.NA())</f>
        <v>44</v>
      </c>
      <c r="S2466" s="5" t="e">
        <f ca="1">IF($H2466="SI",$N2466, _xludf.NA())</f>
        <v>#NAME?</v>
      </c>
      <c r="T2466" s="5">
        <f>IF($H2466="NO",$N2466, _xludf.NA())</f>
        <v>700882.78</v>
      </c>
    </row>
    <row r="2467" spans="1:20" x14ac:dyDescent="0.3">
      <c r="A2467">
        <v>2466</v>
      </c>
      <c r="B2467" t="s">
        <v>9</v>
      </c>
      <c r="C2467">
        <v>278030</v>
      </c>
      <c r="D2467" t="s">
        <v>19</v>
      </c>
      <c r="E2467" t="s">
        <v>16</v>
      </c>
      <c r="F2467" t="s">
        <v>12</v>
      </c>
      <c r="G2467" t="s">
        <v>13</v>
      </c>
      <c r="H2467" t="s">
        <v>13</v>
      </c>
      <c r="I2467">
        <v>64</v>
      </c>
      <c r="J2467">
        <f>(moras__2[[#This Row],[EDAD]]-AVERAGE(I:I))/ _xlfn.STDEV.P(I:I)</f>
        <v>1.559423122223361</v>
      </c>
      <c r="K2467" t="str">
        <f>IF(ABS(moras__2[[#This Row],[Z-Score de edad]])&gt;1.96, "Atípico","Normal")</f>
        <v>Normal</v>
      </c>
      <c r="L2467">
        <f>(moras__2[[#This Row],[SALARIO]]-AVERAGE(C:C)) / _xlfn.STDEV.P(C:C)</f>
        <v>-0.46799154082766331</v>
      </c>
      <c r="M2467" t="str">
        <f>IF(ABS(moras__2[[#This Row],[Z-Score de salario]])&gt;1.96, "Atípico", "Normal")</f>
        <v>Normal</v>
      </c>
      <c r="N2467" s="5">
        <f t="shared" si="114"/>
        <v>278030</v>
      </c>
      <c r="O2467" s="5">
        <f t="shared" si="115"/>
        <v>64</v>
      </c>
      <c r="P2467" s="5" t="str">
        <f t="shared" si="116"/>
        <v>CONVENIOS ESPECIALES DE TRABAJADORES INDEPENDIENTES</v>
      </c>
      <c r="Q2467" s="5" t="e">
        <f ca="1">IF($H2467="SI", $O2467, _xludf.NA())</f>
        <v>#NAME?</v>
      </c>
      <c r="R2467" s="5">
        <f>IF($H2467="NO",$O2467, _xludf.NA())</f>
        <v>64</v>
      </c>
      <c r="S2467" s="5" t="e">
        <f ca="1">IF($H2467="SI",$N2467, _xludf.NA())</f>
        <v>#NAME?</v>
      </c>
      <c r="T2467" s="5">
        <f>IF($H2467="NO",$N2467, _xludf.NA())</f>
        <v>278030</v>
      </c>
    </row>
    <row r="2468" spans="1:20" x14ac:dyDescent="0.3">
      <c r="A2468">
        <v>2467</v>
      </c>
      <c r="B2468" t="s">
        <v>15</v>
      </c>
      <c r="C2468">
        <v>697309.5</v>
      </c>
      <c r="D2468" t="s">
        <v>10</v>
      </c>
      <c r="E2468" t="s">
        <v>11</v>
      </c>
      <c r="F2468" t="s">
        <v>12</v>
      </c>
      <c r="G2468" t="s">
        <v>13</v>
      </c>
      <c r="H2468" t="s">
        <v>13</v>
      </c>
      <c r="I2468">
        <v>55</v>
      </c>
      <c r="J2468">
        <f>(moras__2[[#This Row],[EDAD]]-AVERAGE(I:I))/ _xlfn.STDEV.P(I:I)</f>
        <v>0.92418158605779133</v>
      </c>
      <c r="K2468" t="str">
        <f>IF(ABS(moras__2[[#This Row],[Z-Score de edad]])&gt;1.96, "Atípico","Normal")</f>
        <v>Normal</v>
      </c>
      <c r="L2468">
        <f>(moras__2[[#This Row],[SALARIO]]-AVERAGE(C:C)) / _xlfn.STDEV.P(C:C)</f>
        <v>4.9049407553526138E-2</v>
      </c>
      <c r="M2468" t="str">
        <f>IF(ABS(moras__2[[#This Row],[Z-Score de salario]])&gt;1.96, "Atípico", "Normal")</f>
        <v>Normal</v>
      </c>
      <c r="N2468" s="5">
        <f t="shared" si="114"/>
        <v>697309.5</v>
      </c>
      <c r="O2468" s="5">
        <f t="shared" si="115"/>
        <v>55</v>
      </c>
      <c r="P2468" s="5" t="str">
        <f t="shared" si="116"/>
        <v>ASALARIADO</v>
      </c>
      <c r="Q2468" s="5" t="e">
        <f ca="1">IF($H2468="SI", $O2468, _xludf.NA())</f>
        <v>#NAME?</v>
      </c>
      <c r="R2468" s="5">
        <f>IF($H2468="NO",$O2468, _xludf.NA())</f>
        <v>55</v>
      </c>
      <c r="S2468" s="5" t="e">
        <f ca="1">IF($H2468="SI",$N2468, _xludf.NA())</f>
        <v>#NAME?</v>
      </c>
      <c r="T2468" s="5">
        <f>IF($H2468="NO",$N2468, _xludf.NA())</f>
        <v>697309.5</v>
      </c>
    </row>
    <row r="2469" spans="1:20" x14ac:dyDescent="0.3">
      <c r="A2469">
        <v>2468</v>
      </c>
      <c r="B2469" t="s">
        <v>15</v>
      </c>
      <c r="C2469">
        <v>278030</v>
      </c>
      <c r="D2469" t="s">
        <v>17</v>
      </c>
      <c r="E2469" t="s">
        <v>16</v>
      </c>
      <c r="F2469" t="s">
        <v>12</v>
      </c>
      <c r="G2469" t="s">
        <v>13</v>
      </c>
      <c r="H2469" t="s">
        <v>13</v>
      </c>
      <c r="I2469">
        <v>40</v>
      </c>
      <c r="J2469">
        <f>(moras__2[[#This Row],[EDAD]]-AVERAGE(I:I))/ _xlfn.STDEV.P(I:I)</f>
        <v>-0.13455430755149136</v>
      </c>
      <c r="K2469" t="str">
        <f>IF(ABS(moras__2[[#This Row],[Z-Score de edad]])&gt;1.96, "Atípico","Normal")</f>
        <v>Normal</v>
      </c>
      <c r="L2469">
        <f>(moras__2[[#This Row],[SALARIO]]-AVERAGE(C:C)) / _xlfn.STDEV.P(C:C)</f>
        <v>-0.46799154082766331</v>
      </c>
      <c r="M2469" t="str">
        <f>IF(ABS(moras__2[[#This Row],[Z-Score de salario]])&gt;1.96, "Atípico", "Normal")</f>
        <v>Normal</v>
      </c>
      <c r="N2469" s="5">
        <f t="shared" si="114"/>
        <v>278030</v>
      </c>
      <c r="O2469" s="5">
        <f t="shared" si="115"/>
        <v>40</v>
      </c>
      <c r="P2469" s="5" t="str">
        <f t="shared" si="116"/>
        <v>ASEGURADO VOLUNTARIO</v>
      </c>
      <c r="Q2469" s="5" t="e">
        <f ca="1">IF($H2469="SI", $O2469, _xludf.NA())</f>
        <v>#NAME?</v>
      </c>
      <c r="R2469" s="5">
        <f>IF($H2469="NO",$O2469, _xludf.NA())</f>
        <v>40</v>
      </c>
      <c r="S2469" s="5" t="e">
        <f ca="1">IF($H2469="SI",$N2469, _xludf.NA())</f>
        <v>#NAME?</v>
      </c>
      <c r="T2469" s="5">
        <f>IF($H2469="NO",$N2469, _xludf.NA())</f>
        <v>278030</v>
      </c>
    </row>
    <row r="2470" spans="1:20" x14ac:dyDescent="0.3">
      <c r="A2470">
        <v>2469</v>
      </c>
      <c r="B2470" t="s">
        <v>15</v>
      </c>
      <c r="C2470">
        <v>888615.5</v>
      </c>
      <c r="D2470" t="s">
        <v>10</v>
      </c>
      <c r="E2470" t="s">
        <v>16</v>
      </c>
      <c r="F2470" t="s">
        <v>12</v>
      </c>
      <c r="G2470" t="s">
        <v>13</v>
      </c>
      <c r="H2470" t="s">
        <v>13</v>
      </c>
      <c r="I2470">
        <v>39</v>
      </c>
      <c r="J2470">
        <f>(moras__2[[#This Row],[EDAD]]-AVERAGE(I:I))/ _xlfn.STDEV.P(I:I)</f>
        <v>-0.20513670045877688</v>
      </c>
      <c r="K2470" t="str">
        <f>IF(ABS(moras__2[[#This Row],[Z-Score de edad]])&gt;1.96, "Atípico","Normal")</f>
        <v>Normal</v>
      </c>
      <c r="L2470">
        <f>(moras__2[[#This Row],[SALARIO]]-AVERAGE(C:C)) / _xlfn.STDEV.P(C:C)</f>
        <v>0.28496133663904505</v>
      </c>
      <c r="M2470" t="str">
        <f>IF(ABS(moras__2[[#This Row],[Z-Score de salario]])&gt;1.96, "Atípico", "Normal")</f>
        <v>Normal</v>
      </c>
      <c r="N2470" s="5">
        <f t="shared" si="114"/>
        <v>888615.5</v>
      </c>
      <c r="O2470" s="5">
        <f t="shared" si="115"/>
        <v>39</v>
      </c>
      <c r="P2470" s="5" t="str">
        <f t="shared" si="116"/>
        <v>ASALARIADO</v>
      </c>
      <c r="Q2470" s="5" t="e">
        <f ca="1">IF($H2470="SI", $O2470, _xludf.NA())</f>
        <v>#NAME?</v>
      </c>
      <c r="R2470" s="5">
        <f>IF($H2470="NO",$O2470, _xludf.NA())</f>
        <v>39</v>
      </c>
      <c r="S2470" s="5" t="e">
        <f ca="1">IF($H2470="SI",$N2470, _xludf.NA())</f>
        <v>#NAME?</v>
      </c>
      <c r="T2470" s="5">
        <f>IF($H2470="NO",$N2470, _xludf.NA())</f>
        <v>888615.5</v>
      </c>
    </row>
    <row r="2471" spans="1:20" x14ac:dyDescent="0.3">
      <c r="A2471">
        <v>2470</v>
      </c>
      <c r="B2471" t="s">
        <v>9</v>
      </c>
      <c r="C2471">
        <v>386161</v>
      </c>
      <c r="D2471" t="s">
        <v>18</v>
      </c>
      <c r="E2471" t="s">
        <v>16</v>
      </c>
      <c r="F2471" t="s">
        <v>12</v>
      </c>
      <c r="G2471" t="s">
        <v>13</v>
      </c>
      <c r="H2471" t="s">
        <v>12</v>
      </c>
      <c r="I2471">
        <v>44</v>
      </c>
      <c r="J2471">
        <f>(moras__2[[#This Row],[EDAD]]-AVERAGE(I:I))/ _xlfn.STDEV.P(I:I)</f>
        <v>0.14777526407765068</v>
      </c>
      <c r="K2471" t="str">
        <f>IF(ABS(moras__2[[#This Row],[Z-Score de edad]])&gt;1.96, "Atípico","Normal")</f>
        <v>Normal</v>
      </c>
      <c r="L2471">
        <f>(moras__2[[#This Row],[SALARIO]]-AVERAGE(C:C)) / _xlfn.STDEV.P(C:C)</f>
        <v>-0.33464813913641345</v>
      </c>
      <c r="M2471" t="str">
        <f>IF(ABS(moras__2[[#This Row],[Z-Score de salario]])&gt;1.96, "Atípico", "Normal")</f>
        <v>Normal</v>
      </c>
      <c r="N2471" s="5">
        <f t="shared" si="114"/>
        <v>386161</v>
      </c>
      <c r="O2471" s="5">
        <f t="shared" si="115"/>
        <v>44</v>
      </c>
      <c r="P2471" s="5" t="str">
        <f t="shared" si="116"/>
        <v>TRABAJADOR INDEPENDIENTE</v>
      </c>
      <c r="Q2471" s="5">
        <f>IF($H2471="SI", $O2471, _xludf.NA())</f>
        <v>44</v>
      </c>
      <c r="R2471" s="5" t="e">
        <f ca="1">IF($H2471="NO",$O2471, _xludf.NA())</f>
        <v>#NAME?</v>
      </c>
      <c r="S2471" s="5">
        <f>IF($H2471="SI",$N2471, _xludf.NA())</f>
        <v>386161</v>
      </c>
      <c r="T2471" s="5" t="e">
        <f ca="1">IF($H2471="NO",$N2471, _xludf.NA())</f>
        <v>#NAME?</v>
      </c>
    </row>
    <row r="2472" spans="1:20" x14ac:dyDescent="0.3">
      <c r="A2472">
        <v>2471</v>
      </c>
      <c r="B2472" t="s">
        <v>15</v>
      </c>
      <c r="C2472">
        <v>130000</v>
      </c>
      <c r="D2472" t="s">
        <v>10</v>
      </c>
      <c r="E2472" t="s">
        <v>16</v>
      </c>
      <c r="F2472" t="s">
        <v>12</v>
      </c>
      <c r="G2472" t="s">
        <v>13</v>
      </c>
      <c r="H2472" t="s">
        <v>12</v>
      </c>
      <c r="I2472">
        <v>33</v>
      </c>
      <c r="J2472">
        <f>(moras__2[[#This Row],[EDAD]]-AVERAGE(I:I))/ _xlfn.STDEV.P(I:I)</f>
        <v>-0.62863105790248996</v>
      </c>
      <c r="K2472" t="str">
        <f>IF(ABS(moras__2[[#This Row],[Z-Score de edad]])&gt;1.96, "Atípico","Normal")</f>
        <v>Normal</v>
      </c>
      <c r="L2472">
        <f>(moras__2[[#This Row],[SALARIO]]-AVERAGE(C:C)) / _xlfn.STDEV.P(C:C)</f>
        <v>-0.65053700653459023</v>
      </c>
      <c r="M2472" t="str">
        <f>IF(ABS(moras__2[[#This Row],[Z-Score de salario]])&gt;1.96, "Atípico", "Normal")</f>
        <v>Normal</v>
      </c>
      <c r="N2472" s="5">
        <f t="shared" si="114"/>
        <v>130000</v>
      </c>
      <c r="O2472" s="5">
        <f t="shared" si="115"/>
        <v>33</v>
      </c>
      <c r="P2472" s="5" t="str">
        <f t="shared" si="116"/>
        <v>ASALARIADO</v>
      </c>
      <c r="Q2472" s="5">
        <f>IF($H2472="SI", $O2472, _xludf.NA())</f>
        <v>33</v>
      </c>
      <c r="R2472" s="5" t="e">
        <f ca="1">IF($H2472="NO",$O2472, _xludf.NA())</f>
        <v>#NAME?</v>
      </c>
      <c r="S2472" s="5">
        <f>IF($H2472="SI",$N2472, _xludf.NA())</f>
        <v>130000</v>
      </c>
      <c r="T2472" s="5" t="e">
        <f ca="1">IF($H2472="NO",$N2472, _xludf.NA())</f>
        <v>#NAME?</v>
      </c>
    </row>
    <row r="2473" spans="1:20" x14ac:dyDescent="0.3">
      <c r="A2473">
        <v>2472</v>
      </c>
      <c r="B2473" t="s">
        <v>9</v>
      </c>
      <c r="C2473">
        <v>300056</v>
      </c>
      <c r="D2473" t="s">
        <v>14</v>
      </c>
      <c r="E2473" t="s">
        <v>11</v>
      </c>
      <c r="F2473" t="s">
        <v>12</v>
      </c>
      <c r="G2473" t="s">
        <v>13</v>
      </c>
      <c r="H2473" t="s">
        <v>13</v>
      </c>
      <c r="I2473">
        <v>75</v>
      </c>
      <c r="J2473">
        <f>(moras__2[[#This Row],[EDAD]]-AVERAGE(I:I))/ _xlfn.STDEV.P(I:I)</f>
        <v>2.3358294442035015</v>
      </c>
      <c r="K2473" t="str">
        <f>IF(ABS(moras__2[[#This Row],[Z-Score de edad]])&gt;1.96, "Atípico","Normal")</f>
        <v>Atípico</v>
      </c>
      <c r="L2473">
        <f>(moras__2[[#This Row],[SALARIO]]-AVERAGE(C:C)) / _xlfn.STDEV.P(C:C)</f>
        <v>-0.44082984098532885</v>
      </c>
      <c r="M2473" t="str">
        <f>IF(ABS(moras__2[[#This Row],[Z-Score de salario]])&gt;1.96, "Atípico", "Normal")</f>
        <v>Normal</v>
      </c>
      <c r="N2473" s="5">
        <f t="shared" si="114"/>
        <v>300056</v>
      </c>
      <c r="O2473" s="5">
        <f t="shared" si="115"/>
        <v>75</v>
      </c>
      <c r="P2473" s="5" t="str">
        <f t="shared" si="116"/>
        <v>PENSIONADOS EN SU PROPIO SISTEMA</v>
      </c>
      <c r="Q2473" s="5" t="e">
        <f ca="1">IF($H2473="SI", $O2473, _xludf.NA())</f>
        <v>#NAME?</v>
      </c>
      <c r="R2473" s="5">
        <f>IF($H2473="NO",$O2473, _xludf.NA())</f>
        <v>75</v>
      </c>
      <c r="S2473" s="5" t="e">
        <f ca="1">IF($H2473="SI",$N2473, _xludf.NA())</f>
        <v>#NAME?</v>
      </c>
      <c r="T2473" s="5">
        <f>IF($H2473="NO",$N2473, _xludf.NA())</f>
        <v>300056</v>
      </c>
    </row>
    <row r="2474" spans="1:20" x14ac:dyDescent="0.3">
      <c r="A2474">
        <v>2473</v>
      </c>
      <c r="B2474" t="s">
        <v>9</v>
      </c>
      <c r="C2474">
        <v>842404.4</v>
      </c>
      <c r="D2474" t="s">
        <v>10</v>
      </c>
      <c r="E2474" t="s">
        <v>11</v>
      </c>
      <c r="F2474" t="s">
        <v>12</v>
      </c>
      <c r="G2474" t="s">
        <v>13</v>
      </c>
      <c r="H2474" t="s">
        <v>13</v>
      </c>
      <c r="I2474">
        <v>57</v>
      </c>
      <c r="J2474">
        <f>(moras__2[[#This Row],[EDAD]]-AVERAGE(I:I))/ _xlfn.STDEV.P(I:I)</f>
        <v>1.0653463718723624</v>
      </c>
      <c r="K2474" t="str">
        <f>IF(ABS(moras__2[[#This Row],[Z-Score de edad]])&gt;1.96, "Atípico","Normal")</f>
        <v>Normal</v>
      </c>
      <c r="L2474">
        <f>(moras__2[[#This Row],[SALARIO]]-AVERAGE(C:C)) / _xlfn.STDEV.P(C:C)</f>
        <v>0.22797540966255808</v>
      </c>
      <c r="M2474" t="str">
        <f>IF(ABS(moras__2[[#This Row],[Z-Score de salario]])&gt;1.96, "Atípico", "Normal")</f>
        <v>Normal</v>
      </c>
      <c r="N2474" s="5">
        <f t="shared" si="114"/>
        <v>842404.4</v>
      </c>
      <c r="O2474" s="5">
        <f t="shared" si="115"/>
        <v>57</v>
      </c>
      <c r="P2474" s="5" t="str">
        <f t="shared" si="116"/>
        <v>ASALARIADO</v>
      </c>
      <c r="Q2474" s="5" t="e">
        <f ca="1">IF($H2474="SI", $O2474, _xludf.NA())</f>
        <v>#NAME?</v>
      </c>
      <c r="R2474" s="5">
        <f>IF($H2474="NO",$O2474, _xludf.NA())</f>
        <v>57</v>
      </c>
      <c r="S2474" s="5" t="e">
        <f ca="1">IF($H2474="SI",$N2474, _xludf.NA())</f>
        <v>#NAME?</v>
      </c>
      <c r="T2474" s="5">
        <f>IF($H2474="NO",$N2474, _xludf.NA())</f>
        <v>842404.4</v>
      </c>
    </row>
    <row r="2475" spans="1:20" x14ac:dyDescent="0.3">
      <c r="A2475">
        <v>2474</v>
      </c>
      <c r="B2475" t="s">
        <v>15</v>
      </c>
      <c r="C2475">
        <v>287616</v>
      </c>
      <c r="D2475" t="s">
        <v>10</v>
      </c>
      <c r="E2475" t="s">
        <v>16</v>
      </c>
      <c r="F2475" t="s">
        <v>12</v>
      </c>
      <c r="G2475" t="s">
        <v>13</v>
      </c>
      <c r="H2475" t="s">
        <v>13</v>
      </c>
      <c r="I2475">
        <v>24</v>
      </c>
      <c r="J2475">
        <f>(moras__2[[#This Row],[EDAD]]-AVERAGE(I:I))/ _xlfn.STDEV.P(I:I)</f>
        <v>-1.2638725940680595</v>
      </c>
      <c r="K2475" t="str">
        <f>IF(ABS(moras__2[[#This Row],[Z-Score de edad]])&gt;1.96, "Atípico","Normal")</f>
        <v>Normal</v>
      </c>
      <c r="L2475">
        <f>(moras__2[[#This Row],[SALARIO]]-AVERAGE(C:C)) / _xlfn.STDEV.P(C:C)</f>
        <v>-0.45617041785078966</v>
      </c>
      <c r="M2475" t="str">
        <f>IF(ABS(moras__2[[#This Row],[Z-Score de salario]])&gt;1.96, "Atípico", "Normal")</f>
        <v>Normal</v>
      </c>
      <c r="N2475" s="5">
        <f t="shared" si="114"/>
        <v>287616</v>
      </c>
      <c r="O2475" s="5">
        <f t="shared" si="115"/>
        <v>24</v>
      </c>
      <c r="P2475" s="5" t="str">
        <f t="shared" si="116"/>
        <v>ASALARIADO</v>
      </c>
      <c r="Q2475" s="5" t="e">
        <f ca="1">IF($H2475="SI", $O2475, _xludf.NA())</f>
        <v>#NAME?</v>
      </c>
      <c r="R2475" s="5">
        <f>IF($H2475="NO",$O2475, _xludf.NA())</f>
        <v>24</v>
      </c>
      <c r="S2475" s="5" t="e">
        <f ca="1">IF($H2475="SI",$N2475, _xludf.NA())</f>
        <v>#NAME?</v>
      </c>
      <c r="T2475" s="5">
        <f>IF($H2475="NO",$N2475, _xludf.NA())</f>
        <v>287616</v>
      </c>
    </row>
    <row r="2476" spans="1:20" x14ac:dyDescent="0.3">
      <c r="A2476">
        <v>2475</v>
      </c>
      <c r="B2476" t="s">
        <v>9</v>
      </c>
      <c r="C2476">
        <v>205612</v>
      </c>
      <c r="D2476" t="s">
        <v>10</v>
      </c>
      <c r="E2476" t="s">
        <v>16</v>
      </c>
      <c r="F2476" t="s">
        <v>12</v>
      </c>
      <c r="G2476" t="s">
        <v>13</v>
      </c>
      <c r="H2476" t="s">
        <v>13</v>
      </c>
      <c r="I2476">
        <v>33</v>
      </c>
      <c r="J2476">
        <f>(moras__2[[#This Row],[EDAD]]-AVERAGE(I:I))/ _xlfn.STDEV.P(I:I)</f>
        <v>-0.62863105790248996</v>
      </c>
      <c r="K2476" t="str">
        <f>IF(ABS(moras__2[[#This Row],[Z-Score de edad]])&gt;1.96, "Atípico","Normal")</f>
        <v>Normal</v>
      </c>
      <c r="L2476">
        <f>(moras__2[[#This Row],[SALARIO]]-AVERAGE(C:C)) / _xlfn.STDEV.P(C:C)</f>
        <v>-0.55729490862854303</v>
      </c>
      <c r="M2476" t="str">
        <f>IF(ABS(moras__2[[#This Row],[Z-Score de salario]])&gt;1.96, "Atípico", "Normal")</f>
        <v>Normal</v>
      </c>
      <c r="N2476" s="5">
        <f t="shared" si="114"/>
        <v>205612</v>
      </c>
      <c r="O2476" s="5">
        <f t="shared" si="115"/>
        <v>33</v>
      </c>
      <c r="P2476" s="5" t="str">
        <f t="shared" si="116"/>
        <v>ASALARIADO</v>
      </c>
      <c r="Q2476" s="5" t="e">
        <f ca="1">IF($H2476="SI", $O2476, _xludf.NA())</f>
        <v>#NAME?</v>
      </c>
      <c r="R2476" s="5">
        <f>IF($H2476="NO",$O2476, _xludf.NA())</f>
        <v>33</v>
      </c>
      <c r="S2476" s="5" t="e">
        <f ca="1">IF($H2476="SI",$N2476, _xludf.NA())</f>
        <v>#NAME?</v>
      </c>
      <c r="T2476" s="5">
        <f>IF($H2476="NO",$N2476, _xludf.NA())</f>
        <v>205612</v>
      </c>
    </row>
    <row r="2477" spans="1:20" x14ac:dyDescent="0.3">
      <c r="A2477">
        <v>2476</v>
      </c>
      <c r="B2477" t="s">
        <v>9</v>
      </c>
      <c r="C2477">
        <v>377729.94</v>
      </c>
      <c r="D2477" t="s">
        <v>10</v>
      </c>
      <c r="E2477" t="s">
        <v>16</v>
      </c>
      <c r="F2477" t="s">
        <v>12</v>
      </c>
      <c r="G2477" t="s">
        <v>13</v>
      </c>
      <c r="H2477" t="s">
        <v>13</v>
      </c>
      <c r="I2477">
        <v>63</v>
      </c>
      <c r="J2477">
        <f>(moras__2[[#This Row],[EDAD]]-AVERAGE(I:I))/ _xlfn.STDEV.P(I:I)</f>
        <v>1.4888407293160755</v>
      </c>
      <c r="K2477" t="str">
        <f>IF(ABS(moras__2[[#This Row],[Z-Score de edad]])&gt;1.96, "Atípico","Normal")</f>
        <v>Normal</v>
      </c>
      <c r="L2477">
        <f>(moras__2[[#This Row],[SALARIO]]-AVERAGE(C:C)) / _xlfn.STDEV.P(C:C)</f>
        <v>-0.34504503013217808</v>
      </c>
      <c r="M2477" t="str">
        <f>IF(ABS(moras__2[[#This Row],[Z-Score de salario]])&gt;1.96, "Atípico", "Normal")</f>
        <v>Normal</v>
      </c>
      <c r="N2477" s="5">
        <f t="shared" si="114"/>
        <v>377729.94</v>
      </c>
      <c r="O2477" s="5">
        <f t="shared" si="115"/>
        <v>63</v>
      </c>
      <c r="P2477" s="5" t="str">
        <f t="shared" si="116"/>
        <v>ASALARIADO</v>
      </c>
      <c r="Q2477" s="5" t="e">
        <f ca="1">IF($H2477="SI", $O2477, _xludf.NA())</f>
        <v>#NAME?</v>
      </c>
      <c r="R2477" s="5">
        <f>IF($H2477="NO",$O2477, _xludf.NA())</f>
        <v>63</v>
      </c>
      <c r="S2477" s="5" t="e">
        <f ca="1">IF($H2477="SI",$N2477, _xludf.NA())</f>
        <v>#NAME?</v>
      </c>
      <c r="T2477" s="5">
        <f>IF($H2477="NO",$N2477, _xludf.NA())</f>
        <v>377729.94</v>
      </c>
    </row>
    <row r="2478" spans="1:20" x14ac:dyDescent="0.3">
      <c r="A2478">
        <v>2477</v>
      </c>
      <c r="B2478" t="s">
        <v>15</v>
      </c>
      <c r="C2478">
        <v>212000</v>
      </c>
      <c r="D2478" t="s">
        <v>10</v>
      </c>
      <c r="E2478" t="s">
        <v>16</v>
      </c>
      <c r="F2478" t="s">
        <v>12</v>
      </c>
      <c r="G2478" t="s">
        <v>13</v>
      </c>
      <c r="H2478" t="s">
        <v>13</v>
      </c>
      <c r="I2478">
        <v>55</v>
      </c>
      <c r="J2478">
        <f>(moras__2[[#This Row],[EDAD]]-AVERAGE(I:I))/ _xlfn.STDEV.P(I:I)</f>
        <v>0.92418158605779133</v>
      </c>
      <c r="K2478" t="str">
        <f>IF(ABS(moras__2[[#This Row],[Z-Score de edad]])&gt;1.96, "Atípico","Normal")</f>
        <v>Normal</v>
      </c>
      <c r="L2478">
        <f>(moras__2[[#This Row],[SALARIO]]-AVERAGE(C:C)) / _xlfn.STDEV.P(C:C)</f>
        <v>-0.54941744841820839</v>
      </c>
      <c r="M2478" t="str">
        <f>IF(ABS(moras__2[[#This Row],[Z-Score de salario]])&gt;1.96, "Atípico", "Normal")</f>
        <v>Normal</v>
      </c>
      <c r="N2478" s="5">
        <f t="shared" si="114"/>
        <v>212000</v>
      </c>
      <c r="O2478" s="5">
        <f t="shared" si="115"/>
        <v>55</v>
      </c>
      <c r="P2478" s="5" t="str">
        <f t="shared" si="116"/>
        <v>ASALARIADO</v>
      </c>
      <c r="Q2478" s="5" t="e">
        <f ca="1">IF($H2478="SI", $O2478, _xludf.NA())</f>
        <v>#NAME?</v>
      </c>
      <c r="R2478" s="5">
        <f>IF($H2478="NO",$O2478, _xludf.NA())</f>
        <v>55</v>
      </c>
      <c r="S2478" s="5" t="e">
        <f ca="1">IF($H2478="SI",$N2478, _xludf.NA())</f>
        <v>#NAME?</v>
      </c>
      <c r="T2478" s="5">
        <f>IF($H2478="NO",$N2478, _xludf.NA())</f>
        <v>212000</v>
      </c>
    </row>
    <row r="2479" spans="1:20" x14ac:dyDescent="0.3">
      <c r="A2479">
        <v>2478</v>
      </c>
      <c r="B2479" t="s">
        <v>9</v>
      </c>
      <c r="C2479">
        <v>356455</v>
      </c>
      <c r="D2479" t="s">
        <v>18</v>
      </c>
      <c r="E2479" t="s">
        <v>16</v>
      </c>
      <c r="F2479" t="s">
        <v>12</v>
      </c>
      <c r="G2479" t="s">
        <v>13</v>
      </c>
      <c r="H2479" t="s">
        <v>12</v>
      </c>
      <c r="I2479">
        <v>57</v>
      </c>
      <c r="J2479">
        <f>(moras__2[[#This Row],[EDAD]]-AVERAGE(I:I))/ _xlfn.STDEV.P(I:I)</f>
        <v>1.0653463718723624</v>
      </c>
      <c r="K2479" t="str">
        <f>IF(ABS(moras__2[[#This Row],[Z-Score de edad]])&gt;1.96, "Atípico","Normal")</f>
        <v>Normal</v>
      </c>
      <c r="L2479">
        <f>(moras__2[[#This Row],[SALARIO]]-AVERAGE(C:C)) / _xlfn.STDEV.P(C:C)</f>
        <v>-0.37128054881208711</v>
      </c>
      <c r="M2479" t="str">
        <f>IF(ABS(moras__2[[#This Row],[Z-Score de salario]])&gt;1.96, "Atípico", "Normal")</f>
        <v>Normal</v>
      </c>
      <c r="N2479" s="5">
        <f t="shared" si="114"/>
        <v>356455</v>
      </c>
      <c r="O2479" s="5">
        <f t="shared" si="115"/>
        <v>57</v>
      </c>
      <c r="P2479" s="5" t="str">
        <f t="shared" si="116"/>
        <v>TRABAJADOR INDEPENDIENTE</v>
      </c>
      <c r="Q2479" s="5">
        <f>IF($H2479="SI", $O2479, _xludf.NA())</f>
        <v>57</v>
      </c>
      <c r="R2479" s="5" t="e">
        <f ca="1">IF($H2479="NO",$O2479, _xludf.NA())</f>
        <v>#NAME?</v>
      </c>
      <c r="S2479" s="5">
        <f>IF($H2479="SI",$N2479, _xludf.NA())</f>
        <v>356455</v>
      </c>
      <c r="T2479" s="5" t="e">
        <f ca="1">IF($H2479="NO",$N2479, _xludf.NA())</f>
        <v>#NAME?</v>
      </c>
    </row>
    <row r="2480" spans="1:20" x14ac:dyDescent="0.3">
      <c r="A2480">
        <v>2479</v>
      </c>
      <c r="B2480" t="s">
        <v>15</v>
      </c>
      <c r="C2480">
        <v>1298980</v>
      </c>
      <c r="D2480" t="s">
        <v>14</v>
      </c>
      <c r="E2480" t="s">
        <v>11</v>
      </c>
      <c r="F2480" t="s">
        <v>12</v>
      </c>
      <c r="G2480" t="s">
        <v>13</v>
      </c>
      <c r="H2480" t="s">
        <v>13</v>
      </c>
      <c r="I2480">
        <v>59</v>
      </c>
      <c r="J2480">
        <f>(moras__2[[#This Row],[EDAD]]-AVERAGE(I:I))/ _xlfn.STDEV.P(I:I)</f>
        <v>1.2065111576869334</v>
      </c>
      <c r="K2480" t="str">
        <f>IF(ABS(moras__2[[#This Row],[Z-Score de edad]])&gt;1.96, "Atípico","Normal")</f>
        <v>Normal</v>
      </c>
      <c r="L2480">
        <f>(moras__2[[#This Row],[SALARIO]]-AVERAGE(C:C)) / _xlfn.STDEV.P(C:C)</f>
        <v>0.79100861598843519</v>
      </c>
      <c r="M2480" t="str">
        <f>IF(ABS(moras__2[[#This Row],[Z-Score de salario]])&gt;1.96, "Atípico", "Normal")</f>
        <v>Normal</v>
      </c>
      <c r="N2480" s="5">
        <f t="shared" si="114"/>
        <v>1298980</v>
      </c>
      <c r="O2480" s="5">
        <f t="shared" si="115"/>
        <v>59</v>
      </c>
      <c r="P2480" s="5" t="str">
        <f t="shared" si="116"/>
        <v>PENSIONADOS EN SU PROPIO SISTEMA</v>
      </c>
      <c r="Q2480" s="5" t="e">
        <f ca="1">IF($H2480="SI", $O2480, _xludf.NA())</f>
        <v>#NAME?</v>
      </c>
      <c r="R2480" s="5">
        <f>IF($H2480="NO",$O2480, _xludf.NA())</f>
        <v>59</v>
      </c>
      <c r="S2480" s="5" t="e">
        <f ca="1">IF($H2480="SI",$N2480, _xludf.NA())</f>
        <v>#NAME?</v>
      </c>
      <c r="T2480" s="5">
        <f>IF($H2480="NO",$N2480, _xludf.NA())</f>
        <v>1298980</v>
      </c>
    </row>
    <row r="2481" spans="1:20" x14ac:dyDescent="0.3">
      <c r="A2481">
        <v>2480</v>
      </c>
      <c r="B2481" t="s">
        <v>15</v>
      </c>
      <c r="C2481">
        <v>141510.16</v>
      </c>
      <c r="D2481" t="s">
        <v>14</v>
      </c>
      <c r="E2481" t="s">
        <v>11</v>
      </c>
      <c r="F2481" t="s">
        <v>12</v>
      </c>
      <c r="G2481" t="s">
        <v>13</v>
      </c>
      <c r="H2481" t="s">
        <v>13</v>
      </c>
      <c r="I2481">
        <v>85</v>
      </c>
      <c r="J2481">
        <f>(moras__2[[#This Row],[EDAD]]-AVERAGE(I:I))/ _xlfn.STDEV.P(I:I)</f>
        <v>3.0416533732763567</v>
      </c>
      <c r="K2481" t="str">
        <f>IF(ABS(moras__2[[#This Row],[Z-Score de edad]])&gt;1.96, "Atípico","Normal")</f>
        <v>Atípico</v>
      </c>
      <c r="L2481">
        <f>(moras__2[[#This Row],[SALARIO]]-AVERAGE(C:C)) / _xlfn.STDEV.P(C:C)</f>
        <v>-0.63634307613155539</v>
      </c>
      <c r="M2481" t="str">
        <f>IF(ABS(moras__2[[#This Row],[Z-Score de salario]])&gt;1.96, "Atípico", "Normal")</f>
        <v>Normal</v>
      </c>
      <c r="N2481" s="5">
        <f t="shared" si="114"/>
        <v>141510.16</v>
      </c>
      <c r="O2481" s="5">
        <f t="shared" si="115"/>
        <v>85</v>
      </c>
      <c r="P2481" s="5" t="str">
        <f t="shared" si="116"/>
        <v>PENSIONADOS EN SU PROPIO SISTEMA</v>
      </c>
      <c r="Q2481" s="5" t="e">
        <f ca="1">IF($H2481="SI", $O2481, _xludf.NA())</f>
        <v>#NAME?</v>
      </c>
      <c r="R2481" s="5">
        <f>IF($H2481="NO",$O2481, _xludf.NA())</f>
        <v>85</v>
      </c>
      <c r="S2481" s="5" t="e">
        <f ca="1">IF($H2481="SI",$N2481, _xludf.NA())</f>
        <v>#NAME?</v>
      </c>
      <c r="T2481" s="5">
        <f>IF($H2481="NO",$N2481, _xludf.NA())</f>
        <v>141510.16</v>
      </c>
    </row>
    <row r="2482" spans="1:20" x14ac:dyDescent="0.3">
      <c r="A2482">
        <v>2481</v>
      </c>
      <c r="B2482" t="s">
        <v>9</v>
      </c>
      <c r="C2482">
        <v>278030</v>
      </c>
      <c r="D2482" t="s">
        <v>19</v>
      </c>
      <c r="E2482" t="s">
        <v>16</v>
      </c>
      <c r="F2482" t="s">
        <v>12</v>
      </c>
      <c r="G2482" t="s">
        <v>13</v>
      </c>
      <c r="H2482" t="s">
        <v>13</v>
      </c>
      <c r="I2482">
        <v>22</v>
      </c>
      <c r="J2482">
        <f>(moras__2[[#This Row],[EDAD]]-AVERAGE(I:I))/ _xlfn.STDEV.P(I:I)</f>
        <v>-1.4050373798826306</v>
      </c>
      <c r="K2482" t="str">
        <f>IF(ABS(moras__2[[#This Row],[Z-Score de edad]])&gt;1.96, "Atípico","Normal")</f>
        <v>Normal</v>
      </c>
      <c r="L2482">
        <f>(moras__2[[#This Row],[SALARIO]]-AVERAGE(C:C)) / _xlfn.STDEV.P(C:C)</f>
        <v>-0.46799154082766331</v>
      </c>
      <c r="M2482" t="str">
        <f>IF(ABS(moras__2[[#This Row],[Z-Score de salario]])&gt;1.96, "Atípico", "Normal")</f>
        <v>Normal</v>
      </c>
      <c r="N2482" s="5">
        <f t="shared" si="114"/>
        <v>278030</v>
      </c>
      <c r="O2482" s="5">
        <f t="shared" si="115"/>
        <v>22</v>
      </c>
      <c r="P2482" s="5" t="str">
        <f t="shared" si="116"/>
        <v>CONVENIOS ESPECIALES DE TRABAJADORES INDEPENDIENTES</v>
      </c>
      <c r="Q2482" s="5" t="e">
        <f ca="1">IF($H2482="SI", $O2482, _xludf.NA())</f>
        <v>#NAME?</v>
      </c>
      <c r="R2482" s="5">
        <f>IF($H2482="NO",$O2482, _xludf.NA())</f>
        <v>22</v>
      </c>
      <c r="S2482" s="5" t="e">
        <f ca="1">IF($H2482="SI",$N2482, _xludf.NA())</f>
        <v>#NAME?</v>
      </c>
      <c r="T2482" s="5">
        <f>IF($H2482="NO",$N2482, _xludf.NA())</f>
        <v>278030</v>
      </c>
    </row>
    <row r="2483" spans="1:20" x14ac:dyDescent="0.3">
      <c r="A2483">
        <v>2482</v>
      </c>
      <c r="B2483" t="s">
        <v>9</v>
      </c>
      <c r="C2483">
        <v>347607</v>
      </c>
      <c r="D2483" t="s">
        <v>18</v>
      </c>
      <c r="E2483" t="s">
        <v>16</v>
      </c>
      <c r="F2483" t="s">
        <v>12</v>
      </c>
      <c r="G2483" t="s">
        <v>13</v>
      </c>
      <c r="H2483" t="s">
        <v>12</v>
      </c>
      <c r="I2483">
        <v>57</v>
      </c>
      <c r="J2483">
        <f>(moras__2[[#This Row],[EDAD]]-AVERAGE(I:I))/ _xlfn.STDEV.P(I:I)</f>
        <v>1.0653463718723624</v>
      </c>
      <c r="K2483" t="str">
        <f>IF(ABS(moras__2[[#This Row],[Z-Score de edad]])&gt;1.96, "Atípico","Normal")</f>
        <v>Normal</v>
      </c>
      <c r="L2483">
        <f>(moras__2[[#This Row],[SALARIO]]-AVERAGE(C:C)) / _xlfn.STDEV.P(C:C)</f>
        <v>-0.38219159576591327</v>
      </c>
      <c r="M2483" t="str">
        <f>IF(ABS(moras__2[[#This Row],[Z-Score de salario]])&gt;1.96, "Atípico", "Normal")</f>
        <v>Normal</v>
      </c>
      <c r="N2483" s="5">
        <f t="shared" si="114"/>
        <v>347607</v>
      </c>
      <c r="O2483" s="5">
        <f t="shared" si="115"/>
        <v>57</v>
      </c>
      <c r="P2483" s="5" t="str">
        <f t="shared" si="116"/>
        <v>TRABAJADOR INDEPENDIENTE</v>
      </c>
      <c r="Q2483" s="5">
        <f>IF($H2483="SI", $O2483, _xludf.NA())</f>
        <v>57</v>
      </c>
      <c r="R2483" s="5" t="e">
        <f ca="1">IF($H2483="NO",$O2483, _xludf.NA())</f>
        <v>#NAME?</v>
      </c>
      <c r="S2483" s="5">
        <f>IF($H2483="SI",$N2483, _xludf.NA())</f>
        <v>347607</v>
      </c>
      <c r="T2483" s="5" t="e">
        <f ca="1">IF($H2483="NO",$N2483, _xludf.NA())</f>
        <v>#NAME?</v>
      </c>
    </row>
    <row r="2484" spans="1:20" x14ac:dyDescent="0.3">
      <c r="A2484">
        <v>2483</v>
      </c>
      <c r="B2484" t="s">
        <v>9</v>
      </c>
      <c r="C2484">
        <v>176400</v>
      </c>
      <c r="D2484" t="s">
        <v>10</v>
      </c>
      <c r="E2484" t="s">
        <v>16</v>
      </c>
      <c r="F2484" t="s">
        <v>12</v>
      </c>
      <c r="G2484" t="s">
        <v>13</v>
      </c>
      <c r="H2484" t="s">
        <v>13</v>
      </c>
      <c r="I2484">
        <v>27</v>
      </c>
      <c r="J2484">
        <f>(moras__2[[#This Row],[EDAD]]-AVERAGE(I:I))/ _xlfn.STDEV.P(I:I)</f>
        <v>-1.052125415346203</v>
      </c>
      <c r="K2484" t="str">
        <f>IF(ABS(moras__2[[#This Row],[Z-Score de edad]])&gt;1.96, "Atípico","Normal")</f>
        <v>Normal</v>
      </c>
      <c r="L2484">
        <f>(moras__2[[#This Row],[SALARIO]]-AVERAGE(C:C)) / _xlfn.STDEV.P(C:C)</f>
        <v>-0.59331813462483274</v>
      </c>
      <c r="M2484" t="str">
        <f>IF(ABS(moras__2[[#This Row],[Z-Score de salario]])&gt;1.96, "Atípico", "Normal")</f>
        <v>Normal</v>
      </c>
      <c r="N2484" s="5">
        <f t="shared" si="114"/>
        <v>176400</v>
      </c>
      <c r="O2484" s="5">
        <f t="shared" si="115"/>
        <v>27</v>
      </c>
      <c r="P2484" s="5" t="str">
        <f t="shared" si="116"/>
        <v>ASALARIADO</v>
      </c>
      <c r="Q2484" s="5" t="e">
        <f ca="1">IF($H2484="SI", $O2484, _xludf.NA())</f>
        <v>#NAME?</v>
      </c>
      <c r="R2484" s="5">
        <f>IF($H2484="NO",$O2484, _xludf.NA())</f>
        <v>27</v>
      </c>
      <c r="S2484" s="5" t="e">
        <f ca="1">IF($H2484="SI",$N2484, _xludf.NA())</f>
        <v>#NAME?</v>
      </c>
      <c r="T2484" s="5">
        <f>IF($H2484="NO",$N2484, _xludf.NA())</f>
        <v>176400</v>
      </c>
    </row>
    <row r="2485" spans="1:20" x14ac:dyDescent="0.3">
      <c r="A2485">
        <v>2484</v>
      </c>
      <c r="B2485" t="s">
        <v>15</v>
      </c>
      <c r="C2485">
        <v>808947.75</v>
      </c>
      <c r="D2485" t="s">
        <v>10</v>
      </c>
      <c r="E2485" t="s">
        <v>11</v>
      </c>
      <c r="F2485" t="s">
        <v>12</v>
      </c>
      <c r="G2485" t="s">
        <v>13</v>
      </c>
      <c r="H2485" t="s">
        <v>13</v>
      </c>
      <c r="I2485">
        <v>58</v>
      </c>
      <c r="J2485">
        <f>(moras__2[[#This Row],[EDAD]]-AVERAGE(I:I))/ _xlfn.STDEV.P(I:I)</f>
        <v>1.1359287647796479</v>
      </c>
      <c r="K2485" t="str">
        <f>IF(ABS(moras__2[[#This Row],[Z-Score de edad]])&gt;1.96, "Atípico","Normal")</f>
        <v>Normal</v>
      </c>
      <c r="L2485">
        <f>(moras__2[[#This Row],[SALARIO]]-AVERAGE(C:C)) / _xlfn.STDEV.P(C:C)</f>
        <v>0.18671782839360138</v>
      </c>
      <c r="M2485" t="str">
        <f>IF(ABS(moras__2[[#This Row],[Z-Score de salario]])&gt;1.96, "Atípico", "Normal")</f>
        <v>Normal</v>
      </c>
      <c r="N2485" s="5">
        <f t="shared" si="114"/>
        <v>808947.75</v>
      </c>
      <c r="O2485" s="5">
        <f t="shared" si="115"/>
        <v>58</v>
      </c>
      <c r="P2485" s="5" t="str">
        <f t="shared" si="116"/>
        <v>ASALARIADO</v>
      </c>
      <c r="Q2485" s="5" t="e">
        <f ca="1">IF($H2485="SI", $O2485, _xludf.NA())</f>
        <v>#NAME?</v>
      </c>
      <c r="R2485" s="5">
        <f>IF($H2485="NO",$O2485, _xludf.NA())</f>
        <v>58</v>
      </c>
      <c r="S2485" s="5" t="e">
        <f ca="1">IF($H2485="SI",$N2485, _xludf.NA())</f>
        <v>#NAME?</v>
      </c>
      <c r="T2485" s="5">
        <f>IF($H2485="NO",$N2485, _xludf.NA())</f>
        <v>808947.75</v>
      </c>
    </row>
    <row r="2486" spans="1:20" x14ac:dyDescent="0.3">
      <c r="A2486">
        <v>2485</v>
      </c>
      <c r="B2486" t="s">
        <v>15</v>
      </c>
      <c r="C2486">
        <v>413333.5</v>
      </c>
      <c r="D2486" t="s">
        <v>10</v>
      </c>
      <c r="E2486" t="s">
        <v>16</v>
      </c>
      <c r="F2486" t="s">
        <v>12</v>
      </c>
      <c r="G2486" t="s">
        <v>13</v>
      </c>
      <c r="H2486" t="s">
        <v>13</v>
      </c>
      <c r="I2486">
        <v>25</v>
      </c>
      <c r="J2486">
        <f>(moras__2[[#This Row],[EDAD]]-AVERAGE(I:I))/ _xlfn.STDEV.P(I:I)</f>
        <v>-1.193290201160774</v>
      </c>
      <c r="K2486" t="str">
        <f>IF(ABS(moras__2[[#This Row],[Z-Score de edad]])&gt;1.96, "Atípico","Normal")</f>
        <v>Normal</v>
      </c>
      <c r="L2486">
        <f>(moras__2[[#This Row],[SALARIO]]-AVERAGE(C:C)) / _xlfn.STDEV.P(C:C)</f>
        <v>-0.3011399538569331</v>
      </c>
      <c r="M2486" t="str">
        <f>IF(ABS(moras__2[[#This Row],[Z-Score de salario]])&gt;1.96, "Atípico", "Normal")</f>
        <v>Normal</v>
      </c>
      <c r="N2486" s="5">
        <f t="shared" si="114"/>
        <v>413333.5</v>
      </c>
      <c r="O2486" s="5">
        <f t="shared" si="115"/>
        <v>25</v>
      </c>
      <c r="P2486" s="5" t="str">
        <f t="shared" si="116"/>
        <v>ASALARIADO</v>
      </c>
      <c r="Q2486" s="5" t="e">
        <f ca="1">IF($H2486="SI", $O2486, _xludf.NA())</f>
        <v>#NAME?</v>
      </c>
      <c r="R2486" s="5">
        <f>IF($H2486="NO",$O2486, _xludf.NA())</f>
        <v>25</v>
      </c>
      <c r="S2486" s="5" t="e">
        <f ca="1">IF($H2486="SI",$N2486, _xludf.NA())</f>
        <v>#NAME?</v>
      </c>
      <c r="T2486" s="5">
        <f>IF($H2486="NO",$N2486, _xludf.NA())</f>
        <v>413333.5</v>
      </c>
    </row>
    <row r="2487" spans="1:20" x14ac:dyDescent="0.3">
      <c r="A2487">
        <v>2486</v>
      </c>
      <c r="B2487" t="s">
        <v>15</v>
      </c>
      <c r="C2487">
        <v>297046</v>
      </c>
      <c r="D2487" t="s">
        <v>17</v>
      </c>
      <c r="E2487" t="s">
        <v>16</v>
      </c>
      <c r="F2487" t="s">
        <v>12</v>
      </c>
      <c r="G2487" t="s">
        <v>13</v>
      </c>
      <c r="H2487" t="s">
        <v>12</v>
      </c>
      <c r="I2487">
        <v>31</v>
      </c>
      <c r="J2487">
        <f>(moras__2[[#This Row],[EDAD]]-AVERAGE(I:I))/ _xlfn.STDEV.P(I:I)</f>
        <v>-0.769795843717061</v>
      </c>
      <c r="K2487" t="str">
        <f>IF(ABS(moras__2[[#This Row],[Z-Score de edad]])&gt;1.96, "Atípico","Normal")</f>
        <v>Normal</v>
      </c>
      <c r="L2487">
        <f>(moras__2[[#This Row],[SALARIO]]-AVERAGE(C:C)) / _xlfn.STDEV.P(C:C)</f>
        <v>-0.44454166866740574</v>
      </c>
      <c r="M2487" t="str">
        <f>IF(ABS(moras__2[[#This Row],[Z-Score de salario]])&gt;1.96, "Atípico", "Normal")</f>
        <v>Normal</v>
      </c>
      <c r="N2487" s="5">
        <f t="shared" si="114"/>
        <v>297046</v>
      </c>
      <c r="O2487" s="5">
        <f t="shared" si="115"/>
        <v>31</v>
      </c>
      <c r="P2487" s="5" t="str">
        <f t="shared" si="116"/>
        <v>ASEGURADO VOLUNTARIO</v>
      </c>
      <c r="Q2487" s="5">
        <f>IF($H2487="SI", $O2487, _xludf.NA())</f>
        <v>31</v>
      </c>
      <c r="R2487" s="5" t="e">
        <f ca="1">IF($H2487="NO",$O2487, _xludf.NA())</f>
        <v>#NAME?</v>
      </c>
      <c r="S2487" s="5">
        <f>IF($H2487="SI",$N2487, _xludf.NA())</f>
        <v>297046</v>
      </c>
      <c r="T2487" s="5" t="e">
        <f ca="1">IF($H2487="NO",$N2487, _xludf.NA())</f>
        <v>#NAME?</v>
      </c>
    </row>
    <row r="2488" spans="1:20" x14ac:dyDescent="0.3">
      <c r="A2488">
        <v>2487</v>
      </c>
      <c r="B2488" t="s">
        <v>9</v>
      </c>
      <c r="C2488">
        <v>544001.92000000004</v>
      </c>
      <c r="D2488" t="s">
        <v>10</v>
      </c>
      <c r="E2488" t="s">
        <v>16</v>
      </c>
      <c r="F2488" t="s">
        <v>12</v>
      </c>
      <c r="G2488" t="s">
        <v>13</v>
      </c>
      <c r="H2488" t="s">
        <v>13</v>
      </c>
      <c r="I2488">
        <v>22</v>
      </c>
      <c r="J2488">
        <f>(moras__2[[#This Row],[EDAD]]-AVERAGE(I:I))/ _xlfn.STDEV.P(I:I)</f>
        <v>-1.4050373798826306</v>
      </c>
      <c r="K2488" t="str">
        <f>IF(ABS(moras__2[[#This Row],[Z-Score de edad]])&gt;1.96, "Atípico","Normal")</f>
        <v>Normal</v>
      </c>
      <c r="L2488">
        <f>(moras__2[[#This Row],[SALARIO]]-AVERAGE(C:C)) / _xlfn.STDEV.P(C:C)</f>
        <v>-0.14000418690369165</v>
      </c>
      <c r="M2488" t="str">
        <f>IF(ABS(moras__2[[#This Row],[Z-Score de salario]])&gt;1.96, "Atípico", "Normal")</f>
        <v>Normal</v>
      </c>
      <c r="N2488" s="5">
        <f t="shared" si="114"/>
        <v>544001.92000000004</v>
      </c>
      <c r="O2488" s="5">
        <f t="shared" si="115"/>
        <v>22</v>
      </c>
      <c r="P2488" s="5" t="str">
        <f t="shared" si="116"/>
        <v>ASALARIADO</v>
      </c>
      <c r="Q2488" s="5" t="e">
        <f ca="1">IF($H2488="SI", $O2488, _xludf.NA())</f>
        <v>#NAME?</v>
      </c>
      <c r="R2488" s="5">
        <f>IF($H2488="NO",$O2488, _xludf.NA())</f>
        <v>22</v>
      </c>
      <c r="S2488" s="5" t="e">
        <f ca="1">IF($H2488="SI",$N2488, _xludf.NA())</f>
        <v>#NAME?</v>
      </c>
      <c r="T2488" s="5">
        <f>IF($H2488="NO",$N2488, _xludf.NA())</f>
        <v>544001.92000000004</v>
      </c>
    </row>
    <row r="2489" spans="1:20" x14ac:dyDescent="0.3">
      <c r="A2489">
        <v>2488</v>
      </c>
      <c r="B2489" t="s">
        <v>15</v>
      </c>
      <c r="C2489">
        <v>85441.75</v>
      </c>
      <c r="D2489" t="s">
        <v>10</v>
      </c>
      <c r="E2489" t="s">
        <v>16</v>
      </c>
      <c r="F2489" t="s">
        <v>12</v>
      </c>
      <c r="G2489" t="s">
        <v>13</v>
      </c>
      <c r="H2489" t="s">
        <v>13</v>
      </c>
      <c r="I2489">
        <v>26</v>
      </c>
      <c r="J2489">
        <f>(moras__2[[#This Row],[EDAD]]-AVERAGE(I:I))/ _xlfn.STDEV.P(I:I)</f>
        <v>-1.1227078082534885</v>
      </c>
      <c r="K2489" t="str">
        <f>IF(ABS(moras__2[[#This Row],[Z-Score de edad]])&gt;1.96, "Atípico","Normal")</f>
        <v>Normal</v>
      </c>
      <c r="L2489">
        <f>(moras__2[[#This Row],[SALARIO]]-AVERAGE(C:C)) / _xlfn.STDEV.P(C:C)</f>
        <v>-0.7054846961740936</v>
      </c>
      <c r="M2489" t="str">
        <f>IF(ABS(moras__2[[#This Row],[Z-Score de salario]])&gt;1.96, "Atípico", "Normal")</f>
        <v>Normal</v>
      </c>
      <c r="N2489" s="5">
        <f t="shared" si="114"/>
        <v>85441.75</v>
      </c>
      <c r="O2489" s="5">
        <f t="shared" si="115"/>
        <v>26</v>
      </c>
      <c r="P2489" s="5" t="str">
        <f t="shared" si="116"/>
        <v>ASALARIADO</v>
      </c>
      <c r="Q2489" s="5" t="e">
        <f ca="1">IF($H2489="SI", $O2489, _xludf.NA())</f>
        <v>#NAME?</v>
      </c>
      <c r="R2489" s="5">
        <f>IF($H2489="NO",$O2489, _xludf.NA())</f>
        <v>26</v>
      </c>
      <c r="S2489" s="5" t="e">
        <f ca="1">IF($H2489="SI",$N2489, _xludf.NA())</f>
        <v>#NAME?</v>
      </c>
      <c r="T2489" s="5">
        <f>IF($H2489="NO",$N2489, _xludf.NA())</f>
        <v>85441.75</v>
      </c>
    </row>
    <row r="2490" spans="1:20" x14ac:dyDescent="0.3">
      <c r="A2490">
        <v>2489</v>
      </c>
      <c r="B2490" t="s">
        <v>9</v>
      </c>
      <c r="C2490">
        <v>216000</v>
      </c>
      <c r="D2490" t="s">
        <v>10</v>
      </c>
      <c r="E2490" t="s">
        <v>16</v>
      </c>
      <c r="F2490" t="s">
        <v>12</v>
      </c>
      <c r="G2490" t="s">
        <v>13</v>
      </c>
      <c r="H2490" t="s">
        <v>12</v>
      </c>
      <c r="I2490">
        <v>71</v>
      </c>
      <c r="J2490">
        <f>(moras__2[[#This Row],[EDAD]]-AVERAGE(I:I))/ _xlfn.STDEV.P(I:I)</f>
        <v>2.0534998725743594</v>
      </c>
      <c r="K2490" t="str">
        <f>IF(ABS(moras__2[[#This Row],[Z-Score de edad]])&gt;1.96, "Atípico","Normal")</f>
        <v>Atípico</v>
      </c>
      <c r="L2490">
        <f>(moras__2[[#This Row],[SALARIO]]-AVERAGE(C:C)) / _xlfn.STDEV.P(C:C)</f>
        <v>-0.54448478704667758</v>
      </c>
      <c r="M2490" t="str">
        <f>IF(ABS(moras__2[[#This Row],[Z-Score de salario]])&gt;1.96, "Atípico", "Normal")</f>
        <v>Normal</v>
      </c>
      <c r="N2490" s="5">
        <f t="shared" si="114"/>
        <v>216000</v>
      </c>
      <c r="O2490" s="5">
        <f t="shared" si="115"/>
        <v>71</v>
      </c>
      <c r="P2490" s="5" t="str">
        <f t="shared" si="116"/>
        <v>ASALARIADO</v>
      </c>
      <c r="Q2490" s="5">
        <f>IF($H2490="SI", $O2490, _xludf.NA())</f>
        <v>71</v>
      </c>
      <c r="R2490" s="5" t="e">
        <f ca="1">IF($H2490="NO",$O2490, _xludf.NA())</f>
        <v>#NAME?</v>
      </c>
      <c r="S2490" s="5">
        <f>IF($H2490="SI",$N2490, _xludf.NA())</f>
        <v>216000</v>
      </c>
      <c r="T2490" s="5" t="e">
        <f ca="1">IF($H2490="NO",$N2490, _xludf.NA())</f>
        <v>#NAME?</v>
      </c>
    </row>
    <row r="2491" spans="1:20" x14ac:dyDescent="0.3">
      <c r="A2491">
        <v>2490</v>
      </c>
      <c r="B2491" t="s">
        <v>9</v>
      </c>
      <c r="C2491">
        <v>516897.85</v>
      </c>
      <c r="D2491" t="s">
        <v>10</v>
      </c>
      <c r="E2491" t="s">
        <v>16</v>
      </c>
      <c r="F2491" t="s">
        <v>12</v>
      </c>
      <c r="G2491" t="s">
        <v>13</v>
      </c>
      <c r="H2491" t="s">
        <v>13</v>
      </c>
      <c r="I2491">
        <v>61</v>
      </c>
      <c r="J2491">
        <f>(moras__2[[#This Row],[EDAD]]-AVERAGE(I:I))/ _xlfn.STDEV.P(I:I)</f>
        <v>1.3476759435015044</v>
      </c>
      <c r="K2491" t="str">
        <f>IF(ABS(moras__2[[#This Row],[Z-Score de edad]])&gt;1.96, "Atípico","Normal")</f>
        <v>Normal</v>
      </c>
      <c r="L2491">
        <f>(moras__2[[#This Row],[SALARIO]]-AVERAGE(C:C)) / _xlfn.STDEV.P(C:C)</f>
        <v>-0.17342798667875858</v>
      </c>
      <c r="M2491" t="str">
        <f>IF(ABS(moras__2[[#This Row],[Z-Score de salario]])&gt;1.96, "Atípico", "Normal")</f>
        <v>Normal</v>
      </c>
      <c r="N2491" s="5">
        <f t="shared" si="114"/>
        <v>516897.85</v>
      </c>
      <c r="O2491" s="5">
        <f t="shared" si="115"/>
        <v>61</v>
      </c>
      <c r="P2491" s="5" t="str">
        <f t="shared" si="116"/>
        <v>ASALARIADO</v>
      </c>
      <c r="Q2491" s="5" t="e">
        <f ca="1">IF($H2491="SI", $O2491, _xludf.NA())</f>
        <v>#NAME?</v>
      </c>
      <c r="R2491" s="5">
        <f>IF($H2491="NO",$O2491, _xludf.NA())</f>
        <v>61</v>
      </c>
      <c r="S2491" s="5" t="e">
        <f ca="1">IF($H2491="SI",$N2491, _xludf.NA())</f>
        <v>#NAME?</v>
      </c>
      <c r="T2491" s="5">
        <f>IF($H2491="NO",$N2491, _xludf.NA())</f>
        <v>516897.85</v>
      </c>
    </row>
    <row r="2492" spans="1:20" x14ac:dyDescent="0.3">
      <c r="A2492">
        <v>2491</v>
      </c>
      <c r="B2492" t="s">
        <v>9</v>
      </c>
      <c r="C2492">
        <v>761122.15</v>
      </c>
      <c r="D2492" t="s">
        <v>10</v>
      </c>
      <c r="E2492" t="s">
        <v>11</v>
      </c>
      <c r="F2492" t="s">
        <v>12</v>
      </c>
      <c r="G2492" t="s">
        <v>13</v>
      </c>
      <c r="H2492" t="s">
        <v>13</v>
      </c>
      <c r="I2492">
        <v>30</v>
      </c>
      <c r="J2492">
        <f>(moras__2[[#This Row],[EDAD]]-AVERAGE(I:I))/ _xlfn.STDEV.P(I:I)</f>
        <v>-0.84037823662434652</v>
      </c>
      <c r="K2492" t="str">
        <f>IF(ABS(moras__2[[#This Row],[Z-Score de edad]])&gt;1.96, "Atípico","Normal")</f>
        <v>Normal</v>
      </c>
      <c r="L2492">
        <f>(moras__2[[#This Row],[SALARIO]]-AVERAGE(C:C)) / _xlfn.STDEV.P(C:C)</f>
        <v>0.12774095597103027</v>
      </c>
      <c r="M2492" t="str">
        <f>IF(ABS(moras__2[[#This Row],[Z-Score de salario]])&gt;1.96, "Atípico", "Normal")</f>
        <v>Normal</v>
      </c>
      <c r="N2492" s="5">
        <f t="shared" si="114"/>
        <v>761122.15</v>
      </c>
      <c r="O2492" s="5">
        <f t="shared" si="115"/>
        <v>30</v>
      </c>
      <c r="P2492" s="5" t="str">
        <f t="shared" si="116"/>
        <v>ASALARIADO</v>
      </c>
      <c r="Q2492" s="5" t="e">
        <f ca="1">IF($H2492="SI", $O2492, _xludf.NA())</f>
        <v>#NAME?</v>
      </c>
      <c r="R2492" s="5">
        <f>IF($H2492="NO",$O2492, _xludf.NA())</f>
        <v>30</v>
      </c>
      <c r="S2492" s="5" t="e">
        <f ca="1">IF($H2492="SI",$N2492, _xludf.NA())</f>
        <v>#NAME?</v>
      </c>
      <c r="T2492" s="5">
        <f>IF($H2492="NO",$N2492, _xludf.NA())</f>
        <v>761122.15</v>
      </c>
    </row>
    <row r="2493" spans="1:20" x14ac:dyDescent="0.3">
      <c r="A2493">
        <v>2492</v>
      </c>
      <c r="B2493" t="s">
        <v>9</v>
      </c>
      <c r="C2493">
        <v>54621.5</v>
      </c>
      <c r="D2493" t="s">
        <v>10</v>
      </c>
      <c r="E2493" t="s">
        <v>16</v>
      </c>
      <c r="F2493" t="s">
        <v>12</v>
      </c>
      <c r="G2493" t="s">
        <v>13</v>
      </c>
      <c r="H2493" t="s">
        <v>13</v>
      </c>
      <c r="I2493">
        <v>23</v>
      </c>
      <c r="J2493">
        <f>(moras__2[[#This Row],[EDAD]]-AVERAGE(I:I))/ _xlfn.STDEV.P(I:I)</f>
        <v>-1.334454986975345</v>
      </c>
      <c r="K2493" t="str">
        <f>IF(ABS(moras__2[[#This Row],[Z-Score de edad]])&gt;1.96, "Atípico","Normal")</f>
        <v>Normal</v>
      </c>
      <c r="L2493">
        <f>(moras__2[[#This Row],[SALARIO]]-AVERAGE(C:C)) / _xlfn.STDEV.P(C:C)</f>
        <v>-0.74349116033307427</v>
      </c>
      <c r="M2493" t="str">
        <f>IF(ABS(moras__2[[#This Row],[Z-Score de salario]])&gt;1.96, "Atípico", "Normal")</f>
        <v>Normal</v>
      </c>
      <c r="N2493" s="5">
        <f t="shared" si="114"/>
        <v>54621.5</v>
      </c>
      <c r="O2493" s="5">
        <f t="shared" si="115"/>
        <v>23</v>
      </c>
      <c r="P2493" s="5" t="str">
        <f t="shared" si="116"/>
        <v>ASALARIADO</v>
      </c>
      <c r="Q2493" s="5" t="e">
        <f ca="1">IF($H2493="SI", $O2493, _xludf.NA())</f>
        <v>#NAME?</v>
      </c>
      <c r="R2493" s="5">
        <f>IF($H2493="NO",$O2493, _xludf.NA())</f>
        <v>23</v>
      </c>
      <c r="S2493" s="5" t="e">
        <f ca="1">IF($H2493="SI",$N2493, _xludf.NA())</f>
        <v>#NAME?</v>
      </c>
      <c r="T2493" s="5">
        <f>IF($H2493="NO",$N2493, _xludf.NA())</f>
        <v>54621.5</v>
      </c>
    </row>
    <row r="2494" spans="1:20" x14ac:dyDescent="0.3">
      <c r="A2494">
        <v>2493</v>
      </c>
      <c r="B2494" t="s">
        <v>15</v>
      </c>
      <c r="C2494">
        <v>1864865.72</v>
      </c>
      <c r="D2494" t="s">
        <v>10</v>
      </c>
      <c r="E2494" t="s">
        <v>11</v>
      </c>
      <c r="F2494" t="s">
        <v>12</v>
      </c>
      <c r="G2494" t="s">
        <v>13</v>
      </c>
      <c r="H2494" t="s">
        <v>13</v>
      </c>
      <c r="I2494">
        <v>34</v>
      </c>
      <c r="J2494">
        <f>(moras__2[[#This Row],[EDAD]]-AVERAGE(I:I))/ _xlfn.STDEV.P(I:I)</f>
        <v>-0.55804866499520445</v>
      </c>
      <c r="K2494" t="str">
        <f>IF(ABS(moras__2[[#This Row],[Z-Score de edad]])&gt;1.96, "Atípico","Normal")</f>
        <v>Normal</v>
      </c>
      <c r="L2494">
        <f>(moras__2[[#This Row],[SALARIO]]-AVERAGE(C:C)) / _xlfn.STDEV.P(C:C)</f>
        <v>1.4888392739246619</v>
      </c>
      <c r="M2494" t="str">
        <f>IF(ABS(moras__2[[#This Row],[Z-Score de salario]])&gt;1.96, "Atípico", "Normal")</f>
        <v>Normal</v>
      </c>
      <c r="N2494" s="5">
        <f t="shared" si="114"/>
        <v>1864865.72</v>
      </c>
      <c r="O2494" s="5">
        <f t="shared" si="115"/>
        <v>34</v>
      </c>
      <c r="P2494" s="5" t="str">
        <f t="shared" si="116"/>
        <v>ASALARIADO</v>
      </c>
      <c r="Q2494" s="5" t="e">
        <f ca="1">IF($H2494="SI", $O2494, _xludf.NA())</f>
        <v>#NAME?</v>
      </c>
      <c r="R2494" s="5">
        <f>IF($H2494="NO",$O2494, _xludf.NA())</f>
        <v>34</v>
      </c>
      <c r="S2494" s="5" t="e">
        <f ca="1">IF($H2494="SI",$N2494, _xludf.NA())</f>
        <v>#NAME?</v>
      </c>
      <c r="T2494" s="5">
        <f>IF($H2494="NO",$N2494, _xludf.NA())</f>
        <v>1864865.72</v>
      </c>
    </row>
    <row r="2495" spans="1:20" x14ac:dyDescent="0.3">
      <c r="A2495">
        <v>2494</v>
      </c>
      <c r="B2495" t="s">
        <v>9</v>
      </c>
      <c r="C2495">
        <v>60000</v>
      </c>
      <c r="D2495" t="s">
        <v>10</v>
      </c>
      <c r="E2495" t="s">
        <v>16</v>
      </c>
      <c r="F2495" t="s">
        <v>12</v>
      </c>
      <c r="G2495" t="s">
        <v>12</v>
      </c>
      <c r="H2495" t="s">
        <v>13</v>
      </c>
      <c r="I2495">
        <v>38</v>
      </c>
      <c r="J2495">
        <f>(moras__2[[#This Row],[EDAD]]-AVERAGE(I:I))/ _xlfn.STDEV.P(I:I)</f>
        <v>-0.27571909336606237</v>
      </c>
      <c r="K2495" t="str">
        <f>IF(ABS(moras__2[[#This Row],[Z-Score de edad]])&gt;1.96, "Atípico","Normal")</f>
        <v>Normal</v>
      </c>
      <c r="L2495">
        <f>(moras__2[[#This Row],[SALARIO]]-AVERAGE(C:C)) / _xlfn.STDEV.P(C:C)</f>
        <v>-0.73685858053637965</v>
      </c>
      <c r="M2495" t="str">
        <f>IF(ABS(moras__2[[#This Row],[Z-Score de salario]])&gt;1.96, "Atípico", "Normal")</f>
        <v>Normal</v>
      </c>
      <c r="N2495" s="5">
        <f t="shared" si="114"/>
        <v>60000</v>
      </c>
      <c r="O2495" s="5">
        <f t="shared" si="115"/>
        <v>38</v>
      </c>
      <c r="P2495" s="5" t="str">
        <f t="shared" si="116"/>
        <v>ASALARIADO</v>
      </c>
      <c r="Q2495" s="5" t="e">
        <f ca="1">IF($H2495="SI", $O2495, _xludf.NA())</f>
        <v>#NAME?</v>
      </c>
      <c r="R2495" s="5">
        <f>IF($H2495="NO",$O2495, _xludf.NA())</f>
        <v>38</v>
      </c>
      <c r="S2495" s="5" t="e">
        <f ca="1">IF($H2495="SI",$N2495, _xludf.NA())</f>
        <v>#NAME?</v>
      </c>
      <c r="T2495" s="5">
        <f>IF($H2495="NO",$N2495, _xludf.NA())</f>
        <v>60000</v>
      </c>
    </row>
    <row r="2496" spans="1:20" x14ac:dyDescent="0.3">
      <c r="A2496">
        <v>2495</v>
      </c>
      <c r="B2496" t="s">
        <v>9</v>
      </c>
      <c r="C2496">
        <v>385137</v>
      </c>
      <c r="D2496" t="s">
        <v>18</v>
      </c>
      <c r="E2496" t="s">
        <v>16</v>
      </c>
      <c r="F2496" t="s">
        <v>12</v>
      </c>
      <c r="G2496" t="s">
        <v>13</v>
      </c>
      <c r="H2496" t="s">
        <v>13</v>
      </c>
      <c r="I2496">
        <v>36</v>
      </c>
      <c r="J2496">
        <f>(moras__2[[#This Row],[EDAD]]-AVERAGE(I:I))/ _xlfn.STDEV.P(I:I)</f>
        <v>-0.41688387918063341</v>
      </c>
      <c r="K2496" t="str">
        <f>IF(ABS(moras__2[[#This Row],[Z-Score de edad]])&gt;1.96, "Atípico","Normal")</f>
        <v>Normal</v>
      </c>
      <c r="L2496">
        <f>(moras__2[[#This Row],[SALARIO]]-AVERAGE(C:C)) / _xlfn.STDEV.P(C:C)</f>
        <v>-0.33591090044752531</v>
      </c>
      <c r="M2496" t="str">
        <f>IF(ABS(moras__2[[#This Row],[Z-Score de salario]])&gt;1.96, "Atípico", "Normal")</f>
        <v>Normal</v>
      </c>
      <c r="N2496" s="5">
        <f t="shared" si="114"/>
        <v>385137</v>
      </c>
      <c r="O2496" s="5">
        <f t="shared" si="115"/>
        <v>36</v>
      </c>
      <c r="P2496" s="5" t="str">
        <f t="shared" si="116"/>
        <v>TRABAJADOR INDEPENDIENTE</v>
      </c>
      <c r="Q2496" s="5" t="e">
        <f ca="1">IF($H2496="SI", $O2496, _xludf.NA())</f>
        <v>#NAME?</v>
      </c>
      <c r="R2496" s="5">
        <f>IF($H2496="NO",$O2496, _xludf.NA())</f>
        <v>36</v>
      </c>
      <c r="S2496" s="5" t="e">
        <f ca="1">IF($H2496="SI",$N2496, _xludf.NA())</f>
        <v>#NAME?</v>
      </c>
      <c r="T2496" s="5">
        <f>IF($H2496="NO",$N2496, _xludf.NA())</f>
        <v>385137</v>
      </c>
    </row>
    <row r="2497" spans="1:20" x14ac:dyDescent="0.3">
      <c r="A2497">
        <v>2496</v>
      </c>
      <c r="B2497" t="s">
        <v>15</v>
      </c>
      <c r="C2497">
        <v>3231114.56</v>
      </c>
      <c r="D2497" t="s">
        <v>14</v>
      </c>
      <c r="E2497" t="s">
        <v>11</v>
      </c>
      <c r="F2497" t="s">
        <v>12</v>
      </c>
      <c r="G2497" t="s">
        <v>13</v>
      </c>
      <c r="H2497" t="s">
        <v>13</v>
      </c>
      <c r="I2497">
        <v>75</v>
      </c>
      <c r="J2497">
        <f>(moras__2[[#This Row],[EDAD]]-AVERAGE(I:I))/ _xlfn.STDEV.P(I:I)</f>
        <v>2.3358294442035015</v>
      </c>
      <c r="K2497" t="str">
        <f>IF(ABS(moras__2[[#This Row],[Z-Score de edad]])&gt;1.96, "Atípico","Normal")</f>
        <v>Atípico</v>
      </c>
      <c r="L2497">
        <f>(moras__2[[#This Row],[SALARIO]]-AVERAGE(C:C)) / _xlfn.STDEV.P(C:C)</f>
        <v>3.1736499931663609</v>
      </c>
      <c r="M2497" t="str">
        <f>IF(ABS(moras__2[[#This Row],[Z-Score de salario]])&gt;1.96, "Atípico", "Normal")</f>
        <v>Atípico</v>
      </c>
      <c r="N2497" s="5">
        <f t="shared" si="114"/>
        <v>3231114.56</v>
      </c>
      <c r="O2497" s="5">
        <f t="shared" si="115"/>
        <v>75</v>
      </c>
      <c r="P2497" s="5" t="str">
        <f t="shared" si="116"/>
        <v>PENSIONADOS EN SU PROPIO SISTEMA</v>
      </c>
      <c r="Q2497" s="5" t="e">
        <f ca="1">IF($H2497="SI", $O2497, _xludf.NA())</f>
        <v>#NAME?</v>
      </c>
      <c r="R2497" s="5">
        <f>IF($H2497="NO",$O2497, _xludf.NA())</f>
        <v>75</v>
      </c>
      <c r="S2497" s="5" t="e">
        <f ca="1">IF($H2497="SI",$N2497, _xludf.NA())</f>
        <v>#NAME?</v>
      </c>
      <c r="T2497" s="5">
        <f>IF($H2497="NO",$N2497, _xludf.NA())</f>
        <v>3231114.56</v>
      </c>
    </row>
    <row r="2498" spans="1:20" x14ac:dyDescent="0.3">
      <c r="A2498">
        <v>2497</v>
      </c>
      <c r="B2498" t="s">
        <v>15</v>
      </c>
      <c r="C2498">
        <v>2755981</v>
      </c>
      <c r="D2498" t="s">
        <v>10</v>
      </c>
      <c r="E2498" t="s">
        <v>16</v>
      </c>
      <c r="F2498" t="s">
        <v>12</v>
      </c>
      <c r="G2498" t="s">
        <v>13</v>
      </c>
      <c r="H2498" t="s">
        <v>13</v>
      </c>
      <c r="I2498">
        <v>52</v>
      </c>
      <c r="J2498">
        <f>(moras__2[[#This Row],[EDAD]]-AVERAGE(I:I))/ _xlfn.STDEV.P(I:I)</f>
        <v>0.71243440733593477</v>
      </c>
      <c r="K2498" t="str">
        <f>IF(ABS(moras__2[[#This Row],[Z-Score de edad]])&gt;1.96, "Atípico","Normal")</f>
        <v>Normal</v>
      </c>
      <c r="L2498">
        <f>(moras__2[[#This Row],[SALARIO]]-AVERAGE(C:C)) / _xlfn.STDEV.P(C:C)</f>
        <v>2.5877317537338804</v>
      </c>
      <c r="M2498" t="str">
        <f>IF(ABS(moras__2[[#This Row],[Z-Score de salario]])&gt;1.96, "Atípico", "Normal")</f>
        <v>Atípico</v>
      </c>
      <c r="N2498" s="5">
        <f t="shared" si="114"/>
        <v>2755981</v>
      </c>
      <c r="O2498" s="5">
        <f t="shared" si="115"/>
        <v>52</v>
      </c>
      <c r="P2498" s="5" t="str">
        <f t="shared" si="116"/>
        <v>ASALARIADO</v>
      </c>
      <c r="Q2498" s="5" t="e">
        <f ca="1">IF($H2498="SI", $O2498, _xludf.NA())</f>
        <v>#NAME?</v>
      </c>
      <c r="R2498" s="5">
        <f>IF($H2498="NO",$O2498, _xludf.NA())</f>
        <v>52</v>
      </c>
      <c r="S2498" s="5" t="e">
        <f ca="1">IF($H2498="SI",$N2498, _xludf.NA())</f>
        <v>#NAME?</v>
      </c>
      <c r="T2498" s="5">
        <f>IF($H2498="NO",$N2498, _xludf.NA())</f>
        <v>2755981</v>
      </c>
    </row>
    <row r="2499" spans="1:20" x14ac:dyDescent="0.3">
      <c r="A2499">
        <v>2498</v>
      </c>
      <c r="B2499" t="s">
        <v>9</v>
      </c>
      <c r="C2499">
        <v>33865.5</v>
      </c>
      <c r="D2499" t="s">
        <v>10</v>
      </c>
      <c r="E2499" t="s">
        <v>16</v>
      </c>
      <c r="F2499" t="s">
        <v>12</v>
      </c>
      <c r="G2499" t="s">
        <v>13</v>
      </c>
      <c r="H2499" t="s">
        <v>13</v>
      </c>
      <c r="I2499">
        <v>36</v>
      </c>
      <c r="J2499">
        <f>(moras__2[[#This Row],[EDAD]]-AVERAGE(I:I))/ _xlfn.STDEV.P(I:I)</f>
        <v>-0.41688387918063341</v>
      </c>
      <c r="K2499" t="str">
        <f>IF(ABS(moras__2[[#This Row],[Z-Score de edad]])&gt;1.96, "Atípico","Normal")</f>
        <v>Normal</v>
      </c>
      <c r="L2499">
        <f>(moras__2[[#This Row],[SALARIO]]-AVERAGE(C:C)) / _xlfn.STDEV.P(C:C)</f>
        <v>-0.76908674018994772</v>
      </c>
      <c r="M2499" t="str">
        <f>IF(ABS(moras__2[[#This Row],[Z-Score de salario]])&gt;1.96, "Atípico", "Normal")</f>
        <v>Normal</v>
      </c>
      <c r="N2499" s="5">
        <f t="shared" ref="N2499:N2562" si="117">IF(ISBLANK(C2499),  MEDIAN($C$2:$C$5001), C2499)</f>
        <v>33865.5</v>
      </c>
      <c r="O2499" s="5">
        <f t="shared" ref="O2499:O2562" si="118">IF(ISBLANK(I2499), MEDIAN($I$2:$I$5001), I2499)</f>
        <v>36</v>
      </c>
      <c r="P2499" s="5" t="str">
        <f t="shared" ref="P2499:P2562" si="119">IF(ISBLANK(D2499), "ASALARIADO", D2499)</f>
        <v>ASALARIADO</v>
      </c>
      <c r="Q2499" s="5" t="e">
        <f ca="1">IF($H2499="SI", $O2499, _xludf.NA())</f>
        <v>#NAME?</v>
      </c>
      <c r="R2499" s="5">
        <f>IF($H2499="NO",$O2499, _xludf.NA())</f>
        <v>36</v>
      </c>
      <c r="S2499" s="5" t="e">
        <f ca="1">IF($H2499="SI",$N2499, _xludf.NA())</f>
        <v>#NAME?</v>
      </c>
      <c r="T2499" s="5">
        <f>IF($H2499="NO",$N2499, _xludf.NA())</f>
        <v>33865.5</v>
      </c>
    </row>
    <row r="2500" spans="1:20" x14ac:dyDescent="0.3">
      <c r="A2500">
        <v>2499</v>
      </c>
      <c r="B2500" t="s">
        <v>9</v>
      </c>
      <c r="C2500">
        <v>297046</v>
      </c>
      <c r="D2500" t="s">
        <v>17</v>
      </c>
      <c r="E2500" t="s">
        <v>16</v>
      </c>
      <c r="F2500" t="s">
        <v>12</v>
      </c>
      <c r="G2500" t="s">
        <v>12</v>
      </c>
      <c r="H2500" t="s">
        <v>12</v>
      </c>
      <c r="I2500">
        <v>52</v>
      </c>
      <c r="J2500">
        <f>(moras__2[[#This Row],[EDAD]]-AVERAGE(I:I))/ _xlfn.STDEV.P(I:I)</f>
        <v>0.71243440733593477</v>
      </c>
      <c r="K2500" t="str">
        <f>IF(ABS(moras__2[[#This Row],[Z-Score de edad]])&gt;1.96, "Atípico","Normal")</f>
        <v>Normal</v>
      </c>
      <c r="L2500">
        <f>(moras__2[[#This Row],[SALARIO]]-AVERAGE(C:C)) / _xlfn.STDEV.P(C:C)</f>
        <v>-0.44454166866740574</v>
      </c>
      <c r="M2500" t="str">
        <f>IF(ABS(moras__2[[#This Row],[Z-Score de salario]])&gt;1.96, "Atípico", "Normal")</f>
        <v>Normal</v>
      </c>
      <c r="N2500" s="5">
        <f t="shared" si="117"/>
        <v>297046</v>
      </c>
      <c r="O2500" s="5">
        <f t="shared" si="118"/>
        <v>52</v>
      </c>
      <c r="P2500" s="5" t="str">
        <f t="shared" si="119"/>
        <v>ASEGURADO VOLUNTARIO</v>
      </c>
      <c r="Q2500" s="5">
        <f>IF($H2500="SI", $O2500, _xludf.NA())</f>
        <v>52</v>
      </c>
      <c r="R2500" s="5" t="e">
        <f ca="1">IF($H2500="NO",$O2500, _xludf.NA())</f>
        <v>#NAME?</v>
      </c>
      <c r="S2500" s="5">
        <f>IF($H2500="SI",$N2500, _xludf.NA())</f>
        <v>297046</v>
      </c>
      <c r="T2500" s="5" t="e">
        <f ca="1">IF($H2500="NO",$N2500, _xludf.NA())</f>
        <v>#NAME?</v>
      </c>
    </row>
    <row r="2501" spans="1:20" x14ac:dyDescent="0.3">
      <c r="A2501">
        <v>2500</v>
      </c>
      <c r="B2501" t="s">
        <v>9</v>
      </c>
      <c r="C2501">
        <v>258000</v>
      </c>
      <c r="D2501" t="s">
        <v>10</v>
      </c>
      <c r="E2501" t="s">
        <v>16</v>
      </c>
      <c r="F2501" t="s">
        <v>12</v>
      </c>
      <c r="G2501" t="s">
        <v>12</v>
      </c>
      <c r="H2501" t="s">
        <v>12</v>
      </c>
      <c r="I2501">
        <v>41</v>
      </c>
      <c r="J2501">
        <f>(moras__2[[#This Row],[EDAD]]-AVERAGE(I:I))/ _xlfn.STDEV.P(I:I)</f>
        <v>-6.397191464420586E-2</v>
      </c>
      <c r="K2501" t="str">
        <f>IF(ABS(moras__2[[#This Row],[Z-Score de edad]])&gt;1.96, "Atípico","Normal")</f>
        <v>Normal</v>
      </c>
      <c r="L2501">
        <f>(moras__2[[#This Row],[SALARIO]]-AVERAGE(C:C)) / _xlfn.STDEV.P(C:C)</f>
        <v>-0.49269184264560389</v>
      </c>
      <c r="M2501" t="str">
        <f>IF(ABS(moras__2[[#This Row],[Z-Score de salario]])&gt;1.96, "Atípico", "Normal")</f>
        <v>Normal</v>
      </c>
      <c r="N2501" s="5">
        <f t="shared" si="117"/>
        <v>258000</v>
      </c>
      <c r="O2501" s="5">
        <f t="shared" si="118"/>
        <v>41</v>
      </c>
      <c r="P2501" s="5" t="str">
        <f t="shared" si="119"/>
        <v>ASALARIADO</v>
      </c>
      <c r="Q2501" s="5">
        <f>IF($H2501="SI", $O2501, _xludf.NA())</f>
        <v>41</v>
      </c>
      <c r="R2501" s="5" t="e">
        <f ca="1">IF($H2501="NO",$O2501, _xludf.NA())</f>
        <v>#NAME?</v>
      </c>
      <c r="S2501" s="5">
        <f>IF($H2501="SI",$N2501, _xludf.NA())</f>
        <v>258000</v>
      </c>
      <c r="T2501" s="5" t="e">
        <f ca="1">IF($H2501="NO",$N2501, _xludf.NA())</f>
        <v>#NAME?</v>
      </c>
    </row>
    <row r="2502" spans="1:20" x14ac:dyDescent="0.3">
      <c r="A2502">
        <v>2501</v>
      </c>
      <c r="B2502" t="s">
        <v>9</v>
      </c>
      <c r="C2502">
        <v>428100</v>
      </c>
      <c r="D2502" t="s">
        <v>10</v>
      </c>
      <c r="E2502" t="s">
        <v>11</v>
      </c>
      <c r="F2502" t="s">
        <v>12</v>
      </c>
      <c r="G2502" t="s">
        <v>13</v>
      </c>
      <c r="H2502" t="s">
        <v>13</v>
      </c>
      <c r="I2502">
        <v>36</v>
      </c>
      <c r="J2502">
        <f>(moras__2[[#This Row],[EDAD]]-AVERAGE(I:I))/ _xlfn.STDEV.P(I:I)</f>
        <v>-0.41688387918063341</v>
      </c>
      <c r="K2502" t="str">
        <f>IF(ABS(moras__2[[#This Row],[Z-Score de edad]])&gt;1.96, "Atípico","Normal")</f>
        <v>Normal</v>
      </c>
      <c r="L2502">
        <f>(moras__2[[#This Row],[SALARIO]]-AVERAGE(C:C)) / _xlfn.STDEV.P(C:C)</f>
        <v>-0.28293041782125566</v>
      </c>
      <c r="M2502" t="str">
        <f>IF(ABS(moras__2[[#This Row],[Z-Score de salario]])&gt;1.96, "Atípico", "Normal")</f>
        <v>Normal</v>
      </c>
      <c r="N2502" s="5">
        <f t="shared" si="117"/>
        <v>428100</v>
      </c>
      <c r="O2502" s="5">
        <f t="shared" si="118"/>
        <v>36</v>
      </c>
      <c r="P2502" s="5" t="str">
        <f t="shared" si="119"/>
        <v>ASALARIADO</v>
      </c>
      <c r="Q2502" s="5" t="e">
        <f ca="1">IF($H2502="SI", $O2502, _xludf.NA())</f>
        <v>#NAME?</v>
      </c>
      <c r="R2502" s="5">
        <f>IF($H2502="NO",$O2502, _xludf.NA())</f>
        <v>36</v>
      </c>
      <c r="S2502" s="5" t="e">
        <f ca="1">IF($H2502="SI",$N2502, _xludf.NA())</f>
        <v>#NAME?</v>
      </c>
      <c r="T2502" s="5">
        <f>IF($H2502="NO",$N2502, _xludf.NA())</f>
        <v>428100</v>
      </c>
    </row>
    <row r="2503" spans="1:20" x14ac:dyDescent="0.3">
      <c r="A2503">
        <v>2502</v>
      </c>
      <c r="B2503" t="s">
        <v>9</v>
      </c>
      <c r="C2503">
        <v>1814153</v>
      </c>
      <c r="D2503" t="s">
        <v>10</v>
      </c>
      <c r="E2503" t="s">
        <v>11</v>
      </c>
      <c r="F2503" t="s">
        <v>12</v>
      </c>
      <c r="G2503" t="s">
        <v>13</v>
      </c>
      <c r="H2503" t="s">
        <v>12</v>
      </c>
      <c r="I2503">
        <v>35</v>
      </c>
      <c r="J2503">
        <f>(moras__2[[#This Row],[EDAD]]-AVERAGE(I:I))/ _xlfn.STDEV.P(I:I)</f>
        <v>-0.48746627208791893</v>
      </c>
      <c r="K2503" t="str">
        <f>IF(ABS(moras__2[[#This Row],[Z-Score de edad]])&gt;1.96, "Atípico","Normal")</f>
        <v>Normal</v>
      </c>
      <c r="L2503">
        <f>(moras__2[[#This Row],[SALARIO]]-AVERAGE(C:C)) / _xlfn.STDEV.P(C:C)</f>
        <v>1.4263021051773475</v>
      </c>
      <c r="M2503" t="str">
        <f>IF(ABS(moras__2[[#This Row],[Z-Score de salario]])&gt;1.96, "Atípico", "Normal")</f>
        <v>Normal</v>
      </c>
      <c r="N2503" s="5">
        <f t="shared" si="117"/>
        <v>1814153</v>
      </c>
      <c r="O2503" s="5">
        <f t="shared" si="118"/>
        <v>35</v>
      </c>
      <c r="P2503" s="5" t="str">
        <f t="shared" si="119"/>
        <v>ASALARIADO</v>
      </c>
      <c r="Q2503" s="5">
        <f>IF($H2503="SI", $O2503, _xludf.NA())</f>
        <v>35</v>
      </c>
      <c r="R2503" s="5" t="e">
        <f ca="1">IF($H2503="NO",$O2503, _xludf.NA())</f>
        <v>#NAME?</v>
      </c>
      <c r="S2503" s="5">
        <f>IF($H2503="SI",$N2503, _xludf.NA())</f>
        <v>1814153</v>
      </c>
      <c r="T2503" s="5" t="e">
        <f ca="1">IF($H2503="NO",$N2503, _xludf.NA())</f>
        <v>#NAME?</v>
      </c>
    </row>
    <row r="2504" spans="1:20" x14ac:dyDescent="0.3">
      <c r="A2504">
        <v>2503</v>
      </c>
      <c r="B2504" t="s">
        <v>15</v>
      </c>
      <c r="C2504">
        <v>599078</v>
      </c>
      <c r="D2504" t="s">
        <v>10</v>
      </c>
      <c r="E2504" t="s">
        <v>11</v>
      </c>
      <c r="F2504" t="s">
        <v>12</v>
      </c>
      <c r="G2504" t="s">
        <v>13</v>
      </c>
      <c r="H2504" t="s">
        <v>13</v>
      </c>
      <c r="I2504">
        <v>63</v>
      </c>
      <c r="J2504">
        <f>(moras__2[[#This Row],[EDAD]]-AVERAGE(I:I))/ _xlfn.STDEV.P(I:I)</f>
        <v>1.4888407293160755</v>
      </c>
      <c r="K2504" t="str">
        <f>IF(ABS(moras__2[[#This Row],[Z-Score de edad]])&gt;1.96, "Atípico","Normal")</f>
        <v>Normal</v>
      </c>
      <c r="L2504">
        <f>(moras__2[[#This Row],[SALARIO]]-AVERAGE(C:C)) / _xlfn.STDEV.P(C:C)</f>
        <v>-7.2086273825856376E-2</v>
      </c>
      <c r="M2504" t="str">
        <f>IF(ABS(moras__2[[#This Row],[Z-Score de salario]])&gt;1.96, "Atípico", "Normal")</f>
        <v>Normal</v>
      </c>
      <c r="N2504" s="5">
        <f t="shared" si="117"/>
        <v>599078</v>
      </c>
      <c r="O2504" s="5">
        <f t="shared" si="118"/>
        <v>63</v>
      </c>
      <c r="P2504" s="5" t="str">
        <f t="shared" si="119"/>
        <v>ASALARIADO</v>
      </c>
      <c r="Q2504" s="5" t="e">
        <f ca="1">IF($H2504="SI", $O2504, _xludf.NA())</f>
        <v>#NAME?</v>
      </c>
      <c r="R2504" s="5">
        <f>IF($H2504="NO",$O2504, _xludf.NA())</f>
        <v>63</v>
      </c>
      <c r="S2504" s="5" t="e">
        <f ca="1">IF($H2504="SI",$N2504, _xludf.NA())</f>
        <v>#NAME?</v>
      </c>
      <c r="T2504" s="5">
        <f>IF($H2504="NO",$N2504, _xludf.NA())</f>
        <v>599078</v>
      </c>
    </row>
    <row r="2505" spans="1:20" x14ac:dyDescent="0.3">
      <c r="A2505">
        <v>2504</v>
      </c>
      <c r="B2505" t="s">
        <v>9</v>
      </c>
      <c r="C2505">
        <v>2425268.1</v>
      </c>
      <c r="D2505" t="s">
        <v>10</v>
      </c>
      <c r="E2505" t="s">
        <v>11</v>
      </c>
      <c r="F2505" t="s">
        <v>12</v>
      </c>
      <c r="G2505" t="s">
        <v>13</v>
      </c>
      <c r="H2505" t="s">
        <v>13</v>
      </c>
      <c r="I2505">
        <v>60</v>
      </c>
      <c r="J2505">
        <f>(moras__2[[#This Row],[EDAD]]-AVERAGE(I:I))/ _xlfn.STDEV.P(I:I)</f>
        <v>1.2770935505942189</v>
      </c>
      <c r="K2505" t="str">
        <f>IF(ABS(moras__2[[#This Row],[Z-Score de edad]])&gt;1.96, "Atípico","Normal")</f>
        <v>Normal</v>
      </c>
      <c r="L2505">
        <f>(moras__2[[#This Row],[SALARIO]]-AVERAGE(C:C)) / _xlfn.STDEV.P(C:C)</f>
        <v>2.1799080670096465</v>
      </c>
      <c r="M2505" t="str">
        <f>IF(ABS(moras__2[[#This Row],[Z-Score de salario]])&gt;1.96, "Atípico", "Normal")</f>
        <v>Atípico</v>
      </c>
      <c r="N2505" s="5">
        <f t="shared" si="117"/>
        <v>2425268.1</v>
      </c>
      <c r="O2505" s="5">
        <f t="shared" si="118"/>
        <v>60</v>
      </c>
      <c r="P2505" s="5" t="str">
        <f t="shared" si="119"/>
        <v>ASALARIADO</v>
      </c>
      <c r="Q2505" s="5" t="e">
        <f ca="1">IF($H2505="SI", $O2505, _xludf.NA())</f>
        <v>#NAME?</v>
      </c>
      <c r="R2505" s="5">
        <f>IF($H2505="NO",$O2505, _xludf.NA())</f>
        <v>60</v>
      </c>
      <c r="S2505" s="5" t="e">
        <f ca="1">IF($H2505="SI",$N2505, _xludf.NA())</f>
        <v>#NAME?</v>
      </c>
      <c r="T2505" s="5">
        <f>IF($H2505="NO",$N2505, _xludf.NA())</f>
        <v>2425268.1</v>
      </c>
    </row>
    <row r="2506" spans="1:20" x14ac:dyDescent="0.3">
      <c r="A2506">
        <v>2505</v>
      </c>
      <c r="B2506" t="s">
        <v>9</v>
      </c>
      <c r="C2506">
        <v>1756493.5</v>
      </c>
      <c r="D2506" t="s">
        <v>10</v>
      </c>
      <c r="E2506" t="s">
        <v>11</v>
      </c>
      <c r="F2506" t="s">
        <v>12</v>
      </c>
      <c r="G2506" t="s">
        <v>13</v>
      </c>
      <c r="H2506" t="s">
        <v>13</v>
      </c>
      <c r="I2506">
        <v>31</v>
      </c>
      <c r="J2506">
        <f>(moras__2[[#This Row],[EDAD]]-AVERAGE(I:I))/ _xlfn.STDEV.P(I:I)</f>
        <v>-0.769795843717061</v>
      </c>
      <c r="K2506" t="str">
        <f>IF(ABS(moras__2[[#This Row],[Z-Score de edad]])&gt;1.96, "Atípico","Normal")</f>
        <v>Normal</v>
      </c>
      <c r="L2506">
        <f>(moras__2[[#This Row],[SALARIO]]-AVERAGE(C:C)) / _xlfn.STDEV.P(C:C)</f>
        <v>1.355198408089402</v>
      </c>
      <c r="M2506" t="str">
        <f>IF(ABS(moras__2[[#This Row],[Z-Score de salario]])&gt;1.96, "Atípico", "Normal")</f>
        <v>Normal</v>
      </c>
      <c r="N2506" s="5">
        <f t="shared" si="117"/>
        <v>1756493.5</v>
      </c>
      <c r="O2506" s="5">
        <f t="shared" si="118"/>
        <v>31</v>
      </c>
      <c r="P2506" s="5" t="str">
        <f t="shared" si="119"/>
        <v>ASALARIADO</v>
      </c>
      <c r="Q2506" s="5" t="e">
        <f ca="1">IF($H2506="SI", $O2506, _xludf.NA())</f>
        <v>#NAME?</v>
      </c>
      <c r="R2506" s="5">
        <f>IF($H2506="NO",$O2506, _xludf.NA())</f>
        <v>31</v>
      </c>
      <c r="S2506" s="5" t="e">
        <f ca="1">IF($H2506="SI",$N2506, _xludf.NA())</f>
        <v>#NAME?</v>
      </c>
      <c r="T2506" s="5">
        <f>IF($H2506="NO",$N2506, _xludf.NA())</f>
        <v>1756493.5</v>
      </c>
    </row>
    <row r="2507" spans="1:20" x14ac:dyDescent="0.3">
      <c r="A2507">
        <v>2506</v>
      </c>
      <c r="B2507" t="s">
        <v>15</v>
      </c>
      <c r="C2507">
        <v>1185569</v>
      </c>
      <c r="D2507" t="s">
        <v>10</v>
      </c>
      <c r="E2507" t="s">
        <v>16</v>
      </c>
      <c r="F2507" t="s">
        <v>12</v>
      </c>
      <c r="G2507" t="s">
        <v>13</v>
      </c>
      <c r="H2507" t="s">
        <v>13</v>
      </c>
      <c r="I2507">
        <v>42</v>
      </c>
      <c r="J2507">
        <f>(moras__2[[#This Row],[EDAD]]-AVERAGE(I:I))/ _xlfn.STDEV.P(I:I)</f>
        <v>6.6104782630796582E-3</v>
      </c>
      <c r="K2507" t="str">
        <f>IF(ABS(moras__2[[#This Row],[Z-Score de edad]])&gt;1.96, "Atípico","Normal")</f>
        <v>Normal</v>
      </c>
      <c r="L2507">
        <f>(moras__2[[#This Row],[SALARIO]]-AVERAGE(C:C)) / _xlfn.STDEV.P(C:C)</f>
        <v>0.65115410128676465</v>
      </c>
      <c r="M2507" t="str">
        <f>IF(ABS(moras__2[[#This Row],[Z-Score de salario]])&gt;1.96, "Atípico", "Normal")</f>
        <v>Normal</v>
      </c>
      <c r="N2507" s="5">
        <f t="shared" si="117"/>
        <v>1185569</v>
      </c>
      <c r="O2507" s="5">
        <f t="shared" si="118"/>
        <v>42</v>
      </c>
      <c r="P2507" s="5" t="str">
        <f t="shared" si="119"/>
        <v>ASALARIADO</v>
      </c>
      <c r="Q2507" s="5" t="e">
        <f ca="1">IF($H2507="SI", $O2507, _xludf.NA())</f>
        <v>#NAME?</v>
      </c>
      <c r="R2507" s="5">
        <f>IF($H2507="NO",$O2507, _xludf.NA())</f>
        <v>42</v>
      </c>
      <c r="S2507" s="5" t="e">
        <f ca="1">IF($H2507="SI",$N2507, _xludf.NA())</f>
        <v>#NAME?</v>
      </c>
      <c r="T2507" s="5">
        <f>IF($H2507="NO",$N2507, _xludf.NA())</f>
        <v>1185569</v>
      </c>
    </row>
    <row r="2508" spans="1:20" x14ac:dyDescent="0.3">
      <c r="A2508">
        <v>2507</v>
      </c>
      <c r="B2508" t="s">
        <v>9</v>
      </c>
      <c r="C2508">
        <v>1031332.08</v>
      </c>
      <c r="D2508" t="s">
        <v>10</v>
      </c>
      <c r="E2508" t="s">
        <v>16</v>
      </c>
      <c r="F2508" t="s">
        <v>12</v>
      </c>
      <c r="G2508" t="s">
        <v>13</v>
      </c>
      <c r="H2508" t="s">
        <v>13</v>
      </c>
      <c r="I2508">
        <v>29</v>
      </c>
      <c r="J2508">
        <f>(moras__2[[#This Row],[EDAD]]-AVERAGE(I:I))/ _xlfn.STDEV.P(I:I)</f>
        <v>-0.91096062953163204</v>
      </c>
      <c r="K2508" t="str">
        <f>IF(ABS(moras__2[[#This Row],[Z-Score de edad]])&gt;1.96, "Atípico","Normal")</f>
        <v>Normal</v>
      </c>
      <c r="L2508">
        <f>(moras__2[[#This Row],[SALARIO]]-AVERAGE(C:C)) / _xlfn.STDEV.P(C:C)</f>
        <v>0.46095447694979208</v>
      </c>
      <c r="M2508" t="str">
        <f>IF(ABS(moras__2[[#This Row],[Z-Score de salario]])&gt;1.96, "Atípico", "Normal")</f>
        <v>Normal</v>
      </c>
      <c r="N2508" s="5">
        <f t="shared" si="117"/>
        <v>1031332.08</v>
      </c>
      <c r="O2508" s="5">
        <f t="shared" si="118"/>
        <v>29</v>
      </c>
      <c r="P2508" s="5" t="str">
        <f t="shared" si="119"/>
        <v>ASALARIADO</v>
      </c>
      <c r="Q2508" s="5" t="e">
        <f ca="1">IF($H2508="SI", $O2508, _xludf.NA())</f>
        <v>#NAME?</v>
      </c>
      <c r="R2508" s="5">
        <f>IF($H2508="NO",$O2508, _xludf.NA())</f>
        <v>29</v>
      </c>
      <c r="S2508" s="5" t="e">
        <f ca="1">IF($H2508="SI",$N2508, _xludf.NA())</f>
        <v>#NAME?</v>
      </c>
      <c r="T2508" s="5">
        <f>IF($H2508="NO",$N2508, _xludf.NA())</f>
        <v>1031332.08</v>
      </c>
    </row>
    <row r="2509" spans="1:20" x14ac:dyDescent="0.3">
      <c r="A2509">
        <v>2508</v>
      </c>
      <c r="B2509" t="s">
        <v>9</v>
      </c>
      <c r="C2509">
        <v>276773.19</v>
      </c>
      <c r="D2509" t="s">
        <v>10</v>
      </c>
      <c r="E2509" t="s">
        <v>16</v>
      </c>
      <c r="F2509" t="s">
        <v>12</v>
      </c>
      <c r="G2509" t="s">
        <v>13</v>
      </c>
      <c r="H2509" t="s">
        <v>13</v>
      </c>
      <c r="I2509">
        <v>47</v>
      </c>
      <c r="J2509">
        <f>(moras__2[[#This Row],[EDAD]]-AVERAGE(I:I))/ _xlfn.STDEV.P(I:I)</f>
        <v>0.35952244279950724</v>
      </c>
      <c r="K2509" t="str">
        <f>IF(ABS(moras__2[[#This Row],[Z-Score de edad]])&gt;1.96, "Atípico","Normal")</f>
        <v>Normal</v>
      </c>
      <c r="L2509">
        <f>(moras__2[[#This Row],[SALARIO]]-AVERAGE(C:C)) / _xlfn.STDEV.P(C:C)</f>
        <v>-0.4695413953622517</v>
      </c>
      <c r="M2509" t="str">
        <f>IF(ABS(moras__2[[#This Row],[Z-Score de salario]])&gt;1.96, "Atípico", "Normal")</f>
        <v>Normal</v>
      </c>
      <c r="N2509" s="5">
        <f t="shared" si="117"/>
        <v>276773.19</v>
      </c>
      <c r="O2509" s="5">
        <f t="shared" si="118"/>
        <v>47</v>
      </c>
      <c r="P2509" s="5" t="str">
        <f t="shared" si="119"/>
        <v>ASALARIADO</v>
      </c>
      <c r="Q2509" s="5" t="e">
        <f ca="1">IF($H2509="SI", $O2509, _xludf.NA())</f>
        <v>#NAME?</v>
      </c>
      <c r="R2509" s="5">
        <f>IF($H2509="NO",$O2509, _xludf.NA())</f>
        <v>47</v>
      </c>
      <c r="S2509" s="5" t="e">
        <f ca="1">IF($H2509="SI",$N2509, _xludf.NA())</f>
        <v>#NAME?</v>
      </c>
      <c r="T2509" s="5">
        <f>IF($H2509="NO",$N2509, _xludf.NA())</f>
        <v>276773.19</v>
      </c>
    </row>
    <row r="2510" spans="1:20" x14ac:dyDescent="0.3">
      <c r="A2510">
        <v>2509</v>
      </c>
      <c r="B2510" t="s">
        <v>15</v>
      </c>
      <c r="C2510">
        <v>193077.5</v>
      </c>
      <c r="D2510" t="s">
        <v>10</v>
      </c>
      <c r="E2510" t="s">
        <v>16</v>
      </c>
      <c r="F2510" t="s">
        <v>12</v>
      </c>
      <c r="G2510" t="s">
        <v>13</v>
      </c>
      <c r="H2510" t="s">
        <v>13</v>
      </c>
      <c r="I2510">
        <v>52</v>
      </c>
      <c r="J2510">
        <f>(moras__2[[#This Row],[EDAD]]-AVERAGE(I:I))/ _xlfn.STDEV.P(I:I)</f>
        <v>0.71243440733593477</v>
      </c>
      <c r="K2510" t="str">
        <f>IF(ABS(moras__2[[#This Row],[Z-Score de edad]])&gt;1.96, "Atípico","Normal")</f>
        <v>Normal</v>
      </c>
      <c r="L2510">
        <f>(moras__2[[#This Row],[SALARIO]]-AVERAGE(C:C)) / _xlfn.STDEV.P(C:C)</f>
        <v>-0.57275201961890632</v>
      </c>
      <c r="M2510" t="str">
        <f>IF(ABS(moras__2[[#This Row],[Z-Score de salario]])&gt;1.96, "Atípico", "Normal")</f>
        <v>Normal</v>
      </c>
      <c r="N2510" s="5">
        <f t="shared" si="117"/>
        <v>193077.5</v>
      </c>
      <c r="O2510" s="5">
        <f t="shared" si="118"/>
        <v>52</v>
      </c>
      <c r="P2510" s="5" t="str">
        <f t="shared" si="119"/>
        <v>ASALARIADO</v>
      </c>
      <c r="Q2510" s="5" t="e">
        <f ca="1">IF($H2510="SI", $O2510, _xludf.NA())</f>
        <v>#NAME?</v>
      </c>
      <c r="R2510" s="5">
        <f>IF($H2510="NO",$O2510, _xludf.NA())</f>
        <v>52</v>
      </c>
      <c r="S2510" s="5" t="e">
        <f ca="1">IF($H2510="SI",$N2510, _xludf.NA())</f>
        <v>#NAME?</v>
      </c>
      <c r="T2510" s="5">
        <f>IF($H2510="NO",$N2510, _xludf.NA())</f>
        <v>193077.5</v>
      </c>
    </row>
    <row r="2511" spans="1:20" x14ac:dyDescent="0.3">
      <c r="A2511">
        <v>2510</v>
      </c>
      <c r="B2511" t="s">
        <v>9</v>
      </c>
      <c r="C2511">
        <v>246175</v>
      </c>
      <c r="D2511" t="s">
        <v>10</v>
      </c>
      <c r="E2511" t="s">
        <v>16</v>
      </c>
      <c r="F2511" t="s">
        <v>12</v>
      </c>
      <c r="G2511" t="s">
        <v>13</v>
      </c>
      <c r="H2511" t="s">
        <v>13</v>
      </c>
      <c r="I2511">
        <v>54</v>
      </c>
      <c r="J2511">
        <f>(moras__2[[#This Row],[EDAD]]-AVERAGE(I:I))/ _xlfn.STDEV.P(I:I)</f>
        <v>0.85359919315050581</v>
      </c>
      <c r="K2511" t="str">
        <f>IF(ABS(moras__2[[#This Row],[Z-Score de edad]])&gt;1.96, "Atípico","Normal")</f>
        <v>Normal</v>
      </c>
      <c r="L2511">
        <f>(moras__2[[#This Row],[SALARIO]]-AVERAGE(C:C)) / _xlfn.STDEV.P(C:C)</f>
        <v>-0.50727402282519185</v>
      </c>
      <c r="M2511" t="str">
        <f>IF(ABS(moras__2[[#This Row],[Z-Score de salario]])&gt;1.96, "Atípico", "Normal")</f>
        <v>Normal</v>
      </c>
      <c r="N2511" s="5">
        <f t="shared" si="117"/>
        <v>246175</v>
      </c>
      <c r="O2511" s="5">
        <f t="shared" si="118"/>
        <v>54</v>
      </c>
      <c r="P2511" s="5" t="str">
        <f t="shared" si="119"/>
        <v>ASALARIADO</v>
      </c>
      <c r="Q2511" s="5" t="e">
        <f ca="1">IF($H2511="SI", $O2511, _xludf.NA())</f>
        <v>#NAME?</v>
      </c>
      <c r="R2511" s="5">
        <f>IF($H2511="NO",$O2511, _xludf.NA())</f>
        <v>54</v>
      </c>
      <c r="S2511" s="5" t="e">
        <f ca="1">IF($H2511="SI",$N2511, _xludf.NA())</f>
        <v>#NAME?</v>
      </c>
      <c r="T2511" s="5">
        <f>IF($H2511="NO",$N2511, _xludf.NA())</f>
        <v>246175</v>
      </c>
    </row>
    <row r="2512" spans="1:20" x14ac:dyDescent="0.3">
      <c r="A2512">
        <v>2511</v>
      </c>
      <c r="B2512" t="s">
        <v>9</v>
      </c>
      <c r="C2512">
        <v>394755.25</v>
      </c>
      <c r="D2512" t="s">
        <v>10</v>
      </c>
      <c r="E2512" t="s">
        <v>16</v>
      </c>
      <c r="F2512" t="s">
        <v>12</v>
      </c>
      <c r="G2512" t="s">
        <v>13</v>
      </c>
      <c r="H2512" t="s">
        <v>13</v>
      </c>
      <c r="I2512">
        <v>37</v>
      </c>
      <c r="J2512">
        <f>(moras__2[[#This Row],[EDAD]]-AVERAGE(I:I))/ _xlfn.STDEV.P(I:I)</f>
        <v>-0.34630148627334789</v>
      </c>
      <c r="K2512" t="str">
        <f>IF(ABS(moras__2[[#This Row],[Z-Score de edad]])&gt;1.96, "Atípico","Normal")</f>
        <v>Normal</v>
      </c>
      <c r="L2512">
        <f>(moras__2[[#This Row],[SALARIO]]-AVERAGE(C:C)) / _xlfn.STDEV.P(C:C)</f>
        <v>-0.32405000788834376</v>
      </c>
      <c r="M2512" t="str">
        <f>IF(ABS(moras__2[[#This Row],[Z-Score de salario]])&gt;1.96, "Atípico", "Normal")</f>
        <v>Normal</v>
      </c>
      <c r="N2512" s="5">
        <f t="shared" si="117"/>
        <v>394755.25</v>
      </c>
      <c r="O2512" s="5">
        <f t="shared" si="118"/>
        <v>37</v>
      </c>
      <c r="P2512" s="5" t="str">
        <f t="shared" si="119"/>
        <v>ASALARIADO</v>
      </c>
      <c r="Q2512" s="5" t="e">
        <f ca="1">IF($H2512="SI", $O2512, _xludf.NA())</f>
        <v>#NAME?</v>
      </c>
      <c r="R2512" s="5">
        <f>IF($H2512="NO",$O2512, _xludf.NA())</f>
        <v>37</v>
      </c>
      <c r="S2512" s="5" t="e">
        <f ca="1">IF($H2512="SI",$N2512, _xludf.NA())</f>
        <v>#NAME?</v>
      </c>
      <c r="T2512" s="5">
        <f>IF($H2512="NO",$N2512, _xludf.NA())</f>
        <v>394755.25</v>
      </c>
    </row>
    <row r="2513" spans="1:20" x14ac:dyDescent="0.3">
      <c r="A2513">
        <v>2512</v>
      </c>
      <c r="B2513" t="s">
        <v>15</v>
      </c>
      <c r="C2513">
        <v>500000</v>
      </c>
      <c r="D2513" t="s">
        <v>10</v>
      </c>
      <c r="E2513" t="s">
        <v>16</v>
      </c>
      <c r="F2513" t="s">
        <v>12</v>
      </c>
      <c r="G2513" t="s">
        <v>13</v>
      </c>
      <c r="H2513" t="s">
        <v>13</v>
      </c>
      <c r="I2513">
        <v>40</v>
      </c>
      <c r="J2513">
        <f>(moras__2[[#This Row],[EDAD]]-AVERAGE(I:I))/ _xlfn.STDEV.P(I:I)</f>
        <v>-0.13455430755149136</v>
      </c>
      <c r="K2513" t="str">
        <f>IF(ABS(moras__2[[#This Row],[Z-Score de edad]])&gt;1.96, "Atípico","Normal")</f>
        <v>Normal</v>
      </c>
      <c r="L2513">
        <f>(moras__2[[#This Row],[SALARIO]]-AVERAGE(C:C)) / _xlfn.STDEV.P(C:C)</f>
        <v>-0.19426582966798911</v>
      </c>
      <c r="M2513" t="str">
        <f>IF(ABS(moras__2[[#This Row],[Z-Score de salario]])&gt;1.96, "Atípico", "Normal")</f>
        <v>Normal</v>
      </c>
      <c r="N2513" s="5">
        <f t="shared" si="117"/>
        <v>500000</v>
      </c>
      <c r="O2513" s="5">
        <f t="shared" si="118"/>
        <v>40</v>
      </c>
      <c r="P2513" s="5" t="str">
        <f t="shared" si="119"/>
        <v>ASALARIADO</v>
      </c>
      <c r="Q2513" s="5" t="e">
        <f ca="1">IF($H2513="SI", $O2513, _xludf.NA())</f>
        <v>#NAME?</v>
      </c>
      <c r="R2513" s="5">
        <f>IF($H2513="NO",$O2513, _xludf.NA())</f>
        <v>40</v>
      </c>
      <c r="S2513" s="5" t="e">
        <f ca="1">IF($H2513="SI",$N2513, _xludf.NA())</f>
        <v>#NAME?</v>
      </c>
      <c r="T2513" s="5">
        <f>IF($H2513="NO",$N2513, _xludf.NA())</f>
        <v>500000</v>
      </c>
    </row>
    <row r="2514" spans="1:20" x14ac:dyDescent="0.3">
      <c r="A2514">
        <v>2513</v>
      </c>
      <c r="B2514" t="s">
        <v>9</v>
      </c>
      <c r="C2514">
        <v>352881</v>
      </c>
      <c r="D2514" t="s">
        <v>18</v>
      </c>
      <c r="E2514" t="s">
        <v>16</v>
      </c>
      <c r="F2514" t="s">
        <v>12</v>
      </c>
      <c r="G2514" t="s">
        <v>13</v>
      </c>
      <c r="H2514" t="s">
        <v>12</v>
      </c>
      <c r="I2514">
        <v>35</v>
      </c>
      <c r="J2514">
        <f>(moras__2[[#This Row],[EDAD]]-AVERAGE(I:I))/ _xlfn.STDEV.P(I:I)</f>
        <v>-0.48746627208791893</v>
      </c>
      <c r="K2514" t="str">
        <f>IF(ABS(moras__2[[#This Row],[Z-Score de edad]])&gt;1.96, "Atípico","Normal")</f>
        <v>Normal</v>
      </c>
      <c r="L2514">
        <f>(moras__2[[#This Row],[SALARIO]]-AVERAGE(C:C)) / _xlfn.STDEV.P(C:C)</f>
        <v>-0.37568788174754991</v>
      </c>
      <c r="M2514" t="str">
        <f>IF(ABS(moras__2[[#This Row],[Z-Score de salario]])&gt;1.96, "Atípico", "Normal")</f>
        <v>Normal</v>
      </c>
      <c r="N2514" s="5">
        <f t="shared" si="117"/>
        <v>352881</v>
      </c>
      <c r="O2514" s="5">
        <f t="shared" si="118"/>
        <v>35</v>
      </c>
      <c r="P2514" s="5" t="str">
        <f t="shared" si="119"/>
        <v>TRABAJADOR INDEPENDIENTE</v>
      </c>
      <c r="Q2514" s="5">
        <f>IF($H2514="SI", $O2514, _xludf.NA())</f>
        <v>35</v>
      </c>
      <c r="R2514" s="5" t="e">
        <f ca="1">IF($H2514="NO",$O2514, _xludf.NA())</f>
        <v>#NAME?</v>
      </c>
      <c r="S2514" s="5">
        <f>IF($H2514="SI",$N2514, _xludf.NA())</f>
        <v>352881</v>
      </c>
      <c r="T2514" s="5" t="e">
        <f ca="1">IF($H2514="NO",$N2514, _xludf.NA())</f>
        <v>#NAME?</v>
      </c>
    </row>
    <row r="2515" spans="1:20" x14ac:dyDescent="0.3">
      <c r="A2515">
        <v>2514</v>
      </c>
      <c r="B2515" t="s">
        <v>9</v>
      </c>
      <c r="C2515">
        <v>639148</v>
      </c>
      <c r="D2515" t="s">
        <v>18</v>
      </c>
      <c r="E2515" t="s">
        <v>16</v>
      </c>
      <c r="F2515" t="s">
        <v>12</v>
      </c>
      <c r="G2515" t="s">
        <v>13</v>
      </c>
      <c r="H2515" t="s">
        <v>12</v>
      </c>
      <c r="I2515">
        <v>38</v>
      </c>
      <c r="J2515">
        <f>(moras__2[[#This Row],[EDAD]]-AVERAGE(I:I))/ _xlfn.STDEV.P(I:I)</f>
        <v>-0.27571909336606237</v>
      </c>
      <c r="K2515" t="str">
        <f>IF(ABS(moras__2[[#This Row],[Z-Score de edad]])&gt;1.96, "Atípico","Normal")</f>
        <v>Normal</v>
      </c>
      <c r="L2515">
        <f>(moras__2[[#This Row],[SALARIO]]-AVERAGE(C:C)) / _xlfn.STDEV.P(C:C)</f>
        <v>-2.2673338536546354E-2</v>
      </c>
      <c r="M2515" t="str">
        <f>IF(ABS(moras__2[[#This Row],[Z-Score de salario]])&gt;1.96, "Atípico", "Normal")</f>
        <v>Normal</v>
      </c>
      <c r="N2515" s="5">
        <f t="shared" si="117"/>
        <v>639148</v>
      </c>
      <c r="O2515" s="5">
        <f t="shared" si="118"/>
        <v>38</v>
      </c>
      <c r="P2515" s="5" t="str">
        <f t="shared" si="119"/>
        <v>TRABAJADOR INDEPENDIENTE</v>
      </c>
      <c r="Q2515" s="5">
        <f>IF($H2515="SI", $O2515, _xludf.NA())</f>
        <v>38</v>
      </c>
      <c r="R2515" s="5" t="e">
        <f ca="1">IF($H2515="NO",$O2515, _xludf.NA())</f>
        <v>#NAME?</v>
      </c>
      <c r="S2515" s="5">
        <f>IF($H2515="SI",$N2515, _xludf.NA())</f>
        <v>639148</v>
      </c>
      <c r="T2515" s="5" t="e">
        <f ca="1">IF($H2515="NO",$N2515, _xludf.NA())</f>
        <v>#NAME?</v>
      </c>
    </row>
    <row r="2516" spans="1:20" x14ac:dyDescent="0.3">
      <c r="A2516">
        <v>2515</v>
      </c>
      <c r="B2516" t="s">
        <v>9</v>
      </c>
      <c r="C2516">
        <v>347135</v>
      </c>
      <c r="D2516" t="s">
        <v>18</v>
      </c>
      <c r="E2516" t="s">
        <v>16</v>
      </c>
      <c r="F2516" t="s">
        <v>12</v>
      </c>
      <c r="G2516" t="s">
        <v>12</v>
      </c>
      <c r="H2516" t="s">
        <v>12</v>
      </c>
      <c r="I2516">
        <v>44</v>
      </c>
      <c r="J2516">
        <f>(moras__2[[#This Row],[EDAD]]-AVERAGE(I:I))/ _xlfn.STDEV.P(I:I)</f>
        <v>0.14777526407765068</v>
      </c>
      <c r="K2516" t="str">
        <f>IF(ABS(moras__2[[#This Row],[Z-Score de edad]])&gt;1.96, "Atípico","Normal")</f>
        <v>Normal</v>
      </c>
      <c r="L2516">
        <f>(moras__2[[#This Row],[SALARIO]]-AVERAGE(C:C)) / _xlfn.STDEV.P(C:C)</f>
        <v>-0.38277364980775391</v>
      </c>
      <c r="M2516" t="str">
        <f>IF(ABS(moras__2[[#This Row],[Z-Score de salario]])&gt;1.96, "Atípico", "Normal")</f>
        <v>Normal</v>
      </c>
      <c r="N2516" s="5">
        <f t="shared" si="117"/>
        <v>347135</v>
      </c>
      <c r="O2516" s="5">
        <f t="shared" si="118"/>
        <v>44</v>
      </c>
      <c r="P2516" s="5" t="str">
        <f t="shared" si="119"/>
        <v>TRABAJADOR INDEPENDIENTE</v>
      </c>
      <c r="Q2516" s="5">
        <f>IF($H2516="SI", $O2516, _xludf.NA())</f>
        <v>44</v>
      </c>
      <c r="R2516" s="5" t="e">
        <f ca="1">IF($H2516="NO",$O2516, _xludf.NA())</f>
        <v>#NAME?</v>
      </c>
      <c r="S2516" s="5">
        <f>IF($H2516="SI",$N2516, _xludf.NA())</f>
        <v>347135</v>
      </c>
      <c r="T2516" s="5" t="e">
        <f ca="1">IF($H2516="NO",$N2516, _xludf.NA())</f>
        <v>#NAME?</v>
      </c>
    </row>
    <row r="2517" spans="1:20" x14ac:dyDescent="0.3">
      <c r="A2517">
        <v>2516</v>
      </c>
      <c r="B2517" t="s">
        <v>9</v>
      </c>
      <c r="C2517">
        <v>447789.6</v>
      </c>
      <c r="D2517" t="s">
        <v>10</v>
      </c>
      <c r="E2517" t="s">
        <v>11</v>
      </c>
      <c r="F2517" t="s">
        <v>12</v>
      </c>
      <c r="G2517" t="s">
        <v>13</v>
      </c>
      <c r="H2517" t="s">
        <v>13</v>
      </c>
      <c r="I2517">
        <v>31</v>
      </c>
      <c r="J2517">
        <f>(moras__2[[#This Row],[EDAD]]-AVERAGE(I:I))/ _xlfn.STDEV.P(I:I)</f>
        <v>-0.769795843717061</v>
      </c>
      <c r="K2517" t="str">
        <f>IF(ABS(moras__2[[#This Row],[Z-Score de edad]])&gt;1.96, "Atípico","Normal")</f>
        <v>Normal</v>
      </c>
      <c r="L2517">
        <f>(moras__2[[#This Row],[SALARIO]]-AVERAGE(C:C)) / _xlfn.STDEV.P(C:C)</f>
        <v>-0.25864988548603235</v>
      </c>
      <c r="M2517" t="str">
        <f>IF(ABS(moras__2[[#This Row],[Z-Score de salario]])&gt;1.96, "Atípico", "Normal")</f>
        <v>Normal</v>
      </c>
      <c r="N2517" s="5">
        <f t="shared" si="117"/>
        <v>447789.6</v>
      </c>
      <c r="O2517" s="5">
        <f t="shared" si="118"/>
        <v>31</v>
      </c>
      <c r="P2517" s="5" t="str">
        <f t="shared" si="119"/>
        <v>ASALARIADO</v>
      </c>
      <c r="Q2517" s="5" t="e">
        <f ca="1">IF($H2517="SI", $O2517, _xludf.NA())</f>
        <v>#NAME?</v>
      </c>
      <c r="R2517" s="5">
        <f>IF($H2517="NO",$O2517, _xludf.NA())</f>
        <v>31</v>
      </c>
      <c r="S2517" s="5" t="e">
        <f ca="1">IF($H2517="SI",$N2517, _xludf.NA())</f>
        <v>#NAME?</v>
      </c>
      <c r="T2517" s="5">
        <f>IF($H2517="NO",$N2517, _xludf.NA())</f>
        <v>447789.6</v>
      </c>
    </row>
    <row r="2518" spans="1:20" x14ac:dyDescent="0.3">
      <c r="A2518">
        <v>2517</v>
      </c>
      <c r="B2518" t="s">
        <v>9</v>
      </c>
      <c r="C2518">
        <v>310124</v>
      </c>
      <c r="D2518" t="s">
        <v>18</v>
      </c>
      <c r="E2518" t="s">
        <v>16</v>
      </c>
      <c r="F2518" t="s">
        <v>12</v>
      </c>
      <c r="G2518" t="s">
        <v>12</v>
      </c>
      <c r="H2518" t="s">
        <v>12</v>
      </c>
      <c r="I2518">
        <v>41</v>
      </c>
      <c r="J2518">
        <f>(moras__2[[#This Row],[EDAD]]-AVERAGE(I:I))/ _xlfn.STDEV.P(I:I)</f>
        <v>-6.397191464420586E-2</v>
      </c>
      <c r="K2518" t="str">
        <f>IF(ABS(moras__2[[#This Row],[Z-Score de edad]])&gt;1.96, "Atípico","Normal")</f>
        <v>Normal</v>
      </c>
      <c r="L2518">
        <f>(moras__2[[#This Row],[SALARIO]]-AVERAGE(C:C)) / _xlfn.STDEV.P(C:C)</f>
        <v>-0.42841433231318576</v>
      </c>
      <c r="M2518" t="str">
        <f>IF(ABS(moras__2[[#This Row],[Z-Score de salario]])&gt;1.96, "Atípico", "Normal")</f>
        <v>Normal</v>
      </c>
      <c r="N2518" s="5">
        <f t="shared" si="117"/>
        <v>310124</v>
      </c>
      <c r="O2518" s="5">
        <f t="shared" si="118"/>
        <v>41</v>
      </c>
      <c r="P2518" s="5" t="str">
        <f t="shared" si="119"/>
        <v>TRABAJADOR INDEPENDIENTE</v>
      </c>
      <c r="Q2518" s="5">
        <f>IF($H2518="SI", $O2518, _xludf.NA())</f>
        <v>41</v>
      </c>
      <c r="R2518" s="5" t="e">
        <f ca="1">IF($H2518="NO",$O2518, _xludf.NA())</f>
        <v>#NAME?</v>
      </c>
      <c r="S2518" s="5">
        <f>IF($H2518="SI",$N2518, _xludf.NA())</f>
        <v>310124</v>
      </c>
      <c r="T2518" s="5" t="e">
        <f ca="1">IF($H2518="NO",$N2518, _xludf.NA())</f>
        <v>#NAME?</v>
      </c>
    </row>
    <row r="2519" spans="1:20" x14ac:dyDescent="0.3">
      <c r="A2519">
        <v>2518</v>
      </c>
      <c r="B2519" t="s">
        <v>15</v>
      </c>
      <c r="C2519">
        <v>1110079.17</v>
      </c>
      <c r="D2519" t="s">
        <v>10</v>
      </c>
      <c r="E2519" t="s">
        <v>16</v>
      </c>
      <c r="F2519" t="s">
        <v>12</v>
      </c>
      <c r="G2519" t="s">
        <v>13</v>
      </c>
      <c r="H2519" t="s">
        <v>13</v>
      </c>
      <c r="I2519">
        <v>24</v>
      </c>
      <c r="J2519">
        <f>(moras__2[[#This Row],[EDAD]]-AVERAGE(I:I))/ _xlfn.STDEV.P(I:I)</f>
        <v>-1.2638725940680595</v>
      </c>
      <c r="K2519" t="str">
        <f>IF(ABS(moras__2[[#This Row],[Z-Score de edad]])&gt;1.96, "Atípico","Normal")</f>
        <v>Normal</v>
      </c>
      <c r="L2519">
        <f>(moras__2[[#This Row],[SALARIO]]-AVERAGE(C:C)) / _xlfn.STDEV.P(C:C)</f>
        <v>0.55806265919065734</v>
      </c>
      <c r="M2519" t="str">
        <f>IF(ABS(moras__2[[#This Row],[Z-Score de salario]])&gt;1.96, "Atípico", "Normal")</f>
        <v>Normal</v>
      </c>
      <c r="N2519" s="5">
        <f t="shared" si="117"/>
        <v>1110079.17</v>
      </c>
      <c r="O2519" s="5">
        <f t="shared" si="118"/>
        <v>24</v>
      </c>
      <c r="P2519" s="5" t="str">
        <f t="shared" si="119"/>
        <v>ASALARIADO</v>
      </c>
      <c r="Q2519" s="5" t="e">
        <f ca="1">IF($H2519="SI", $O2519, _xludf.NA())</f>
        <v>#NAME?</v>
      </c>
      <c r="R2519" s="5">
        <f>IF($H2519="NO",$O2519, _xludf.NA())</f>
        <v>24</v>
      </c>
      <c r="S2519" s="5" t="e">
        <f ca="1">IF($H2519="SI",$N2519, _xludf.NA())</f>
        <v>#NAME?</v>
      </c>
      <c r="T2519" s="5">
        <f>IF($H2519="NO",$N2519, _xludf.NA())</f>
        <v>1110079.17</v>
      </c>
    </row>
    <row r="2520" spans="1:20" x14ac:dyDescent="0.3">
      <c r="A2520">
        <v>2519</v>
      </c>
      <c r="B2520" t="s">
        <v>9</v>
      </c>
      <c r="C2520">
        <v>347500</v>
      </c>
      <c r="D2520" t="s">
        <v>10</v>
      </c>
      <c r="E2520" t="s">
        <v>16</v>
      </c>
      <c r="F2520" t="s">
        <v>12</v>
      </c>
      <c r="G2520" t="s">
        <v>13</v>
      </c>
      <c r="H2520" t="s">
        <v>13</v>
      </c>
      <c r="I2520">
        <v>42</v>
      </c>
      <c r="J2520">
        <f>(moras__2[[#This Row],[EDAD]]-AVERAGE(I:I))/ _xlfn.STDEV.P(I:I)</f>
        <v>6.6104782630796582E-3</v>
      </c>
      <c r="K2520" t="str">
        <f>IF(ABS(moras__2[[#This Row],[Z-Score de edad]])&gt;1.96, "Atípico","Normal")</f>
        <v>Normal</v>
      </c>
      <c r="L2520">
        <f>(moras__2[[#This Row],[SALARIO]]-AVERAGE(C:C)) / _xlfn.STDEV.P(C:C)</f>
        <v>-0.38232354445760175</v>
      </c>
      <c r="M2520" t="str">
        <f>IF(ABS(moras__2[[#This Row],[Z-Score de salario]])&gt;1.96, "Atípico", "Normal")</f>
        <v>Normal</v>
      </c>
      <c r="N2520" s="5">
        <f t="shared" si="117"/>
        <v>347500</v>
      </c>
      <c r="O2520" s="5">
        <f t="shared" si="118"/>
        <v>42</v>
      </c>
      <c r="P2520" s="5" t="str">
        <f t="shared" si="119"/>
        <v>ASALARIADO</v>
      </c>
      <c r="Q2520" s="5" t="e">
        <f ca="1">IF($H2520="SI", $O2520, _xludf.NA())</f>
        <v>#NAME?</v>
      </c>
      <c r="R2520" s="5">
        <f>IF($H2520="NO",$O2520, _xludf.NA())</f>
        <v>42</v>
      </c>
      <c r="S2520" s="5" t="e">
        <f ca="1">IF($H2520="SI",$N2520, _xludf.NA())</f>
        <v>#NAME?</v>
      </c>
      <c r="T2520" s="5">
        <f>IF($H2520="NO",$N2520, _xludf.NA())</f>
        <v>347500</v>
      </c>
    </row>
    <row r="2521" spans="1:20" x14ac:dyDescent="0.3">
      <c r="A2521">
        <v>2520</v>
      </c>
      <c r="B2521" t="s">
        <v>15</v>
      </c>
      <c r="C2521">
        <v>1341415.6399999999</v>
      </c>
      <c r="D2521" t="s">
        <v>10</v>
      </c>
      <c r="E2521" t="s">
        <v>16</v>
      </c>
      <c r="F2521" t="s">
        <v>12</v>
      </c>
      <c r="G2521" t="s">
        <v>13</v>
      </c>
      <c r="H2521" t="s">
        <v>13</v>
      </c>
      <c r="I2521">
        <v>38</v>
      </c>
      <c r="J2521">
        <f>(moras__2[[#This Row],[EDAD]]-AVERAGE(I:I))/ _xlfn.STDEV.P(I:I)</f>
        <v>-0.27571909336606237</v>
      </c>
      <c r="K2521" t="str">
        <f>IF(ABS(moras__2[[#This Row],[Z-Score de edad]])&gt;1.96, "Atípico","Normal")</f>
        <v>Normal</v>
      </c>
      <c r="L2521">
        <f>(moras__2[[#This Row],[SALARIO]]-AVERAGE(C:C)) / _xlfn.STDEV.P(C:C)</f>
        <v>0.84333877653948208</v>
      </c>
      <c r="M2521" t="str">
        <f>IF(ABS(moras__2[[#This Row],[Z-Score de salario]])&gt;1.96, "Atípico", "Normal")</f>
        <v>Normal</v>
      </c>
      <c r="N2521" s="5">
        <f t="shared" si="117"/>
        <v>1341415.6399999999</v>
      </c>
      <c r="O2521" s="5">
        <f t="shared" si="118"/>
        <v>38</v>
      </c>
      <c r="P2521" s="5" t="str">
        <f t="shared" si="119"/>
        <v>ASALARIADO</v>
      </c>
      <c r="Q2521" s="5" t="e">
        <f ca="1">IF($H2521="SI", $O2521, _xludf.NA())</f>
        <v>#NAME?</v>
      </c>
      <c r="R2521" s="5">
        <f>IF($H2521="NO",$O2521, _xludf.NA())</f>
        <v>38</v>
      </c>
      <c r="S2521" s="5" t="e">
        <f ca="1">IF($H2521="SI",$N2521, _xludf.NA())</f>
        <v>#NAME?</v>
      </c>
      <c r="T2521" s="5">
        <f>IF($H2521="NO",$N2521, _xludf.NA())</f>
        <v>1341415.6399999999</v>
      </c>
    </row>
    <row r="2522" spans="1:20" x14ac:dyDescent="0.3">
      <c r="A2522">
        <v>2521</v>
      </c>
      <c r="B2522" t="s">
        <v>15</v>
      </c>
      <c r="C2522">
        <v>319575.36</v>
      </c>
      <c r="D2522" t="s">
        <v>10</v>
      </c>
      <c r="E2522" t="s">
        <v>16</v>
      </c>
      <c r="F2522" t="s">
        <v>12</v>
      </c>
      <c r="G2522" t="s">
        <v>13</v>
      </c>
      <c r="H2522" t="s">
        <v>13</v>
      </c>
      <c r="I2522">
        <v>64</v>
      </c>
      <c r="J2522">
        <f>(moras__2[[#This Row],[EDAD]]-AVERAGE(I:I))/ _xlfn.STDEV.P(I:I)</f>
        <v>1.559423122223361</v>
      </c>
      <c r="K2522" t="str">
        <f>IF(ABS(moras__2[[#This Row],[Z-Score de edad]])&gt;1.96, "Atípico","Normal")</f>
        <v>Normal</v>
      </c>
      <c r="L2522">
        <f>(moras__2[[#This Row],[SALARIO]]-AVERAGE(C:C)) / _xlfn.STDEV.P(C:C)</f>
        <v>-0.41675924271807785</v>
      </c>
      <c r="M2522" t="str">
        <f>IF(ABS(moras__2[[#This Row],[Z-Score de salario]])&gt;1.96, "Atípico", "Normal")</f>
        <v>Normal</v>
      </c>
      <c r="N2522" s="5">
        <f t="shared" si="117"/>
        <v>319575.36</v>
      </c>
      <c r="O2522" s="5">
        <f t="shared" si="118"/>
        <v>64</v>
      </c>
      <c r="P2522" s="5" t="str">
        <f t="shared" si="119"/>
        <v>ASALARIADO</v>
      </c>
      <c r="Q2522" s="5" t="e">
        <f ca="1">IF($H2522="SI", $O2522, _xludf.NA())</f>
        <v>#NAME?</v>
      </c>
      <c r="R2522" s="5">
        <f>IF($H2522="NO",$O2522, _xludf.NA())</f>
        <v>64</v>
      </c>
      <c r="S2522" s="5" t="e">
        <f ca="1">IF($H2522="SI",$N2522, _xludf.NA())</f>
        <v>#NAME?</v>
      </c>
      <c r="T2522" s="5">
        <f>IF($H2522="NO",$N2522, _xludf.NA())</f>
        <v>319575.36</v>
      </c>
    </row>
    <row r="2523" spans="1:20" x14ac:dyDescent="0.3">
      <c r="A2523">
        <v>2522</v>
      </c>
      <c r="B2523" t="s">
        <v>9</v>
      </c>
      <c r="C2523">
        <v>594092</v>
      </c>
      <c r="D2523" t="s">
        <v>18</v>
      </c>
      <c r="E2523" t="s">
        <v>16</v>
      </c>
      <c r="F2523" t="s">
        <v>12</v>
      </c>
      <c r="G2523" t="s">
        <v>13</v>
      </c>
      <c r="H2523" t="s">
        <v>12</v>
      </c>
      <c r="I2523">
        <v>42</v>
      </c>
      <c r="J2523">
        <f>(moras__2[[#This Row],[EDAD]]-AVERAGE(I:I))/ _xlfn.STDEV.P(I:I)</f>
        <v>6.6104782630796582E-3</v>
      </c>
      <c r="K2523" t="str">
        <f>IF(ABS(moras__2[[#This Row],[Z-Score de edad]])&gt;1.96, "Atípico","Normal")</f>
        <v>Normal</v>
      </c>
      <c r="L2523">
        <f>(moras__2[[#This Row],[SALARIO]]-AVERAGE(C:C)) / _xlfn.STDEV.P(C:C)</f>
        <v>-7.8234836225469548E-2</v>
      </c>
      <c r="M2523" t="str">
        <f>IF(ABS(moras__2[[#This Row],[Z-Score de salario]])&gt;1.96, "Atípico", "Normal")</f>
        <v>Normal</v>
      </c>
      <c r="N2523" s="5">
        <f t="shared" si="117"/>
        <v>594092</v>
      </c>
      <c r="O2523" s="5">
        <f t="shared" si="118"/>
        <v>42</v>
      </c>
      <c r="P2523" s="5" t="str">
        <f t="shared" si="119"/>
        <v>TRABAJADOR INDEPENDIENTE</v>
      </c>
      <c r="Q2523" s="5">
        <f>IF($H2523="SI", $O2523, _xludf.NA())</f>
        <v>42</v>
      </c>
      <c r="R2523" s="5" t="e">
        <f ca="1">IF($H2523="NO",$O2523, _xludf.NA())</f>
        <v>#NAME?</v>
      </c>
      <c r="S2523" s="5">
        <f>IF($H2523="SI",$N2523, _xludf.NA())</f>
        <v>594092</v>
      </c>
      <c r="T2523" s="5" t="e">
        <f ca="1">IF($H2523="NO",$N2523, _xludf.NA())</f>
        <v>#NAME?</v>
      </c>
    </row>
    <row r="2524" spans="1:20" x14ac:dyDescent="0.3">
      <c r="A2524">
        <v>2523</v>
      </c>
      <c r="B2524" t="s">
        <v>15</v>
      </c>
      <c r="C2524">
        <v>405000</v>
      </c>
      <c r="D2524" t="s">
        <v>10</v>
      </c>
      <c r="E2524" t="s">
        <v>16</v>
      </c>
      <c r="F2524" t="s">
        <v>12</v>
      </c>
      <c r="G2524" t="s">
        <v>13</v>
      </c>
      <c r="H2524" t="s">
        <v>12</v>
      </c>
      <c r="I2524">
        <v>34</v>
      </c>
      <c r="J2524">
        <f>(moras__2[[#This Row],[EDAD]]-AVERAGE(I:I))/ _xlfn.STDEV.P(I:I)</f>
        <v>-0.55804866499520445</v>
      </c>
      <c r="K2524" t="str">
        <f>IF(ABS(moras__2[[#This Row],[Z-Score de edad]])&gt;1.96, "Atípico","Normal")</f>
        <v>Normal</v>
      </c>
      <c r="L2524">
        <f>(moras__2[[#This Row],[SALARIO]]-AVERAGE(C:C)) / _xlfn.STDEV.P(C:C)</f>
        <v>-0.31141653724184615</v>
      </c>
      <c r="M2524" t="str">
        <f>IF(ABS(moras__2[[#This Row],[Z-Score de salario]])&gt;1.96, "Atípico", "Normal")</f>
        <v>Normal</v>
      </c>
      <c r="N2524" s="5">
        <f t="shared" si="117"/>
        <v>405000</v>
      </c>
      <c r="O2524" s="5">
        <f t="shared" si="118"/>
        <v>34</v>
      </c>
      <c r="P2524" s="5" t="str">
        <f t="shared" si="119"/>
        <v>ASALARIADO</v>
      </c>
      <c r="Q2524" s="5">
        <f>IF($H2524="SI", $O2524, _xludf.NA())</f>
        <v>34</v>
      </c>
      <c r="R2524" s="5" t="e">
        <f ca="1">IF($H2524="NO",$O2524, _xludf.NA())</f>
        <v>#NAME?</v>
      </c>
      <c r="S2524" s="5">
        <f>IF($H2524="SI",$N2524, _xludf.NA())</f>
        <v>405000</v>
      </c>
      <c r="T2524" s="5" t="e">
        <f ca="1">IF($H2524="NO",$N2524, _xludf.NA())</f>
        <v>#NAME?</v>
      </c>
    </row>
    <row r="2525" spans="1:20" x14ac:dyDescent="0.3">
      <c r="A2525">
        <v>2524</v>
      </c>
      <c r="B2525" t="s">
        <v>15</v>
      </c>
      <c r="C2525">
        <v>298155</v>
      </c>
      <c r="D2525" t="s">
        <v>17</v>
      </c>
      <c r="E2525" t="s">
        <v>16</v>
      </c>
      <c r="F2525" t="s">
        <v>12</v>
      </c>
      <c r="G2525" t="s">
        <v>13</v>
      </c>
      <c r="H2525" t="s">
        <v>13</v>
      </c>
      <c r="I2525">
        <v>30</v>
      </c>
      <c r="J2525">
        <f>(moras__2[[#This Row],[EDAD]]-AVERAGE(I:I))/ _xlfn.STDEV.P(I:I)</f>
        <v>-0.84037823662434652</v>
      </c>
      <c r="K2525" t="str">
        <f>IF(ABS(moras__2[[#This Row],[Z-Score de edad]])&gt;1.96, "Atípico","Normal")</f>
        <v>Normal</v>
      </c>
      <c r="L2525">
        <f>(moras__2[[#This Row],[SALARIO]]-AVERAGE(C:C)) / _xlfn.STDEV.P(C:C)</f>
        <v>-0.44317408830214883</v>
      </c>
      <c r="M2525" t="str">
        <f>IF(ABS(moras__2[[#This Row],[Z-Score de salario]])&gt;1.96, "Atípico", "Normal")</f>
        <v>Normal</v>
      </c>
      <c r="N2525" s="5">
        <f t="shared" si="117"/>
        <v>298155</v>
      </c>
      <c r="O2525" s="5">
        <f t="shared" si="118"/>
        <v>30</v>
      </c>
      <c r="P2525" s="5" t="str">
        <f t="shared" si="119"/>
        <v>ASEGURADO VOLUNTARIO</v>
      </c>
      <c r="Q2525" s="5" t="e">
        <f ca="1">IF($H2525="SI", $O2525, _xludf.NA())</f>
        <v>#NAME?</v>
      </c>
      <c r="R2525" s="5">
        <f>IF($H2525="NO",$O2525, _xludf.NA())</f>
        <v>30</v>
      </c>
      <c r="S2525" s="5" t="e">
        <f ca="1">IF($H2525="SI",$N2525, _xludf.NA())</f>
        <v>#NAME?</v>
      </c>
      <c r="T2525" s="5">
        <f>IF($H2525="NO",$N2525, _xludf.NA())</f>
        <v>298155</v>
      </c>
    </row>
    <row r="2526" spans="1:20" x14ac:dyDescent="0.3">
      <c r="A2526">
        <v>2525</v>
      </c>
      <c r="B2526" t="s">
        <v>15</v>
      </c>
      <c r="C2526">
        <v>301260</v>
      </c>
      <c r="D2526" t="s">
        <v>17</v>
      </c>
      <c r="E2526" t="s">
        <v>16</v>
      </c>
      <c r="F2526" t="s">
        <v>12</v>
      </c>
      <c r="G2526" t="s">
        <v>13</v>
      </c>
      <c r="H2526" t="s">
        <v>13</v>
      </c>
      <c r="I2526">
        <v>38</v>
      </c>
      <c r="J2526">
        <f>(moras__2[[#This Row],[EDAD]]-AVERAGE(I:I))/ _xlfn.STDEV.P(I:I)</f>
        <v>-0.27571909336606237</v>
      </c>
      <c r="K2526" t="str">
        <f>IF(ABS(moras__2[[#This Row],[Z-Score de edad]])&gt;1.96, "Atípico","Normal")</f>
        <v>Normal</v>
      </c>
      <c r="L2526">
        <f>(moras__2[[#This Row],[SALARIO]]-AVERAGE(C:C)) / _xlfn.STDEV.P(C:C)</f>
        <v>-0.43934510991249803</v>
      </c>
      <c r="M2526" t="str">
        <f>IF(ABS(moras__2[[#This Row],[Z-Score de salario]])&gt;1.96, "Atípico", "Normal")</f>
        <v>Normal</v>
      </c>
      <c r="N2526" s="5">
        <f t="shared" si="117"/>
        <v>301260</v>
      </c>
      <c r="O2526" s="5">
        <f t="shared" si="118"/>
        <v>38</v>
      </c>
      <c r="P2526" s="5" t="str">
        <f t="shared" si="119"/>
        <v>ASEGURADO VOLUNTARIO</v>
      </c>
      <c r="Q2526" s="5" t="e">
        <f ca="1">IF($H2526="SI", $O2526, _xludf.NA())</f>
        <v>#NAME?</v>
      </c>
      <c r="R2526" s="5">
        <f>IF($H2526="NO",$O2526, _xludf.NA())</f>
        <v>38</v>
      </c>
      <c r="S2526" s="5" t="e">
        <f ca="1">IF($H2526="SI",$N2526, _xludf.NA())</f>
        <v>#NAME?</v>
      </c>
      <c r="T2526" s="5">
        <f>IF($H2526="NO",$N2526, _xludf.NA())</f>
        <v>301260</v>
      </c>
    </row>
    <row r="2527" spans="1:20" x14ac:dyDescent="0.3">
      <c r="A2527">
        <v>2526</v>
      </c>
      <c r="B2527" t="s">
        <v>15</v>
      </c>
      <c r="C2527">
        <v>1221155</v>
      </c>
      <c r="D2527" t="s">
        <v>10</v>
      </c>
      <c r="E2527" t="s">
        <v>11</v>
      </c>
      <c r="F2527" t="s">
        <v>12</v>
      </c>
      <c r="G2527" t="s">
        <v>13</v>
      </c>
      <c r="H2527" t="s">
        <v>12</v>
      </c>
      <c r="I2527">
        <v>54</v>
      </c>
      <c r="J2527">
        <f>(moras__2[[#This Row],[EDAD]]-AVERAGE(I:I))/ _xlfn.STDEV.P(I:I)</f>
        <v>0.85359919315050581</v>
      </c>
      <c r="K2527" t="str">
        <f>IF(ABS(moras__2[[#This Row],[Z-Score de edad]])&gt;1.96, "Atípico","Normal")</f>
        <v>Normal</v>
      </c>
      <c r="L2527">
        <f>(moras__2[[#This Row],[SALARIO]]-AVERAGE(C:C)) / _xlfn.STDEV.P(C:C)</f>
        <v>0.69503752317858858</v>
      </c>
      <c r="M2527" t="str">
        <f>IF(ABS(moras__2[[#This Row],[Z-Score de salario]])&gt;1.96, "Atípico", "Normal")</f>
        <v>Normal</v>
      </c>
      <c r="N2527" s="5">
        <f t="shared" si="117"/>
        <v>1221155</v>
      </c>
      <c r="O2527" s="5">
        <f t="shared" si="118"/>
        <v>54</v>
      </c>
      <c r="P2527" s="5" t="str">
        <f t="shared" si="119"/>
        <v>ASALARIADO</v>
      </c>
      <c r="Q2527" s="5">
        <f>IF($H2527="SI", $O2527, _xludf.NA())</f>
        <v>54</v>
      </c>
      <c r="R2527" s="5" t="e">
        <f ca="1">IF($H2527="NO",$O2527, _xludf.NA())</f>
        <v>#NAME?</v>
      </c>
      <c r="S2527" s="5">
        <f>IF($H2527="SI",$N2527, _xludf.NA())</f>
        <v>1221155</v>
      </c>
      <c r="T2527" s="5" t="e">
        <f ca="1">IF($H2527="NO",$N2527, _xludf.NA())</f>
        <v>#NAME?</v>
      </c>
    </row>
    <row r="2528" spans="1:20" x14ac:dyDescent="0.3">
      <c r="A2528">
        <v>2527</v>
      </c>
      <c r="B2528" t="s">
        <v>9</v>
      </c>
      <c r="C2528">
        <v>297046</v>
      </c>
      <c r="D2528" t="s">
        <v>18</v>
      </c>
      <c r="E2528" t="s">
        <v>16</v>
      </c>
      <c r="F2528" t="s">
        <v>12</v>
      </c>
      <c r="G2528" t="s">
        <v>13</v>
      </c>
      <c r="H2528" t="s">
        <v>13</v>
      </c>
      <c r="I2528">
        <v>43</v>
      </c>
      <c r="J2528">
        <f>(moras__2[[#This Row],[EDAD]]-AVERAGE(I:I))/ _xlfn.STDEV.P(I:I)</f>
        <v>7.7192871170365177E-2</v>
      </c>
      <c r="K2528" t="str">
        <f>IF(ABS(moras__2[[#This Row],[Z-Score de edad]])&gt;1.96, "Atípico","Normal")</f>
        <v>Normal</v>
      </c>
      <c r="L2528">
        <f>(moras__2[[#This Row],[SALARIO]]-AVERAGE(C:C)) / _xlfn.STDEV.P(C:C)</f>
        <v>-0.44454166866740574</v>
      </c>
      <c r="M2528" t="str">
        <f>IF(ABS(moras__2[[#This Row],[Z-Score de salario]])&gt;1.96, "Atípico", "Normal")</f>
        <v>Normal</v>
      </c>
      <c r="N2528" s="5">
        <f t="shared" si="117"/>
        <v>297046</v>
      </c>
      <c r="O2528" s="5">
        <f t="shared" si="118"/>
        <v>43</v>
      </c>
      <c r="P2528" s="5" t="str">
        <f t="shared" si="119"/>
        <v>TRABAJADOR INDEPENDIENTE</v>
      </c>
      <c r="Q2528" s="5" t="e">
        <f ca="1">IF($H2528="SI", $O2528, _xludf.NA())</f>
        <v>#NAME?</v>
      </c>
      <c r="R2528" s="5">
        <f>IF($H2528="NO",$O2528, _xludf.NA())</f>
        <v>43</v>
      </c>
      <c r="S2528" s="5" t="e">
        <f ca="1">IF($H2528="SI",$N2528, _xludf.NA())</f>
        <v>#NAME?</v>
      </c>
      <c r="T2528" s="5">
        <f>IF($H2528="NO",$N2528, _xludf.NA())</f>
        <v>297046</v>
      </c>
    </row>
    <row r="2529" spans="1:20" x14ac:dyDescent="0.3">
      <c r="A2529">
        <v>2528</v>
      </c>
      <c r="B2529" t="s">
        <v>9</v>
      </c>
      <c r="C2529">
        <v>907355.22</v>
      </c>
      <c r="D2529" t="s">
        <v>10</v>
      </c>
      <c r="E2529" t="s">
        <v>16</v>
      </c>
      <c r="F2529" t="s">
        <v>12</v>
      </c>
      <c r="G2529" t="s">
        <v>13</v>
      </c>
      <c r="H2529" t="s">
        <v>13</v>
      </c>
      <c r="I2529">
        <v>37</v>
      </c>
      <c r="J2529">
        <f>(moras__2[[#This Row],[EDAD]]-AVERAGE(I:I))/ _xlfn.STDEV.P(I:I)</f>
        <v>-0.34630148627334789</v>
      </c>
      <c r="K2529" t="str">
        <f>IF(ABS(moras__2[[#This Row],[Z-Score de edad]])&gt;1.96, "Atípico","Normal")</f>
        <v>Normal</v>
      </c>
      <c r="L2529">
        <f>(moras__2[[#This Row],[SALARIO]]-AVERAGE(C:C)) / _xlfn.STDEV.P(C:C)</f>
        <v>0.30807050987837092</v>
      </c>
      <c r="M2529" t="str">
        <f>IF(ABS(moras__2[[#This Row],[Z-Score de salario]])&gt;1.96, "Atípico", "Normal")</f>
        <v>Normal</v>
      </c>
      <c r="N2529" s="5">
        <f t="shared" si="117"/>
        <v>907355.22</v>
      </c>
      <c r="O2529" s="5">
        <f t="shared" si="118"/>
        <v>37</v>
      </c>
      <c r="P2529" s="5" t="str">
        <f t="shared" si="119"/>
        <v>ASALARIADO</v>
      </c>
      <c r="Q2529" s="5" t="e">
        <f ca="1">IF($H2529="SI", $O2529, _xludf.NA())</f>
        <v>#NAME?</v>
      </c>
      <c r="R2529" s="5">
        <f>IF($H2529="NO",$O2529, _xludf.NA())</f>
        <v>37</v>
      </c>
      <c r="S2529" s="5" t="e">
        <f ca="1">IF($H2529="SI",$N2529, _xludf.NA())</f>
        <v>#NAME?</v>
      </c>
      <c r="T2529" s="5">
        <f>IF($H2529="NO",$N2529, _xludf.NA())</f>
        <v>907355.22</v>
      </c>
    </row>
    <row r="2530" spans="1:20" x14ac:dyDescent="0.3">
      <c r="A2530">
        <v>2529</v>
      </c>
      <c r="B2530" t="s">
        <v>9</v>
      </c>
      <c r="C2530">
        <v>299744</v>
      </c>
      <c r="D2530" t="s">
        <v>18</v>
      </c>
      <c r="E2530" t="s">
        <v>16</v>
      </c>
      <c r="F2530" t="s">
        <v>12</v>
      </c>
      <c r="G2530" t="s">
        <v>13</v>
      </c>
      <c r="H2530" t="s">
        <v>12</v>
      </c>
      <c r="I2530">
        <v>37</v>
      </c>
      <c r="J2530">
        <f>(moras__2[[#This Row],[EDAD]]-AVERAGE(I:I))/ _xlfn.STDEV.P(I:I)</f>
        <v>-0.34630148627334789</v>
      </c>
      <c r="K2530" t="str">
        <f>IF(ABS(moras__2[[#This Row],[Z-Score de edad]])&gt;1.96, "Atípico","Normal")</f>
        <v>Normal</v>
      </c>
      <c r="L2530">
        <f>(moras__2[[#This Row],[SALARIO]]-AVERAGE(C:C)) / _xlfn.STDEV.P(C:C)</f>
        <v>-0.44121458857230822</v>
      </c>
      <c r="M2530" t="str">
        <f>IF(ABS(moras__2[[#This Row],[Z-Score de salario]])&gt;1.96, "Atípico", "Normal")</f>
        <v>Normal</v>
      </c>
      <c r="N2530" s="5">
        <f t="shared" si="117"/>
        <v>299744</v>
      </c>
      <c r="O2530" s="5">
        <f t="shared" si="118"/>
        <v>37</v>
      </c>
      <c r="P2530" s="5" t="str">
        <f t="shared" si="119"/>
        <v>TRABAJADOR INDEPENDIENTE</v>
      </c>
      <c r="Q2530" s="5">
        <f>IF($H2530="SI", $O2530, _xludf.NA())</f>
        <v>37</v>
      </c>
      <c r="R2530" s="5" t="e">
        <f ca="1">IF($H2530="NO",$O2530, _xludf.NA())</f>
        <v>#NAME?</v>
      </c>
      <c r="S2530" s="5">
        <f>IF($H2530="SI",$N2530, _xludf.NA())</f>
        <v>299744</v>
      </c>
      <c r="T2530" s="5" t="e">
        <f ca="1">IF($H2530="NO",$N2530, _xludf.NA())</f>
        <v>#NAME?</v>
      </c>
    </row>
    <row r="2531" spans="1:20" x14ac:dyDescent="0.3">
      <c r="A2531">
        <v>2530</v>
      </c>
      <c r="B2531" t="s">
        <v>9</v>
      </c>
      <c r="C2531">
        <v>650779.6</v>
      </c>
      <c r="D2531" t="s">
        <v>10</v>
      </c>
      <c r="E2531" t="s">
        <v>16</v>
      </c>
      <c r="F2531" t="s">
        <v>12</v>
      </c>
      <c r="G2531" t="s">
        <v>13</v>
      </c>
      <c r="H2531" t="s">
        <v>13</v>
      </c>
      <c r="I2531">
        <v>38</v>
      </c>
      <c r="J2531">
        <f>(moras__2[[#This Row],[EDAD]]-AVERAGE(I:I))/ _xlfn.STDEV.P(I:I)</f>
        <v>-0.27571909336606237</v>
      </c>
      <c r="K2531" t="str">
        <f>IF(ABS(moras__2[[#This Row],[Z-Score de edad]])&gt;1.96, "Atípico","Normal")</f>
        <v>Normal</v>
      </c>
      <c r="L2531">
        <f>(moras__2[[#This Row],[SALARIO]]-AVERAGE(C:C)) / _xlfn.STDEV.P(C:C)</f>
        <v>-8.3296525342719009E-3</v>
      </c>
      <c r="M2531" t="str">
        <f>IF(ABS(moras__2[[#This Row],[Z-Score de salario]])&gt;1.96, "Atípico", "Normal")</f>
        <v>Normal</v>
      </c>
      <c r="N2531" s="5">
        <f t="shared" si="117"/>
        <v>650779.6</v>
      </c>
      <c r="O2531" s="5">
        <f t="shared" si="118"/>
        <v>38</v>
      </c>
      <c r="P2531" s="5" t="str">
        <f t="shared" si="119"/>
        <v>ASALARIADO</v>
      </c>
      <c r="Q2531" s="5" t="e">
        <f ca="1">IF($H2531="SI", $O2531, _xludf.NA())</f>
        <v>#NAME?</v>
      </c>
      <c r="R2531" s="5">
        <f>IF($H2531="NO",$O2531, _xludf.NA())</f>
        <v>38</v>
      </c>
      <c r="S2531" s="5" t="e">
        <f ca="1">IF($H2531="SI",$N2531, _xludf.NA())</f>
        <v>#NAME?</v>
      </c>
      <c r="T2531" s="5">
        <f>IF($H2531="NO",$N2531, _xludf.NA())</f>
        <v>650779.6</v>
      </c>
    </row>
    <row r="2532" spans="1:20" x14ac:dyDescent="0.3">
      <c r="A2532">
        <v>2531</v>
      </c>
      <c r="B2532" t="s">
        <v>9</v>
      </c>
      <c r="C2532">
        <v>3340086.25</v>
      </c>
      <c r="D2532" t="s">
        <v>10</v>
      </c>
      <c r="E2532" t="s">
        <v>11</v>
      </c>
      <c r="F2532" t="s">
        <v>12</v>
      </c>
      <c r="G2532" t="s">
        <v>13</v>
      </c>
      <c r="H2532" t="s">
        <v>13</v>
      </c>
      <c r="I2532">
        <v>42</v>
      </c>
      <c r="J2532">
        <f>(moras__2[[#This Row],[EDAD]]-AVERAGE(I:I))/ _xlfn.STDEV.P(I:I)</f>
        <v>6.6104782630796582E-3</v>
      </c>
      <c r="K2532" t="str">
        <f>IF(ABS(moras__2[[#This Row],[Z-Score de edad]])&gt;1.96, "Atípico","Normal")</f>
        <v>Normal</v>
      </c>
      <c r="L2532">
        <f>(moras__2[[#This Row],[SALARIO]]-AVERAGE(C:C)) / _xlfn.STDEV.P(C:C)</f>
        <v>3.3080301046297191</v>
      </c>
      <c r="M2532" t="str">
        <f>IF(ABS(moras__2[[#This Row],[Z-Score de salario]])&gt;1.96, "Atípico", "Normal")</f>
        <v>Atípico</v>
      </c>
      <c r="N2532" s="5">
        <f t="shared" si="117"/>
        <v>3340086.25</v>
      </c>
      <c r="O2532" s="5">
        <f t="shared" si="118"/>
        <v>42</v>
      </c>
      <c r="P2532" s="5" t="str">
        <f t="shared" si="119"/>
        <v>ASALARIADO</v>
      </c>
      <c r="Q2532" s="5" t="e">
        <f ca="1">IF($H2532="SI", $O2532, _xludf.NA())</f>
        <v>#NAME?</v>
      </c>
      <c r="R2532" s="5">
        <f>IF($H2532="NO",$O2532, _xludf.NA())</f>
        <v>42</v>
      </c>
      <c r="S2532" s="5" t="e">
        <f ca="1">IF($H2532="SI",$N2532, _xludf.NA())</f>
        <v>#NAME?</v>
      </c>
      <c r="T2532" s="5">
        <f>IF($H2532="NO",$N2532, _xludf.NA())</f>
        <v>3340086.25</v>
      </c>
    </row>
    <row r="2533" spans="1:20" x14ac:dyDescent="0.3">
      <c r="A2533">
        <v>2532</v>
      </c>
      <c r="B2533" t="s">
        <v>9</v>
      </c>
      <c r="C2533">
        <v>303386</v>
      </c>
      <c r="D2533" t="s">
        <v>10</v>
      </c>
      <c r="E2533" t="s">
        <v>16</v>
      </c>
      <c r="F2533" t="s">
        <v>12</v>
      </c>
      <c r="G2533" t="s">
        <v>12</v>
      </c>
      <c r="H2533" t="s">
        <v>13</v>
      </c>
      <c r="I2533">
        <v>35</v>
      </c>
      <c r="J2533">
        <f>(moras__2[[#This Row],[EDAD]]-AVERAGE(I:I))/ _xlfn.STDEV.P(I:I)</f>
        <v>-0.48746627208791893</v>
      </c>
      <c r="K2533" t="str">
        <f>IF(ABS(moras__2[[#This Row],[Z-Score de edad]])&gt;1.96, "Atípico","Normal")</f>
        <v>Normal</v>
      </c>
      <c r="L2533">
        <f>(moras__2[[#This Row],[SALARIO]]-AVERAGE(C:C)) / _xlfn.STDEV.P(C:C)</f>
        <v>-0.43672340039352942</v>
      </c>
      <c r="M2533" t="str">
        <f>IF(ABS(moras__2[[#This Row],[Z-Score de salario]])&gt;1.96, "Atípico", "Normal")</f>
        <v>Normal</v>
      </c>
      <c r="N2533" s="5">
        <f t="shared" si="117"/>
        <v>303386</v>
      </c>
      <c r="O2533" s="5">
        <f t="shared" si="118"/>
        <v>35</v>
      </c>
      <c r="P2533" s="5" t="str">
        <f t="shared" si="119"/>
        <v>ASALARIADO</v>
      </c>
      <c r="Q2533" s="5" t="e">
        <f ca="1">IF($H2533="SI", $O2533, _xludf.NA())</f>
        <v>#NAME?</v>
      </c>
      <c r="R2533" s="5">
        <f>IF($H2533="NO",$O2533, _xludf.NA())</f>
        <v>35</v>
      </c>
      <c r="S2533" s="5" t="e">
        <f ca="1">IF($H2533="SI",$N2533, _xludf.NA())</f>
        <v>#NAME?</v>
      </c>
      <c r="T2533" s="5">
        <f>IF($H2533="NO",$N2533, _xludf.NA())</f>
        <v>303386</v>
      </c>
    </row>
    <row r="2534" spans="1:20" x14ac:dyDescent="0.3">
      <c r="A2534">
        <v>2533</v>
      </c>
      <c r="B2534" t="s">
        <v>9</v>
      </c>
      <c r="C2534">
        <v>320000</v>
      </c>
      <c r="D2534" t="s">
        <v>10</v>
      </c>
      <c r="E2534" t="s">
        <v>16</v>
      </c>
      <c r="F2534" t="s">
        <v>12</v>
      </c>
      <c r="G2534" t="s">
        <v>13</v>
      </c>
      <c r="H2534" t="s">
        <v>12</v>
      </c>
      <c r="I2534">
        <v>22</v>
      </c>
      <c r="J2534">
        <f>(moras__2[[#This Row],[EDAD]]-AVERAGE(I:I))/ _xlfn.STDEV.P(I:I)</f>
        <v>-1.4050373798826306</v>
      </c>
      <c r="K2534" t="str">
        <f>IF(ABS(moras__2[[#This Row],[Z-Score de edad]])&gt;1.96, "Atípico","Normal")</f>
        <v>Normal</v>
      </c>
      <c r="L2534">
        <f>(moras__2[[#This Row],[SALARIO]]-AVERAGE(C:C)) / _xlfn.STDEV.P(C:C)</f>
        <v>-0.41623559138687616</v>
      </c>
      <c r="M2534" t="str">
        <f>IF(ABS(moras__2[[#This Row],[Z-Score de salario]])&gt;1.96, "Atípico", "Normal")</f>
        <v>Normal</v>
      </c>
      <c r="N2534" s="5">
        <f t="shared" si="117"/>
        <v>320000</v>
      </c>
      <c r="O2534" s="5">
        <f t="shared" si="118"/>
        <v>22</v>
      </c>
      <c r="P2534" s="5" t="str">
        <f t="shared" si="119"/>
        <v>ASALARIADO</v>
      </c>
      <c r="Q2534" s="5">
        <f>IF($H2534="SI", $O2534, _xludf.NA())</f>
        <v>22</v>
      </c>
      <c r="R2534" s="5" t="e">
        <f ca="1">IF($H2534="NO",$O2534, _xludf.NA())</f>
        <v>#NAME?</v>
      </c>
      <c r="S2534" s="5">
        <f>IF($H2534="SI",$N2534, _xludf.NA())</f>
        <v>320000</v>
      </c>
      <c r="T2534" s="5" t="e">
        <f ca="1">IF($H2534="NO",$N2534, _xludf.NA())</f>
        <v>#NAME?</v>
      </c>
    </row>
    <row r="2535" spans="1:20" x14ac:dyDescent="0.3">
      <c r="A2535">
        <v>2534</v>
      </c>
      <c r="B2535" t="s">
        <v>9</v>
      </c>
      <c r="C2535">
        <v>297045</v>
      </c>
      <c r="D2535" t="s">
        <v>18</v>
      </c>
      <c r="E2535" t="s">
        <v>16</v>
      </c>
      <c r="F2535" t="s">
        <v>12</v>
      </c>
      <c r="G2535" t="s">
        <v>13</v>
      </c>
      <c r="H2535" t="s">
        <v>13</v>
      </c>
      <c r="I2535">
        <v>56</v>
      </c>
      <c r="J2535">
        <f>(moras__2[[#This Row],[EDAD]]-AVERAGE(I:I))/ _xlfn.STDEV.P(I:I)</f>
        <v>0.99476397896507684</v>
      </c>
      <c r="K2535" t="str">
        <f>IF(ABS(moras__2[[#This Row],[Z-Score de edad]])&gt;1.96, "Atípico","Normal")</f>
        <v>Normal</v>
      </c>
      <c r="L2535">
        <f>(moras__2[[#This Row],[SALARIO]]-AVERAGE(C:C)) / _xlfn.STDEV.P(C:C)</f>
        <v>-0.44454290183274864</v>
      </c>
      <c r="M2535" t="str">
        <f>IF(ABS(moras__2[[#This Row],[Z-Score de salario]])&gt;1.96, "Atípico", "Normal")</f>
        <v>Normal</v>
      </c>
      <c r="N2535" s="5">
        <f t="shared" si="117"/>
        <v>297045</v>
      </c>
      <c r="O2535" s="5">
        <f t="shared" si="118"/>
        <v>56</v>
      </c>
      <c r="P2535" s="5" t="str">
        <f t="shared" si="119"/>
        <v>TRABAJADOR INDEPENDIENTE</v>
      </c>
      <c r="Q2535" s="5" t="e">
        <f ca="1">IF($H2535="SI", $O2535, _xludf.NA())</f>
        <v>#NAME?</v>
      </c>
      <c r="R2535" s="5">
        <f>IF($H2535="NO",$O2535, _xludf.NA())</f>
        <v>56</v>
      </c>
      <c r="S2535" s="5" t="e">
        <f ca="1">IF($H2535="SI",$N2535, _xludf.NA())</f>
        <v>#NAME?</v>
      </c>
      <c r="T2535" s="5">
        <f>IF($H2535="NO",$N2535, _xludf.NA())</f>
        <v>297045</v>
      </c>
    </row>
    <row r="2536" spans="1:20" x14ac:dyDescent="0.3">
      <c r="A2536">
        <v>2535</v>
      </c>
      <c r="B2536" t="s">
        <v>15</v>
      </c>
      <c r="C2536">
        <v>2481900.46</v>
      </c>
      <c r="D2536" t="s">
        <v>10</v>
      </c>
      <c r="E2536" t="s">
        <v>16</v>
      </c>
      <c r="F2536" t="s">
        <v>12</v>
      </c>
      <c r="G2536" t="s">
        <v>13</v>
      </c>
      <c r="H2536" t="s">
        <v>13</v>
      </c>
      <c r="I2536">
        <v>33</v>
      </c>
      <c r="J2536">
        <f>(moras__2[[#This Row],[EDAD]]-AVERAGE(I:I))/ _xlfn.STDEV.P(I:I)</f>
        <v>-0.62863105790248996</v>
      </c>
      <c r="K2536" t="str">
        <f>IF(ABS(moras__2[[#This Row],[Z-Score de edad]])&gt;1.96, "Atípico","Normal")</f>
        <v>Normal</v>
      </c>
      <c r="L2536">
        <f>(moras__2[[#This Row],[SALARIO]]-AVERAGE(C:C)) / _xlfn.STDEV.P(C:C)</f>
        <v>2.2497451306473031</v>
      </c>
      <c r="M2536" t="str">
        <f>IF(ABS(moras__2[[#This Row],[Z-Score de salario]])&gt;1.96, "Atípico", "Normal")</f>
        <v>Atípico</v>
      </c>
      <c r="N2536" s="5">
        <f t="shared" si="117"/>
        <v>2481900.46</v>
      </c>
      <c r="O2536" s="5">
        <f t="shared" si="118"/>
        <v>33</v>
      </c>
      <c r="P2536" s="5" t="str">
        <f t="shared" si="119"/>
        <v>ASALARIADO</v>
      </c>
      <c r="Q2536" s="5" t="e">
        <f ca="1">IF($H2536="SI", $O2536, _xludf.NA())</f>
        <v>#NAME?</v>
      </c>
      <c r="R2536" s="5">
        <f>IF($H2536="NO",$O2536, _xludf.NA())</f>
        <v>33</v>
      </c>
      <c r="S2536" s="5" t="e">
        <f ca="1">IF($H2536="SI",$N2536, _xludf.NA())</f>
        <v>#NAME?</v>
      </c>
      <c r="T2536" s="5">
        <f>IF($H2536="NO",$N2536, _xludf.NA())</f>
        <v>2481900.46</v>
      </c>
    </row>
    <row r="2537" spans="1:20" x14ac:dyDescent="0.3">
      <c r="A2537">
        <v>2536</v>
      </c>
      <c r="B2537" t="s">
        <v>15</v>
      </c>
      <c r="C2537">
        <v>33658.400000000001</v>
      </c>
      <c r="D2537" t="s">
        <v>10</v>
      </c>
      <c r="E2537" t="s">
        <v>11</v>
      </c>
      <c r="F2537" t="s">
        <v>12</v>
      </c>
      <c r="G2537" t="s">
        <v>13</v>
      </c>
      <c r="H2537" t="s">
        <v>13</v>
      </c>
      <c r="I2537">
        <v>58</v>
      </c>
      <c r="J2537">
        <f>(moras__2[[#This Row],[EDAD]]-AVERAGE(I:I))/ _xlfn.STDEV.P(I:I)</f>
        <v>1.1359287647796479</v>
      </c>
      <c r="K2537" t="str">
        <f>IF(ABS(moras__2[[#This Row],[Z-Score de edad]])&gt;1.96, "Atípico","Normal")</f>
        <v>Normal</v>
      </c>
      <c r="L2537">
        <f>(moras__2[[#This Row],[SALARIO]]-AVERAGE(C:C)) / _xlfn.STDEV.P(C:C)</f>
        <v>-0.76934212873245866</v>
      </c>
      <c r="M2537" t="str">
        <f>IF(ABS(moras__2[[#This Row],[Z-Score de salario]])&gt;1.96, "Atípico", "Normal")</f>
        <v>Normal</v>
      </c>
      <c r="N2537" s="5">
        <f t="shared" si="117"/>
        <v>33658.400000000001</v>
      </c>
      <c r="O2537" s="5">
        <f t="shared" si="118"/>
        <v>58</v>
      </c>
      <c r="P2537" s="5" t="str">
        <f t="shared" si="119"/>
        <v>ASALARIADO</v>
      </c>
      <c r="Q2537" s="5" t="e">
        <f ca="1">IF($H2537="SI", $O2537, _xludf.NA())</f>
        <v>#NAME?</v>
      </c>
      <c r="R2537" s="5">
        <f>IF($H2537="NO",$O2537, _xludf.NA())</f>
        <v>58</v>
      </c>
      <c r="S2537" s="5" t="e">
        <f ca="1">IF($H2537="SI",$N2537, _xludf.NA())</f>
        <v>#NAME?</v>
      </c>
      <c r="T2537" s="5">
        <f>IF($H2537="NO",$N2537, _xludf.NA())</f>
        <v>33658.400000000001</v>
      </c>
    </row>
    <row r="2538" spans="1:20" x14ac:dyDescent="0.3">
      <c r="A2538">
        <v>2537</v>
      </c>
      <c r="B2538" t="s">
        <v>9</v>
      </c>
      <c r="C2538">
        <v>297046</v>
      </c>
      <c r="D2538" t="s">
        <v>17</v>
      </c>
      <c r="E2538" t="s">
        <v>16</v>
      </c>
      <c r="F2538" t="s">
        <v>12</v>
      </c>
      <c r="G2538" t="s">
        <v>13</v>
      </c>
      <c r="H2538" t="s">
        <v>13</v>
      </c>
      <c r="I2538">
        <v>53</v>
      </c>
      <c r="J2538">
        <f>(moras__2[[#This Row],[EDAD]]-AVERAGE(I:I))/ _xlfn.STDEV.P(I:I)</f>
        <v>0.78301680024322029</v>
      </c>
      <c r="K2538" t="str">
        <f>IF(ABS(moras__2[[#This Row],[Z-Score de edad]])&gt;1.96, "Atípico","Normal")</f>
        <v>Normal</v>
      </c>
      <c r="L2538">
        <f>(moras__2[[#This Row],[SALARIO]]-AVERAGE(C:C)) / _xlfn.STDEV.P(C:C)</f>
        <v>-0.44454166866740574</v>
      </c>
      <c r="M2538" t="str">
        <f>IF(ABS(moras__2[[#This Row],[Z-Score de salario]])&gt;1.96, "Atípico", "Normal")</f>
        <v>Normal</v>
      </c>
      <c r="N2538" s="5">
        <f t="shared" si="117"/>
        <v>297046</v>
      </c>
      <c r="O2538" s="5">
        <f t="shared" si="118"/>
        <v>53</v>
      </c>
      <c r="P2538" s="5" t="str">
        <f t="shared" si="119"/>
        <v>ASEGURADO VOLUNTARIO</v>
      </c>
      <c r="Q2538" s="5" t="e">
        <f ca="1">IF($H2538="SI", $O2538, _xludf.NA())</f>
        <v>#NAME?</v>
      </c>
      <c r="R2538" s="5">
        <f>IF($H2538="NO",$O2538, _xludf.NA())</f>
        <v>53</v>
      </c>
      <c r="S2538" s="5" t="e">
        <f ca="1">IF($H2538="SI",$N2538, _xludf.NA())</f>
        <v>#NAME?</v>
      </c>
      <c r="T2538" s="5">
        <f>IF($H2538="NO",$N2538, _xludf.NA())</f>
        <v>297046</v>
      </c>
    </row>
    <row r="2539" spans="1:20" x14ac:dyDescent="0.3">
      <c r="A2539">
        <v>2538</v>
      </c>
      <c r="B2539" t="s">
        <v>15</v>
      </c>
      <c r="C2539">
        <v>85500</v>
      </c>
      <c r="D2539" t="s">
        <v>10</v>
      </c>
      <c r="E2539" t="s">
        <v>16</v>
      </c>
      <c r="F2539" t="s">
        <v>12</v>
      </c>
      <c r="G2539" t="s">
        <v>13</v>
      </c>
      <c r="H2539" t="s">
        <v>12</v>
      </c>
      <c r="I2539">
        <v>27</v>
      </c>
      <c r="J2539">
        <f>(moras__2[[#This Row],[EDAD]]-AVERAGE(I:I))/ _xlfn.STDEV.P(I:I)</f>
        <v>-1.052125415346203</v>
      </c>
      <c r="K2539" t="str">
        <f>IF(ABS(moras__2[[#This Row],[Z-Score de edad]])&gt;1.96, "Atípico","Normal")</f>
        <v>Normal</v>
      </c>
      <c r="L2539">
        <f>(moras__2[[#This Row],[SALARIO]]-AVERAGE(C:C)) / _xlfn.STDEV.P(C:C)</f>
        <v>-0.70541286429287064</v>
      </c>
      <c r="M2539" t="str">
        <f>IF(ABS(moras__2[[#This Row],[Z-Score de salario]])&gt;1.96, "Atípico", "Normal")</f>
        <v>Normal</v>
      </c>
      <c r="N2539" s="5">
        <f t="shared" si="117"/>
        <v>85500</v>
      </c>
      <c r="O2539" s="5">
        <f t="shared" si="118"/>
        <v>27</v>
      </c>
      <c r="P2539" s="5" t="str">
        <f t="shared" si="119"/>
        <v>ASALARIADO</v>
      </c>
      <c r="Q2539" s="5">
        <f>IF($H2539="SI", $O2539, _xludf.NA())</f>
        <v>27</v>
      </c>
      <c r="R2539" s="5" t="e">
        <f ca="1">IF($H2539="NO",$O2539, _xludf.NA())</f>
        <v>#NAME?</v>
      </c>
      <c r="S2539" s="5">
        <f>IF($H2539="SI",$N2539, _xludf.NA())</f>
        <v>85500</v>
      </c>
      <c r="T2539" s="5" t="e">
        <f ca="1">IF($H2539="NO",$N2539, _xludf.NA())</f>
        <v>#NAME?</v>
      </c>
    </row>
    <row r="2540" spans="1:20" x14ac:dyDescent="0.3">
      <c r="A2540">
        <v>2539</v>
      </c>
      <c r="B2540" t="s">
        <v>9</v>
      </c>
      <c r="C2540">
        <v>508656</v>
      </c>
      <c r="D2540" t="s">
        <v>10</v>
      </c>
      <c r="E2540" t="s">
        <v>16</v>
      </c>
      <c r="F2540" t="s">
        <v>12</v>
      </c>
      <c r="G2540" t="s">
        <v>13</v>
      </c>
      <c r="H2540" t="s">
        <v>13</v>
      </c>
      <c r="I2540">
        <v>49</v>
      </c>
      <c r="J2540">
        <f>(moras__2[[#This Row],[EDAD]]-AVERAGE(I:I))/ _xlfn.STDEV.P(I:I)</f>
        <v>0.50068722861407822</v>
      </c>
      <c r="K2540" t="str">
        <f>IF(ABS(moras__2[[#This Row],[Z-Score de edad]])&gt;1.96, "Atípico","Normal")</f>
        <v>Normal</v>
      </c>
      <c r="L2540">
        <f>(moras__2[[#This Row],[SALARIO]]-AVERAGE(C:C)) / _xlfn.STDEV.P(C:C)</f>
        <v>-0.18359155045999639</v>
      </c>
      <c r="M2540" t="str">
        <f>IF(ABS(moras__2[[#This Row],[Z-Score de salario]])&gt;1.96, "Atípico", "Normal")</f>
        <v>Normal</v>
      </c>
      <c r="N2540" s="5">
        <f t="shared" si="117"/>
        <v>508656</v>
      </c>
      <c r="O2540" s="5">
        <f t="shared" si="118"/>
        <v>49</v>
      </c>
      <c r="P2540" s="5" t="str">
        <f t="shared" si="119"/>
        <v>ASALARIADO</v>
      </c>
      <c r="Q2540" s="5" t="e">
        <f ca="1">IF($H2540="SI", $O2540, _xludf.NA())</f>
        <v>#NAME?</v>
      </c>
      <c r="R2540" s="5">
        <f>IF($H2540="NO",$O2540, _xludf.NA())</f>
        <v>49</v>
      </c>
      <c r="S2540" s="5" t="e">
        <f ca="1">IF($H2540="SI",$N2540, _xludf.NA())</f>
        <v>#NAME?</v>
      </c>
      <c r="T2540" s="5">
        <f>IF($H2540="NO",$N2540, _xludf.NA())</f>
        <v>508656</v>
      </c>
    </row>
    <row r="2541" spans="1:20" x14ac:dyDescent="0.3">
      <c r="A2541">
        <v>2540</v>
      </c>
      <c r="B2541" t="s">
        <v>15</v>
      </c>
      <c r="C2541">
        <v>402500</v>
      </c>
      <c r="D2541" t="s">
        <v>10</v>
      </c>
      <c r="E2541" t="s">
        <v>16</v>
      </c>
      <c r="F2541" t="s">
        <v>12</v>
      </c>
      <c r="G2541" t="s">
        <v>13</v>
      </c>
      <c r="H2541" t="s">
        <v>12</v>
      </c>
      <c r="I2541">
        <v>41</v>
      </c>
      <c r="J2541">
        <f>(moras__2[[#This Row],[EDAD]]-AVERAGE(I:I))/ _xlfn.STDEV.P(I:I)</f>
        <v>-6.397191464420586E-2</v>
      </c>
      <c r="K2541" t="str">
        <f>IF(ABS(moras__2[[#This Row],[Z-Score de edad]])&gt;1.96, "Atípico","Normal")</f>
        <v>Normal</v>
      </c>
      <c r="L2541">
        <f>(moras__2[[#This Row],[SALARIO]]-AVERAGE(C:C)) / _xlfn.STDEV.P(C:C)</f>
        <v>-0.31449945059905293</v>
      </c>
      <c r="M2541" t="str">
        <f>IF(ABS(moras__2[[#This Row],[Z-Score de salario]])&gt;1.96, "Atípico", "Normal")</f>
        <v>Normal</v>
      </c>
      <c r="N2541" s="5">
        <f t="shared" si="117"/>
        <v>402500</v>
      </c>
      <c r="O2541" s="5">
        <f t="shared" si="118"/>
        <v>41</v>
      </c>
      <c r="P2541" s="5" t="str">
        <f t="shared" si="119"/>
        <v>ASALARIADO</v>
      </c>
      <c r="Q2541" s="5">
        <f>IF($H2541="SI", $O2541, _xludf.NA())</f>
        <v>41</v>
      </c>
      <c r="R2541" s="5" t="e">
        <f ca="1">IF($H2541="NO",$O2541, _xludf.NA())</f>
        <v>#NAME?</v>
      </c>
      <c r="S2541" s="5">
        <f>IF($H2541="SI",$N2541, _xludf.NA())</f>
        <v>402500</v>
      </c>
      <c r="T2541" s="5" t="e">
        <f ca="1">IF($H2541="NO",$N2541, _xludf.NA())</f>
        <v>#NAME?</v>
      </c>
    </row>
    <row r="2542" spans="1:20" x14ac:dyDescent="0.3">
      <c r="A2542">
        <v>2541</v>
      </c>
      <c r="B2542" t="s">
        <v>15</v>
      </c>
      <c r="C2542">
        <v>461014</v>
      </c>
      <c r="D2542" t="s">
        <v>10</v>
      </c>
      <c r="E2542" t="s">
        <v>11</v>
      </c>
      <c r="F2542" t="s">
        <v>12</v>
      </c>
      <c r="G2542" t="s">
        <v>13</v>
      </c>
      <c r="H2542" t="s">
        <v>12</v>
      </c>
      <c r="I2542">
        <v>52</v>
      </c>
      <c r="J2542">
        <f>(moras__2[[#This Row],[EDAD]]-AVERAGE(I:I))/ _xlfn.STDEV.P(I:I)</f>
        <v>0.71243440733593477</v>
      </c>
      <c r="K2542" t="str">
        <f>IF(ABS(moras__2[[#This Row],[Z-Score de edad]])&gt;1.96, "Atípico","Normal")</f>
        <v>Normal</v>
      </c>
      <c r="L2542">
        <f>(moras__2[[#This Row],[SALARIO]]-AVERAGE(C:C)) / _xlfn.STDEV.P(C:C)</f>
        <v>-0.24234201372561426</v>
      </c>
      <c r="M2542" t="str">
        <f>IF(ABS(moras__2[[#This Row],[Z-Score de salario]])&gt;1.96, "Atípico", "Normal")</f>
        <v>Normal</v>
      </c>
      <c r="N2542" s="5">
        <f t="shared" si="117"/>
        <v>461014</v>
      </c>
      <c r="O2542" s="5">
        <f t="shared" si="118"/>
        <v>52</v>
      </c>
      <c r="P2542" s="5" t="str">
        <f t="shared" si="119"/>
        <v>ASALARIADO</v>
      </c>
      <c r="Q2542" s="5">
        <f>IF($H2542="SI", $O2542, _xludf.NA())</f>
        <v>52</v>
      </c>
      <c r="R2542" s="5" t="e">
        <f ca="1">IF($H2542="NO",$O2542, _xludf.NA())</f>
        <v>#NAME?</v>
      </c>
      <c r="S2542" s="5">
        <f>IF($H2542="SI",$N2542, _xludf.NA())</f>
        <v>461014</v>
      </c>
      <c r="T2542" s="5" t="e">
        <f ca="1">IF($H2542="NO",$N2542, _xludf.NA())</f>
        <v>#NAME?</v>
      </c>
    </row>
    <row r="2543" spans="1:20" x14ac:dyDescent="0.3">
      <c r="A2543">
        <v>2542</v>
      </c>
      <c r="B2543" t="s">
        <v>15</v>
      </c>
      <c r="C2543">
        <v>529279</v>
      </c>
      <c r="D2543" t="s">
        <v>10</v>
      </c>
      <c r="E2543" t="s">
        <v>11</v>
      </c>
      <c r="F2543" t="s">
        <v>12</v>
      </c>
      <c r="G2543" t="s">
        <v>13</v>
      </c>
      <c r="H2543" t="s">
        <v>12</v>
      </c>
      <c r="I2543">
        <v>23</v>
      </c>
      <c r="J2543">
        <f>(moras__2[[#This Row],[EDAD]]-AVERAGE(I:I))/ _xlfn.STDEV.P(I:I)</f>
        <v>-1.334454986975345</v>
      </c>
      <c r="K2543" t="str">
        <f>IF(ABS(moras__2[[#This Row],[Z-Score de edad]])&gt;1.96, "Atípico","Normal")</f>
        <v>Normal</v>
      </c>
      <c r="L2543">
        <f>(moras__2[[#This Row],[SALARIO]]-AVERAGE(C:C)) / _xlfn.STDEV.P(C:C)</f>
        <v>-0.15815998159372635</v>
      </c>
      <c r="M2543" t="str">
        <f>IF(ABS(moras__2[[#This Row],[Z-Score de salario]])&gt;1.96, "Atípico", "Normal")</f>
        <v>Normal</v>
      </c>
      <c r="N2543" s="5">
        <f t="shared" si="117"/>
        <v>529279</v>
      </c>
      <c r="O2543" s="5">
        <f t="shared" si="118"/>
        <v>23</v>
      </c>
      <c r="P2543" s="5" t="str">
        <f t="shared" si="119"/>
        <v>ASALARIADO</v>
      </c>
      <c r="Q2543" s="5">
        <f>IF($H2543="SI", $O2543, _xludf.NA())</f>
        <v>23</v>
      </c>
      <c r="R2543" s="5" t="e">
        <f ca="1">IF($H2543="NO",$O2543, _xludf.NA())</f>
        <v>#NAME?</v>
      </c>
      <c r="S2543" s="5">
        <f>IF($H2543="SI",$N2543, _xludf.NA())</f>
        <v>529279</v>
      </c>
      <c r="T2543" s="5" t="e">
        <f ca="1">IF($H2543="NO",$N2543, _xludf.NA())</f>
        <v>#NAME?</v>
      </c>
    </row>
    <row r="2544" spans="1:20" x14ac:dyDescent="0.3">
      <c r="A2544">
        <v>2543</v>
      </c>
      <c r="B2544" t="s">
        <v>15</v>
      </c>
      <c r="C2544">
        <v>759597.67</v>
      </c>
      <c r="D2544" t="s">
        <v>10</v>
      </c>
      <c r="E2544" t="s">
        <v>11</v>
      </c>
      <c r="F2544" t="s">
        <v>12</v>
      </c>
      <c r="G2544" t="s">
        <v>13</v>
      </c>
      <c r="H2544" t="s">
        <v>13</v>
      </c>
      <c r="I2544">
        <v>27</v>
      </c>
      <c r="J2544">
        <f>(moras__2[[#This Row],[EDAD]]-AVERAGE(I:I))/ _xlfn.STDEV.P(I:I)</f>
        <v>-1.052125415346203</v>
      </c>
      <c r="K2544" t="str">
        <f>IF(ABS(moras__2[[#This Row],[Z-Score de edad]])&gt;1.96, "Atípico","Normal")</f>
        <v>Normal</v>
      </c>
      <c r="L2544">
        <f>(moras__2[[#This Row],[SALARIO]]-AVERAGE(C:C)) / _xlfn.STDEV.P(C:C)</f>
        <v>0.12586102006911246</v>
      </c>
      <c r="M2544" t="str">
        <f>IF(ABS(moras__2[[#This Row],[Z-Score de salario]])&gt;1.96, "Atípico", "Normal")</f>
        <v>Normal</v>
      </c>
      <c r="N2544" s="5">
        <f t="shared" si="117"/>
        <v>759597.67</v>
      </c>
      <c r="O2544" s="5">
        <f t="shared" si="118"/>
        <v>27</v>
      </c>
      <c r="P2544" s="5" t="str">
        <f t="shared" si="119"/>
        <v>ASALARIADO</v>
      </c>
      <c r="Q2544" s="5" t="e">
        <f ca="1">IF($H2544="SI", $O2544, _xludf.NA())</f>
        <v>#NAME?</v>
      </c>
      <c r="R2544" s="5">
        <f>IF($H2544="NO",$O2544, _xludf.NA())</f>
        <v>27</v>
      </c>
      <c r="S2544" s="5" t="e">
        <f ca="1">IF($H2544="SI",$N2544, _xludf.NA())</f>
        <v>#NAME?</v>
      </c>
      <c r="T2544" s="5">
        <f>IF($H2544="NO",$N2544, _xludf.NA())</f>
        <v>759597.67</v>
      </c>
    </row>
    <row r="2545" spans="1:20" x14ac:dyDescent="0.3">
      <c r="A2545">
        <v>2544</v>
      </c>
      <c r="B2545" t="s">
        <v>15</v>
      </c>
      <c r="C2545">
        <v>688085.2</v>
      </c>
      <c r="D2545" t="s">
        <v>10</v>
      </c>
      <c r="E2545" t="s">
        <v>11</v>
      </c>
      <c r="F2545" t="s">
        <v>12</v>
      </c>
      <c r="G2545" t="s">
        <v>13</v>
      </c>
      <c r="H2545" t="s">
        <v>13</v>
      </c>
      <c r="I2545">
        <v>36</v>
      </c>
      <c r="J2545">
        <f>(moras__2[[#This Row],[EDAD]]-AVERAGE(I:I))/ _xlfn.STDEV.P(I:I)</f>
        <v>-0.41688387918063341</v>
      </c>
      <c r="K2545" t="str">
        <f>IF(ABS(moras__2[[#This Row],[Z-Score de edad]])&gt;1.96, "Atípico","Normal")</f>
        <v>Normal</v>
      </c>
      <c r="L2545">
        <f>(moras__2[[#This Row],[SALARIO]]-AVERAGE(C:C)) / _xlfn.STDEV.P(C:C)</f>
        <v>3.767432048117314E-2</v>
      </c>
      <c r="M2545" t="str">
        <f>IF(ABS(moras__2[[#This Row],[Z-Score de salario]])&gt;1.96, "Atípico", "Normal")</f>
        <v>Normal</v>
      </c>
      <c r="N2545" s="5">
        <f t="shared" si="117"/>
        <v>688085.2</v>
      </c>
      <c r="O2545" s="5">
        <f t="shared" si="118"/>
        <v>36</v>
      </c>
      <c r="P2545" s="5" t="str">
        <f t="shared" si="119"/>
        <v>ASALARIADO</v>
      </c>
      <c r="Q2545" s="5" t="e">
        <f ca="1">IF($H2545="SI", $O2545, _xludf.NA())</f>
        <v>#NAME?</v>
      </c>
      <c r="R2545" s="5">
        <f>IF($H2545="NO",$O2545, _xludf.NA())</f>
        <v>36</v>
      </c>
      <c r="S2545" s="5" t="e">
        <f ca="1">IF($H2545="SI",$N2545, _xludf.NA())</f>
        <v>#NAME?</v>
      </c>
      <c r="T2545" s="5">
        <f>IF($H2545="NO",$N2545, _xludf.NA())</f>
        <v>688085.2</v>
      </c>
    </row>
    <row r="2546" spans="1:20" x14ac:dyDescent="0.3">
      <c r="A2546">
        <v>2545</v>
      </c>
      <c r="B2546" t="s">
        <v>9</v>
      </c>
      <c r="C2546">
        <v>361666.7</v>
      </c>
      <c r="D2546" t="s">
        <v>10</v>
      </c>
      <c r="E2546" t="s">
        <v>16</v>
      </c>
      <c r="F2546" t="s">
        <v>12</v>
      </c>
      <c r="G2546" t="s">
        <v>12</v>
      </c>
      <c r="H2546" t="s">
        <v>13</v>
      </c>
      <c r="I2546">
        <v>37</v>
      </c>
      <c r="J2546">
        <f>(moras__2[[#This Row],[EDAD]]-AVERAGE(I:I))/ _xlfn.STDEV.P(I:I)</f>
        <v>-0.34630148627334789</v>
      </c>
      <c r="K2546" t="str">
        <f>IF(ABS(moras__2[[#This Row],[Z-Score de edad]])&gt;1.96, "Atípico","Normal")</f>
        <v>Normal</v>
      </c>
      <c r="L2546">
        <f>(moras__2[[#This Row],[SALARIO]]-AVERAGE(C:C)) / _xlfn.STDEV.P(C:C)</f>
        <v>-0.36485366099458527</v>
      </c>
      <c r="M2546" t="str">
        <f>IF(ABS(moras__2[[#This Row],[Z-Score de salario]])&gt;1.96, "Atípico", "Normal")</f>
        <v>Normal</v>
      </c>
      <c r="N2546" s="5">
        <f t="shared" si="117"/>
        <v>361666.7</v>
      </c>
      <c r="O2546" s="5">
        <f t="shared" si="118"/>
        <v>37</v>
      </c>
      <c r="P2546" s="5" t="str">
        <f t="shared" si="119"/>
        <v>ASALARIADO</v>
      </c>
      <c r="Q2546" s="5" t="e">
        <f ca="1">IF($H2546="SI", $O2546, _xludf.NA())</f>
        <v>#NAME?</v>
      </c>
      <c r="R2546" s="5">
        <f>IF($H2546="NO",$O2546, _xludf.NA())</f>
        <v>37</v>
      </c>
      <c r="S2546" s="5" t="e">
        <f ca="1">IF($H2546="SI",$N2546, _xludf.NA())</f>
        <v>#NAME?</v>
      </c>
      <c r="T2546" s="5">
        <f>IF($H2546="NO",$N2546, _xludf.NA())</f>
        <v>361666.7</v>
      </c>
    </row>
    <row r="2547" spans="1:20" x14ac:dyDescent="0.3">
      <c r="A2547">
        <v>2546</v>
      </c>
      <c r="B2547" t="s">
        <v>15</v>
      </c>
      <c r="C2547">
        <v>297046</v>
      </c>
      <c r="D2547" t="s">
        <v>17</v>
      </c>
      <c r="E2547" t="s">
        <v>16</v>
      </c>
      <c r="F2547" t="s">
        <v>13</v>
      </c>
      <c r="G2547" t="s">
        <v>12</v>
      </c>
      <c r="H2547" t="s">
        <v>13</v>
      </c>
      <c r="I2547">
        <v>50</v>
      </c>
      <c r="J2547">
        <f>(moras__2[[#This Row],[EDAD]]-AVERAGE(I:I))/ _xlfn.STDEV.P(I:I)</f>
        <v>0.57126962152136374</v>
      </c>
      <c r="K2547" t="str">
        <f>IF(ABS(moras__2[[#This Row],[Z-Score de edad]])&gt;1.96, "Atípico","Normal")</f>
        <v>Normal</v>
      </c>
      <c r="L2547">
        <f>(moras__2[[#This Row],[SALARIO]]-AVERAGE(C:C)) / _xlfn.STDEV.P(C:C)</f>
        <v>-0.44454166866740574</v>
      </c>
      <c r="M2547" t="str">
        <f>IF(ABS(moras__2[[#This Row],[Z-Score de salario]])&gt;1.96, "Atípico", "Normal")</f>
        <v>Normal</v>
      </c>
      <c r="N2547" s="5">
        <f t="shared" si="117"/>
        <v>297046</v>
      </c>
      <c r="O2547" s="5">
        <f t="shared" si="118"/>
        <v>50</v>
      </c>
      <c r="P2547" s="5" t="str">
        <f t="shared" si="119"/>
        <v>ASEGURADO VOLUNTARIO</v>
      </c>
      <c r="Q2547" s="5" t="e">
        <f ca="1">IF($H2547="SI", $O2547, _xludf.NA())</f>
        <v>#NAME?</v>
      </c>
      <c r="R2547" s="5">
        <f>IF($H2547="NO",$O2547, _xludf.NA())</f>
        <v>50</v>
      </c>
      <c r="S2547" s="5" t="e">
        <f ca="1">IF($H2547="SI",$N2547, _xludf.NA())</f>
        <v>#NAME?</v>
      </c>
      <c r="T2547" s="5">
        <f>IF($H2547="NO",$N2547, _xludf.NA())</f>
        <v>297046</v>
      </c>
    </row>
    <row r="2548" spans="1:20" x14ac:dyDescent="0.3">
      <c r="A2548">
        <v>2547</v>
      </c>
      <c r="B2548" t="s">
        <v>15</v>
      </c>
      <c r="C2548">
        <v>309143.36</v>
      </c>
      <c r="D2548" t="s">
        <v>10</v>
      </c>
      <c r="E2548" t="s">
        <v>16</v>
      </c>
      <c r="F2548" t="s">
        <v>12</v>
      </c>
      <c r="G2548" t="s">
        <v>12</v>
      </c>
      <c r="H2548" t="s">
        <v>13</v>
      </c>
      <c r="I2548">
        <v>55</v>
      </c>
      <c r="J2548">
        <f>(moras__2[[#This Row],[EDAD]]-AVERAGE(I:I))/ _xlfn.STDEV.P(I:I)</f>
        <v>0.92418158605779133</v>
      </c>
      <c r="K2548" t="str">
        <f>IF(ABS(moras__2[[#This Row],[Z-Score de edad]])&gt;1.96, "Atípico","Normal")</f>
        <v>Normal</v>
      </c>
      <c r="L2548">
        <f>(moras__2[[#This Row],[SALARIO]]-AVERAGE(C:C)) / _xlfn.STDEV.P(C:C)</f>
        <v>-0.42962362357503026</v>
      </c>
      <c r="M2548" t="str">
        <f>IF(ABS(moras__2[[#This Row],[Z-Score de salario]])&gt;1.96, "Atípico", "Normal")</f>
        <v>Normal</v>
      </c>
      <c r="N2548" s="5">
        <f t="shared" si="117"/>
        <v>309143.36</v>
      </c>
      <c r="O2548" s="5">
        <f t="shared" si="118"/>
        <v>55</v>
      </c>
      <c r="P2548" s="5" t="str">
        <f t="shared" si="119"/>
        <v>ASALARIADO</v>
      </c>
      <c r="Q2548" s="5" t="e">
        <f ca="1">IF($H2548="SI", $O2548, _xludf.NA())</f>
        <v>#NAME?</v>
      </c>
      <c r="R2548" s="5">
        <f>IF($H2548="NO",$O2548, _xludf.NA())</f>
        <v>55</v>
      </c>
      <c r="S2548" s="5" t="e">
        <f ca="1">IF($H2548="SI",$N2548, _xludf.NA())</f>
        <v>#NAME?</v>
      </c>
      <c r="T2548" s="5">
        <f>IF($H2548="NO",$N2548, _xludf.NA())</f>
        <v>309143.36</v>
      </c>
    </row>
    <row r="2549" spans="1:20" x14ac:dyDescent="0.3">
      <c r="A2549">
        <v>2548</v>
      </c>
      <c r="B2549" t="s">
        <v>9</v>
      </c>
      <c r="C2549">
        <v>360000</v>
      </c>
      <c r="D2549" t="s">
        <v>10</v>
      </c>
      <c r="E2549" t="s">
        <v>16</v>
      </c>
      <c r="F2549" t="s">
        <v>12</v>
      </c>
      <c r="G2549" t="s">
        <v>13</v>
      </c>
      <c r="H2549" t="s">
        <v>12</v>
      </c>
      <c r="I2549">
        <v>32</v>
      </c>
      <c r="J2549">
        <f>(moras__2[[#This Row],[EDAD]]-AVERAGE(I:I))/ _xlfn.STDEV.P(I:I)</f>
        <v>-0.69921345080977548</v>
      </c>
      <c r="K2549" t="str">
        <f>IF(ABS(moras__2[[#This Row],[Z-Score de edad]])&gt;1.96, "Atípico","Normal")</f>
        <v>Normal</v>
      </c>
      <c r="L2549">
        <f>(moras__2[[#This Row],[SALARIO]]-AVERAGE(C:C)) / _xlfn.STDEV.P(C:C)</f>
        <v>-0.36690897767156788</v>
      </c>
      <c r="M2549" t="str">
        <f>IF(ABS(moras__2[[#This Row],[Z-Score de salario]])&gt;1.96, "Atípico", "Normal")</f>
        <v>Normal</v>
      </c>
      <c r="N2549" s="5">
        <f t="shared" si="117"/>
        <v>360000</v>
      </c>
      <c r="O2549" s="5">
        <f t="shared" si="118"/>
        <v>32</v>
      </c>
      <c r="P2549" s="5" t="str">
        <f t="shared" si="119"/>
        <v>ASALARIADO</v>
      </c>
      <c r="Q2549" s="5">
        <f>IF($H2549="SI", $O2549, _xludf.NA())</f>
        <v>32</v>
      </c>
      <c r="R2549" s="5" t="e">
        <f ca="1">IF($H2549="NO",$O2549, _xludf.NA())</f>
        <v>#NAME?</v>
      </c>
      <c r="S2549" s="5">
        <f>IF($H2549="SI",$N2549, _xludf.NA())</f>
        <v>360000</v>
      </c>
      <c r="T2549" s="5" t="e">
        <f ca="1">IF($H2549="NO",$N2549, _xludf.NA())</f>
        <v>#NAME?</v>
      </c>
    </row>
    <row r="2550" spans="1:20" x14ac:dyDescent="0.3">
      <c r="A2550">
        <v>2549</v>
      </c>
      <c r="B2550" t="s">
        <v>9</v>
      </c>
      <c r="C2550">
        <v>600000</v>
      </c>
      <c r="D2550" t="s">
        <v>10</v>
      </c>
      <c r="E2550" t="s">
        <v>16</v>
      </c>
      <c r="F2550" t="s">
        <v>12</v>
      </c>
      <c r="G2550" t="s">
        <v>13</v>
      </c>
      <c r="H2550" t="s">
        <v>12</v>
      </c>
      <c r="I2550">
        <v>50</v>
      </c>
      <c r="J2550">
        <f>(moras__2[[#This Row],[EDAD]]-AVERAGE(I:I))/ _xlfn.STDEV.P(I:I)</f>
        <v>0.57126962152136374</v>
      </c>
      <c r="K2550" t="str">
        <f>IF(ABS(moras__2[[#This Row],[Z-Score de edad]])&gt;1.96, "Atípico","Normal")</f>
        <v>Normal</v>
      </c>
      <c r="L2550">
        <f>(moras__2[[#This Row],[SALARIO]]-AVERAGE(C:C)) / _xlfn.STDEV.P(C:C)</f>
        <v>-7.0949295379718516E-2</v>
      </c>
      <c r="M2550" t="str">
        <f>IF(ABS(moras__2[[#This Row],[Z-Score de salario]])&gt;1.96, "Atípico", "Normal")</f>
        <v>Normal</v>
      </c>
      <c r="N2550" s="5">
        <f t="shared" si="117"/>
        <v>600000</v>
      </c>
      <c r="O2550" s="5">
        <f t="shared" si="118"/>
        <v>50</v>
      </c>
      <c r="P2550" s="5" t="str">
        <f t="shared" si="119"/>
        <v>ASALARIADO</v>
      </c>
      <c r="Q2550" s="5">
        <f>IF($H2550="SI", $O2550, _xludf.NA())</f>
        <v>50</v>
      </c>
      <c r="R2550" s="5" t="e">
        <f ca="1">IF($H2550="NO",$O2550, _xludf.NA())</f>
        <v>#NAME?</v>
      </c>
      <c r="S2550" s="5">
        <f>IF($H2550="SI",$N2550, _xludf.NA())</f>
        <v>600000</v>
      </c>
      <c r="T2550" s="5" t="e">
        <f ca="1">IF($H2550="NO",$N2550, _xludf.NA())</f>
        <v>#NAME?</v>
      </c>
    </row>
    <row r="2551" spans="1:20" x14ac:dyDescent="0.3">
      <c r="A2551">
        <v>2550</v>
      </c>
      <c r="B2551" t="s">
        <v>9</v>
      </c>
      <c r="C2551">
        <v>278030</v>
      </c>
      <c r="D2551" t="s">
        <v>19</v>
      </c>
      <c r="E2551" t="s">
        <v>16</v>
      </c>
      <c r="F2551" t="s">
        <v>12</v>
      </c>
      <c r="G2551" t="s">
        <v>13</v>
      </c>
      <c r="H2551" t="s">
        <v>13</v>
      </c>
      <c r="I2551">
        <v>40</v>
      </c>
      <c r="J2551">
        <f>(moras__2[[#This Row],[EDAD]]-AVERAGE(I:I))/ _xlfn.STDEV.P(I:I)</f>
        <v>-0.13455430755149136</v>
      </c>
      <c r="K2551" t="str">
        <f>IF(ABS(moras__2[[#This Row],[Z-Score de edad]])&gt;1.96, "Atípico","Normal")</f>
        <v>Normal</v>
      </c>
      <c r="L2551">
        <f>(moras__2[[#This Row],[SALARIO]]-AVERAGE(C:C)) / _xlfn.STDEV.P(C:C)</f>
        <v>-0.46799154082766331</v>
      </c>
      <c r="M2551" t="str">
        <f>IF(ABS(moras__2[[#This Row],[Z-Score de salario]])&gt;1.96, "Atípico", "Normal")</f>
        <v>Normal</v>
      </c>
      <c r="N2551" s="5">
        <f t="shared" si="117"/>
        <v>278030</v>
      </c>
      <c r="O2551" s="5">
        <f t="shared" si="118"/>
        <v>40</v>
      </c>
      <c r="P2551" s="5" t="str">
        <f t="shared" si="119"/>
        <v>CONVENIOS ESPECIALES DE TRABAJADORES INDEPENDIENTES</v>
      </c>
      <c r="Q2551" s="5" t="e">
        <f ca="1">IF($H2551="SI", $O2551, _xludf.NA())</f>
        <v>#NAME?</v>
      </c>
      <c r="R2551" s="5">
        <f>IF($H2551="NO",$O2551, _xludf.NA())</f>
        <v>40</v>
      </c>
      <c r="S2551" s="5" t="e">
        <f ca="1">IF($H2551="SI",$N2551, _xludf.NA())</f>
        <v>#NAME?</v>
      </c>
      <c r="T2551" s="5">
        <f>IF($H2551="NO",$N2551, _xludf.NA())</f>
        <v>278030</v>
      </c>
    </row>
    <row r="2552" spans="1:20" x14ac:dyDescent="0.3">
      <c r="A2552">
        <v>2551</v>
      </c>
      <c r="B2552" t="s">
        <v>9</v>
      </c>
      <c r="C2552">
        <v>2512306.2999999998</v>
      </c>
      <c r="D2552" t="s">
        <v>10</v>
      </c>
      <c r="E2552" t="s">
        <v>16</v>
      </c>
      <c r="F2552" t="s">
        <v>12</v>
      </c>
      <c r="G2552" t="s">
        <v>13</v>
      </c>
      <c r="H2552" t="s">
        <v>13</v>
      </c>
      <c r="I2552">
        <v>44</v>
      </c>
      <c r="J2552">
        <f>(moras__2[[#This Row],[EDAD]]-AVERAGE(I:I))/ _xlfn.STDEV.P(I:I)</f>
        <v>0.14777526407765068</v>
      </c>
      <c r="K2552" t="str">
        <f>IF(ABS(moras__2[[#This Row],[Z-Score de edad]])&gt;1.96, "Atípico","Normal")</f>
        <v>Normal</v>
      </c>
      <c r="L2552">
        <f>(moras__2[[#This Row],[SALARIO]]-AVERAGE(C:C)) / _xlfn.STDEV.P(C:C)</f>
        <v>2.2872405587565399</v>
      </c>
      <c r="M2552" t="str">
        <f>IF(ABS(moras__2[[#This Row],[Z-Score de salario]])&gt;1.96, "Atípico", "Normal")</f>
        <v>Atípico</v>
      </c>
      <c r="N2552" s="5">
        <f t="shared" si="117"/>
        <v>2512306.2999999998</v>
      </c>
      <c r="O2552" s="5">
        <f t="shared" si="118"/>
        <v>44</v>
      </c>
      <c r="P2552" s="5" t="str">
        <f t="shared" si="119"/>
        <v>ASALARIADO</v>
      </c>
      <c r="Q2552" s="5" t="e">
        <f ca="1">IF($H2552="SI", $O2552, _xludf.NA())</f>
        <v>#NAME?</v>
      </c>
      <c r="R2552" s="5">
        <f>IF($H2552="NO",$O2552, _xludf.NA())</f>
        <v>44</v>
      </c>
      <c r="S2552" s="5" t="e">
        <f ca="1">IF($H2552="SI",$N2552, _xludf.NA())</f>
        <v>#NAME?</v>
      </c>
      <c r="T2552" s="5">
        <f>IF($H2552="NO",$N2552, _xludf.NA())</f>
        <v>2512306.2999999998</v>
      </c>
    </row>
    <row r="2553" spans="1:20" x14ac:dyDescent="0.3">
      <c r="A2553">
        <v>2552</v>
      </c>
      <c r="B2553" t="s">
        <v>15</v>
      </c>
      <c r="C2553">
        <v>50000</v>
      </c>
      <c r="D2553" t="s">
        <v>10</v>
      </c>
      <c r="E2553" t="s">
        <v>16</v>
      </c>
      <c r="F2553" t="s">
        <v>12</v>
      </c>
      <c r="G2553" t="s">
        <v>13</v>
      </c>
      <c r="H2553" t="s">
        <v>13</v>
      </c>
      <c r="I2553">
        <v>20</v>
      </c>
      <c r="J2553">
        <f>(moras__2[[#This Row],[EDAD]]-AVERAGE(I:I))/ _xlfn.STDEV.P(I:I)</f>
        <v>-1.5462021656972016</v>
      </c>
      <c r="K2553" t="str">
        <f>IF(ABS(moras__2[[#This Row],[Z-Score de edad]])&gt;1.96, "Atípico","Normal")</f>
        <v>Normal</v>
      </c>
      <c r="L2553">
        <f>(moras__2[[#This Row],[SALARIO]]-AVERAGE(C:C)) / _xlfn.STDEV.P(C:C)</f>
        <v>-0.74919023396520668</v>
      </c>
      <c r="M2553" t="str">
        <f>IF(ABS(moras__2[[#This Row],[Z-Score de salario]])&gt;1.96, "Atípico", "Normal")</f>
        <v>Normal</v>
      </c>
      <c r="N2553" s="5">
        <f t="shared" si="117"/>
        <v>50000</v>
      </c>
      <c r="O2553" s="5">
        <f t="shared" si="118"/>
        <v>20</v>
      </c>
      <c r="P2553" s="5" t="str">
        <f t="shared" si="119"/>
        <v>ASALARIADO</v>
      </c>
      <c r="Q2553" s="5" t="e">
        <f ca="1">IF($H2553="SI", $O2553, _xludf.NA())</f>
        <v>#NAME?</v>
      </c>
      <c r="R2553" s="5">
        <f>IF($H2553="NO",$O2553, _xludf.NA())</f>
        <v>20</v>
      </c>
      <c r="S2553" s="5" t="e">
        <f ca="1">IF($H2553="SI",$N2553, _xludf.NA())</f>
        <v>#NAME?</v>
      </c>
      <c r="T2553" s="5">
        <f>IF($H2553="NO",$N2553, _xludf.NA())</f>
        <v>50000</v>
      </c>
    </row>
    <row r="2554" spans="1:20" x14ac:dyDescent="0.3">
      <c r="A2554">
        <v>2553</v>
      </c>
      <c r="B2554" t="s">
        <v>15</v>
      </c>
      <c r="C2554">
        <v>358500</v>
      </c>
      <c r="D2554" t="s">
        <v>10</v>
      </c>
      <c r="E2554" t="s">
        <v>16</v>
      </c>
      <c r="F2554" t="s">
        <v>12</v>
      </c>
      <c r="G2554" t="s">
        <v>13</v>
      </c>
      <c r="H2554" t="s">
        <v>13</v>
      </c>
      <c r="I2554">
        <v>41</v>
      </c>
      <c r="J2554">
        <f>(moras__2[[#This Row],[EDAD]]-AVERAGE(I:I))/ _xlfn.STDEV.P(I:I)</f>
        <v>-6.397191464420586E-2</v>
      </c>
      <c r="K2554" t="str">
        <f>IF(ABS(moras__2[[#This Row],[Z-Score de edad]])&gt;1.96, "Atípico","Normal")</f>
        <v>Normal</v>
      </c>
      <c r="L2554">
        <f>(moras__2[[#This Row],[SALARIO]]-AVERAGE(C:C)) / _xlfn.STDEV.P(C:C)</f>
        <v>-0.36875872568589196</v>
      </c>
      <c r="M2554" t="str">
        <f>IF(ABS(moras__2[[#This Row],[Z-Score de salario]])&gt;1.96, "Atípico", "Normal")</f>
        <v>Normal</v>
      </c>
      <c r="N2554" s="5">
        <f t="shared" si="117"/>
        <v>358500</v>
      </c>
      <c r="O2554" s="5">
        <f t="shared" si="118"/>
        <v>41</v>
      </c>
      <c r="P2554" s="5" t="str">
        <f t="shared" si="119"/>
        <v>ASALARIADO</v>
      </c>
      <c r="Q2554" s="5" t="e">
        <f ca="1">IF($H2554="SI", $O2554, _xludf.NA())</f>
        <v>#NAME?</v>
      </c>
      <c r="R2554" s="5">
        <f>IF($H2554="NO",$O2554, _xludf.NA())</f>
        <v>41</v>
      </c>
      <c r="S2554" s="5" t="e">
        <f ca="1">IF($H2554="SI",$N2554, _xludf.NA())</f>
        <v>#NAME?</v>
      </c>
      <c r="T2554" s="5">
        <f>IF($H2554="NO",$N2554, _xludf.NA())</f>
        <v>358500</v>
      </c>
    </row>
    <row r="2555" spans="1:20" x14ac:dyDescent="0.3">
      <c r="A2555">
        <v>2554</v>
      </c>
      <c r="B2555" t="s">
        <v>9</v>
      </c>
      <c r="C2555">
        <v>456792</v>
      </c>
      <c r="D2555" t="s">
        <v>10</v>
      </c>
      <c r="E2555" t="s">
        <v>16</v>
      </c>
      <c r="F2555" t="s">
        <v>12</v>
      </c>
      <c r="G2555" t="s">
        <v>13</v>
      </c>
      <c r="H2555" t="s">
        <v>13</v>
      </c>
      <c r="I2555">
        <v>41</v>
      </c>
      <c r="J2555">
        <f>(moras__2[[#This Row],[EDAD]]-AVERAGE(I:I))/ _xlfn.STDEV.P(I:I)</f>
        <v>-6.397191464420586E-2</v>
      </c>
      <c r="K2555" t="str">
        <f>IF(ABS(moras__2[[#This Row],[Z-Score de edad]])&gt;1.96, "Atípico","Normal")</f>
        <v>Normal</v>
      </c>
      <c r="L2555">
        <f>(moras__2[[#This Row],[SALARIO]]-AVERAGE(C:C)) / _xlfn.STDEV.P(C:C)</f>
        <v>-0.24754843780326505</v>
      </c>
      <c r="M2555" t="str">
        <f>IF(ABS(moras__2[[#This Row],[Z-Score de salario]])&gt;1.96, "Atípico", "Normal")</f>
        <v>Normal</v>
      </c>
      <c r="N2555" s="5">
        <f t="shared" si="117"/>
        <v>456792</v>
      </c>
      <c r="O2555" s="5">
        <f t="shared" si="118"/>
        <v>41</v>
      </c>
      <c r="P2555" s="5" t="str">
        <f t="shared" si="119"/>
        <v>ASALARIADO</v>
      </c>
      <c r="Q2555" s="5" t="e">
        <f ca="1">IF($H2555="SI", $O2555, _xludf.NA())</f>
        <v>#NAME?</v>
      </c>
      <c r="R2555" s="5">
        <f>IF($H2555="NO",$O2555, _xludf.NA())</f>
        <v>41</v>
      </c>
      <c r="S2555" s="5" t="e">
        <f ca="1">IF($H2555="SI",$N2555, _xludf.NA())</f>
        <v>#NAME?</v>
      </c>
      <c r="T2555" s="5">
        <f>IF($H2555="NO",$N2555, _xludf.NA())</f>
        <v>456792</v>
      </c>
    </row>
    <row r="2556" spans="1:20" x14ac:dyDescent="0.3">
      <c r="A2556">
        <v>2555</v>
      </c>
      <c r="B2556" t="s">
        <v>9</v>
      </c>
      <c r="C2556">
        <v>381590</v>
      </c>
      <c r="D2556" t="s">
        <v>10</v>
      </c>
      <c r="E2556" t="s">
        <v>16</v>
      </c>
      <c r="F2556" t="s">
        <v>12</v>
      </c>
      <c r="G2556" t="s">
        <v>13</v>
      </c>
      <c r="H2556" t="s">
        <v>13</v>
      </c>
      <c r="I2556">
        <v>21</v>
      </c>
      <c r="J2556">
        <f>(moras__2[[#This Row],[EDAD]]-AVERAGE(I:I))/ _xlfn.STDEV.P(I:I)</f>
        <v>-1.4756197727899161</v>
      </c>
      <c r="K2556" t="str">
        <f>IF(ABS(moras__2[[#This Row],[Z-Score de edad]])&gt;1.96, "Atípico","Normal")</f>
        <v>Normal</v>
      </c>
      <c r="L2556">
        <f>(moras__2[[#This Row],[SALARIO]]-AVERAGE(C:C)) / _xlfn.STDEV.P(C:C)</f>
        <v>-0.34028493791873027</v>
      </c>
      <c r="M2556" t="str">
        <f>IF(ABS(moras__2[[#This Row],[Z-Score de salario]])&gt;1.96, "Atípico", "Normal")</f>
        <v>Normal</v>
      </c>
      <c r="N2556" s="5">
        <f t="shared" si="117"/>
        <v>381590</v>
      </c>
      <c r="O2556" s="5">
        <f t="shared" si="118"/>
        <v>21</v>
      </c>
      <c r="P2556" s="5" t="str">
        <f t="shared" si="119"/>
        <v>ASALARIADO</v>
      </c>
      <c r="Q2556" s="5" t="e">
        <f ca="1">IF($H2556="SI", $O2556, _xludf.NA())</f>
        <v>#NAME?</v>
      </c>
      <c r="R2556" s="5">
        <f>IF($H2556="NO",$O2556, _xludf.NA())</f>
        <v>21</v>
      </c>
      <c r="S2556" s="5" t="e">
        <f ca="1">IF($H2556="SI",$N2556, _xludf.NA())</f>
        <v>#NAME?</v>
      </c>
      <c r="T2556" s="5">
        <f>IF($H2556="NO",$N2556, _xludf.NA())</f>
        <v>381590</v>
      </c>
    </row>
    <row r="2557" spans="1:20" x14ac:dyDescent="0.3">
      <c r="A2557">
        <v>2556</v>
      </c>
      <c r="B2557" t="s">
        <v>9</v>
      </c>
      <c r="C2557">
        <v>330000</v>
      </c>
      <c r="D2557" t="s">
        <v>10</v>
      </c>
      <c r="E2557" t="s">
        <v>16</v>
      </c>
      <c r="F2557" t="s">
        <v>12</v>
      </c>
      <c r="G2557" t="s">
        <v>13</v>
      </c>
      <c r="H2557" t="s">
        <v>13</v>
      </c>
      <c r="I2557">
        <v>59</v>
      </c>
      <c r="J2557">
        <f>(moras__2[[#This Row],[EDAD]]-AVERAGE(I:I))/ _xlfn.STDEV.P(I:I)</f>
        <v>1.2065111576869334</v>
      </c>
      <c r="K2557" t="str">
        <f>IF(ABS(moras__2[[#This Row],[Z-Score de edad]])&gt;1.96, "Atípico","Normal")</f>
        <v>Normal</v>
      </c>
      <c r="L2557">
        <f>(moras__2[[#This Row],[SALARIO]]-AVERAGE(C:C)) / _xlfn.STDEV.P(C:C)</f>
        <v>-0.40390393795804908</v>
      </c>
      <c r="M2557" t="str">
        <f>IF(ABS(moras__2[[#This Row],[Z-Score de salario]])&gt;1.96, "Atípico", "Normal")</f>
        <v>Normal</v>
      </c>
      <c r="N2557" s="5">
        <f t="shared" si="117"/>
        <v>330000</v>
      </c>
      <c r="O2557" s="5">
        <f t="shared" si="118"/>
        <v>59</v>
      </c>
      <c r="P2557" s="5" t="str">
        <f t="shared" si="119"/>
        <v>ASALARIADO</v>
      </c>
      <c r="Q2557" s="5" t="e">
        <f ca="1">IF($H2557="SI", $O2557, _xludf.NA())</f>
        <v>#NAME?</v>
      </c>
      <c r="R2557" s="5">
        <f>IF($H2557="NO",$O2557, _xludf.NA())</f>
        <v>59</v>
      </c>
      <c r="S2557" s="5" t="e">
        <f ca="1">IF($H2557="SI",$N2557, _xludf.NA())</f>
        <v>#NAME?</v>
      </c>
      <c r="T2557" s="5">
        <f>IF($H2557="NO",$N2557, _xludf.NA())</f>
        <v>330000</v>
      </c>
    </row>
    <row r="2558" spans="1:20" x14ac:dyDescent="0.3">
      <c r="A2558">
        <v>2557</v>
      </c>
      <c r="B2558" t="s">
        <v>15</v>
      </c>
      <c r="C2558">
        <v>976390</v>
      </c>
      <c r="D2558" t="s">
        <v>10</v>
      </c>
      <c r="E2558" t="s">
        <v>11</v>
      </c>
      <c r="F2558" t="s">
        <v>12</v>
      </c>
      <c r="G2558" t="s">
        <v>13</v>
      </c>
      <c r="H2558" t="s">
        <v>13</v>
      </c>
      <c r="I2558">
        <v>35</v>
      </c>
      <c r="J2558">
        <f>(moras__2[[#This Row],[EDAD]]-AVERAGE(I:I))/ _xlfn.STDEV.P(I:I)</f>
        <v>-0.48746627208791893</v>
      </c>
      <c r="K2558" t="str">
        <f>IF(ABS(moras__2[[#This Row],[Z-Score de edad]])&gt;1.96, "Atípico","Normal")</f>
        <v>Normal</v>
      </c>
      <c r="L2558">
        <f>(moras__2[[#This Row],[SALARIO]]-AVERAGE(C:C)) / _xlfn.STDEV.P(C:C)</f>
        <v>0.39320180802790311</v>
      </c>
      <c r="M2558" t="str">
        <f>IF(ABS(moras__2[[#This Row],[Z-Score de salario]])&gt;1.96, "Atípico", "Normal")</f>
        <v>Normal</v>
      </c>
      <c r="N2558" s="5">
        <f t="shared" si="117"/>
        <v>976390</v>
      </c>
      <c r="O2558" s="5">
        <f t="shared" si="118"/>
        <v>35</v>
      </c>
      <c r="P2558" s="5" t="str">
        <f t="shared" si="119"/>
        <v>ASALARIADO</v>
      </c>
      <c r="Q2558" s="5" t="e">
        <f ca="1">IF($H2558="SI", $O2558, _xludf.NA())</f>
        <v>#NAME?</v>
      </c>
      <c r="R2558" s="5">
        <f>IF($H2558="NO",$O2558, _xludf.NA())</f>
        <v>35</v>
      </c>
      <c r="S2558" s="5" t="e">
        <f ca="1">IF($H2558="SI",$N2558, _xludf.NA())</f>
        <v>#NAME?</v>
      </c>
      <c r="T2558" s="5">
        <f>IF($H2558="NO",$N2558, _xludf.NA())</f>
        <v>976390</v>
      </c>
    </row>
    <row r="2559" spans="1:20" x14ac:dyDescent="0.3">
      <c r="A2559">
        <v>2558</v>
      </c>
      <c r="B2559" t="s">
        <v>9</v>
      </c>
      <c r="C2559">
        <v>300010</v>
      </c>
      <c r="D2559" t="s">
        <v>17</v>
      </c>
      <c r="E2559" t="s">
        <v>16</v>
      </c>
      <c r="F2559" t="s">
        <v>12</v>
      </c>
      <c r="G2559" t="s">
        <v>13</v>
      </c>
      <c r="H2559" t="s">
        <v>13</v>
      </c>
      <c r="I2559">
        <v>57</v>
      </c>
      <c r="J2559">
        <f>(moras__2[[#This Row],[EDAD]]-AVERAGE(I:I))/ _xlfn.STDEV.P(I:I)</f>
        <v>1.0653463718723624</v>
      </c>
      <c r="K2559" t="str">
        <f>IF(ABS(moras__2[[#This Row],[Z-Score de edad]])&gt;1.96, "Atípico","Normal")</f>
        <v>Normal</v>
      </c>
      <c r="L2559">
        <f>(moras__2[[#This Row],[SALARIO]]-AVERAGE(C:C)) / _xlfn.STDEV.P(C:C)</f>
        <v>-0.44088656659110143</v>
      </c>
      <c r="M2559" t="str">
        <f>IF(ABS(moras__2[[#This Row],[Z-Score de salario]])&gt;1.96, "Atípico", "Normal")</f>
        <v>Normal</v>
      </c>
      <c r="N2559" s="5">
        <f t="shared" si="117"/>
        <v>300010</v>
      </c>
      <c r="O2559" s="5">
        <f t="shared" si="118"/>
        <v>57</v>
      </c>
      <c r="P2559" s="5" t="str">
        <f t="shared" si="119"/>
        <v>ASEGURADO VOLUNTARIO</v>
      </c>
      <c r="Q2559" s="5" t="e">
        <f ca="1">IF($H2559="SI", $O2559, _xludf.NA())</f>
        <v>#NAME?</v>
      </c>
      <c r="R2559" s="5">
        <f>IF($H2559="NO",$O2559, _xludf.NA())</f>
        <v>57</v>
      </c>
      <c r="S2559" s="5" t="e">
        <f ca="1">IF($H2559="SI",$N2559, _xludf.NA())</f>
        <v>#NAME?</v>
      </c>
      <c r="T2559" s="5">
        <f>IF($H2559="NO",$N2559, _xludf.NA())</f>
        <v>300010</v>
      </c>
    </row>
    <row r="2560" spans="1:20" x14ac:dyDescent="0.3">
      <c r="A2560">
        <v>2559</v>
      </c>
      <c r="B2560" t="s">
        <v>9</v>
      </c>
      <c r="C2560">
        <v>349852.8</v>
      </c>
      <c r="D2560" t="s">
        <v>10</v>
      </c>
      <c r="E2560" t="s">
        <v>16</v>
      </c>
      <c r="F2560" t="s">
        <v>12</v>
      </c>
      <c r="G2560" t="s">
        <v>12</v>
      </c>
      <c r="H2560" t="s">
        <v>13</v>
      </c>
      <c r="I2560">
        <v>40</v>
      </c>
      <c r="J2560">
        <f>(moras__2[[#This Row],[EDAD]]-AVERAGE(I:I))/ _xlfn.STDEV.P(I:I)</f>
        <v>-0.13455430755149136</v>
      </c>
      <c r="K2560" t="str">
        <f>IF(ABS(moras__2[[#This Row],[Z-Score de edad]])&gt;1.96, "Atípico","Normal")</f>
        <v>Normal</v>
      </c>
      <c r="L2560">
        <f>(moras__2[[#This Row],[SALARIO]]-AVERAGE(C:C)) / _xlfn.STDEV.P(C:C)</f>
        <v>-0.37942215303886734</v>
      </c>
      <c r="M2560" t="str">
        <f>IF(ABS(moras__2[[#This Row],[Z-Score de salario]])&gt;1.96, "Atípico", "Normal")</f>
        <v>Normal</v>
      </c>
      <c r="N2560" s="5">
        <f t="shared" si="117"/>
        <v>349852.8</v>
      </c>
      <c r="O2560" s="5">
        <f t="shared" si="118"/>
        <v>40</v>
      </c>
      <c r="P2560" s="5" t="str">
        <f t="shared" si="119"/>
        <v>ASALARIADO</v>
      </c>
      <c r="Q2560" s="5" t="e">
        <f ca="1">IF($H2560="SI", $O2560, _xludf.NA())</f>
        <v>#NAME?</v>
      </c>
      <c r="R2560" s="5">
        <f>IF($H2560="NO",$O2560, _xludf.NA())</f>
        <v>40</v>
      </c>
      <c r="S2560" s="5" t="e">
        <f ca="1">IF($H2560="SI",$N2560, _xludf.NA())</f>
        <v>#NAME?</v>
      </c>
      <c r="T2560" s="5">
        <f>IF($H2560="NO",$N2560, _xludf.NA())</f>
        <v>349852.8</v>
      </c>
    </row>
    <row r="2561" spans="1:20" x14ac:dyDescent="0.3">
      <c r="A2561">
        <v>2560</v>
      </c>
      <c r="B2561" t="s">
        <v>15</v>
      </c>
      <c r="C2561">
        <v>278030</v>
      </c>
      <c r="D2561" t="s">
        <v>19</v>
      </c>
      <c r="E2561" t="s">
        <v>16</v>
      </c>
      <c r="F2561" t="s">
        <v>12</v>
      </c>
      <c r="G2561" t="s">
        <v>13</v>
      </c>
      <c r="H2561" t="s">
        <v>12</v>
      </c>
      <c r="I2561">
        <v>28</v>
      </c>
      <c r="J2561">
        <f>(moras__2[[#This Row],[EDAD]]-AVERAGE(I:I))/ _xlfn.STDEV.P(I:I)</f>
        <v>-0.98154302243891756</v>
      </c>
      <c r="K2561" t="str">
        <f>IF(ABS(moras__2[[#This Row],[Z-Score de edad]])&gt;1.96, "Atípico","Normal")</f>
        <v>Normal</v>
      </c>
      <c r="L2561">
        <f>(moras__2[[#This Row],[SALARIO]]-AVERAGE(C:C)) / _xlfn.STDEV.P(C:C)</f>
        <v>-0.46799154082766331</v>
      </c>
      <c r="M2561" t="str">
        <f>IF(ABS(moras__2[[#This Row],[Z-Score de salario]])&gt;1.96, "Atípico", "Normal")</f>
        <v>Normal</v>
      </c>
      <c r="N2561" s="5">
        <f t="shared" si="117"/>
        <v>278030</v>
      </c>
      <c r="O2561" s="5">
        <f t="shared" si="118"/>
        <v>28</v>
      </c>
      <c r="P2561" s="5" t="str">
        <f t="shared" si="119"/>
        <v>CONVENIOS ESPECIALES DE TRABAJADORES INDEPENDIENTES</v>
      </c>
      <c r="Q2561" s="5">
        <f>IF($H2561="SI", $O2561, _xludf.NA())</f>
        <v>28</v>
      </c>
      <c r="R2561" s="5" t="e">
        <f ca="1">IF($H2561="NO",$O2561, _xludf.NA())</f>
        <v>#NAME?</v>
      </c>
      <c r="S2561" s="5">
        <f>IF($H2561="SI",$N2561, _xludf.NA())</f>
        <v>278030</v>
      </c>
      <c r="T2561" s="5" t="e">
        <f ca="1">IF($H2561="NO",$N2561, _xludf.NA())</f>
        <v>#NAME?</v>
      </c>
    </row>
    <row r="2562" spans="1:20" x14ac:dyDescent="0.3">
      <c r="A2562">
        <v>2561</v>
      </c>
      <c r="B2562" t="s">
        <v>9</v>
      </c>
      <c r="C2562">
        <v>486162.3</v>
      </c>
      <c r="D2562" t="s">
        <v>10</v>
      </c>
      <c r="E2562" t="s">
        <v>16</v>
      </c>
      <c r="F2562" t="s">
        <v>12</v>
      </c>
      <c r="G2562" t="s">
        <v>12</v>
      </c>
      <c r="H2562" t="s">
        <v>13</v>
      </c>
      <c r="I2562">
        <v>35</v>
      </c>
      <c r="J2562">
        <f>(moras__2[[#This Row],[EDAD]]-AVERAGE(I:I))/ _xlfn.STDEV.P(I:I)</f>
        <v>-0.48746627208791893</v>
      </c>
      <c r="K2562" t="str">
        <f>IF(ABS(moras__2[[#This Row],[Z-Score de edad]])&gt;1.96, "Atípico","Normal")</f>
        <v>Normal</v>
      </c>
      <c r="L2562">
        <f>(moras__2[[#This Row],[SALARIO]]-AVERAGE(C:C)) / _xlfn.STDEV.P(C:C)</f>
        <v>-0.21133000173319713</v>
      </c>
      <c r="M2562" t="str">
        <f>IF(ABS(moras__2[[#This Row],[Z-Score de salario]])&gt;1.96, "Atípico", "Normal")</f>
        <v>Normal</v>
      </c>
      <c r="N2562" s="5">
        <f t="shared" si="117"/>
        <v>486162.3</v>
      </c>
      <c r="O2562" s="5">
        <f t="shared" si="118"/>
        <v>35</v>
      </c>
      <c r="P2562" s="5" t="str">
        <f t="shared" si="119"/>
        <v>ASALARIADO</v>
      </c>
      <c r="Q2562" s="5" t="e">
        <f ca="1">IF($H2562="SI", $O2562, _xludf.NA())</f>
        <v>#NAME?</v>
      </c>
      <c r="R2562" s="5">
        <f>IF($H2562="NO",$O2562, _xludf.NA())</f>
        <v>35</v>
      </c>
      <c r="S2562" s="5" t="e">
        <f ca="1">IF($H2562="SI",$N2562, _xludf.NA())</f>
        <v>#NAME?</v>
      </c>
      <c r="T2562" s="5">
        <f>IF($H2562="NO",$N2562, _xludf.NA())</f>
        <v>486162.3</v>
      </c>
    </row>
    <row r="2563" spans="1:20" x14ac:dyDescent="0.3">
      <c r="A2563">
        <v>2562</v>
      </c>
      <c r="B2563" t="s">
        <v>9</v>
      </c>
      <c r="C2563">
        <v>589097</v>
      </c>
      <c r="D2563" t="s">
        <v>10</v>
      </c>
      <c r="E2563" t="s">
        <v>16</v>
      </c>
      <c r="F2563" t="s">
        <v>12</v>
      </c>
      <c r="G2563" t="s">
        <v>13</v>
      </c>
      <c r="H2563" t="s">
        <v>13</v>
      </c>
      <c r="I2563">
        <v>54</v>
      </c>
      <c r="J2563">
        <f>(moras__2[[#This Row],[EDAD]]-AVERAGE(I:I))/ _xlfn.STDEV.P(I:I)</f>
        <v>0.85359919315050581</v>
      </c>
      <c r="K2563" t="str">
        <f>IF(ABS(moras__2[[#This Row],[Z-Score de edad]])&gt;1.96, "Atípico","Normal")</f>
        <v>Normal</v>
      </c>
      <c r="L2563">
        <f>(moras__2[[#This Row],[SALARIO]]-AVERAGE(C:C)) / _xlfn.STDEV.P(C:C)</f>
        <v>-8.4394497113168654E-2</v>
      </c>
      <c r="M2563" t="str">
        <f>IF(ABS(moras__2[[#This Row],[Z-Score de salario]])&gt;1.96, "Atípico", "Normal")</f>
        <v>Normal</v>
      </c>
      <c r="N2563" s="5">
        <f t="shared" ref="N2563:N2626" si="120">IF(ISBLANK(C2563),  MEDIAN($C$2:$C$5001), C2563)</f>
        <v>589097</v>
      </c>
      <c r="O2563" s="5">
        <f t="shared" ref="O2563:O2626" si="121">IF(ISBLANK(I2563), MEDIAN($I$2:$I$5001), I2563)</f>
        <v>54</v>
      </c>
      <c r="P2563" s="5" t="str">
        <f t="shared" ref="P2563:P2626" si="122">IF(ISBLANK(D2563), "ASALARIADO", D2563)</f>
        <v>ASALARIADO</v>
      </c>
      <c r="Q2563" s="5" t="e">
        <f ca="1">IF($H2563="SI", $O2563, _xludf.NA())</f>
        <v>#NAME?</v>
      </c>
      <c r="R2563" s="5">
        <f>IF($H2563="NO",$O2563, _xludf.NA())</f>
        <v>54</v>
      </c>
      <c r="S2563" s="5" t="e">
        <f ca="1">IF($H2563="SI",$N2563, _xludf.NA())</f>
        <v>#NAME?</v>
      </c>
      <c r="T2563" s="5">
        <f>IF($H2563="NO",$N2563, _xludf.NA())</f>
        <v>589097</v>
      </c>
    </row>
    <row r="2564" spans="1:20" x14ac:dyDescent="0.3">
      <c r="A2564">
        <v>2563</v>
      </c>
      <c r="B2564" t="s">
        <v>9</v>
      </c>
      <c r="C2564">
        <v>446149.5</v>
      </c>
      <c r="D2564" t="s">
        <v>10</v>
      </c>
      <c r="E2564" t="s">
        <v>11</v>
      </c>
      <c r="F2564" t="s">
        <v>12</v>
      </c>
      <c r="G2564" t="s">
        <v>13</v>
      </c>
      <c r="H2564" t="s">
        <v>13</v>
      </c>
      <c r="I2564">
        <v>57</v>
      </c>
      <c r="J2564">
        <f>(moras__2[[#This Row],[EDAD]]-AVERAGE(I:I))/ _xlfn.STDEV.P(I:I)</f>
        <v>1.0653463718723624</v>
      </c>
      <c r="K2564" t="str">
        <f>IF(ABS(moras__2[[#This Row],[Z-Score de edad]])&gt;1.96, "Atípico","Normal")</f>
        <v>Normal</v>
      </c>
      <c r="L2564">
        <f>(moras__2[[#This Row],[SALARIO]]-AVERAGE(C:C)) / _xlfn.STDEV.P(C:C)</f>
        <v>-0.26067239996489422</v>
      </c>
      <c r="M2564" t="str">
        <f>IF(ABS(moras__2[[#This Row],[Z-Score de salario]])&gt;1.96, "Atípico", "Normal")</f>
        <v>Normal</v>
      </c>
      <c r="N2564" s="5">
        <f t="shared" si="120"/>
        <v>446149.5</v>
      </c>
      <c r="O2564" s="5">
        <f t="shared" si="121"/>
        <v>57</v>
      </c>
      <c r="P2564" s="5" t="str">
        <f t="shared" si="122"/>
        <v>ASALARIADO</v>
      </c>
      <c r="Q2564" s="5" t="e">
        <f ca="1">IF($H2564="SI", $O2564, _xludf.NA())</f>
        <v>#NAME?</v>
      </c>
      <c r="R2564" s="5">
        <f>IF($H2564="NO",$O2564, _xludf.NA())</f>
        <v>57</v>
      </c>
      <c r="S2564" s="5" t="e">
        <f ca="1">IF($H2564="SI",$N2564, _xludf.NA())</f>
        <v>#NAME?</v>
      </c>
      <c r="T2564" s="5">
        <f>IF($H2564="NO",$N2564, _xludf.NA())</f>
        <v>446149.5</v>
      </c>
    </row>
    <row r="2565" spans="1:20" x14ac:dyDescent="0.3">
      <c r="A2565">
        <v>2564</v>
      </c>
      <c r="B2565" t="s">
        <v>15</v>
      </c>
      <c r="C2565">
        <v>681819</v>
      </c>
      <c r="D2565" t="s">
        <v>10</v>
      </c>
      <c r="E2565" t="s">
        <v>11</v>
      </c>
      <c r="F2565" t="s">
        <v>12</v>
      </c>
      <c r="G2565" t="s">
        <v>13</v>
      </c>
      <c r="H2565" t="s">
        <v>13</v>
      </c>
      <c r="I2565">
        <v>40</v>
      </c>
      <c r="J2565">
        <f>(moras__2[[#This Row],[EDAD]]-AVERAGE(I:I))/ _xlfn.STDEV.P(I:I)</f>
        <v>-0.13455430755149136</v>
      </c>
      <c r="K2565" t="str">
        <f>IF(ABS(moras__2[[#This Row],[Z-Score de edad]])&gt;1.96, "Atípico","Normal")</f>
        <v>Normal</v>
      </c>
      <c r="L2565">
        <f>(moras__2[[#This Row],[SALARIO]]-AVERAGE(C:C)) / _xlfn.STDEV.P(C:C)</f>
        <v>2.9947059809601585E-2</v>
      </c>
      <c r="M2565" t="str">
        <f>IF(ABS(moras__2[[#This Row],[Z-Score de salario]])&gt;1.96, "Atípico", "Normal")</f>
        <v>Normal</v>
      </c>
      <c r="N2565" s="5">
        <f t="shared" si="120"/>
        <v>681819</v>
      </c>
      <c r="O2565" s="5">
        <f t="shared" si="121"/>
        <v>40</v>
      </c>
      <c r="P2565" s="5" t="str">
        <f t="shared" si="122"/>
        <v>ASALARIADO</v>
      </c>
      <c r="Q2565" s="5" t="e">
        <f ca="1">IF($H2565="SI", $O2565, _xludf.NA())</f>
        <v>#NAME?</v>
      </c>
      <c r="R2565" s="5">
        <f>IF($H2565="NO",$O2565, _xludf.NA())</f>
        <v>40</v>
      </c>
      <c r="S2565" s="5" t="e">
        <f ca="1">IF($H2565="SI",$N2565, _xludf.NA())</f>
        <v>#NAME?</v>
      </c>
      <c r="T2565" s="5">
        <f>IF($H2565="NO",$N2565, _xludf.NA())</f>
        <v>681819</v>
      </c>
    </row>
    <row r="2566" spans="1:20" x14ac:dyDescent="0.3">
      <c r="A2566">
        <v>2565</v>
      </c>
      <c r="B2566" t="s">
        <v>9</v>
      </c>
      <c r="C2566">
        <v>287609.93</v>
      </c>
      <c r="D2566" t="s">
        <v>10</v>
      </c>
      <c r="E2566" t="s">
        <v>16</v>
      </c>
      <c r="F2566" t="s">
        <v>12</v>
      </c>
      <c r="G2566" t="s">
        <v>13</v>
      </c>
      <c r="H2566" t="s">
        <v>13</v>
      </c>
      <c r="I2566">
        <v>33</v>
      </c>
      <c r="J2566">
        <f>(moras__2[[#This Row],[EDAD]]-AVERAGE(I:I))/ _xlfn.STDEV.P(I:I)</f>
        <v>-0.62863105790248996</v>
      </c>
      <c r="K2566" t="str">
        <f>IF(ABS(moras__2[[#This Row],[Z-Score de edad]])&gt;1.96, "Atípico","Normal")</f>
        <v>Normal</v>
      </c>
      <c r="L2566">
        <f>(moras__2[[#This Row],[SALARIO]]-AVERAGE(C:C)) / _xlfn.STDEV.P(C:C)</f>
        <v>-0.45617790316442097</v>
      </c>
      <c r="M2566" t="str">
        <f>IF(ABS(moras__2[[#This Row],[Z-Score de salario]])&gt;1.96, "Atípico", "Normal")</f>
        <v>Normal</v>
      </c>
      <c r="N2566" s="5">
        <f t="shared" si="120"/>
        <v>287609.93</v>
      </c>
      <c r="O2566" s="5">
        <f t="shared" si="121"/>
        <v>33</v>
      </c>
      <c r="P2566" s="5" t="str">
        <f t="shared" si="122"/>
        <v>ASALARIADO</v>
      </c>
      <c r="Q2566" s="5" t="e">
        <f ca="1">IF($H2566="SI", $O2566, _xludf.NA())</f>
        <v>#NAME?</v>
      </c>
      <c r="R2566" s="5">
        <f>IF($H2566="NO",$O2566, _xludf.NA())</f>
        <v>33</v>
      </c>
      <c r="S2566" s="5" t="e">
        <f ca="1">IF($H2566="SI",$N2566, _xludf.NA())</f>
        <v>#NAME?</v>
      </c>
      <c r="T2566" s="5">
        <f>IF($H2566="NO",$N2566, _xludf.NA())</f>
        <v>287609.93</v>
      </c>
    </row>
    <row r="2567" spans="1:20" x14ac:dyDescent="0.3">
      <c r="A2567">
        <v>2566</v>
      </c>
      <c r="B2567" t="s">
        <v>9</v>
      </c>
      <c r="C2567">
        <v>711460.6</v>
      </c>
      <c r="D2567" t="s">
        <v>10</v>
      </c>
      <c r="E2567" t="s">
        <v>11</v>
      </c>
      <c r="F2567" t="s">
        <v>12</v>
      </c>
      <c r="G2567" t="s">
        <v>13</v>
      </c>
      <c r="H2567" t="s">
        <v>13</v>
      </c>
      <c r="I2567">
        <v>43</v>
      </c>
      <c r="J2567">
        <f>(moras__2[[#This Row],[EDAD]]-AVERAGE(I:I))/ _xlfn.STDEV.P(I:I)</f>
        <v>7.7192871170365177E-2</v>
      </c>
      <c r="K2567" t="str">
        <f>IF(ABS(moras__2[[#This Row],[Z-Score de edad]])&gt;1.96, "Atípico","Normal")</f>
        <v>Normal</v>
      </c>
      <c r="L2567">
        <f>(moras__2[[#This Row],[SALARIO]]-AVERAGE(C:C)) / _xlfn.STDEV.P(C:C)</f>
        <v>6.6500053637193565E-2</v>
      </c>
      <c r="M2567" t="str">
        <f>IF(ABS(moras__2[[#This Row],[Z-Score de salario]])&gt;1.96, "Atípico", "Normal")</f>
        <v>Normal</v>
      </c>
      <c r="N2567" s="5">
        <f t="shared" si="120"/>
        <v>711460.6</v>
      </c>
      <c r="O2567" s="5">
        <f t="shared" si="121"/>
        <v>43</v>
      </c>
      <c r="P2567" s="5" t="str">
        <f t="shared" si="122"/>
        <v>ASALARIADO</v>
      </c>
      <c r="Q2567" s="5" t="e">
        <f ca="1">IF($H2567="SI", $O2567, _xludf.NA())</f>
        <v>#NAME?</v>
      </c>
      <c r="R2567" s="5">
        <f>IF($H2567="NO",$O2567, _xludf.NA())</f>
        <v>43</v>
      </c>
      <c r="S2567" s="5" t="e">
        <f ca="1">IF($H2567="SI",$N2567, _xludf.NA())</f>
        <v>#NAME?</v>
      </c>
      <c r="T2567" s="5">
        <f>IF($H2567="NO",$N2567, _xludf.NA())</f>
        <v>711460.6</v>
      </c>
    </row>
    <row r="2568" spans="1:20" x14ac:dyDescent="0.3">
      <c r="A2568">
        <v>2567</v>
      </c>
      <c r="B2568" t="s">
        <v>9</v>
      </c>
      <c r="C2568">
        <v>304357</v>
      </c>
      <c r="D2568" t="s">
        <v>18</v>
      </c>
      <c r="E2568" t="s">
        <v>16</v>
      </c>
      <c r="F2568" t="s">
        <v>12</v>
      </c>
      <c r="G2568" t="s">
        <v>13</v>
      </c>
      <c r="H2568" t="s">
        <v>12</v>
      </c>
      <c r="I2568">
        <v>27</v>
      </c>
      <c r="J2568">
        <f>(moras__2[[#This Row],[EDAD]]-AVERAGE(I:I))/ _xlfn.STDEV.P(I:I)</f>
        <v>-1.052125415346203</v>
      </c>
      <c r="K2568" t="str">
        <f>IF(ABS(moras__2[[#This Row],[Z-Score de edad]])&gt;1.96, "Atípico","Normal")</f>
        <v>Normal</v>
      </c>
      <c r="L2568">
        <f>(moras__2[[#This Row],[SALARIO]]-AVERAGE(C:C)) / _xlfn.STDEV.P(C:C)</f>
        <v>-0.43552599684559029</v>
      </c>
      <c r="M2568" t="str">
        <f>IF(ABS(moras__2[[#This Row],[Z-Score de salario]])&gt;1.96, "Atípico", "Normal")</f>
        <v>Normal</v>
      </c>
      <c r="N2568" s="5">
        <f t="shared" si="120"/>
        <v>304357</v>
      </c>
      <c r="O2568" s="5">
        <f t="shared" si="121"/>
        <v>27</v>
      </c>
      <c r="P2568" s="5" t="str">
        <f t="shared" si="122"/>
        <v>TRABAJADOR INDEPENDIENTE</v>
      </c>
      <c r="Q2568" s="5">
        <f>IF($H2568="SI", $O2568, _xludf.NA())</f>
        <v>27</v>
      </c>
      <c r="R2568" s="5" t="e">
        <f ca="1">IF($H2568="NO",$O2568, _xludf.NA())</f>
        <v>#NAME?</v>
      </c>
      <c r="S2568" s="5">
        <f>IF($H2568="SI",$N2568, _xludf.NA())</f>
        <v>304357</v>
      </c>
      <c r="T2568" s="5" t="e">
        <f ca="1">IF($H2568="NO",$N2568, _xludf.NA())</f>
        <v>#NAME?</v>
      </c>
    </row>
    <row r="2569" spans="1:20" x14ac:dyDescent="0.3">
      <c r="A2569">
        <v>2568</v>
      </c>
      <c r="B2569" t="s">
        <v>9</v>
      </c>
      <c r="C2569">
        <v>359544.27</v>
      </c>
      <c r="D2569" t="s">
        <v>21</v>
      </c>
      <c r="E2569" t="s">
        <v>16</v>
      </c>
      <c r="F2569" t="s">
        <v>12</v>
      </c>
      <c r="G2569" t="s">
        <v>12</v>
      </c>
      <c r="H2569" t="s">
        <v>13</v>
      </c>
      <c r="I2569">
        <v>28</v>
      </c>
      <c r="J2569">
        <f>(moras__2[[#This Row],[EDAD]]-AVERAGE(I:I))/ _xlfn.STDEV.P(I:I)</f>
        <v>-0.98154302243891756</v>
      </c>
      <c r="K2569" t="str">
        <f>IF(ABS(moras__2[[#This Row],[Z-Score de edad]])&gt;1.96, "Atípico","Normal")</f>
        <v>Normal</v>
      </c>
      <c r="L2569">
        <f>(moras__2[[#This Row],[SALARIO]]-AVERAGE(C:C)) / _xlfn.STDEV.P(C:C)</f>
        <v>-0.36747096811327984</v>
      </c>
      <c r="M2569" t="str">
        <f>IF(ABS(moras__2[[#This Row],[Z-Score de salario]])&gt;1.96, "Atípico", "Normal")</f>
        <v>Normal</v>
      </c>
      <c r="N2569" s="5">
        <f t="shared" si="120"/>
        <v>359544.27</v>
      </c>
      <c r="O2569" s="5">
        <f t="shared" si="121"/>
        <v>28</v>
      </c>
      <c r="P2569" s="5" t="str">
        <f t="shared" si="122"/>
        <v>CONVENIOS ESPECIALES DE ASEGURADOS VOLUNTARIOS</v>
      </c>
      <c r="Q2569" s="5" t="e">
        <f ca="1">IF($H2569="SI", $O2569, _xludf.NA())</f>
        <v>#NAME?</v>
      </c>
      <c r="R2569" s="5">
        <f>IF($H2569="NO",$O2569, _xludf.NA())</f>
        <v>28</v>
      </c>
      <c r="S2569" s="5" t="e">
        <f ca="1">IF($H2569="SI",$N2569, _xludf.NA())</f>
        <v>#NAME?</v>
      </c>
      <c r="T2569" s="5">
        <f>IF($H2569="NO",$N2569, _xludf.NA())</f>
        <v>359544.27</v>
      </c>
    </row>
    <row r="2570" spans="1:20" x14ac:dyDescent="0.3">
      <c r="A2570">
        <v>2569</v>
      </c>
      <c r="B2570" t="s">
        <v>9</v>
      </c>
      <c r="C2570">
        <v>145000</v>
      </c>
      <c r="D2570" t="s">
        <v>10</v>
      </c>
      <c r="E2570" t="s">
        <v>16</v>
      </c>
      <c r="F2570" t="s">
        <v>12</v>
      </c>
      <c r="G2570" t="s">
        <v>13</v>
      </c>
      <c r="H2570" t="s">
        <v>13</v>
      </c>
      <c r="I2570">
        <v>63</v>
      </c>
      <c r="J2570">
        <f>(moras__2[[#This Row],[EDAD]]-AVERAGE(I:I))/ _xlfn.STDEV.P(I:I)</f>
        <v>1.4888407293160755</v>
      </c>
      <c r="K2570" t="str">
        <f>IF(ABS(moras__2[[#This Row],[Z-Score de edad]])&gt;1.96, "Atípico","Normal")</f>
        <v>Normal</v>
      </c>
      <c r="L2570">
        <f>(moras__2[[#This Row],[SALARIO]]-AVERAGE(C:C)) / _xlfn.STDEV.P(C:C)</f>
        <v>-0.63203952639134964</v>
      </c>
      <c r="M2570" t="str">
        <f>IF(ABS(moras__2[[#This Row],[Z-Score de salario]])&gt;1.96, "Atípico", "Normal")</f>
        <v>Normal</v>
      </c>
      <c r="N2570" s="5">
        <f t="shared" si="120"/>
        <v>145000</v>
      </c>
      <c r="O2570" s="5">
        <f t="shared" si="121"/>
        <v>63</v>
      </c>
      <c r="P2570" s="5" t="str">
        <f t="shared" si="122"/>
        <v>ASALARIADO</v>
      </c>
      <c r="Q2570" s="5" t="e">
        <f ca="1">IF($H2570="SI", $O2570, _xludf.NA())</f>
        <v>#NAME?</v>
      </c>
      <c r="R2570" s="5">
        <f>IF($H2570="NO",$O2570, _xludf.NA())</f>
        <v>63</v>
      </c>
      <c r="S2570" s="5" t="e">
        <f ca="1">IF($H2570="SI",$N2570, _xludf.NA())</f>
        <v>#NAME?</v>
      </c>
      <c r="T2570" s="5">
        <f>IF($H2570="NO",$N2570, _xludf.NA())</f>
        <v>145000</v>
      </c>
    </row>
    <row r="2571" spans="1:20" x14ac:dyDescent="0.3">
      <c r="A2571">
        <v>2570</v>
      </c>
      <c r="B2571" t="s">
        <v>9</v>
      </c>
      <c r="C2571">
        <v>634623</v>
      </c>
      <c r="D2571" t="s">
        <v>14</v>
      </c>
      <c r="E2571" t="s">
        <v>11</v>
      </c>
      <c r="F2571" t="s">
        <v>12</v>
      </c>
      <c r="G2571" t="s">
        <v>13</v>
      </c>
      <c r="H2571" t="s">
        <v>13</v>
      </c>
      <c r="I2571">
        <v>56</v>
      </c>
      <c r="J2571">
        <f>(moras__2[[#This Row],[EDAD]]-AVERAGE(I:I))/ _xlfn.STDEV.P(I:I)</f>
        <v>0.99476397896507684</v>
      </c>
      <c r="K2571" t="str">
        <f>IF(ABS(moras__2[[#This Row],[Z-Score de edad]])&gt;1.96, "Atípico","Normal")</f>
        <v>Normal</v>
      </c>
      <c r="L2571">
        <f>(moras__2[[#This Row],[SALARIO]]-AVERAGE(C:C)) / _xlfn.STDEV.P(C:C)</f>
        <v>-2.8253411713090596E-2</v>
      </c>
      <c r="M2571" t="str">
        <f>IF(ABS(moras__2[[#This Row],[Z-Score de salario]])&gt;1.96, "Atípico", "Normal")</f>
        <v>Normal</v>
      </c>
      <c r="N2571" s="5">
        <f t="shared" si="120"/>
        <v>634623</v>
      </c>
      <c r="O2571" s="5">
        <f t="shared" si="121"/>
        <v>56</v>
      </c>
      <c r="P2571" s="5" t="str">
        <f t="shared" si="122"/>
        <v>PENSIONADOS EN SU PROPIO SISTEMA</v>
      </c>
      <c r="Q2571" s="5" t="e">
        <f ca="1">IF($H2571="SI", $O2571, _xludf.NA())</f>
        <v>#NAME?</v>
      </c>
      <c r="R2571" s="5">
        <f>IF($H2571="NO",$O2571, _xludf.NA())</f>
        <v>56</v>
      </c>
      <c r="S2571" s="5" t="e">
        <f ca="1">IF($H2571="SI",$N2571, _xludf.NA())</f>
        <v>#NAME?</v>
      </c>
      <c r="T2571" s="5">
        <f>IF($H2571="NO",$N2571, _xludf.NA())</f>
        <v>634623</v>
      </c>
    </row>
    <row r="2572" spans="1:20" x14ac:dyDescent="0.3">
      <c r="A2572">
        <v>2571</v>
      </c>
      <c r="B2572" t="s">
        <v>15</v>
      </c>
      <c r="C2572">
        <v>547200</v>
      </c>
      <c r="D2572" t="s">
        <v>10</v>
      </c>
      <c r="E2572" t="s">
        <v>16</v>
      </c>
      <c r="F2572" t="s">
        <v>12</v>
      </c>
      <c r="G2572" t="s">
        <v>13</v>
      </c>
      <c r="H2572" t="s">
        <v>13</v>
      </c>
      <c r="I2572">
        <v>48</v>
      </c>
      <c r="J2572">
        <f>(moras__2[[#This Row],[EDAD]]-AVERAGE(I:I))/ _xlfn.STDEV.P(I:I)</f>
        <v>0.43010483570679275</v>
      </c>
      <c r="K2572" t="str">
        <f>IF(ABS(moras__2[[#This Row],[Z-Score de edad]])&gt;1.96, "Atípico","Normal")</f>
        <v>Normal</v>
      </c>
      <c r="L2572">
        <f>(moras__2[[#This Row],[SALARIO]]-AVERAGE(C:C)) / _xlfn.STDEV.P(C:C)</f>
        <v>-0.13606042548392538</v>
      </c>
      <c r="M2572" t="str">
        <f>IF(ABS(moras__2[[#This Row],[Z-Score de salario]])&gt;1.96, "Atípico", "Normal")</f>
        <v>Normal</v>
      </c>
      <c r="N2572" s="5">
        <f t="shared" si="120"/>
        <v>547200</v>
      </c>
      <c r="O2572" s="5">
        <f t="shared" si="121"/>
        <v>48</v>
      </c>
      <c r="P2572" s="5" t="str">
        <f t="shared" si="122"/>
        <v>ASALARIADO</v>
      </c>
      <c r="Q2572" s="5" t="e">
        <f ca="1">IF($H2572="SI", $O2572, _xludf.NA())</f>
        <v>#NAME?</v>
      </c>
      <c r="R2572" s="5">
        <f>IF($H2572="NO",$O2572, _xludf.NA())</f>
        <v>48</v>
      </c>
      <c r="S2572" s="5" t="e">
        <f ca="1">IF($H2572="SI",$N2572, _xludf.NA())</f>
        <v>#NAME?</v>
      </c>
      <c r="T2572" s="5">
        <f>IF($H2572="NO",$N2572, _xludf.NA())</f>
        <v>547200</v>
      </c>
    </row>
    <row r="2573" spans="1:20" x14ac:dyDescent="0.3">
      <c r="A2573">
        <v>2572</v>
      </c>
      <c r="B2573" t="s">
        <v>15</v>
      </c>
      <c r="C2573">
        <v>1044273</v>
      </c>
      <c r="D2573" t="s">
        <v>10</v>
      </c>
      <c r="E2573" t="s">
        <v>11</v>
      </c>
      <c r="F2573" t="s">
        <v>12</v>
      </c>
      <c r="G2573" t="s">
        <v>13</v>
      </c>
      <c r="H2573" t="s">
        <v>12</v>
      </c>
      <c r="I2573">
        <v>33</v>
      </c>
      <c r="J2573">
        <f>(moras__2[[#This Row],[EDAD]]-AVERAGE(I:I))/ _xlfn.STDEV.P(I:I)</f>
        <v>-0.62863105790248996</v>
      </c>
      <c r="K2573" t="str">
        <f>IF(ABS(moras__2[[#This Row],[Z-Score de edad]])&gt;1.96, "Atípico","Normal")</f>
        <v>Normal</v>
      </c>
      <c r="L2573">
        <f>(moras__2[[#This Row],[SALARIO]]-AVERAGE(C:C)) / _xlfn.STDEV.P(C:C)</f>
        <v>0.4769127709988098</v>
      </c>
      <c r="M2573" t="str">
        <f>IF(ABS(moras__2[[#This Row],[Z-Score de salario]])&gt;1.96, "Atípico", "Normal")</f>
        <v>Normal</v>
      </c>
      <c r="N2573" s="5">
        <f t="shared" si="120"/>
        <v>1044273</v>
      </c>
      <c r="O2573" s="5">
        <f t="shared" si="121"/>
        <v>33</v>
      </c>
      <c r="P2573" s="5" t="str">
        <f t="shared" si="122"/>
        <v>ASALARIADO</v>
      </c>
      <c r="Q2573" s="5">
        <f>IF($H2573="SI", $O2573, _xludf.NA())</f>
        <v>33</v>
      </c>
      <c r="R2573" s="5" t="e">
        <f ca="1">IF($H2573="NO",$O2573, _xludf.NA())</f>
        <v>#NAME?</v>
      </c>
      <c r="S2573" s="5">
        <f>IF($H2573="SI",$N2573, _xludf.NA())</f>
        <v>1044273</v>
      </c>
      <c r="T2573" s="5" t="e">
        <f ca="1">IF($H2573="NO",$N2573, _xludf.NA())</f>
        <v>#NAME?</v>
      </c>
    </row>
    <row r="2574" spans="1:20" x14ac:dyDescent="0.3">
      <c r="A2574">
        <v>2573</v>
      </c>
      <c r="B2574" t="s">
        <v>9</v>
      </c>
      <c r="C2574">
        <v>329836.81</v>
      </c>
      <c r="D2574" t="s">
        <v>10</v>
      </c>
      <c r="E2574" t="s">
        <v>16</v>
      </c>
      <c r="F2574" t="s">
        <v>12</v>
      </c>
      <c r="G2574" t="s">
        <v>13</v>
      </c>
      <c r="H2574" t="s">
        <v>13</v>
      </c>
      <c r="I2574">
        <v>55</v>
      </c>
      <c r="J2574">
        <f>(moras__2[[#This Row],[EDAD]]-AVERAGE(I:I))/ _xlfn.STDEV.P(I:I)</f>
        <v>0.92418158605779133</v>
      </c>
      <c r="K2574" t="str">
        <f>IF(ABS(moras__2[[#This Row],[Z-Score de edad]])&gt;1.96, "Atípico","Normal")</f>
        <v>Normal</v>
      </c>
      <c r="L2574">
        <f>(moras__2[[#This Row],[SALARIO]]-AVERAGE(C:C)) / _xlfn.STDEV.P(C:C)</f>
        <v>-0.40410517821035413</v>
      </c>
      <c r="M2574" t="str">
        <f>IF(ABS(moras__2[[#This Row],[Z-Score de salario]])&gt;1.96, "Atípico", "Normal")</f>
        <v>Normal</v>
      </c>
      <c r="N2574" s="5">
        <f t="shared" si="120"/>
        <v>329836.81</v>
      </c>
      <c r="O2574" s="5">
        <f t="shared" si="121"/>
        <v>55</v>
      </c>
      <c r="P2574" s="5" t="str">
        <f t="shared" si="122"/>
        <v>ASALARIADO</v>
      </c>
      <c r="Q2574" s="5" t="e">
        <f ca="1">IF($H2574="SI", $O2574, _xludf.NA())</f>
        <v>#NAME?</v>
      </c>
      <c r="R2574" s="5">
        <f>IF($H2574="NO",$O2574, _xludf.NA())</f>
        <v>55</v>
      </c>
      <c r="S2574" s="5" t="e">
        <f ca="1">IF($H2574="SI",$N2574, _xludf.NA())</f>
        <v>#NAME?</v>
      </c>
      <c r="T2574" s="5">
        <f>IF($H2574="NO",$N2574, _xludf.NA())</f>
        <v>329836.81</v>
      </c>
    </row>
    <row r="2575" spans="1:20" x14ac:dyDescent="0.3">
      <c r="A2575">
        <v>2574</v>
      </c>
      <c r="B2575" t="s">
        <v>9</v>
      </c>
      <c r="C2575">
        <v>297046</v>
      </c>
      <c r="D2575" t="s">
        <v>18</v>
      </c>
      <c r="E2575" t="s">
        <v>16</v>
      </c>
      <c r="F2575" t="s">
        <v>12</v>
      </c>
      <c r="G2575" t="s">
        <v>13</v>
      </c>
      <c r="H2575" t="s">
        <v>13</v>
      </c>
      <c r="I2575">
        <v>68</v>
      </c>
      <c r="J2575">
        <f>(moras__2[[#This Row],[EDAD]]-AVERAGE(I:I))/ _xlfn.STDEV.P(I:I)</f>
        <v>1.8417526938525031</v>
      </c>
      <c r="K2575" t="str">
        <f>IF(ABS(moras__2[[#This Row],[Z-Score de edad]])&gt;1.96, "Atípico","Normal")</f>
        <v>Normal</v>
      </c>
      <c r="L2575">
        <f>(moras__2[[#This Row],[SALARIO]]-AVERAGE(C:C)) / _xlfn.STDEV.P(C:C)</f>
        <v>-0.44454166866740574</v>
      </c>
      <c r="M2575" t="str">
        <f>IF(ABS(moras__2[[#This Row],[Z-Score de salario]])&gt;1.96, "Atípico", "Normal")</f>
        <v>Normal</v>
      </c>
      <c r="N2575" s="5">
        <f t="shared" si="120"/>
        <v>297046</v>
      </c>
      <c r="O2575" s="5">
        <f t="shared" si="121"/>
        <v>68</v>
      </c>
      <c r="P2575" s="5" t="str">
        <f t="shared" si="122"/>
        <v>TRABAJADOR INDEPENDIENTE</v>
      </c>
      <c r="Q2575" s="5" t="e">
        <f ca="1">IF($H2575="SI", $O2575, _xludf.NA())</f>
        <v>#NAME?</v>
      </c>
      <c r="R2575" s="5">
        <f>IF($H2575="NO",$O2575, _xludf.NA())</f>
        <v>68</v>
      </c>
      <c r="S2575" s="5" t="e">
        <f ca="1">IF($H2575="SI",$N2575, _xludf.NA())</f>
        <v>#NAME?</v>
      </c>
      <c r="T2575" s="5">
        <f>IF($H2575="NO",$N2575, _xludf.NA())</f>
        <v>297046</v>
      </c>
    </row>
    <row r="2576" spans="1:20" x14ac:dyDescent="0.3">
      <c r="A2576">
        <v>2575</v>
      </c>
      <c r="B2576" t="s">
        <v>9</v>
      </c>
      <c r="C2576">
        <v>470823.31</v>
      </c>
      <c r="D2576" t="s">
        <v>10</v>
      </c>
      <c r="E2576" t="s">
        <v>16</v>
      </c>
      <c r="F2576" t="s">
        <v>12</v>
      </c>
      <c r="G2576" t="s">
        <v>13</v>
      </c>
      <c r="H2576" t="s">
        <v>13</v>
      </c>
      <c r="I2576">
        <v>34</v>
      </c>
      <c r="J2576">
        <f>(moras__2[[#This Row],[EDAD]]-AVERAGE(I:I))/ _xlfn.STDEV.P(I:I)</f>
        <v>-0.55804866499520445</v>
      </c>
      <c r="K2576" t="str">
        <f>IF(ABS(moras__2[[#This Row],[Z-Score de edad]])&gt;1.96, "Atípico","Normal")</f>
        <v>Normal</v>
      </c>
      <c r="L2576">
        <f>(moras__2[[#This Row],[SALARIO]]-AVERAGE(C:C)) / _xlfn.STDEV.P(C:C)</f>
        <v>-0.23024551259602152</v>
      </c>
      <c r="M2576" t="str">
        <f>IF(ABS(moras__2[[#This Row],[Z-Score de salario]])&gt;1.96, "Atípico", "Normal")</f>
        <v>Normal</v>
      </c>
      <c r="N2576" s="5">
        <f t="shared" si="120"/>
        <v>470823.31</v>
      </c>
      <c r="O2576" s="5">
        <f t="shared" si="121"/>
        <v>34</v>
      </c>
      <c r="P2576" s="5" t="str">
        <f t="shared" si="122"/>
        <v>ASALARIADO</v>
      </c>
      <c r="Q2576" s="5" t="e">
        <f ca="1">IF($H2576="SI", $O2576, _xludf.NA())</f>
        <v>#NAME?</v>
      </c>
      <c r="R2576" s="5">
        <f>IF($H2576="NO",$O2576, _xludf.NA())</f>
        <v>34</v>
      </c>
      <c r="S2576" s="5" t="e">
        <f ca="1">IF($H2576="SI",$N2576, _xludf.NA())</f>
        <v>#NAME?</v>
      </c>
      <c r="T2576" s="5">
        <f>IF($H2576="NO",$N2576, _xludf.NA())</f>
        <v>470823.31</v>
      </c>
    </row>
    <row r="2577" spans="1:20" x14ac:dyDescent="0.3">
      <c r="A2577">
        <v>2576</v>
      </c>
      <c r="B2577" t="s">
        <v>15</v>
      </c>
      <c r="C2577">
        <v>1002900.02</v>
      </c>
      <c r="D2577" t="s">
        <v>10</v>
      </c>
      <c r="E2577" t="s">
        <v>11</v>
      </c>
      <c r="F2577" t="s">
        <v>12</v>
      </c>
      <c r="G2577" t="s">
        <v>13</v>
      </c>
      <c r="H2577" t="s">
        <v>13</v>
      </c>
      <c r="I2577">
        <v>46</v>
      </c>
      <c r="J2577">
        <f>(moras__2[[#This Row],[EDAD]]-AVERAGE(I:I))/ _xlfn.STDEV.P(I:I)</f>
        <v>0.28894004989222172</v>
      </c>
      <c r="K2577" t="str">
        <f>IF(ABS(moras__2[[#This Row],[Z-Score de edad]])&gt;1.96, "Atípico","Normal")</f>
        <v>Normal</v>
      </c>
      <c r="L2577">
        <f>(moras__2[[#This Row],[SALARIO]]-AVERAGE(C:C)) / _xlfn.STDEV.P(C:C)</f>
        <v>0.4258930459310305</v>
      </c>
      <c r="M2577" t="str">
        <f>IF(ABS(moras__2[[#This Row],[Z-Score de salario]])&gt;1.96, "Atípico", "Normal")</f>
        <v>Normal</v>
      </c>
      <c r="N2577" s="5">
        <f t="shared" si="120"/>
        <v>1002900.02</v>
      </c>
      <c r="O2577" s="5">
        <f t="shared" si="121"/>
        <v>46</v>
      </c>
      <c r="P2577" s="5" t="str">
        <f t="shared" si="122"/>
        <v>ASALARIADO</v>
      </c>
      <c r="Q2577" s="5" t="e">
        <f ca="1">IF($H2577="SI", $O2577, _xludf.NA())</f>
        <v>#NAME?</v>
      </c>
      <c r="R2577" s="5">
        <f>IF($H2577="NO",$O2577, _xludf.NA())</f>
        <v>46</v>
      </c>
      <c r="S2577" s="5" t="e">
        <f ca="1">IF($H2577="SI",$N2577, _xludf.NA())</f>
        <v>#NAME?</v>
      </c>
      <c r="T2577" s="5">
        <f>IF($H2577="NO",$N2577, _xludf.NA())</f>
        <v>1002900.02</v>
      </c>
    </row>
    <row r="2578" spans="1:20" x14ac:dyDescent="0.3">
      <c r="A2578">
        <v>2577</v>
      </c>
      <c r="B2578" t="s">
        <v>9</v>
      </c>
      <c r="C2578">
        <v>490140.74</v>
      </c>
      <c r="D2578" t="s">
        <v>10</v>
      </c>
      <c r="E2578" t="s">
        <v>16</v>
      </c>
      <c r="F2578" t="s">
        <v>12</v>
      </c>
      <c r="G2578" t="s">
        <v>13</v>
      </c>
      <c r="H2578" t="s">
        <v>13</v>
      </c>
      <c r="I2578">
        <v>22</v>
      </c>
      <c r="J2578">
        <f>(moras__2[[#This Row],[EDAD]]-AVERAGE(I:I))/ _xlfn.STDEV.P(I:I)</f>
        <v>-1.4050373798826306</v>
      </c>
      <c r="K2578" t="str">
        <f>IF(ABS(moras__2[[#This Row],[Z-Score de edad]])&gt;1.96, "Atípico","Normal")</f>
        <v>Normal</v>
      </c>
      <c r="L2578">
        <f>(moras__2[[#This Row],[SALARIO]]-AVERAGE(C:C)) / _xlfn.STDEV.P(C:C)</f>
        <v>-0.20642392740645885</v>
      </c>
      <c r="M2578" t="str">
        <f>IF(ABS(moras__2[[#This Row],[Z-Score de salario]])&gt;1.96, "Atípico", "Normal")</f>
        <v>Normal</v>
      </c>
      <c r="N2578" s="5">
        <f t="shared" si="120"/>
        <v>490140.74</v>
      </c>
      <c r="O2578" s="5">
        <f t="shared" si="121"/>
        <v>22</v>
      </c>
      <c r="P2578" s="5" t="str">
        <f t="shared" si="122"/>
        <v>ASALARIADO</v>
      </c>
      <c r="Q2578" s="5" t="e">
        <f ca="1">IF($H2578="SI", $O2578, _xludf.NA())</f>
        <v>#NAME?</v>
      </c>
      <c r="R2578" s="5">
        <f>IF($H2578="NO",$O2578, _xludf.NA())</f>
        <v>22</v>
      </c>
      <c r="S2578" s="5" t="e">
        <f ca="1">IF($H2578="SI",$N2578, _xludf.NA())</f>
        <v>#NAME?</v>
      </c>
      <c r="T2578" s="5">
        <f>IF($H2578="NO",$N2578, _xludf.NA())</f>
        <v>490140.74</v>
      </c>
    </row>
    <row r="2579" spans="1:20" x14ac:dyDescent="0.3">
      <c r="A2579">
        <v>2578</v>
      </c>
      <c r="B2579" t="s">
        <v>9</v>
      </c>
      <c r="C2579">
        <v>386489</v>
      </c>
      <c r="D2579" t="s">
        <v>10</v>
      </c>
      <c r="E2579" t="s">
        <v>16</v>
      </c>
      <c r="F2579" t="s">
        <v>12</v>
      </c>
      <c r="G2579" t="s">
        <v>13</v>
      </c>
      <c r="H2579" t="s">
        <v>13</v>
      </c>
      <c r="I2579">
        <v>23</v>
      </c>
      <c r="J2579">
        <f>(moras__2[[#This Row],[EDAD]]-AVERAGE(I:I))/ _xlfn.STDEV.P(I:I)</f>
        <v>-1.334454986975345</v>
      </c>
      <c r="K2579" t="str">
        <f>IF(ABS(moras__2[[#This Row],[Z-Score de edad]])&gt;1.96, "Atípico","Normal")</f>
        <v>Normal</v>
      </c>
      <c r="L2579">
        <f>(moras__2[[#This Row],[SALARIO]]-AVERAGE(C:C)) / _xlfn.STDEV.P(C:C)</f>
        <v>-0.33424366090394791</v>
      </c>
      <c r="M2579" t="str">
        <f>IF(ABS(moras__2[[#This Row],[Z-Score de salario]])&gt;1.96, "Atípico", "Normal")</f>
        <v>Normal</v>
      </c>
      <c r="N2579" s="5">
        <f t="shared" si="120"/>
        <v>386489</v>
      </c>
      <c r="O2579" s="5">
        <f t="shared" si="121"/>
        <v>23</v>
      </c>
      <c r="P2579" s="5" t="str">
        <f t="shared" si="122"/>
        <v>ASALARIADO</v>
      </c>
      <c r="Q2579" s="5" t="e">
        <f ca="1">IF($H2579="SI", $O2579, _xludf.NA())</f>
        <v>#NAME?</v>
      </c>
      <c r="R2579" s="5">
        <f>IF($H2579="NO",$O2579, _xludf.NA())</f>
        <v>23</v>
      </c>
      <c r="S2579" s="5" t="e">
        <f ca="1">IF($H2579="SI",$N2579, _xludf.NA())</f>
        <v>#NAME?</v>
      </c>
      <c r="T2579" s="5">
        <f>IF($H2579="NO",$N2579, _xludf.NA())</f>
        <v>386489</v>
      </c>
    </row>
    <row r="2580" spans="1:20" x14ac:dyDescent="0.3">
      <c r="A2580">
        <v>2579</v>
      </c>
      <c r="B2580" t="s">
        <v>15</v>
      </c>
      <c r="C2580">
        <v>159787.23000000001</v>
      </c>
      <c r="D2580" t="s">
        <v>10</v>
      </c>
      <c r="E2580" t="s">
        <v>16</v>
      </c>
      <c r="F2580" t="s">
        <v>12</v>
      </c>
      <c r="G2580" t="s">
        <v>13</v>
      </c>
      <c r="H2580" t="s">
        <v>13</v>
      </c>
      <c r="I2580">
        <v>44</v>
      </c>
      <c r="J2580">
        <f>(moras__2[[#This Row],[EDAD]]-AVERAGE(I:I))/ _xlfn.STDEV.P(I:I)</f>
        <v>0.14777526407765068</v>
      </c>
      <c r="K2580" t="str">
        <f>IF(ABS(moras__2[[#This Row],[Z-Score de edad]])&gt;1.96, "Atípico","Normal")</f>
        <v>Normal</v>
      </c>
      <c r="L2580">
        <f>(moras__2[[#This Row],[SALARIO]]-AVERAGE(C:C)) / _xlfn.STDEV.P(C:C)</f>
        <v>-0.6138044268381142</v>
      </c>
      <c r="M2580" t="str">
        <f>IF(ABS(moras__2[[#This Row],[Z-Score de salario]])&gt;1.96, "Atípico", "Normal")</f>
        <v>Normal</v>
      </c>
      <c r="N2580" s="5">
        <f t="shared" si="120"/>
        <v>159787.23000000001</v>
      </c>
      <c r="O2580" s="5">
        <f t="shared" si="121"/>
        <v>44</v>
      </c>
      <c r="P2580" s="5" t="str">
        <f t="shared" si="122"/>
        <v>ASALARIADO</v>
      </c>
      <c r="Q2580" s="5" t="e">
        <f ca="1">IF($H2580="SI", $O2580, _xludf.NA())</f>
        <v>#NAME?</v>
      </c>
      <c r="R2580" s="5">
        <f>IF($H2580="NO",$O2580, _xludf.NA())</f>
        <v>44</v>
      </c>
      <c r="S2580" s="5" t="e">
        <f ca="1">IF($H2580="SI",$N2580, _xludf.NA())</f>
        <v>#NAME?</v>
      </c>
      <c r="T2580" s="5">
        <f>IF($H2580="NO",$N2580, _xludf.NA())</f>
        <v>159787.23000000001</v>
      </c>
    </row>
    <row r="2581" spans="1:20" x14ac:dyDescent="0.3">
      <c r="A2581">
        <v>2580</v>
      </c>
      <c r="B2581" t="s">
        <v>9</v>
      </c>
      <c r="C2581">
        <v>297046</v>
      </c>
      <c r="D2581" t="s">
        <v>17</v>
      </c>
      <c r="E2581" t="s">
        <v>16</v>
      </c>
      <c r="F2581" t="s">
        <v>12</v>
      </c>
      <c r="G2581" t="s">
        <v>13</v>
      </c>
      <c r="H2581" t="s">
        <v>13</v>
      </c>
      <c r="I2581">
        <v>40</v>
      </c>
      <c r="J2581">
        <f>(moras__2[[#This Row],[EDAD]]-AVERAGE(I:I))/ _xlfn.STDEV.P(I:I)</f>
        <v>-0.13455430755149136</v>
      </c>
      <c r="K2581" t="str">
        <f>IF(ABS(moras__2[[#This Row],[Z-Score de edad]])&gt;1.96, "Atípico","Normal")</f>
        <v>Normal</v>
      </c>
      <c r="L2581">
        <f>(moras__2[[#This Row],[SALARIO]]-AVERAGE(C:C)) / _xlfn.STDEV.P(C:C)</f>
        <v>-0.44454166866740574</v>
      </c>
      <c r="M2581" t="str">
        <f>IF(ABS(moras__2[[#This Row],[Z-Score de salario]])&gt;1.96, "Atípico", "Normal")</f>
        <v>Normal</v>
      </c>
      <c r="N2581" s="5">
        <f t="shared" si="120"/>
        <v>297046</v>
      </c>
      <c r="O2581" s="5">
        <f t="shared" si="121"/>
        <v>40</v>
      </c>
      <c r="P2581" s="5" t="str">
        <f t="shared" si="122"/>
        <v>ASEGURADO VOLUNTARIO</v>
      </c>
      <c r="Q2581" s="5" t="e">
        <f ca="1">IF($H2581="SI", $O2581, _xludf.NA())</f>
        <v>#NAME?</v>
      </c>
      <c r="R2581" s="5">
        <f>IF($H2581="NO",$O2581, _xludf.NA())</f>
        <v>40</v>
      </c>
      <c r="S2581" s="5" t="e">
        <f ca="1">IF($H2581="SI",$N2581, _xludf.NA())</f>
        <v>#NAME?</v>
      </c>
      <c r="T2581" s="5">
        <f>IF($H2581="NO",$N2581, _xludf.NA())</f>
        <v>297046</v>
      </c>
    </row>
    <row r="2582" spans="1:20" x14ac:dyDescent="0.3">
      <c r="A2582">
        <v>2581</v>
      </c>
      <c r="B2582" t="s">
        <v>15</v>
      </c>
      <c r="C2582">
        <v>661866.11</v>
      </c>
      <c r="D2582" t="s">
        <v>10</v>
      </c>
      <c r="E2582" t="s">
        <v>16</v>
      </c>
      <c r="F2582" t="s">
        <v>12</v>
      </c>
      <c r="G2582" t="s">
        <v>13</v>
      </c>
      <c r="H2582" t="s">
        <v>13</v>
      </c>
      <c r="I2582">
        <v>28</v>
      </c>
      <c r="J2582">
        <f>(moras__2[[#This Row],[EDAD]]-AVERAGE(I:I))/ _xlfn.STDEV.P(I:I)</f>
        <v>-0.98154302243891756</v>
      </c>
      <c r="K2582" t="str">
        <f>IF(ABS(moras__2[[#This Row],[Z-Score de edad]])&gt;1.96, "Atípico","Normal")</f>
        <v>Normal</v>
      </c>
      <c r="L2582">
        <f>(moras__2[[#This Row],[SALARIO]]-AVERAGE(C:C)) / _xlfn.STDEV.P(C:C)</f>
        <v>5.3418473712506572E-3</v>
      </c>
      <c r="M2582" t="str">
        <f>IF(ABS(moras__2[[#This Row],[Z-Score de salario]])&gt;1.96, "Atípico", "Normal")</f>
        <v>Normal</v>
      </c>
      <c r="N2582" s="5">
        <f t="shared" si="120"/>
        <v>661866.11</v>
      </c>
      <c r="O2582" s="5">
        <f t="shared" si="121"/>
        <v>28</v>
      </c>
      <c r="P2582" s="5" t="str">
        <f t="shared" si="122"/>
        <v>ASALARIADO</v>
      </c>
      <c r="Q2582" s="5" t="e">
        <f ca="1">IF($H2582="SI", $O2582, _xludf.NA())</f>
        <v>#NAME?</v>
      </c>
      <c r="R2582" s="5">
        <f>IF($H2582="NO",$O2582, _xludf.NA())</f>
        <v>28</v>
      </c>
      <c r="S2582" s="5" t="e">
        <f ca="1">IF($H2582="SI",$N2582, _xludf.NA())</f>
        <v>#NAME?</v>
      </c>
      <c r="T2582" s="5">
        <f>IF($H2582="NO",$N2582, _xludf.NA())</f>
        <v>661866.11</v>
      </c>
    </row>
    <row r="2583" spans="1:20" x14ac:dyDescent="0.3">
      <c r="A2583">
        <v>2582</v>
      </c>
      <c r="B2583" t="s">
        <v>15</v>
      </c>
      <c r="C2583">
        <v>300611</v>
      </c>
      <c r="D2583" t="s">
        <v>18</v>
      </c>
      <c r="E2583" t="s">
        <v>16</v>
      </c>
      <c r="F2583" t="s">
        <v>12</v>
      </c>
      <c r="G2583" t="s">
        <v>13</v>
      </c>
      <c r="H2583" t="s">
        <v>13</v>
      </c>
      <c r="I2583">
        <v>51</v>
      </c>
      <c r="J2583">
        <f>(moras__2[[#This Row],[EDAD]]-AVERAGE(I:I))/ _xlfn.STDEV.P(I:I)</f>
        <v>0.64185201442864925</v>
      </c>
      <c r="K2583" t="str">
        <f>IF(ABS(moras__2[[#This Row],[Z-Score de edad]])&gt;1.96, "Atípico","Normal")</f>
        <v>Normal</v>
      </c>
      <c r="L2583">
        <f>(moras__2[[#This Row],[SALARIO]]-AVERAGE(C:C)) / _xlfn.STDEV.P(C:C)</f>
        <v>-0.44014543422002894</v>
      </c>
      <c r="M2583" t="str">
        <f>IF(ABS(moras__2[[#This Row],[Z-Score de salario]])&gt;1.96, "Atípico", "Normal")</f>
        <v>Normal</v>
      </c>
      <c r="N2583" s="5">
        <f t="shared" si="120"/>
        <v>300611</v>
      </c>
      <c r="O2583" s="5">
        <f t="shared" si="121"/>
        <v>51</v>
      </c>
      <c r="P2583" s="5" t="str">
        <f t="shared" si="122"/>
        <v>TRABAJADOR INDEPENDIENTE</v>
      </c>
      <c r="Q2583" s="5" t="e">
        <f ca="1">IF($H2583="SI", $O2583, _xludf.NA())</f>
        <v>#NAME?</v>
      </c>
      <c r="R2583" s="5">
        <f>IF($H2583="NO",$O2583, _xludf.NA())</f>
        <v>51</v>
      </c>
      <c r="S2583" s="5" t="e">
        <f ca="1">IF($H2583="SI",$N2583, _xludf.NA())</f>
        <v>#NAME?</v>
      </c>
      <c r="T2583" s="5">
        <f>IF($H2583="NO",$N2583, _xludf.NA())</f>
        <v>300611</v>
      </c>
    </row>
    <row r="2584" spans="1:20" x14ac:dyDescent="0.3">
      <c r="A2584">
        <v>2583</v>
      </c>
      <c r="B2584" t="s">
        <v>9</v>
      </c>
      <c r="C2584">
        <v>278030</v>
      </c>
      <c r="D2584" t="s">
        <v>17</v>
      </c>
      <c r="E2584" t="s">
        <v>16</v>
      </c>
      <c r="F2584" t="s">
        <v>12</v>
      </c>
      <c r="G2584" t="s">
        <v>12</v>
      </c>
      <c r="H2584" t="s">
        <v>12</v>
      </c>
      <c r="I2584">
        <v>34</v>
      </c>
      <c r="J2584">
        <f>(moras__2[[#This Row],[EDAD]]-AVERAGE(I:I))/ _xlfn.STDEV.P(I:I)</f>
        <v>-0.55804866499520445</v>
      </c>
      <c r="K2584" t="str">
        <f>IF(ABS(moras__2[[#This Row],[Z-Score de edad]])&gt;1.96, "Atípico","Normal")</f>
        <v>Normal</v>
      </c>
      <c r="L2584">
        <f>(moras__2[[#This Row],[SALARIO]]-AVERAGE(C:C)) / _xlfn.STDEV.P(C:C)</f>
        <v>-0.46799154082766331</v>
      </c>
      <c r="M2584" t="str">
        <f>IF(ABS(moras__2[[#This Row],[Z-Score de salario]])&gt;1.96, "Atípico", "Normal")</f>
        <v>Normal</v>
      </c>
      <c r="N2584" s="5">
        <f t="shared" si="120"/>
        <v>278030</v>
      </c>
      <c r="O2584" s="5">
        <f t="shared" si="121"/>
        <v>34</v>
      </c>
      <c r="P2584" s="5" t="str">
        <f t="shared" si="122"/>
        <v>ASEGURADO VOLUNTARIO</v>
      </c>
      <c r="Q2584" s="5">
        <f>IF($H2584="SI", $O2584, _xludf.NA())</f>
        <v>34</v>
      </c>
      <c r="R2584" s="5" t="e">
        <f ca="1">IF($H2584="NO",$O2584, _xludf.NA())</f>
        <v>#NAME?</v>
      </c>
      <c r="S2584" s="5">
        <f>IF($H2584="SI",$N2584, _xludf.NA())</f>
        <v>278030</v>
      </c>
      <c r="T2584" s="5" t="e">
        <f ca="1">IF($H2584="NO",$N2584, _xludf.NA())</f>
        <v>#NAME?</v>
      </c>
    </row>
    <row r="2585" spans="1:20" x14ac:dyDescent="0.3">
      <c r="A2585">
        <v>2584</v>
      </c>
      <c r="B2585" t="s">
        <v>15</v>
      </c>
      <c r="C2585">
        <v>1172054</v>
      </c>
      <c r="D2585" t="s">
        <v>14</v>
      </c>
      <c r="E2585" t="s">
        <v>11</v>
      </c>
      <c r="F2585" t="s">
        <v>12</v>
      </c>
      <c r="G2585" t="s">
        <v>13</v>
      </c>
      <c r="H2585" t="s">
        <v>13</v>
      </c>
      <c r="I2585">
        <v>64</v>
      </c>
      <c r="J2585">
        <f>(moras__2[[#This Row],[EDAD]]-AVERAGE(I:I))/ _xlfn.STDEV.P(I:I)</f>
        <v>1.559423122223361</v>
      </c>
      <c r="K2585" t="str">
        <f>IF(ABS(moras__2[[#This Row],[Z-Score de edad]])&gt;1.96, "Atípico","Normal")</f>
        <v>Normal</v>
      </c>
      <c r="L2585">
        <f>(moras__2[[#This Row],[SALARIO]]-AVERAGE(C:C)) / _xlfn.STDEV.P(C:C)</f>
        <v>0.63448787167770482</v>
      </c>
      <c r="M2585" t="str">
        <f>IF(ABS(moras__2[[#This Row],[Z-Score de salario]])&gt;1.96, "Atípico", "Normal")</f>
        <v>Normal</v>
      </c>
      <c r="N2585" s="5">
        <f t="shared" si="120"/>
        <v>1172054</v>
      </c>
      <c r="O2585" s="5">
        <f t="shared" si="121"/>
        <v>64</v>
      </c>
      <c r="P2585" s="5" t="str">
        <f t="shared" si="122"/>
        <v>PENSIONADOS EN SU PROPIO SISTEMA</v>
      </c>
      <c r="Q2585" s="5" t="e">
        <f ca="1">IF($H2585="SI", $O2585, _xludf.NA())</f>
        <v>#NAME?</v>
      </c>
      <c r="R2585" s="5">
        <f>IF($H2585="NO",$O2585, _xludf.NA())</f>
        <v>64</v>
      </c>
      <c r="S2585" s="5" t="e">
        <f ca="1">IF($H2585="SI",$N2585, _xludf.NA())</f>
        <v>#NAME?</v>
      </c>
      <c r="T2585" s="5">
        <f>IF($H2585="NO",$N2585, _xludf.NA())</f>
        <v>1172054</v>
      </c>
    </row>
    <row r="2586" spans="1:20" x14ac:dyDescent="0.3">
      <c r="A2586">
        <v>2585</v>
      </c>
      <c r="B2586" t="s">
        <v>9</v>
      </c>
      <c r="C2586">
        <v>912169</v>
      </c>
      <c r="D2586" t="s">
        <v>10</v>
      </c>
      <c r="E2586" t="s">
        <v>11</v>
      </c>
      <c r="F2586" t="s">
        <v>12</v>
      </c>
      <c r="G2586" t="s">
        <v>13</v>
      </c>
      <c r="H2586" t="s">
        <v>12</v>
      </c>
      <c r="I2586">
        <v>36</v>
      </c>
      <c r="J2586">
        <f>(moras__2[[#This Row],[EDAD]]-AVERAGE(I:I))/ _xlfn.STDEV.P(I:I)</f>
        <v>-0.41688387918063341</v>
      </c>
      <c r="K2586" t="str">
        <f>IF(ABS(moras__2[[#This Row],[Z-Score de edad]])&gt;1.96, "Atípico","Normal")</f>
        <v>Normal</v>
      </c>
      <c r="L2586">
        <f>(moras__2[[#This Row],[SALARIO]]-AVERAGE(C:C)) / _xlfn.STDEV.P(C:C)</f>
        <v>0.31400669654263286</v>
      </c>
      <c r="M2586" t="str">
        <f>IF(ABS(moras__2[[#This Row],[Z-Score de salario]])&gt;1.96, "Atípico", "Normal")</f>
        <v>Normal</v>
      </c>
      <c r="N2586" s="5">
        <f t="shared" si="120"/>
        <v>912169</v>
      </c>
      <c r="O2586" s="5">
        <f t="shared" si="121"/>
        <v>36</v>
      </c>
      <c r="P2586" s="5" t="str">
        <f t="shared" si="122"/>
        <v>ASALARIADO</v>
      </c>
      <c r="Q2586" s="5">
        <f>IF($H2586="SI", $O2586, _xludf.NA())</f>
        <v>36</v>
      </c>
      <c r="R2586" s="5" t="e">
        <f ca="1">IF($H2586="NO",$O2586, _xludf.NA())</f>
        <v>#NAME?</v>
      </c>
      <c r="S2586" s="5">
        <f>IF($H2586="SI",$N2586, _xludf.NA())</f>
        <v>912169</v>
      </c>
      <c r="T2586" s="5" t="e">
        <f ca="1">IF($H2586="NO",$N2586, _xludf.NA())</f>
        <v>#NAME?</v>
      </c>
    </row>
    <row r="2587" spans="1:20" x14ac:dyDescent="0.3">
      <c r="A2587">
        <v>2586</v>
      </c>
      <c r="B2587" t="s">
        <v>9</v>
      </c>
      <c r="C2587">
        <v>93363.8</v>
      </c>
      <c r="D2587" t="s">
        <v>10</v>
      </c>
      <c r="E2587" t="s">
        <v>16</v>
      </c>
      <c r="F2587" t="s">
        <v>12</v>
      </c>
      <c r="G2587" t="s">
        <v>13</v>
      </c>
      <c r="H2587" t="s">
        <v>13</v>
      </c>
      <c r="I2587">
        <v>46</v>
      </c>
      <c r="J2587">
        <f>(moras__2[[#This Row],[EDAD]]-AVERAGE(I:I))/ _xlfn.STDEV.P(I:I)</f>
        <v>0.28894004989222172</v>
      </c>
      <c r="K2587" t="str">
        <f>IF(ABS(moras__2[[#This Row],[Z-Score de edad]])&gt;1.96, "Atípico","Normal")</f>
        <v>Normal</v>
      </c>
      <c r="L2587">
        <f>(moras__2[[#This Row],[SALARIO]]-AVERAGE(C:C)) / _xlfn.STDEV.P(C:C)</f>
        <v>-0.69571549866950955</v>
      </c>
      <c r="M2587" t="str">
        <f>IF(ABS(moras__2[[#This Row],[Z-Score de salario]])&gt;1.96, "Atípico", "Normal")</f>
        <v>Normal</v>
      </c>
      <c r="N2587" s="5">
        <f t="shared" si="120"/>
        <v>93363.8</v>
      </c>
      <c r="O2587" s="5">
        <f t="shared" si="121"/>
        <v>46</v>
      </c>
      <c r="P2587" s="5" t="str">
        <f t="shared" si="122"/>
        <v>ASALARIADO</v>
      </c>
      <c r="Q2587" s="5" t="e">
        <f ca="1">IF($H2587="SI", $O2587, _xludf.NA())</f>
        <v>#NAME?</v>
      </c>
      <c r="R2587" s="5">
        <f>IF($H2587="NO",$O2587, _xludf.NA())</f>
        <v>46</v>
      </c>
      <c r="S2587" s="5" t="e">
        <f ca="1">IF($H2587="SI",$N2587, _xludf.NA())</f>
        <v>#NAME?</v>
      </c>
      <c r="T2587" s="5">
        <f>IF($H2587="NO",$N2587, _xludf.NA())</f>
        <v>93363.8</v>
      </c>
    </row>
    <row r="2588" spans="1:20" x14ac:dyDescent="0.3">
      <c r="A2588">
        <v>2587</v>
      </c>
      <c r="B2588" t="s">
        <v>9</v>
      </c>
      <c r="C2588">
        <v>762828</v>
      </c>
      <c r="D2588" t="s">
        <v>10</v>
      </c>
      <c r="E2588" t="s">
        <v>11</v>
      </c>
      <c r="F2588" t="s">
        <v>12</v>
      </c>
      <c r="G2588" t="s">
        <v>13</v>
      </c>
      <c r="H2588" t="s">
        <v>12</v>
      </c>
      <c r="I2588">
        <v>60</v>
      </c>
      <c r="J2588">
        <f>(moras__2[[#This Row],[EDAD]]-AVERAGE(I:I))/ _xlfn.STDEV.P(I:I)</f>
        <v>1.2770935505942189</v>
      </c>
      <c r="K2588" t="str">
        <f>IF(ABS(moras__2[[#This Row],[Z-Score de edad]])&gt;1.96, "Atípico","Normal")</f>
        <v>Normal</v>
      </c>
      <c r="L2588">
        <f>(moras__2[[#This Row],[SALARIO]]-AVERAGE(C:C)) / _xlfn.STDEV.P(C:C)</f>
        <v>0.1298445510711867</v>
      </c>
      <c r="M2588" t="str">
        <f>IF(ABS(moras__2[[#This Row],[Z-Score de salario]])&gt;1.96, "Atípico", "Normal")</f>
        <v>Normal</v>
      </c>
      <c r="N2588" s="5">
        <f t="shared" si="120"/>
        <v>762828</v>
      </c>
      <c r="O2588" s="5">
        <f t="shared" si="121"/>
        <v>60</v>
      </c>
      <c r="P2588" s="5" t="str">
        <f t="shared" si="122"/>
        <v>ASALARIADO</v>
      </c>
      <c r="Q2588" s="5">
        <f>IF($H2588="SI", $O2588, _xludf.NA())</f>
        <v>60</v>
      </c>
      <c r="R2588" s="5" t="e">
        <f ca="1">IF($H2588="NO",$O2588, _xludf.NA())</f>
        <v>#NAME?</v>
      </c>
      <c r="S2588" s="5">
        <f>IF($H2588="SI",$N2588, _xludf.NA())</f>
        <v>762828</v>
      </c>
      <c r="T2588" s="5" t="e">
        <f ca="1">IF($H2588="NO",$N2588, _xludf.NA())</f>
        <v>#NAME?</v>
      </c>
    </row>
    <row r="2589" spans="1:20" x14ac:dyDescent="0.3">
      <c r="A2589">
        <v>2588</v>
      </c>
      <c r="B2589" t="s">
        <v>9</v>
      </c>
      <c r="C2589">
        <v>847871</v>
      </c>
      <c r="D2589" t="s">
        <v>18</v>
      </c>
      <c r="E2589" t="s">
        <v>16</v>
      </c>
      <c r="F2589" t="s">
        <v>12</v>
      </c>
      <c r="G2589" t="s">
        <v>13</v>
      </c>
      <c r="H2589" t="s">
        <v>13</v>
      </c>
      <c r="I2589">
        <v>51</v>
      </c>
      <c r="J2589">
        <f>(moras__2[[#This Row],[EDAD]]-AVERAGE(I:I))/ _xlfn.STDEV.P(I:I)</f>
        <v>0.64185201442864925</v>
      </c>
      <c r="K2589" t="str">
        <f>IF(ABS(moras__2[[#This Row],[Z-Score de edad]])&gt;1.96, "Atípico","Normal")</f>
        <v>Normal</v>
      </c>
      <c r="L2589">
        <f>(moras__2[[#This Row],[SALARIO]]-AVERAGE(C:C)) / _xlfn.STDEV.P(C:C)</f>
        <v>0.23471663132596066</v>
      </c>
      <c r="M2589" t="str">
        <f>IF(ABS(moras__2[[#This Row],[Z-Score de salario]])&gt;1.96, "Atípico", "Normal")</f>
        <v>Normal</v>
      </c>
      <c r="N2589" s="5">
        <f t="shared" si="120"/>
        <v>847871</v>
      </c>
      <c r="O2589" s="5">
        <f t="shared" si="121"/>
        <v>51</v>
      </c>
      <c r="P2589" s="5" t="str">
        <f t="shared" si="122"/>
        <v>TRABAJADOR INDEPENDIENTE</v>
      </c>
      <c r="Q2589" s="5" t="e">
        <f ca="1">IF($H2589="SI", $O2589, _xludf.NA())</f>
        <v>#NAME?</v>
      </c>
      <c r="R2589" s="5">
        <f>IF($H2589="NO",$O2589, _xludf.NA())</f>
        <v>51</v>
      </c>
      <c r="S2589" s="5" t="e">
        <f ca="1">IF($H2589="SI",$N2589, _xludf.NA())</f>
        <v>#NAME?</v>
      </c>
      <c r="T2589" s="5">
        <f>IF($H2589="NO",$N2589, _xludf.NA())</f>
        <v>847871</v>
      </c>
    </row>
    <row r="2590" spans="1:20" x14ac:dyDescent="0.3">
      <c r="A2590">
        <v>2589</v>
      </c>
      <c r="B2590" t="s">
        <v>15</v>
      </c>
      <c r="C2590">
        <v>388987.92</v>
      </c>
      <c r="D2590" t="s">
        <v>10</v>
      </c>
      <c r="E2590" t="s">
        <v>11</v>
      </c>
      <c r="F2590" t="s">
        <v>12</v>
      </c>
      <c r="G2590" t="s">
        <v>13</v>
      </c>
      <c r="H2590" t="s">
        <v>13</v>
      </c>
      <c r="I2590">
        <v>25</v>
      </c>
      <c r="J2590">
        <f>(moras__2[[#This Row],[EDAD]]-AVERAGE(I:I))/ _xlfn.STDEV.P(I:I)</f>
        <v>-1.193290201160774</v>
      </c>
      <c r="K2590" t="str">
        <f>IF(ABS(moras__2[[#This Row],[Z-Score de edad]])&gt;1.96, "Atípico","Normal")</f>
        <v>Normal</v>
      </c>
      <c r="L2590">
        <f>(moras__2[[#This Row],[SALARIO]]-AVERAGE(C:C)) / _xlfn.STDEV.P(C:C)</f>
        <v>-0.3311620793653115</v>
      </c>
      <c r="M2590" t="str">
        <f>IF(ABS(moras__2[[#This Row],[Z-Score de salario]])&gt;1.96, "Atípico", "Normal")</f>
        <v>Normal</v>
      </c>
      <c r="N2590" s="5">
        <f t="shared" si="120"/>
        <v>388987.92</v>
      </c>
      <c r="O2590" s="5">
        <f t="shared" si="121"/>
        <v>25</v>
      </c>
      <c r="P2590" s="5" t="str">
        <f t="shared" si="122"/>
        <v>ASALARIADO</v>
      </c>
      <c r="Q2590" s="5" t="e">
        <f ca="1">IF($H2590="SI", $O2590, _xludf.NA())</f>
        <v>#NAME?</v>
      </c>
      <c r="R2590" s="5">
        <f>IF($H2590="NO",$O2590, _xludf.NA())</f>
        <v>25</v>
      </c>
      <c r="S2590" s="5" t="e">
        <f ca="1">IF($H2590="SI",$N2590, _xludf.NA())</f>
        <v>#NAME?</v>
      </c>
      <c r="T2590" s="5">
        <f>IF($H2590="NO",$N2590, _xludf.NA())</f>
        <v>388987.92</v>
      </c>
    </row>
    <row r="2591" spans="1:20" x14ac:dyDescent="0.3">
      <c r="A2591">
        <v>2590</v>
      </c>
      <c r="B2591" t="s">
        <v>9</v>
      </c>
      <c r="C2591">
        <v>348650</v>
      </c>
      <c r="D2591" t="s">
        <v>10</v>
      </c>
      <c r="E2591" t="s">
        <v>16</v>
      </c>
      <c r="F2591" t="s">
        <v>12</v>
      </c>
      <c r="G2591" t="s">
        <v>12</v>
      </c>
      <c r="H2591" t="s">
        <v>13</v>
      </c>
      <c r="I2591">
        <v>52</v>
      </c>
      <c r="J2591">
        <f>(moras__2[[#This Row],[EDAD]]-AVERAGE(I:I))/ _xlfn.STDEV.P(I:I)</f>
        <v>0.71243440733593477</v>
      </c>
      <c r="K2591" t="str">
        <f>IF(ABS(moras__2[[#This Row],[Z-Score de edad]])&gt;1.96, "Atípico","Normal")</f>
        <v>Normal</v>
      </c>
      <c r="L2591">
        <f>(moras__2[[#This Row],[SALARIO]]-AVERAGE(C:C)) / _xlfn.STDEV.P(C:C)</f>
        <v>-0.38090540431328662</v>
      </c>
      <c r="M2591" t="str">
        <f>IF(ABS(moras__2[[#This Row],[Z-Score de salario]])&gt;1.96, "Atípico", "Normal")</f>
        <v>Normal</v>
      </c>
      <c r="N2591" s="5">
        <f t="shared" si="120"/>
        <v>348650</v>
      </c>
      <c r="O2591" s="5">
        <f t="shared" si="121"/>
        <v>52</v>
      </c>
      <c r="P2591" s="5" t="str">
        <f t="shared" si="122"/>
        <v>ASALARIADO</v>
      </c>
      <c r="Q2591" s="5" t="e">
        <f ca="1">IF($H2591="SI", $O2591, _xludf.NA())</f>
        <v>#NAME?</v>
      </c>
      <c r="R2591" s="5">
        <f>IF($H2591="NO",$O2591, _xludf.NA())</f>
        <v>52</v>
      </c>
      <c r="S2591" s="5" t="e">
        <f ca="1">IF($H2591="SI",$N2591, _xludf.NA())</f>
        <v>#NAME?</v>
      </c>
      <c r="T2591" s="5">
        <f>IF($H2591="NO",$N2591, _xludf.NA())</f>
        <v>348650</v>
      </c>
    </row>
    <row r="2592" spans="1:20" x14ac:dyDescent="0.3">
      <c r="A2592">
        <v>2591</v>
      </c>
      <c r="B2592" t="s">
        <v>9</v>
      </c>
      <c r="C2592">
        <v>520560</v>
      </c>
      <c r="D2592" t="s">
        <v>10</v>
      </c>
      <c r="E2592" t="s">
        <v>16</v>
      </c>
      <c r="F2592" t="s">
        <v>12</v>
      </c>
      <c r="G2592" t="s">
        <v>13</v>
      </c>
      <c r="H2592" t="s">
        <v>13</v>
      </c>
      <c r="I2592">
        <v>40</v>
      </c>
      <c r="J2592">
        <f>(moras__2[[#This Row],[EDAD]]-AVERAGE(I:I))/ _xlfn.STDEV.P(I:I)</f>
        <v>-0.13455430755149136</v>
      </c>
      <c r="K2592" t="str">
        <f>IF(ABS(moras__2[[#This Row],[Z-Score de edad]])&gt;1.96, "Atípico","Normal")</f>
        <v>Normal</v>
      </c>
      <c r="L2592">
        <f>(moras__2[[#This Row],[SALARIO]]-AVERAGE(C:C)) / _xlfn.STDEV.P(C:C)</f>
        <v>-0.16891195021832067</v>
      </c>
      <c r="M2592" t="str">
        <f>IF(ABS(moras__2[[#This Row],[Z-Score de salario]])&gt;1.96, "Atípico", "Normal")</f>
        <v>Normal</v>
      </c>
      <c r="N2592" s="5">
        <f t="shared" si="120"/>
        <v>520560</v>
      </c>
      <c r="O2592" s="5">
        <f t="shared" si="121"/>
        <v>40</v>
      </c>
      <c r="P2592" s="5" t="str">
        <f t="shared" si="122"/>
        <v>ASALARIADO</v>
      </c>
      <c r="Q2592" s="5" t="e">
        <f ca="1">IF($H2592="SI", $O2592, _xludf.NA())</f>
        <v>#NAME?</v>
      </c>
      <c r="R2592" s="5">
        <f>IF($H2592="NO",$O2592, _xludf.NA())</f>
        <v>40</v>
      </c>
      <c r="S2592" s="5" t="e">
        <f ca="1">IF($H2592="SI",$N2592, _xludf.NA())</f>
        <v>#NAME?</v>
      </c>
      <c r="T2592" s="5">
        <f>IF($H2592="NO",$N2592, _xludf.NA())</f>
        <v>520560</v>
      </c>
    </row>
    <row r="2593" spans="1:20" x14ac:dyDescent="0.3">
      <c r="A2593">
        <v>2592</v>
      </c>
      <c r="B2593" t="s">
        <v>9</v>
      </c>
      <c r="C2593">
        <v>369500</v>
      </c>
      <c r="D2593" t="s">
        <v>10</v>
      </c>
      <c r="E2593" t="s">
        <v>16</v>
      </c>
      <c r="F2593" t="s">
        <v>12</v>
      </c>
      <c r="G2593" t="s">
        <v>13</v>
      </c>
      <c r="H2593" t="s">
        <v>13</v>
      </c>
      <c r="I2593">
        <v>43</v>
      </c>
      <c r="J2593">
        <f>(moras__2[[#This Row],[EDAD]]-AVERAGE(I:I))/ _xlfn.STDEV.P(I:I)</f>
        <v>7.7192871170365177E-2</v>
      </c>
      <c r="K2593" t="str">
        <f>IF(ABS(moras__2[[#This Row],[Z-Score de edad]])&gt;1.96, "Atípico","Normal")</f>
        <v>Normal</v>
      </c>
      <c r="L2593">
        <f>(moras__2[[#This Row],[SALARIO]]-AVERAGE(C:C)) / _xlfn.STDEV.P(C:C)</f>
        <v>-0.35519390691418218</v>
      </c>
      <c r="M2593" t="str">
        <f>IF(ABS(moras__2[[#This Row],[Z-Score de salario]])&gt;1.96, "Atípico", "Normal")</f>
        <v>Normal</v>
      </c>
      <c r="N2593" s="5">
        <f t="shared" si="120"/>
        <v>369500</v>
      </c>
      <c r="O2593" s="5">
        <f t="shared" si="121"/>
        <v>43</v>
      </c>
      <c r="P2593" s="5" t="str">
        <f t="shared" si="122"/>
        <v>ASALARIADO</v>
      </c>
      <c r="Q2593" s="5" t="e">
        <f ca="1">IF($H2593="SI", $O2593, _xludf.NA())</f>
        <v>#NAME?</v>
      </c>
      <c r="R2593" s="5">
        <f>IF($H2593="NO",$O2593, _xludf.NA())</f>
        <v>43</v>
      </c>
      <c r="S2593" s="5" t="e">
        <f ca="1">IF($H2593="SI",$N2593, _xludf.NA())</f>
        <v>#NAME?</v>
      </c>
      <c r="T2593" s="5">
        <f>IF($H2593="NO",$N2593, _xludf.NA())</f>
        <v>369500</v>
      </c>
    </row>
    <row r="2594" spans="1:20" x14ac:dyDescent="0.3">
      <c r="A2594">
        <v>2593</v>
      </c>
      <c r="B2594" t="s">
        <v>9</v>
      </c>
      <c r="C2594">
        <v>101351.8</v>
      </c>
      <c r="D2594" t="s">
        <v>10</v>
      </c>
      <c r="E2594" t="s">
        <v>16</v>
      </c>
      <c r="F2594" t="s">
        <v>12</v>
      </c>
      <c r="G2594" t="s">
        <v>13</v>
      </c>
      <c r="H2594" t="s">
        <v>13</v>
      </c>
      <c r="I2594">
        <v>25</v>
      </c>
      <c r="J2594">
        <f>(moras__2[[#This Row],[EDAD]]-AVERAGE(I:I))/ _xlfn.STDEV.P(I:I)</f>
        <v>-1.193290201160774</v>
      </c>
      <c r="K2594" t="str">
        <f>IF(ABS(moras__2[[#This Row],[Z-Score de edad]])&gt;1.96, "Atípico","Normal")</f>
        <v>Normal</v>
      </c>
      <c r="L2594">
        <f>(moras__2[[#This Row],[SALARIO]]-AVERAGE(C:C)) / _xlfn.STDEV.P(C:C)</f>
        <v>-0.68586497391056256</v>
      </c>
      <c r="M2594" t="str">
        <f>IF(ABS(moras__2[[#This Row],[Z-Score de salario]])&gt;1.96, "Atípico", "Normal")</f>
        <v>Normal</v>
      </c>
      <c r="N2594" s="5">
        <f t="shared" si="120"/>
        <v>101351.8</v>
      </c>
      <c r="O2594" s="5">
        <f t="shared" si="121"/>
        <v>25</v>
      </c>
      <c r="P2594" s="5" t="str">
        <f t="shared" si="122"/>
        <v>ASALARIADO</v>
      </c>
      <c r="Q2594" s="5" t="e">
        <f ca="1">IF($H2594="SI", $O2594, _xludf.NA())</f>
        <v>#NAME?</v>
      </c>
      <c r="R2594" s="5">
        <f>IF($H2594="NO",$O2594, _xludf.NA())</f>
        <v>25</v>
      </c>
      <c r="S2594" s="5" t="e">
        <f ca="1">IF($H2594="SI",$N2594, _xludf.NA())</f>
        <v>#NAME?</v>
      </c>
      <c r="T2594" s="5">
        <f>IF($H2594="NO",$N2594, _xludf.NA())</f>
        <v>101351.8</v>
      </c>
    </row>
    <row r="2595" spans="1:20" x14ac:dyDescent="0.3">
      <c r="A2595">
        <v>2594</v>
      </c>
      <c r="B2595" t="s">
        <v>9</v>
      </c>
      <c r="C2595">
        <v>3080767.52</v>
      </c>
      <c r="D2595" t="s">
        <v>10</v>
      </c>
      <c r="E2595" t="s">
        <v>11</v>
      </c>
      <c r="F2595" t="s">
        <v>12</v>
      </c>
      <c r="G2595" t="s">
        <v>13</v>
      </c>
      <c r="H2595" t="s">
        <v>13</v>
      </c>
      <c r="I2595">
        <v>42</v>
      </c>
      <c r="J2595">
        <f>(moras__2[[#This Row],[EDAD]]-AVERAGE(I:I))/ _xlfn.STDEV.P(I:I)</f>
        <v>6.6104782630796582E-3</v>
      </c>
      <c r="K2595" t="str">
        <f>IF(ABS(moras__2[[#This Row],[Z-Score de edad]])&gt;1.96, "Atípico","Normal")</f>
        <v>Normal</v>
      </c>
      <c r="L2595">
        <f>(moras__2[[#This Row],[SALARIO]]-AVERAGE(C:C)) / _xlfn.STDEV.P(C:C)</f>
        <v>2.988247234033361</v>
      </c>
      <c r="M2595" t="str">
        <f>IF(ABS(moras__2[[#This Row],[Z-Score de salario]])&gt;1.96, "Atípico", "Normal")</f>
        <v>Atípico</v>
      </c>
      <c r="N2595" s="5">
        <f t="shared" si="120"/>
        <v>3080767.52</v>
      </c>
      <c r="O2595" s="5">
        <f t="shared" si="121"/>
        <v>42</v>
      </c>
      <c r="P2595" s="5" t="str">
        <f t="shared" si="122"/>
        <v>ASALARIADO</v>
      </c>
      <c r="Q2595" s="5" t="e">
        <f ca="1">IF($H2595="SI", $O2595, _xludf.NA())</f>
        <v>#NAME?</v>
      </c>
      <c r="R2595" s="5">
        <f>IF($H2595="NO",$O2595, _xludf.NA())</f>
        <v>42</v>
      </c>
      <c r="S2595" s="5" t="e">
        <f ca="1">IF($H2595="SI",$N2595, _xludf.NA())</f>
        <v>#NAME?</v>
      </c>
      <c r="T2595" s="5">
        <f>IF($H2595="NO",$N2595, _xludf.NA())</f>
        <v>3080767.52</v>
      </c>
    </row>
    <row r="2596" spans="1:20" x14ac:dyDescent="0.3">
      <c r="A2596">
        <v>2595</v>
      </c>
      <c r="B2596" t="s">
        <v>9</v>
      </c>
      <c r="C2596">
        <v>380217</v>
      </c>
      <c r="D2596" t="s">
        <v>18</v>
      </c>
      <c r="E2596" t="s">
        <v>16</v>
      </c>
      <c r="F2596" t="s">
        <v>12</v>
      </c>
      <c r="G2596" t="s">
        <v>13</v>
      </c>
      <c r="H2596" t="s">
        <v>12</v>
      </c>
      <c r="I2596">
        <v>46</v>
      </c>
      <c r="J2596">
        <f>(moras__2[[#This Row],[EDAD]]-AVERAGE(I:I))/ _xlfn.STDEV.P(I:I)</f>
        <v>0.28894004989222172</v>
      </c>
      <c r="K2596" t="str">
        <f>IF(ABS(moras__2[[#This Row],[Z-Score de edad]])&gt;1.96, "Atípico","Normal")</f>
        <v>Normal</v>
      </c>
      <c r="L2596">
        <f>(moras__2[[#This Row],[SALARIO]]-AVERAGE(C:C)) / _xlfn.STDEV.P(C:C)</f>
        <v>-0.34197807393450824</v>
      </c>
      <c r="M2596" t="str">
        <f>IF(ABS(moras__2[[#This Row],[Z-Score de salario]])&gt;1.96, "Atípico", "Normal")</f>
        <v>Normal</v>
      </c>
      <c r="N2596" s="5">
        <f t="shared" si="120"/>
        <v>380217</v>
      </c>
      <c r="O2596" s="5">
        <f t="shared" si="121"/>
        <v>46</v>
      </c>
      <c r="P2596" s="5" t="str">
        <f t="shared" si="122"/>
        <v>TRABAJADOR INDEPENDIENTE</v>
      </c>
      <c r="Q2596" s="5">
        <f>IF($H2596="SI", $O2596, _xludf.NA())</f>
        <v>46</v>
      </c>
      <c r="R2596" s="5" t="e">
        <f ca="1">IF($H2596="NO",$O2596, _xludf.NA())</f>
        <v>#NAME?</v>
      </c>
      <c r="S2596" s="5">
        <f>IF($H2596="SI",$N2596, _xludf.NA())</f>
        <v>380217</v>
      </c>
      <c r="T2596" s="5" t="e">
        <f ca="1">IF($H2596="NO",$N2596, _xludf.NA())</f>
        <v>#NAME?</v>
      </c>
    </row>
    <row r="2597" spans="1:20" x14ac:dyDescent="0.3">
      <c r="A2597">
        <v>2596</v>
      </c>
      <c r="B2597" t="s">
        <v>15</v>
      </c>
      <c r="C2597">
        <v>285000</v>
      </c>
      <c r="D2597" t="s">
        <v>10</v>
      </c>
      <c r="E2597" t="s">
        <v>16</v>
      </c>
      <c r="F2597" t="s">
        <v>12</v>
      </c>
      <c r="G2597" t="s">
        <v>13</v>
      </c>
      <c r="H2597" t="s">
        <v>13</v>
      </c>
      <c r="I2597">
        <v>42</v>
      </c>
      <c r="J2597">
        <f>(moras__2[[#This Row],[EDAD]]-AVERAGE(I:I))/ _xlfn.STDEV.P(I:I)</f>
        <v>6.6104782630796582E-3</v>
      </c>
      <c r="K2597" t="str">
        <f>IF(ABS(moras__2[[#This Row],[Z-Score de edad]])&gt;1.96, "Atípico","Normal")</f>
        <v>Normal</v>
      </c>
      <c r="L2597">
        <f>(moras__2[[#This Row],[SALARIO]]-AVERAGE(C:C)) / _xlfn.STDEV.P(C:C)</f>
        <v>-0.45939637838777081</v>
      </c>
      <c r="M2597" t="str">
        <f>IF(ABS(moras__2[[#This Row],[Z-Score de salario]])&gt;1.96, "Atípico", "Normal")</f>
        <v>Normal</v>
      </c>
      <c r="N2597" s="5">
        <f t="shared" si="120"/>
        <v>285000</v>
      </c>
      <c r="O2597" s="5">
        <f t="shared" si="121"/>
        <v>42</v>
      </c>
      <c r="P2597" s="5" t="str">
        <f t="shared" si="122"/>
        <v>ASALARIADO</v>
      </c>
      <c r="Q2597" s="5" t="e">
        <f ca="1">IF($H2597="SI", $O2597, _xludf.NA())</f>
        <v>#NAME?</v>
      </c>
      <c r="R2597" s="5">
        <f>IF($H2597="NO",$O2597, _xludf.NA())</f>
        <v>42</v>
      </c>
      <c r="S2597" s="5" t="e">
        <f ca="1">IF($H2597="SI",$N2597, _xludf.NA())</f>
        <v>#NAME?</v>
      </c>
      <c r="T2597" s="5">
        <f>IF($H2597="NO",$N2597, _xludf.NA())</f>
        <v>285000</v>
      </c>
    </row>
    <row r="2598" spans="1:20" x14ac:dyDescent="0.3">
      <c r="A2598">
        <v>2597</v>
      </c>
      <c r="B2598" t="s">
        <v>9</v>
      </c>
      <c r="C2598">
        <v>169374</v>
      </c>
      <c r="D2598" t="s">
        <v>10</v>
      </c>
      <c r="E2598" t="s">
        <v>16</v>
      </c>
      <c r="F2598" t="s">
        <v>12</v>
      </c>
      <c r="G2598" t="s">
        <v>12</v>
      </c>
      <c r="H2598" t="s">
        <v>12</v>
      </c>
      <c r="I2598">
        <v>44</v>
      </c>
      <c r="J2598">
        <f>(moras__2[[#This Row],[EDAD]]-AVERAGE(I:I))/ _xlfn.STDEV.P(I:I)</f>
        <v>0.14777526407765068</v>
      </c>
      <c r="K2598" t="str">
        <f>IF(ABS(moras__2[[#This Row],[Z-Score de edad]])&gt;1.96, "Atípico","Normal")</f>
        <v>Normal</v>
      </c>
      <c r="L2598">
        <f>(moras__2[[#This Row],[SALARIO]]-AVERAGE(C:C)) / _xlfn.STDEV.P(C:C)</f>
        <v>-0.60198235432392655</v>
      </c>
      <c r="M2598" t="str">
        <f>IF(ABS(moras__2[[#This Row],[Z-Score de salario]])&gt;1.96, "Atípico", "Normal")</f>
        <v>Normal</v>
      </c>
      <c r="N2598" s="5">
        <f t="shared" si="120"/>
        <v>169374</v>
      </c>
      <c r="O2598" s="5">
        <f t="shared" si="121"/>
        <v>44</v>
      </c>
      <c r="P2598" s="5" t="str">
        <f t="shared" si="122"/>
        <v>ASALARIADO</v>
      </c>
      <c r="Q2598" s="5">
        <f>IF($H2598="SI", $O2598, _xludf.NA())</f>
        <v>44</v>
      </c>
      <c r="R2598" s="5" t="e">
        <f ca="1">IF($H2598="NO",$O2598, _xludf.NA())</f>
        <v>#NAME?</v>
      </c>
      <c r="S2598" s="5">
        <f>IF($H2598="SI",$N2598, _xludf.NA())</f>
        <v>169374</v>
      </c>
      <c r="T2598" s="5" t="e">
        <f ca="1">IF($H2598="NO",$N2598, _xludf.NA())</f>
        <v>#NAME?</v>
      </c>
    </row>
    <row r="2599" spans="1:20" x14ac:dyDescent="0.3">
      <c r="A2599">
        <v>2598</v>
      </c>
      <c r="B2599" t="s">
        <v>9</v>
      </c>
      <c r="C2599">
        <v>359250</v>
      </c>
      <c r="D2599" t="s">
        <v>10</v>
      </c>
      <c r="E2599" t="s">
        <v>16</v>
      </c>
      <c r="F2599" t="s">
        <v>12</v>
      </c>
      <c r="G2599" t="s">
        <v>13</v>
      </c>
      <c r="H2599" t="s">
        <v>13</v>
      </c>
      <c r="I2599">
        <v>24</v>
      </c>
      <c r="J2599">
        <f>(moras__2[[#This Row],[EDAD]]-AVERAGE(I:I))/ _xlfn.STDEV.P(I:I)</f>
        <v>-1.2638725940680595</v>
      </c>
      <c r="K2599" t="str">
        <f>IF(ABS(moras__2[[#This Row],[Z-Score de edad]])&gt;1.96, "Atípico","Normal")</f>
        <v>Normal</v>
      </c>
      <c r="L2599">
        <f>(moras__2[[#This Row],[SALARIO]]-AVERAGE(C:C)) / _xlfn.STDEV.P(C:C)</f>
        <v>-0.36783385167872995</v>
      </c>
      <c r="M2599" t="str">
        <f>IF(ABS(moras__2[[#This Row],[Z-Score de salario]])&gt;1.96, "Atípico", "Normal")</f>
        <v>Normal</v>
      </c>
      <c r="N2599" s="5">
        <f t="shared" si="120"/>
        <v>359250</v>
      </c>
      <c r="O2599" s="5">
        <f t="shared" si="121"/>
        <v>24</v>
      </c>
      <c r="P2599" s="5" t="str">
        <f t="shared" si="122"/>
        <v>ASALARIADO</v>
      </c>
      <c r="Q2599" s="5" t="e">
        <f ca="1">IF($H2599="SI", $O2599, _xludf.NA())</f>
        <v>#NAME?</v>
      </c>
      <c r="R2599" s="5">
        <f>IF($H2599="NO",$O2599, _xludf.NA())</f>
        <v>24</v>
      </c>
      <c r="S2599" s="5" t="e">
        <f ca="1">IF($H2599="SI",$N2599, _xludf.NA())</f>
        <v>#NAME?</v>
      </c>
      <c r="T2599" s="5">
        <f>IF($H2599="NO",$N2599, _xludf.NA())</f>
        <v>359250</v>
      </c>
    </row>
    <row r="2600" spans="1:20" x14ac:dyDescent="0.3">
      <c r="A2600">
        <v>2599</v>
      </c>
      <c r="B2600" t="s">
        <v>15</v>
      </c>
      <c r="C2600">
        <v>278030</v>
      </c>
      <c r="D2600" t="s">
        <v>21</v>
      </c>
      <c r="E2600" t="s">
        <v>16</v>
      </c>
      <c r="F2600" t="s">
        <v>12</v>
      </c>
      <c r="G2600" t="s">
        <v>13</v>
      </c>
      <c r="H2600" t="s">
        <v>13</v>
      </c>
      <c r="I2600">
        <v>25</v>
      </c>
      <c r="J2600">
        <f>(moras__2[[#This Row],[EDAD]]-AVERAGE(I:I))/ _xlfn.STDEV.P(I:I)</f>
        <v>-1.193290201160774</v>
      </c>
      <c r="K2600" t="str">
        <f>IF(ABS(moras__2[[#This Row],[Z-Score de edad]])&gt;1.96, "Atípico","Normal")</f>
        <v>Normal</v>
      </c>
      <c r="L2600">
        <f>(moras__2[[#This Row],[SALARIO]]-AVERAGE(C:C)) / _xlfn.STDEV.P(C:C)</f>
        <v>-0.46799154082766331</v>
      </c>
      <c r="M2600" t="str">
        <f>IF(ABS(moras__2[[#This Row],[Z-Score de salario]])&gt;1.96, "Atípico", "Normal")</f>
        <v>Normal</v>
      </c>
      <c r="N2600" s="5">
        <f t="shared" si="120"/>
        <v>278030</v>
      </c>
      <c r="O2600" s="5">
        <f t="shared" si="121"/>
        <v>25</v>
      </c>
      <c r="P2600" s="5" t="str">
        <f t="shared" si="122"/>
        <v>CONVENIOS ESPECIALES DE ASEGURADOS VOLUNTARIOS</v>
      </c>
      <c r="Q2600" s="5" t="e">
        <f ca="1">IF($H2600="SI", $O2600, _xludf.NA())</f>
        <v>#NAME?</v>
      </c>
      <c r="R2600" s="5">
        <f>IF($H2600="NO",$O2600, _xludf.NA())</f>
        <v>25</v>
      </c>
      <c r="S2600" s="5" t="e">
        <f ca="1">IF($H2600="SI",$N2600, _xludf.NA())</f>
        <v>#NAME?</v>
      </c>
      <c r="T2600" s="5">
        <f>IF($H2600="NO",$N2600, _xludf.NA())</f>
        <v>278030</v>
      </c>
    </row>
    <row r="2601" spans="1:20" x14ac:dyDescent="0.3">
      <c r="A2601">
        <v>2600</v>
      </c>
      <c r="B2601" t="s">
        <v>9</v>
      </c>
      <c r="C2601">
        <v>517494</v>
      </c>
      <c r="D2601" t="s">
        <v>18</v>
      </c>
      <c r="E2601" t="s">
        <v>16</v>
      </c>
      <c r="F2601" t="s">
        <v>12</v>
      </c>
      <c r="G2601" t="s">
        <v>13</v>
      </c>
      <c r="H2601" t="s">
        <v>12</v>
      </c>
      <c r="I2601">
        <v>38</v>
      </c>
      <c r="J2601">
        <f>(moras__2[[#This Row],[EDAD]]-AVERAGE(I:I))/ _xlfn.STDEV.P(I:I)</f>
        <v>-0.27571909336606237</v>
      </c>
      <c r="K2601" t="str">
        <f>IF(ABS(moras__2[[#This Row],[Z-Score de edad]])&gt;1.96, "Atípico","Normal")</f>
        <v>Normal</v>
      </c>
      <c r="L2601">
        <f>(moras__2[[#This Row],[SALARIO]]-AVERAGE(C:C)) / _xlfn.STDEV.P(C:C)</f>
        <v>-0.17269283515959905</v>
      </c>
      <c r="M2601" t="str">
        <f>IF(ABS(moras__2[[#This Row],[Z-Score de salario]])&gt;1.96, "Atípico", "Normal")</f>
        <v>Normal</v>
      </c>
      <c r="N2601" s="5">
        <f t="shared" si="120"/>
        <v>517494</v>
      </c>
      <c r="O2601" s="5">
        <f t="shared" si="121"/>
        <v>38</v>
      </c>
      <c r="P2601" s="5" t="str">
        <f t="shared" si="122"/>
        <v>TRABAJADOR INDEPENDIENTE</v>
      </c>
      <c r="Q2601" s="5">
        <f>IF($H2601="SI", $O2601, _xludf.NA())</f>
        <v>38</v>
      </c>
      <c r="R2601" s="5" t="e">
        <f ca="1">IF($H2601="NO",$O2601, _xludf.NA())</f>
        <v>#NAME?</v>
      </c>
      <c r="S2601" s="5">
        <f>IF($H2601="SI",$N2601, _xludf.NA())</f>
        <v>517494</v>
      </c>
      <c r="T2601" s="5" t="e">
        <f ca="1">IF($H2601="NO",$N2601, _xludf.NA())</f>
        <v>#NAME?</v>
      </c>
    </row>
    <row r="2602" spans="1:20" x14ac:dyDescent="0.3">
      <c r="A2602">
        <v>2601</v>
      </c>
      <c r="B2602" t="s">
        <v>9</v>
      </c>
      <c r="C2602">
        <v>300366</v>
      </c>
      <c r="D2602" t="s">
        <v>10</v>
      </c>
      <c r="E2602" t="s">
        <v>16</v>
      </c>
      <c r="F2602" t="s">
        <v>12</v>
      </c>
      <c r="G2602" t="s">
        <v>12</v>
      </c>
      <c r="H2602" t="s">
        <v>13</v>
      </c>
      <c r="I2602">
        <v>25</v>
      </c>
      <c r="J2602">
        <f>(moras__2[[#This Row],[EDAD]]-AVERAGE(I:I))/ _xlfn.STDEV.P(I:I)</f>
        <v>-1.193290201160774</v>
      </c>
      <c r="K2602" t="str">
        <f>IF(ABS(moras__2[[#This Row],[Z-Score de edad]])&gt;1.96, "Atípico","Normal")</f>
        <v>Normal</v>
      </c>
      <c r="L2602">
        <f>(moras__2[[#This Row],[SALARIO]]-AVERAGE(C:C)) / _xlfn.STDEV.P(C:C)</f>
        <v>-0.44044755972903515</v>
      </c>
      <c r="M2602" t="str">
        <f>IF(ABS(moras__2[[#This Row],[Z-Score de salario]])&gt;1.96, "Atípico", "Normal")</f>
        <v>Normal</v>
      </c>
      <c r="N2602" s="5">
        <f t="shared" si="120"/>
        <v>300366</v>
      </c>
      <c r="O2602" s="5">
        <f t="shared" si="121"/>
        <v>25</v>
      </c>
      <c r="P2602" s="5" t="str">
        <f t="shared" si="122"/>
        <v>ASALARIADO</v>
      </c>
      <c r="Q2602" s="5" t="e">
        <f ca="1">IF($H2602="SI", $O2602, _xludf.NA())</f>
        <v>#NAME?</v>
      </c>
      <c r="R2602" s="5">
        <f>IF($H2602="NO",$O2602, _xludf.NA())</f>
        <v>25</v>
      </c>
      <c r="S2602" s="5" t="e">
        <f ca="1">IF($H2602="SI",$N2602, _xludf.NA())</f>
        <v>#NAME?</v>
      </c>
      <c r="T2602" s="5">
        <f>IF($H2602="NO",$N2602, _xludf.NA())</f>
        <v>300366</v>
      </c>
    </row>
    <row r="2603" spans="1:20" x14ac:dyDescent="0.3">
      <c r="A2603">
        <v>2602</v>
      </c>
      <c r="B2603" t="s">
        <v>9</v>
      </c>
      <c r="C2603">
        <v>297045</v>
      </c>
      <c r="D2603" t="s">
        <v>18</v>
      </c>
      <c r="E2603" t="s">
        <v>16</v>
      </c>
      <c r="F2603" t="s">
        <v>12</v>
      </c>
      <c r="G2603" t="s">
        <v>13</v>
      </c>
      <c r="H2603" t="s">
        <v>13</v>
      </c>
      <c r="I2603">
        <v>22</v>
      </c>
      <c r="J2603">
        <f>(moras__2[[#This Row],[EDAD]]-AVERAGE(I:I))/ _xlfn.STDEV.P(I:I)</f>
        <v>-1.4050373798826306</v>
      </c>
      <c r="K2603" t="str">
        <f>IF(ABS(moras__2[[#This Row],[Z-Score de edad]])&gt;1.96, "Atípico","Normal")</f>
        <v>Normal</v>
      </c>
      <c r="L2603">
        <f>(moras__2[[#This Row],[SALARIO]]-AVERAGE(C:C)) / _xlfn.STDEV.P(C:C)</f>
        <v>-0.44454290183274864</v>
      </c>
      <c r="M2603" t="str">
        <f>IF(ABS(moras__2[[#This Row],[Z-Score de salario]])&gt;1.96, "Atípico", "Normal")</f>
        <v>Normal</v>
      </c>
      <c r="N2603" s="5">
        <f t="shared" si="120"/>
        <v>297045</v>
      </c>
      <c r="O2603" s="5">
        <f t="shared" si="121"/>
        <v>22</v>
      </c>
      <c r="P2603" s="5" t="str">
        <f t="shared" si="122"/>
        <v>TRABAJADOR INDEPENDIENTE</v>
      </c>
      <c r="Q2603" s="5" t="e">
        <f ca="1">IF($H2603="SI", $O2603, _xludf.NA())</f>
        <v>#NAME?</v>
      </c>
      <c r="R2603" s="5">
        <f>IF($H2603="NO",$O2603, _xludf.NA())</f>
        <v>22</v>
      </c>
      <c r="S2603" s="5" t="e">
        <f ca="1">IF($H2603="SI",$N2603, _xludf.NA())</f>
        <v>#NAME?</v>
      </c>
      <c r="T2603" s="5">
        <f>IF($H2603="NO",$N2603, _xludf.NA())</f>
        <v>297045</v>
      </c>
    </row>
    <row r="2604" spans="1:20" x14ac:dyDescent="0.3">
      <c r="A2604">
        <v>2603</v>
      </c>
      <c r="B2604" t="s">
        <v>15</v>
      </c>
      <c r="C2604">
        <v>1214327</v>
      </c>
      <c r="D2604" t="s">
        <v>10</v>
      </c>
      <c r="E2604" t="s">
        <v>11</v>
      </c>
      <c r="F2604" t="s">
        <v>12</v>
      </c>
      <c r="G2604" t="s">
        <v>13</v>
      </c>
      <c r="H2604" t="s">
        <v>13</v>
      </c>
      <c r="I2604">
        <v>56</v>
      </c>
      <c r="J2604">
        <f>(moras__2[[#This Row],[EDAD]]-AVERAGE(I:I))/ _xlfn.STDEV.P(I:I)</f>
        <v>0.99476397896507684</v>
      </c>
      <c r="K2604" t="str">
        <f>IF(ABS(moras__2[[#This Row],[Z-Score de edad]])&gt;1.96, "Atípico","Normal")</f>
        <v>Normal</v>
      </c>
      <c r="L2604">
        <f>(moras__2[[#This Row],[SALARIO]]-AVERAGE(C:C)) / _xlfn.STDEV.P(C:C)</f>
        <v>0.68661747021738551</v>
      </c>
      <c r="M2604" t="str">
        <f>IF(ABS(moras__2[[#This Row],[Z-Score de salario]])&gt;1.96, "Atípico", "Normal")</f>
        <v>Normal</v>
      </c>
      <c r="N2604" s="5">
        <f t="shared" si="120"/>
        <v>1214327</v>
      </c>
      <c r="O2604" s="5">
        <f t="shared" si="121"/>
        <v>56</v>
      </c>
      <c r="P2604" s="5" t="str">
        <f t="shared" si="122"/>
        <v>ASALARIADO</v>
      </c>
      <c r="Q2604" s="5" t="e">
        <f ca="1">IF($H2604="SI", $O2604, _xludf.NA())</f>
        <v>#NAME?</v>
      </c>
      <c r="R2604" s="5">
        <f>IF($H2604="NO",$O2604, _xludf.NA())</f>
        <v>56</v>
      </c>
      <c r="S2604" s="5" t="e">
        <f ca="1">IF($H2604="SI",$N2604, _xludf.NA())</f>
        <v>#NAME?</v>
      </c>
      <c r="T2604" s="5">
        <f>IF($H2604="NO",$N2604, _xludf.NA())</f>
        <v>1214327</v>
      </c>
    </row>
    <row r="2605" spans="1:20" x14ac:dyDescent="0.3">
      <c r="A2605">
        <v>2604</v>
      </c>
      <c r="B2605" t="s">
        <v>15</v>
      </c>
      <c r="C2605">
        <v>353400</v>
      </c>
      <c r="D2605" t="s">
        <v>10</v>
      </c>
      <c r="E2605" t="s">
        <v>16</v>
      </c>
      <c r="F2605" t="s">
        <v>12</v>
      </c>
      <c r="G2605" t="s">
        <v>12</v>
      </c>
      <c r="H2605" t="s">
        <v>13</v>
      </c>
      <c r="I2605">
        <v>47</v>
      </c>
      <c r="J2605">
        <f>(moras__2[[#This Row],[EDAD]]-AVERAGE(I:I))/ _xlfn.STDEV.P(I:I)</f>
        <v>0.35952244279950724</v>
      </c>
      <c r="K2605" t="str">
        <f>IF(ABS(moras__2[[#This Row],[Z-Score de edad]])&gt;1.96, "Atípico","Normal")</f>
        <v>Normal</v>
      </c>
      <c r="L2605">
        <f>(moras__2[[#This Row],[SALARIO]]-AVERAGE(C:C)) / _xlfn.STDEV.P(C:C)</f>
        <v>-0.37504786893459374</v>
      </c>
      <c r="M2605" t="str">
        <f>IF(ABS(moras__2[[#This Row],[Z-Score de salario]])&gt;1.96, "Atípico", "Normal")</f>
        <v>Normal</v>
      </c>
      <c r="N2605" s="5">
        <f t="shared" si="120"/>
        <v>353400</v>
      </c>
      <c r="O2605" s="5">
        <f t="shared" si="121"/>
        <v>47</v>
      </c>
      <c r="P2605" s="5" t="str">
        <f t="shared" si="122"/>
        <v>ASALARIADO</v>
      </c>
      <c r="Q2605" s="5" t="e">
        <f ca="1">IF($H2605="SI", $O2605, _xludf.NA())</f>
        <v>#NAME?</v>
      </c>
      <c r="R2605" s="5">
        <f>IF($H2605="NO",$O2605, _xludf.NA())</f>
        <v>47</v>
      </c>
      <c r="S2605" s="5" t="e">
        <f ca="1">IF($H2605="SI",$N2605, _xludf.NA())</f>
        <v>#NAME?</v>
      </c>
      <c r="T2605" s="5">
        <f>IF($H2605="NO",$N2605, _xludf.NA())</f>
        <v>353400</v>
      </c>
    </row>
    <row r="2606" spans="1:20" x14ac:dyDescent="0.3">
      <c r="A2606">
        <v>2605</v>
      </c>
      <c r="B2606" t="s">
        <v>9</v>
      </c>
      <c r="C2606">
        <v>1614177</v>
      </c>
      <c r="D2606" t="s">
        <v>14</v>
      </c>
      <c r="E2606" t="s">
        <v>11</v>
      </c>
      <c r="F2606" t="s">
        <v>12</v>
      </c>
      <c r="G2606" t="s">
        <v>13</v>
      </c>
      <c r="H2606" t="s">
        <v>13</v>
      </c>
      <c r="I2606">
        <v>56</v>
      </c>
      <c r="J2606">
        <f>(moras__2[[#This Row],[EDAD]]-AVERAGE(I:I))/ _xlfn.STDEV.P(I:I)</f>
        <v>0.99476397896507684</v>
      </c>
      <c r="K2606" t="str">
        <f>IF(ABS(moras__2[[#This Row],[Z-Score de edad]])&gt;1.96, "Atípico","Normal")</f>
        <v>Normal</v>
      </c>
      <c r="L2606">
        <f>(moras__2[[#This Row],[SALARIO]]-AVERAGE(C:C)) / _xlfn.STDEV.P(C:C)</f>
        <v>1.1796986325690353</v>
      </c>
      <c r="M2606" t="str">
        <f>IF(ABS(moras__2[[#This Row],[Z-Score de salario]])&gt;1.96, "Atípico", "Normal")</f>
        <v>Normal</v>
      </c>
      <c r="N2606" s="5">
        <f t="shared" si="120"/>
        <v>1614177</v>
      </c>
      <c r="O2606" s="5">
        <f t="shared" si="121"/>
        <v>56</v>
      </c>
      <c r="P2606" s="5" t="str">
        <f t="shared" si="122"/>
        <v>PENSIONADOS EN SU PROPIO SISTEMA</v>
      </c>
      <c r="Q2606" s="5" t="e">
        <f ca="1">IF($H2606="SI", $O2606, _xludf.NA())</f>
        <v>#NAME?</v>
      </c>
      <c r="R2606" s="5">
        <f>IF($H2606="NO",$O2606, _xludf.NA())</f>
        <v>56</v>
      </c>
      <c r="S2606" s="5" t="e">
        <f ca="1">IF($H2606="SI",$N2606, _xludf.NA())</f>
        <v>#NAME?</v>
      </c>
      <c r="T2606" s="5">
        <f>IF($H2606="NO",$N2606, _xludf.NA())</f>
        <v>1614177</v>
      </c>
    </row>
    <row r="2607" spans="1:20" x14ac:dyDescent="0.3">
      <c r="A2607">
        <v>2606</v>
      </c>
      <c r="B2607" t="s">
        <v>15</v>
      </c>
      <c r="C2607">
        <v>1488158</v>
      </c>
      <c r="D2607" t="s">
        <v>10</v>
      </c>
      <c r="E2607" t="s">
        <v>11</v>
      </c>
      <c r="F2607" t="s">
        <v>12</v>
      </c>
      <c r="G2607" t="s">
        <v>13</v>
      </c>
      <c r="H2607" t="s">
        <v>12</v>
      </c>
      <c r="I2607">
        <v>41</v>
      </c>
      <c r="J2607">
        <f>(moras__2[[#This Row],[EDAD]]-AVERAGE(I:I))/ _xlfn.STDEV.P(I:I)</f>
        <v>-6.397191464420586E-2</v>
      </c>
      <c r="K2607" t="str">
        <f>IF(ABS(moras__2[[#This Row],[Z-Score de edad]])&gt;1.96, "Atípico","Normal")</f>
        <v>Normal</v>
      </c>
      <c r="L2607">
        <f>(moras__2[[#This Row],[SALARIO]]-AVERAGE(C:C)) / _xlfn.STDEV.P(C:C)</f>
        <v>1.0242963692242997</v>
      </c>
      <c r="M2607" t="str">
        <f>IF(ABS(moras__2[[#This Row],[Z-Score de salario]])&gt;1.96, "Atípico", "Normal")</f>
        <v>Normal</v>
      </c>
      <c r="N2607" s="5">
        <f t="shared" si="120"/>
        <v>1488158</v>
      </c>
      <c r="O2607" s="5">
        <f t="shared" si="121"/>
        <v>41</v>
      </c>
      <c r="P2607" s="5" t="str">
        <f t="shared" si="122"/>
        <v>ASALARIADO</v>
      </c>
      <c r="Q2607" s="5">
        <f>IF($H2607="SI", $O2607, _xludf.NA())</f>
        <v>41</v>
      </c>
      <c r="R2607" s="5" t="e">
        <f ca="1">IF($H2607="NO",$O2607, _xludf.NA())</f>
        <v>#NAME?</v>
      </c>
      <c r="S2607" s="5">
        <f>IF($H2607="SI",$N2607, _xludf.NA())</f>
        <v>1488158</v>
      </c>
      <c r="T2607" s="5" t="e">
        <f ca="1">IF($H2607="NO",$N2607, _xludf.NA())</f>
        <v>#NAME?</v>
      </c>
    </row>
    <row r="2608" spans="1:20" x14ac:dyDescent="0.3">
      <c r="A2608">
        <v>2607</v>
      </c>
      <c r="B2608" t="s">
        <v>15</v>
      </c>
      <c r="C2608">
        <v>353418</v>
      </c>
      <c r="D2608" t="s">
        <v>17</v>
      </c>
      <c r="E2608" t="s">
        <v>16</v>
      </c>
      <c r="F2608" t="s">
        <v>12</v>
      </c>
      <c r="G2608" t="s">
        <v>12</v>
      </c>
      <c r="H2608" t="s">
        <v>13</v>
      </c>
      <c r="I2608">
        <v>56</v>
      </c>
      <c r="J2608">
        <f>(moras__2[[#This Row],[EDAD]]-AVERAGE(I:I))/ _xlfn.STDEV.P(I:I)</f>
        <v>0.99476397896507684</v>
      </c>
      <c r="K2608" t="str">
        <f>IF(ABS(moras__2[[#This Row],[Z-Score de edad]])&gt;1.96, "Atípico","Normal")</f>
        <v>Normal</v>
      </c>
      <c r="L2608">
        <f>(moras__2[[#This Row],[SALARIO]]-AVERAGE(C:C)) / _xlfn.STDEV.P(C:C)</f>
        <v>-0.37502567195842185</v>
      </c>
      <c r="M2608" t="str">
        <f>IF(ABS(moras__2[[#This Row],[Z-Score de salario]])&gt;1.96, "Atípico", "Normal")</f>
        <v>Normal</v>
      </c>
      <c r="N2608" s="5">
        <f t="shared" si="120"/>
        <v>353418</v>
      </c>
      <c r="O2608" s="5">
        <f t="shared" si="121"/>
        <v>56</v>
      </c>
      <c r="P2608" s="5" t="str">
        <f t="shared" si="122"/>
        <v>ASEGURADO VOLUNTARIO</v>
      </c>
      <c r="Q2608" s="5" t="e">
        <f ca="1">IF($H2608="SI", $O2608, _xludf.NA())</f>
        <v>#NAME?</v>
      </c>
      <c r="R2608" s="5">
        <f>IF($H2608="NO",$O2608, _xludf.NA())</f>
        <v>56</v>
      </c>
      <c r="S2608" s="5" t="e">
        <f ca="1">IF($H2608="SI",$N2608, _xludf.NA())</f>
        <v>#NAME?</v>
      </c>
      <c r="T2608" s="5">
        <f>IF($H2608="NO",$N2608, _xludf.NA())</f>
        <v>353418</v>
      </c>
    </row>
    <row r="2609" spans="1:20" x14ac:dyDescent="0.3">
      <c r="A2609">
        <v>2608</v>
      </c>
      <c r="B2609" t="s">
        <v>9</v>
      </c>
      <c r="C2609">
        <v>819375</v>
      </c>
      <c r="D2609" t="s">
        <v>10</v>
      </c>
      <c r="E2609" t="s">
        <v>16</v>
      </c>
      <c r="F2609" t="s">
        <v>12</v>
      </c>
      <c r="G2609" t="s">
        <v>13</v>
      </c>
      <c r="H2609" t="s">
        <v>13</v>
      </c>
      <c r="I2609">
        <v>41</v>
      </c>
      <c r="J2609">
        <f>(moras__2[[#This Row],[EDAD]]-AVERAGE(I:I))/ _xlfn.STDEV.P(I:I)</f>
        <v>-6.397191464420586E-2</v>
      </c>
      <c r="K2609" t="str">
        <f>IF(ABS(moras__2[[#This Row],[Z-Score de edad]])&gt;1.96, "Atípico","Normal")</f>
        <v>Normal</v>
      </c>
      <c r="L2609">
        <f>(moras__2[[#This Row],[SALARIO]]-AVERAGE(C:C)) / _xlfn.STDEV.P(C:C)</f>
        <v>0.19957635171517507</v>
      </c>
      <c r="M2609" t="str">
        <f>IF(ABS(moras__2[[#This Row],[Z-Score de salario]])&gt;1.96, "Atípico", "Normal")</f>
        <v>Normal</v>
      </c>
      <c r="N2609" s="5">
        <f t="shared" si="120"/>
        <v>819375</v>
      </c>
      <c r="O2609" s="5">
        <f t="shared" si="121"/>
        <v>41</v>
      </c>
      <c r="P2609" s="5" t="str">
        <f t="shared" si="122"/>
        <v>ASALARIADO</v>
      </c>
      <c r="Q2609" s="5" t="e">
        <f ca="1">IF($H2609="SI", $O2609, _xludf.NA())</f>
        <v>#NAME?</v>
      </c>
      <c r="R2609" s="5">
        <f>IF($H2609="NO",$O2609, _xludf.NA())</f>
        <v>41</v>
      </c>
      <c r="S2609" s="5" t="e">
        <f ca="1">IF($H2609="SI",$N2609, _xludf.NA())</f>
        <v>#NAME?</v>
      </c>
      <c r="T2609" s="5">
        <f>IF($H2609="NO",$N2609, _xludf.NA())</f>
        <v>819375</v>
      </c>
    </row>
    <row r="2610" spans="1:20" x14ac:dyDescent="0.3">
      <c r="A2610">
        <v>2609</v>
      </c>
      <c r="B2610" t="s">
        <v>15</v>
      </c>
      <c r="C2610">
        <v>1389523</v>
      </c>
      <c r="D2610" t="s">
        <v>10</v>
      </c>
      <c r="E2610" t="s">
        <v>11</v>
      </c>
      <c r="F2610" t="s">
        <v>12</v>
      </c>
      <c r="G2610" t="s">
        <v>13</v>
      </c>
      <c r="H2610" t="s">
        <v>12</v>
      </c>
      <c r="I2610">
        <v>48</v>
      </c>
      <c r="J2610">
        <f>(moras__2[[#This Row],[EDAD]]-AVERAGE(I:I))/ _xlfn.STDEV.P(I:I)</f>
        <v>0.43010483570679275</v>
      </c>
      <c r="K2610" t="str">
        <f>IF(ABS(moras__2[[#This Row],[Z-Score de edad]])&gt;1.96, "Atípico","Normal")</f>
        <v>Normal</v>
      </c>
      <c r="L2610">
        <f>(moras__2[[#This Row],[SALARIO]]-AVERAGE(C:C)) / _xlfn.STDEV.P(C:C)</f>
        <v>0.90266310562906404</v>
      </c>
      <c r="M2610" t="str">
        <f>IF(ABS(moras__2[[#This Row],[Z-Score de salario]])&gt;1.96, "Atípico", "Normal")</f>
        <v>Normal</v>
      </c>
      <c r="N2610" s="5">
        <f t="shared" si="120"/>
        <v>1389523</v>
      </c>
      <c r="O2610" s="5">
        <f t="shared" si="121"/>
        <v>48</v>
      </c>
      <c r="P2610" s="5" t="str">
        <f t="shared" si="122"/>
        <v>ASALARIADO</v>
      </c>
      <c r="Q2610" s="5">
        <f>IF($H2610="SI", $O2610, _xludf.NA())</f>
        <v>48</v>
      </c>
      <c r="R2610" s="5" t="e">
        <f ca="1">IF($H2610="NO",$O2610, _xludf.NA())</f>
        <v>#NAME?</v>
      </c>
      <c r="S2610" s="5">
        <f>IF($H2610="SI",$N2610, _xludf.NA())</f>
        <v>1389523</v>
      </c>
      <c r="T2610" s="5" t="e">
        <f ca="1">IF($H2610="NO",$N2610, _xludf.NA())</f>
        <v>#NAME?</v>
      </c>
    </row>
    <row r="2611" spans="1:20" x14ac:dyDescent="0.3">
      <c r="A2611">
        <v>2610</v>
      </c>
      <c r="B2611" t="s">
        <v>9</v>
      </c>
      <c r="C2611">
        <v>284326</v>
      </c>
      <c r="D2611" t="s">
        <v>10</v>
      </c>
      <c r="E2611" t="s">
        <v>16</v>
      </c>
      <c r="F2611" t="s">
        <v>12</v>
      </c>
      <c r="G2611" t="s">
        <v>13</v>
      </c>
      <c r="H2611" t="s">
        <v>13</v>
      </c>
      <c r="I2611">
        <v>28</v>
      </c>
      <c r="J2611">
        <f>(moras__2[[#This Row],[EDAD]]-AVERAGE(I:I))/ _xlfn.STDEV.P(I:I)</f>
        <v>-0.98154302243891756</v>
      </c>
      <c r="K2611" t="str">
        <f>IF(ABS(moras__2[[#This Row],[Z-Score de edad]])&gt;1.96, "Atípico","Normal")</f>
        <v>Normal</v>
      </c>
      <c r="L2611">
        <f>(moras__2[[#This Row],[SALARIO]]-AVERAGE(C:C)) / _xlfn.STDEV.P(C:C)</f>
        <v>-0.46022753182887377</v>
      </c>
      <c r="M2611" t="str">
        <f>IF(ABS(moras__2[[#This Row],[Z-Score de salario]])&gt;1.96, "Atípico", "Normal")</f>
        <v>Normal</v>
      </c>
      <c r="N2611" s="5">
        <f t="shared" si="120"/>
        <v>284326</v>
      </c>
      <c r="O2611" s="5">
        <f t="shared" si="121"/>
        <v>28</v>
      </c>
      <c r="P2611" s="5" t="str">
        <f t="shared" si="122"/>
        <v>ASALARIADO</v>
      </c>
      <c r="Q2611" s="5" t="e">
        <f ca="1">IF($H2611="SI", $O2611, _xludf.NA())</f>
        <v>#NAME?</v>
      </c>
      <c r="R2611" s="5">
        <f>IF($H2611="NO",$O2611, _xludf.NA())</f>
        <v>28</v>
      </c>
      <c r="S2611" s="5" t="e">
        <f ca="1">IF($H2611="SI",$N2611, _xludf.NA())</f>
        <v>#NAME?</v>
      </c>
      <c r="T2611" s="5">
        <f>IF($H2611="NO",$N2611, _xludf.NA())</f>
        <v>284326</v>
      </c>
    </row>
    <row r="2612" spans="1:20" x14ac:dyDescent="0.3">
      <c r="A2612">
        <v>2611</v>
      </c>
      <c r="B2612" t="s">
        <v>9</v>
      </c>
      <c r="C2612">
        <v>1333022.48</v>
      </c>
      <c r="D2612" t="s">
        <v>10</v>
      </c>
      <c r="E2612" t="s">
        <v>11</v>
      </c>
      <c r="F2612" t="s">
        <v>12</v>
      </c>
      <c r="G2612" t="s">
        <v>13</v>
      </c>
      <c r="H2612" t="s">
        <v>13</v>
      </c>
      <c r="I2612">
        <v>40</v>
      </c>
      <c r="J2612">
        <f>(moras__2[[#This Row],[EDAD]]-AVERAGE(I:I))/ _xlfn.STDEV.P(I:I)</f>
        <v>-0.13455430755149136</v>
      </c>
      <c r="K2612" t="str">
        <f>IF(ABS(moras__2[[#This Row],[Z-Score de edad]])&gt;1.96, "Atípico","Normal")</f>
        <v>Normal</v>
      </c>
      <c r="L2612">
        <f>(moras__2[[#This Row],[SALARIO]]-AVERAGE(C:C)) / _xlfn.STDEV.P(C:C)</f>
        <v>0.83298862251021277</v>
      </c>
      <c r="M2612" t="str">
        <f>IF(ABS(moras__2[[#This Row],[Z-Score de salario]])&gt;1.96, "Atípico", "Normal")</f>
        <v>Normal</v>
      </c>
      <c r="N2612" s="5">
        <f t="shared" si="120"/>
        <v>1333022.48</v>
      </c>
      <c r="O2612" s="5">
        <f t="shared" si="121"/>
        <v>40</v>
      </c>
      <c r="P2612" s="5" t="str">
        <f t="shared" si="122"/>
        <v>ASALARIADO</v>
      </c>
      <c r="Q2612" s="5" t="e">
        <f ca="1">IF($H2612="SI", $O2612, _xludf.NA())</f>
        <v>#NAME?</v>
      </c>
      <c r="R2612" s="5">
        <f>IF($H2612="NO",$O2612, _xludf.NA())</f>
        <v>40</v>
      </c>
      <c r="S2612" s="5" t="e">
        <f ca="1">IF($H2612="SI",$N2612, _xludf.NA())</f>
        <v>#NAME?</v>
      </c>
      <c r="T2612" s="5">
        <f>IF($H2612="NO",$N2612, _xludf.NA())</f>
        <v>1333022.48</v>
      </c>
    </row>
    <row r="2613" spans="1:20" x14ac:dyDescent="0.3">
      <c r="A2613">
        <v>2612</v>
      </c>
      <c r="B2613" t="s">
        <v>9</v>
      </c>
      <c r="C2613">
        <v>215720.6</v>
      </c>
      <c r="D2613" t="s">
        <v>10</v>
      </c>
      <c r="E2613" t="s">
        <v>16</v>
      </c>
      <c r="F2613" t="s">
        <v>12</v>
      </c>
      <c r="G2613" t="s">
        <v>13</v>
      </c>
      <c r="H2613" t="s">
        <v>13</v>
      </c>
      <c r="I2613">
        <v>30</v>
      </c>
      <c r="J2613">
        <f>(moras__2[[#This Row],[EDAD]]-AVERAGE(I:I))/ _xlfn.STDEV.P(I:I)</f>
        <v>-0.84037823662434652</v>
      </c>
      <c r="K2613" t="str">
        <f>IF(ABS(moras__2[[#This Row],[Z-Score de edad]])&gt;1.96, "Atípico","Normal")</f>
        <v>Normal</v>
      </c>
      <c r="L2613">
        <f>(moras__2[[#This Row],[SALARIO]]-AVERAGE(C:C)) / _xlfn.STDEV.P(C:C)</f>
        <v>-0.54482933344347895</v>
      </c>
      <c r="M2613" t="str">
        <f>IF(ABS(moras__2[[#This Row],[Z-Score de salario]])&gt;1.96, "Atípico", "Normal")</f>
        <v>Normal</v>
      </c>
      <c r="N2613" s="5">
        <f t="shared" si="120"/>
        <v>215720.6</v>
      </c>
      <c r="O2613" s="5">
        <f t="shared" si="121"/>
        <v>30</v>
      </c>
      <c r="P2613" s="5" t="str">
        <f t="shared" si="122"/>
        <v>ASALARIADO</v>
      </c>
      <c r="Q2613" s="5" t="e">
        <f ca="1">IF($H2613="SI", $O2613, _xludf.NA())</f>
        <v>#NAME?</v>
      </c>
      <c r="R2613" s="5">
        <f>IF($H2613="NO",$O2613, _xludf.NA())</f>
        <v>30</v>
      </c>
      <c r="S2613" s="5" t="e">
        <f ca="1">IF($H2613="SI",$N2613, _xludf.NA())</f>
        <v>#NAME?</v>
      </c>
      <c r="T2613" s="5">
        <f>IF($H2613="NO",$N2613, _xludf.NA())</f>
        <v>215720.6</v>
      </c>
    </row>
    <row r="2614" spans="1:20" x14ac:dyDescent="0.3">
      <c r="A2614">
        <v>2613</v>
      </c>
      <c r="B2614" t="s">
        <v>9</v>
      </c>
      <c r="C2614">
        <v>327709.14</v>
      </c>
      <c r="D2614" t="s">
        <v>10</v>
      </c>
      <c r="E2614" t="s">
        <v>16</v>
      </c>
      <c r="F2614" t="s">
        <v>12</v>
      </c>
      <c r="G2614" t="s">
        <v>13</v>
      </c>
      <c r="H2614" t="s">
        <v>13</v>
      </c>
      <c r="I2614">
        <v>21</v>
      </c>
      <c r="J2614">
        <f>(moras__2[[#This Row],[EDAD]]-AVERAGE(I:I))/ _xlfn.STDEV.P(I:I)</f>
        <v>-1.4756197727899161</v>
      </c>
      <c r="K2614" t="str">
        <f>IF(ABS(moras__2[[#This Row],[Z-Score de edad]])&gt;1.96, "Atípico","Normal")</f>
        <v>Normal</v>
      </c>
      <c r="L2614">
        <f>(moras__2[[#This Row],[SALARIO]]-AVERAGE(C:C)) / _xlfn.STDEV.P(C:C)</f>
        <v>-0.40672894711544533</v>
      </c>
      <c r="M2614" t="str">
        <f>IF(ABS(moras__2[[#This Row],[Z-Score de salario]])&gt;1.96, "Atípico", "Normal")</f>
        <v>Normal</v>
      </c>
      <c r="N2614" s="5">
        <f t="shared" si="120"/>
        <v>327709.14</v>
      </c>
      <c r="O2614" s="5">
        <f t="shared" si="121"/>
        <v>21</v>
      </c>
      <c r="P2614" s="5" t="str">
        <f t="shared" si="122"/>
        <v>ASALARIADO</v>
      </c>
      <c r="Q2614" s="5" t="e">
        <f ca="1">IF($H2614="SI", $O2614, _xludf.NA())</f>
        <v>#NAME?</v>
      </c>
      <c r="R2614" s="5">
        <f>IF($H2614="NO",$O2614, _xludf.NA())</f>
        <v>21</v>
      </c>
      <c r="S2614" s="5" t="e">
        <f ca="1">IF($H2614="SI",$N2614, _xludf.NA())</f>
        <v>#NAME?</v>
      </c>
      <c r="T2614" s="5">
        <f>IF($H2614="NO",$N2614, _xludf.NA())</f>
        <v>327709.14</v>
      </c>
    </row>
    <row r="2615" spans="1:20" x14ac:dyDescent="0.3">
      <c r="A2615">
        <v>2614</v>
      </c>
      <c r="B2615" t="s">
        <v>9</v>
      </c>
      <c r="C2615">
        <v>342027</v>
      </c>
      <c r="D2615" t="s">
        <v>10</v>
      </c>
      <c r="E2615" t="s">
        <v>16</v>
      </c>
      <c r="F2615" t="s">
        <v>12</v>
      </c>
      <c r="G2615" t="s">
        <v>13</v>
      </c>
      <c r="H2615" t="s">
        <v>13</v>
      </c>
      <c r="I2615">
        <v>37</v>
      </c>
      <c r="J2615">
        <f>(moras__2[[#This Row],[EDAD]]-AVERAGE(I:I))/ _xlfn.STDEV.P(I:I)</f>
        <v>-0.34630148627334789</v>
      </c>
      <c r="K2615" t="str">
        <f>IF(ABS(moras__2[[#This Row],[Z-Score de edad]])&gt;1.96, "Atípico","Normal")</f>
        <v>Normal</v>
      </c>
      <c r="L2615">
        <f>(moras__2[[#This Row],[SALARIO]]-AVERAGE(C:C)) / _xlfn.STDEV.P(C:C)</f>
        <v>-0.3890726583791988</v>
      </c>
      <c r="M2615" t="str">
        <f>IF(ABS(moras__2[[#This Row],[Z-Score de salario]])&gt;1.96, "Atípico", "Normal")</f>
        <v>Normal</v>
      </c>
      <c r="N2615" s="5">
        <f t="shared" si="120"/>
        <v>342027</v>
      </c>
      <c r="O2615" s="5">
        <f t="shared" si="121"/>
        <v>37</v>
      </c>
      <c r="P2615" s="5" t="str">
        <f t="shared" si="122"/>
        <v>ASALARIADO</v>
      </c>
      <c r="Q2615" s="5" t="e">
        <f ca="1">IF($H2615="SI", $O2615, _xludf.NA())</f>
        <v>#NAME?</v>
      </c>
      <c r="R2615" s="5">
        <f>IF($H2615="NO",$O2615, _xludf.NA())</f>
        <v>37</v>
      </c>
      <c r="S2615" s="5" t="e">
        <f ca="1">IF($H2615="SI",$N2615, _xludf.NA())</f>
        <v>#NAME?</v>
      </c>
      <c r="T2615" s="5">
        <f>IF($H2615="NO",$N2615, _xludf.NA())</f>
        <v>342027</v>
      </c>
    </row>
    <row r="2616" spans="1:20" x14ac:dyDescent="0.3">
      <c r="A2616">
        <v>2615</v>
      </c>
      <c r="B2616" t="s">
        <v>15</v>
      </c>
      <c r="C2616">
        <v>1688298</v>
      </c>
      <c r="D2616" t="s">
        <v>10</v>
      </c>
      <c r="E2616" t="s">
        <v>11</v>
      </c>
      <c r="F2616" t="s">
        <v>12</v>
      </c>
      <c r="G2616" t="s">
        <v>13</v>
      </c>
      <c r="H2616" t="s">
        <v>13</v>
      </c>
      <c r="I2616">
        <v>48</v>
      </c>
      <c r="J2616">
        <f>(moras__2[[#This Row],[EDAD]]-AVERAGE(I:I))/ _xlfn.STDEV.P(I:I)</f>
        <v>0.43010483570679275</v>
      </c>
      <c r="K2616" t="str">
        <f>IF(ABS(moras__2[[#This Row],[Z-Score de edad]])&gt;1.96, "Atípico","Normal")</f>
        <v>Normal</v>
      </c>
      <c r="L2616">
        <f>(moras__2[[#This Row],[SALARIO]]-AVERAGE(C:C)) / _xlfn.STDEV.P(C:C)</f>
        <v>1.2711020809488445</v>
      </c>
      <c r="M2616" t="str">
        <f>IF(ABS(moras__2[[#This Row],[Z-Score de salario]])&gt;1.96, "Atípico", "Normal")</f>
        <v>Normal</v>
      </c>
      <c r="N2616" s="5">
        <f t="shared" si="120"/>
        <v>1688298</v>
      </c>
      <c r="O2616" s="5">
        <f t="shared" si="121"/>
        <v>48</v>
      </c>
      <c r="P2616" s="5" t="str">
        <f t="shared" si="122"/>
        <v>ASALARIADO</v>
      </c>
      <c r="Q2616" s="5" t="e">
        <f ca="1">IF($H2616="SI", $O2616, _xludf.NA())</f>
        <v>#NAME?</v>
      </c>
      <c r="R2616" s="5">
        <f>IF($H2616="NO",$O2616, _xludf.NA())</f>
        <v>48</v>
      </c>
      <c r="S2616" s="5" t="e">
        <f ca="1">IF($H2616="SI",$N2616, _xludf.NA())</f>
        <v>#NAME?</v>
      </c>
      <c r="T2616" s="5">
        <f>IF($H2616="NO",$N2616, _xludf.NA())</f>
        <v>1688298</v>
      </c>
    </row>
    <row r="2617" spans="1:20" x14ac:dyDescent="0.3">
      <c r="A2617">
        <v>2616</v>
      </c>
      <c r="B2617" t="s">
        <v>9</v>
      </c>
      <c r="C2617">
        <v>1000000</v>
      </c>
      <c r="D2617" t="s">
        <v>10</v>
      </c>
      <c r="E2617" t="s">
        <v>16</v>
      </c>
      <c r="F2617" t="s">
        <v>12</v>
      </c>
      <c r="G2617" t="s">
        <v>13</v>
      </c>
      <c r="H2617" t="s">
        <v>13</v>
      </c>
      <c r="I2617">
        <v>29</v>
      </c>
      <c r="J2617">
        <f>(moras__2[[#This Row],[EDAD]]-AVERAGE(I:I))/ _xlfn.STDEV.P(I:I)</f>
        <v>-0.91096062953163204</v>
      </c>
      <c r="K2617" t="str">
        <f>IF(ABS(moras__2[[#This Row],[Z-Score de edad]])&gt;1.96, "Atípico","Normal")</f>
        <v>Normal</v>
      </c>
      <c r="L2617">
        <f>(moras__2[[#This Row],[SALARIO]]-AVERAGE(C:C)) / _xlfn.STDEV.P(C:C)</f>
        <v>0.42231684177336382</v>
      </c>
      <c r="M2617" t="str">
        <f>IF(ABS(moras__2[[#This Row],[Z-Score de salario]])&gt;1.96, "Atípico", "Normal")</f>
        <v>Normal</v>
      </c>
      <c r="N2617" s="5">
        <f t="shared" si="120"/>
        <v>1000000</v>
      </c>
      <c r="O2617" s="5">
        <f t="shared" si="121"/>
        <v>29</v>
      </c>
      <c r="P2617" s="5" t="str">
        <f t="shared" si="122"/>
        <v>ASALARIADO</v>
      </c>
      <c r="Q2617" s="5" t="e">
        <f ca="1">IF($H2617="SI", $O2617, _xludf.NA())</f>
        <v>#NAME?</v>
      </c>
      <c r="R2617" s="5">
        <f>IF($H2617="NO",$O2617, _xludf.NA())</f>
        <v>29</v>
      </c>
      <c r="S2617" s="5" t="e">
        <f ca="1">IF($H2617="SI",$N2617, _xludf.NA())</f>
        <v>#NAME?</v>
      </c>
      <c r="T2617" s="5">
        <f>IF($H2617="NO",$N2617, _xludf.NA())</f>
        <v>1000000</v>
      </c>
    </row>
    <row r="2618" spans="1:20" x14ac:dyDescent="0.3">
      <c r="A2618">
        <v>2617</v>
      </c>
      <c r="B2618" t="s">
        <v>15</v>
      </c>
      <c r="C2618">
        <v>280000</v>
      </c>
      <c r="D2618" t="s">
        <v>10</v>
      </c>
      <c r="E2618" t="s">
        <v>16</v>
      </c>
      <c r="F2618" t="s">
        <v>12</v>
      </c>
      <c r="G2618" t="s">
        <v>12</v>
      </c>
      <c r="H2618" t="s">
        <v>13</v>
      </c>
      <c r="I2618">
        <v>25</v>
      </c>
      <c r="J2618">
        <f>(moras__2[[#This Row],[EDAD]]-AVERAGE(I:I))/ _xlfn.STDEV.P(I:I)</f>
        <v>-1.193290201160774</v>
      </c>
      <c r="K2618" t="str">
        <f>IF(ABS(moras__2[[#This Row],[Z-Score de edad]])&gt;1.96, "Atípico","Normal")</f>
        <v>Normal</v>
      </c>
      <c r="L2618">
        <f>(moras__2[[#This Row],[SALARIO]]-AVERAGE(C:C)) / _xlfn.STDEV.P(C:C)</f>
        <v>-0.46556220510218438</v>
      </c>
      <c r="M2618" t="str">
        <f>IF(ABS(moras__2[[#This Row],[Z-Score de salario]])&gt;1.96, "Atípico", "Normal")</f>
        <v>Normal</v>
      </c>
      <c r="N2618" s="5">
        <f t="shared" si="120"/>
        <v>280000</v>
      </c>
      <c r="O2618" s="5">
        <f t="shared" si="121"/>
        <v>25</v>
      </c>
      <c r="P2618" s="5" t="str">
        <f t="shared" si="122"/>
        <v>ASALARIADO</v>
      </c>
      <c r="Q2618" s="5" t="e">
        <f ca="1">IF($H2618="SI", $O2618, _xludf.NA())</f>
        <v>#NAME?</v>
      </c>
      <c r="R2618" s="5">
        <f>IF($H2618="NO",$O2618, _xludf.NA())</f>
        <v>25</v>
      </c>
      <c r="S2618" s="5" t="e">
        <f ca="1">IF($H2618="SI",$N2618, _xludf.NA())</f>
        <v>#NAME?</v>
      </c>
      <c r="T2618" s="5">
        <f>IF($H2618="NO",$N2618, _xludf.NA())</f>
        <v>280000</v>
      </c>
    </row>
    <row r="2619" spans="1:20" x14ac:dyDescent="0.3">
      <c r="A2619">
        <v>2618</v>
      </c>
      <c r="B2619" t="s">
        <v>9</v>
      </c>
      <c r="C2619">
        <v>246504.81</v>
      </c>
      <c r="D2619" t="s">
        <v>10</v>
      </c>
      <c r="E2619" t="s">
        <v>16</v>
      </c>
      <c r="F2619" t="s">
        <v>12</v>
      </c>
      <c r="G2619" t="s">
        <v>13</v>
      </c>
      <c r="H2619" t="s">
        <v>13</v>
      </c>
      <c r="I2619">
        <v>19</v>
      </c>
      <c r="J2619">
        <f>(moras__2[[#This Row],[EDAD]]-AVERAGE(I:I))/ _xlfn.STDEV.P(I:I)</f>
        <v>-1.6167845586044871</v>
      </c>
      <c r="K2619" t="str">
        <f>IF(ABS(moras__2[[#This Row],[Z-Score de edad]])&gt;1.96, "Atípico","Normal")</f>
        <v>Normal</v>
      </c>
      <c r="L2619">
        <f>(moras__2[[#This Row],[SALARIO]]-AVERAGE(C:C)) / _xlfn.STDEV.P(C:C)</f>
        <v>-0.50686731256345574</v>
      </c>
      <c r="M2619" t="str">
        <f>IF(ABS(moras__2[[#This Row],[Z-Score de salario]])&gt;1.96, "Atípico", "Normal")</f>
        <v>Normal</v>
      </c>
      <c r="N2619" s="5">
        <f t="shared" si="120"/>
        <v>246504.81</v>
      </c>
      <c r="O2619" s="5">
        <f t="shared" si="121"/>
        <v>19</v>
      </c>
      <c r="P2619" s="5" t="str">
        <f t="shared" si="122"/>
        <v>ASALARIADO</v>
      </c>
      <c r="Q2619" s="5" t="e">
        <f ca="1">IF($H2619="SI", $O2619, _xludf.NA())</f>
        <v>#NAME?</v>
      </c>
      <c r="R2619" s="5">
        <f>IF($H2619="NO",$O2619, _xludf.NA())</f>
        <v>19</v>
      </c>
      <c r="S2619" s="5" t="e">
        <f ca="1">IF($H2619="SI",$N2619, _xludf.NA())</f>
        <v>#NAME?</v>
      </c>
      <c r="T2619" s="5">
        <f>IF($H2619="NO",$N2619, _xludf.NA())</f>
        <v>246504.81</v>
      </c>
    </row>
    <row r="2620" spans="1:20" x14ac:dyDescent="0.3">
      <c r="A2620">
        <v>2619</v>
      </c>
      <c r="B2620" t="s">
        <v>15</v>
      </c>
      <c r="C2620">
        <v>2128000</v>
      </c>
      <c r="D2620" t="s">
        <v>10</v>
      </c>
      <c r="E2620" t="s">
        <v>16</v>
      </c>
      <c r="F2620" t="s">
        <v>12</v>
      </c>
      <c r="G2620" t="s">
        <v>13</v>
      </c>
      <c r="H2620" t="s">
        <v>13</v>
      </c>
      <c r="I2620">
        <v>37</v>
      </c>
      <c r="J2620">
        <f>(moras__2[[#This Row],[EDAD]]-AVERAGE(I:I))/ _xlfn.STDEV.P(I:I)</f>
        <v>-0.34630148627334789</v>
      </c>
      <c r="K2620" t="str">
        <f>IF(ABS(moras__2[[#This Row],[Z-Score de edad]])&gt;1.96, "Atípico","Normal")</f>
        <v>Normal</v>
      </c>
      <c r="L2620">
        <f>(moras__2[[#This Row],[SALARIO]]-AVERAGE(C:C)) / _xlfn.STDEV.P(C:C)</f>
        <v>1.8133273485450558</v>
      </c>
      <c r="M2620" t="str">
        <f>IF(ABS(moras__2[[#This Row],[Z-Score de salario]])&gt;1.96, "Atípico", "Normal")</f>
        <v>Normal</v>
      </c>
      <c r="N2620" s="5">
        <f t="shared" si="120"/>
        <v>2128000</v>
      </c>
      <c r="O2620" s="5">
        <f t="shared" si="121"/>
        <v>37</v>
      </c>
      <c r="P2620" s="5" t="str">
        <f t="shared" si="122"/>
        <v>ASALARIADO</v>
      </c>
      <c r="Q2620" s="5" t="e">
        <f ca="1">IF($H2620="SI", $O2620, _xludf.NA())</f>
        <v>#NAME?</v>
      </c>
      <c r="R2620" s="5">
        <f>IF($H2620="NO",$O2620, _xludf.NA())</f>
        <v>37</v>
      </c>
      <c r="S2620" s="5" t="e">
        <f ca="1">IF($H2620="SI",$N2620, _xludf.NA())</f>
        <v>#NAME?</v>
      </c>
      <c r="T2620" s="5">
        <f>IF($H2620="NO",$N2620, _xludf.NA())</f>
        <v>2128000</v>
      </c>
    </row>
    <row r="2621" spans="1:20" x14ac:dyDescent="0.3">
      <c r="A2621">
        <v>2620</v>
      </c>
      <c r="B2621" t="s">
        <v>9</v>
      </c>
      <c r="C2621">
        <v>608414.30000000005</v>
      </c>
      <c r="D2621" t="s">
        <v>10</v>
      </c>
      <c r="E2621" t="s">
        <v>11</v>
      </c>
      <c r="F2621" t="s">
        <v>12</v>
      </c>
      <c r="G2621" t="s">
        <v>13</v>
      </c>
      <c r="H2621" t="s">
        <v>13</v>
      </c>
      <c r="I2621">
        <v>38</v>
      </c>
      <c r="J2621">
        <f>(moras__2[[#This Row],[EDAD]]-AVERAGE(I:I))/ _xlfn.STDEV.P(I:I)</f>
        <v>-0.27571909336606237</v>
      </c>
      <c r="K2621" t="str">
        <f>IF(ABS(moras__2[[#This Row],[Z-Score de edad]])&gt;1.96, "Atípico","Normal")</f>
        <v>Normal</v>
      </c>
      <c r="L2621">
        <f>(moras__2[[#This Row],[SALARIO]]-AVERAGE(C:C)) / _xlfn.STDEV.P(C:C)</f>
        <v>-6.0573072235100507E-2</v>
      </c>
      <c r="M2621" t="str">
        <f>IF(ABS(moras__2[[#This Row],[Z-Score de salario]])&gt;1.96, "Atípico", "Normal")</f>
        <v>Normal</v>
      </c>
      <c r="N2621" s="5">
        <f t="shared" si="120"/>
        <v>608414.30000000005</v>
      </c>
      <c r="O2621" s="5">
        <f t="shared" si="121"/>
        <v>38</v>
      </c>
      <c r="P2621" s="5" t="str">
        <f t="shared" si="122"/>
        <v>ASALARIADO</v>
      </c>
      <c r="Q2621" s="5" t="e">
        <f ca="1">IF($H2621="SI", $O2621, _xludf.NA())</f>
        <v>#NAME?</v>
      </c>
      <c r="R2621" s="5">
        <f>IF($H2621="NO",$O2621, _xludf.NA())</f>
        <v>38</v>
      </c>
      <c r="S2621" s="5" t="e">
        <f ca="1">IF($H2621="SI",$N2621, _xludf.NA())</f>
        <v>#NAME?</v>
      </c>
      <c r="T2621" s="5">
        <f>IF($H2621="NO",$N2621, _xludf.NA())</f>
        <v>608414.30000000005</v>
      </c>
    </row>
    <row r="2622" spans="1:20" x14ac:dyDescent="0.3">
      <c r="A2622">
        <v>2621</v>
      </c>
      <c r="B2622" t="s">
        <v>9</v>
      </c>
      <c r="C2622">
        <v>297046</v>
      </c>
      <c r="D2622" t="s">
        <v>18</v>
      </c>
      <c r="E2622" t="s">
        <v>16</v>
      </c>
      <c r="F2622" t="s">
        <v>12</v>
      </c>
      <c r="G2622" t="s">
        <v>13</v>
      </c>
      <c r="H2622" t="s">
        <v>12</v>
      </c>
      <c r="I2622">
        <v>33</v>
      </c>
      <c r="J2622">
        <f>(moras__2[[#This Row],[EDAD]]-AVERAGE(I:I))/ _xlfn.STDEV.P(I:I)</f>
        <v>-0.62863105790248996</v>
      </c>
      <c r="K2622" t="str">
        <f>IF(ABS(moras__2[[#This Row],[Z-Score de edad]])&gt;1.96, "Atípico","Normal")</f>
        <v>Normal</v>
      </c>
      <c r="L2622">
        <f>(moras__2[[#This Row],[SALARIO]]-AVERAGE(C:C)) / _xlfn.STDEV.P(C:C)</f>
        <v>-0.44454166866740574</v>
      </c>
      <c r="M2622" t="str">
        <f>IF(ABS(moras__2[[#This Row],[Z-Score de salario]])&gt;1.96, "Atípico", "Normal")</f>
        <v>Normal</v>
      </c>
      <c r="N2622" s="5">
        <f t="shared" si="120"/>
        <v>297046</v>
      </c>
      <c r="O2622" s="5">
        <f t="shared" si="121"/>
        <v>33</v>
      </c>
      <c r="P2622" s="5" t="str">
        <f t="shared" si="122"/>
        <v>TRABAJADOR INDEPENDIENTE</v>
      </c>
      <c r="Q2622" s="5">
        <f>IF($H2622="SI", $O2622, _xludf.NA())</f>
        <v>33</v>
      </c>
      <c r="R2622" s="5" t="e">
        <f ca="1">IF($H2622="NO",$O2622, _xludf.NA())</f>
        <v>#NAME?</v>
      </c>
      <c r="S2622" s="5">
        <f>IF($H2622="SI",$N2622, _xludf.NA())</f>
        <v>297046</v>
      </c>
      <c r="T2622" s="5" t="e">
        <f ca="1">IF($H2622="NO",$N2622, _xludf.NA())</f>
        <v>#NAME?</v>
      </c>
    </row>
    <row r="2623" spans="1:20" x14ac:dyDescent="0.3">
      <c r="A2623">
        <v>2622</v>
      </c>
      <c r="B2623" t="s">
        <v>9</v>
      </c>
      <c r="C2623">
        <v>297056</v>
      </c>
      <c r="D2623" t="s">
        <v>18</v>
      </c>
      <c r="E2623" t="s">
        <v>16</v>
      </c>
      <c r="F2623" t="s">
        <v>12</v>
      </c>
      <c r="G2623" t="s">
        <v>13</v>
      </c>
      <c r="H2623" t="s">
        <v>13</v>
      </c>
      <c r="I2623">
        <v>76</v>
      </c>
      <c r="J2623">
        <f>(moras__2[[#This Row],[EDAD]]-AVERAGE(I:I))/ _xlfn.STDEV.P(I:I)</f>
        <v>2.4064118371107872</v>
      </c>
      <c r="K2623" t="str">
        <f>IF(ABS(moras__2[[#This Row],[Z-Score de edad]])&gt;1.96, "Atípico","Normal")</f>
        <v>Atípico</v>
      </c>
      <c r="L2623">
        <f>(moras__2[[#This Row],[SALARIO]]-AVERAGE(C:C)) / _xlfn.STDEV.P(C:C)</f>
        <v>-0.44452933701397696</v>
      </c>
      <c r="M2623" t="str">
        <f>IF(ABS(moras__2[[#This Row],[Z-Score de salario]])&gt;1.96, "Atípico", "Normal")</f>
        <v>Normal</v>
      </c>
      <c r="N2623" s="5">
        <f t="shared" si="120"/>
        <v>297056</v>
      </c>
      <c r="O2623" s="5">
        <f t="shared" si="121"/>
        <v>76</v>
      </c>
      <c r="P2623" s="5" t="str">
        <f t="shared" si="122"/>
        <v>TRABAJADOR INDEPENDIENTE</v>
      </c>
      <c r="Q2623" s="5" t="e">
        <f ca="1">IF($H2623="SI", $O2623, _xludf.NA())</f>
        <v>#NAME?</v>
      </c>
      <c r="R2623" s="5">
        <f>IF($H2623="NO",$O2623, _xludf.NA())</f>
        <v>76</v>
      </c>
      <c r="S2623" s="5" t="e">
        <f ca="1">IF($H2623="SI",$N2623, _xludf.NA())</f>
        <v>#NAME?</v>
      </c>
      <c r="T2623" s="5">
        <f>IF($H2623="NO",$N2623, _xludf.NA())</f>
        <v>297056</v>
      </c>
    </row>
    <row r="2624" spans="1:20" x14ac:dyDescent="0.3">
      <c r="A2624">
        <v>2623</v>
      </c>
      <c r="B2624" t="s">
        <v>15</v>
      </c>
      <c r="C2624">
        <v>60000</v>
      </c>
      <c r="D2624" t="s">
        <v>10</v>
      </c>
      <c r="E2624" t="s">
        <v>16</v>
      </c>
      <c r="F2624" t="s">
        <v>12</v>
      </c>
      <c r="G2624" t="s">
        <v>12</v>
      </c>
      <c r="H2624" t="s">
        <v>13</v>
      </c>
      <c r="I2624">
        <v>35</v>
      </c>
      <c r="J2624">
        <f>(moras__2[[#This Row],[EDAD]]-AVERAGE(I:I))/ _xlfn.STDEV.P(I:I)</f>
        <v>-0.48746627208791893</v>
      </c>
      <c r="K2624" t="str">
        <f>IF(ABS(moras__2[[#This Row],[Z-Score de edad]])&gt;1.96, "Atípico","Normal")</f>
        <v>Normal</v>
      </c>
      <c r="L2624">
        <f>(moras__2[[#This Row],[SALARIO]]-AVERAGE(C:C)) / _xlfn.STDEV.P(C:C)</f>
        <v>-0.73685858053637965</v>
      </c>
      <c r="M2624" t="str">
        <f>IF(ABS(moras__2[[#This Row],[Z-Score de salario]])&gt;1.96, "Atípico", "Normal")</f>
        <v>Normal</v>
      </c>
      <c r="N2624" s="5">
        <f t="shared" si="120"/>
        <v>60000</v>
      </c>
      <c r="O2624" s="5">
        <f t="shared" si="121"/>
        <v>35</v>
      </c>
      <c r="P2624" s="5" t="str">
        <f t="shared" si="122"/>
        <v>ASALARIADO</v>
      </c>
      <c r="Q2624" s="5" t="e">
        <f ca="1">IF($H2624="SI", $O2624, _xludf.NA())</f>
        <v>#NAME?</v>
      </c>
      <c r="R2624" s="5">
        <f>IF($H2624="NO",$O2624, _xludf.NA())</f>
        <v>35</v>
      </c>
      <c r="S2624" s="5" t="e">
        <f ca="1">IF($H2624="SI",$N2624, _xludf.NA())</f>
        <v>#NAME?</v>
      </c>
      <c r="T2624" s="5">
        <f>IF($H2624="NO",$N2624, _xludf.NA())</f>
        <v>60000</v>
      </c>
    </row>
    <row r="2625" spans="1:20" x14ac:dyDescent="0.3">
      <c r="A2625">
        <v>2624</v>
      </c>
      <c r="B2625" t="s">
        <v>9</v>
      </c>
      <c r="C2625">
        <v>512234.88</v>
      </c>
      <c r="D2625" t="s">
        <v>10</v>
      </c>
      <c r="E2625" t="s">
        <v>16</v>
      </c>
      <c r="F2625" t="s">
        <v>12</v>
      </c>
      <c r="G2625" t="s">
        <v>13</v>
      </c>
      <c r="H2625" t="s">
        <v>13</v>
      </c>
      <c r="I2625">
        <v>28</v>
      </c>
      <c r="J2625">
        <f>(moras__2[[#This Row],[EDAD]]-AVERAGE(I:I))/ _xlfn.STDEV.P(I:I)</f>
        <v>-0.98154302243891756</v>
      </c>
      <c r="K2625" t="str">
        <f>IF(ABS(moras__2[[#This Row],[Z-Score de edad]])&gt;1.96, "Atípico","Normal")</f>
        <v>Normal</v>
      </c>
      <c r="L2625">
        <f>(moras__2[[#This Row],[SALARIO]]-AVERAGE(C:C)) / _xlfn.STDEV.P(C:C)</f>
        <v>-0.17917819967766033</v>
      </c>
      <c r="M2625" t="str">
        <f>IF(ABS(moras__2[[#This Row],[Z-Score de salario]])&gt;1.96, "Atípico", "Normal")</f>
        <v>Normal</v>
      </c>
      <c r="N2625" s="5">
        <f t="shared" si="120"/>
        <v>512234.88</v>
      </c>
      <c r="O2625" s="5">
        <f t="shared" si="121"/>
        <v>28</v>
      </c>
      <c r="P2625" s="5" t="str">
        <f t="shared" si="122"/>
        <v>ASALARIADO</v>
      </c>
      <c r="Q2625" s="5" t="e">
        <f ca="1">IF($H2625="SI", $O2625, _xludf.NA())</f>
        <v>#NAME?</v>
      </c>
      <c r="R2625" s="5">
        <f>IF($H2625="NO",$O2625, _xludf.NA())</f>
        <v>28</v>
      </c>
      <c r="S2625" s="5" t="e">
        <f ca="1">IF($H2625="SI",$N2625, _xludf.NA())</f>
        <v>#NAME?</v>
      </c>
      <c r="T2625" s="5">
        <f>IF($H2625="NO",$N2625, _xludf.NA())</f>
        <v>512234.88</v>
      </c>
    </row>
    <row r="2626" spans="1:20" x14ac:dyDescent="0.3">
      <c r="A2626">
        <v>2625</v>
      </c>
      <c r="B2626" t="s">
        <v>9</v>
      </c>
      <c r="C2626">
        <v>842310.04</v>
      </c>
      <c r="D2626" t="s">
        <v>10</v>
      </c>
      <c r="E2626" t="s">
        <v>16</v>
      </c>
      <c r="F2626" t="s">
        <v>12</v>
      </c>
      <c r="G2626" t="s">
        <v>13</v>
      </c>
      <c r="H2626" t="s">
        <v>13</v>
      </c>
      <c r="I2626">
        <v>43</v>
      </c>
      <c r="J2626">
        <f>(moras__2[[#This Row],[EDAD]]-AVERAGE(I:I))/ _xlfn.STDEV.P(I:I)</f>
        <v>7.7192871170365177E-2</v>
      </c>
      <c r="K2626" t="str">
        <f>IF(ABS(moras__2[[#This Row],[Z-Score de edad]])&gt;1.96, "Atípico","Normal")</f>
        <v>Normal</v>
      </c>
      <c r="L2626">
        <f>(moras__2[[#This Row],[SALARIO]]-AVERAGE(C:C)) / _xlfn.STDEV.P(C:C)</f>
        <v>0.22785904818080369</v>
      </c>
      <c r="M2626" t="str">
        <f>IF(ABS(moras__2[[#This Row],[Z-Score de salario]])&gt;1.96, "Atípico", "Normal")</f>
        <v>Normal</v>
      </c>
      <c r="N2626" s="5">
        <f t="shared" si="120"/>
        <v>842310.04</v>
      </c>
      <c r="O2626" s="5">
        <f t="shared" si="121"/>
        <v>43</v>
      </c>
      <c r="P2626" s="5" t="str">
        <f t="shared" si="122"/>
        <v>ASALARIADO</v>
      </c>
      <c r="Q2626" s="5" t="e">
        <f ca="1">IF($H2626="SI", $O2626, _xludf.NA())</f>
        <v>#NAME?</v>
      </c>
      <c r="R2626" s="5">
        <f>IF($H2626="NO",$O2626, _xludf.NA())</f>
        <v>43</v>
      </c>
      <c r="S2626" s="5" t="e">
        <f ca="1">IF($H2626="SI",$N2626, _xludf.NA())</f>
        <v>#NAME?</v>
      </c>
      <c r="T2626" s="5">
        <f>IF($H2626="NO",$N2626, _xludf.NA())</f>
        <v>842310.04</v>
      </c>
    </row>
    <row r="2627" spans="1:20" x14ac:dyDescent="0.3">
      <c r="A2627">
        <v>2626</v>
      </c>
      <c r="B2627" t="s">
        <v>15</v>
      </c>
      <c r="C2627">
        <v>378558</v>
      </c>
      <c r="D2627" t="s">
        <v>10</v>
      </c>
      <c r="E2627" t="s">
        <v>11</v>
      </c>
      <c r="F2627" t="s">
        <v>12</v>
      </c>
      <c r="G2627" t="s">
        <v>13</v>
      </c>
      <c r="H2627" t="s">
        <v>12</v>
      </c>
      <c r="I2627">
        <v>34</v>
      </c>
      <c r="J2627">
        <f>(moras__2[[#This Row],[EDAD]]-AVERAGE(I:I))/ _xlfn.STDEV.P(I:I)</f>
        <v>-0.55804866499520445</v>
      </c>
      <c r="K2627" t="str">
        <f>IF(ABS(moras__2[[#This Row],[Z-Score de edad]])&gt;1.96, "Atípico","Normal")</f>
        <v>Normal</v>
      </c>
      <c r="L2627">
        <f>(moras__2[[#This Row],[SALARIO]]-AVERAGE(C:C)) / _xlfn.STDEV.P(C:C)</f>
        <v>-0.34402389523835064</v>
      </c>
      <c r="M2627" t="str">
        <f>IF(ABS(moras__2[[#This Row],[Z-Score de salario]])&gt;1.96, "Atípico", "Normal")</f>
        <v>Normal</v>
      </c>
      <c r="N2627" s="5">
        <f t="shared" ref="N2627:N2690" si="123">IF(ISBLANK(C2627),  MEDIAN($C$2:$C$5001), C2627)</f>
        <v>378558</v>
      </c>
      <c r="O2627" s="5">
        <f t="shared" ref="O2627:O2690" si="124">IF(ISBLANK(I2627), MEDIAN($I$2:$I$5001), I2627)</f>
        <v>34</v>
      </c>
      <c r="P2627" s="5" t="str">
        <f t="shared" ref="P2627:P2690" si="125">IF(ISBLANK(D2627), "ASALARIADO", D2627)</f>
        <v>ASALARIADO</v>
      </c>
      <c r="Q2627" s="5">
        <f>IF($H2627="SI", $O2627, _xludf.NA())</f>
        <v>34</v>
      </c>
      <c r="R2627" s="5" t="e">
        <f ca="1">IF($H2627="NO",$O2627, _xludf.NA())</f>
        <v>#NAME?</v>
      </c>
      <c r="S2627" s="5">
        <f>IF($H2627="SI",$N2627, _xludf.NA())</f>
        <v>378558</v>
      </c>
      <c r="T2627" s="5" t="e">
        <f ca="1">IF($H2627="NO",$N2627, _xludf.NA())</f>
        <v>#NAME?</v>
      </c>
    </row>
    <row r="2628" spans="1:20" x14ac:dyDescent="0.3">
      <c r="A2628">
        <v>2627</v>
      </c>
      <c r="B2628" t="s">
        <v>9</v>
      </c>
      <c r="C2628">
        <v>290000</v>
      </c>
      <c r="D2628" t="s">
        <v>10</v>
      </c>
      <c r="E2628" t="s">
        <v>16</v>
      </c>
      <c r="F2628" t="s">
        <v>12</v>
      </c>
      <c r="G2628" t="s">
        <v>13</v>
      </c>
      <c r="H2628" t="s">
        <v>13</v>
      </c>
      <c r="I2628">
        <v>38</v>
      </c>
      <c r="J2628">
        <f>(moras__2[[#This Row],[EDAD]]-AVERAGE(I:I))/ _xlfn.STDEV.P(I:I)</f>
        <v>-0.27571909336606237</v>
      </c>
      <c r="K2628" t="str">
        <f>IF(ABS(moras__2[[#This Row],[Z-Score de edad]])&gt;1.96, "Atípico","Normal")</f>
        <v>Normal</v>
      </c>
      <c r="L2628">
        <f>(moras__2[[#This Row],[SALARIO]]-AVERAGE(C:C)) / _xlfn.STDEV.P(C:C)</f>
        <v>-0.4532305516733573</v>
      </c>
      <c r="M2628" t="str">
        <f>IF(ABS(moras__2[[#This Row],[Z-Score de salario]])&gt;1.96, "Atípico", "Normal")</f>
        <v>Normal</v>
      </c>
      <c r="N2628" s="5">
        <f t="shared" si="123"/>
        <v>290000</v>
      </c>
      <c r="O2628" s="5">
        <f t="shared" si="124"/>
        <v>38</v>
      </c>
      <c r="P2628" s="5" t="str">
        <f t="shared" si="125"/>
        <v>ASALARIADO</v>
      </c>
      <c r="Q2628" s="5" t="e">
        <f ca="1">IF($H2628="SI", $O2628, _xludf.NA())</f>
        <v>#NAME?</v>
      </c>
      <c r="R2628" s="5">
        <f>IF($H2628="NO",$O2628, _xludf.NA())</f>
        <v>38</v>
      </c>
      <c r="S2628" s="5" t="e">
        <f ca="1">IF($H2628="SI",$N2628, _xludf.NA())</f>
        <v>#NAME?</v>
      </c>
      <c r="T2628" s="5">
        <f>IF($H2628="NO",$N2628, _xludf.NA())</f>
        <v>290000</v>
      </c>
    </row>
    <row r="2629" spans="1:20" x14ac:dyDescent="0.3">
      <c r="A2629">
        <v>2628</v>
      </c>
      <c r="B2629" t="s">
        <v>9</v>
      </c>
      <c r="C2629">
        <v>278030</v>
      </c>
      <c r="D2629" t="s">
        <v>19</v>
      </c>
      <c r="E2629" t="s">
        <v>16</v>
      </c>
      <c r="F2629" t="s">
        <v>12</v>
      </c>
      <c r="G2629" t="s">
        <v>13</v>
      </c>
      <c r="H2629" t="s">
        <v>13</v>
      </c>
      <c r="I2629">
        <v>43</v>
      </c>
      <c r="J2629">
        <f>(moras__2[[#This Row],[EDAD]]-AVERAGE(I:I))/ _xlfn.STDEV.P(I:I)</f>
        <v>7.7192871170365177E-2</v>
      </c>
      <c r="K2629" t="str">
        <f>IF(ABS(moras__2[[#This Row],[Z-Score de edad]])&gt;1.96, "Atípico","Normal")</f>
        <v>Normal</v>
      </c>
      <c r="L2629">
        <f>(moras__2[[#This Row],[SALARIO]]-AVERAGE(C:C)) / _xlfn.STDEV.P(C:C)</f>
        <v>-0.46799154082766331</v>
      </c>
      <c r="M2629" t="str">
        <f>IF(ABS(moras__2[[#This Row],[Z-Score de salario]])&gt;1.96, "Atípico", "Normal")</f>
        <v>Normal</v>
      </c>
      <c r="N2629" s="5">
        <f t="shared" si="123"/>
        <v>278030</v>
      </c>
      <c r="O2629" s="5">
        <f t="shared" si="124"/>
        <v>43</v>
      </c>
      <c r="P2629" s="5" t="str">
        <f t="shared" si="125"/>
        <v>CONVENIOS ESPECIALES DE TRABAJADORES INDEPENDIENTES</v>
      </c>
      <c r="Q2629" s="5" t="e">
        <f ca="1">IF($H2629="SI", $O2629, _xludf.NA())</f>
        <v>#NAME?</v>
      </c>
      <c r="R2629" s="5">
        <f>IF($H2629="NO",$O2629, _xludf.NA())</f>
        <v>43</v>
      </c>
      <c r="S2629" s="5" t="e">
        <f ca="1">IF($H2629="SI",$N2629, _xludf.NA())</f>
        <v>#NAME?</v>
      </c>
      <c r="T2629" s="5">
        <f>IF($H2629="NO",$N2629, _xludf.NA())</f>
        <v>278030</v>
      </c>
    </row>
    <row r="2630" spans="1:20" x14ac:dyDescent="0.3">
      <c r="A2630">
        <v>2629</v>
      </c>
      <c r="B2630" t="s">
        <v>9</v>
      </c>
      <c r="C2630">
        <v>634725</v>
      </c>
      <c r="D2630" t="s">
        <v>10</v>
      </c>
      <c r="E2630" t="s">
        <v>16</v>
      </c>
      <c r="F2630" t="s">
        <v>12</v>
      </c>
      <c r="G2630" t="s">
        <v>13</v>
      </c>
      <c r="H2630" t="s">
        <v>13</v>
      </c>
      <c r="I2630">
        <v>34</v>
      </c>
      <c r="J2630">
        <f>(moras__2[[#This Row],[EDAD]]-AVERAGE(I:I))/ _xlfn.STDEV.P(I:I)</f>
        <v>-0.55804866499520445</v>
      </c>
      <c r="K2630" t="str">
        <f>IF(ABS(moras__2[[#This Row],[Z-Score de edad]])&gt;1.96, "Atípico","Normal")</f>
        <v>Normal</v>
      </c>
      <c r="L2630">
        <f>(moras__2[[#This Row],[SALARIO]]-AVERAGE(C:C)) / _xlfn.STDEV.P(C:C)</f>
        <v>-2.8127628848116561E-2</v>
      </c>
      <c r="M2630" t="str">
        <f>IF(ABS(moras__2[[#This Row],[Z-Score de salario]])&gt;1.96, "Atípico", "Normal")</f>
        <v>Normal</v>
      </c>
      <c r="N2630" s="5">
        <f t="shared" si="123"/>
        <v>634725</v>
      </c>
      <c r="O2630" s="5">
        <f t="shared" si="124"/>
        <v>34</v>
      </c>
      <c r="P2630" s="5" t="str">
        <f t="shared" si="125"/>
        <v>ASALARIADO</v>
      </c>
      <c r="Q2630" s="5" t="e">
        <f ca="1">IF($H2630="SI", $O2630, _xludf.NA())</f>
        <v>#NAME?</v>
      </c>
      <c r="R2630" s="5">
        <f>IF($H2630="NO",$O2630, _xludf.NA())</f>
        <v>34</v>
      </c>
      <c r="S2630" s="5" t="e">
        <f ca="1">IF($H2630="SI",$N2630, _xludf.NA())</f>
        <v>#NAME?</v>
      </c>
      <c r="T2630" s="5">
        <f>IF($H2630="NO",$N2630, _xludf.NA())</f>
        <v>634725</v>
      </c>
    </row>
    <row r="2631" spans="1:20" x14ac:dyDescent="0.3">
      <c r="A2631">
        <v>2630</v>
      </c>
      <c r="B2631" t="s">
        <v>9</v>
      </c>
      <c r="C2631">
        <v>470974.5</v>
      </c>
      <c r="D2631" t="s">
        <v>10</v>
      </c>
      <c r="E2631" t="s">
        <v>16</v>
      </c>
      <c r="F2631" t="s">
        <v>12</v>
      </c>
      <c r="G2631" t="s">
        <v>13</v>
      </c>
      <c r="H2631" t="s">
        <v>13</v>
      </c>
      <c r="I2631">
        <v>36</v>
      </c>
      <c r="J2631">
        <f>(moras__2[[#This Row],[EDAD]]-AVERAGE(I:I))/ _xlfn.STDEV.P(I:I)</f>
        <v>-0.41688387918063341</v>
      </c>
      <c r="K2631" t="str">
        <f>IF(ABS(moras__2[[#This Row],[Z-Score de edad]])&gt;1.96, "Atípico","Normal")</f>
        <v>Normal</v>
      </c>
      <c r="L2631">
        <f>(moras__2[[#This Row],[SALARIO]]-AVERAGE(C:C)) / _xlfn.STDEV.P(C:C)</f>
        <v>-0.23005907032783107</v>
      </c>
      <c r="M2631" t="str">
        <f>IF(ABS(moras__2[[#This Row],[Z-Score de salario]])&gt;1.96, "Atípico", "Normal")</f>
        <v>Normal</v>
      </c>
      <c r="N2631" s="5">
        <f t="shared" si="123"/>
        <v>470974.5</v>
      </c>
      <c r="O2631" s="5">
        <f t="shared" si="124"/>
        <v>36</v>
      </c>
      <c r="P2631" s="5" t="str">
        <f t="shared" si="125"/>
        <v>ASALARIADO</v>
      </c>
      <c r="Q2631" s="5" t="e">
        <f ca="1">IF($H2631="SI", $O2631, _xludf.NA())</f>
        <v>#NAME?</v>
      </c>
      <c r="R2631" s="5">
        <f>IF($H2631="NO",$O2631, _xludf.NA())</f>
        <v>36</v>
      </c>
      <c r="S2631" s="5" t="e">
        <f ca="1">IF($H2631="SI",$N2631, _xludf.NA())</f>
        <v>#NAME?</v>
      </c>
      <c r="T2631" s="5">
        <f>IF($H2631="NO",$N2631, _xludf.NA())</f>
        <v>470974.5</v>
      </c>
    </row>
    <row r="2632" spans="1:20" x14ac:dyDescent="0.3">
      <c r="A2632">
        <v>2631</v>
      </c>
      <c r="B2632" t="s">
        <v>9</v>
      </c>
      <c r="C2632">
        <v>550590.5</v>
      </c>
      <c r="D2632" t="s">
        <v>10</v>
      </c>
      <c r="E2632" t="s">
        <v>11</v>
      </c>
      <c r="F2632" t="s">
        <v>12</v>
      </c>
      <c r="G2632" t="s">
        <v>13</v>
      </c>
      <c r="H2632" t="s">
        <v>13</v>
      </c>
      <c r="I2632">
        <v>24</v>
      </c>
      <c r="J2632">
        <f>(moras__2[[#This Row],[EDAD]]-AVERAGE(I:I))/ _xlfn.STDEV.P(I:I)</f>
        <v>-1.2638725940680595</v>
      </c>
      <c r="K2632" t="str">
        <f>IF(ABS(moras__2[[#This Row],[Z-Score de edad]])&gt;1.96, "Atípico","Normal")</f>
        <v>Normal</v>
      </c>
      <c r="L2632">
        <f>(moras__2[[#This Row],[SALARIO]]-AVERAGE(C:C)) / _xlfn.STDEV.P(C:C)</f>
        <v>-0.13187937838888156</v>
      </c>
      <c r="M2632" t="str">
        <f>IF(ABS(moras__2[[#This Row],[Z-Score de salario]])&gt;1.96, "Atípico", "Normal")</f>
        <v>Normal</v>
      </c>
      <c r="N2632" s="5">
        <f t="shared" si="123"/>
        <v>550590.5</v>
      </c>
      <c r="O2632" s="5">
        <f t="shared" si="124"/>
        <v>24</v>
      </c>
      <c r="P2632" s="5" t="str">
        <f t="shared" si="125"/>
        <v>ASALARIADO</v>
      </c>
      <c r="Q2632" s="5" t="e">
        <f ca="1">IF($H2632="SI", $O2632, _xludf.NA())</f>
        <v>#NAME?</v>
      </c>
      <c r="R2632" s="5">
        <f>IF($H2632="NO",$O2632, _xludf.NA())</f>
        <v>24</v>
      </c>
      <c r="S2632" s="5" t="e">
        <f ca="1">IF($H2632="SI",$N2632, _xludf.NA())</f>
        <v>#NAME?</v>
      </c>
      <c r="T2632" s="5">
        <f>IF($H2632="NO",$N2632, _xludf.NA())</f>
        <v>550590.5</v>
      </c>
    </row>
    <row r="2633" spans="1:20" x14ac:dyDescent="0.3">
      <c r="A2633">
        <v>2632</v>
      </c>
      <c r="B2633" t="s">
        <v>9</v>
      </c>
      <c r="C2633">
        <v>278030</v>
      </c>
      <c r="D2633" t="s">
        <v>19</v>
      </c>
      <c r="E2633" t="s">
        <v>16</v>
      </c>
      <c r="F2633" t="s">
        <v>12</v>
      </c>
      <c r="G2633" t="s">
        <v>13</v>
      </c>
      <c r="H2633" t="s">
        <v>13</v>
      </c>
      <c r="I2633">
        <v>37</v>
      </c>
      <c r="J2633">
        <f>(moras__2[[#This Row],[EDAD]]-AVERAGE(I:I))/ _xlfn.STDEV.P(I:I)</f>
        <v>-0.34630148627334789</v>
      </c>
      <c r="K2633" t="str">
        <f>IF(ABS(moras__2[[#This Row],[Z-Score de edad]])&gt;1.96, "Atípico","Normal")</f>
        <v>Normal</v>
      </c>
      <c r="L2633">
        <f>(moras__2[[#This Row],[SALARIO]]-AVERAGE(C:C)) / _xlfn.STDEV.P(C:C)</f>
        <v>-0.46799154082766331</v>
      </c>
      <c r="M2633" t="str">
        <f>IF(ABS(moras__2[[#This Row],[Z-Score de salario]])&gt;1.96, "Atípico", "Normal")</f>
        <v>Normal</v>
      </c>
      <c r="N2633" s="5">
        <f t="shared" si="123"/>
        <v>278030</v>
      </c>
      <c r="O2633" s="5">
        <f t="shared" si="124"/>
        <v>37</v>
      </c>
      <c r="P2633" s="5" t="str">
        <f t="shared" si="125"/>
        <v>CONVENIOS ESPECIALES DE TRABAJADORES INDEPENDIENTES</v>
      </c>
      <c r="Q2633" s="5" t="e">
        <f ca="1">IF($H2633="SI", $O2633, _xludf.NA())</f>
        <v>#NAME?</v>
      </c>
      <c r="R2633" s="5">
        <f>IF($H2633="NO",$O2633, _xludf.NA())</f>
        <v>37</v>
      </c>
      <c r="S2633" s="5" t="e">
        <f ca="1">IF($H2633="SI",$N2633, _xludf.NA())</f>
        <v>#NAME?</v>
      </c>
      <c r="T2633" s="5">
        <f>IF($H2633="NO",$N2633, _xludf.NA())</f>
        <v>278030</v>
      </c>
    </row>
    <row r="2634" spans="1:20" x14ac:dyDescent="0.3">
      <c r="A2634">
        <v>2633</v>
      </c>
      <c r="B2634" t="s">
        <v>15</v>
      </c>
      <c r="C2634">
        <v>278030</v>
      </c>
      <c r="D2634" t="s">
        <v>17</v>
      </c>
      <c r="E2634" t="s">
        <v>16</v>
      </c>
      <c r="F2634" t="s">
        <v>12</v>
      </c>
      <c r="G2634" t="s">
        <v>12</v>
      </c>
      <c r="H2634" t="s">
        <v>13</v>
      </c>
      <c r="I2634">
        <v>25</v>
      </c>
      <c r="J2634">
        <f>(moras__2[[#This Row],[EDAD]]-AVERAGE(I:I))/ _xlfn.STDEV.P(I:I)</f>
        <v>-1.193290201160774</v>
      </c>
      <c r="K2634" t="str">
        <f>IF(ABS(moras__2[[#This Row],[Z-Score de edad]])&gt;1.96, "Atípico","Normal")</f>
        <v>Normal</v>
      </c>
      <c r="L2634">
        <f>(moras__2[[#This Row],[SALARIO]]-AVERAGE(C:C)) / _xlfn.STDEV.P(C:C)</f>
        <v>-0.46799154082766331</v>
      </c>
      <c r="M2634" t="str">
        <f>IF(ABS(moras__2[[#This Row],[Z-Score de salario]])&gt;1.96, "Atípico", "Normal")</f>
        <v>Normal</v>
      </c>
      <c r="N2634" s="5">
        <f t="shared" si="123"/>
        <v>278030</v>
      </c>
      <c r="O2634" s="5">
        <f t="shared" si="124"/>
        <v>25</v>
      </c>
      <c r="P2634" s="5" t="str">
        <f t="shared" si="125"/>
        <v>ASEGURADO VOLUNTARIO</v>
      </c>
      <c r="Q2634" s="5" t="e">
        <f ca="1">IF($H2634="SI", $O2634, _xludf.NA())</f>
        <v>#NAME?</v>
      </c>
      <c r="R2634" s="5">
        <f>IF($H2634="NO",$O2634, _xludf.NA())</f>
        <v>25</v>
      </c>
      <c r="S2634" s="5" t="e">
        <f ca="1">IF($H2634="SI",$N2634, _xludf.NA())</f>
        <v>#NAME?</v>
      </c>
      <c r="T2634" s="5">
        <f>IF($H2634="NO",$N2634, _xludf.NA())</f>
        <v>278030</v>
      </c>
    </row>
    <row r="2635" spans="1:20" x14ac:dyDescent="0.3">
      <c r="A2635">
        <v>2634</v>
      </c>
      <c r="B2635" t="s">
        <v>9</v>
      </c>
      <c r="C2635">
        <v>369875</v>
      </c>
      <c r="D2635" t="s">
        <v>10</v>
      </c>
      <c r="E2635" t="s">
        <v>16</v>
      </c>
      <c r="F2635" t="s">
        <v>12</v>
      </c>
      <c r="G2635" t="s">
        <v>13</v>
      </c>
      <c r="H2635" t="s">
        <v>13</v>
      </c>
      <c r="I2635">
        <v>28</v>
      </c>
      <c r="J2635">
        <f>(moras__2[[#This Row],[EDAD]]-AVERAGE(I:I))/ _xlfn.STDEV.P(I:I)</f>
        <v>-0.98154302243891756</v>
      </c>
      <c r="K2635" t="str">
        <f>IF(ABS(moras__2[[#This Row],[Z-Score de edad]])&gt;1.96, "Atípico","Normal")</f>
        <v>Normal</v>
      </c>
      <c r="L2635">
        <f>(moras__2[[#This Row],[SALARIO]]-AVERAGE(C:C)) / _xlfn.STDEV.P(C:C)</f>
        <v>-0.35473146991060117</v>
      </c>
      <c r="M2635" t="str">
        <f>IF(ABS(moras__2[[#This Row],[Z-Score de salario]])&gt;1.96, "Atípico", "Normal")</f>
        <v>Normal</v>
      </c>
      <c r="N2635" s="5">
        <f t="shared" si="123"/>
        <v>369875</v>
      </c>
      <c r="O2635" s="5">
        <f t="shared" si="124"/>
        <v>28</v>
      </c>
      <c r="P2635" s="5" t="str">
        <f t="shared" si="125"/>
        <v>ASALARIADO</v>
      </c>
      <c r="Q2635" s="5" t="e">
        <f ca="1">IF($H2635="SI", $O2635, _xludf.NA())</f>
        <v>#NAME?</v>
      </c>
      <c r="R2635" s="5">
        <f>IF($H2635="NO",$O2635, _xludf.NA())</f>
        <v>28</v>
      </c>
      <c r="S2635" s="5" t="e">
        <f ca="1">IF($H2635="SI",$N2635, _xludf.NA())</f>
        <v>#NAME?</v>
      </c>
      <c r="T2635" s="5">
        <f>IF($H2635="NO",$N2635, _xludf.NA())</f>
        <v>369875</v>
      </c>
    </row>
    <row r="2636" spans="1:20" x14ac:dyDescent="0.3">
      <c r="A2636">
        <v>2635</v>
      </c>
      <c r="B2636" t="s">
        <v>15</v>
      </c>
      <c r="C2636">
        <v>386020</v>
      </c>
      <c r="D2636" t="s">
        <v>10</v>
      </c>
      <c r="E2636" t="s">
        <v>16</v>
      </c>
      <c r="F2636" t="s">
        <v>12</v>
      </c>
      <c r="G2636" t="s">
        <v>13</v>
      </c>
      <c r="H2636" t="s">
        <v>13</v>
      </c>
      <c r="I2636">
        <v>59</v>
      </c>
      <c r="J2636">
        <f>(moras__2[[#This Row],[EDAD]]-AVERAGE(I:I))/ _xlfn.STDEV.P(I:I)</f>
        <v>1.2065111576869334</v>
      </c>
      <c r="K2636" t="str">
        <f>IF(ABS(moras__2[[#This Row],[Z-Score de edad]])&gt;1.96, "Atípico","Normal")</f>
        <v>Normal</v>
      </c>
      <c r="L2636">
        <f>(moras__2[[#This Row],[SALARIO]]-AVERAGE(C:C)) / _xlfn.STDEV.P(C:C)</f>
        <v>-0.33482201544975992</v>
      </c>
      <c r="M2636" t="str">
        <f>IF(ABS(moras__2[[#This Row],[Z-Score de salario]])&gt;1.96, "Atípico", "Normal")</f>
        <v>Normal</v>
      </c>
      <c r="N2636" s="5">
        <f t="shared" si="123"/>
        <v>386020</v>
      </c>
      <c r="O2636" s="5">
        <f t="shared" si="124"/>
        <v>59</v>
      </c>
      <c r="P2636" s="5" t="str">
        <f t="shared" si="125"/>
        <v>ASALARIADO</v>
      </c>
      <c r="Q2636" s="5" t="e">
        <f ca="1">IF($H2636="SI", $O2636, _xludf.NA())</f>
        <v>#NAME?</v>
      </c>
      <c r="R2636" s="5">
        <f>IF($H2636="NO",$O2636, _xludf.NA())</f>
        <v>59</v>
      </c>
      <c r="S2636" s="5" t="e">
        <f ca="1">IF($H2636="SI",$N2636, _xludf.NA())</f>
        <v>#NAME?</v>
      </c>
      <c r="T2636" s="5">
        <f>IF($H2636="NO",$N2636, _xludf.NA())</f>
        <v>386020</v>
      </c>
    </row>
    <row r="2637" spans="1:20" x14ac:dyDescent="0.3">
      <c r="A2637">
        <v>2636</v>
      </c>
      <c r="B2637" t="s">
        <v>15</v>
      </c>
      <c r="C2637">
        <v>539036</v>
      </c>
      <c r="D2637" t="s">
        <v>10</v>
      </c>
      <c r="E2637" t="s">
        <v>11</v>
      </c>
      <c r="F2637" t="s">
        <v>12</v>
      </c>
      <c r="G2637" t="s">
        <v>13</v>
      </c>
      <c r="H2637" t="s">
        <v>13</v>
      </c>
      <c r="I2637">
        <v>32</v>
      </c>
      <c r="J2637">
        <f>(moras__2[[#This Row],[EDAD]]-AVERAGE(I:I))/ _xlfn.STDEV.P(I:I)</f>
        <v>-0.69921345080977548</v>
      </c>
      <c r="K2637" t="str">
        <f>IF(ABS(moras__2[[#This Row],[Z-Score de edad]])&gt;1.96, "Atípico","Normal")</f>
        <v>Normal</v>
      </c>
      <c r="L2637">
        <f>(moras__2[[#This Row],[SALARIO]]-AVERAGE(C:C)) / _xlfn.STDEV.P(C:C)</f>
        <v>-0.1461279873432198</v>
      </c>
      <c r="M2637" t="str">
        <f>IF(ABS(moras__2[[#This Row],[Z-Score de salario]])&gt;1.96, "Atípico", "Normal")</f>
        <v>Normal</v>
      </c>
      <c r="N2637" s="5">
        <f t="shared" si="123"/>
        <v>539036</v>
      </c>
      <c r="O2637" s="5">
        <f t="shared" si="124"/>
        <v>32</v>
      </c>
      <c r="P2637" s="5" t="str">
        <f t="shared" si="125"/>
        <v>ASALARIADO</v>
      </c>
      <c r="Q2637" s="5" t="e">
        <f ca="1">IF($H2637="SI", $O2637, _xludf.NA())</f>
        <v>#NAME?</v>
      </c>
      <c r="R2637" s="5">
        <f>IF($H2637="NO",$O2637, _xludf.NA())</f>
        <v>32</v>
      </c>
      <c r="S2637" s="5" t="e">
        <f ca="1">IF($H2637="SI",$N2637, _xludf.NA())</f>
        <v>#NAME?</v>
      </c>
      <c r="T2637" s="5">
        <f>IF($H2637="NO",$N2637, _xludf.NA())</f>
        <v>539036</v>
      </c>
    </row>
    <row r="2638" spans="1:20" x14ac:dyDescent="0.3">
      <c r="A2638">
        <v>2637</v>
      </c>
      <c r="B2638" t="s">
        <v>9</v>
      </c>
      <c r="C2638">
        <v>623700</v>
      </c>
      <c r="D2638" t="s">
        <v>10</v>
      </c>
      <c r="E2638" t="s">
        <v>16</v>
      </c>
      <c r="F2638" t="s">
        <v>12</v>
      </c>
      <c r="G2638" t="s">
        <v>13</v>
      </c>
      <c r="H2638" t="s">
        <v>13</v>
      </c>
      <c r="I2638">
        <v>35</v>
      </c>
      <c r="J2638">
        <f>(moras__2[[#This Row],[EDAD]]-AVERAGE(I:I))/ _xlfn.STDEV.P(I:I)</f>
        <v>-0.48746627208791893</v>
      </c>
      <c r="K2638" t="str">
        <f>IF(ABS(moras__2[[#This Row],[Z-Score de edad]])&gt;1.96, "Atípico","Normal")</f>
        <v>Normal</v>
      </c>
      <c r="L2638">
        <f>(moras__2[[#This Row],[SALARIO]]-AVERAGE(C:C)) / _xlfn.STDEV.P(C:C)</f>
        <v>-4.1723276753398389E-2</v>
      </c>
      <c r="M2638" t="str">
        <f>IF(ABS(moras__2[[#This Row],[Z-Score de salario]])&gt;1.96, "Atípico", "Normal")</f>
        <v>Normal</v>
      </c>
      <c r="N2638" s="5">
        <f t="shared" si="123"/>
        <v>623700</v>
      </c>
      <c r="O2638" s="5">
        <f t="shared" si="124"/>
        <v>35</v>
      </c>
      <c r="P2638" s="5" t="str">
        <f t="shared" si="125"/>
        <v>ASALARIADO</v>
      </c>
      <c r="Q2638" s="5" t="e">
        <f ca="1">IF($H2638="SI", $O2638, _xludf.NA())</f>
        <v>#NAME?</v>
      </c>
      <c r="R2638" s="5">
        <f>IF($H2638="NO",$O2638, _xludf.NA())</f>
        <v>35</v>
      </c>
      <c r="S2638" s="5" t="e">
        <f ca="1">IF($H2638="SI",$N2638, _xludf.NA())</f>
        <v>#NAME?</v>
      </c>
      <c r="T2638" s="5">
        <f>IF($H2638="NO",$N2638, _xludf.NA())</f>
        <v>623700</v>
      </c>
    </row>
    <row r="2639" spans="1:20" x14ac:dyDescent="0.3">
      <c r="A2639">
        <v>2638</v>
      </c>
      <c r="B2639" t="s">
        <v>9</v>
      </c>
      <c r="C2639">
        <v>302470</v>
      </c>
      <c r="D2639" t="s">
        <v>17</v>
      </c>
      <c r="E2639" t="s">
        <v>16</v>
      </c>
      <c r="F2639" t="s">
        <v>12</v>
      </c>
      <c r="G2639" t="s">
        <v>13</v>
      </c>
      <c r="H2639" t="s">
        <v>13</v>
      </c>
      <c r="I2639">
        <v>29</v>
      </c>
      <c r="J2639">
        <f>(moras__2[[#This Row],[EDAD]]-AVERAGE(I:I))/ _xlfn.STDEV.P(I:I)</f>
        <v>-0.91096062953163204</v>
      </c>
      <c r="K2639" t="str">
        <f>IF(ABS(moras__2[[#This Row],[Z-Score de edad]])&gt;1.96, "Atípico","Normal")</f>
        <v>Normal</v>
      </c>
      <c r="L2639">
        <f>(moras__2[[#This Row],[SALARIO]]-AVERAGE(C:C)) / _xlfn.STDEV.P(C:C)</f>
        <v>-0.43785297984760996</v>
      </c>
      <c r="M2639" t="str">
        <f>IF(ABS(moras__2[[#This Row],[Z-Score de salario]])&gt;1.96, "Atípico", "Normal")</f>
        <v>Normal</v>
      </c>
      <c r="N2639" s="5">
        <f t="shared" si="123"/>
        <v>302470</v>
      </c>
      <c r="O2639" s="5">
        <f t="shared" si="124"/>
        <v>29</v>
      </c>
      <c r="P2639" s="5" t="str">
        <f t="shared" si="125"/>
        <v>ASEGURADO VOLUNTARIO</v>
      </c>
      <c r="Q2639" s="5" t="e">
        <f ca="1">IF($H2639="SI", $O2639, _xludf.NA())</f>
        <v>#NAME?</v>
      </c>
      <c r="R2639" s="5">
        <f>IF($H2639="NO",$O2639, _xludf.NA())</f>
        <v>29</v>
      </c>
      <c r="S2639" s="5" t="e">
        <f ca="1">IF($H2639="SI",$N2639, _xludf.NA())</f>
        <v>#NAME?</v>
      </c>
      <c r="T2639" s="5">
        <f>IF($H2639="NO",$N2639, _xludf.NA())</f>
        <v>302470</v>
      </c>
    </row>
    <row r="2640" spans="1:20" x14ac:dyDescent="0.3">
      <c r="A2640">
        <v>2639</v>
      </c>
      <c r="B2640" t="s">
        <v>15</v>
      </c>
      <c r="C2640">
        <v>81757.47</v>
      </c>
      <c r="D2640" t="s">
        <v>10</v>
      </c>
      <c r="E2640" t="s">
        <v>16</v>
      </c>
      <c r="F2640" t="s">
        <v>12</v>
      </c>
      <c r="G2640" t="s">
        <v>13</v>
      </c>
      <c r="H2640" t="s">
        <v>13</v>
      </c>
      <c r="I2640">
        <v>22</v>
      </c>
      <c r="J2640">
        <f>(moras__2[[#This Row],[EDAD]]-AVERAGE(I:I))/ _xlfn.STDEV.P(I:I)</f>
        <v>-1.4050373798826306</v>
      </c>
      <c r="K2640" t="str">
        <f>IF(ABS(moras__2[[#This Row],[Z-Score de edad]])&gt;1.96, "Atípico","Normal")</f>
        <v>Normal</v>
      </c>
      <c r="L2640">
        <f>(moras__2[[#This Row],[SALARIO]]-AVERAGE(C:C)) / _xlfn.STDEV.P(C:C)</f>
        <v>-0.71002802258356945</v>
      </c>
      <c r="M2640" t="str">
        <f>IF(ABS(moras__2[[#This Row],[Z-Score de salario]])&gt;1.96, "Atípico", "Normal")</f>
        <v>Normal</v>
      </c>
      <c r="N2640" s="5">
        <f t="shared" si="123"/>
        <v>81757.47</v>
      </c>
      <c r="O2640" s="5">
        <f t="shared" si="124"/>
        <v>22</v>
      </c>
      <c r="P2640" s="5" t="str">
        <f t="shared" si="125"/>
        <v>ASALARIADO</v>
      </c>
      <c r="Q2640" s="5" t="e">
        <f ca="1">IF($H2640="SI", $O2640, _xludf.NA())</f>
        <v>#NAME?</v>
      </c>
      <c r="R2640" s="5">
        <f>IF($H2640="NO",$O2640, _xludf.NA())</f>
        <v>22</v>
      </c>
      <c r="S2640" s="5" t="e">
        <f ca="1">IF($H2640="SI",$N2640, _xludf.NA())</f>
        <v>#NAME?</v>
      </c>
      <c r="T2640" s="5">
        <f>IF($H2640="NO",$N2640, _xludf.NA())</f>
        <v>81757.47</v>
      </c>
    </row>
    <row r="2641" spans="1:20" x14ac:dyDescent="0.3">
      <c r="A2641">
        <v>2640</v>
      </c>
      <c r="B2641" t="s">
        <v>9</v>
      </c>
      <c r="C2641">
        <v>703766.13</v>
      </c>
      <c r="D2641" t="s">
        <v>10</v>
      </c>
      <c r="E2641" t="s">
        <v>16</v>
      </c>
      <c r="F2641" t="s">
        <v>12</v>
      </c>
      <c r="G2641" t="s">
        <v>13</v>
      </c>
      <c r="H2641" t="s">
        <v>13</v>
      </c>
      <c r="I2641">
        <v>45</v>
      </c>
      <c r="J2641">
        <f>(moras__2[[#This Row],[EDAD]]-AVERAGE(I:I))/ _xlfn.STDEV.P(I:I)</f>
        <v>0.2183576569849362</v>
      </c>
      <c r="K2641" t="str">
        <f>IF(ABS(moras__2[[#This Row],[Z-Score de edad]])&gt;1.96, "Atípico","Normal")</f>
        <v>Normal</v>
      </c>
      <c r="L2641">
        <f>(moras__2[[#This Row],[SALARIO]]-AVERAGE(C:C)) / _xlfn.STDEV.P(C:C)</f>
        <v>5.701149990134291E-2</v>
      </c>
      <c r="M2641" t="str">
        <f>IF(ABS(moras__2[[#This Row],[Z-Score de salario]])&gt;1.96, "Atípico", "Normal")</f>
        <v>Normal</v>
      </c>
      <c r="N2641" s="5">
        <f t="shared" si="123"/>
        <v>703766.13</v>
      </c>
      <c r="O2641" s="5">
        <f t="shared" si="124"/>
        <v>45</v>
      </c>
      <c r="P2641" s="5" t="str">
        <f t="shared" si="125"/>
        <v>ASALARIADO</v>
      </c>
      <c r="Q2641" s="5" t="e">
        <f ca="1">IF($H2641="SI", $O2641, _xludf.NA())</f>
        <v>#NAME?</v>
      </c>
      <c r="R2641" s="5">
        <f>IF($H2641="NO",$O2641, _xludf.NA())</f>
        <v>45</v>
      </c>
      <c r="S2641" s="5" t="e">
        <f ca="1">IF($H2641="SI",$N2641, _xludf.NA())</f>
        <v>#NAME?</v>
      </c>
      <c r="T2641" s="5">
        <f>IF($H2641="NO",$N2641, _xludf.NA())</f>
        <v>703766.13</v>
      </c>
    </row>
    <row r="2642" spans="1:20" x14ac:dyDescent="0.3">
      <c r="A2642">
        <v>2641</v>
      </c>
      <c r="B2642" t="s">
        <v>9</v>
      </c>
      <c r="C2642">
        <v>361421</v>
      </c>
      <c r="D2642" t="s">
        <v>18</v>
      </c>
      <c r="E2642" t="s">
        <v>16</v>
      </c>
      <c r="F2642" t="s">
        <v>12</v>
      </c>
      <c r="G2642" t="s">
        <v>13</v>
      </c>
      <c r="H2642" t="s">
        <v>13</v>
      </c>
      <c r="I2642">
        <v>51</v>
      </c>
      <c r="J2642">
        <f>(moras__2[[#This Row],[EDAD]]-AVERAGE(I:I))/ _xlfn.STDEV.P(I:I)</f>
        <v>0.64185201442864925</v>
      </c>
      <c r="K2642" t="str">
        <f>IF(ABS(moras__2[[#This Row],[Z-Score de edad]])&gt;1.96, "Atípico","Normal")</f>
        <v>Normal</v>
      </c>
      <c r="L2642">
        <f>(moras__2[[#This Row],[SALARIO]]-AVERAGE(C:C)) / _xlfn.STDEV.P(C:C)</f>
        <v>-0.36515664971933159</v>
      </c>
      <c r="M2642" t="str">
        <f>IF(ABS(moras__2[[#This Row],[Z-Score de salario]])&gt;1.96, "Atípico", "Normal")</f>
        <v>Normal</v>
      </c>
      <c r="N2642" s="5">
        <f t="shared" si="123"/>
        <v>361421</v>
      </c>
      <c r="O2642" s="5">
        <f t="shared" si="124"/>
        <v>51</v>
      </c>
      <c r="P2642" s="5" t="str">
        <f t="shared" si="125"/>
        <v>TRABAJADOR INDEPENDIENTE</v>
      </c>
      <c r="Q2642" s="5" t="e">
        <f ca="1">IF($H2642="SI", $O2642, _xludf.NA())</f>
        <v>#NAME?</v>
      </c>
      <c r="R2642" s="5">
        <f>IF($H2642="NO",$O2642, _xludf.NA())</f>
        <v>51</v>
      </c>
      <c r="S2642" s="5" t="e">
        <f ca="1">IF($H2642="SI",$N2642, _xludf.NA())</f>
        <v>#NAME?</v>
      </c>
      <c r="T2642" s="5">
        <f>IF($H2642="NO",$N2642, _xludf.NA())</f>
        <v>361421</v>
      </c>
    </row>
    <row r="2643" spans="1:20" x14ac:dyDescent="0.3">
      <c r="A2643">
        <v>2642</v>
      </c>
      <c r="B2643" t="s">
        <v>15</v>
      </c>
      <c r="C2643">
        <v>330722.57</v>
      </c>
      <c r="D2643" t="s">
        <v>10</v>
      </c>
      <c r="E2643" t="s">
        <v>16</v>
      </c>
      <c r="F2643" t="s">
        <v>12</v>
      </c>
      <c r="G2643" t="s">
        <v>13</v>
      </c>
      <c r="H2643" t="s">
        <v>13</v>
      </c>
      <c r="I2643">
        <v>37</v>
      </c>
      <c r="J2643">
        <f>(moras__2[[#This Row],[EDAD]]-AVERAGE(I:I))/ _xlfn.STDEV.P(I:I)</f>
        <v>-0.34630148627334789</v>
      </c>
      <c r="K2643" t="str">
        <f>IF(ABS(moras__2[[#This Row],[Z-Score de edad]])&gt;1.96, "Atípico","Normal")</f>
        <v>Normal</v>
      </c>
      <c r="L2643">
        <f>(moras__2[[#This Row],[SALARIO]]-AVERAGE(C:C)) / _xlfn.STDEV.P(C:C)</f>
        <v>-0.40301288967624233</v>
      </c>
      <c r="M2643" t="str">
        <f>IF(ABS(moras__2[[#This Row],[Z-Score de salario]])&gt;1.96, "Atípico", "Normal")</f>
        <v>Normal</v>
      </c>
      <c r="N2643" s="5">
        <f t="shared" si="123"/>
        <v>330722.57</v>
      </c>
      <c r="O2643" s="5">
        <f t="shared" si="124"/>
        <v>37</v>
      </c>
      <c r="P2643" s="5" t="str">
        <f t="shared" si="125"/>
        <v>ASALARIADO</v>
      </c>
      <c r="Q2643" s="5" t="e">
        <f ca="1">IF($H2643="SI", $O2643, _xludf.NA())</f>
        <v>#NAME?</v>
      </c>
      <c r="R2643" s="5">
        <f>IF($H2643="NO",$O2643, _xludf.NA())</f>
        <v>37</v>
      </c>
      <c r="S2643" s="5" t="e">
        <f ca="1">IF($H2643="SI",$N2643, _xludf.NA())</f>
        <v>#NAME?</v>
      </c>
      <c r="T2643" s="5">
        <f>IF($H2643="NO",$N2643, _xludf.NA())</f>
        <v>330722.57</v>
      </c>
    </row>
    <row r="2644" spans="1:20" x14ac:dyDescent="0.3">
      <c r="A2644">
        <v>2643</v>
      </c>
      <c r="B2644" t="s">
        <v>9</v>
      </c>
      <c r="C2644">
        <v>291514</v>
      </c>
      <c r="D2644" t="s">
        <v>18</v>
      </c>
      <c r="E2644" t="s">
        <v>16</v>
      </c>
      <c r="F2644" t="s">
        <v>12</v>
      </c>
      <c r="G2644" t="s">
        <v>13</v>
      </c>
      <c r="H2644" t="s">
        <v>12</v>
      </c>
      <c r="I2644">
        <v>28</v>
      </c>
      <c r="J2644">
        <f>(moras__2[[#This Row],[EDAD]]-AVERAGE(I:I))/ _xlfn.STDEV.P(I:I)</f>
        <v>-0.98154302243891756</v>
      </c>
      <c r="K2644" t="str">
        <f>IF(ABS(moras__2[[#This Row],[Z-Score de edad]])&gt;1.96, "Atípico","Normal")</f>
        <v>Normal</v>
      </c>
      <c r="L2644">
        <f>(moras__2[[#This Row],[SALARIO]]-AVERAGE(C:C)) / _xlfn.STDEV.P(C:C)</f>
        <v>-0.4513635393442329</v>
      </c>
      <c r="M2644" t="str">
        <f>IF(ABS(moras__2[[#This Row],[Z-Score de salario]])&gt;1.96, "Atípico", "Normal")</f>
        <v>Normal</v>
      </c>
      <c r="N2644" s="5">
        <f t="shared" si="123"/>
        <v>291514</v>
      </c>
      <c r="O2644" s="5">
        <f t="shared" si="124"/>
        <v>28</v>
      </c>
      <c r="P2644" s="5" t="str">
        <f t="shared" si="125"/>
        <v>TRABAJADOR INDEPENDIENTE</v>
      </c>
      <c r="Q2644" s="5">
        <f>IF($H2644="SI", $O2644, _xludf.NA())</f>
        <v>28</v>
      </c>
      <c r="R2644" s="5" t="e">
        <f ca="1">IF($H2644="NO",$O2644, _xludf.NA())</f>
        <v>#NAME?</v>
      </c>
      <c r="S2644" s="5">
        <f>IF($H2644="SI",$N2644, _xludf.NA())</f>
        <v>291514</v>
      </c>
      <c r="T2644" s="5" t="e">
        <f ca="1">IF($H2644="NO",$N2644, _xludf.NA())</f>
        <v>#NAME?</v>
      </c>
    </row>
    <row r="2645" spans="1:20" x14ac:dyDescent="0.3">
      <c r="A2645">
        <v>2644</v>
      </c>
      <c r="B2645" t="s">
        <v>15</v>
      </c>
      <c r="C2645">
        <v>199067</v>
      </c>
      <c r="D2645" t="s">
        <v>10</v>
      </c>
      <c r="E2645" t="s">
        <v>11</v>
      </c>
      <c r="F2645" t="s">
        <v>12</v>
      </c>
      <c r="G2645" t="s">
        <v>13</v>
      </c>
      <c r="H2645" t="s">
        <v>12</v>
      </c>
      <c r="I2645">
        <v>25</v>
      </c>
      <c r="J2645">
        <f>(moras__2[[#This Row],[EDAD]]-AVERAGE(I:I))/ _xlfn.STDEV.P(I:I)</f>
        <v>-1.193290201160774</v>
      </c>
      <c r="K2645" t="str">
        <f>IF(ABS(moras__2[[#This Row],[Z-Score de edad]])&gt;1.96, "Atípico","Normal")</f>
        <v>Normal</v>
      </c>
      <c r="L2645">
        <f>(moras__2[[#This Row],[SALARIO]]-AVERAGE(C:C)) / _xlfn.STDEV.P(C:C)</f>
        <v>-0.56536597579771042</v>
      </c>
      <c r="M2645" t="str">
        <f>IF(ABS(moras__2[[#This Row],[Z-Score de salario]])&gt;1.96, "Atípico", "Normal")</f>
        <v>Normal</v>
      </c>
      <c r="N2645" s="5">
        <f t="shared" si="123"/>
        <v>199067</v>
      </c>
      <c r="O2645" s="5">
        <f t="shared" si="124"/>
        <v>25</v>
      </c>
      <c r="P2645" s="5" t="str">
        <f t="shared" si="125"/>
        <v>ASALARIADO</v>
      </c>
      <c r="Q2645" s="5">
        <f>IF($H2645="SI", $O2645, _xludf.NA())</f>
        <v>25</v>
      </c>
      <c r="R2645" s="5" t="e">
        <f ca="1">IF($H2645="NO",$O2645, _xludf.NA())</f>
        <v>#NAME?</v>
      </c>
      <c r="S2645" s="5">
        <f>IF($H2645="SI",$N2645, _xludf.NA())</f>
        <v>199067</v>
      </c>
      <c r="T2645" s="5" t="e">
        <f ca="1">IF($H2645="NO",$N2645, _xludf.NA())</f>
        <v>#NAME?</v>
      </c>
    </row>
    <row r="2646" spans="1:20" x14ac:dyDescent="0.3">
      <c r="A2646">
        <v>2645</v>
      </c>
      <c r="B2646" t="s">
        <v>9</v>
      </c>
      <c r="C2646">
        <v>1461505.5</v>
      </c>
      <c r="D2646" t="s">
        <v>10</v>
      </c>
      <c r="E2646" t="s">
        <v>16</v>
      </c>
      <c r="F2646" t="s">
        <v>12</v>
      </c>
      <c r="G2646" t="s">
        <v>13</v>
      </c>
      <c r="H2646" t="s">
        <v>13</v>
      </c>
      <c r="I2646">
        <v>46</v>
      </c>
      <c r="J2646">
        <f>(moras__2[[#This Row],[EDAD]]-AVERAGE(I:I))/ _xlfn.STDEV.P(I:I)</f>
        <v>0.28894004989222172</v>
      </c>
      <c r="K2646" t="str">
        <f>IF(ABS(moras__2[[#This Row],[Z-Score de edad]])&gt;1.96, "Atípico","Normal")</f>
        <v>Normal</v>
      </c>
      <c r="L2646">
        <f>(moras__2[[#This Row],[SALARIO]]-AVERAGE(C:C)) / _xlfn.STDEV.P(C:C)</f>
        <v>0.99142942992311833</v>
      </c>
      <c r="M2646" t="str">
        <f>IF(ABS(moras__2[[#This Row],[Z-Score de salario]])&gt;1.96, "Atípico", "Normal")</f>
        <v>Normal</v>
      </c>
      <c r="N2646" s="5">
        <f t="shared" si="123"/>
        <v>1461505.5</v>
      </c>
      <c r="O2646" s="5">
        <f t="shared" si="124"/>
        <v>46</v>
      </c>
      <c r="P2646" s="5" t="str">
        <f t="shared" si="125"/>
        <v>ASALARIADO</v>
      </c>
      <c r="Q2646" s="5" t="e">
        <f ca="1">IF($H2646="SI", $O2646, _xludf.NA())</f>
        <v>#NAME?</v>
      </c>
      <c r="R2646" s="5">
        <f>IF($H2646="NO",$O2646, _xludf.NA())</f>
        <v>46</v>
      </c>
      <c r="S2646" s="5" t="e">
        <f ca="1">IF($H2646="SI",$N2646, _xludf.NA())</f>
        <v>#NAME?</v>
      </c>
      <c r="T2646" s="5">
        <f>IF($H2646="NO",$N2646, _xludf.NA())</f>
        <v>1461505.5</v>
      </c>
    </row>
    <row r="2647" spans="1:20" x14ac:dyDescent="0.3">
      <c r="A2647">
        <v>2646</v>
      </c>
      <c r="B2647" t="s">
        <v>9</v>
      </c>
      <c r="C2647">
        <v>745392.94</v>
      </c>
      <c r="D2647" t="s">
        <v>10</v>
      </c>
      <c r="E2647" t="s">
        <v>16</v>
      </c>
      <c r="F2647" t="s">
        <v>12</v>
      </c>
      <c r="G2647" t="s">
        <v>13</v>
      </c>
      <c r="H2647" t="s">
        <v>13</v>
      </c>
      <c r="I2647">
        <v>56</v>
      </c>
      <c r="J2647">
        <f>(moras__2[[#This Row],[EDAD]]-AVERAGE(I:I))/ _xlfn.STDEV.P(I:I)</f>
        <v>0.99476397896507684</v>
      </c>
      <c r="K2647" t="str">
        <f>IF(ABS(moras__2[[#This Row],[Z-Score de edad]])&gt;1.96, "Atípico","Normal")</f>
        <v>Normal</v>
      </c>
      <c r="L2647">
        <f>(moras__2[[#This Row],[SALARIO]]-AVERAGE(C:C)) / _xlfn.STDEV.P(C:C)</f>
        <v>0.10834423932810608</v>
      </c>
      <c r="M2647" t="str">
        <f>IF(ABS(moras__2[[#This Row],[Z-Score de salario]])&gt;1.96, "Atípico", "Normal")</f>
        <v>Normal</v>
      </c>
      <c r="N2647" s="5">
        <f t="shared" si="123"/>
        <v>745392.94</v>
      </c>
      <c r="O2647" s="5">
        <f t="shared" si="124"/>
        <v>56</v>
      </c>
      <c r="P2647" s="5" t="str">
        <f t="shared" si="125"/>
        <v>ASALARIADO</v>
      </c>
      <c r="Q2647" s="5" t="e">
        <f ca="1">IF($H2647="SI", $O2647, _xludf.NA())</f>
        <v>#NAME?</v>
      </c>
      <c r="R2647" s="5">
        <f>IF($H2647="NO",$O2647, _xludf.NA())</f>
        <v>56</v>
      </c>
      <c r="S2647" s="5" t="e">
        <f ca="1">IF($H2647="SI",$N2647, _xludf.NA())</f>
        <v>#NAME?</v>
      </c>
      <c r="T2647" s="5">
        <f>IF($H2647="NO",$N2647, _xludf.NA())</f>
        <v>745392.94</v>
      </c>
    </row>
    <row r="2648" spans="1:20" x14ac:dyDescent="0.3">
      <c r="A2648">
        <v>2647</v>
      </c>
      <c r="B2648" t="s">
        <v>9</v>
      </c>
      <c r="C2648">
        <v>297046</v>
      </c>
      <c r="D2648" t="s">
        <v>18</v>
      </c>
      <c r="E2648" t="s">
        <v>16</v>
      </c>
      <c r="F2648" t="s">
        <v>13</v>
      </c>
      <c r="G2648" t="s">
        <v>13</v>
      </c>
      <c r="H2648" t="s">
        <v>13</v>
      </c>
      <c r="I2648">
        <v>58</v>
      </c>
      <c r="J2648">
        <f>(moras__2[[#This Row],[EDAD]]-AVERAGE(I:I))/ _xlfn.STDEV.P(I:I)</f>
        <v>1.1359287647796479</v>
      </c>
      <c r="K2648" t="str">
        <f>IF(ABS(moras__2[[#This Row],[Z-Score de edad]])&gt;1.96, "Atípico","Normal")</f>
        <v>Normal</v>
      </c>
      <c r="L2648">
        <f>(moras__2[[#This Row],[SALARIO]]-AVERAGE(C:C)) / _xlfn.STDEV.P(C:C)</f>
        <v>-0.44454166866740574</v>
      </c>
      <c r="M2648" t="str">
        <f>IF(ABS(moras__2[[#This Row],[Z-Score de salario]])&gt;1.96, "Atípico", "Normal")</f>
        <v>Normal</v>
      </c>
      <c r="N2648" s="5">
        <f t="shared" si="123"/>
        <v>297046</v>
      </c>
      <c r="O2648" s="5">
        <f t="shared" si="124"/>
        <v>58</v>
      </c>
      <c r="P2648" s="5" t="str">
        <f t="shared" si="125"/>
        <v>TRABAJADOR INDEPENDIENTE</v>
      </c>
      <c r="Q2648" s="5" t="e">
        <f ca="1">IF($H2648="SI", $O2648, _xludf.NA())</f>
        <v>#NAME?</v>
      </c>
      <c r="R2648" s="5">
        <f>IF($H2648="NO",$O2648, _xludf.NA())</f>
        <v>58</v>
      </c>
      <c r="S2648" s="5" t="e">
        <f ca="1">IF($H2648="SI",$N2648, _xludf.NA())</f>
        <v>#NAME?</v>
      </c>
      <c r="T2648" s="5">
        <f>IF($H2648="NO",$N2648, _xludf.NA())</f>
        <v>297046</v>
      </c>
    </row>
    <row r="2649" spans="1:20" x14ac:dyDescent="0.3">
      <c r="A2649">
        <v>2648</v>
      </c>
      <c r="B2649" t="s">
        <v>15</v>
      </c>
      <c r="C2649">
        <v>2029604</v>
      </c>
      <c r="D2649" t="s">
        <v>14</v>
      </c>
      <c r="E2649" t="s">
        <v>11</v>
      </c>
      <c r="F2649" t="s">
        <v>12</v>
      </c>
      <c r="G2649" t="s">
        <v>13</v>
      </c>
      <c r="H2649" t="s">
        <v>13</v>
      </c>
      <c r="I2649">
        <v>72</v>
      </c>
      <c r="J2649">
        <f>(moras__2[[#This Row],[EDAD]]-AVERAGE(I:I))/ _xlfn.STDEV.P(I:I)</f>
        <v>2.1240822654816451</v>
      </c>
      <c r="K2649" t="str">
        <f>IF(ABS(moras__2[[#This Row],[Z-Score de edad]])&gt;1.96, "Atípico","Normal")</f>
        <v>Atípico</v>
      </c>
      <c r="L2649">
        <f>(moras__2[[#This Row],[SALARIO]]-AVERAGE(C:C)) / _xlfn.STDEV.P(C:C)</f>
        <v>1.6919888114667692</v>
      </c>
      <c r="M2649" t="str">
        <f>IF(ABS(moras__2[[#This Row],[Z-Score de salario]])&gt;1.96, "Atípico", "Normal")</f>
        <v>Normal</v>
      </c>
      <c r="N2649" s="5">
        <f t="shared" si="123"/>
        <v>2029604</v>
      </c>
      <c r="O2649" s="5">
        <f t="shared" si="124"/>
        <v>72</v>
      </c>
      <c r="P2649" s="5" t="str">
        <f t="shared" si="125"/>
        <v>PENSIONADOS EN SU PROPIO SISTEMA</v>
      </c>
      <c r="Q2649" s="5" t="e">
        <f ca="1">IF($H2649="SI", $O2649, _xludf.NA())</f>
        <v>#NAME?</v>
      </c>
      <c r="R2649" s="5">
        <f>IF($H2649="NO",$O2649, _xludf.NA())</f>
        <v>72</v>
      </c>
      <c r="S2649" s="5" t="e">
        <f ca="1">IF($H2649="SI",$N2649, _xludf.NA())</f>
        <v>#NAME?</v>
      </c>
      <c r="T2649" s="5">
        <f>IF($H2649="NO",$N2649, _xludf.NA())</f>
        <v>2029604</v>
      </c>
    </row>
    <row r="2650" spans="1:20" x14ac:dyDescent="0.3">
      <c r="A2650">
        <v>2649</v>
      </c>
      <c r="B2650" t="s">
        <v>15</v>
      </c>
      <c r="C2650">
        <v>360000</v>
      </c>
      <c r="D2650" t="s">
        <v>10</v>
      </c>
      <c r="E2650" t="s">
        <v>16</v>
      </c>
      <c r="F2650" t="s">
        <v>12</v>
      </c>
      <c r="G2650" t="s">
        <v>13</v>
      </c>
      <c r="H2650" t="s">
        <v>13</v>
      </c>
      <c r="I2650">
        <v>30</v>
      </c>
      <c r="J2650">
        <f>(moras__2[[#This Row],[EDAD]]-AVERAGE(I:I))/ _xlfn.STDEV.P(I:I)</f>
        <v>-0.84037823662434652</v>
      </c>
      <c r="K2650" t="str">
        <f>IF(ABS(moras__2[[#This Row],[Z-Score de edad]])&gt;1.96, "Atípico","Normal")</f>
        <v>Normal</v>
      </c>
      <c r="L2650">
        <f>(moras__2[[#This Row],[SALARIO]]-AVERAGE(C:C)) / _xlfn.STDEV.P(C:C)</f>
        <v>-0.36690897767156788</v>
      </c>
      <c r="M2650" t="str">
        <f>IF(ABS(moras__2[[#This Row],[Z-Score de salario]])&gt;1.96, "Atípico", "Normal")</f>
        <v>Normal</v>
      </c>
      <c r="N2650" s="5">
        <f t="shared" si="123"/>
        <v>360000</v>
      </c>
      <c r="O2650" s="5">
        <f t="shared" si="124"/>
        <v>30</v>
      </c>
      <c r="P2650" s="5" t="str">
        <f t="shared" si="125"/>
        <v>ASALARIADO</v>
      </c>
      <c r="Q2650" s="5" t="e">
        <f ca="1">IF($H2650="SI", $O2650, _xludf.NA())</f>
        <v>#NAME?</v>
      </c>
      <c r="R2650" s="5">
        <f>IF($H2650="NO",$O2650, _xludf.NA())</f>
        <v>30</v>
      </c>
      <c r="S2650" s="5" t="e">
        <f ca="1">IF($H2650="SI",$N2650, _xludf.NA())</f>
        <v>#NAME?</v>
      </c>
      <c r="T2650" s="5">
        <f>IF($H2650="NO",$N2650, _xludf.NA())</f>
        <v>360000</v>
      </c>
    </row>
    <row r="2651" spans="1:20" x14ac:dyDescent="0.3">
      <c r="A2651">
        <v>2650</v>
      </c>
      <c r="B2651" t="s">
        <v>9</v>
      </c>
      <c r="C2651">
        <v>300018</v>
      </c>
      <c r="D2651" t="s">
        <v>18</v>
      </c>
      <c r="E2651" t="s">
        <v>16</v>
      </c>
      <c r="F2651" t="s">
        <v>12</v>
      </c>
      <c r="G2651" t="s">
        <v>13</v>
      </c>
      <c r="H2651" t="s">
        <v>12</v>
      </c>
      <c r="I2651">
        <v>62</v>
      </c>
      <c r="J2651">
        <f>(moras__2[[#This Row],[EDAD]]-AVERAGE(I:I))/ _xlfn.STDEV.P(I:I)</f>
        <v>1.41825833640879</v>
      </c>
      <c r="K2651" t="str">
        <f>IF(ABS(moras__2[[#This Row],[Z-Score de edad]])&gt;1.96, "Atípico","Normal")</f>
        <v>Normal</v>
      </c>
      <c r="L2651">
        <f>(moras__2[[#This Row],[SALARIO]]-AVERAGE(C:C)) / _xlfn.STDEV.P(C:C)</f>
        <v>-0.44087670126835837</v>
      </c>
      <c r="M2651" t="str">
        <f>IF(ABS(moras__2[[#This Row],[Z-Score de salario]])&gt;1.96, "Atípico", "Normal")</f>
        <v>Normal</v>
      </c>
      <c r="N2651" s="5">
        <f t="shared" si="123"/>
        <v>300018</v>
      </c>
      <c r="O2651" s="5">
        <f t="shared" si="124"/>
        <v>62</v>
      </c>
      <c r="P2651" s="5" t="str">
        <f t="shared" si="125"/>
        <v>TRABAJADOR INDEPENDIENTE</v>
      </c>
      <c r="Q2651" s="5">
        <f>IF($H2651="SI", $O2651, _xludf.NA())</f>
        <v>62</v>
      </c>
      <c r="R2651" s="5" t="e">
        <f ca="1">IF($H2651="NO",$O2651, _xludf.NA())</f>
        <v>#NAME?</v>
      </c>
      <c r="S2651" s="5">
        <f>IF($H2651="SI",$N2651, _xludf.NA())</f>
        <v>300018</v>
      </c>
      <c r="T2651" s="5" t="e">
        <f ca="1">IF($H2651="NO",$N2651, _xludf.NA())</f>
        <v>#NAME?</v>
      </c>
    </row>
    <row r="2652" spans="1:20" x14ac:dyDescent="0.3">
      <c r="A2652">
        <v>2651</v>
      </c>
      <c r="B2652" t="s">
        <v>15</v>
      </c>
      <c r="C2652">
        <v>200000</v>
      </c>
      <c r="D2652" t="s">
        <v>10</v>
      </c>
      <c r="E2652" t="s">
        <v>16</v>
      </c>
      <c r="F2652" t="s">
        <v>12</v>
      </c>
      <c r="G2652" t="s">
        <v>12</v>
      </c>
      <c r="H2652" t="s">
        <v>12</v>
      </c>
      <c r="I2652">
        <v>42</v>
      </c>
      <c r="J2652">
        <f>(moras__2[[#This Row],[EDAD]]-AVERAGE(I:I))/ _xlfn.STDEV.P(I:I)</f>
        <v>6.6104782630796582E-3</v>
      </c>
      <c r="K2652" t="str">
        <f>IF(ABS(moras__2[[#This Row],[Z-Score de edad]])&gt;1.96, "Atípico","Normal")</f>
        <v>Normal</v>
      </c>
      <c r="L2652">
        <f>(moras__2[[#This Row],[SALARIO]]-AVERAGE(C:C)) / _xlfn.STDEV.P(C:C)</f>
        <v>-0.56421543253280082</v>
      </c>
      <c r="M2652" t="str">
        <f>IF(ABS(moras__2[[#This Row],[Z-Score de salario]])&gt;1.96, "Atípico", "Normal")</f>
        <v>Normal</v>
      </c>
      <c r="N2652" s="5">
        <f t="shared" si="123"/>
        <v>200000</v>
      </c>
      <c r="O2652" s="5">
        <f t="shared" si="124"/>
        <v>42</v>
      </c>
      <c r="P2652" s="5" t="str">
        <f t="shared" si="125"/>
        <v>ASALARIADO</v>
      </c>
      <c r="Q2652" s="5">
        <f>IF($H2652="SI", $O2652, _xludf.NA())</f>
        <v>42</v>
      </c>
      <c r="R2652" s="5" t="e">
        <f ca="1">IF($H2652="NO",$O2652, _xludf.NA())</f>
        <v>#NAME?</v>
      </c>
      <c r="S2652" s="5">
        <f>IF($H2652="SI",$N2652, _xludf.NA())</f>
        <v>200000</v>
      </c>
      <c r="T2652" s="5" t="e">
        <f ca="1">IF($H2652="NO",$N2652, _xludf.NA())</f>
        <v>#NAME?</v>
      </c>
    </row>
    <row r="2653" spans="1:20" x14ac:dyDescent="0.3">
      <c r="A2653">
        <v>2652</v>
      </c>
      <c r="B2653" t="s">
        <v>15</v>
      </c>
      <c r="C2653">
        <v>799000</v>
      </c>
      <c r="D2653" t="s">
        <v>10</v>
      </c>
      <c r="E2653" t="s">
        <v>16</v>
      </c>
      <c r="F2653" t="s">
        <v>12</v>
      </c>
      <c r="G2653" t="s">
        <v>13</v>
      </c>
      <c r="H2653" t="s">
        <v>12</v>
      </c>
      <c r="I2653">
        <v>24</v>
      </c>
      <c r="J2653">
        <f>(moras__2[[#This Row],[EDAD]]-AVERAGE(I:I))/ _xlfn.STDEV.P(I:I)</f>
        <v>-1.2638725940680595</v>
      </c>
      <c r="K2653" t="str">
        <f>IF(ABS(moras__2[[#This Row],[Z-Score de edad]])&gt;1.96, "Atípico","Normal")</f>
        <v>Normal</v>
      </c>
      <c r="L2653">
        <f>(moras__2[[#This Row],[SALARIO]]-AVERAGE(C:C)) / _xlfn.STDEV.P(C:C)</f>
        <v>0.17445060785393993</v>
      </c>
      <c r="M2653" t="str">
        <f>IF(ABS(moras__2[[#This Row],[Z-Score de salario]])&gt;1.96, "Atípico", "Normal")</f>
        <v>Normal</v>
      </c>
      <c r="N2653" s="5">
        <f t="shared" si="123"/>
        <v>799000</v>
      </c>
      <c r="O2653" s="5">
        <f t="shared" si="124"/>
        <v>24</v>
      </c>
      <c r="P2653" s="5" t="str">
        <f t="shared" si="125"/>
        <v>ASALARIADO</v>
      </c>
      <c r="Q2653" s="5">
        <f>IF($H2653="SI", $O2653, _xludf.NA())</f>
        <v>24</v>
      </c>
      <c r="R2653" s="5" t="e">
        <f ca="1">IF($H2653="NO",$O2653, _xludf.NA())</f>
        <v>#NAME?</v>
      </c>
      <c r="S2653" s="5">
        <f>IF($H2653="SI",$N2653, _xludf.NA())</f>
        <v>799000</v>
      </c>
      <c r="T2653" s="5" t="e">
        <f ca="1">IF($H2653="NO",$N2653, _xludf.NA())</f>
        <v>#NAME?</v>
      </c>
    </row>
    <row r="2654" spans="1:20" x14ac:dyDescent="0.3">
      <c r="A2654">
        <v>2653</v>
      </c>
      <c r="B2654" t="s">
        <v>15</v>
      </c>
      <c r="C2654">
        <v>397504.45</v>
      </c>
      <c r="D2654" t="s">
        <v>10</v>
      </c>
      <c r="E2654" t="s">
        <v>16</v>
      </c>
      <c r="F2654" t="s">
        <v>12</v>
      </c>
      <c r="G2654" t="s">
        <v>13</v>
      </c>
      <c r="H2654" t="s">
        <v>13</v>
      </c>
      <c r="I2654">
        <v>22</v>
      </c>
      <c r="J2654">
        <f>(moras__2[[#This Row],[EDAD]]-AVERAGE(I:I))/ _xlfn.STDEV.P(I:I)</f>
        <v>-1.4050373798826306</v>
      </c>
      <c r="K2654" t="str">
        <f>IF(ABS(moras__2[[#This Row],[Z-Score de edad]])&gt;1.96, "Atípico","Normal")</f>
        <v>Normal</v>
      </c>
      <c r="L2654">
        <f>(moras__2[[#This Row],[SALARIO]]-AVERAGE(C:C)) / _xlfn.STDEV.P(C:C)</f>
        <v>-0.3206597897276906</v>
      </c>
      <c r="M2654" t="str">
        <f>IF(ABS(moras__2[[#This Row],[Z-Score de salario]])&gt;1.96, "Atípico", "Normal")</f>
        <v>Normal</v>
      </c>
      <c r="N2654" s="5">
        <f t="shared" si="123"/>
        <v>397504.45</v>
      </c>
      <c r="O2654" s="5">
        <f t="shared" si="124"/>
        <v>22</v>
      </c>
      <c r="P2654" s="5" t="str">
        <f t="shared" si="125"/>
        <v>ASALARIADO</v>
      </c>
      <c r="Q2654" s="5" t="e">
        <f ca="1">IF($H2654="SI", $O2654, _xludf.NA())</f>
        <v>#NAME?</v>
      </c>
      <c r="R2654" s="5">
        <f>IF($H2654="NO",$O2654, _xludf.NA())</f>
        <v>22</v>
      </c>
      <c r="S2654" s="5" t="e">
        <f ca="1">IF($H2654="SI",$N2654, _xludf.NA())</f>
        <v>#NAME?</v>
      </c>
      <c r="T2654" s="5">
        <f>IF($H2654="NO",$N2654, _xludf.NA())</f>
        <v>397504.45</v>
      </c>
    </row>
    <row r="2655" spans="1:20" x14ac:dyDescent="0.3">
      <c r="A2655">
        <v>2654</v>
      </c>
      <c r="B2655" t="s">
        <v>15</v>
      </c>
      <c r="C2655">
        <v>636889</v>
      </c>
      <c r="D2655" t="s">
        <v>18</v>
      </c>
      <c r="E2655" t="s">
        <v>16</v>
      </c>
      <c r="F2655" t="s">
        <v>12</v>
      </c>
      <c r="G2655" t="s">
        <v>13</v>
      </c>
      <c r="H2655" t="s">
        <v>13</v>
      </c>
      <c r="I2655">
        <v>50</v>
      </c>
      <c r="J2655">
        <f>(moras__2[[#This Row],[EDAD]]-AVERAGE(I:I))/ _xlfn.STDEV.P(I:I)</f>
        <v>0.57126962152136374</v>
      </c>
      <c r="K2655" t="str">
        <f>IF(ABS(moras__2[[#This Row],[Z-Score de edad]])&gt;1.96, "Atípico","Normal")</f>
        <v>Normal</v>
      </c>
      <c r="L2655">
        <f>(moras__2[[#This Row],[SALARIO]]-AVERAGE(C:C)) / _xlfn.STDEV.P(C:C)</f>
        <v>-2.5459059046118386E-2</v>
      </c>
      <c r="M2655" t="str">
        <f>IF(ABS(moras__2[[#This Row],[Z-Score de salario]])&gt;1.96, "Atípico", "Normal")</f>
        <v>Normal</v>
      </c>
      <c r="N2655" s="5">
        <f t="shared" si="123"/>
        <v>636889</v>
      </c>
      <c r="O2655" s="5">
        <f t="shared" si="124"/>
        <v>50</v>
      </c>
      <c r="P2655" s="5" t="str">
        <f t="shared" si="125"/>
        <v>TRABAJADOR INDEPENDIENTE</v>
      </c>
      <c r="Q2655" s="5" t="e">
        <f ca="1">IF($H2655="SI", $O2655, _xludf.NA())</f>
        <v>#NAME?</v>
      </c>
      <c r="R2655" s="5">
        <f>IF($H2655="NO",$O2655, _xludf.NA())</f>
        <v>50</v>
      </c>
      <c r="S2655" s="5" t="e">
        <f ca="1">IF($H2655="SI",$N2655, _xludf.NA())</f>
        <v>#NAME?</v>
      </c>
      <c r="T2655" s="5">
        <f>IF($H2655="NO",$N2655, _xludf.NA())</f>
        <v>636889</v>
      </c>
    </row>
    <row r="2656" spans="1:20" x14ac:dyDescent="0.3">
      <c r="A2656">
        <v>2655</v>
      </c>
      <c r="B2656" t="s">
        <v>9</v>
      </c>
      <c r="C2656">
        <v>360585</v>
      </c>
      <c r="D2656" t="s">
        <v>10</v>
      </c>
      <c r="E2656" t="s">
        <v>16</v>
      </c>
      <c r="F2656" t="s">
        <v>12</v>
      </c>
      <c r="G2656" t="s">
        <v>13</v>
      </c>
      <c r="H2656" t="s">
        <v>13</v>
      </c>
      <c r="I2656">
        <v>48</v>
      </c>
      <c r="J2656">
        <f>(moras__2[[#This Row],[EDAD]]-AVERAGE(I:I))/ _xlfn.STDEV.P(I:I)</f>
        <v>0.43010483570679275</v>
      </c>
      <c r="K2656" t="str">
        <f>IF(ABS(moras__2[[#This Row],[Z-Score de edad]])&gt;1.96, "Atípico","Normal")</f>
        <v>Normal</v>
      </c>
      <c r="L2656">
        <f>(moras__2[[#This Row],[SALARIO]]-AVERAGE(C:C)) / _xlfn.STDEV.P(C:C)</f>
        <v>-0.3661875759459815</v>
      </c>
      <c r="M2656" t="str">
        <f>IF(ABS(moras__2[[#This Row],[Z-Score de salario]])&gt;1.96, "Atípico", "Normal")</f>
        <v>Normal</v>
      </c>
      <c r="N2656" s="5">
        <f t="shared" si="123"/>
        <v>360585</v>
      </c>
      <c r="O2656" s="5">
        <f t="shared" si="124"/>
        <v>48</v>
      </c>
      <c r="P2656" s="5" t="str">
        <f t="shared" si="125"/>
        <v>ASALARIADO</v>
      </c>
      <c r="Q2656" s="5" t="e">
        <f ca="1">IF($H2656="SI", $O2656, _xludf.NA())</f>
        <v>#NAME?</v>
      </c>
      <c r="R2656" s="5">
        <f>IF($H2656="NO",$O2656, _xludf.NA())</f>
        <v>48</v>
      </c>
      <c r="S2656" s="5" t="e">
        <f ca="1">IF($H2656="SI",$N2656, _xludf.NA())</f>
        <v>#NAME?</v>
      </c>
      <c r="T2656" s="5">
        <f>IF($H2656="NO",$N2656, _xludf.NA())</f>
        <v>360585</v>
      </c>
    </row>
    <row r="2657" spans="1:20" x14ac:dyDescent="0.3">
      <c r="A2657">
        <v>2656</v>
      </c>
      <c r="B2657" t="s">
        <v>9</v>
      </c>
      <c r="C2657">
        <v>639605</v>
      </c>
      <c r="D2657" t="s">
        <v>10</v>
      </c>
      <c r="E2657" t="s">
        <v>11</v>
      </c>
      <c r="F2657" t="s">
        <v>12</v>
      </c>
      <c r="G2657" t="s">
        <v>13</v>
      </c>
      <c r="H2657" t="s">
        <v>13</v>
      </c>
      <c r="I2657">
        <v>45</v>
      </c>
      <c r="J2657">
        <f>(moras__2[[#This Row],[EDAD]]-AVERAGE(I:I))/ _xlfn.STDEV.P(I:I)</f>
        <v>0.2183576569849362</v>
      </c>
      <c r="K2657" t="str">
        <f>IF(ABS(moras__2[[#This Row],[Z-Score de edad]])&gt;1.96, "Atípico","Normal")</f>
        <v>Normal</v>
      </c>
      <c r="L2657">
        <f>(moras__2[[#This Row],[SALARIO]]-AVERAGE(C:C)) / _xlfn.STDEV.P(C:C)</f>
        <v>-2.2109781974848957E-2</v>
      </c>
      <c r="M2657" t="str">
        <f>IF(ABS(moras__2[[#This Row],[Z-Score de salario]])&gt;1.96, "Atípico", "Normal")</f>
        <v>Normal</v>
      </c>
      <c r="N2657" s="5">
        <f t="shared" si="123"/>
        <v>639605</v>
      </c>
      <c r="O2657" s="5">
        <f t="shared" si="124"/>
        <v>45</v>
      </c>
      <c r="P2657" s="5" t="str">
        <f t="shared" si="125"/>
        <v>ASALARIADO</v>
      </c>
      <c r="Q2657" s="5" t="e">
        <f ca="1">IF($H2657="SI", $O2657, _xludf.NA())</f>
        <v>#NAME?</v>
      </c>
      <c r="R2657" s="5">
        <f>IF($H2657="NO",$O2657, _xludf.NA())</f>
        <v>45</v>
      </c>
      <c r="S2657" s="5" t="e">
        <f ca="1">IF($H2657="SI",$N2657, _xludf.NA())</f>
        <v>#NAME?</v>
      </c>
      <c r="T2657" s="5">
        <f>IF($H2657="NO",$N2657, _xludf.NA())</f>
        <v>639605</v>
      </c>
    </row>
    <row r="2658" spans="1:20" x14ac:dyDescent="0.3">
      <c r="A2658">
        <v>2657</v>
      </c>
      <c r="B2658" t="s">
        <v>15</v>
      </c>
      <c r="C2658">
        <v>1644679</v>
      </c>
      <c r="D2658" t="s">
        <v>10</v>
      </c>
      <c r="E2658" t="s">
        <v>11</v>
      </c>
      <c r="F2658" t="s">
        <v>12</v>
      </c>
      <c r="G2658" t="s">
        <v>13</v>
      </c>
      <c r="H2658" t="s">
        <v>12</v>
      </c>
      <c r="I2658">
        <v>36</v>
      </c>
      <c r="J2658">
        <f>(moras__2[[#This Row],[EDAD]]-AVERAGE(I:I))/ _xlfn.STDEV.P(I:I)</f>
        <v>-0.41688387918063341</v>
      </c>
      <c r="K2658" t="str">
        <f>IF(ABS(moras__2[[#This Row],[Z-Score de edad]])&gt;1.96, "Atípico","Normal")</f>
        <v>Normal</v>
      </c>
      <c r="L2658">
        <f>(moras__2[[#This Row],[SALARIO]]-AVERAGE(C:C)) / _xlfn.STDEV.P(C:C)</f>
        <v>1.2173126418576437</v>
      </c>
      <c r="M2658" t="str">
        <f>IF(ABS(moras__2[[#This Row],[Z-Score de salario]])&gt;1.96, "Atípico", "Normal")</f>
        <v>Normal</v>
      </c>
      <c r="N2658" s="5">
        <f t="shared" si="123"/>
        <v>1644679</v>
      </c>
      <c r="O2658" s="5">
        <f t="shared" si="124"/>
        <v>36</v>
      </c>
      <c r="P2658" s="5" t="str">
        <f t="shared" si="125"/>
        <v>ASALARIADO</v>
      </c>
      <c r="Q2658" s="5">
        <f>IF($H2658="SI", $O2658, _xludf.NA())</f>
        <v>36</v>
      </c>
      <c r="R2658" s="5" t="e">
        <f ca="1">IF($H2658="NO",$O2658, _xludf.NA())</f>
        <v>#NAME?</v>
      </c>
      <c r="S2658" s="5">
        <f>IF($H2658="SI",$N2658, _xludf.NA())</f>
        <v>1644679</v>
      </c>
      <c r="T2658" s="5" t="e">
        <f ca="1">IF($H2658="NO",$N2658, _xludf.NA())</f>
        <v>#NAME?</v>
      </c>
    </row>
    <row r="2659" spans="1:20" x14ac:dyDescent="0.3">
      <c r="A2659">
        <v>2658</v>
      </c>
      <c r="B2659" t="s">
        <v>9</v>
      </c>
      <c r="C2659">
        <v>421650.26</v>
      </c>
      <c r="D2659" t="s">
        <v>10</v>
      </c>
      <c r="E2659" t="s">
        <v>16</v>
      </c>
      <c r="F2659" t="s">
        <v>12</v>
      </c>
      <c r="G2659" t="s">
        <v>13</v>
      </c>
      <c r="H2659" t="s">
        <v>13</v>
      </c>
      <c r="I2659">
        <v>37</v>
      </c>
      <c r="J2659">
        <f>(moras__2[[#This Row],[EDAD]]-AVERAGE(I:I))/ _xlfn.STDEV.P(I:I)</f>
        <v>-0.34630148627334789</v>
      </c>
      <c r="K2659" t="str">
        <f>IF(ABS(moras__2[[#This Row],[Z-Score de edad]])&gt;1.96, "Atípico","Normal")</f>
        <v>Normal</v>
      </c>
      <c r="L2659">
        <f>(moras__2[[#This Row],[SALARIO]]-AVERAGE(C:C)) / _xlfn.STDEV.P(C:C)</f>
        <v>-0.29088401365985994</v>
      </c>
      <c r="M2659" t="str">
        <f>IF(ABS(moras__2[[#This Row],[Z-Score de salario]])&gt;1.96, "Atípico", "Normal")</f>
        <v>Normal</v>
      </c>
      <c r="N2659" s="5">
        <f t="shared" si="123"/>
        <v>421650.26</v>
      </c>
      <c r="O2659" s="5">
        <f t="shared" si="124"/>
        <v>37</v>
      </c>
      <c r="P2659" s="5" t="str">
        <f t="shared" si="125"/>
        <v>ASALARIADO</v>
      </c>
      <c r="Q2659" s="5" t="e">
        <f ca="1">IF($H2659="SI", $O2659, _xludf.NA())</f>
        <v>#NAME?</v>
      </c>
      <c r="R2659" s="5">
        <f>IF($H2659="NO",$O2659, _xludf.NA())</f>
        <v>37</v>
      </c>
      <c r="S2659" s="5" t="e">
        <f ca="1">IF($H2659="SI",$N2659, _xludf.NA())</f>
        <v>#NAME?</v>
      </c>
      <c r="T2659" s="5">
        <f>IF($H2659="NO",$N2659, _xludf.NA())</f>
        <v>421650.26</v>
      </c>
    </row>
    <row r="2660" spans="1:20" x14ac:dyDescent="0.3">
      <c r="A2660">
        <v>2659</v>
      </c>
      <c r="B2660" t="s">
        <v>9</v>
      </c>
      <c r="C2660">
        <v>678531.4</v>
      </c>
      <c r="D2660" t="s">
        <v>10</v>
      </c>
      <c r="E2660" t="s">
        <v>11</v>
      </c>
      <c r="F2660" t="s">
        <v>12</v>
      </c>
      <c r="G2660" t="s">
        <v>13</v>
      </c>
      <c r="H2660" t="s">
        <v>13</v>
      </c>
      <c r="I2660">
        <v>48</v>
      </c>
      <c r="J2660">
        <f>(moras__2[[#This Row],[EDAD]]-AVERAGE(I:I))/ _xlfn.STDEV.P(I:I)</f>
        <v>0.43010483570679275</v>
      </c>
      <c r="K2660" t="str">
        <f>IF(ABS(moras__2[[#This Row],[Z-Score de edad]])&gt;1.96, "Atípico","Normal")</f>
        <v>Normal</v>
      </c>
      <c r="L2660">
        <f>(moras__2[[#This Row],[SALARIO]]-AVERAGE(C:C)) / _xlfn.STDEV.P(C:C)</f>
        <v>2.589290542834043E-2</v>
      </c>
      <c r="M2660" t="str">
        <f>IF(ABS(moras__2[[#This Row],[Z-Score de salario]])&gt;1.96, "Atípico", "Normal")</f>
        <v>Normal</v>
      </c>
      <c r="N2660" s="5">
        <f t="shared" si="123"/>
        <v>678531.4</v>
      </c>
      <c r="O2660" s="5">
        <f t="shared" si="124"/>
        <v>48</v>
      </c>
      <c r="P2660" s="5" t="str">
        <f t="shared" si="125"/>
        <v>ASALARIADO</v>
      </c>
      <c r="Q2660" s="5" t="e">
        <f ca="1">IF($H2660="SI", $O2660, _xludf.NA())</f>
        <v>#NAME?</v>
      </c>
      <c r="R2660" s="5">
        <f>IF($H2660="NO",$O2660, _xludf.NA())</f>
        <v>48</v>
      </c>
      <c r="S2660" s="5" t="e">
        <f ca="1">IF($H2660="SI",$N2660, _xludf.NA())</f>
        <v>#NAME?</v>
      </c>
      <c r="T2660" s="5">
        <f>IF($H2660="NO",$N2660, _xludf.NA())</f>
        <v>678531.4</v>
      </c>
    </row>
    <row r="2661" spans="1:20" x14ac:dyDescent="0.3">
      <c r="A2661">
        <v>2660</v>
      </c>
      <c r="B2661" t="s">
        <v>9</v>
      </c>
      <c r="C2661">
        <v>175367.76</v>
      </c>
      <c r="D2661" t="s">
        <v>10</v>
      </c>
      <c r="E2661" t="s">
        <v>16</v>
      </c>
      <c r="F2661" t="s">
        <v>12</v>
      </c>
      <c r="G2661" t="s">
        <v>13</v>
      </c>
      <c r="H2661" t="s">
        <v>13</v>
      </c>
      <c r="I2661">
        <v>36</v>
      </c>
      <c r="J2661">
        <f>(moras__2[[#This Row],[EDAD]]-AVERAGE(I:I))/ _xlfn.STDEV.P(I:I)</f>
        <v>-0.41688387918063341</v>
      </c>
      <c r="K2661" t="str">
        <f>IF(ABS(moras__2[[#This Row],[Z-Score de edad]])&gt;1.96, "Atípico","Normal")</f>
        <v>Normal</v>
      </c>
      <c r="L2661">
        <f>(moras__2[[#This Row],[SALARIO]]-AVERAGE(C:C)) / _xlfn.STDEV.P(C:C)</f>
        <v>-0.59459105721836991</v>
      </c>
      <c r="M2661" t="str">
        <f>IF(ABS(moras__2[[#This Row],[Z-Score de salario]])&gt;1.96, "Atípico", "Normal")</f>
        <v>Normal</v>
      </c>
      <c r="N2661" s="5">
        <f t="shared" si="123"/>
        <v>175367.76</v>
      </c>
      <c r="O2661" s="5">
        <f t="shared" si="124"/>
        <v>36</v>
      </c>
      <c r="P2661" s="5" t="str">
        <f t="shared" si="125"/>
        <v>ASALARIADO</v>
      </c>
      <c r="Q2661" s="5" t="e">
        <f ca="1">IF($H2661="SI", $O2661, _xludf.NA())</f>
        <v>#NAME?</v>
      </c>
      <c r="R2661" s="5">
        <f>IF($H2661="NO",$O2661, _xludf.NA())</f>
        <v>36</v>
      </c>
      <c r="S2661" s="5" t="e">
        <f ca="1">IF($H2661="SI",$N2661, _xludf.NA())</f>
        <v>#NAME?</v>
      </c>
      <c r="T2661" s="5">
        <f>IF($H2661="NO",$N2661, _xludf.NA())</f>
        <v>175367.76</v>
      </c>
    </row>
    <row r="2662" spans="1:20" x14ac:dyDescent="0.3">
      <c r="A2662">
        <v>2661</v>
      </c>
      <c r="B2662" t="s">
        <v>15</v>
      </c>
      <c r="C2662">
        <v>522906.95</v>
      </c>
      <c r="D2662" t="s">
        <v>10</v>
      </c>
      <c r="E2662" t="s">
        <v>16</v>
      </c>
      <c r="F2662" t="s">
        <v>12</v>
      </c>
      <c r="G2662" t="s">
        <v>12</v>
      </c>
      <c r="H2662" t="s">
        <v>13</v>
      </c>
      <c r="I2662">
        <v>37</v>
      </c>
      <c r="J2662">
        <f>(moras__2[[#This Row],[EDAD]]-AVERAGE(I:I))/ _xlfn.STDEV.P(I:I)</f>
        <v>-0.34630148627334789</v>
      </c>
      <c r="K2662" t="str">
        <f>IF(ABS(moras__2[[#This Row],[Z-Score de edad]])&gt;1.96, "Atípico","Normal")</f>
        <v>Normal</v>
      </c>
      <c r="L2662">
        <f>(moras__2[[#This Row],[SALARIO]]-AVERAGE(C:C)) / _xlfn.STDEV.P(C:C)</f>
        <v>-0.16601777281684207</v>
      </c>
      <c r="M2662" t="str">
        <f>IF(ABS(moras__2[[#This Row],[Z-Score de salario]])&gt;1.96, "Atípico", "Normal")</f>
        <v>Normal</v>
      </c>
      <c r="N2662" s="5">
        <f t="shared" si="123"/>
        <v>522906.95</v>
      </c>
      <c r="O2662" s="5">
        <f t="shared" si="124"/>
        <v>37</v>
      </c>
      <c r="P2662" s="5" t="str">
        <f t="shared" si="125"/>
        <v>ASALARIADO</v>
      </c>
      <c r="Q2662" s="5" t="e">
        <f ca="1">IF($H2662="SI", $O2662, _xludf.NA())</f>
        <v>#NAME?</v>
      </c>
      <c r="R2662" s="5">
        <f>IF($H2662="NO",$O2662, _xludf.NA())</f>
        <v>37</v>
      </c>
      <c r="S2662" s="5" t="e">
        <f ca="1">IF($H2662="SI",$N2662, _xludf.NA())</f>
        <v>#NAME?</v>
      </c>
      <c r="T2662" s="5">
        <f>IF($H2662="NO",$N2662, _xludf.NA())</f>
        <v>522906.95</v>
      </c>
    </row>
    <row r="2663" spans="1:20" x14ac:dyDescent="0.3">
      <c r="A2663">
        <v>2662</v>
      </c>
      <c r="B2663" t="s">
        <v>9</v>
      </c>
      <c r="C2663">
        <v>699251.07</v>
      </c>
      <c r="D2663" t="s">
        <v>10</v>
      </c>
      <c r="E2663" t="s">
        <v>16</v>
      </c>
      <c r="F2663" t="s">
        <v>12</v>
      </c>
      <c r="G2663" t="s">
        <v>13</v>
      </c>
      <c r="H2663" t="s">
        <v>13</v>
      </c>
      <c r="I2663">
        <v>24</v>
      </c>
      <c r="J2663">
        <f>(moras__2[[#This Row],[EDAD]]-AVERAGE(I:I))/ _xlfn.STDEV.P(I:I)</f>
        <v>-1.2638725940680595</v>
      </c>
      <c r="K2663" t="str">
        <f>IF(ABS(moras__2[[#This Row],[Z-Score de edad]])&gt;1.96, "Atípico","Normal")</f>
        <v>Normal</v>
      </c>
      <c r="L2663">
        <f>(moras__2[[#This Row],[SALARIO]]-AVERAGE(C:C)) / _xlfn.STDEV.P(C:C)</f>
        <v>5.1443684388306848E-2</v>
      </c>
      <c r="M2663" t="str">
        <f>IF(ABS(moras__2[[#This Row],[Z-Score de salario]])&gt;1.96, "Atípico", "Normal")</f>
        <v>Normal</v>
      </c>
      <c r="N2663" s="5">
        <f t="shared" si="123"/>
        <v>699251.07</v>
      </c>
      <c r="O2663" s="5">
        <f t="shared" si="124"/>
        <v>24</v>
      </c>
      <c r="P2663" s="5" t="str">
        <f t="shared" si="125"/>
        <v>ASALARIADO</v>
      </c>
      <c r="Q2663" s="5" t="e">
        <f ca="1">IF($H2663="SI", $O2663, _xludf.NA())</f>
        <v>#NAME?</v>
      </c>
      <c r="R2663" s="5">
        <f>IF($H2663="NO",$O2663, _xludf.NA())</f>
        <v>24</v>
      </c>
      <c r="S2663" s="5" t="e">
        <f ca="1">IF($H2663="SI",$N2663, _xludf.NA())</f>
        <v>#NAME?</v>
      </c>
      <c r="T2663" s="5">
        <f>IF($H2663="NO",$N2663, _xludf.NA())</f>
        <v>699251.07</v>
      </c>
    </row>
    <row r="2664" spans="1:20" x14ac:dyDescent="0.3">
      <c r="A2664">
        <v>2663</v>
      </c>
      <c r="B2664" t="s">
        <v>15</v>
      </c>
      <c r="C2664">
        <v>233842.77</v>
      </c>
      <c r="D2664" t="s">
        <v>10</v>
      </c>
      <c r="E2664" t="s">
        <v>16</v>
      </c>
      <c r="F2664" t="s">
        <v>12</v>
      </c>
      <c r="G2664" t="s">
        <v>13</v>
      </c>
      <c r="H2664" t="s">
        <v>13</v>
      </c>
      <c r="I2664">
        <v>22</v>
      </c>
      <c r="J2664">
        <f>(moras__2[[#This Row],[EDAD]]-AVERAGE(I:I))/ _xlfn.STDEV.P(I:I)</f>
        <v>-1.4050373798826306</v>
      </c>
      <c r="K2664" t="str">
        <f>IF(ABS(moras__2[[#This Row],[Z-Score de edad]])&gt;1.96, "Atípico","Normal")</f>
        <v>Normal</v>
      </c>
      <c r="L2664">
        <f>(moras__2[[#This Row],[SALARIO]]-AVERAGE(C:C)) / _xlfn.STDEV.P(C:C)</f>
        <v>-0.52248170146165029</v>
      </c>
      <c r="M2664" t="str">
        <f>IF(ABS(moras__2[[#This Row],[Z-Score de salario]])&gt;1.96, "Atípico", "Normal")</f>
        <v>Normal</v>
      </c>
      <c r="N2664" s="5">
        <f t="shared" si="123"/>
        <v>233842.77</v>
      </c>
      <c r="O2664" s="5">
        <f t="shared" si="124"/>
        <v>22</v>
      </c>
      <c r="P2664" s="5" t="str">
        <f t="shared" si="125"/>
        <v>ASALARIADO</v>
      </c>
      <c r="Q2664" s="5" t="e">
        <f ca="1">IF($H2664="SI", $O2664, _xludf.NA())</f>
        <v>#NAME?</v>
      </c>
      <c r="R2664" s="5">
        <f>IF($H2664="NO",$O2664, _xludf.NA())</f>
        <v>22</v>
      </c>
      <c r="S2664" s="5" t="e">
        <f ca="1">IF($H2664="SI",$N2664, _xludf.NA())</f>
        <v>#NAME?</v>
      </c>
      <c r="T2664" s="5">
        <f>IF($H2664="NO",$N2664, _xludf.NA())</f>
        <v>233842.77</v>
      </c>
    </row>
    <row r="2665" spans="1:20" x14ac:dyDescent="0.3">
      <c r="A2665">
        <v>2664</v>
      </c>
      <c r="B2665" t="s">
        <v>15</v>
      </c>
      <c r="C2665">
        <v>297045</v>
      </c>
      <c r="D2665" t="s">
        <v>17</v>
      </c>
      <c r="E2665" t="s">
        <v>16</v>
      </c>
      <c r="F2665" t="s">
        <v>12</v>
      </c>
      <c r="G2665" t="s">
        <v>12</v>
      </c>
      <c r="H2665" t="s">
        <v>13</v>
      </c>
      <c r="I2665">
        <v>52</v>
      </c>
      <c r="J2665">
        <f>(moras__2[[#This Row],[EDAD]]-AVERAGE(I:I))/ _xlfn.STDEV.P(I:I)</f>
        <v>0.71243440733593477</v>
      </c>
      <c r="K2665" t="str">
        <f>IF(ABS(moras__2[[#This Row],[Z-Score de edad]])&gt;1.96, "Atípico","Normal")</f>
        <v>Normal</v>
      </c>
      <c r="L2665">
        <f>(moras__2[[#This Row],[SALARIO]]-AVERAGE(C:C)) / _xlfn.STDEV.P(C:C)</f>
        <v>-0.44454290183274864</v>
      </c>
      <c r="M2665" t="str">
        <f>IF(ABS(moras__2[[#This Row],[Z-Score de salario]])&gt;1.96, "Atípico", "Normal")</f>
        <v>Normal</v>
      </c>
      <c r="N2665" s="5">
        <f t="shared" si="123"/>
        <v>297045</v>
      </c>
      <c r="O2665" s="5">
        <f t="shared" si="124"/>
        <v>52</v>
      </c>
      <c r="P2665" s="5" t="str">
        <f t="shared" si="125"/>
        <v>ASEGURADO VOLUNTARIO</v>
      </c>
      <c r="Q2665" s="5" t="e">
        <f ca="1">IF($H2665="SI", $O2665, _xludf.NA())</f>
        <v>#NAME?</v>
      </c>
      <c r="R2665" s="5">
        <f>IF($H2665="NO",$O2665, _xludf.NA())</f>
        <v>52</v>
      </c>
      <c r="S2665" s="5" t="e">
        <f ca="1">IF($H2665="SI",$N2665, _xludf.NA())</f>
        <v>#NAME?</v>
      </c>
      <c r="T2665" s="5">
        <f>IF($H2665="NO",$N2665, _xludf.NA())</f>
        <v>297045</v>
      </c>
    </row>
    <row r="2666" spans="1:20" x14ac:dyDescent="0.3">
      <c r="A2666">
        <v>2665</v>
      </c>
      <c r="B2666" t="s">
        <v>9</v>
      </c>
      <c r="C2666">
        <v>385165</v>
      </c>
      <c r="D2666" t="s">
        <v>18</v>
      </c>
      <c r="E2666" t="s">
        <v>16</v>
      </c>
      <c r="F2666" t="s">
        <v>12</v>
      </c>
      <c r="G2666" t="s">
        <v>13</v>
      </c>
      <c r="H2666" t="s">
        <v>12</v>
      </c>
      <c r="I2666">
        <v>71</v>
      </c>
      <c r="J2666">
        <f>(moras__2[[#This Row],[EDAD]]-AVERAGE(I:I))/ _xlfn.STDEV.P(I:I)</f>
        <v>2.0534998725743594</v>
      </c>
      <c r="K2666" t="str">
        <f>IF(ABS(moras__2[[#This Row],[Z-Score de edad]])&gt;1.96, "Atípico","Normal")</f>
        <v>Atípico</v>
      </c>
      <c r="L2666">
        <f>(moras__2[[#This Row],[SALARIO]]-AVERAGE(C:C)) / _xlfn.STDEV.P(C:C)</f>
        <v>-0.33587637181792462</v>
      </c>
      <c r="M2666" t="str">
        <f>IF(ABS(moras__2[[#This Row],[Z-Score de salario]])&gt;1.96, "Atípico", "Normal")</f>
        <v>Normal</v>
      </c>
      <c r="N2666" s="5">
        <f t="shared" si="123"/>
        <v>385165</v>
      </c>
      <c r="O2666" s="5">
        <f t="shared" si="124"/>
        <v>71</v>
      </c>
      <c r="P2666" s="5" t="str">
        <f t="shared" si="125"/>
        <v>TRABAJADOR INDEPENDIENTE</v>
      </c>
      <c r="Q2666" s="5">
        <f>IF($H2666="SI", $O2666, _xludf.NA())</f>
        <v>71</v>
      </c>
      <c r="R2666" s="5" t="e">
        <f ca="1">IF($H2666="NO",$O2666, _xludf.NA())</f>
        <v>#NAME?</v>
      </c>
      <c r="S2666" s="5">
        <f>IF($H2666="SI",$N2666, _xludf.NA())</f>
        <v>385165</v>
      </c>
      <c r="T2666" s="5" t="e">
        <f ca="1">IF($H2666="NO",$N2666, _xludf.NA())</f>
        <v>#NAME?</v>
      </c>
    </row>
    <row r="2667" spans="1:20" x14ac:dyDescent="0.3">
      <c r="A2667">
        <v>2666</v>
      </c>
      <c r="B2667" t="s">
        <v>9</v>
      </c>
      <c r="C2667">
        <v>405573.35</v>
      </c>
      <c r="D2667" t="s">
        <v>10</v>
      </c>
      <c r="E2667" t="s">
        <v>16</v>
      </c>
      <c r="F2667" t="s">
        <v>12</v>
      </c>
      <c r="G2667" t="s">
        <v>13</v>
      </c>
      <c r="H2667" t="s">
        <v>13</v>
      </c>
      <c r="I2667">
        <v>24</v>
      </c>
      <c r="J2667">
        <f>(moras__2[[#This Row],[EDAD]]-AVERAGE(I:I))/ _xlfn.STDEV.P(I:I)</f>
        <v>-1.2638725940680595</v>
      </c>
      <c r="K2667" t="str">
        <f>IF(ABS(moras__2[[#This Row],[Z-Score de edad]])&gt;1.96, "Atípico","Normal")</f>
        <v>Normal</v>
      </c>
      <c r="L2667">
        <f>(moras__2[[#This Row],[SALARIO]]-AVERAGE(C:C)) / _xlfn.STDEV.P(C:C)</f>
        <v>-0.31070950189250435</v>
      </c>
      <c r="M2667" t="str">
        <f>IF(ABS(moras__2[[#This Row],[Z-Score de salario]])&gt;1.96, "Atípico", "Normal")</f>
        <v>Normal</v>
      </c>
      <c r="N2667" s="5">
        <f t="shared" si="123"/>
        <v>405573.35</v>
      </c>
      <c r="O2667" s="5">
        <f t="shared" si="124"/>
        <v>24</v>
      </c>
      <c r="P2667" s="5" t="str">
        <f t="shared" si="125"/>
        <v>ASALARIADO</v>
      </c>
      <c r="Q2667" s="5" t="e">
        <f ca="1">IF($H2667="SI", $O2667, _xludf.NA())</f>
        <v>#NAME?</v>
      </c>
      <c r="R2667" s="5">
        <f>IF($H2667="NO",$O2667, _xludf.NA())</f>
        <v>24</v>
      </c>
      <c r="S2667" s="5" t="e">
        <f ca="1">IF($H2667="SI",$N2667, _xludf.NA())</f>
        <v>#NAME?</v>
      </c>
      <c r="T2667" s="5">
        <f>IF($H2667="NO",$N2667, _xludf.NA())</f>
        <v>405573.35</v>
      </c>
    </row>
    <row r="2668" spans="1:20" x14ac:dyDescent="0.3">
      <c r="A2668">
        <v>2667</v>
      </c>
      <c r="B2668" t="s">
        <v>9</v>
      </c>
      <c r="C2668">
        <v>299441</v>
      </c>
      <c r="D2668" t="s">
        <v>18</v>
      </c>
      <c r="E2668" t="s">
        <v>16</v>
      </c>
      <c r="F2668" t="s">
        <v>12</v>
      </c>
      <c r="G2668" t="s">
        <v>13</v>
      </c>
      <c r="H2668" t="s">
        <v>13</v>
      </c>
      <c r="I2668">
        <v>61</v>
      </c>
      <c r="J2668">
        <f>(moras__2[[#This Row],[EDAD]]-AVERAGE(I:I))/ _xlfn.STDEV.P(I:I)</f>
        <v>1.3476759435015044</v>
      </c>
      <c r="K2668" t="str">
        <f>IF(ABS(moras__2[[#This Row],[Z-Score de edad]])&gt;1.96, "Atípico","Normal")</f>
        <v>Normal</v>
      </c>
      <c r="L2668">
        <f>(moras__2[[#This Row],[SALARIO]]-AVERAGE(C:C)) / _xlfn.STDEV.P(C:C)</f>
        <v>-0.4415882376712017</v>
      </c>
      <c r="M2668" t="str">
        <f>IF(ABS(moras__2[[#This Row],[Z-Score de salario]])&gt;1.96, "Atípico", "Normal")</f>
        <v>Normal</v>
      </c>
      <c r="N2668" s="5">
        <f t="shared" si="123"/>
        <v>299441</v>
      </c>
      <c r="O2668" s="5">
        <f t="shared" si="124"/>
        <v>61</v>
      </c>
      <c r="P2668" s="5" t="str">
        <f t="shared" si="125"/>
        <v>TRABAJADOR INDEPENDIENTE</v>
      </c>
      <c r="Q2668" s="5" t="e">
        <f ca="1">IF($H2668="SI", $O2668, _xludf.NA())</f>
        <v>#NAME?</v>
      </c>
      <c r="R2668" s="5">
        <f>IF($H2668="NO",$O2668, _xludf.NA())</f>
        <v>61</v>
      </c>
      <c r="S2668" s="5" t="e">
        <f ca="1">IF($H2668="SI",$N2668, _xludf.NA())</f>
        <v>#NAME?</v>
      </c>
      <c r="T2668" s="5">
        <f>IF($H2668="NO",$N2668, _xludf.NA())</f>
        <v>299441</v>
      </c>
    </row>
    <row r="2669" spans="1:20" x14ac:dyDescent="0.3">
      <c r="A2669">
        <v>2668</v>
      </c>
      <c r="B2669" t="s">
        <v>9</v>
      </c>
      <c r="C2669">
        <v>410402</v>
      </c>
      <c r="D2669" t="s">
        <v>10</v>
      </c>
      <c r="E2669" t="s">
        <v>16</v>
      </c>
      <c r="F2669" t="s">
        <v>12</v>
      </c>
      <c r="G2669" t="s">
        <v>13</v>
      </c>
      <c r="H2669" t="s">
        <v>13</v>
      </c>
      <c r="I2669">
        <v>45</v>
      </c>
      <c r="J2669">
        <f>(moras__2[[#This Row],[EDAD]]-AVERAGE(I:I))/ _xlfn.STDEV.P(I:I)</f>
        <v>0.2183576569849362</v>
      </c>
      <c r="K2669" t="str">
        <f>IF(ABS(moras__2[[#This Row],[Z-Score de edad]])&gt;1.96, "Atípico","Normal")</f>
        <v>Normal</v>
      </c>
      <c r="L2669">
        <f>(moras__2[[#This Row],[SALARIO]]-AVERAGE(C:C)) / _xlfn.STDEV.P(C:C)</f>
        <v>-0.30475497805959378</v>
      </c>
      <c r="M2669" t="str">
        <f>IF(ABS(moras__2[[#This Row],[Z-Score de salario]])&gt;1.96, "Atípico", "Normal")</f>
        <v>Normal</v>
      </c>
      <c r="N2669" s="5">
        <f t="shared" si="123"/>
        <v>410402</v>
      </c>
      <c r="O2669" s="5">
        <f t="shared" si="124"/>
        <v>45</v>
      </c>
      <c r="P2669" s="5" t="str">
        <f t="shared" si="125"/>
        <v>ASALARIADO</v>
      </c>
      <c r="Q2669" s="5" t="e">
        <f ca="1">IF($H2669="SI", $O2669, _xludf.NA())</f>
        <v>#NAME?</v>
      </c>
      <c r="R2669" s="5">
        <f>IF($H2669="NO",$O2669, _xludf.NA())</f>
        <v>45</v>
      </c>
      <c r="S2669" s="5" t="e">
        <f ca="1">IF($H2669="SI",$N2669, _xludf.NA())</f>
        <v>#NAME?</v>
      </c>
      <c r="T2669" s="5">
        <f>IF($H2669="NO",$N2669, _xludf.NA())</f>
        <v>410402</v>
      </c>
    </row>
    <row r="2670" spans="1:20" x14ac:dyDescent="0.3">
      <c r="A2670">
        <v>2669</v>
      </c>
      <c r="B2670" t="s">
        <v>9</v>
      </c>
      <c r="C2670">
        <v>516112.73</v>
      </c>
      <c r="D2670" t="s">
        <v>10</v>
      </c>
      <c r="E2670" t="s">
        <v>16</v>
      </c>
      <c r="F2670" t="s">
        <v>12</v>
      </c>
      <c r="G2670" t="s">
        <v>13</v>
      </c>
      <c r="H2670" t="s">
        <v>13</v>
      </c>
      <c r="I2670">
        <v>27</v>
      </c>
      <c r="J2670">
        <f>(moras__2[[#This Row],[EDAD]]-AVERAGE(I:I))/ _xlfn.STDEV.P(I:I)</f>
        <v>-1.052125415346203</v>
      </c>
      <c r="K2670" t="str">
        <f>IF(ABS(moras__2[[#This Row],[Z-Score de edad]])&gt;1.96, "Atípico","Normal")</f>
        <v>Normal</v>
      </c>
      <c r="L2670">
        <f>(moras__2[[#This Row],[SALARIO]]-AVERAGE(C:C)) / _xlfn.STDEV.P(C:C)</f>
        <v>-0.17439616945276265</v>
      </c>
      <c r="M2670" t="str">
        <f>IF(ABS(moras__2[[#This Row],[Z-Score de salario]])&gt;1.96, "Atípico", "Normal")</f>
        <v>Normal</v>
      </c>
      <c r="N2670" s="5">
        <f t="shared" si="123"/>
        <v>516112.73</v>
      </c>
      <c r="O2670" s="5">
        <f t="shared" si="124"/>
        <v>27</v>
      </c>
      <c r="P2670" s="5" t="str">
        <f t="shared" si="125"/>
        <v>ASALARIADO</v>
      </c>
      <c r="Q2670" s="5" t="e">
        <f ca="1">IF($H2670="SI", $O2670, _xludf.NA())</f>
        <v>#NAME?</v>
      </c>
      <c r="R2670" s="5">
        <f>IF($H2670="NO",$O2670, _xludf.NA())</f>
        <v>27</v>
      </c>
      <c r="S2670" s="5" t="e">
        <f ca="1">IF($H2670="SI",$N2670, _xludf.NA())</f>
        <v>#NAME?</v>
      </c>
      <c r="T2670" s="5">
        <f>IF($H2670="NO",$N2670, _xludf.NA())</f>
        <v>516112.73</v>
      </c>
    </row>
    <row r="2671" spans="1:20" x14ac:dyDescent="0.3">
      <c r="A2671">
        <v>2670</v>
      </c>
      <c r="B2671" t="s">
        <v>9</v>
      </c>
      <c r="C2671">
        <v>356686.25</v>
      </c>
      <c r="D2671" t="s">
        <v>10</v>
      </c>
      <c r="E2671" t="s">
        <v>16</v>
      </c>
      <c r="F2671" t="s">
        <v>12</v>
      </c>
      <c r="G2671" t="s">
        <v>13</v>
      </c>
      <c r="H2671" t="s">
        <v>13</v>
      </c>
      <c r="I2671">
        <v>38</v>
      </c>
      <c r="J2671">
        <f>(moras__2[[#This Row],[EDAD]]-AVERAGE(I:I))/ _xlfn.STDEV.P(I:I)</f>
        <v>-0.27571909336606237</v>
      </c>
      <c r="K2671" t="str">
        <f>IF(ABS(moras__2[[#This Row],[Z-Score de edad]])&gt;1.96, "Atípico","Normal")</f>
        <v>Normal</v>
      </c>
      <c r="L2671">
        <f>(moras__2[[#This Row],[SALARIO]]-AVERAGE(C:C)) / _xlfn.STDEV.P(C:C)</f>
        <v>-0.37099537932654547</v>
      </c>
      <c r="M2671" t="str">
        <f>IF(ABS(moras__2[[#This Row],[Z-Score de salario]])&gt;1.96, "Atípico", "Normal")</f>
        <v>Normal</v>
      </c>
      <c r="N2671" s="5">
        <f t="shared" si="123"/>
        <v>356686.25</v>
      </c>
      <c r="O2671" s="5">
        <f t="shared" si="124"/>
        <v>38</v>
      </c>
      <c r="P2671" s="5" t="str">
        <f t="shared" si="125"/>
        <v>ASALARIADO</v>
      </c>
      <c r="Q2671" s="5" t="e">
        <f ca="1">IF($H2671="SI", $O2671, _xludf.NA())</f>
        <v>#NAME?</v>
      </c>
      <c r="R2671" s="5">
        <f>IF($H2671="NO",$O2671, _xludf.NA())</f>
        <v>38</v>
      </c>
      <c r="S2671" s="5" t="e">
        <f ca="1">IF($H2671="SI",$N2671, _xludf.NA())</f>
        <v>#NAME?</v>
      </c>
      <c r="T2671" s="5">
        <f>IF($H2671="NO",$N2671, _xludf.NA())</f>
        <v>356686.25</v>
      </c>
    </row>
    <row r="2672" spans="1:20" x14ac:dyDescent="0.3">
      <c r="A2672">
        <v>2671</v>
      </c>
      <c r="B2672" t="s">
        <v>15</v>
      </c>
      <c r="C2672">
        <v>1794936</v>
      </c>
      <c r="D2672" t="s">
        <v>10</v>
      </c>
      <c r="E2672" t="s">
        <v>16</v>
      </c>
      <c r="F2672" t="s">
        <v>12</v>
      </c>
      <c r="G2672" t="s">
        <v>13</v>
      </c>
      <c r="H2672" t="s">
        <v>13</v>
      </c>
      <c r="I2672">
        <v>29</v>
      </c>
      <c r="J2672">
        <f>(moras__2[[#This Row],[EDAD]]-AVERAGE(I:I))/ _xlfn.STDEV.P(I:I)</f>
        <v>-0.91096062953163204</v>
      </c>
      <c r="K2672" t="str">
        <f>IF(ABS(moras__2[[#This Row],[Z-Score de edad]])&gt;1.96, "Atípico","Normal")</f>
        <v>Normal</v>
      </c>
      <c r="L2672">
        <f>(moras__2[[#This Row],[SALARIO]]-AVERAGE(C:C)) / _xlfn.STDEV.P(C:C)</f>
        <v>1.4026043667831705</v>
      </c>
      <c r="M2672" t="str">
        <f>IF(ABS(moras__2[[#This Row],[Z-Score de salario]])&gt;1.96, "Atípico", "Normal")</f>
        <v>Normal</v>
      </c>
      <c r="N2672" s="5">
        <f t="shared" si="123"/>
        <v>1794936</v>
      </c>
      <c r="O2672" s="5">
        <f t="shared" si="124"/>
        <v>29</v>
      </c>
      <c r="P2672" s="5" t="str">
        <f t="shared" si="125"/>
        <v>ASALARIADO</v>
      </c>
      <c r="Q2672" s="5" t="e">
        <f ca="1">IF($H2672="SI", $O2672, _xludf.NA())</f>
        <v>#NAME?</v>
      </c>
      <c r="R2672" s="5">
        <f>IF($H2672="NO",$O2672, _xludf.NA())</f>
        <v>29</v>
      </c>
      <c r="S2672" s="5" t="e">
        <f ca="1">IF($H2672="SI",$N2672, _xludf.NA())</f>
        <v>#NAME?</v>
      </c>
      <c r="T2672" s="5">
        <f>IF($H2672="NO",$N2672, _xludf.NA())</f>
        <v>1794936</v>
      </c>
    </row>
    <row r="2673" spans="1:20" x14ac:dyDescent="0.3">
      <c r="A2673">
        <v>2672</v>
      </c>
      <c r="B2673" t="s">
        <v>9</v>
      </c>
      <c r="C2673">
        <v>68371.649999999994</v>
      </c>
      <c r="D2673" t="s">
        <v>10</v>
      </c>
      <c r="E2673" t="s">
        <v>11</v>
      </c>
      <c r="F2673" t="s">
        <v>12</v>
      </c>
      <c r="G2673" t="s">
        <v>13</v>
      </c>
      <c r="H2673" t="s">
        <v>13</v>
      </c>
      <c r="I2673">
        <v>42</v>
      </c>
      <c r="J2673">
        <f>(moras__2[[#This Row],[EDAD]]-AVERAGE(I:I))/ _xlfn.STDEV.P(I:I)</f>
        <v>6.6104782630796582E-3</v>
      </c>
      <c r="K2673" t="str">
        <f>IF(ABS(moras__2[[#This Row],[Z-Score de edad]])&gt;1.96, "Atípico","Normal")</f>
        <v>Normal</v>
      </c>
      <c r="L2673">
        <f>(moras__2[[#This Row],[SALARIO]]-AVERAGE(C:C)) / _xlfn.STDEV.P(C:C)</f>
        <v>-0.72653495189363559</v>
      </c>
      <c r="M2673" t="str">
        <f>IF(ABS(moras__2[[#This Row],[Z-Score de salario]])&gt;1.96, "Atípico", "Normal")</f>
        <v>Normal</v>
      </c>
      <c r="N2673" s="5">
        <f t="shared" si="123"/>
        <v>68371.649999999994</v>
      </c>
      <c r="O2673" s="5">
        <f t="shared" si="124"/>
        <v>42</v>
      </c>
      <c r="P2673" s="5" t="str">
        <f t="shared" si="125"/>
        <v>ASALARIADO</v>
      </c>
      <c r="Q2673" s="5" t="e">
        <f ca="1">IF($H2673="SI", $O2673, _xludf.NA())</f>
        <v>#NAME?</v>
      </c>
      <c r="R2673" s="5">
        <f>IF($H2673="NO",$O2673, _xludf.NA())</f>
        <v>42</v>
      </c>
      <c r="S2673" s="5" t="e">
        <f ca="1">IF($H2673="SI",$N2673, _xludf.NA())</f>
        <v>#NAME?</v>
      </c>
      <c r="T2673" s="5">
        <f>IF($H2673="NO",$N2673, _xludf.NA())</f>
        <v>68371.649999999994</v>
      </c>
    </row>
    <row r="2674" spans="1:20" x14ac:dyDescent="0.3">
      <c r="A2674">
        <v>2673</v>
      </c>
      <c r="B2674" t="s">
        <v>9</v>
      </c>
      <c r="C2674">
        <v>186718</v>
      </c>
      <c r="D2674" t="s">
        <v>10</v>
      </c>
      <c r="E2674" t="s">
        <v>16</v>
      </c>
      <c r="F2674" t="s">
        <v>12</v>
      </c>
      <c r="G2674" t="s">
        <v>13</v>
      </c>
      <c r="H2674" t="s">
        <v>13</v>
      </c>
      <c r="I2674">
        <v>31</v>
      </c>
      <c r="J2674">
        <f>(moras__2[[#This Row],[EDAD]]-AVERAGE(I:I))/ _xlfn.STDEV.P(I:I)</f>
        <v>-0.769795843717061</v>
      </c>
      <c r="K2674" t="str">
        <f>IF(ABS(moras__2[[#This Row],[Z-Score de edad]])&gt;1.96, "Atípico","Normal")</f>
        <v>Normal</v>
      </c>
      <c r="L2674">
        <f>(moras__2[[#This Row],[SALARIO]]-AVERAGE(C:C)) / _xlfn.STDEV.P(C:C)</f>
        <v>-0.58059433461696897</v>
      </c>
      <c r="M2674" t="str">
        <f>IF(ABS(moras__2[[#This Row],[Z-Score de salario]])&gt;1.96, "Atípico", "Normal")</f>
        <v>Normal</v>
      </c>
      <c r="N2674" s="5">
        <f t="shared" si="123"/>
        <v>186718</v>
      </c>
      <c r="O2674" s="5">
        <f t="shared" si="124"/>
        <v>31</v>
      </c>
      <c r="P2674" s="5" t="str">
        <f t="shared" si="125"/>
        <v>ASALARIADO</v>
      </c>
      <c r="Q2674" s="5" t="e">
        <f ca="1">IF($H2674="SI", $O2674, _xludf.NA())</f>
        <v>#NAME?</v>
      </c>
      <c r="R2674" s="5">
        <f>IF($H2674="NO",$O2674, _xludf.NA())</f>
        <v>31</v>
      </c>
      <c r="S2674" s="5" t="e">
        <f ca="1">IF($H2674="SI",$N2674, _xludf.NA())</f>
        <v>#NAME?</v>
      </c>
      <c r="T2674" s="5">
        <f>IF($H2674="NO",$N2674, _xludf.NA())</f>
        <v>186718</v>
      </c>
    </row>
    <row r="2675" spans="1:20" x14ac:dyDescent="0.3">
      <c r="A2675">
        <v>2674</v>
      </c>
      <c r="B2675" t="s">
        <v>9</v>
      </c>
      <c r="C2675">
        <v>399603.16</v>
      </c>
      <c r="D2675" t="s">
        <v>10</v>
      </c>
      <c r="E2675" t="s">
        <v>16</v>
      </c>
      <c r="F2675" t="s">
        <v>12</v>
      </c>
      <c r="G2675" t="s">
        <v>13</v>
      </c>
      <c r="H2675" t="s">
        <v>13</v>
      </c>
      <c r="I2675">
        <v>43</v>
      </c>
      <c r="J2675">
        <f>(moras__2[[#This Row],[EDAD]]-AVERAGE(I:I))/ _xlfn.STDEV.P(I:I)</f>
        <v>7.7192871170365177E-2</v>
      </c>
      <c r="K2675" t="str">
        <f>IF(ABS(moras__2[[#This Row],[Z-Score de edad]])&gt;1.96, "Atípico","Normal")</f>
        <v>Normal</v>
      </c>
      <c r="L2675">
        <f>(moras__2[[#This Row],[SALARIO]]-AVERAGE(C:C)) / _xlfn.STDEV.P(C:C)</f>
        <v>-0.3180717332909293</v>
      </c>
      <c r="M2675" t="str">
        <f>IF(ABS(moras__2[[#This Row],[Z-Score de salario]])&gt;1.96, "Atípico", "Normal")</f>
        <v>Normal</v>
      </c>
      <c r="N2675" s="5">
        <f t="shared" si="123"/>
        <v>399603.16</v>
      </c>
      <c r="O2675" s="5">
        <f t="shared" si="124"/>
        <v>43</v>
      </c>
      <c r="P2675" s="5" t="str">
        <f t="shared" si="125"/>
        <v>ASALARIADO</v>
      </c>
      <c r="Q2675" s="5" t="e">
        <f ca="1">IF($H2675="SI", $O2675, _xludf.NA())</f>
        <v>#NAME?</v>
      </c>
      <c r="R2675" s="5">
        <f>IF($H2675="NO",$O2675, _xludf.NA())</f>
        <v>43</v>
      </c>
      <c r="S2675" s="5" t="e">
        <f ca="1">IF($H2675="SI",$N2675, _xludf.NA())</f>
        <v>#NAME?</v>
      </c>
      <c r="T2675" s="5">
        <f>IF($H2675="NO",$N2675, _xludf.NA())</f>
        <v>399603.16</v>
      </c>
    </row>
    <row r="2676" spans="1:20" x14ac:dyDescent="0.3">
      <c r="A2676">
        <v>2675</v>
      </c>
      <c r="B2676" t="s">
        <v>15</v>
      </c>
      <c r="C2676">
        <v>354822.98</v>
      </c>
      <c r="D2676" t="s">
        <v>14</v>
      </c>
      <c r="E2676" t="s">
        <v>11</v>
      </c>
      <c r="F2676" t="s">
        <v>12</v>
      </c>
      <c r="G2676" t="s">
        <v>13</v>
      </c>
      <c r="H2676" t="s">
        <v>13</v>
      </c>
      <c r="I2676">
        <v>75</v>
      </c>
      <c r="J2676">
        <f>(moras__2[[#This Row],[EDAD]]-AVERAGE(I:I))/ _xlfn.STDEV.P(I:I)</f>
        <v>2.3358294442035015</v>
      </c>
      <c r="K2676" t="str">
        <f>IF(ABS(moras__2[[#This Row],[Z-Score de edad]])&gt;1.96, "Atípico","Normal")</f>
        <v>Atípico</v>
      </c>
      <c r="L2676">
        <f>(moras__2[[#This Row],[SALARIO]]-AVERAGE(C:C)) / _xlfn.STDEV.P(C:C)</f>
        <v>-0.37329309931497856</v>
      </c>
      <c r="M2676" t="str">
        <f>IF(ABS(moras__2[[#This Row],[Z-Score de salario]])&gt;1.96, "Atípico", "Normal")</f>
        <v>Normal</v>
      </c>
      <c r="N2676" s="5">
        <f t="shared" si="123"/>
        <v>354822.98</v>
      </c>
      <c r="O2676" s="5">
        <f t="shared" si="124"/>
        <v>75</v>
      </c>
      <c r="P2676" s="5" t="str">
        <f t="shared" si="125"/>
        <v>PENSIONADOS EN SU PROPIO SISTEMA</v>
      </c>
      <c r="Q2676" s="5" t="e">
        <f ca="1">IF($H2676="SI", $O2676, _xludf.NA())</f>
        <v>#NAME?</v>
      </c>
      <c r="R2676" s="5">
        <f>IF($H2676="NO",$O2676, _xludf.NA())</f>
        <v>75</v>
      </c>
      <c r="S2676" s="5" t="e">
        <f ca="1">IF($H2676="SI",$N2676, _xludf.NA())</f>
        <v>#NAME?</v>
      </c>
      <c r="T2676" s="5">
        <f>IF($H2676="NO",$N2676, _xludf.NA())</f>
        <v>354822.98</v>
      </c>
    </row>
    <row r="2677" spans="1:20" x14ac:dyDescent="0.3">
      <c r="A2677">
        <v>2676</v>
      </c>
      <c r="B2677" t="s">
        <v>15</v>
      </c>
      <c r="C2677">
        <v>425829.6</v>
      </c>
      <c r="D2677" t="s">
        <v>10</v>
      </c>
      <c r="E2677" t="s">
        <v>16</v>
      </c>
      <c r="F2677" t="s">
        <v>12</v>
      </c>
      <c r="G2677" t="s">
        <v>13</v>
      </c>
      <c r="H2677" t="s">
        <v>13</v>
      </c>
      <c r="I2677">
        <v>19</v>
      </c>
      <c r="J2677">
        <f>(moras__2[[#This Row],[EDAD]]-AVERAGE(I:I))/ _xlfn.STDEV.P(I:I)</f>
        <v>-1.6167845586044871</v>
      </c>
      <c r="K2677" t="str">
        <f>IF(ABS(moras__2[[#This Row],[Z-Score de edad]])&gt;1.96, "Atípico","Normal")</f>
        <v>Normal</v>
      </c>
      <c r="L2677">
        <f>(moras__2[[#This Row],[SALARIO]]-AVERAGE(C:C)) / _xlfn.STDEV.P(C:C)</f>
        <v>-0.28573019641573655</v>
      </c>
      <c r="M2677" t="str">
        <f>IF(ABS(moras__2[[#This Row],[Z-Score de salario]])&gt;1.96, "Atípico", "Normal")</f>
        <v>Normal</v>
      </c>
      <c r="N2677" s="5">
        <f t="shared" si="123"/>
        <v>425829.6</v>
      </c>
      <c r="O2677" s="5">
        <f t="shared" si="124"/>
        <v>19</v>
      </c>
      <c r="P2677" s="5" t="str">
        <f t="shared" si="125"/>
        <v>ASALARIADO</v>
      </c>
      <c r="Q2677" s="5" t="e">
        <f ca="1">IF($H2677="SI", $O2677, _xludf.NA())</f>
        <v>#NAME?</v>
      </c>
      <c r="R2677" s="5">
        <f>IF($H2677="NO",$O2677, _xludf.NA())</f>
        <v>19</v>
      </c>
      <c r="S2677" s="5" t="e">
        <f ca="1">IF($H2677="SI",$N2677, _xludf.NA())</f>
        <v>#NAME?</v>
      </c>
      <c r="T2677" s="5">
        <f>IF($H2677="NO",$N2677, _xludf.NA())</f>
        <v>425829.6</v>
      </c>
    </row>
    <row r="2678" spans="1:20" x14ac:dyDescent="0.3">
      <c r="A2678">
        <v>2677</v>
      </c>
      <c r="B2678" t="s">
        <v>9</v>
      </c>
      <c r="C2678">
        <v>452229</v>
      </c>
      <c r="D2678" t="s">
        <v>18</v>
      </c>
      <c r="E2678" t="s">
        <v>16</v>
      </c>
      <c r="F2678" t="s">
        <v>12</v>
      </c>
      <c r="G2678" t="s">
        <v>13</v>
      </c>
      <c r="H2678" t="s">
        <v>13</v>
      </c>
      <c r="I2678">
        <v>34</v>
      </c>
      <c r="J2678">
        <f>(moras__2[[#This Row],[EDAD]]-AVERAGE(I:I))/ _xlfn.STDEV.P(I:I)</f>
        <v>-0.55804866499520445</v>
      </c>
      <c r="K2678" t="str">
        <f>IF(ABS(moras__2[[#This Row],[Z-Score de edad]])&gt;1.96, "Atípico","Normal")</f>
        <v>Normal</v>
      </c>
      <c r="L2678">
        <f>(moras__2[[#This Row],[SALARIO]]-AVERAGE(C:C)) / _xlfn.STDEV.P(C:C)</f>
        <v>-0.25317537126283884</v>
      </c>
      <c r="M2678" t="str">
        <f>IF(ABS(moras__2[[#This Row],[Z-Score de salario]])&gt;1.96, "Atípico", "Normal")</f>
        <v>Normal</v>
      </c>
      <c r="N2678" s="5">
        <f t="shared" si="123"/>
        <v>452229</v>
      </c>
      <c r="O2678" s="5">
        <f t="shared" si="124"/>
        <v>34</v>
      </c>
      <c r="P2678" s="5" t="str">
        <f t="shared" si="125"/>
        <v>TRABAJADOR INDEPENDIENTE</v>
      </c>
      <c r="Q2678" s="5" t="e">
        <f ca="1">IF($H2678="SI", $O2678, _xludf.NA())</f>
        <v>#NAME?</v>
      </c>
      <c r="R2678" s="5">
        <f>IF($H2678="NO",$O2678, _xludf.NA())</f>
        <v>34</v>
      </c>
      <c r="S2678" s="5" t="e">
        <f ca="1">IF($H2678="SI",$N2678, _xludf.NA())</f>
        <v>#NAME?</v>
      </c>
      <c r="T2678" s="5">
        <f>IF($H2678="NO",$N2678, _xludf.NA())</f>
        <v>452229</v>
      </c>
    </row>
    <row r="2679" spans="1:20" x14ac:dyDescent="0.3">
      <c r="A2679">
        <v>2678</v>
      </c>
      <c r="B2679" t="s">
        <v>9</v>
      </c>
      <c r="C2679">
        <v>315605</v>
      </c>
      <c r="D2679" t="s">
        <v>17</v>
      </c>
      <c r="E2679" t="s">
        <v>16</v>
      </c>
      <c r="F2679" t="s">
        <v>12</v>
      </c>
      <c r="G2679" t="s">
        <v>13</v>
      </c>
      <c r="H2679" t="s">
        <v>13</v>
      </c>
      <c r="I2679">
        <v>58</v>
      </c>
      <c r="J2679">
        <f>(moras__2[[#This Row],[EDAD]]-AVERAGE(I:I))/ _xlfn.STDEV.P(I:I)</f>
        <v>1.1359287647796479</v>
      </c>
      <c r="K2679" t="str">
        <f>IF(ABS(moras__2[[#This Row],[Z-Score de edad]])&gt;1.96, "Atípico","Normal")</f>
        <v>Normal</v>
      </c>
      <c r="L2679">
        <f>(moras__2[[#This Row],[SALARIO]]-AVERAGE(C:C)) / _xlfn.STDEV.P(C:C)</f>
        <v>-0.42165535306884561</v>
      </c>
      <c r="M2679" t="str">
        <f>IF(ABS(moras__2[[#This Row],[Z-Score de salario]])&gt;1.96, "Atípico", "Normal")</f>
        <v>Normal</v>
      </c>
      <c r="N2679" s="5">
        <f t="shared" si="123"/>
        <v>315605</v>
      </c>
      <c r="O2679" s="5">
        <f t="shared" si="124"/>
        <v>58</v>
      </c>
      <c r="P2679" s="5" t="str">
        <f t="shared" si="125"/>
        <v>ASEGURADO VOLUNTARIO</v>
      </c>
      <c r="Q2679" s="5" t="e">
        <f ca="1">IF($H2679="SI", $O2679, _xludf.NA())</f>
        <v>#NAME?</v>
      </c>
      <c r="R2679" s="5">
        <f>IF($H2679="NO",$O2679, _xludf.NA())</f>
        <v>58</v>
      </c>
      <c r="S2679" s="5" t="e">
        <f ca="1">IF($H2679="SI",$N2679, _xludf.NA())</f>
        <v>#NAME?</v>
      </c>
      <c r="T2679" s="5">
        <f>IF($H2679="NO",$N2679, _xludf.NA())</f>
        <v>315605</v>
      </c>
    </row>
    <row r="2680" spans="1:20" x14ac:dyDescent="0.3">
      <c r="A2680">
        <v>2679</v>
      </c>
      <c r="B2680" t="s">
        <v>15</v>
      </c>
      <c r="C2680">
        <v>749235.3</v>
      </c>
      <c r="D2680" t="s">
        <v>10</v>
      </c>
      <c r="E2680" t="s">
        <v>16</v>
      </c>
      <c r="F2680" t="s">
        <v>12</v>
      </c>
      <c r="G2680" t="s">
        <v>13</v>
      </c>
      <c r="H2680" t="s">
        <v>13</v>
      </c>
      <c r="I2680">
        <v>40</v>
      </c>
      <c r="J2680">
        <f>(moras__2[[#This Row],[EDAD]]-AVERAGE(I:I))/ _xlfn.STDEV.P(I:I)</f>
        <v>-0.13455430755149136</v>
      </c>
      <c r="K2680" t="str">
        <f>IF(ABS(moras__2[[#This Row],[Z-Score de edad]])&gt;1.96, "Atípico","Normal")</f>
        <v>Normal</v>
      </c>
      <c r="L2680">
        <f>(moras__2[[#This Row],[SALARIO]]-AVERAGE(C:C)) / _xlfn.STDEV.P(C:C)</f>
        <v>0.113082504514985</v>
      </c>
      <c r="M2680" t="str">
        <f>IF(ABS(moras__2[[#This Row],[Z-Score de salario]])&gt;1.96, "Atípico", "Normal")</f>
        <v>Normal</v>
      </c>
      <c r="N2680" s="5">
        <f t="shared" si="123"/>
        <v>749235.3</v>
      </c>
      <c r="O2680" s="5">
        <f t="shared" si="124"/>
        <v>40</v>
      </c>
      <c r="P2680" s="5" t="str">
        <f t="shared" si="125"/>
        <v>ASALARIADO</v>
      </c>
      <c r="Q2680" s="5" t="e">
        <f ca="1">IF($H2680="SI", $O2680, _xludf.NA())</f>
        <v>#NAME?</v>
      </c>
      <c r="R2680" s="5">
        <f>IF($H2680="NO",$O2680, _xludf.NA())</f>
        <v>40</v>
      </c>
      <c r="S2680" s="5" t="e">
        <f ca="1">IF($H2680="SI",$N2680, _xludf.NA())</f>
        <v>#NAME?</v>
      </c>
      <c r="T2680" s="5">
        <f>IF($H2680="NO",$N2680, _xludf.NA())</f>
        <v>749235.3</v>
      </c>
    </row>
    <row r="2681" spans="1:20" x14ac:dyDescent="0.3">
      <c r="A2681">
        <v>2680</v>
      </c>
      <c r="B2681" t="s">
        <v>9</v>
      </c>
      <c r="C2681">
        <v>366495.32</v>
      </c>
      <c r="D2681" t="s">
        <v>10</v>
      </c>
      <c r="E2681" t="s">
        <v>16</v>
      </c>
      <c r="F2681" t="s">
        <v>12</v>
      </c>
      <c r="G2681" t="s">
        <v>13</v>
      </c>
      <c r="H2681" t="s">
        <v>13</v>
      </c>
      <c r="I2681">
        <v>22</v>
      </c>
      <c r="J2681">
        <f>(moras__2[[#This Row],[EDAD]]-AVERAGE(I:I))/ _xlfn.STDEV.P(I:I)</f>
        <v>-1.4050373798826306</v>
      </c>
      <c r="K2681" t="str">
        <f>IF(ABS(moras__2[[#This Row],[Z-Score de edad]])&gt;1.96, "Atípico","Normal")</f>
        <v>Normal</v>
      </c>
      <c r="L2681">
        <f>(moras__2[[#This Row],[SALARIO]]-AVERAGE(C:C)) / _xlfn.STDEV.P(C:C)</f>
        <v>-0.35889917415663503</v>
      </c>
      <c r="M2681" t="str">
        <f>IF(ABS(moras__2[[#This Row],[Z-Score de salario]])&gt;1.96, "Atípico", "Normal")</f>
        <v>Normal</v>
      </c>
      <c r="N2681" s="5">
        <f t="shared" si="123"/>
        <v>366495.32</v>
      </c>
      <c r="O2681" s="5">
        <f t="shared" si="124"/>
        <v>22</v>
      </c>
      <c r="P2681" s="5" t="str">
        <f t="shared" si="125"/>
        <v>ASALARIADO</v>
      </c>
      <c r="Q2681" s="5" t="e">
        <f ca="1">IF($H2681="SI", $O2681, _xludf.NA())</f>
        <v>#NAME?</v>
      </c>
      <c r="R2681" s="5">
        <f>IF($H2681="NO",$O2681, _xludf.NA())</f>
        <v>22</v>
      </c>
      <c r="S2681" s="5" t="e">
        <f ca="1">IF($H2681="SI",$N2681, _xludf.NA())</f>
        <v>#NAME?</v>
      </c>
      <c r="T2681" s="5">
        <f>IF($H2681="NO",$N2681, _xludf.NA())</f>
        <v>366495.32</v>
      </c>
    </row>
    <row r="2682" spans="1:20" x14ac:dyDescent="0.3">
      <c r="A2682">
        <v>2681</v>
      </c>
      <c r="B2682" t="s">
        <v>9</v>
      </c>
      <c r="C2682">
        <v>80000</v>
      </c>
      <c r="D2682" t="s">
        <v>10</v>
      </c>
      <c r="E2682" t="s">
        <v>16</v>
      </c>
      <c r="F2682" t="s">
        <v>12</v>
      </c>
      <c r="G2682" t="s">
        <v>12</v>
      </c>
      <c r="H2682" t="s">
        <v>13</v>
      </c>
      <c r="I2682">
        <v>21</v>
      </c>
      <c r="J2682">
        <f>(moras__2[[#This Row],[EDAD]]-AVERAGE(I:I))/ _xlfn.STDEV.P(I:I)</f>
        <v>-1.4756197727899161</v>
      </c>
      <c r="K2682" t="str">
        <f>IF(ABS(moras__2[[#This Row],[Z-Score de edad]])&gt;1.96, "Atípico","Normal")</f>
        <v>Normal</v>
      </c>
      <c r="L2682">
        <f>(moras__2[[#This Row],[SALARIO]]-AVERAGE(C:C)) / _xlfn.STDEV.P(C:C)</f>
        <v>-0.71219527367872548</v>
      </c>
      <c r="M2682" t="str">
        <f>IF(ABS(moras__2[[#This Row],[Z-Score de salario]])&gt;1.96, "Atípico", "Normal")</f>
        <v>Normal</v>
      </c>
      <c r="N2682" s="5">
        <f t="shared" si="123"/>
        <v>80000</v>
      </c>
      <c r="O2682" s="5">
        <f t="shared" si="124"/>
        <v>21</v>
      </c>
      <c r="P2682" s="5" t="str">
        <f t="shared" si="125"/>
        <v>ASALARIADO</v>
      </c>
      <c r="Q2682" s="5" t="e">
        <f ca="1">IF($H2682="SI", $O2682, _xludf.NA())</f>
        <v>#NAME?</v>
      </c>
      <c r="R2682" s="5">
        <f>IF($H2682="NO",$O2682, _xludf.NA())</f>
        <v>21</v>
      </c>
      <c r="S2682" s="5" t="e">
        <f ca="1">IF($H2682="SI",$N2682, _xludf.NA())</f>
        <v>#NAME?</v>
      </c>
      <c r="T2682" s="5">
        <f>IF($H2682="NO",$N2682, _xludf.NA())</f>
        <v>80000</v>
      </c>
    </row>
    <row r="2683" spans="1:20" x14ac:dyDescent="0.3">
      <c r="A2683">
        <v>2682</v>
      </c>
      <c r="B2683" t="s">
        <v>9</v>
      </c>
      <c r="C2683">
        <v>316964.69</v>
      </c>
      <c r="D2683" t="s">
        <v>10</v>
      </c>
      <c r="E2683" t="s">
        <v>16</v>
      </c>
      <c r="F2683" t="s">
        <v>12</v>
      </c>
      <c r="G2683" t="s">
        <v>13</v>
      </c>
      <c r="H2683" t="s">
        <v>13</v>
      </c>
      <c r="I2683">
        <v>20</v>
      </c>
      <c r="J2683">
        <f>(moras__2[[#This Row],[EDAD]]-AVERAGE(I:I))/ _xlfn.STDEV.P(I:I)</f>
        <v>-1.5462021656972016</v>
      </c>
      <c r="K2683" t="str">
        <f>IF(ABS(moras__2[[#This Row],[Z-Score de edad]])&gt;1.96, "Atípico","Normal")</f>
        <v>Normal</v>
      </c>
      <c r="L2683">
        <f>(moras__2[[#This Row],[SALARIO]]-AVERAGE(C:C)) / _xlfn.STDEV.P(C:C)</f>
        <v>-0.41997863048378142</v>
      </c>
      <c r="M2683" t="str">
        <f>IF(ABS(moras__2[[#This Row],[Z-Score de salario]])&gt;1.96, "Atípico", "Normal")</f>
        <v>Normal</v>
      </c>
      <c r="N2683" s="5">
        <f t="shared" si="123"/>
        <v>316964.69</v>
      </c>
      <c r="O2683" s="5">
        <f t="shared" si="124"/>
        <v>20</v>
      </c>
      <c r="P2683" s="5" t="str">
        <f t="shared" si="125"/>
        <v>ASALARIADO</v>
      </c>
      <c r="Q2683" s="5" t="e">
        <f ca="1">IF($H2683="SI", $O2683, _xludf.NA())</f>
        <v>#NAME?</v>
      </c>
      <c r="R2683" s="5">
        <f>IF($H2683="NO",$O2683, _xludf.NA())</f>
        <v>20</v>
      </c>
      <c r="S2683" s="5" t="e">
        <f ca="1">IF($H2683="SI",$N2683, _xludf.NA())</f>
        <v>#NAME?</v>
      </c>
      <c r="T2683" s="5">
        <f>IF($H2683="NO",$N2683, _xludf.NA())</f>
        <v>316964.69</v>
      </c>
    </row>
    <row r="2684" spans="1:20" x14ac:dyDescent="0.3">
      <c r="A2684">
        <v>2683</v>
      </c>
      <c r="B2684" t="s">
        <v>15</v>
      </c>
      <c r="C2684">
        <v>370500</v>
      </c>
      <c r="D2684" t="s">
        <v>10</v>
      </c>
      <c r="E2684" t="s">
        <v>16</v>
      </c>
      <c r="F2684" t="s">
        <v>12</v>
      </c>
      <c r="G2684" t="s">
        <v>13</v>
      </c>
      <c r="H2684" t="s">
        <v>13</v>
      </c>
      <c r="I2684">
        <v>28</v>
      </c>
      <c r="J2684">
        <f>(moras__2[[#This Row],[EDAD]]-AVERAGE(I:I))/ _xlfn.STDEV.P(I:I)</f>
        <v>-0.98154302243891756</v>
      </c>
      <c r="K2684" t="str">
        <f>IF(ABS(moras__2[[#This Row],[Z-Score de edad]])&gt;1.96, "Atípico","Normal")</f>
        <v>Normal</v>
      </c>
      <c r="L2684">
        <f>(moras__2[[#This Row],[SALARIO]]-AVERAGE(C:C)) / _xlfn.STDEV.P(C:C)</f>
        <v>-0.35396074157129948</v>
      </c>
      <c r="M2684" t="str">
        <f>IF(ABS(moras__2[[#This Row],[Z-Score de salario]])&gt;1.96, "Atípico", "Normal")</f>
        <v>Normal</v>
      </c>
      <c r="N2684" s="5">
        <f t="shared" si="123"/>
        <v>370500</v>
      </c>
      <c r="O2684" s="5">
        <f t="shared" si="124"/>
        <v>28</v>
      </c>
      <c r="P2684" s="5" t="str">
        <f t="shared" si="125"/>
        <v>ASALARIADO</v>
      </c>
      <c r="Q2684" s="5" t="e">
        <f ca="1">IF($H2684="SI", $O2684, _xludf.NA())</f>
        <v>#NAME?</v>
      </c>
      <c r="R2684" s="5">
        <f>IF($H2684="NO",$O2684, _xludf.NA())</f>
        <v>28</v>
      </c>
      <c r="S2684" s="5" t="e">
        <f ca="1">IF($H2684="SI",$N2684, _xludf.NA())</f>
        <v>#NAME?</v>
      </c>
      <c r="T2684" s="5">
        <f>IF($H2684="NO",$N2684, _xludf.NA())</f>
        <v>370500</v>
      </c>
    </row>
    <row r="2685" spans="1:20" x14ac:dyDescent="0.3">
      <c r="A2685">
        <v>2684</v>
      </c>
      <c r="B2685" t="s">
        <v>9</v>
      </c>
      <c r="C2685">
        <v>1081709.6000000001</v>
      </c>
      <c r="D2685" t="s">
        <v>10</v>
      </c>
      <c r="E2685" t="s">
        <v>11</v>
      </c>
      <c r="F2685" t="s">
        <v>12</v>
      </c>
      <c r="G2685" t="s">
        <v>13</v>
      </c>
      <c r="H2685" t="s">
        <v>13</v>
      </c>
      <c r="I2685">
        <v>59</v>
      </c>
      <c r="J2685">
        <f>(moras__2[[#This Row],[EDAD]]-AVERAGE(I:I))/ _xlfn.STDEV.P(I:I)</f>
        <v>1.2065111576869334</v>
      </c>
      <c r="K2685" t="str">
        <f>IF(ABS(moras__2[[#This Row],[Z-Score de edad]])&gt;1.96, "Atípico","Normal")</f>
        <v>Normal</v>
      </c>
      <c r="L2685">
        <f>(moras__2[[#This Row],[SALARIO]]-AVERAGE(C:C)) / _xlfn.STDEV.P(C:C)</f>
        <v>0.52307828867417261</v>
      </c>
      <c r="M2685" t="str">
        <f>IF(ABS(moras__2[[#This Row],[Z-Score de salario]])&gt;1.96, "Atípico", "Normal")</f>
        <v>Normal</v>
      </c>
      <c r="N2685" s="5">
        <f t="shared" si="123"/>
        <v>1081709.6000000001</v>
      </c>
      <c r="O2685" s="5">
        <f t="shared" si="124"/>
        <v>59</v>
      </c>
      <c r="P2685" s="5" t="str">
        <f t="shared" si="125"/>
        <v>ASALARIADO</v>
      </c>
      <c r="Q2685" s="5" t="e">
        <f ca="1">IF($H2685="SI", $O2685, _xludf.NA())</f>
        <v>#NAME?</v>
      </c>
      <c r="R2685" s="5">
        <f>IF($H2685="NO",$O2685, _xludf.NA())</f>
        <v>59</v>
      </c>
      <c r="S2685" s="5" t="e">
        <f ca="1">IF($H2685="SI",$N2685, _xludf.NA())</f>
        <v>#NAME?</v>
      </c>
      <c r="T2685" s="5">
        <f>IF($H2685="NO",$N2685, _xludf.NA())</f>
        <v>1081709.6000000001</v>
      </c>
    </row>
    <row r="2686" spans="1:20" x14ac:dyDescent="0.3">
      <c r="A2686">
        <v>2685</v>
      </c>
      <c r="B2686" t="s">
        <v>15</v>
      </c>
      <c r="C2686">
        <v>698426.7</v>
      </c>
      <c r="D2686" t="s">
        <v>10</v>
      </c>
      <c r="E2686" t="s">
        <v>11</v>
      </c>
      <c r="F2686" t="s">
        <v>12</v>
      </c>
      <c r="G2686" t="s">
        <v>13</v>
      </c>
      <c r="H2686" t="s">
        <v>13</v>
      </c>
      <c r="I2686">
        <v>35</v>
      </c>
      <c r="J2686">
        <f>(moras__2[[#This Row],[EDAD]]-AVERAGE(I:I))/ _xlfn.STDEV.P(I:I)</f>
        <v>-0.48746627208791893</v>
      </c>
      <c r="K2686" t="str">
        <f>IF(ABS(moras__2[[#This Row],[Z-Score de edad]])&gt;1.96, "Atípico","Normal")</f>
        <v>Normal</v>
      </c>
      <c r="L2686">
        <f>(moras__2[[#This Row],[SALARIO]]-AVERAGE(C:C)) / _xlfn.STDEV.P(C:C)</f>
        <v>5.0427099874594643E-2</v>
      </c>
      <c r="M2686" t="str">
        <f>IF(ABS(moras__2[[#This Row],[Z-Score de salario]])&gt;1.96, "Atípico", "Normal")</f>
        <v>Normal</v>
      </c>
      <c r="N2686" s="5">
        <f t="shared" si="123"/>
        <v>698426.7</v>
      </c>
      <c r="O2686" s="5">
        <f t="shared" si="124"/>
        <v>35</v>
      </c>
      <c r="P2686" s="5" t="str">
        <f t="shared" si="125"/>
        <v>ASALARIADO</v>
      </c>
      <c r="Q2686" s="5" t="e">
        <f ca="1">IF($H2686="SI", $O2686, _xludf.NA())</f>
        <v>#NAME?</v>
      </c>
      <c r="R2686" s="5">
        <f>IF($H2686="NO",$O2686, _xludf.NA())</f>
        <v>35</v>
      </c>
      <c r="S2686" s="5" t="e">
        <f ca="1">IF($H2686="SI",$N2686, _xludf.NA())</f>
        <v>#NAME?</v>
      </c>
      <c r="T2686" s="5">
        <f>IF($H2686="NO",$N2686, _xludf.NA())</f>
        <v>698426.7</v>
      </c>
    </row>
    <row r="2687" spans="1:20" x14ac:dyDescent="0.3">
      <c r="A2687">
        <v>2686</v>
      </c>
      <c r="B2687" t="s">
        <v>9</v>
      </c>
      <c r="C2687">
        <v>431290</v>
      </c>
      <c r="D2687" t="s">
        <v>10</v>
      </c>
      <c r="E2687" t="s">
        <v>16</v>
      </c>
      <c r="F2687" t="s">
        <v>12</v>
      </c>
      <c r="G2687" t="s">
        <v>13</v>
      </c>
      <c r="H2687" t="s">
        <v>13</v>
      </c>
      <c r="I2687">
        <v>60</v>
      </c>
      <c r="J2687">
        <f>(moras__2[[#This Row],[EDAD]]-AVERAGE(I:I))/ _xlfn.STDEV.P(I:I)</f>
        <v>1.2770935505942189</v>
      </c>
      <c r="K2687" t="str">
        <f>IF(ABS(moras__2[[#This Row],[Z-Score de edad]])&gt;1.96, "Atípico","Normal")</f>
        <v>Normal</v>
      </c>
      <c r="L2687">
        <f>(moras__2[[#This Row],[SALARIO]]-AVERAGE(C:C)) / _xlfn.STDEV.P(C:C)</f>
        <v>-0.27899662037745981</v>
      </c>
      <c r="M2687" t="str">
        <f>IF(ABS(moras__2[[#This Row],[Z-Score de salario]])&gt;1.96, "Atípico", "Normal")</f>
        <v>Normal</v>
      </c>
      <c r="N2687" s="5">
        <f t="shared" si="123"/>
        <v>431290</v>
      </c>
      <c r="O2687" s="5">
        <f t="shared" si="124"/>
        <v>60</v>
      </c>
      <c r="P2687" s="5" t="str">
        <f t="shared" si="125"/>
        <v>ASALARIADO</v>
      </c>
      <c r="Q2687" s="5" t="e">
        <f ca="1">IF($H2687="SI", $O2687, _xludf.NA())</f>
        <v>#NAME?</v>
      </c>
      <c r="R2687" s="5">
        <f>IF($H2687="NO",$O2687, _xludf.NA())</f>
        <v>60</v>
      </c>
      <c r="S2687" s="5" t="e">
        <f ca="1">IF($H2687="SI",$N2687, _xludf.NA())</f>
        <v>#NAME?</v>
      </c>
      <c r="T2687" s="5">
        <f>IF($H2687="NO",$N2687, _xludf.NA())</f>
        <v>431290</v>
      </c>
    </row>
    <row r="2688" spans="1:20" x14ac:dyDescent="0.3">
      <c r="A2688">
        <v>2687</v>
      </c>
      <c r="B2688" t="s">
        <v>9</v>
      </c>
      <c r="C2688">
        <v>297045</v>
      </c>
      <c r="D2688" t="s">
        <v>17</v>
      </c>
      <c r="E2688" t="s">
        <v>16</v>
      </c>
      <c r="F2688" t="s">
        <v>12</v>
      </c>
      <c r="G2688" t="s">
        <v>13</v>
      </c>
      <c r="H2688" t="s">
        <v>13</v>
      </c>
      <c r="I2688">
        <v>51</v>
      </c>
      <c r="J2688">
        <f>(moras__2[[#This Row],[EDAD]]-AVERAGE(I:I))/ _xlfn.STDEV.P(I:I)</f>
        <v>0.64185201442864925</v>
      </c>
      <c r="K2688" t="str">
        <f>IF(ABS(moras__2[[#This Row],[Z-Score de edad]])&gt;1.96, "Atípico","Normal")</f>
        <v>Normal</v>
      </c>
      <c r="L2688">
        <f>(moras__2[[#This Row],[SALARIO]]-AVERAGE(C:C)) / _xlfn.STDEV.P(C:C)</f>
        <v>-0.44454290183274864</v>
      </c>
      <c r="M2688" t="str">
        <f>IF(ABS(moras__2[[#This Row],[Z-Score de salario]])&gt;1.96, "Atípico", "Normal")</f>
        <v>Normal</v>
      </c>
      <c r="N2688" s="5">
        <f t="shared" si="123"/>
        <v>297045</v>
      </c>
      <c r="O2688" s="5">
        <f t="shared" si="124"/>
        <v>51</v>
      </c>
      <c r="P2688" s="5" t="str">
        <f t="shared" si="125"/>
        <v>ASEGURADO VOLUNTARIO</v>
      </c>
      <c r="Q2688" s="5" t="e">
        <f ca="1">IF($H2688="SI", $O2688, _xludf.NA())</f>
        <v>#NAME?</v>
      </c>
      <c r="R2688" s="5">
        <f>IF($H2688="NO",$O2688, _xludf.NA())</f>
        <v>51</v>
      </c>
      <c r="S2688" s="5" t="e">
        <f ca="1">IF($H2688="SI",$N2688, _xludf.NA())</f>
        <v>#NAME?</v>
      </c>
      <c r="T2688" s="5">
        <f>IF($H2688="NO",$N2688, _xludf.NA())</f>
        <v>297045</v>
      </c>
    </row>
    <row r="2689" spans="1:20" x14ac:dyDescent="0.3">
      <c r="A2689">
        <v>2688</v>
      </c>
      <c r="B2689" t="s">
        <v>9</v>
      </c>
      <c r="C2689">
        <v>610312</v>
      </c>
      <c r="D2689" t="s">
        <v>10</v>
      </c>
      <c r="E2689" t="s">
        <v>16</v>
      </c>
      <c r="F2689" t="s">
        <v>12</v>
      </c>
      <c r="G2689" t="s">
        <v>13</v>
      </c>
      <c r="H2689" t="s">
        <v>13</v>
      </c>
      <c r="I2689">
        <v>33</v>
      </c>
      <c r="J2689">
        <f>(moras__2[[#This Row],[EDAD]]-AVERAGE(I:I))/ _xlfn.STDEV.P(I:I)</f>
        <v>-0.62863105790248996</v>
      </c>
      <c r="K2689" t="str">
        <f>IF(ABS(moras__2[[#This Row],[Z-Score de edad]])&gt;1.96, "Atípico","Normal")</f>
        <v>Normal</v>
      </c>
      <c r="L2689">
        <f>(moras__2[[#This Row],[SALARIO]]-AVERAGE(C:C)) / _xlfn.STDEV.P(C:C)</f>
        <v>-5.8232894363912054E-2</v>
      </c>
      <c r="M2689" t="str">
        <f>IF(ABS(moras__2[[#This Row],[Z-Score de salario]])&gt;1.96, "Atípico", "Normal")</f>
        <v>Normal</v>
      </c>
      <c r="N2689" s="5">
        <f t="shared" si="123"/>
        <v>610312</v>
      </c>
      <c r="O2689" s="5">
        <f t="shared" si="124"/>
        <v>33</v>
      </c>
      <c r="P2689" s="5" t="str">
        <f t="shared" si="125"/>
        <v>ASALARIADO</v>
      </c>
      <c r="Q2689" s="5" t="e">
        <f ca="1">IF($H2689="SI", $O2689, _xludf.NA())</f>
        <v>#NAME?</v>
      </c>
      <c r="R2689" s="5">
        <f>IF($H2689="NO",$O2689, _xludf.NA())</f>
        <v>33</v>
      </c>
      <c r="S2689" s="5" t="e">
        <f ca="1">IF($H2689="SI",$N2689, _xludf.NA())</f>
        <v>#NAME?</v>
      </c>
      <c r="T2689" s="5">
        <f>IF($H2689="NO",$N2689, _xludf.NA())</f>
        <v>610312</v>
      </c>
    </row>
    <row r="2690" spans="1:20" x14ac:dyDescent="0.3">
      <c r="A2690">
        <v>2689</v>
      </c>
      <c r="B2690" t="s">
        <v>15</v>
      </c>
      <c r="C2690">
        <v>550022</v>
      </c>
      <c r="D2690" t="s">
        <v>10</v>
      </c>
      <c r="E2690" t="s">
        <v>16</v>
      </c>
      <c r="F2690" t="s">
        <v>12</v>
      </c>
      <c r="G2690" t="s">
        <v>12</v>
      </c>
      <c r="H2690" t="s">
        <v>13</v>
      </c>
      <c r="I2690">
        <v>29</v>
      </c>
      <c r="J2690">
        <f>(moras__2[[#This Row],[EDAD]]-AVERAGE(I:I))/ _xlfn.STDEV.P(I:I)</f>
        <v>-0.91096062953163204</v>
      </c>
      <c r="K2690" t="str">
        <f>IF(ABS(moras__2[[#This Row],[Z-Score de edad]])&gt;1.96, "Atípico","Normal")</f>
        <v>Normal</v>
      </c>
      <c r="L2690">
        <f>(moras__2[[#This Row],[SALARIO]]-AVERAGE(C:C)) / _xlfn.STDEV.P(C:C)</f>
        <v>-0.13258043288631038</v>
      </c>
      <c r="M2690" t="str">
        <f>IF(ABS(moras__2[[#This Row],[Z-Score de salario]])&gt;1.96, "Atípico", "Normal")</f>
        <v>Normal</v>
      </c>
      <c r="N2690" s="5">
        <f t="shared" si="123"/>
        <v>550022</v>
      </c>
      <c r="O2690" s="5">
        <f t="shared" si="124"/>
        <v>29</v>
      </c>
      <c r="P2690" s="5" t="str">
        <f t="shared" si="125"/>
        <v>ASALARIADO</v>
      </c>
      <c r="Q2690" s="5" t="e">
        <f ca="1">IF($H2690="SI", $O2690, _xludf.NA())</f>
        <v>#NAME?</v>
      </c>
      <c r="R2690" s="5">
        <f>IF($H2690="NO",$O2690, _xludf.NA())</f>
        <v>29</v>
      </c>
      <c r="S2690" s="5" t="e">
        <f ca="1">IF($H2690="SI",$N2690, _xludf.NA())</f>
        <v>#NAME?</v>
      </c>
      <c r="T2690" s="5">
        <f>IF($H2690="NO",$N2690, _xludf.NA())</f>
        <v>550022</v>
      </c>
    </row>
    <row r="2691" spans="1:20" x14ac:dyDescent="0.3">
      <c r="A2691">
        <v>2690</v>
      </c>
      <c r="B2691" t="s">
        <v>15</v>
      </c>
      <c r="C2691">
        <v>1264065</v>
      </c>
      <c r="D2691" t="s">
        <v>10</v>
      </c>
      <c r="E2691" t="s">
        <v>11</v>
      </c>
      <c r="F2691" t="s">
        <v>12</v>
      </c>
      <c r="G2691" t="s">
        <v>13</v>
      </c>
      <c r="H2691" t="s">
        <v>13</v>
      </c>
      <c r="I2691">
        <v>49</v>
      </c>
      <c r="J2691">
        <f>(moras__2[[#This Row],[EDAD]]-AVERAGE(I:I))/ _xlfn.STDEV.P(I:I)</f>
        <v>0.50068722861407822</v>
      </c>
      <c r="K2691" t="str">
        <f>IF(ABS(moras__2[[#This Row],[Z-Score de edad]])&gt;1.96, "Atípico","Normal")</f>
        <v>Normal</v>
      </c>
      <c r="L2691">
        <f>(moras__2[[#This Row],[SALARIO]]-AVERAGE(C:C)) / _xlfn.STDEV.P(C:C)</f>
        <v>0.74795264804168549</v>
      </c>
      <c r="M2691" t="str">
        <f>IF(ABS(moras__2[[#This Row],[Z-Score de salario]])&gt;1.96, "Atípico", "Normal")</f>
        <v>Normal</v>
      </c>
      <c r="N2691" s="5">
        <f t="shared" ref="N2691:N2754" si="126">IF(ISBLANK(C2691),  MEDIAN($C$2:$C$5001), C2691)</f>
        <v>1264065</v>
      </c>
      <c r="O2691" s="5">
        <f t="shared" ref="O2691:O2754" si="127">IF(ISBLANK(I2691), MEDIAN($I$2:$I$5001), I2691)</f>
        <v>49</v>
      </c>
      <c r="P2691" s="5" t="str">
        <f t="shared" ref="P2691:P2754" si="128">IF(ISBLANK(D2691), "ASALARIADO", D2691)</f>
        <v>ASALARIADO</v>
      </c>
      <c r="Q2691" s="5" t="e">
        <f ca="1">IF($H2691="SI", $O2691, _xludf.NA())</f>
        <v>#NAME?</v>
      </c>
      <c r="R2691" s="5">
        <f>IF($H2691="NO",$O2691, _xludf.NA())</f>
        <v>49</v>
      </c>
      <c r="S2691" s="5" t="e">
        <f ca="1">IF($H2691="SI",$N2691, _xludf.NA())</f>
        <v>#NAME?</v>
      </c>
      <c r="T2691" s="5">
        <f>IF($H2691="NO",$N2691, _xludf.NA())</f>
        <v>1264065</v>
      </c>
    </row>
    <row r="2692" spans="1:20" x14ac:dyDescent="0.3">
      <c r="A2692">
        <v>2691</v>
      </c>
      <c r="B2692" t="s">
        <v>15</v>
      </c>
      <c r="C2692">
        <v>911982.5</v>
      </c>
      <c r="D2692" t="s">
        <v>10</v>
      </c>
      <c r="E2692" t="s">
        <v>11</v>
      </c>
      <c r="F2692" t="s">
        <v>12</v>
      </c>
      <c r="G2692" t="s">
        <v>13</v>
      </c>
      <c r="H2692" t="s">
        <v>13</v>
      </c>
      <c r="I2692">
        <v>29</v>
      </c>
      <c r="J2692">
        <f>(moras__2[[#This Row],[EDAD]]-AVERAGE(I:I))/ _xlfn.STDEV.P(I:I)</f>
        <v>-0.91096062953163204</v>
      </c>
      <c r="K2692" t="str">
        <f>IF(ABS(moras__2[[#This Row],[Z-Score de edad]])&gt;1.96, "Atípico","Normal")</f>
        <v>Normal</v>
      </c>
      <c r="L2692">
        <f>(moras__2[[#This Row],[SALARIO]]-AVERAGE(C:C)) / _xlfn.STDEV.P(C:C)</f>
        <v>0.31377671120618522</v>
      </c>
      <c r="M2692" t="str">
        <f>IF(ABS(moras__2[[#This Row],[Z-Score de salario]])&gt;1.96, "Atípico", "Normal")</f>
        <v>Normal</v>
      </c>
      <c r="N2692" s="5">
        <f t="shared" si="126"/>
        <v>911982.5</v>
      </c>
      <c r="O2692" s="5">
        <f t="shared" si="127"/>
        <v>29</v>
      </c>
      <c r="P2692" s="5" t="str">
        <f t="shared" si="128"/>
        <v>ASALARIADO</v>
      </c>
      <c r="Q2692" s="5" t="e">
        <f ca="1">IF($H2692="SI", $O2692, _xludf.NA())</f>
        <v>#NAME?</v>
      </c>
      <c r="R2692" s="5">
        <f>IF($H2692="NO",$O2692, _xludf.NA())</f>
        <v>29</v>
      </c>
      <c r="S2692" s="5" t="e">
        <f ca="1">IF($H2692="SI",$N2692, _xludf.NA())</f>
        <v>#NAME?</v>
      </c>
      <c r="T2692" s="5">
        <f>IF($H2692="NO",$N2692, _xludf.NA())</f>
        <v>911982.5</v>
      </c>
    </row>
    <row r="2693" spans="1:20" x14ac:dyDescent="0.3">
      <c r="A2693">
        <v>2692</v>
      </c>
      <c r="B2693" t="s">
        <v>9</v>
      </c>
      <c r="C2693">
        <v>40800</v>
      </c>
      <c r="D2693" t="s">
        <v>10</v>
      </c>
      <c r="E2693" t="s">
        <v>16</v>
      </c>
      <c r="F2693" t="s">
        <v>12</v>
      </c>
      <c r="G2693" t="s">
        <v>13</v>
      </c>
      <c r="H2693" t="s">
        <v>13</v>
      </c>
      <c r="I2693">
        <v>25</v>
      </c>
      <c r="J2693">
        <f>(moras__2[[#This Row],[EDAD]]-AVERAGE(I:I))/ _xlfn.STDEV.P(I:I)</f>
        <v>-1.193290201160774</v>
      </c>
      <c r="K2693" t="str">
        <f>IF(ABS(moras__2[[#This Row],[Z-Score de edad]])&gt;1.96, "Atípico","Normal")</f>
        <v>Normal</v>
      </c>
      <c r="L2693">
        <f>(moras__2[[#This Row],[SALARIO]]-AVERAGE(C:C)) / _xlfn.STDEV.P(C:C)</f>
        <v>-0.76053535511972759</v>
      </c>
      <c r="M2693" t="str">
        <f>IF(ABS(moras__2[[#This Row],[Z-Score de salario]])&gt;1.96, "Atípico", "Normal")</f>
        <v>Normal</v>
      </c>
      <c r="N2693" s="5">
        <f t="shared" si="126"/>
        <v>40800</v>
      </c>
      <c r="O2693" s="5">
        <f t="shared" si="127"/>
        <v>25</v>
      </c>
      <c r="P2693" s="5" t="str">
        <f t="shared" si="128"/>
        <v>ASALARIADO</v>
      </c>
      <c r="Q2693" s="5" t="e">
        <f ca="1">IF($H2693="SI", $O2693, _xludf.NA())</f>
        <v>#NAME?</v>
      </c>
      <c r="R2693" s="5">
        <f>IF($H2693="NO",$O2693, _xludf.NA())</f>
        <v>25</v>
      </c>
      <c r="S2693" s="5" t="e">
        <f ca="1">IF($H2693="SI",$N2693, _xludf.NA())</f>
        <v>#NAME?</v>
      </c>
      <c r="T2693" s="5">
        <f>IF($H2693="NO",$N2693, _xludf.NA())</f>
        <v>40800</v>
      </c>
    </row>
    <row r="2694" spans="1:20" x14ac:dyDescent="0.3">
      <c r="A2694">
        <v>2693</v>
      </c>
      <c r="B2694" t="s">
        <v>9</v>
      </c>
      <c r="C2694">
        <v>278030</v>
      </c>
      <c r="D2694" t="s">
        <v>19</v>
      </c>
      <c r="E2694" t="s">
        <v>16</v>
      </c>
      <c r="F2694" t="s">
        <v>12</v>
      </c>
      <c r="G2694" t="s">
        <v>13</v>
      </c>
      <c r="H2694" t="s">
        <v>13</v>
      </c>
      <c r="I2694">
        <v>35</v>
      </c>
      <c r="J2694">
        <f>(moras__2[[#This Row],[EDAD]]-AVERAGE(I:I))/ _xlfn.STDEV.P(I:I)</f>
        <v>-0.48746627208791893</v>
      </c>
      <c r="K2694" t="str">
        <f>IF(ABS(moras__2[[#This Row],[Z-Score de edad]])&gt;1.96, "Atípico","Normal")</f>
        <v>Normal</v>
      </c>
      <c r="L2694">
        <f>(moras__2[[#This Row],[SALARIO]]-AVERAGE(C:C)) / _xlfn.STDEV.P(C:C)</f>
        <v>-0.46799154082766331</v>
      </c>
      <c r="M2694" t="str">
        <f>IF(ABS(moras__2[[#This Row],[Z-Score de salario]])&gt;1.96, "Atípico", "Normal")</f>
        <v>Normal</v>
      </c>
      <c r="N2694" s="5">
        <f t="shared" si="126"/>
        <v>278030</v>
      </c>
      <c r="O2694" s="5">
        <f t="shared" si="127"/>
        <v>35</v>
      </c>
      <c r="P2694" s="5" t="str">
        <f t="shared" si="128"/>
        <v>CONVENIOS ESPECIALES DE TRABAJADORES INDEPENDIENTES</v>
      </c>
      <c r="Q2694" s="5" t="e">
        <f ca="1">IF($H2694="SI", $O2694, _xludf.NA())</f>
        <v>#NAME?</v>
      </c>
      <c r="R2694" s="5">
        <f>IF($H2694="NO",$O2694, _xludf.NA())</f>
        <v>35</v>
      </c>
      <c r="S2694" s="5" t="e">
        <f ca="1">IF($H2694="SI",$N2694, _xludf.NA())</f>
        <v>#NAME?</v>
      </c>
      <c r="T2694" s="5">
        <f>IF($H2694="NO",$N2694, _xludf.NA())</f>
        <v>278030</v>
      </c>
    </row>
    <row r="2695" spans="1:20" x14ac:dyDescent="0.3">
      <c r="A2695">
        <v>2694</v>
      </c>
      <c r="B2695" t="s">
        <v>15</v>
      </c>
      <c r="C2695">
        <v>439474</v>
      </c>
      <c r="D2695" t="s">
        <v>10</v>
      </c>
      <c r="E2695" t="s">
        <v>11</v>
      </c>
      <c r="F2695" t="s">
        <v>12</v>
      </c>
      <c r="G2695" t="s">
        <v>13</v>
      </c>
      <c r="H2695" t="s">
        <v>12</v>
      </c>
      <c r="I2695">
        <v>57</v>
      </c>
      <c r="J2695">
        <f>(moras__2[[#This Row],[EDAD]]-AVERAGE(I:I))/ _xlfn.STDEV.P(I:I)</f>
        <v>1.0653463718723624</v>
      </c>
      <c r="K2695" t="str">
        <f>IF(ABS(moras__2[[#This Row],[Z-Score de edad]])&gt;1.96, "Atípico","Normal")</f>
        <v>Normal</v>
      </c>
      <c r="L2695">
        <f>(moras__2[[#This Row],[SALARIO]]-AVERAGE(C:C)) / _xlfn.STDEV.P(C:C)</f>
        <v>-0.26890439521130777</v>
      </c>
      <c r="M2695" t="str">
        <f>IF(ABS(moras__2[[#This Row],[Z-Score de salario]])&gt;1.96, "Atípico", "Normal")</f>
        <v>Normal</v>
      </c>
      <c r="N2695" s="5">
        <f t="shared" si="126"/>
        <v>439474</v>
      </c>
      <c r="O2695" s="5">
        <f t="shared" si="127"/>
        <v>57</v>
      </c>
      <c r="P2695" s="5" t="str">
        <f t="shared" si="128"/>
        <v>ASALARIADO</v>
      </c>
      <c r="Q2695" s="5">
        <f>IF($H2695="SI", $O2695, _xludf.NA())</f>
        <v>57</v>
      </c>
      <c r="R2695" s="5" t="e">
        <f ca="1">IF($H2695="NO",$O2695, _xludf.NA())</f>
        <v>#NAME?</v>
      </c>
      <c r="S2695" s="5">
        <f>IF($H2695="SI",$N2695, _xludf.NA())</f>
        <v>439474</v>
      </c>
      <c r="T2695" s="5" t="e">
        <f ca="1">IF($H2695="NO",$N2695, _xludf.NA())</f>
        <v>#NAME?</v>
      </c>
    </row>
    <row r="2696" spans="1:20" x14ac:dyDescent="0.3">
      <c r="A2696">
        <v>2695</v>
      </c>
      <c r="B2696" t="s">
        <v>9</v>
      </c>
      <c r="C2696">
        <v>3500000</v>
      </c>
      <c r="D2696" t="s">
        <v>10</v>
      </c>
      <c r="E2696" t="s">
        <v>16</v>
      </c>
      <c r="F2696" t="s">
        <v>12</v>
      </c>
      <c r="G2696" t="s">
        <v>13</v>
      </c>
      <c r="H2696" t="s">
        <v>13</v>
      </c>
      <c r="I2696">
        <v>60</v>
      </c>
      <c r="J2696">
        <f>(moras__2[[#This Row],[EDAD]]-AVERAGE(I:I))/ _xlfn.STDEV.P(I:I)</f>
        <v>1.2770935505942189</v>
      </c>
      <c r="K2696" t="str">
        <f>IF(ABS(moras__2[[#This Row],[Z-Score de edad]])&gt;1.96, "Atípico","Normal")</f>
        <v>Normal</v>
      </c>
      <c r="L2696">
        <f>(moras__2[[#This Row],[SALARIO]]-AVERAGE(C:C)) / _xlfn.STDEV.P(C:C)</f>
        <v>3.5052301989801284</v>
      </c>
      <c r="M2696" t="str">
        <f>IF(ABS(moras__2[[#This Row],[Z-Score de salario]])&gt;1.96, "Atípico", "Normal")</f>
        <v>Atípico</v>
      </c>
      <c r="N2696" s="5">
        <f t="shared" si="126"/>
        <v>3500000</v>
      </c>
      <c r="O2696" s="5">
        <f t="shared" si="127"/>
        <v>60</v>
      </c>
      <c r="P2696" s="5" t="str">
        <f t="shared" si="128"/>
        <v>ASALARIADO</v>
      </c>
      <c r="Q2696" s="5" t="e">
        <f ca="1">IF($H2696="SI", $O2696, _xludf.NA())</f>
        <v>#NAME?</v>
      </c>
      <c r="R2696" s="5">
        <f>IF($H2696="NO",$O2696, _xludf.NA())</f>
        <v>60</v>
      </c>
      <c r="S2696" s="5" t="e">
        <f ca="1">IF($H2696="SI",$N2696, _xludf.NA())</f>
        <v>#NAME?</v>
      </c>
      <c r="T2696" s="5">
        <f>IF($H2696="NO",$N2696, _xludf.NA())</f>
        <v>3500000</v>
      </c>
    </row>
    <row r="2697" spans="1:20" x14ac:dyDescent="0.3">
      <c r="A2697">
        <v>2696</v>
      </c>
      <c r="B2697" t="s">
        <v>9</v>
      </c>
      <c r="C2697">
        <v>517500</v>
      </c>
      <c r="D2697" t="s">
        <v>10</v>
      </c>
      <c r="E2697" t="s">
        <v>16</v>
      </c>
      <c r="F2697" t="s">
        <v>12</v>
      </c>
      <c r="G2697" t="s">
        <v>13</v>
      </c>
      <c r="H2697" t="s">
        <v>13</v>
      </c>
      <c r="I2697">
        <v>31</v>
      </c>
      <c r="J2697">
        <f>(moras__2[[#This Row],[EDAD]]-AVERAGE(I:I))/ _xlfn.STDEV.P(I:I)</f>
        <v>-0.769795843717061</v>
      </c>
      <c r="K2697" t="str">
        <f>IF(ABS(moras__2[[#This Row],[Z-Score de edad]])&gt;1.96, "Atípico","Normal")</f>
        <v>Normal</v>
      </c>
      <c r="L2697">
        <f>(moras__2[[#This Row],[SALARIO]]-AVERAGE(C:C)) / _xlfn.STDEV.P(C:C)</f>
        <v>-0.17268543616754176</v>
      </c>
      <c r="M2697" t="str">
        <f>IF(ABS(moras__2[[#This Row],[Z-Score de salario]])&gt;1.96, "Atípico", "Normal")</f>
        <v>Normal</v>
      </c>
      <c r="N2697" s="5">
        <f t="shared" si="126"/>
        <v>517500</v>
      </c>
      <c r="O2697" s="5">
        <f t="shared" si="127"/>
        <v>31</v>
      </c>
      <c r="P2697" s="5" t="str">
        <f t="shared" si="128"/>
        <v>ASALARIADO</v>
      </c>
      <c r="Q2697" s="5" t="e">
        <f ca="1">IF($H2697="SI", $O2697, _xludf.NA())</f>
        <v>#NAME?</v>
      </c>
      <c r="R2697" s="5">
        <f>IF($H2697="NO",$O2697, _xludf.NA())</f>
        <v>31</v>
      </c>
      <c r="S2697" s="5" t="e">
        <f ca="1">IF($H2697="SI",$N2697, _xludf.NA())</f>
        <v>#NAME?</v>
      </c>
      <c r="T2697" s="5">
        <f>IF($H2697="NO",$N2697, _xludf.NA())</f>
        <v>517500</v>
      </c>
    </row>
    <row r="2698" spans="1:20" x14ac:dyDescent="0.3">
      <c r="A2698">
        <v>2697</v>
      </c>
      <c r="B2698" t="s">
        <v>15</v>
      </c>
      <c r="C2698">
        <v>376000</v>
      </c>
      <c r="D2698" t="s">
        <v>10</v>
      </c>
      <c r="E2698" t="s">
        <v>16</v>
      </c>
      <c r="F2698" t="s">
        <v>12</v>
      </c>
      <c r="G2698" t="s">
        <v>13</v>
      </c>
      <c r="H2698" t="s">
        <v>13</v>
      </c>
      <c r="I2698">
        <v>32</v>
      </c>
      <c r="J2698">
        <f>(moras__2[[#This Row],[EDAD]]-AVERAGE(I:I))/ _xlfn.STDEV.P(I:I)</f>
        <v>-0.69921345080977548</v>
      </c>
      <c r="K2698" t="str">
        <f>IF(ABS(moras__2[[#This Row],[Z-Score de edad]])&gt;1.96, "Atípico","Normal")</f>
        <v>Normal</v>
      </c>
      <c r="L2698">
        <f>(moras__2[[#This Row],[SALARIO]]-AVERAGE(C:C)) / _xlfn.STDEV.P(C:C)</f>
        <v>-0.34717833218544464</v>
      </c>
      <c r="M2698" t="str">
        <f>IF(ABS(moras__2[[#This Row],[Z-Score de salario]])&gt;1.96, "Atípico", "Normal")</f>
        <v>Normal</v>
      </c>
      <c r="N2698" s="5">
        <f t="shared" si="126"/>
        <v>376000</v>
      </c>
      <c r="O2698" s="5">
        <f t="shared" si="127"/>
        <v>32</v>
      </c>
      <c r="P2698" s="5" t="str">
        <f t="shared" si="128"/>
        <v>ASALARIADO</v>
      </c>
      <c r="Q2698" s="5" t="e">
        <f ca="1">IF($H2698="SI", $O2698, _xludf.NA())</f>
        <v>#NAME?</v>
      </c>
      <c r="R2698" s="5">
        <f>IF($H2698="NO",$O2698, _xludf.NA())</f>
        <v>32</v>
      </c>
      <c r="S2698" s="5" t="e">
        <f ca="1">IF($H2698="SI",$N2698, _xludf.NA())</f>
        <v>#NAME?</v>
      </c>
      <c r="T2698" s="5">
        <f>IF($H2698="NO",$N2698, _xludf.NA())</f>
        <v>376000</v>
      </c>
    </row>
    <row r="2699" spans="1:20" x14ac:dyDescent="0.3">
      <c r="A2699">
        <v>2698</v>
      </c>
      <c r="B2699" t="s">
        <v>9</v>
      </c>
      <c r="C2699">
        <v>297230</v>
      </c>
      <c r="D2699" t="s">
        <v>10</v>
      </c>
      <c r="E2699" t="s">
        <v>16</v>
      </c>
      <c r="F2699" t="s">
        <v>12</v>
      </c>
      <c r="G2699" t="s">
        <v>13</v>
      </c>
      <c r="H2699" t="s">
        <v>13</v>
      </c>
      <c r="I2699">
        <v>24</v>
      </c>
      <c r="J2699">
        <f>(moras__2[[#This Row],[EDAD]]-AVERAGE(I:I))/ _xlfn.STDEV.P(I:I)</f>
        <v>-1.2638725940680595</v>
      </c>
      <c r="K2699" t="str">
        <f>IF(ABS(moras__2[[#This Row],[Z-Score de edad]])&gt;1.96, "Atípico","Normal")</f>
        <v>Normal</v>
      </c>
      <c r="L2699">
        <f>(moras__2[[#This Row],[SALARIO]]-AVERAGE(C:C)) / _xlfn.STDEV.P(C:C)</f>
        <v>-0.44431476624431537</v>
      </c>
      <c r="M2699" t="str">
        <f>IF(ABS(moras__2[[#This Row],[Z-Score de salario]])&gt;1.96, "Atípico", "Normal")</f>
        <v>Normal</v>
      </c>
      <c r="N2699" s="5">
        <f t="shared" si="126"/>
        <v>297230</v>
      </c>
      <c r="O2699" s="5">
        <f t="shared" si="127"/>
        <v>24</v>
      </c>
      <c r="P2699" s="5" t="str">
        <f t="shared" si="128"/>
        <v>ASALARIADO</v>
      </c>
      <c r="Q2699" s="5" t="e">
        <f ca="1">IF($H2699="SI", $O2699, _xludf.NA())</f>
        <v>#NAME?</v>
      </c>
      <c r="R2699" s="5">
        <f>IF($H2699="NO",$O2699, _xludf.NA())</f>
        <v>24</v>
      </c>
      <c r="S2699" s="5" t="e">
        <f ca="1">IF($H2699="SI",$N2699, _xludf.NA())</f>
        <v>#NAME?</v>
      </c>
      <c r="T2699" s="5">
        <f>IF($H2699="NO",$N2699, _xludf.NA())</f>
        <v>297230</v>
      </c>
    </row>
    <row r="2700" spans="1:20" x14ac:dyDescent="0.3">
      <c r="A2700">
        <v>2699</v>
      </c>
      <c r="B2700" t="s">
        <v>15</v>
      </c>
      <c r="C2700">
        <v>300000</v>
      </c>
      <c r="D2700" t="s">
        <v>10</v>
      </c>
      <c r="E2700" t="s">
        <v>16</v>
      </c>
      <c r="F2700" t="s">
        <v>12</v>
      </c>
      <c r="G2700" t="s">
        <v>13</v>
      </c>
      <c r="H2700" t="s">
        <v>13</v>
      </c>
      <c r="I2700">
        <v>32</v>
      </c>
      <c r="J2700">
        <f>(moras__2[[#This Row],[EDAD]]-AVERAGE(I:I))/ _xlfn.STDEV.P(I:I)</f>
        <v>-0.69921345080977548</v>
      </c>
      <c r="K2700" t="str">
        <f>IF(ABS(moras__2[[#This Row],[Z-Score de edad]])&gt;1.96, "Atípico","Normal")</f>
        <v>Normal</v>
      </c>
      <c r="L2700">
        <f>(moras__2[[#This Row],[SALARIO]]-AVERAGE(C:C)) / _xlfn.STDEV.P(C:C)</f>
        <v>-0.44089889824453027</v>
      </c>
      <c r="M2700" t="str">
        <f>IF(ABS(moras__2[[#This Row],[Z-Score de salario]])&gt;1.96, "Atípico", "Normal")</f>
        <v>Normal</v>
      </c>
      <c r="N2700" s="5">
        <f t="shared" si="126"/>
        <v>300000</v>
      </c>
      <c r="O2700" s="5">
        <f t="shared" si="127"/>
        <v>32</v>
      </c>
      <c r="P2700" s="5" t="str">
        <f t="shared" si="128"/>
        <v>ASALARIADO</v>
      </c>
      <c r="Q2700" s="5" t="e">
        <f ca="1">IF($H2700="SI", $O2700, _xludf.NA())</f>
        <v>#NAME?</v>
      </c>
      <c r="R2700" s="5">
        <f>IF($H2700="NO",$O2700, _xludf.NA())</f>
        <v>32</v>
      </c>
      <c r="S2700" s="5" t="e">
        <f ca="1">IF($H2700="SI",$N2700, _xludf.NA())</f>
        <v>#NAME?</v>
      </c>
      <c r="T2700" s="5">
        <f>IF($H2700="NO",$N2700, _xludf.NA())</f>
        <v>300000</v>
      </c>
    </row>
    <row r="2701" spans="1:20" x14ac:dyDescent="0.3">
      <c r="A2701">
        <v>2700</v>
      </c>
      <c r="B2701" t="s">
        <v>15</v>
      </c>
      <c r="C2701">
        <v>430103.9</v>
      </c>
      <c r="D2701" t="s">
        <v>10</v>
      </c>
      <c r="E2701" t="s">
        <v>16</v>
      </c>
      <c r="F2701" t="s">
        <v>12</v>
      </c>
      <c r="G2701" t="s">
        <v>13</v>
      </c>
      <c r="H2701" t="s">
        <v>13</v>
      </c>
      <c r="I2701">
        <v>22</v>
      </c>
      <c r="J2701">
        <f>(moras__2[[#This Row],[EDAD]]-AVERAGE(I:I))/ _xlfn.STDEV.P(I:I)</f>
        <v>-1.4050373798826306</v>
      </c>
      <c r="K2701" t="str">
        <f>IF(ABS(moras__2[[#This Row],[Z-Score de edad]])&gt;1.96, "Atípico","Normal")</f>
        <v>Normal</v>
      </c>
      <c r="L2701">
        <f>(moras__2[[#This Row],[SALARIO]]-AVERAGE(C:C)) / _xlfn.STDEV.P(C:C)</f>
        <v>-0.28045927779065294</v>
      </c>
      <c r="M2701" t="str">
        <f>IF(ABS(moras__2[[#This Row],[Z-Score de salario]])&gt;1.96, "Atípico", "Normal")</f>
        <v>Normal</v>
      </c>
      <c r="N2701" s="5">
        <f t="shared" si="126"/>
        <v>430103.9</v>
      </c>
      <c r="O2701" s="5">
        <f t="shared" si="127"/>
        <v>22</v>
      </c>
      <c r="P2701" s="5" t="str">
        <f t="shared" si="128"/>
        <v>ASALARIADO</v>
      </c>
      <c r="Q2701" s="5" t="e">
        <f ca="1">IF($H2701="SI", $O2701, _xludf.NA())</f>
        <v>#NAME?</v>
      </c>
      <c r="R2701" s="5">
        <f>IF($H2701="NO",$O2701, _xludf.NA())</f>
        <v>22</v>
      </c>
      <c r="S2701" s="5" t="e">
        <f ca="1">IF($H2701="SI",$N2701, _xludf.NA())</f>
        <v>#NAME?</v>
      </c>
      <c r="T2701" s="5">
        <f>IF($H2701="NO",$N2701, _xludf.NA())</f>
        <v>430103.9</v>
      </c>
    </row>
    <row r="2702" spans="1:20" x14ac:dyDescent="0.3">
      <c r="A2702">
        <v>2701</v>
      </c>
      <c r="B2702" t="s">
        <v>9</v>
      </c>
      <c r="C2702">
        <v>858401</v>
      </c>
      <c r="D2702" t="s">
        <v>10</v>
      </c>
      <c r="E2702" t="s">
        <v>16</v>
      </c>
      <c r="F2702" t="s">
        <v>12</v>
      </c>
      <c r="G2702" t="s">
        <v>13</v>
      </c>
      <c r="H2702" t="s">
        <v>13</v>
      </c>
      <c r="I2702">
        <v>32</v>
      </c>
      <c r="J2702">
        <f>(moras__2[[#This Row],[EDAD]]-AVERAGE(I:I))/ _xlfn.STDEV.P(I:I)</f>
        <v>-0.69921345080977548</v>
      </c>
      <c r="K2702" t="str">
        <f>IF(ABS(moras__2[[#This Row],[Z-Score de edad]])&gt;1.96, "Atípico","Normal")</f>
        <v>Normal</v>
      </c>
      <c r="L2702">
        <f>(moras__2[[#This Row],[SALARIO]]-AVERAGE(C:C)) / _xlfn.STDEV.P(C:C)</f>
        <v>0.24770186238651554</v>
      </c>
      <c r="M2702" t="str">
        <f>IF(ABS(moras__2[[#This Row],[Z-Score de salario]])&gt;1.96, "Atípico", "Normal")</f>
        <v>Normal</v>
      </c>
      <c r="N2702" s="5">
        <f t="shared" si="126"/>
        <v>858401</v>
      </c>
      <c r="O2702" s="5">
        <f t="shared" si="127"/>
        <v>32</v>
      </c>
      <c r="P2702" s="5" t="str">
        <f t="shared" si="128"/>
        <v>ASALARIADO</v>
      </c>
      <c r="Q2702" s="5" t="e">
        <f ca="1">IF($H2702="SI", $O2702, _xludf.NA())</f>
        <v>#NAME?</v>
      </c>
      <c r="R2702" s="5">
        <f>IF($H2702="NO",$O2702, _xludf.NA())</f>
        <v>32</v>
      </c>
      <c r="S2702" s="5" t="e">
        <f ca="1">IF($H2702="SI",$N2702, _xludf.NA())</f>
        <v>#NAME?</v>
      </c>
      <c r="T2702" s="5">
        <f>IF($H2702="NO",$N2702, _xludf.NA())</f>
        <v>858401</v>
      </c>
    </row>
    <row r="2703" spans="1:20" x14ac:dyDescent="0.3">
      <c r="A2703">
        <v>2702</v>
      </c>
      <c r="B2703" t="s">
        <v>15</v>
      </c>
      <c r="C2703">
        <v>1452304</v>
      </c>
      <c r="D2703" t="s">
        <v>14</v>
      </c>
      <c r="E2703" t="s">
        <v>11</v>
      </c>
      <c r="F2703" t="s">
        <v>12</v>
      </c>
      <c r="G2703" t="s">
        <v>13</v>
      </c>
      <c r="H2703" t="s">
        <v>13</v>
      </c>
      <c r="I2703">
        <v>60</v>
      </c>
      <c r="J2703">
        <f>(moras__2[[#This Row],[EDAD]]-AVERAGE(I:I))/ _xlfn.STDEV.P(I:I)</f>
        <v>1.2770935505942189</v>
      </c>
      <c r="K2703" t="str">
        <f>IF(ABS(moras__2[[#This Row],[Z-Score de edad]])&gt;1.96, "Atípico","Normal")</f>
        <v>Normal</v>
      </c>
      <c r="L2703">
        <f>(moras__2[[#This Row],[SALARIO]]-AVERAGE(C:C)) / _xlfn.STDEV.P(C:C)</f>
        <v>0.98008245902058311</v>
      </c>
      <c r="M2703" t="str">
        <f>IF(ABS(moras__2[[#This Row],[Z-Score de salario]])&gt;1.96, "Atípico", "Normal")</f>
        <v>Normal</v>
      </c>
      <c r="N2703" s="5">
        <f t="shared" si="126"/>
        <v>1452304</v>
      </c>
      <c r="O2703" s="5">
        <f t="shared" si="127"/>
        <v>60</v>
      </c>
      <c r="P2703" s="5" t="str">
        <f t="shared" si="128"/>
        <v>PENSIONADOS EN SU PROPIO SISTEMA</v>
      </c>
      <c r="Q2703" s="5" t="e">
        <f ca="1">IF($H2703="SI", $O2703, _xludf.NA())</f>
        <v>#NAME?</v>
      </c>
      <c r="R2703" s="5">
        <f>IF($H2703="NO",$O2703, _xludf.NA())</f>
        <v>60</v>
      </c>
      <c r="S2703" s="5" t="e">
        <f ca="1">IF($H2703="SI",$N2703, _xludf.NA())</f>
        <v>#NAME?</v>
      </c>
      <c r="T2703" s="5">
        <f>IF($H2703="NO",$N2703, _xludf.NA())</f>
        <v>1452304</v>
      </c>
    </row>
    <row r="2704" spans="1:20" x14ac:dyDescent="0.3">
      <c r="A2704">
        <v>2703</v>
      </c>
      <c r="B2704" t="s">
        <v>15</v>
      </c>
      <c r="C2704">
        <v>358838</v>
      </c>
      <c r="D2704" t="s">
        <v>10</v>
      </c>
      <c r="E2704" t="s">
        <v>11</v>
      </c>
      <c r="F2704" t="s">
        <v>12</v>
      </c>
      <c r="G2704" t="s">
        <v>13</v>
      </c>
      <c r="H2704" t="s">
        <v>13</v>
      </c>
      <c r="I2704">
        <v>38</v>
      </c>
      <c r="J2704">
        <f>(moras__2[[#This Row],[EDAD]]-AVERAGE(I:I))/ _xlfn.STDEV.P(I:I)</f>
        <v>-0.27571909336606237</v>
      </c>
      <c r="K2704" t="str">
        <f>IF(ABS(moras__2[[#This Row],[Z-Score de edad]])&gt;1.96, "Atípico","Normal")</f>
        <v>Normal</v>
      </c>
      <c r="L2704">
        <f>(moras__2[[#This Row],[SALARIO]]-AVERAGE(C:C)) / _xlfn.STDEV.P(C:C)</f>
        <v>-0.36834191579999759</v>
      </c>
      <c r="M2704" t="str">
        <f>IF(ABS(moras__2[[#This Row],[Z-Score de salario]])&gt;1.96, "Atípico", "Normal")</f>
        <v>Normal</v>
      </c>
      <c r="N2704" s="5">
        <f t="shared" si="126"/>
        <v>358838</v>
      </c>
      <c r="O2704" s="5">
        <f t="shared" si="127"/>
        <v>38</v>
      </c>
      <c r="P2704" s="5" t="str">
        <f t="shared" si="128"/>
        <v>ASALARIADO</v>
      </c>
      <c r="Q2704" s="5" t="e">
        <f ca="1">IF($H2704="SI", $O2704, _xludf.NA())</f>
        <v>#NAME?</v>
      </c>
      <c r="R2704" s="5">
        <f>IF($H2704="NO",$O2704, _xludf.NA())</f>
        <v>38</v>
      </c>
      <c r="S2704" s="5" t="e">
        <f ca="1">IF($H2704="SI",$N2704, _xludf.NA())</f>
        <v>#NAME?</v>
      </c>
      <c r="T2704" s="5">
        <f>IF($H2704="NO",$N2704, _xludf.NA())</f>
        <v>358838</v>
      </c>
    </row>
    <row r="2705" spans="1:20" x14ac:dyDescent="0.3">
      <c r="A2705">
        <v>2704</v>
      </c>
      <c r="B2705" t="s">
        <v>9</v>
      </c>
      <c r="C2705">
        <v>356903.47</v>
      </c>
      <c r="D2705" t="s">
        <v>10</v>
      </c>
      <c r="E2705" t="s">
        <v>16</v>
      </c>
      <c r="F2705" t="s">
        <v>12</v>
      </c>
      <c r="G2705" t="s">
        <v>13</v>
      </c>
      <c r="H2705" t="s">
        <v>13</v>
      </c>
      <c r="I2705">
        <v>49</v>
      </c>
      <c r="J2705">
        <f>(moras__2[[#This Row],[EDAD]]-AVERAGE(I:I))/ _xlfn.STDEV.P(I:I)</f>
        <v>0.50068722861407822</v>
      </c>
      <c r="K2705" t="str">
        <f>IF(ABS(moras__2[[#This Row],[Z-Score de edad]])&gt;1.96, "Atípico","Normal")</f>
        <v>Normal</v>
      </c>
      <c r="L2705">
        <f>(moras__2[[#This Row],[SALARIO]]-AVERAGE(C:C)) / _xlfn.STDEV.P(C:C)</f>
        <v>-0.37072751115076452</v>
      </c>
      <c r="M2705" t="str">
        <f>IF(ABS(moras__2[[#This Row],[Z-Score de salario]])&gt;1.96, "Atípico", "Normal")</f>
        <v>Normal</v>
      </c>
      <c r="N2705" s="5">
        <f t="shared" si="126"/>
        <v>356903.47</v>
      </c>
      <c r="O2705" s="5">
        <f t="shared" si="127"/>
        <v>49</v>
      </c>
      <c r="P2705" s="5" t="str">
        <f t="shared" si="128"/>
        <v>ASALARIADO</v>
      </c>
      <c r="Q2705" s="5" t="e">
        <f ca="1">IF($H2705="SI", $O2705, _xludf.NA())</f>
        <v>#NAME?</v>
      </c>
      <c r="R2705" s="5">
        <f>IF($H2705="NO",$O2705, _xludf.NA())</f>
        <v>49</v>
      </c>
      <c r="S2705" s="5" t="e">
        <f ca="1">IF($H2705="SI",$N2705, _xludf.NA())</f>
        <v>#NAME?</v>
      </c>
      <c r="T2705" s="5">
        <f>IF($H2705="NO",$N2705, _xludf.NA())</f>
        <v>356903.47</v>
      </c>
    </row>
    <row r="2706" spans="1:20" x14ac:dyDescent="0.3">
      <c r="A2706">
        <v>2705</v>
      </c>
      <c r="B2706" t="s">
        <v>9</v>
      </c>
      <c r="C2706">
        <v>300018</v>
      </c>
      <c r="D2706" t="s">
        <v>18</v>
      </c>
      <c r="E2706" t="s">
        <v>16</v>
      </c>
      <c r="F2706" t="s">
        <v>12</v>
      </c>
      <c r="G2706" t="s">
        <v>13</v>
      </c>
      <c r="H2706" t="s">
        <v>13</v>
      </c>
      <c r="I2706">
        <v>39</v>
      </c>
      <c r="J2706">
        <f>(moras__2[[#This Row],[EDAD]]-AVERAGE(I:I))/ _xlfn.STDEV.P(I:I)</f>
        <v>-0.20513670045877688</v>
      </c>
      <c r="K2706" t="str">
        <f>IF(ABS(moras__2[[#This Row],[Z-Score de edad]])&gt;1.96, "Atípico","Normal")</f>
        <v>Normal</v>
      </c>
      <c r="L2706">
        <f>(moras__2[[#This Row],[SALARIO]]-AVERAGE(C:C)) / _xlfn.STDEV.P(C:C)</f>
        <v>-0.44087670126835837</v>
      </c>
      <c r="M2706" t="str">
        <f>IF(ABS(moras__2[[#This Row],[Z-Score de salario]])&gt;1.96, "Atípico", "Normal")</f>
        <v>Normal</v>
      </c>
      <c r="N2706" s="5">
        <f t="shared" si="126"/>
        <v>300018</v>
      </c>
      <c r="O2706" s="5">
        <f t="shared" si="127"/>
        <v>39</v>
      </c>
      <c r="P2706" s="5" t="str">
        <f t="shared" si="128"/>
        <v>TRABAJADOR INDEPENDIENTE</v>
      </c>
      <c r="Q2706" s="5" t="e">
        <f ca="1">IF($H2706="SI", $O2706, _xludf.NA())</f>
        <v>#NAME?</v>
      </c>
      <c r="R2706" s="5">
        <f>IF($H2706="NO",$O2706, _xludf.NA())</f>
        <v>39</v>
      </c>
      <c r="S2706" s="5" t="e">
        <f ca="1">IF($H2706="SI",$N2706, _xludf.NA())</f>
        <v>#NAME?</v>
      </c>
      <c r="T2706" s="5">
        <f>IF($H2706="NO",$N2706, _xludf.NA())</f>
        <v>300018</v>
      </c>
    </row>
    <row r="2707" spans="1:20" x14ac:dyDescent="0.3">
      <c r="A2707">
        <v>2706</v>
      </c>
      <c r="B2707" t="s">
        <v>15</v>
      </c>
      <c r="C2707">
        <v>1061946.5</v>
      </c>
      <c r="D2707" t="s">
        <v>10</v>
      </c>
      <c r="E2707" t="s">
        <v>11</v>
      </c>
      <c r="F2707" t="s">
        <v>12</v>
      </c>
      <c r="G2707" t="s">
        <v>13</v>
      </c>
      <c r="H2707" t="s">
        <v>13</v>
      </c>
      <c r="I2707">
        <v>29</v>
      </c>
      <c r="J2707">
        <f>(moras__2[[#This Row],[EDAD]]-AVERAGE(I:I))/ _xlfn.STDEV.P(I:I)</f>
        <v>-0.91096062953163204</v>
      </c>
      <c r="K2707" t="str">
        <f>IF(ABS(moras__2[[#This Row],[Z-Score de edad]])&gt;1.96, "Atípico","Normal")</f>
        <v>Normal</v>
      </c>
      <c r="L2707">
        <f>(moras__2[[#This Row],[SALARIO]]-AVERAGE(C:C)) / _xlfn.STDEV.P(C:C)</f>
        <v>0.49870711868624734</v>
      </c>
      <c r="M2707" t="str">
        <f>IF(ABS(moras__2[[#This Row],[Z-Score de salario]])&gt;1.96, "Atípico", "Normal")</f>
        <v>Normal</v>
      </c>
      <c r="N2707" s="5">
        <f t="shared" si="126"/>
        <v>1061946.5</v>
      </c>
      <c r="O2707" s="5">
        <f t="shared" si="127"/>
        <v>29</v>
      </c>
      <c r="P2707" s="5" t="str">
        <f t="shared" si="128"/>
        <v>ASALARIADO</v>
      </c>
      <c r="Q2707" s="5" t="e">
        <f ca="1">IF($H2707="SI", $O2707, _xludf.NA())</f>
        <v>#NAME?</v>
      </c>
      <c r="R2707" s="5">
        <f>IF($H2707="NO",$O2707, _xludf.NA())</f>
        <v>29</v>
      </c>
      <c r="S2707" s="5" t="e">
        <f ca="1">IF($H2707="SI",$N2707, _xludf.NA())</f>
        <v>#NAME?</v>
      </c>
      <c r="T2707" s="5">
        <f>IF($H2707="NO",$N2707, _xludf.NA())</f>
        <v>1061946.5</v>
      </c>
    </row>
    <row r="2708" spans="1:20" x14ac:dyDescent="0.3">
      <c r="A2708">
        <v>2707</v>
      </c>
      <c r="B2708" t="s">
        <v>9</v>
      </c>
      <c r="C2708">
        <v>795975.32</v>
      </c>
      <c r="D2708" t="s">
        <v>10</v>
      </c>
      <c r="E2708" t="s">
        <v>11</v>
      </c>
      <c r="F2708" t="s">
        <v>12</v>
      </c>
      <c r="G2708" t="s">
        <v>13</v>
      </c>
      <c r="H2708" t="s">
        <v>13</v>
      </c>
      <c r="I2708">
        <v>38</v>
      </c>
      <c r="J2708">
        <f>(moras__2[[#This Row],[EDAD]]-AVERAGE(I:I))/ _xlfn.STDEV.P(I:I)</f>
        <v>-0.27571909336606237</v>
      </c>
      <c r="K2708" t="str">
        <f>IF(ABS(moras__2[[#This Row],[Z-Score de edad]])&gt;1.96, "Atípico","Normal")</f>
        <v>Normal</v>
      </c>
      <c r="L2708">
        <f>(moras__2[[#This Row],[SALARIO]]-AVERAGE(C:C)) / _xlfn.STDEV.P(C:C)</f>
        <v>0.17072067730462939</v>
      </c>
      <c r="M2708" t="str">
        <f>IF(ABS(moras__2[[#This Row],[Z-Score de salario]])&gt;1.96, "Atípico", "Normal")</f>
        <v>Normal</v>
      </c>
      <c r="N2708" s="5">
        <f t="shared" si="126"/>
        <v>795975.32</v>
      </c>
      <c r="O2708" s="5">
        <f t="shared" si="127"/>
        <v>38</v>
      </c>
      <c r="P2708" s="5" t="str">
        <f t="shared" si="128"/>
        <v>ASALARIADO</v>
      </c>
      <c r="Q2708" s="5" t="e">
        <f ca="1">IF($H2708="SI", $O2708, _xludf.NA())</f>
        <v>#NAME?</v>
      </c>
      <c r="R2708" s="5">
        <f>IF($H2708="NO",$O2708, _xludf.NA())</f>
        <v>38</v>
      </c>
      <c r="S2708" s="5" t="e">
        <f ca="1">IF($H2708="SI",$N2708, _xludf.NA())</f>
        <v>#NAME?</v>
      </c>
      <c r="T2708" s="5">
        <f>IF($H2708="NO",$N2708, _xludf.NA())</f>
        <v>795975.32</v>
      </c>
    </row>
    <row r="2709" spans="1:20" x14ac:dyDescent="0.3">
      <c r="A2709">
        <v>2708</v>
      </c>
      <c r="B2709" t="s">
        <v>9</v>
      </c>
      <c r="C2709">
        <v>385200.2</v>
      </c>
      <c r="D2709" t="s">
        <v>10</v>
      </c>
      <c r="E2709" t="s">
        <v>16</v>
      </c>
      <c r="F2709" t="s">
        <v>12</v>
      </c>
      <c r="G2709" t="s">
        <v>13</v>
      </c>
      <c r="H2709" t="s">
        <v>13</v>
      </c>
      <c r="I2709">
        <v>27</v>
      </c>
      <c r="J2709">
        <f>(moras__2[[#This Row],[EDAD]]-AVERAGE(I:I))/ _xlfn.STDEV.P(I:I)</f>
        <v>-1.052125415346203</v>
      </c>
      <c r="K2709" t="str">
        <f>IF(ABS(moras__2[[#This Row],[Z-Score de edad]])&gt;1.96, "Atípico","Normal")</f>
        <v>Normal</v>
      </c>
      <c r="L2709">
        <f>(moras__2[[#This Row],[SALARIO]]-AVERAGE(C:C)) / _xlfn.STDEV.P(C:C)</f>
        <v>-0.33583296439785515</v>
      </c>
      <c r="M2709" t="str">
        <f>IF(ABS(moras__2[[#This Row],[Z-Score de salario]])&gt;1.96, "Atípico", "Normal")</f>
        <v>Normal</v>
      </c>
      <c r="N2709" s="5">
        <f t="shared" si="126"/>
        <v>385200.2</v>
      </c>
      <c r="O2709" s="5">
        <f t="shared" si="127"/>
        <v>27</v>
      </c>
      <c r="P2709" s="5" t="str">
        <f t="shared" si="128"/>
        <v>ASALARIADO</v>
      </c>
      <c r="Q2709" s="5" t="e">
        <f ca="1">IF($H2709="SI", $O2709, _xludf.NA())</f>
        <v>#NAME?</v>
      </c>
      <c r="R2709" s="5">
        <f>IF($H2709="NO",$O2709, _xludf.NA())</f>
        <v>27</v>
      </c>
      <c r="S2709" s="5" t="e">
        <f ca="1">IF($H2709="SI",$N2709, _xludf.NA())</f>
        <v>#NAME?</v>
      </c>
      <c r="T2709" s="5">
        <f>IF($H2709="NO",$N2709, _xludf.NA())</f>
        <v>385200.2</v>
      </c>
    </row>
    <row r="2710" spans="1:20" x14ac:dyDescent="0.3">
      <c r="A2710">
        <v>2709</v>
      </c>
      <c r="B2710" t="s">
        <v>9</v>
      </c>
      <c r="C2710">
        <v>507944</v>
      </c>
      <c r="D2710" t="s">
        <v>18</v>
      </c>
      <c r="E2710" t="s">
        <v>16</v>
      </c>
      <c r="F2710" t="s">
        <v>12</v>
      </c>
      <c r="G2710" t="s">
        <v>12</v>
      </c>
      <c r="H2710" t="s">
        <v>12</v>
      </c>
      <c r="I2710">
        <v>54</v>
      </c>
      <c r="J2710">
        <f>(moras__2[[#This Row],[EDAD]]-AVERAGE(I:I))/ _xlfn.STDEV.P(I:I)</f>
        <v>0.85359919315050581</v>
      </c>
      <c r="K2710" t="str">
        <f>IF(ABS(moras__2[[#This Row],[Z-Score de edad]])&gt;1.96, "Atípico","Normal")</f>
        <v>Normal</v>
      </c>
      <c r="L2710">
        <f>(moras__2[[#This Row],[SALARIO]]-AVERAGE(C:C)) / _xlfn.STDEV.P(C:C)</f>
        <v>-0.18446956418412888</v>
      </c>
      <c r="M2710" t="str">
        <f>IF(ABS(moras__2[[#This Row],[Z-Score de salario]])&gt;1.96, "Atípico", "Normal")</f>
        <v>Normal</v>
      </c>
      <c r="N2710" s="5">
        <f t="shared" si="126"/>
        <v>507944</v>
      </c>
      <c r="O2710" s="5">
        <f t="shared" si="127"/>
        <v>54</v>
      </c>
      <c r="P2710" s="5" t="str">
        <f t="shared" si="128"/>
        <v>TRABAJADOR INDEPENDIENTE</v>
      </c>
      <c r="Q2710" s="5">
        <f>IF($H2710="SI", $O2710, _xludf.NA())</f>
        <v>54</v>
      </c>
      <c r="R2710" s="5" t="e">
        <f ca="1">IF($H2710="NO",$O2710, _xludf.NA())</f>
        <v>#NAME?</v>
      </c>
      <c r="S2710" s="5">
        <f>IF($H2710="SI",$N2710, _xludf.NA())</f>
        <v>507944</v>
      </c>
      <c r="T2710" s="5" t="e">
        <f ca="1">IF($H2710="NO",$N2710, _xludf.NA())</f>
        <v>#NAME?</v>
      </c>
    </row>
    <row r="2711" spans="1:20" x14ac:dyDescent="0.3">
      <c r="A2711">
        <v>2710</v>
      </c>
      <c r="B2711" t="s">
        <v>9</v>
      </c>
      <c r="C2711">
        <v>1196608</v>
      </c>
      <c r="D2711" t="s">
        <v>10</v>
      </c>
      <c r="E2711" t="s">
        <v>16</v>
      </c>
      <c r="F2711" t="s">
        <v>12</v>
      </c>
      <c r="G2711" t="s">
        <v>13</v>
      </c>
      <c r="H2711" t="s">
        <v>13</v>
      </c>
      <c r="I2711">
        <v>33</v>
      </c>
      <c r="J2711">
        <f>(moras__2[[#This Row],[EDAD]]-AVERAGE(I:I))/ _xlfn.STDEV.P(I:I)</f>
        <v>-0.62863105790248996</v>
      </c>
      <c r="K2711" t="str">
        <f>IF(ABS(moras__2[[#This Row],[Z-Score de edad]])&gt;1.96, "Atípico","Normal")</f>
        <v>Normal</v>
      </c>
      <c r="L2711">
        <f>(moras__2[[#This Row],[SALARIO]]-AVERAGE(C:C)) / _xlfn.STDEV.P(C:C)</f>
        <v>0.66476701350684686</v>
      </c>
      <c r="M2711" t="str">
        <f>IF(ABS(moras__2[[#This Row],[Z-Score de salario]])&gt;1.96, "Atípico", "Normal")</f>
        <v>Normal</v>
      </c>
      <c r="N2711" s="5">
        <f t="shared" si="126"/>
        <v>1196608</v>
      </c>
      <c r="O2711" s="5">
        <f t="shared" si="127"/>
        <v>33</v>
      </c>
      <c r="P2711" s="5" t="str">
        <f t="shared" si="128"/>
        <v>ASALARIADO</v>
      </c>
      <c r="Q2711" s="5" t="e">
        <f ca="1">IF($H2711="SI", $O2711, _xludf.NA())</f>
        <v>#NAME?</v>
      </c>
      <c r="R2711" s="5">
        <f>IF($H2711="NO",$O2711, _xludf.NA())</f>
        <v>33</v>
      </c>
      <c r="S2711" s="5" t="e">
        <f ca="1">IF($H2711="SI",$N2711, _xludf.NA())</f>
        <v>#NAME?</v>
      </c>
      <c r="T2711" s="5">
        <f>IF($H2711="NO",$N2711, _xludf.NA())</f>
        <v>1196608</v>
      </c>
    </row>
    <row r="2712" spans="1:20" x14ac:dyDescent="0.3">
      <c r="A2712">
        <v>2711</v>
      </c>
      <c r="B2712" t="s">
        <v>9</v>
      </c>
      <c r="C2712">
        <v>388315.75</v>
      </c>
      <c r="D2712" t="s">
        <v>10</v>
      </c>
      <c r="E2712" t="s">
        <v>16</v>
      </c>
      <c r="F2712" t="s">
        <v>12</v>
      </c>
      <c r="G2712" t="s">
        <v>13</v>
      </c>
      <c r="H2712" t="s">
        <v>13</v>
      </c>
      <c r="I2712">
        <v>59</v>
      </c>
      <c r="J2712">
        <f>(moras__2[[#This Row],[EDAD]]-AVERAGE(I:I))/ _xlfn.STDEV.P(I:I)</f>
        <v>1.2065111576869334</v>
      </c>
      <c r="K2712" t="str">
        <f>IF(ABS(moras__2[[#This Row],[Z-Score de edad]])&gt;1.96, "Atípico","Normal")</f>
        <v>Normal</v>
      </c>
      <c r="L2712">
        <f>(moras__2[[#This Row],[SALARIO]]-AVERAGE(C:C)) / _xlfn.STDEV.P(C:C)</f>
        <v>-0.33199097611383693</v>
      </c>
      <c r="M2712" t="str">
        <f>IF(ABS(moras__2[[#This Row],[Z-Score de salario]])&gt;1.96, "Atípico", "Normal")</f>
        <v>Normal</v>
      </c>
      <c r="N2712" s="5">
        <f t="shared" si="126"/>
        <v>388315.75</v>
      </c>
      <c r="O2712" s="5">
        <f t="shared" si="127"/>
        <v>59</v>
      </c>
      <c r="P2712" s="5" t="str">
        <f t="shared" si="128"/>
        <v>ASALARIADO</v>
      </c>
      <c r="Q2712" s="5" t="e">
        <f ca="1">IF($H2712="SI", $O2712, _xludf.NA())</f>
        <v>#NAME?</v>
      </c>
      <c r="R2712" s="5">
        <f>IF($H2712="NO",$O2712, _xludf.NA())</f>
        <v>59</v>
      </c>
      <c r="S2712" s="5" t="e">
        <f ca="1">IF($H2712="SI",$N2712, _xludf.NA())</f>
        <v>#NAME?</v>
      </c>
      <c r="T2712" s="5">
        <f>IF($H2712="NO",$N2712, _xludf.NA())</f>
        <v>388315.75</v>
      </c>
    </row>
    <row r="2713" spans="1:20" x14ac:dyDescent="0.3">
      <c r="A2713">
        <v>2712</v>
      </c>
      <c r="B2713" t="s">
        <v>15</v>
      </c>
      <c r="C2713">
        <v>2109522.85</v>
      </c>
      <c r="D2713" t="s">
        <v>10</v>
      </c>
      <c r="E2713" t="s">
        <v>11</v>
      </c>
      <c r="F2713" t="s">
        <v>12</v>
      </c>
      <c r="G2713" t="s">
        <v>13</v>
      </c>
      <c r="H2713" t="s">
        <v>13</v>
      </c>
      <c r="I2713">
        <v>45</v>
      </c>
      <c r="J2713">
        <f>(moras__2[[#This Row],[EDAD]]-AVERAGE(I:I))/ _xlfn.STDEV.P(I:I)</f>
        <v>0.2183576569849362</v>
      </c>
      <c r="K2713" t="str">
        <f>IF(ABS(moras__2[[#This Row],[Z-Score de edad]])&gt;1.96, "Atípico","Normal")</f>
        <v>Normal</v>
      </c>
      <c r="L2713">
        <f>(moras__2[[#This Row],[SALARIO]]-AVERAGE(C:C)) / _xlfn.STDEV.P(C:C)</f>
        <v>1.7905419675298109</v>
      </c>
      <c r="M2713" t="str">
        <f>IF(ABS(moras__2[[#This Row],[Z-Score de salario]])&gt;1.96, "Atípico", "Normal")</f>
        <v>Normal</v>
      </c>
      <c r="N2713" s="5">
        <f t="shared" si="126"/>
        <v>2109522.85</v>
      </c>
      <c r="O2713" s="5">
        <f t="shared" si="127"/>
        <v>45</v>
      </c>
      <c r="P2713" s="5" t="str">
        <f t="shared" si="128"/>
        <v>ASALARIADO</v>
      </c>
      <c r="Q2713" s="5" t="e">
        <f ca="1">IF($H2713="SI", $O2713, _xludf.NA())</f>
        <v>#NAME?</v>
      </c>
      <c r="R2713" s="5">
        <f>IF($H2713="NO",$O2713, _xludf.NA())</f>
        <v>45</v>
      </c>
      <c r="S2713" s="5" t="e">
        <f ca="1">IF($H2713="SI",$N2713, _xludf.NA())</f>
        <v>#NAME?</v>
      </c>
      <c r="T2713" s="5">
        <f>IF($H2713="NO",$N2713, _xludf.NA())</f>
        <v>2109522.85</v>
      </c>
    </row>
    <row r="2714" spans="1:20" x14ac:dyDescent="0.3">
      <c r="A2714">
        <v>2713</v>
      </c>
      <c r="B2714" t="s">
        <v>9</v>
      </c>
      <c r="C2714">
        <v>297046</v>
      </c>
      <c r="D2714" t="s">
        <v>17</v>
      </c>
      <c r="E2714" t="s">
        <v>16</v>
      </c>
      <c r="F2714" t="s">
        <v>12</v>
      </c>
      <c r="G2714" t="s">
        <v>12</v>
      </c>
      <c r="H2714" t="s">
        <v>12</v>
      </c>
      <c r="I2714">
        <v>46</v>
      </c>
      <c r="J2714">
        <f>(moras__2[[#This Row],[EDAD]]-AVERAGE(I:I))/ _xlfn.STDEV.P(I:I)</f>
        <v>0.28894004989222172</v>
      </c>
      <c r="K2714" t="str">
        <f>IF(ABS(moras__2[[#This Row],[Z-Score de edad]])&gt;1.96, "Atípico","Normal")</f>
        <v>Normal</v>
      </c>
      <c r="L2714">
        <f>(moras__2[[#This Row],[SALARIO]]-AVERAGE(C:C)) / _xlfn.STDEV.P(C:C)</f>
        <v>-0.44454166866740574</v>
      </c>
      <c r="M2714" t="str">
        <f>IF(ABS(moras__2[[#This Row],[Z-Score de salario]])&gt;1.96, "Atípico", "Normal")</f>
        <v>Normal</v>
      </c>
      <c r="N2714" s="5">
        <f t="shared" si="126"/>
        <v>297046</v>
      </c>
      <c r="O2714" s="5">
        <f t="shared" si="127"/>
        <v>46</v>
      </c>
      <c r="P2714" s="5" t="str">
        <f t="shared" si="128"/>
        <v>ASEGURADO VOLUNTARIO</v>
      </c>
      <c r="Q2714" s="5">
        <f>IF($H2714="SI", $O2714, _xludf.NA())</f>
        <v>46</v>
      </c>
      <c r="R2714" s="5" t="e">
        <f ca="1">IF($H2714="NO",$O2714, _xludf.NA())</f>
        <v>#NAME?</v>
      </c>
      <c r="S2714" s="5">
        <f>IF($H2714="SI",$N2714, _xludf.NA())</f>
        <v>297046</v>
      </c>
      <c r="T2714" s="5" t="e">
        <f ca="1">IF($H2714="NO",$N2714, _xludf.NA())</f>
        <v>#NAME?</v>
      </c>
    </row>
    <row r="2715" spans="1:20" x14ac:dyDescent="0.3">
      <c r="A2715">
        <v>2714</v>
      </c>
      <c r="B2715" t="s">
        <v>9</v>
      </c>
      <c r="C2715">
        <v>389232</v>
      </c>
      <c r="D2715" t="s">
        <v>10</v>
      </c>
      <c r="E2715" t="s">
        <v>16</v>
      </c>
      <c r="F2715" t="s">
        <v>12</v>
      </c>
      <c r="G2715" t="s">
        <v>13</v>
      </c>
      <c r="H2715" t="s">
        <v>13</v>
      </c>
      <c r="I2715">
        <v>39</v>
      </c>
      <c r="J2715">
        <f>(moras__2[[#This Row],[EDAD]]-AVERAGE(I:I))/ _xlfn.STDEV.P(I:I)</f>
        <v>-0.20513670045877688</v>
      </c>
      <c r="K2715" t="str">
        <f>IF(ABS(moras__2[[#This Row],[Z-Score de edad]])&gt;1.96, "Atípico","Normal")</f>
        <v>Normal</v>
      </c>
      <c r="L2715">
        <f>(moras__2[[#This Row],[SALARIO]]-AVERAGE(C:C)) / _xlfn.STDEV.P(C:C)</f>
        <v>-0.33086108836842065</v>
      </c>
      <c r="M2715" t="str">
        <f>IF(ABS(moras__2[[#This Row],[Z-Score de salario]])&gt;1.96, "Atípico", "Normal")</f>
        <v>Normal</v>
      </c>
      <c r="N2715" s="5">
        <f t="shared" si="126"/>
        <v>389232</v>
      </c>
      <c r="O2715" s="5">
        <f t="shared" si="127"/>
        <v>39</v>
      </c>
      <c r="P2715" s="5" t="str">
        <f t="shared" si="128"/>
        <v>ASALARIADO</v>
      </c>
      <c r="Q2715" s="5" t="e">
        <f ca="1">IF($H2715="SI", $O2715, _xludf.NA())</f>
        <v>#NAME?</v>
      </c>
      <c r="R2715" s="5">
        <f>IF($H2715="NO",$O2715, _xludf.NA())</f>
        <v>39</v>
      </c>
      <c r="S2715" s="5" t="e">
        <f ca="1">IF($H2715="SI",$N2715, _xludf.NA())</f>
        <v>#NAME?</v>
      </c>
      <c r="T2715" s="5">
        <f>IF($H2715="NO",$N2715, _xludf.NA())</f>
        <v>389232</v>
      </c>
    </row>
    <row r="2716" spans="1:20" x14ac:dyDescent="0.3">
      <c r="A2716">
        <v>2715</v>
      </c>
      <c r="B2716" t="s">
        <v>15</v>
      </c>
      <c r="C2716">
        <v>746903</v>
      </c>
      <c r="D2716" t="s">
        <v>10</v>
      </c>
      <c r="E2716" t="s">
        <v>11</v>
      </c>
      <c r="F2716" t="s">
        <v>12</v>
      </c>
      <c r="G2716" t="s">
        <v>13</v>
      </c>
      <c r="H2716" t="s">
        <v>12</v>
      </c>
      <c r="I2716">
        <v>31</v>
      </c>
      <c r="J2716">
        <f>(moras__2[[#This Row],[EDAD]]-AVERAGE(I:I))/ _xlfn.STDEV.P(I:I)</f>
        <v>-0.769795843717061</v>
      </c>
      <c r="K2716" t="str">
        <f>IF(ABS(moras__2[[#This Row],[Z-Score de edad]])&gt;1.96, "Atípico","Normal")</f>
        <v>Normal</v>
      </c>
      <c r="L2716">
        <f>(moras__2[[#This Row],[SALARIO]]-AVERAGE(C:C)) / _xlfn.STDEV.P(C:C)</f>
        <v>0.11020639298577961</v>
      </c>
      <c r="M2716" t="str">
        <f>IF(ABS(moras__2[[#This Row],[Z-Score de salario]])&gt;1.96, "Atípico", "Normal")</f>
        <v>Normal</v>
      </c>
      <c r="N2716" s="5">
        <f t="shared" si="126"/>
        <v>746903</v>
      </c>
      <c r="O2716" s="5">
        <f t="shared" si="127"/>
        <v>31</v>
      </c>
      <c r="P2716" s="5" t="str">
        <f t="shared" si="128"/>
        <v>ASALARIADO</v>
      </c>
      <c r="Q2716" s="5">
        <f>IF($H2716="SI", $O2716, _xludf.NA())</f>
        <v>31</v>
      </c>
      <c r="R2716" s="5" t="e">
        <f ca="1">IF($H2716="NO",$O2716, _xludf.NA())</f>
        <v>#NAME?</v>
      </c>
      <c r="S2716" s="5">
        <f>IF($H2716="SI",$N2716, _xludf.NA())</f>
        <v>746903</v>
      </c>
      <c r="T2716" s="5" t="e">
        <f ca="1">IF($H2716="NO",$N2716, _xludf.NA())</f>
        <v>#NAME?</v>
      </c>
    </row>
    <row r="2717" spans="1:20" x14ac:dyDescent="0.3">
      <c r="A2717">
        <v>2716</v>
      </c>
      <c r="B2717" t="s">
        <v>9</v>
      </c>
      <c r="C2717">
        <v>362250</v>
      </c>
      <c r="D2717" t="s">
        <v>10</v>
      </c>
      <c r="E2717" t="s">
        <v>16</v>
      </c>
      <c r="F2717" t="s">
        <v>12</v>
      </c>
      <c r="G2717" t="s">
        <v>13</v>
      </c>
      <c r="H2717" t="s">
        <v>13</v>
      </c>
      <c r="I2717">
        <v>44</v>
      </c>
      <c r="J2717">
        <f>(moras__2[[#This Row],[EDAD]]-AVERAGE(I:I))/ _xlfn.STDEV.P(I:I)</f>
        <v>0.14777526407765068</v>
      </c>
      <c r="K2717" t="str">
        <f>IF(ABS(moras__2[[#This Row],[Z-Score de edad]])&gt;1.96, "Atípico","Normal")</f>
        <v>Normal</v>
      </c>
      <c r="L2717">
        <f>(moras__2[[#This Row],[SALARIO]]-AVERAGE(C:C)) / _xlfn.STDEV.P(C:C)</f>
        <v>-0.36413435565008184</v>
      </c>
      <c r="M2717" t="str">
        <f>IF(ABS(moras__2[[#This Row],[Z-Score de salario]])&gt;1.96, "Atípico", "Normal")</f>
        <v>Normal</v>
      </c>
      <c r="N2717" s="5">
        <f t="shared" si="126"/>
        <v>362250</v>
      </c>
      <c r="O2717" s="5">
        <f t="shared" si="127"/>
        <v>44</v>
      </c>
      <c r="P2717" s="5" t="str">
        <f t="shared" si="128"/>
        <v>ASALARIADO</v>
      </c>
      <c r="Q2717" s="5" t="e">
        <f ca="1">IF($H2717="SI", $O2717, _xludf.NA())</f>
        <v>#NAME?</v>
      </c>
      <c r="R2717" s="5">
        <f>IF($H2717="NO",$O2717, _xludf.NA())</f>
        <v>44</v>
      </c>
      <c r="S2717" s="5" t="e">
        <f ca="1">IF($H2717="SI",$N2717, _xludf.NA())</f>
        <v>#NAME?</v>
      </c>
      <c r="T2717" s="5">
        <f>IF($H2717="NO",$N2717, _xludf.NA())</f>
        <v>362250</v>
      </c>
    </row>
    <row r="2718" spans="1:20" x14ac:dyDescent="0.3">
      <c r="A2718">
        <v>2717</v>
      </c>
      <c r="B2718" t="s">
        <v>9</v>
      </c>
      <c r="C2718">
        <v>278030</v>
      </c>
      <c r="D2718" t="s">
        <v>19</v>
      </c>
      <c r="E2718" t="s">
        <v>16</v>
      </c>
      <c r="F2718" t="s">
        <v>12</v>
      </c>
      <c r="G2718" t="s">
        <v>13</v>
      </c>
      <c r="H2718" t="s">
        <v>13</v>
      </c>
      <c r="I2718">
        <v>30</v>
      </c>
      <c r="J2718">
        <f>(moras__2[[#This Row],[EDAD]]-AVERAGE(I:I))/ _xlfn.STDEV.P(I:I)</f>
        <v>-0.84037823662434652</v>
      </c>
      <c r="K2718" t="str">
        <f>IF(ABS(moras__2[[#This Row],[Z-Score de edad]])&gt;1.96, "Atípico","Normal")</f>
        <v>Normal</v>
      </c>
      <c r="L2718">
        <f>(moras__2[[#This Row],[SALARIO]]-AVERAGE(C:C)) / _xlfn.STDEV.P(C:C)</f>
        <v>-0.46799154082766331</v>
      </c>
      <c r="M2718" t="str">
        <f>IF(ABS(moras__2[[#This Row],[Z-Score de salario]])&gt;1.96, "Atípico", "Normal")</f>
        <v>Normal</v>
      </c>
      <c r="N2718" s="5">
        <f t="shared" si="126"/>
        <v>278030</v>
      </c>
      <c r="O2718" s="5">
        <f t="shared" si="127"/>
        <v>30</v>
      </c>
      <c r="P2718" s="5" t="str">
        <f t="shared" si="128"/>
        <v>CONVENIOS ESPECIALES DE TRABAJADORES INDEPENDIENTES</v>
      </c>
      <c r="Q2718" s="5" t="e">
        <f ca="1">IF($H2718="SI", $O2718, _xludf.NA())</f>
        <v>#NAME?</v>
      </c>
      <c r="R2718" s="5">
        <f>IF($H2718="NO",$O2718, _xludf.NA())</f>
        <v>30</v>
      </c>
      <c r="S2718" s="5" t="e">
        <f ca="1">IF($H2718="SI",$N2718, _xludf.NA())</f>
        <v>#NAME?</v>
      </c>
      <c r="T2718" s="5">
        <f>IF($H2718="NO",$N2718, _xludf.NA())</f>
        <v>278030</v>
      </c>
    </row>
    <row r="2719" spans="1:20" x14ac:dyDescent="0.3">
      <c r="A2719">
        <v>2718</v>
      </c>
      <c r="B2719" t="s">
        <v>15</v>
      </c>
      <c r="C2719">
        <v>250000</v>
      </c>
      <c r="D2719" t="s">
        <v>10</v>
      </c>
      <c r="E2719" t="s">
        <v>16</v>
      </c>
      <c r="F2719" t="s">
        <v>12</v>
      </c>
      <c r="G2719" t="s">
        <v>12</v>
      </c>
      <c r="H2719" t="s">
        <v>12</v>
      </c>
      <c r="I2719">
        <v>54</v>
      </c>
      <c r="J2719">
        <f>(moras__2[[#This Row],[EDAD]]-AVERAGE(I:I))/ _xlfn.STDEV.P(I:I)</f>
        <v>0.85359919315050581</v>
      </c>
      <c r="K2719" t="str">
        <f>IF(ABS(moras__2[[#This Row],[Z-Score de edad]])&gt;1.96, "Atípico","Normal")</f>
        <v>Normal</v>
      </c>
      <c r="L2719">
        <f>(moras__2[[#This Row],[SALARIO]]-AVERAGE(C:C)) / _xlfn.STDEV.P(C:C)</f>
        <v>-0.50255716538866557</v>
      </c>
      <c r="M2719" t="str">
        <f>IF(ABS(moras__2[[#This Row],[Z-Score de salario]])&gt;1.96, "Atípico", "Normal")</f>
        <v>Normal</v>
      </c>
      <c r="N2719" s="5">
        <f t="shared" si="126"/>
        <v>250000</v>
      </c>
      <c r="O2719" s="5">
        <f t="shared" si="127"/>
        <v>54</v>
      </c>
      <c r="P2719" s="5" t="str">
        <f t="shared" si="128"/>
        <v>ASALARIADO</v>
      </c>
      <c r="Q2719" s="5">
        <f>IF($H2719="SI", $O2719, _xludf.NA())</f>
        <v>54</v>
      </c>
      <c r="R2719" s="5" t="e">
        <f ca="1">IF($H2719="NO",$O2719, _xludf.NA())</f>
        <v>#NAME?</v>
      </c>
      <c r="S2719" s="5">
        <f>IF($H2719="SI",$N2719, _xludf.NA())</f>
        <v>250000</v>
      </c>
      <c r="T2719" s="5" t="e">
        <f ca="1">IF($H2719="NO",$N2719, _xludf.NA())</f>
        <v>#NAME?</v>
      </c>
    </row>
    <row r="2720" spans="1:20" x14ac:dyDescent="0.3">
      <c r="A2720">
        <v>2719</v>
      </c>
      <c r="B2720" t="s">
        <v>15</v>
      </c>
      <c r="C2720">
        <v>297046</v>
      </c>
      <c r="D2720" t="s">
        <v>17</v>
      </c>
      <c r="E2720" t="s">
        <v>16</v>
      </c>
      <c r="F2720" t="s">
        <v>12</v>
      </c>
      <c r="G2720" t="s">
        <v>12</v>
      </c>
      <c r="H2720" t="s">
        <v>13</v>
      </c>
      <c r="I2720">
        <v>44</v>
      </c>
      <c r="J2720">
        <f>(moras__2[[#This Row],[EDAD]]-AVERAGE(I:I))/ _xlfn.STDEV.P(I:I)</f>
        <v>0.14777526407765068</v>
      </c>
      <c r="K2720" t="str">
        <f>IF(ABS(moras__2[[#This Row],[Z-Score de edad]])&gt;1.96, "Atípico","Normal")</f>
        <v>Normal</v>
      </c>
      <c r="L2720">
        <f>(moras__2[[#This Row],[SALARIO]]-AVERAGE(C:C)) / _xlfn.STDEV.P(C:C)</f>
        <v>-0.44454166866740574</v>
      </c>
      <c r="M2720" t="str">
        <f>IF(ABS(moras__2[[#This Row],[Z-Score de salario]])&gt;1.96, "Atípico", "Normal")</f>
        <v>Normal</v>
      </c>
      <c r="N2720" s="5">
        <f t="shared" si="126"/>
        <v>297046</v>
      </c>
      <c r="O2720" s="5">
        <f t="shared" si="127"/>
        <v>44</v>
      </c>
      <c r="P2720" s="5" t="str">
        <f t="shared" si="128"/>
        <v>ASEGURADO VOLUNTARIO</v>
      </c>
      <c r="Q2720" s="5" t="e">
        <f ca="1">IF($H2720="SI", $O2720, _xludf.NA())</f>
        <v>#NAME?</v>
      </c>
      <c r="R2720" s="5">
        <f>IF($H2720="NO",$O2720, _xludf.NA())</f>
        <v>44</v>
      </c>
      <c r="S2720" s="5" t="e">
        <f ca="1">IF($H2720="SI",$N2720, _xludf.NA())</f>
        <v>#NAME?</v>
      </c>
      <c r="T2720" s="5">
        <f>IF($H2720="NO",$N2720, _xludf.NA())</f>
        <v>297046</v>
      </c>
    </row>
    <row r="2721" spans="1:20" x14ac:dyDescent="0.3">
      <c r="A2721">
        <v>2720</v>
      </c>
      <c r="B2721" t="s">
        <v>15</v>
      </c>
      <c r="C2721">
        <v>120000</v>
      </c>
      <c r="D2721" t="s">
        <v>10</v>
      </c>
      <c r="E2721" t="s">
        <v>16</v>
      </c>
      <c r="F2721" t="s">
        <v>12</v>
      </c>
      <c r="G2721" t="s">
        <v>13</v>
      </c>
      <c r="H2721" t="s">
        <v>12</v>
      </c>
      <c r="I2721">
        <v>55</v>
      </c>
      <c r="J2721">
        <f>(moras__2[[#This Row],[EDAD]]-AVERAGE(I:I))/ _xlfn.STDEV.P(I:I)</f>
        <v>0.92418158605779133</v>
      </c>
      <c r="K2721" t="str">
        <f>IF(ABS(moras__2[[#This Row],[Z-Score de edad]])&gt;1.96, "Atípico","Normal")</f>
        <v>Normal</v>
      </c>
      <c r="L2721">
        <f>(moras__2[[#This Row],[SALARIO]]-AVERAGE(C:C)) / _xlfn.STDEV.P(C:C)</f>
        <v>-0.66286865996341726</v>
      </c>
      <c r="M2721" t="str">
        <f>IF(ABS(moras__2[[#This Row],[Z-Score de salario]])&gt;1.96, "Atípico", "Normal")</f>
        <v>Normal</v>
      </c>
      <c r="N2721" s="5">
        <f t="shared" si="126"/>
        <v>120000</v>
      </c>
      <c r="O2721" s="5">
        <f t="shared" si="127"/>
        <v>55</v>
      </c>
      <c r="P2721" s="5" t="str">
        <f t="shared" si="128"/>
        <v>ASALARIADO</v>
      </c>
      <c r="Q2721" s="5">
        <f>IF($H2721="SI", $O2721, _xludf.NA())</f>
        <v>55</v>
      </c>
      <c r="R2721" s="5" t="e">
        <f ca="1">IF($H2721="NO",$O2721, _xludf.NA())</f>
        <v>#NAME?</v>
      </c>
      <c r="S2721" s="5">
        <f>IF($H2721="SI",$N2721, _xludf.NA())</f>
        <v>120000</v>
      </c>
      <c r="T2721" s="5" t="e">
        <f ca="1">IF($H2721="NO",$N2721, _xludf.NA())</f>
        <v>#NAME?</v>
      </c>
    </row>
    <row r="2722" spans="1:20" x14ac:dyDescent="0.3">
      <c r="A2722">
        <v>2721</v>
      </c>
      <c r="B2722" t="s">
        <v>15</v>
      </c>
      <c r="C2722">
        <v>315617</v>
      </c>
      <c r="D2722" t="s">
        <v>17</v>
      </c>
      <c r="E2722" t="s">
        <v>16</v>
      </c>
      <c r="F2722" t="s">
        <v>12</v>
      </c>
      <c r="G2722" t="s">
        <v>13</v>
      </c>
      <c r="H2722" t="s">
        <v>13</v>
      </c>
      <c r="I2722">
        <v>65</v>
      </c>
      <c r="J2722">
        <f>(moras__2[[#This Row],[EDAD]]-AVERAGE(I:I))/ _xlfn.STDEV.P(I:I)</f>
        <v>1.6300055151306465</v>
      </c>
      <c r="K2722" t="str">
        <f>IF(ABS(moras__2[[#This Row],[Z-Score de edad]])&gt;1.96, "Atípico","Normal")</f>
        <v>Normal</v>
      </c>
      <c r="L2722">
        <f>(moras__2[[#This Row],[SALARIO]]-AVERAGE(C:C)) / _xlfn.STDEV.P(C:C)</f>
        <v>-0.42164055508473103</v>
      </c>
      <c r="M2722" t="str">
        <f>IF(ABS(moras__2[[#This Row],[Z-Score de salario]])&gt;1.96, "Atípico", "Normal")</f>
        <v>Normal</v>
      </c>
      <c r="N2722" s="5">
        <f t="shared" si="126"/>
        <v>315617</v>
      </c>
      <c r="O2722" s="5">
        <f t="shared" si="127"/>
        <v>65</v>
      </c>
      <c r="P2722" s="5" t="str">
        <f t="shared" si="128"/>
        <v>ASEGURADO VOLUNTARIO</v>
      </c>
      <c r="Q2722" s="5" t="e">
        <f ca="1">IF($H2722="SI", $O2722, _xludf.NA())</f>
        <v>#NAME?</v>
      </c>
      <c r="R2722" s="5">
        <f>IF($H2722="NO",$O2722, _xludf.NA())</f>
        <v>65</v>
      </c>
      <c r="S2722" s="5" t="e">
        <f ca="1">IF($H2722="SI",$N2722, _xludf.NA())</f>
        <v>#NAME?</v>
      </c>
      <c r="T2722" s="5">
        <f>IF($H2722="NO",$N2722, _xludf.NA())</f>
        <v>315617</v>
      </c>
    </row>
    <row r="2723" spans="1:20" x14ac:dyDescent="0.3">
      <c r="A2723">
        <v>2722</v>
      </c>
      <c r="B2723" t="s">
        <v>9</v>
      </c>
      <c r="C2723">
        <v>1034183.15</v>
      </c>
      <c r="D2723" t="s">
        <v>10</v>
      </c>
      <c r="E2723" t="s">
        <v>16</v>
      </c>
      <c r="F2723" t="s">
        <v>12</v>
      </c>
      <c r="G2723" t="s">
        <v>13</v>
      </c>
      <c r="H2723" t="s">
        <v>13</v>
      </c>
      <c r="I2723">
        <v>28</v>
      </c>
      <c r="J2723">
        <f>(moras__2[[#This Row],[EDAD]]-AVERAGE(I:I))/ _xlfn.STDEV.P(I:I)</f>
        <v>-0.98154302243891756</v>
      </c>
      <c r="K2723" t="str">
        <f>IF(ABS(moras__2[[#This Row],[Z-Score de edad]])&gt;1.96, "Atípico","Normal")</f>
        <v>Normal</v>
      </c>
      <c r="L2723">
        <f>(moras__2[[#This Row],[SALARIO]]-AVERAGE(C:C)) / _xlfn.STDEV.P(C:C)</f>
        <v>0.46447031766392477</v>
      </c>
      <c r="M2723" t="str">
        <f>IF(ABS(moras__2[[#This Row],[Z-Score de salario]])&gt;1.96, "Atípico", "Normal")</f>
        <v>Normal</v>
      </c>
      <c r="N2723" s="5">
        <f t="shared" si="126"/>
        <v>1034183.15</v>
      </c>
      <c r="O2723" s="5">
        <f t="shared" si="127"/>
        <v>28</v>
      </c>
      <c r="P2723" s="5" t="str">
        <f t="shared" si="128"/>
        <v>ASALARIADO</v>
      </c>
      <c r="Q2723" s="5" t="e">
        <f ca="1">IF($H2723="SI", $O2723, _xludf.NA())</f>
        <v>#NAME?</v>
      </c>
      <c r="R2723" s="5">
        <f>IF($H2723="NO",$O2723, _xludf.NA())</f>
        <v>28</v>
      </c>
      <c r="S2723" s="5" t="e">
        <f ca="1">IF($H2723="SI",$N2723, _xludf.NA())</f>
        <v>#NAME?</v>
      </c>
      <c r="T2723" s="5">
        <f>IF($H2723="NO",$N2723, _xludf.NA())</f>
        <v>1034183.15</v>
      </c>
    </row>
    <row r="2724" spans="1:20" x14ac:dyDescent="0.3">
      <c r="A2724">
        <v>2723</v>
      </c>
      <c r="B2724" t="s">
        <v>9</v>
      </c>
      <c r="C2724">
        <v>484022.45</v>
      </c>
      <c r="D2724" t="s">
        <v>10</v>
      </c>
      <c r="E2724" t="s">
        <v>16</v>
      </c>
      <c r="F2724" t="s">
        <v>12</v>
      </c>
      <c r="G2724" t="s">
        <v>13</v>
      </c>
      <c r="H2724" t="s">
        <v>13</v>
      </c>
      <c r="I2724">
        <v>42</v>
      </c>
      <c r="J2724">
        <f>(moras__2[[#This Row],[EDAD]]-AVERAGE(I:I))/ _xlfn.STDEV.P(I:I)</f>
        <v>6.6104782630796582E-3</v>
      </c>
      <c r="K2724" t="str">
        <f>IF(ABS(moras__2[[#This Row],[Z-Score de edad]])&gt;1.96, "Atípico","Normal")</f>
        <v>Normal</v>
      </c>
      <c r="L2724">
        <f>(moras__2[[#This Row],[SALARIO]]-AVERAGE(C:C)) / _xlfn.STDEV.P(C:C)</f>
        <v>-0.21396879059216467</v>
      </c>
      <c r="M2724" t="str">
        <f>IF(ABS(moras__2[[#This Row],[Z-Score de salario]])&gt;1.96, "Atípico", "Normal")</f>
        <v>Normal</v>
      </c>
      <c r="N2724" s="5">
        <f t="shared" si="126"/>
        <v>484022.45</v>
      </c>
      <c r="O2724" s="5">
        <f t="shared" si="127"/>
        <v>42</v>
      </c>
      <c r="P2724" s="5" t="str">
        <f t="shared" si="128"/>
        <v>ASALARIADO</v>
      </c>
      <c r="Q2724" s="5" t="e">
        <f ca="1">IF($H2724="SI", $O2724, _xludf.NA())</f>
        <v>#NAME?</v>
      </c>
      <c r="R2724" s="5">
        <f>IF($H2724="NO",$O2724, _xludf.NA())</f>
        <v>42</v>
      </c>
      <c r="S2724" s="5" t="e">
        <f ca="1">IF($H2724="SI",$N2724, _xludf.NA())</f>
        <v>#NAME?</v>
      </c>
      <c r="T2724" s="5">
        <f>IF($H2724="NO",$N2724, _xludf.NA())</f>
        <v>484022.45</v>
      </c>
    </row>
    <row r="2725" spans="1:20" x14ac:dyDescent="0.3">
      <c r="A2725">
        <v>2724</v>
      </c>
      <c r="B2725" t="s">
        <v>15</v>
      </c>
      <c r="C2725">
        <v>200000</v>
      </c>
      <c r="D2725" t="s">
        <v>10</v>
      </c>
      <c r="E2725" t="s">
        <v>16</v>
      </c>
      <c r="F2725" t="s">
        <v>12</v>
      </c>
      <c r="G2725" t="s">
        <v>12</v>
      </c>
      <c r="H2725" t="s">
        <v>13</v>
      </c>
      <c r="I2725">
        <v>53</v>
      </c>
      <c r="J2725">
        <f>(moras__2[[#This Row],[EDAD]]-AVERAGE(I:I))/ _xlfn.STDEV.P(I:I)</f>
        <v>0.78301680024322029</v>
      </c>
      <c r="K2725" t="str">
        <f>IF(ABS(moras__2[[#This Row],[Z-Score de edad]])&gt;1.96, "Atípico","Normal")</f>
        <v>Normal</v>
      </c>
      <c r="L2725">
        <f>(moras__2[[#This Row],[SALARIO]]-AVERAGE(C:C)) / _xlfn.STDEV.P(C:C)</f>
        <v>-0.56421543253280082</v>
      </c>
      <c r="M2725" t="str">
        <f>IF(ABS(moras__2[[#This Row],[Z-Score de salario]])&gt;1.96, "Atípico", "Normal")</f>
        <v>Normal</v>
      </c>
      <c r="N2725" s="5">
        <f t="shared" si="126"/>
        <v>200000</v>
      </c>
      <c r="O2725" s="5">
        <f t="shared" si="127"/>
        <v>53</v>
      </c>
      <c r="P2725" s="5" t="str">
        <f t="shared" si="128"/>
        <v>ASALARIADO</v>
      </c>
      <c r="Q2725" s="5" t="e">
        <f ca="1">IF($H2725="SI", $O2725, _xludf.NA())</f>
        <v>#NAME?</v>
      </c>
      <c r="R2725" s="5">
        <f>IF($H2725="NO",$O2725, _xludf.NA())</f>
        <v>53</v>
      </c>
      <c r="S2725" s="5" t="e">
        <f ca="1">IF($H2725="SI",$N2725, _xludf.NA())</f>
        <v>#NAME?</v>
      </c>
      <c r="T2725" s="5">
        <f>IF($H2725="NO",$N2725, _xludf.NA())</f>
        <v>200000</v>
      </c>
    </row>
    <row r="2726" spans="1:20" x14ac:dyDescent="0.3">
      <c r="A2726">
        <v>2725</v>
      </c>
      <c r="B2726" t="s">
        <v>9</v>
      </c>
      <c r="C2726">
        <v>594092</v>
      </c>
      <c r="D2726" t="s">
        <v>18</v>
      </c>
      <c r="E2726" t="s">
        <v>16</v>
      </c>
      <c r="F2726" t="s">
        <v>12</v>
      </c>
      <c r="G2726" t="s">
        <v>13</v>
      </c>
      <c r="H2726" t="s">
        <v>12</v>
      </c>
      <c r="I2726">
        <v>67</v>
      </c>
      <c r="J2726">
        <f>(moras__2[[#This Row],[EDAD]]-AVERAGE(I:I))/ _xlfn.STDEV.P(I:I)</f>
        <v>1.7711703009452175</v>
      </c>
      <c r="K2726" t="str">
        <f>IF(ABS(moras__2[[#This Row],[Z-Score de edad]])&gt;1.96, "Atípico","Normal")</f>
        <v>Normal</v>
      </c>
      <c r="L2726">
        <f>(moras__2[[#This Row],[SALARIO]]-AVERAGE(C:C)) / _xlfn.STDEV.P(C:C)</f>
        <v>-7.8234836225469548E-2</v>
      </c>
      <c r="M2726" t="str">
        <f>IF(ABS(moras__2[[#This Row],[Z-Score de salario]])&gt;1.96, "Atípico", "Normal")</f>
        <v>Normal</v>
      </c>
      <c r="N2726" s="5">
        <f t="shared" si="126"/>
        <v>594092</v>
      </c>
      <c r="O2726" s="5">
        <f t="shared" si="127"/>
        <v>67</v>
      </c>
      <c r="P2726" s="5" t="str">
        <f t="shared" si="128"/>
        <v>TRABAJADOR INDEPENDIENTE</v>
      </c>
      <c r="Q2726" s="5">
        <f>IF($H2726="SI", $O2726, _xludf.NA())</f>
        <v>67</v>
      </c>
      <c r="R2726" s="5" t="e">
        <f ca="1">IF($H2726="NO",$O2726, _xludf.NA())</f>
        <v>#NAME?</v>
      </c>
      <c r="S2726" s="5">
        <f>IF($H2726="SI",$N2726, _xludf.NA())</f>
        <v>594092</v>
      </c>
      <c r="T2726" s="5" t="e">
        <f ca="1">IF($H2726="NO",$N2726, _xludf.NA())</f>
        <v>#NAME?</v>
      </c>
    </row>
    <row r="2727" spans="1:20" x14ac:dyDescent="0.3">
      <c r="A2727">
        <v>2726</v>
      </c>
      <c r="B2727" t="s">
        <v>9</v>
      </c>
      <c r="C2727">
        <v>501950.24</v>
      </c>
      <c r="D2727" t="s">
        <v>10</v>
      </c>
      <c r="E2727" t="s">
        <v>16</v>
      </c>
      <c r="F2727" t="s">
        <v>12</v>
      </c>
      <c r="G2727" t="s">
        <v>13</v>
      </c>
      <c r="H2727" t="s">
        <v>13</v>
      </c>
      <c r="I2727">
        <v>46</v>
      </c>
      <c r="J2727">
        <f>(moras__2[[#This Row],[EDAD]]-AVERAGE(I:I))/ _xlfn.STDEV.P(I:I)</f>
        <v>0.28894004989222172</v>
      </c>
      <c r="K2727" t="str">
        <f>IF(ABS(moras__2[[#This Row],[Z-Score de edad]])&gt;1.96, "Atípico","Normal")</f>
        <v>Normal</v>
      </c>
      <c r="L2727">
        <f>(moras__2[[#This Row],[SALARIO]]-AVERAGE(C:C)) / _xlfn.STDEV.P(C:C)</f>
        <v>-0.19186086128968555</v>
      </c>
      <c r="M2727" t="str">
        <f>IF(ABS(moras__2[[#This Row],[Z-Score de salario]])&gt;1.96, "Atípico", "Normal")</f>
        <v>Normal</v>
      </c>
      <c r="N2727" s="5">
        <f t="shared" si="126"/>
        <v>501950.24</v>
      </c>
      <c r="O2727" s="5">
        <f t="shared" si="127"/>
        <v>46</v>
      </c>
      <c r="P2727" s="5" t="str">
        <f t="shared" si="128"/>
        <v>ASALARIADO</v>
      </c>
      <c r="Q2727" s="5" t="e">
        <f ca="1">IF($H2727="SI", $O2727, _xludf.NA())</f>
        <v>#NAME?</v>
      </c>
      <c r="R2727" s="5">
        <f>IF($H2727="NO",$O2727, _xludf.NA())</f>
        <v>46</v>
      </c>
      <c r="S2727" s="5" t="e">
        <f ca="1">IF($H2727="SI",$N2727, _xludf.NA())</f>
        <v>#NAME?</v>
      </c>
      <c r="T2727" s="5">
        <f>IF($H2727="NO",$N2727, _xludf.NA())</f>
        <v>501950.24</v>
      </c>
    </row>
    <row r="2728" spans="1:20" x14ac:dyDescent="0.3">
      <c r="A2728">
        <v>2727</v>
      </c>
      <c r="B2728" t="s">
        <v>9</v>
      </c>
      <c r="C2728">
        <v>297046</v>
      </c>
      <c r="D2728" t="s">
        <v>17</v>
      </c>
      <c r="E2728" t="s">
        <v>16</v>
      </c>
      <c r="F2728" t="s">
        <v>12</v>
      </c>
      <c r="G2728" t="s">
        <v>13</v>
      </c>
      <c r="H2728" t="s">
        <v>13</v>
      </c>
      <c r="I2728">
        <v>46</v>
      </c>
      <c r="J2728">
        <f>(moras__2[[#This Row],[EDAD]]-AVERAGE(I:I))/ _xlfn.STDEV.P(I:I)</f>
        <v>0.28894004989222172</v>
      </c>
      <c r="K2728" t="str">
        <f>IF(ABS(moras__2[[#This Row],[Z-Score de edad]])&gt;1.96, "Atípico","Normal")</f>
        <v>Normal</v>
      </c>
      <c r="L2728">
        <f>(moras__2[[#This Row],[SALARIO]]-AVERAGE(C:C)) / _xlfn.STDEV.P(C:C)</f>
        <v>-0.44454166866740574</v>
      </c>
      <c r="M2728" t="str">
        <f>IF(ABS(moras__2[[#This Row],[Z-Score de salario]])&gt;1.96, "Atípico", "Normal")</f>
        <v>Normal</v>
      </c>
      <c r="N2728" s="5">
        <f t="shared" si="126"/>
        <v>297046</v>
      </c>
      <c r="O2728" s="5">
        <f t="shared" si="127"/>
        <v>46</v>
      </c>
      <c r="P2728" s="5" t="str">
        <f t="shared" si="128"/>
        <v>ASEGURADO VOLUNTARIO</v>
      </c>
      <c r="Q2728" s="5" t="e">
        <f ca="1">IF($H2728="SI", $O2728, _xludf.NA())</f>
        <v>#NAME?</v>
      </c>
      <c r="R2728" s="5">
        <f>IF($H2728="NO",$O2728, _xludf.NA())</f>
        <v>46</v>
      </c>
      <c r="S2728" s="5" t="e">
        <f ca="1">IF($H2728="SI",$N2728, _xludf.NA())</f>
        <v>#NAME?</v>
      </c>
      <c r="T2728" s="5">
        <f>IF($H2728="NO",$N2728, _xludf.NA())</f>
        <v>297046</v>
      </c>
    </row>
    <row r="2729" spans="1:20" x14ac:dyDescent="0.3">
      <c r="A2729">
        <v>2728</v>
      </c>
      <c r="B2729" t="s">
        <v>9</v>
      </c>
      <c r="C2729">
        <v>360061</v>
      </c>
      <c r="D2729" t="s">
        <v>10</v>
      </c>
      <c r="E2729" t="s">
        <v>16</v>
      </c>
      <c r="F2729" t="s">
        <v>12</v>
      </c>
      <c r="G2729" t="s">
        <v>13</v>
      </c>
      <c r="H2729" t="s">
        <v>13</v>
      </c>
      <c r="I2729">
        <v>32</v>
      </c>
      <c r="J2729">
        <f>(moras__2[[#This Row],[EDAD]]-AVERAGE(I:I))/ _xlfn.STDEV.P(I:I)</f>
        <v>-0.69921345080977548</v>
      </c>
      <c r="K2729" t="str">
        <f>IF(ABS(moras__2[[#This Row],[Z-Score de edad]])&gt;1.96, "Atípico","Normal")</f>
        <v>Normal</v>
      </c>
      <c r="L2729">
        <f>(moras__2[[#This Row],[SALARIO]]-AVERAGE(C:C)) / _xlfn.STDEV.P(C:C)</f>
        <v>-0.36683375458565204</v>
      </c>
      <c r="M2729" t="str">
        <f>IF(ABS(moras__2[[#This Row],[Z-Score de salario]])&gt;1.96, "Atípico", "Normal")</f>
        <v>Normal</v>
      </c>
      <c r="N2729" s="5">
        <f t="shared" si="126"/>
        <v>360061</v>
      </c>
      <c r="O2729" s="5">
        <f t="shared" si="127"/>
        <v>32</v>
      </c>
      <c r="P2729" s="5" t="str">
        <f t="shared" si="128"/>
        <v>ASALARIADO</v>
      </c>
      <c r="Q2729" s="5" t="e">
        <f ca="1">IF($H2729="SI", $O2729, _xludf.NA())</f>
        <v>#NAME?</v>
      </c>
      <c r="R2729" s="5">
        <f>IF($H2729="NO",$O2729, _xludf.NA())</f>
        <v>32</v>
      </c>
      <c r="S2729" s="5" t="e">
        <f ca="1">IF($H2729="SI",$N2729, _xludf.NA())</f>
        <v>#NAME?</v>
      </c>
      <c r="T2729" s="5">
        <f>IF($H2729="NO",$N2729, _xludf.NA())</f>
        <v>360061</v>
      </c>
    </row>
    <row r="2730" spans="1:20" x14ac:dyDescent="0.3">
      <c r="A2730">
        <v>2729</v>
      </c>
      <c r="B2730" t="s">
        <v>15</v>
      </c>
      <c r="C2730">
        <v>350325</v>
      </c>
      <c r="D2730" t="s">
        <v>10</v>
      </c>
      <c r="E2730" t="s">
        <v>16</v>
      </c>
      <c r="F2730" t="s">
        <v>12</v>
      </c>
      <c r="G2730" t="s">
        <v>13</v>
      </c>
      <c r="H2730" t="s">
        <v>13</v>
      </c>
      <c r="I2730">
        <v>27</v>
      </c>
      <c r="J2730">
        <f>(moras__2[[#This Row],[EDAD]]-AVERAGE(I:I))/ _xlfn.STDEV.P(I:I)</f>
        <v>-1.052125415346203</v>
      </c>
      <c r="K2730" t="str">
        <f>IF(ABS(moras__2[[#This Row],[Z-Score de edad]])&gt;1.96, "Atípico","Normal")</f>
        <v>Normal</v>
      </c>
      <c r="L2730">
        <f>(moras__2[[#This Row],[SALARIO]]-AVERAGE(C:C)) / _xlfn.STDEV.P(C:C)</f>
        <v>-0.37883985236395806</v>
      </c>
      <c r="M2730" t="str">
        <f>IF(ABS(moras__2[[#This Row],[Z-Score de salario]])&gt;1.96, "Atípico", "Normal")</f>
        <v>Normal</v>
      </c>
      <c r="N2730" s="5">
        <f t="shared" si="126"/>
        <v>350325</v>
      </c>
      <c r="O2730" s="5">
        <f t="shared" si="127"/>
        <v>27</v>
      </c>
      <c r="P2730" s="5" t="str">
        <f t="shared" si="128"/>
        <v>ASALARIADO</v>
      </c>
      <c r="Q2730" s="5" t="e">
        <f ca="1">IF($H2730="SI", $O2730, _xludf.NA())</f>
        <v>#NAME?</v>
      </c>
      <c r="R2730" s="5">
        <f>IF($H2730="NO",$O2730, _xludf.NA())</f>
        <v>27</v>
      </c>
      <c r="S2730" s="5" t="e">
        <f ca="1">IF($H2730="SI",$N2730, _xludf.NA())</f>
        <v>#NAME?</v>
      </c>
      <c r="T2730" s="5">
        <f>IF($H2730="NO",$N2730, _xludf.NA())</f>
        <v>350325</v>
      </c>
    </row>
    <row r="2731" spans="1:20" x14ac:dyDescent="0.3">
      <c r="A2731">
        <v>2730</v>
      </c>
      <c r="B2731" t="s">
        <v>9</v>
      </c>
      <c r="C2731">
        <v>687802.61</v>
      </c>
      <c r="D2731" t="s">
        <v>10</v>
      </c>
      <c r="E2731" t="s">
        <v>16</v>
      </c>
      <c r="F2731" t="s">
        <v>12</v>
      </c>
      <c r="G2731" t="s">
        <v>12</v>
      </c>
      <c r="H2731" t="s">
        <v>13</v>
      </c>
      <c r="I2731">
        <v>47</v>
      </c>
      <c r="J2731">
        <f>(moras__2[[#This Row],[EDAD]]-AVERAGE(I:I))/ _xlfn.STDEV.P(I:I)</f>
        <v>0.35952244279950724</v>
      </c>
      <c r="K2731" t="str">
        <f>IF(ABS(moras__2[[#This Row],[Z-Score de edad]])&gt;1.96, "Atípico","Normal")</f>
        <v>Normal</v>
      </c>
      <c r="L2731">
        <f>(moras__2[[#This Row],[SALARIO]]-AVERAGE(C:C)) / _xlfn.STDEV.P(C:C)</f>
        <v>3.7325840286927953E-2</v>
      </c>
      <c r="M2731" t="str">
        <f>IF(ABS(moras__2[[#This Row],[Z-Score de salario]])&gt;1.96, "Atípico", "Normal")</f>
        <v>Normal</v>
      </c>
      <c r="N2731" s="5">
        <f t="shared" si="126"/>
        <v>687802.61</v>
      </c>
      <c r="O2731" s="5">
        <f t="shared" si="127"/>
        <v>47</v>
      </c>
      <c r="P2731" s="5" t="str">
        <f t="shared" si="128"/>
        <v>ASALARIADO</v>
      </c>
      <c r="Q2731" s="5" t="e">
        <f ca="1">IF($H2731="SI", $O2731, _xludf.NA())</f>
        <v>#NAME?</v>
      </c>
      <c r="R2731" s="5">
        <f>IF($H2731="NO",$O2731, _xludf.NA())</f>
        <v>47</v>
      </c>
      <c r="S2731" s="5" t="e">
        <f ca="1">IF($H2731="SI",$N2731, _xludf.NA())</f>
        <v>#NAME?</v>
      </c>
      <c r="T2731" s="5">
        <f>IF($H2731="NO",$N2731, _xludf.NA())</f>
        <v>687802.61</v>
      </c>
    </row>
    <row r="2732" spans="1:20" x14ac:dyDescent="0.3">
      <c r="A2732">
        <v>2731</v>
      </c>
      <c r="B2732" t="s">
        <v>15</v>
      </c>
      <c r="C2732">
        <v>300000</v>
      </c>
      <c r="D2732" t="s">
        <v>10</v>
      </c>
      <c r="E2732" t="s">
        <v>16</v>
      </c>
      <c r="F2732" t="s">
        <v>12</v>
      </c>
      <c r="G2732" t="s">
        <v>13</v>
      </c>
      <c r="H2732" t="s">
        <v>13</v>
      </c>
      <c r="I2732">
        <v>43</v>
      </c>
      <c r="J2732">
        <f>(moras__2[[#This Row],[EDAD]]-AVERAGE(I:I))/ _xlfn.STDEV.P(I:I)</f>
        <v>7.7192871170365177E-2</v>
      </c>
      <c r="K2732" t="str">
        <f>IF(ABS(moras__2[[#This Row],[Z-Score de edad]])&gt;1.96, "Atípico","Normal")</f>
        <v>Normal</v>
      </c>
      <c r="L2732">
        <f>(moras__2[[#This Row],[SALARIO]]-AVERAGE(C:C)) / _xlfn.STDEV.P(C:C)</f>
        <v>-0.44089889824453027</v>
      </c>
      <c r="M2732" t="str">
        <f>IF(ABS(moras__2[[#This Row],[Z-Score de salario]])&gt;1.96, "Atípico", "Normal")</f>
        <v>Normal</v>
      </c>
      <c r="N2732" s="5">
        <f t="shared" si="126"/>
        <v>300000</v>
      </c>
      <c r="O2732" s="5">
        <f t="shared" si="127"/>
        <v>43</v>
      </c>
      <c r="P2732" s="5" t="str">
        <f t="shared" si="128"/>
        <v>ASALARIADO</v>
      </c>
      <c r="Q2732" s="5" t="e">
        <f ca="1">IF($H2732="SI", $O2732, _xludf.NA())</f>
        <v>#NAME?</v>
      </c>
      <c r="R2732" s="5">
        <f>IF($H2732="NO",$O2732, _xludf.NA())</f>
        <v>43</v>
      </c>
      <c r="S2732" s="5" t="e">
        <f ca="1">IF($H2732="SI",$N2732, _xludf.NA())</f>
        <v>#NAME?</v>
      </c>
      <c r="T2732" s="5">
        <f>IF($H2732="NO",$N2732, _xludf.NA())</f>
        <v>300000</v>
      </c>
    </row>
    <row r="2733" spans="1:20" x14ac:dyDescent="0.3">
      <c r="A2733">
        <v>2732</v>
      </c>
      <c r="B2733" t="s">
        <v>9</v>
      </c>
      <c r="C2733">
        <v>473527.9</v>
      </c>
      <c r="D2733" t="s">
        <v>10</v>
      </c>
      <c r="E2733" t="s">
        <v>16</v>
      </c>
      <c r="F2733" t="s">
        <v>12</v>
      </c>
      <c r="G2733" t="s">
        <v>13</v>
      </c>
      <c r="H2733" t="s">
        <v>13</v>
      </c>
      <c r="I2733">
        <v>29</v>
      </c>
      <c r="J2733">
        <f>(moras__2[[#This Row],[EDAD]]-AVERAGE(I:I))/ _xlfn.STDEV.P(I:I)</f>
        <v>-0.91096062953163204</v>
      </c>
      <c r="K2733" t="str">
        <f>IF(ABS(moras__2[[#This Row],[Z-Score de edad]])&gt;1.96, "Atípico","Normal")</f>
        <v>Normal</v>
      </c>
      <c r="L2733">
        <f>(moras__2[[#This Row],[SALARIO]]-AVERAGE(C:C)) / _xlfn.STDEV.P(C:C)</f>
        <v>-0.22691030594131434</v>
      </c>
      <c r="M2733" t="str">
        <f>IF(ABS(moras__2[[#This Row],[Z-Score de salario]])&gt;1.96, "Atípico", "Normal")</f>
        <v>Normal</v>
      </c>
      <c r="N2733" s="5">
        <f t="shared" si="126"/>
        <v>473527.9</v>
      </c>
      <c r="O2733" s="5">
        <f t="shared" si="127"/>
        <v>29</v>
      </c>
      <c r="P2733" s="5" t="str">
        <f t="shared" si="128"/>
        <v>ASALARIADO</v>
      </c>
      <c r="Q2733" s="5" t="e">
        <f ca="1">IF($H2733="SI", $O2733, _xludf.NA())</f>
        <v>#NAME?</v>
      </c>
      <c r="R2733" s="5">
        <f>IF($H2733="NO",$O2733, _xludf.NA())</f>
        <v>29</v>
      </c>
      <c r="S2733" s="5" t="e">
        <f ca="1">IF($H2733="SI",$N2733, _xludf.NA())</f>
        <v>#NAME?</v>
      </c>
      <c r="T2733" s="5">
        <f>IF($H2733="NO",$N2733, _xludf.NA())</f>
        <v>473527.9</v>
      </c>
    </row>
    <row r="2734" spans="1:20" x14ac:dyDescent="0.3">
      <c r="A2734">
        <v>2733</v>
      </c>
      <c r="B2734" t="s">
        <v>9</v>
      </c>
      <c r="C2734">
        <v>404467</v>
      </c>
      <c r="D2734" t="s">
        <v>17</v>
      </c>
      <c r="E2734" t="s">
        <v>16</v>
      </c>
      <c r="F2734" t="s">
        <v>12</v>
      </c>
      <c r="G2734" t="s">
        <v>13</v>
      </c>
      <c r="H2734" t="s">
        <v>13</v>
      </c>
      <c r="I2734">
        <v>62</v>
      </c>
      <c r="J2734">
        <f>(moras__2[[#This Row],[EDAD]]-AVERAGE(I:I))/ _xlfn.STDEV.P(I:I)</f>
        <v>1.41825833640879</v>
      </c>
      <c r="K2734" t="str">
        <f>IF(ABS(moras__2[[#This Row],[Z-Score de edad]])&gt;1.96, "Atípico","Normal")</f>
        <v>Normal</v>
      </c>
      <c r="L2734">
        <f>(moras__2[[#This Row],[SALARIO]]-AVERAGE(C:C)) / _xlfn.STDEV.P(C:C)</f>
        <v>-0.31207381436960263</v>
      </c>
      <c r="M2734" t="str">
        <f>IF(ABS(moras__2[[#This Row],[Z-Score de salario]])&gt;1.96, "Atípico", "Normal")</f>
        <v>Normal</v>
      </c>
      <c r="N2734" s="5">
        <f t="shared" si="126"/>
        <v>404467</v>
      </c>
      <c r="O2734" s="5">
        <f t="shared" si="127"/>
        <v>62</v>
      </c>
      <c r="P2734" s="5" t="str">
        <f t="shared" si="128"/>
        <v>ASEGURADO VOLUNTARIO</v>
      </c>
      <c r="Q2734" s="5" t="e">
        <f ca="1">IF($H2734="SI", $O2734, _xludf.NA())</f>
        <v>#NAME?</v>
      </c>
      <c r="R2734" s="5">
        <f>IF($H2734="NO",$O2734, _xludf.NA())</f>
        <v>62</v>
      </c>
      <c r="S2734" s="5" t="e">
        <f ca="1">IF($H2734="SI",$N2734, _xludf.NA())</f>
        <v>#NAME?</v>
      </c>
      <c r="T2734" s="5">
        <f>IF($H2734="NO",$N2734, _xludf.NA())</f>
        <v>404467</v>
      </c>
    </row>
    <row r="2735" spans="1:20" x14ac:dyDescent="0.3">
      <c r="A2735">
        <v>2734</v>
      </c>
      <c r="B2735" t="s">
        <v>15</v>
      </c>
      <c r="C2735">
        <v>681958.86</v>
      </c>
      <c r="D2735" t="s">
        <v>10</v>
      </c>
      <c r="E2735" t="s">
        <v>16</v>
      </c>
      <c r="F2735" t="s">
        <v>12</v>
      </c>
      <c r="G2735" t="s">
        <v>13</v>
      </c>
      <c r="H2735" t="s">
        <v>13</v>
      </c>
      <c r="I2735">
        <v>28</v>
      </c>
      <c r="J2735">
        <f>(moras__2[[#This Row],[EDAD]]-AVERAGE(I:I))/ _xlfn.STDEV.P(I:I)</f>
        <v>-0.98154302243891756</v>
      </c>
      <c r="K2735" t="str">
        <f>IF(ABS(moras__2[[#This Row],[Z-Score de edad]])&gt;1.96, "Atípico","Normal")</f>
        <v>Normal</v>
      </c>
      <c r="L2735">
        <f>(moras__2[[#This Row],[SALARIO]]-AVERAGE(C:C)) / _xlfn.STDEV.P(C:C)</f>
        <v>3.0119530314457143E-2</v>
      </c>
      <c r="M2735" t="str">
        <f>IF(ABS(moras__2[[#This Row],[Z-Score de salario]])&gt;1.96, "Atípico", "Normal")</f>
        <v>Normal</v>
      </c>
      <c r="N2735" s="5">
        <f t="shared" si="126"/>
        <v>681958.86</v>
      </c>
      <c r="O2735" s="5">
        <f t="shared" si="127"/>
        <v>28</v>
      </c>
      <c r="P2735" s="5" t="str">
        <f t="shared" si="128"/>
        <v>ASALARIADO</v>
      </c>
      <c r="Q2735" s="5" t="e">
        <f ca="1">IF($H2735="SI", $O2735, _xludf.NA())</f>
        <v>#NAME?</v>
      </c>
      <c r="R2735" s="5">
        <f>IF($H2735="NO",$O2735, _xludf.NA())</f>
        <v>28</v>
      </c>
      <c r="S2735" s="5" t="e">
        <f ca="1">IF($H2735="SI",$N2735, _xludf.NA())</f>
        <v>#NAME?</v>
      </c>
      <c r="T2735" s="5">
        <f>IF($H2735="NO",$N2735, _xludf.NA())</f>
        <v>681958.86</v>
      </c>
    </row>
    <row r="2736" spans="1:20" x14ac:dyDescent="0.3">
      <c r="A2736">
        <v>2735</v>
      </c>
      <c r="B2736" t="s">
        <v>9</v>
      </c>
      <c r="C2736">
        <v>1109112</v>
      </c>
      <c r="D2736" t="s">
        <v>10</v>
      </c>
      <c r="E2736" t="s">
        <v>11</v>
      </c>
      <c r="F2736" t="s">
        <v>12</v>
      </c>
      <c r="G2736" t="s">
        <v>13</v>
      </c>
      <c r="H2736" t="s">
        <v>13</v>
      </c>
      <c r="I2736">
        <v>32</v>
      </c>
      <c r="J2736">
        <f>(moras__2[[#This Row],[EDAD]]-AVERAGE(I:I))/ _xlfn.STDEV.P(I:I)</f>
        <v>-0.69921345080977548</v>
      </c>
      <c r="K2736" t="str">
        <f>IF(ABS(moras__2[[#This Row],[Z-Score de edad]])&gt;1.96, "Atípico","Normal")</f>
        <v>Normal</v>
      </c>
      <c r="L2736">
        <f>(moras__2[[#This Row],[SALARIO]]-AVERAGE(C:C)) / _xlfn.STDEV.P(C:C)</f>
        <v>0.55686997866598154</v>
      </c>
      <c r="M2736" t="str">
        <f>IF(ABS(moras__2[[#This Row],[Z-Score de salario]])&gt;1.96, "Atípico", "Normal")</f>
        <v>Normal</v>
      </c>
      <c r="N2736" s="5">
        <f t="shared" si="126"/>
        <v>1109112</v>
      </c>
      <c r="O2736" s="5">
        <f t="shared" si="127"/>
        <v>32</v>
      </c>
      <c r="P2736" s="5" t="str">
        <f t="shared" si="128"/>
        <v>ASALARIADO</v>
      </c>
      <c r="Q2736" s="5" t="e">
        <f ca="1">IF($H2736="SI", $O2736, _xludf.NA())</f>
        <v>#NAME?</v>
      </c>
      <c r="R2736" s="5">
        <f>IF($H2736="NO",$O2736, _xludf.NA())</f>
        <v>32</v>
      </c>
      <c r="S2736" s="5" t="e">
        <f ca="1">IF($H2736="SI",$N2736, _xludf.NA())</f>
        <v>#NAME?</v>
      </c>
      <c r="T2736" s="5">
        <f>IF($H2736="NO",$N2736, _xludf.NA())</f>
        <v>1109112</v>
      </c>
    </row>
    <row r="2737" spans="1:20" x14ac:dyDescent="0.3">
      <c r="A2737">
        <v>2736</v>
      </c>
      <c r="B2737" t="s">
        <v>9</v>
      </c>
      <c r="C2737">
        <v>356025</v>
      </c>
      <c r="D2737" t="s">
        <v>10</v>
      </c>
      <c r="E2737" t="s">
        <v>16</v>
      </c>
      <c r="F2737" t="s">
        <v>12</v>
      </c>
      <c r="G2737" t="s">
        <v>13</v>
      </c>
      <c r="H2737" t="s">
        <v>13</v>
      </c>
      <c r="I2737">
        <v>22</v>
      </c>
      <c r="J2737">
        <f>(moras__2[[#This Row],[EDAD]]-AVERAGE(I:I))/ _xlfn.STDEV.P(I:I)</f>
        <v>-1.4050373798826306</v>
      </c>
      <c r="K2737" t="str">
        <f>IF(ABS(moras__2[[#This Row],[Z-Score de edad]])&gt;1.96, "Atípico","Normal")</f>
        <v>Normal</v>
      </c>
      <c r="L2737">
        <f>(moras__2[[#This Row],[SALARIO]]-AVERAGE(C:C)) / _xlfn.STDEV.P(C:C)</f>
        <v>-0.37181080990952664</v>
      </c>
      <c r="M2737" t="str">
        <f>IF(ABS(moras__2[[#This Row],[Z-Score de salario]])&gt;1.96, "Atípico", "Normal")</f>
        <v>Normal</v>
      </c>
      <c r="N2737" s="5">
        <f t="shared" si="126"/>
        <v>356025</v>
      </c>
      <c r="O2737" s="5">
        <f t="shared" si="127"/>
        <v>22</v>
      </c>
      <c r="P2737" s="5" t="str">
        <f t="shared" si="128"/>
        <v>ASALARIADO</v>
      </c>
      <c r="Q2737" s="5" t="e">
        <f ca="1">IF($H2737="SI", $O2737, _xludf.NA())</f>
        <v>#NAME?</v>
      </c>
      <c r="R2737" s="5">
        <f>IF($H2737="NO",$O2737, _xludf.NA())</f>
        <v>22</v>
      </c>
      <c r="S2737" s="5" t="e">
        <f ca="1">IF($H2737="SI",$N2737, _xludf.NA())</f>
        <v>#NAME?</v>
      </c>
      <c r="T2737" s="5">
        <f>IF($H2737="NO",$N2737, _xludf.NA())</f>
        <v>356025</v>
      </c>
    </row>
    <row r="2738" spans="1:20" x14ac:dyDescent="0.3">
      <c r="A2738">
        <v>2737</v>
      </c>
      <c r="B2738" t="s">
        <v>9</v>
      </c>
      <c r="C2738">
        <v>513238.95</v>
      </c>
      <c r="D2738" t="s">
        <v>10</v>
      </c>
      <c r="E2738" t="s">
        <v>16</v>
      </c>
      <c r="F2738" t="s">
        <v>12</v>
      </c>
      <c r="G2738" t="s">
        <v>13</v>
      </c>
      <c r="H2738" t="s">
        <v>13</v>
      </c>
      <c r="I2738">
        <v>34</v>
      </c>
      <c r="J2738">
        <f>(moras__2[[#This Row],[EDAD]]-AVERAGE(I:I))/ _xlfn.STDEV.P(I:I)</f>
        <v>-0.55804866499520445</v>
      </c>
      <c r="K2738" t="str">
        <f>IF(ABS(moras__2[[#This Row],[Z-Score de edad]])&gt;1.96, "Atípico","Normal")</f>
        <v>Normal</v>
      </c>
      <c r="L2738">
        <f>(moras__2[[#This Row],[SALARIO]]-AVERAGE(C:C)) / _xlfn.STDEV.P(C:C)</f>
        <v>-0.17794001535183207</v>
      </c>
      <c r="M2738" t="str">
        <f>IF(ABS(moras__2[[#This Row],[Z-Score de salario]])&gt;1.96, "Atípico", "Normal")</f>
        <v>Normal</v>
      </c>
      <c r="N2738" s="5">
        <f t="shared" si="126"/>
        <v>513238.95</v>
      </c>
      <c r="O2738" s="5">
        <f t="shared" si="127"/>
        <v>34</v>
      </c>
      <c r="P2738" s="5" t="str">
        <f t="shared" si="128"/>
        <v>ASALARIADO</v>
      </c>
      <c r="Q2738" s="5" t="e">
        <f ca="1">IF($H2738="SI", $O2738, _xludf.NA())</f>
        <v>#NAME?</v>
      </c>
      <c r="R2738" s="5">
        <f>IF($H2738="NO",$O2738, _xludf.NA())</f>
        <v>34</v>
      </c>
      <c r="S2738" s="5" t="e">
        <f ca="1">IF($H2738="SI",$N2738, _xludf.NA())</f>
        <v>#NAME?</v>
      </c>
      <c r="T2738" s="5">
        <f>IF($H2738="NO",$N2738, _xludf.NA())</f>
        <v>513238.95</v>
      </c>
    </row>
    <row r="2739" spans="1:20" x14ac:dyDescent="0.3">
      <c r="A2739">
        <v>2738</v>
      </c>
      <c r="B2739" t="s">
        <v>9</v>
      </c>
      <c r="C2739">
        <v>278030</v>
      </c>
      <c r="D2739" t="s">
        <v>21</v>
      </c>
      <c r="E2739" t="s">
        <v>16</v>
      </c>
      <c r="F2739" t="s">
        <v>12</v>
      </c>
      <c r="G2739" t="s">
        <v>12</v>
      </c>
      <c r="H2739" t="s">
        <v>13</v>
      </c>
      <c r="I2739">
        <v>27</v>
      </c>
      <c r="J2739">
        <f>(moras__2[[#This Row],[EDAD]]-AVERAGE(I:I))/ _xlfn.STDEV.P(I:I)</f>
        <v>-1.052125415346203</v>
      </c>
      <c r="K2739" t="str">
        <f>IF(ABS(moras__2[[#This Row],[Z-Score de edad]])&gt;1.96, "Atípico","Normal")</f>
        <v>Normal</v>
      </c>
      <c r="L2739">
        <f>(moras__2[[#This Row],[SALARIO]]-AVERAGE(C:C)) / _xlfn.STDEV.P(C:C)</f>
        <v>-0.46799154082766331</v>
      </c>
      <c r="M2739" t="str">
        <f>IF(ABS(moras__2[[#This Row],[Z-Score de salario]])&gt;1.96, "Atípico", "Normal")</f>
        <v>Normal</v>
      </c>
      <c r="N2739" s="5">
        <f t="shared" si="126"/>
        <v>278030</v>
      </c>
      <c r="O2739" s="5">
        <f t="shared" si="127"/>
        <v>27</v>
      </c>
      <c r="P2739" s="5" t="str">
        <f t="shared" si="128"/>
        <v>CONVENIOS ESPECIALES DE ASEGURADOS VOLUNTARIOS</v>
      </c>
      <c r="Q2739" s="5" t="e">
        <f ca="1">IF($H2739="SI", $O2739, _xludf.NA())</f>
        <v>#NAME?</v>
      </c>
      <c r="R2739" s="5">
        <f>IF($H2739="NO",$O2739, _xludf.NA())</f>
        <v>27</v>
      </c>
      <c r="S2739" s="5" t="e">
        <f ca="1">IF($H2739="SI",$N2739, _xludf.NA())</f>
        <v>#NAME?</v>
      </c>
      <c r="T2739" s="5">
        <f>IF($H2739="NO",$N2739, _xludf.NA())</f>
        <v>278030</v>
      </c>
    </row>
    <row r="2740" spans="1:20" x14ac:dyDescent="0.3">
      <c r="A2740">
        <v>2739</v>
      </c>
      <c r="B2740" t="s">
        <v>15</v>
      </c>
      <c r="C2740">
        <v>141510.17000000001</v>
      </c>
      <c r="D2740" t="s">
        <v>14</v>
      </c>
      <c r="E2740" t="s">
        <v>11</v>
      </c>
      <c r="F2740" t="s">
        <v>12</v>
      </c>
      <c r="G2740" t="s">
        <v>13</v>
      </c>
      <c r="H2740" t="s">
        <v>13</v>
      </c>
      <c r="I2740">
        <v>85</v>
      </c>
      <c r="J2740">
        <f>(moras__2[[#This Row],[EDAD]]-AVERAGE(I:I))/ _xlfn.STDEV.P(I:I)</f>
        <v>3.0416533732763567</v>
      </c>
      <c r="K2740" t="str">
        <f>IF(ABS(moras__2[[#This Row],[Z-Score de edad]])&gt;1.96, "Atípico","Normal")</f>
        <v>Atípico</v>
      </c>
      <c r="L2740">
        <f>(moras__2[[#This Row],[SALARIO]]-AVERAGE(C:C)) / _xlfn.STDEV.P(C:C)</f>
        <v>-0.63634306379990191</v>
      </c>
      <c r="M2740" t="str">
        <f>IF(ABS(moras__2[[#This Row],[Z-Score de salario]])&gt;1.96, "Atípico", "Normal")</f>
        <v>Normal</v>
      </c>
      <c r="N2740" s="5">
        <f t="shared" si="126"/>
        <v>141510.17000000001</v>
      </c>
      <c r="O2740" s="5">
        <f t="shared" si="127"/>
        <v>85</v>
      </c>
      <c r="P2740" s="5" t="str">
        <f t="shared" si="128"/>
        <v>PENSIONADOS EN SU PROPIO SISTEMA</v>
      </c>
      <c r="Q2740" s="5" t="e">
        <f ca="1">IF($H2740="SI", $O2740, _xludf.NA())</f>
        <v>#NAME?</v>
      </c>
      <c r="R2740" s="5">
        <f>IF($H2740="NO",$O2740, _xludf.NA())</f>
        <v>85</v>
      </c>
      <c r="S2740" s="5" t="e">
        <f ca="1">IF($H2740="SI",$N2740, _xludf.NA())</f>
        <v>#NAME?</v>
      </c>
      <c r="T2740" s="5">
        <f>IF($H2740="NO",$N2740, _xludf.NA())</f>
        <v>141510.17000000001</v>
      </c>
    </row>
    <row r="2741" spans="1:20" x14ac:dyDescent="0.3">
      <c r="A2741">
        <v>2740</v>
      </c>
      <c r="B2741" t="s">
        <v>15</v>
      </c>
      <c r="C2741">
        <v>135000</v>
      </c>
      <c r="D2741" t="s">
        <v>10</v>
      </c>
      <c r="E2741" t="s">
        <v>16</v>
      </c>
      <c r="F2741" t="s">
        <v>12</v>
      </c>
      <c r="G2741" t="s">
        <v>13</v>
      </c>
      <c r="H2741" t="s">
        <v>12</v>
      </c>
      <c r="I2741">
        <v>37</v>
      </c>
      <c r="J2741">
        <f>(moras__2[[#This Row],[EDAD]]-AVERAGE(I:I))/ _xlfn.STDEV.P(I:I)</f>
        <v>-0.34630148627334789</v>
      </c>
      <c r="K2741" t="str">
        <f>IF(ABS(moras__2[[#This Row],[Z-Score de edad]])&gt;1.96, "Atípico","Normal")</f>
        <v>Normal</v>
      </c>
      <c r="L2741">
        <f>(moras__2[[#This Row],[SALARIO]]-AVERAGE(C:C)) / _xlfn.STDEV.P(C:C)</f>
        <v>-0.64437117982017666</v>
      </c>
      <c r="M2741" t="str">
        <f>IF(ABS(moras__2[[#This Row],[Z-Score de salario]])&gt;1.96, "Atípico", "Normal")</f>
        <v>Normal</v>
      </c>
      <c r="N2741" s="5">
        <f t="shared" si="126"/>
        <v>135000</v>
      </c>
      <c r="O2741" s="5">
        <f t="shared" si="127"/>
        <v>37</v>
      </c>
      <c r="P2741" s="5" t="str">
        <f t="shared" si="128"/>
        <v>ASALARIADO</v>
      </c>
      <c r="Q2741" s="5">
        <f>IF($H2741="SI", $O2741, _xludf.NA())</f>
        <v>37</v>
      </c>
      <c r="R2741" s="5" t="e">
        <f ca="1">IF($H2741="NO",$O2741, _xludf.NA())</f>
        <v>#NAME?</v>
      </c>
      <c r="S2741" s="5">
        <f>IF($H2741="SI",$N2741, _xludf.NA())</f>
        <v>135000</v>
      </c>
      <c r="T2741" s="5" t="e">
        <f ca="1">IF($H2741="NO",$N2741, _xludf.NA())</f>
        <v>#NAME?</v>
      </c>
    </row>
    <row r="2742" spans="1:20" x14ac:dyDescent="0.3">
      <c r="A2742">
        <v>2741</v>
      </c>
      <c r="B2742" t="s">
        <v>9</v>
      </c>
      <c r="C2742">
        <v>6787104.5199999996</v>
      </c>
      <c r="D2742" t="s">
        <v>10</v>
      </c>
      <c r="E2742" t="s">
        <v>11</v>
      </c>
      <c r="F2742" t="s">
        <v>12</v>
      </c>
      <c r="G2742" t="s">
        <v>13</v>
      </c>
      <c r="H2742" t="s">
        <v>13</v>
      </c>
      <c r="I2742">
        <v>56</v>
      </c>
      <c r="J2742">
        <f>(moras__2[[#This Row],[EDAD]]-AVERAGE(I:I))/ _xlfn.STDEV.P(I:I)</f>
        <v>0.99476397896507684</v>
      </c>
      <c r="K2742" t="str">
        <f>IF(ABS(moras__2[[#This Row],[Z-Score de edad]])&gt;1.96, "Atípico","Normal")</f>
        <v>Normal</v>
      </c>
      <c r="L2742">
        <f>(moras__2[[#This Row],[SALARIO]]-AVERAGE(C:C)) / _xlfn.STDEV.P(C:C)</f>
        <v>7.5587735714772197</v>
      </c>
      <c r="M2742" t="str">
        <f>IF(ABS(moras__2[[#This Row],[Z-Score de salario]])&gt;1.96, "Atípico", "Normal")</f>
        <v>Atípico</v>
      </c>
      <c r="N2742" s="5">
        <f t="shared" si="126"/>
        <v>6787104.5199999996</v>
      </c>
      <c r="O2742" s="5">
        <f t="shared" si="127"/>
        <v>56</v>
      </c>
      <c r="P2742" s="5" t="str">
        <f t="shared" si="128"/>
        <v>ASALARIADO</v>
      </c>
      <c r="Q2742" s="5" t="e">
        <f ca="1">IF($H2742="SI", $O2742, _xludf.NA())</f>
        <v>#NAME?</v>
      </c>
      <c r="R2742" s="5">
        <f>IF($H2742="NO",$O2742, _xludf.NA())</f>
        <v>56</v>
      </c>
      <c r="S2742" s="5" t="e">
        <f ca="1">IF($H2742="SI",$N2742, _xludf.NA())</f>
        <v>#NAME?</v>
      </c>
      <c r="T2742" s="5">
        <f>IF($H2742="NO",$N2742, _xludf.NA())</f>
        <v>6787104.5199999996</v>
      </c>
    </row>
    <row r="2743" spans="1:20" x14ac:dyDescent="0.3">
      <c r="A2743">
        <v>2742</v>
      </c>
      <c r="B2743" t="s">
        <v>15</v>
      </c>
      <c r="C2743">
        <v>777494.45</v>
      </c>
      <c r="D2743" t="s">
        <v>10</v>
      </c>
      <c r="E2743" t="s">
        <v>11</v>
      </c>
      <c r="F2743" t="s">
        <v>12</v>
      </c>
      <c r="G2743" t="s">
        <v>13</v>
      </c>
      <c r="H2743" t="s">
        <v>13</v>
      </c>
      <c r="I2743">
        <v>32</v>
      </c>
      <c r="J2743">
        <f>(moras__2[[#This Row],[EDAD]]-AVERAGE(I:I))/ _xlfn.STDEV.P(I:I)</f>
        <v>-0.69921345080977548</v>
      </c>
      <c r="K2743" t="str">
        <f>IF(ABS(moras__2[[#This Row],[Z-Score de edad]])&gt;1.96, "Atípico","Normal")</f>
        <v>Normal</v>
      </c>
      <c r="L2743">
        <f>(moras__2[[#This Row],[SALARIO]]-AVERAGE(C:C)) / _xlfn.STDEV.P(C:C)</f>
        <v>0.14793070891430871</v>
      </c>
      <c r="M2743" t="str">
        <f>IF(ABS(moras__2[[#This Row],[Z-Score de salario]])&gt;1.96, "Atípico", "Normal")</f>
        <v>Normal</v>
      </c>
      <c r="N2743" s="5">
        <f t="shared" si="126"/>
        <v>777494.45</v>
      </c>
      <c r="O2743" s="5">
        <f t="shared" si="127"/>
        <v>32</v>
      </c>
      <c r="P2743" s="5" t="str">
        <f t="shared" si="128"/>
        <v>ASALARIADO</v>
      </c>
      <c r="Q2743" s="5" t="e">
        <f ca="1">IF($H2743="SI", $O2743, _xludf.NA())</f>
        <v>#NAME?</v>
      </c>
      <c r="R2743" s="5">
        <f>IF($H2743="NO",$O2743, _xludf.NA())</f>
        <v>32</v>
      </c>
      <c r="S2743" s="5" t="e">
        <f ca="1">IF($H2743="SI",$N2743, _xludf.NA())</f>
        <v>#NAME?</v>
      </c>
      <c r="T2743" s="5">
        <f>IF($H2743="NO",$N2743, _xludf.NA())</f>
        <v>777494.45</v>
      </c>
    </row>
    <row r="2744" spans="1:20" x14ac:dyDescent="0.3">
      <c r="A2744">
        <v>2743</v>
      </c>
      <c r="B2744" t="s">
        <v>9</v>
      </c>
      <c r="C2744">
        <v>550491</v>
      </c>
      <c r="D2744" t="s">
        <v>10</v>
      </c>
      <c r="E2744" t="s">
        <v>16</v>
      </c>
      <c r="F2744" t="s">
        <v>12</v>
      </c>
      <c r="G2744" t="s">
        <v>13</v>
      </c>
      <c r="H2744" t="s">
        <v>13</v>
      </c>
      <c r="I2744">
        <v>45</v>
      </c>
      <c r="J2744">
        <f>(moras__2[[#This Row],[EDAD]]-AVERAGE(I:I))/ _xlfn.STDEV.P(I:I)</f>
        <v>0.2183576569849362</v>
      </c>
      <c r="K2744" t="str">
        <f>IF(ABS(moras__2[[#This Row],[Z-Score de edad]])&gt;1.96, "Atípico","Normal")</f>
        <v>Normal</v>
      </c>
      <c r="L2744">
        <f>(moras__2[[#This Row],[SALARIO]]-AVERAGE(C:C)) / _xlfn.STDEV.P(C:C)</f>
        <v>-0.1320020783404984</v>
      </c>
      <c r="M2744" t="str">
        <f>IF(ABS(moras__2[[#This Row],[Z-Score de salario]])&gt;1.96, "Atípico", "Normal")</f>
        <v>Normal</v>
      </c>
      <c r="N2744" s="5">
        <f t="shared" si="126"/>
        <v>550491</v>
      </c>
      <c r="O2744" s="5">
        <f t="shared" si="127"/>
        <v>45</v>
      </c>
      <c r="P2744" s="5" t="str">
        <f t="shared" si="128"/>
        <v>ASALARIADO</v>
      </c>
      <c r="Q2744" s="5" t="e">
        <f ca="1">IF($H2744="SI", $O2744, _xludf.NA())</f>
        <v>#NAME?</v>
      </c>
      <c r="R2744" s="5">
        <f>IF($H2744="NO",$O2744, _xludf.NA())</f>
        <v>45</v>
      </c>
      <c r="S2744" s="5" t="e">
        <f ca="1">IF($H2744="SI",$N2744, _xludf.NA())</f>
        <v>#NAME?</v>
      </c>
      <c r="T2744" s="5">
        <f>IF($H2744="NO",$N2744, _xludf.NA())</f>
        <v>550491</v>
      </c>
    </row>
    <row r="2745" spans="1:20" x14ac:dyDescent="0.3">
      <c r="A2745">
        <v>2744</v>
      </c>
      <c r="B2745" t="s">
        <v>15</v>
      </c>
      <c r="C2745">
        <v>298018</v>
      </c>
      <c r="D2745" t="s">
        <v>17</v>
      </c>
      <c r="E2745" t="s">
        <v>16</v>
      </c>
      <c r="F2745" t="s">
        <v>12</v>
      </c>
      <c r="G2745" t="s">
        <v>12</v>
      </c>
      <c r="H2745" t="s">
        <v>13</v>
      </c>
      <c r="I2745">
        <v>51</v>
      </c>
      <c r="J2745">
        <f>(moras__2[[#This Row],[EDAD]]-AVERAGE(I:I))/ _xlfn.STDEV.P(I:I)</f>
        <v>0.64185201442864925</v>
      </c>
      <c r="K2745" t="str">
        <f>IF(ABS(moras__2[[#This Row],[Z-Score de edad]])&gt;1.96, "Atípico","Normal")</f>
        <v>Normal</v>
      </c>
      <c r="L2745">
        <f>(moras__2[[#This Row],[SALARIO]]-AVERAGE(C:C)) / _xlfn.STDEV.P(C:C)</f>
        <v>-0.44334303195412378</v>
      </c>
      <c r="M2745" t="str">
        <f>IF(ABS(moras__2[[#This Row],[Z-Score de salario]])&gt;1.96, "Atípico", "Normal")</f>
        <v>Normal</v>
      </c>
      <c r="N2745" s="5">
        <f t="shared" si="126"/>
        <v>298018</v>
      </c>
      <c r="O2745" s="5">
        <f t="shared" si="127"/>
        <v>51</v>
      </c>
      <c r="P2745" s="5" t="str">
        <f t="shared" si="128"/>
        <v>ASEGURADO VOLUNTARIO</v>
      </c>
      <c r="Q2745" s="5" t="e">
        <f ca="1">IF($H2745="SI", $O2745, _xludf.NA())</f>
        <v>#NAME?</v>
      </c>
      <c r="R2745" s="5">
        <f>IF($H2745="NO",$O2745, _xludf.NA())</f>
        <v>51</v>
      </c>
      <c r="S2745" s="5" t="e">
        <f ca="1">IF($H2745="SI",$N2745, _xludf.NA())</f>
        <v>#NAME?</v>
      </c>
      <c r="T2745" s="5">
        <f>IF($H2745="NO",$N2745, _xludf.NA())</f>
        <v>298018</v>
      </c>
    </row>
    <row r="2746" spans="1:20" x14ac:dyDescent="0.3">
      <c r="A2746">
        <v>2745</v>
      </c>
      <c r="B2746" t="s">
        <v>9</v>
      </c>
      <c r="C2746">
        <v>802400</v>
      </c>
      <c r="D2746" t="s">
        <v>10</v>
      </c>
      <c r="E2746" t="s">
        <v>16</v>
      </c>
      <c r="F2746" t="s">
        <v>12</v>
      </c>
      <c r="G2746" t="s">
        <v>13</v>
      </c>
      <c r="H2746" t="s">
        <v>13</v>
      </c>
      <c r="I2746">
        <v>39</v>
      </c>
      <c r="J2746">
        <f>(moras__2[[#This Row],[EDAD]]-AVERAGE(I:I))/ _xlfn.STDEV.P(I:I)</f>
        <v>-0.20513670045877688</v>
      </c>
      <c r="K2746" t="str">
        <f>IF(ABS(moras__2[[#This Row],[Z-Score de edad]])&gt;1.96, "Atípico","Normal")</f>
        <v>Normal</v>
      </c>
      <c r="L2746">
        <f>(moras__2[[#This Row],[SALARIO]]-AVERAGE(C:C)) / _xlfn.STDEV.P(C:C)</f>
        <v>0.17864337001974112</v>
      </c>
      <c r="M2746" t="str">
        <f>IF(ABS(moras__2[[#This Row],[Z-Score de salario]])&gt;1.96, "Atípico", "Normal")</f>
        <v>Normal</v>
      </c>
      <c r="N2746" s="5">
        <f t="shared" si="126"/>
        <v>802400</v>
      </c>
      <c r="O2746" s="5">
        <f t="shared" si="127"/>
        <v>39</v>
      </c>
      <c r="P2746" s="5" t="str">
        <f t="shared" si="128"/>
        <v>ASALARIADO</v>
      </c>
      <c r="Q2746" s="5" t="e">
        <f ca="1">IF($H2746="SI", $O2746, _xludf.NA())</f>
        <v>#NAME?</v>
      </c>
      <c r="R2746" s="5">
        <f>IF($H2746="NO",$O2746, _xludf.NA())</f>
        <v>39</v>
      </c>
      <c r="S2746" s="5" t="e">
        <f ca="1">IF($H2746="SI",$N2746, _xludf.NA())</f>
        <v>#NAME?</v>
      </c>
      <c r="T2746" s="5">
        <f>IF($H2746="NO",$N2746, _xludf.NA())</f>
        <v>802400</v>
      </c>
    </row>
    <row r="2747" spans="1:20" x14ac:dyDescent="0.3">
      <c r="A2747">
        <v>2746</v>
      </c>
      <c r="B2747" t="s">
        <v>15</v>
      </c>
      <c r="C2747">
        <v>270000</v>
      </c>
      <c r="D2747" t="s">
        <v>10</v>
      </c>
      <c r="E2747" t="s">
        <v>16</v>
      </c>
      <c r="F2747" t="s">
        <v>12</v>
      </c>
      <c r="G2747" t="s">
        <v>12</v>
      </c>
      <c r="H2747" t="s">
        <v>13</v>
      </c>
      <c r="I2747">
        <v>28</v>
      </c>
      <c r="J2747">
        <f>(moras__2[[#This Row],[EDAD]]-AVERAGE(I:I))/ _xlfn.STDEV.P(I:I)</f>
        <v>-0.98154302243891756</v>
      </c>
      <c r="K2747" t="str">
        <f>IF(ABS(moras__2[[#This Row],[Z-Score de edad]])&gt;1.96, "Atípico","Normal")</f>
        <v>Normal</v>
      </c>
      <c r="L2747">
        <f>(moras__2[[#This Row],[SALARIO]]-AVERAGE(C:C)) / _xlfn.STDEV.P(C:C)</f>
        <v>-0.47789385853101141</v>
      </c>
      <c r="M2747" t="str">
        <f>IF(ABS(moras__2[[#This Row],[Z-Score de salario]])&gt;1.96, "Atípico", "Normal")</f>
        <v>Normal</v>
      </c>
      <c r="N2747" s="5">
        <f t="shared" si="126"/>
        <v>270000</v>
      </c>
      <c r="O2747" s="5">
        <f t="shared" si="127"/>
        <v>28</v>
      </c>
      <c r="P2747" s="5" t="str">
        <f t="shared" si="128"/>
        <v>ASALARIADO</v>
      </c>
      <c r="Q2747" s="5" t="e">
        <f ca="1">IF($H2747="SI", $O2747, _xludf.NA())</f>
        <v>#NAME?</v>
      </c>
      <c r="R2747" s="5">
        <f>IF($H2747="NO",$O2747, _xludf.NA())</f>
        <v>28</v>
      </c>
      <c r="S2747" s="5" t="e">
        <f ca="1">IF($H2747="SI",$N2747, _xludf.NA())</f>
        <v>#NAME?</v>
      </c>
      <c r="T2747" s="5">
        <f>IF($H2747="NO",$N2747, _xludf.NA())</f>
        <v>270000</v>
      </c>
    </row>
    <row r="2748" spans="1:20" x14ac:dyDescent="0.3">
      <c r="A2748">
        <v>2747</v>
      </c>
      <c r="B2748" t="s">
        <v>9</v>
      </c>
      <c r="C2748">
        <v>296700</v>
      </c>
      <c r="D2748" t="s">
        <v>10</v>
      </c>
      <c r="E2748" t="s">
        <v>16</v>
      </c>
      <c r="F2748" t="s">
        <v>12</v>
      </c>
      <c r="G2748" t="s">
        <v>13</v>
      </c>
      <c r="H2748" t="s">
        <v>13</v>
      </c>
      <c r="I2748">
        <v>31</v>
      </c>
      <c r="J2748">
        <f>(moras__2[[#This Row],[EDAD]]-AVERAGE(I:I))/ _xlfn.STDEV.P(I:I)</f>
        <v>-0.769795843717061</v>
      </c>
      <c r="K2748" t="str">
        <f>IF(ABS(moras__2[[#This Row],[Z-Score de edad]])&gt;1.96, "Atípico","Normal")</f>
        <v>Normal</v>
      </c>
      <c r="L2748">
        <f>(moras__2[[#This Row],[SALARIO]]-AVERAGE(C:C)) / _xlfn.STDEV.P(C:C)</f>
        <v>-0.44496834387604317</v>
      </c>
      <c r="M2748" t="str">
        <f>IF(ABS(moras__2[[#This Row],[Z-Score de salario]])&gt;1.96, "Atípico", "Normal")</f>
        <v>Normal</v>
      </c>
      <c r="N2748" s="5">
        <f t="shared" si="126"/>
        <v>296700</v>
      </c>
      <c r="O2748" s="5">
        <f t="shared" si="127"/>
        <v>31</v>
      </c>
      <c r="P2748" s="5" t="str">
        <f t="shared" si="128"/>
        <v>ASALARIADO</v>
      </c>
      <c r="Q2748" s="5" t="e">
        <f ca="1">IF($H2748="SI", $O2748, _xludf.NA())</f>
        <v>#NAME?</v>
      </c>
      <c r="R2748" s="5">
        <f>IF($H2748="NO",$O2748, _xludf.NA())</f>
        <v>31</v>
      </c>
      <c r="S2748" s="5" t="e">
        <f ca="1">IF($H2748="SI",$N2748, _xludf.NA())</f>
        <v>#NAME?</v>
      </c>
      <c r="T2748" s="5">
        <f>IF($H2748="NO",$N2748, _xludf.NA())</f>
        <v>296700</v>
      </c>
    </row>
    <row r="2749" spans="1:20" x14ac:dyDescent="0.3">
      <c r="A2749">
        <v>2748</v>
      </c>
      <c r="B2749" t="s">
        <v>15</v>
      </c>
      <c r="C2749">
        <v>1332247</v>
      </c>
      <c r="D2749" t="s">
        <v>10</v>
      </c>
      <c r="E2749" t="s">
        <v>11</v>
      </c>
      <c r="F2749" t="s">
        <v>12</v>
      </c>
      <c r="G2749" t="s">
        <v>13</v>
      </c>
      <c r="H2749" t="s">
        <v>13</v>
      </c>
      <c r="I2749">
        <v>33</v>
      </c>
      <c r="J2749">
        <f>(moras__2[[#This Row],[EDAD]]-AVERAGE(I:I))/ _xlfn.STDEV.P(I:I)</f>
        <v>-0.62863105790248996</v>
      </c>
      <c r="K2749" t="str">
        <f>IF(ABS(moras__2[[#This Row],[Z-Score de edad]])&gt;1.96, "Atípico","Normal")</f>
        <v>Normal</v>
      </c>
      <c r="L2749">
        <f>(moras__2[[#This Row],[SALARIO]]-AVERAGE(C:C)) / _xlfn.STDEV.P(C:C)</f>
        <v>0.83203232745011413</v>
      </c>
      <c r="M2749" t="str">
        <f>IF(ABS(moras__2[[#This Row],[Z-Score de salario]])&gt;1.96, "Atípico", "Normal")</f>
        <v>Normal</v>
      </c>
      <c r="N2749" s="5">
        <f t="shared" si="126"/>
        <v>1332247</v>
      </c>
      <c r="O2749" s="5">
        <f t="shared" si="127"/>
        <v>33</v>
      </c>
      <c r="P2749" s="5" t="str">
        <f t="shared" si="128"/>
        <v>ASALARIADO</v>
      </c>
      <c r="Q2749" s="5" t="e">
        <f ca="1">IF($H2749="SI", $O2749, _xludf.NA())</f>
        <v>#NAME?</v>
      </c>
      <c r="R2749" s="5">
        <f>IF($H2749="NO",$O2749, _xludf.NA())</f>
        <v>33</v>
      </c>
      <c r="S2749" s="5" t="e">
        <f ca="1">IF($H2749="SI",$N2749, _xludf.NA())</f>
        <v>#NAME?</v>
      </c>
      <c r="T2749" s="5">
        <f>IF($H2749="NO",$N2749, _xludf.NA())</f>
        <v>1332247</v>
      </c>
    </row>
    <row r="2750" spans="1:20" x14ac:dyDescent="0.3">
      <c r="A2750">
        <v>2749</v>
      </c>
      <c r="B2750" t="s">
        <v>15</v>
      </c>
      <c r="C2750">
        <v>327400</v>
      </c>
      <c r="D2750" t="s">
        <v>10</v>
      </c>
      <c r="E2750" t="s">
        <v>16</v>
      </c>
      <c r="F2750" t="s">
        <v>12</v>
      </c>
      <c r="G2750" t="s">
        <v>13</v>
      </c>
      <c r="H2750" t="s">
        <v>13</v>
      </c>
      <c r="I2750">
        <v>35</v>
      </c>
      <c r="J2750">
        <f>(moras__2[[#This Row],[EDAD]]-AVERAGE(I:I))/ _xlfn.STDEV.P(I:I)</f>
        <v>-0.48746627208791893</v>
      </c>
      <c r="K2750" t="str">
        <f>IF(ABS(moras__2[[#This Row],[Z-Score de edad]])&gt;1.96, "Atípico","Normal")</f>
        <v>Normal</v>
      </c>
      <c r="L2750">
        <f>(moras__2[[#This Row],[SALARIO]]-AVERAGE(C:C)) / _xlfn.STDEV.P(C:C)</f>
        <v>-0.40711016784954412</v>
      </c>
      <c r="M2750" t="str">
        <f>IF(ABS(moras__2[[#This Row],[Z-Score de salario]])&gt;1.96, "Atípico", "Normal")</f>
        <v>Normal</v>
      </c>
      <c r="N2750" s="5">
        <f t="shared" si="126"/>
        <v>327400</v>
      </c>
      <c r="O2750" s="5">
        <f t="shared" si="127"/>
        <v>35</v>
      </c>
      <c r="P2750" s="5" t="str">
        <f t="shared" si="128"/>
        <v>ASALARIADO</v>
      </c>
      <c r="Q2750" s="5" t="e">
        <f ca="1">IF($H2750="SI", $O2750, _xludf.NA())</f>
        <v>#NAME?</v>
      </c>
      <c r="R2750" s="5">
        <f>IF($H2750="NO",$O2750, _xludf.NA())</f>
        <v>35</v>
      </c>
      <c r="S2750" s="5" t="e">
        <f ca="1">IF($H2750="SI",$N2750, _xludf.NA())</f>
        <v>#NAME?</v>
      </c>
      <c r="T2750" s="5">
        <f>IF($H2750="NO",$N2750, _xludf.NA())</f>
        <v>327400</v>
      </c>
    </row>
    <row r="2751" spans="1:20" x14ac:dyDescent="0.3">
      <c r="A2751">
        <v>2750</v>
      </c>
      <c r="B2751" t="s">
        <v>9</v>
      </c>
      <c r="C2751">
        <v>454803</v>
      </c>
      <c r="D2751" t="s">
        <v>10</v>
      </c>
      <c r="E2751" t="s">
        <v>16</v>
      </c>
      <c r="F2751" t="s">
        <v>12</v>
      </c>
      <c r="G2751" t="s">
        <v>13</v>
      </c>
      <c r="H2751" t="s">
        <v>13</v>
      </c>
      <c r="I2751">
        <v>26</v>
      </c>
      <c r="J2751">
        <f>(moras__2[[#This Row],[EDAD]]-AVERAGE(I:I))/ _xlfn.STDEV.P(I:I)</f>
        <v>-1.1227078082534885</v>
      </c>
      <c r="K2751" t="str">
        <f>IF(ABS(moras__2[[#This Row],[Z-Score de edad]])&gt;1.96, "Atípico","Normal")</f>
        <v>Normal</v>
      </c>
      <c r="L2751">
        <f>(moras__2[[#This Row],[SALARIO]]-AVERAGE(C:C)) / _xlfn.STDEV.P(C:C)</f>
        <v>-0.25000120367025874</v>
      </c>
      <c r="M2751" t="str">
        <f>IF(ABS(moras__2[[#This Row],[Z-Score de salario]])&gt;1.96, "Atípico", "Normal")</f>
        <v>Normal</v>
      </c>
      <c r="N2751" s="5">
        <f t="shared" si="126"/>
        <v>454803</v>
      </c>
      <c r="O2751" s="5">
        <f t="shared" si="127"/>
        <v>26</v>
      </c>
      <c r="P2751" s="5" t="str">
        <f t="shared" si="128"/>
        <v>ASALARIADO</v>
      </c>
      <c r="Q2751" s="5" t="e">
        <f ca="1">IF($H2751="SI", $O2751, _xludf.NA())</f>
        <v>#NAME?</v>
      </c>
      <c r="R2751" s="5">
        <f>IF($H2751="NO",$O2751, _xludf.NA())</f>
        <v>26</v>
      </c>
      <c r="S2751" s="5" t="e">
        <f ca="1">IF($H2751="SI",$N2751, _xludf.NA())</f>
        <v>#NAME?</v>
      </c>
      <c r="T2751" s="5">
        <f>IF($H2751="NO",$N2751, _xludf.NA())</f>
        <v>454803</v>
      </c>
    </row>
    <row r="2752" spans="1:20" x14ac:dyDescent="0.3">
      <c r="A2752">
        <v>2751</v>
      </c>
      <c r="B2752" t="s">
        <v>15</v>
      </c>
      <c r="C2752">
        <v>297045</v>
      </c>
      <c r="D2752" t="s">
        <v>18</v>
      </c>
      <c r="E2752" t="s">
        <v>16</v>
      </c>
      <c r="F2752" t="s">
        <v>12</v>
      </c>
      <c r="G2752" t="s">
        <v>13</v>
      </c>
      <c r="H2752" t="s">
        <v>13</v>
      </c>
      <c r="I2752">
        <v>53</v>
      </c>
      <c r="J2752">
        <f>(moras__2[[#This Row],[EDAD]]-AVERAGE(I:I))/ _xlfn.STDEV.P(I:I)</f>
        <v>0.78301680024322029</v>
      </c>
      <c r="K2752" t="str">
        <f>IF(ABS(moras__2[[#This Row],[Z-Score de edad]])&gt;1.96, "Atípico","Normal")</f>
        <v>Normal</v>
      </c>
      <c r="L2752">
        <f>(moras__2[[#This Row],[SALARIO]]-AVERAGE(C:C)) / _xlfn.STDEV.P(C:C)</f>
        <v>-0.44454290183274864</v>
      </c>
      <c r="M2752" t="str">
        <f>IF(ABS(moras__2[[#This Row],[Z-Score de salario]])&gt;1.96, "Atípico", "Normal")</f>
        <v>Normal</v>
      </c>
      <c r="N2752" s="5">
        <f t="shared" si="126"/>
        <v>297045</v>
      </c>
      <c r="O2752" s="5">
        <f t="shared" si="127"/>
        <v>53</v>
      </c>
      <c r="P2752" s="5" t="str">
        <f t="shared" si="128"/>
        <v>TRABAJADOR INDEPENDIENTE</v>
      </c>
      <c r="Q2752" s="5" t="e">
        <f ca="1">IF($H2752="SI", $O2752, _xludf.NA())</f>
        <v>#NAME?</v>
      </c>
      <c r="R2752" s="5">
        <f>IF($H2752="NO",$O2752, _xludf.NA())</f>
        <v>53</v>
      </c>
      <c r="S2752" s="5" t="e">
        <f ca="1">IF($H2752="SI",$N2752, _xludf.NA())</f>
        <v>#NAME?</v>
      </c>
      <c r="T2752" s="5">
        <f>IF($H2752="NO",$N2752, _xludf.NA())</f>
        <v>297045</v>
      </c>
    </row>
    <row r="2753" spans="1:20" x14ac:dyDescent="0.3">
      <c r="A2753">
        <v>2752</v>
      </c>
      <c r="B2753" t="s">
        <v>9</v>
      </c>
      <c r="C2753">
        <v>310544</v>
      </c>
      <c r="D2753" t="s">
        <v>18</v>
      </c>
      <c r="E2753" t="s">
        <v>16</v>
      </c>
      <c r="F2753" t="s">
        <v>12</v>
      </c>
      <c r="G2753" t="s">
        <v>13</v>
      </c>
      <c r="H2753" t="s">
        <v>12</v>
      </c>
      <c r="I2753">
        <v>42</v>
      </c>
      <c r="J2753">
        <f>(moras__2[[#This Row],[EDAD]]-AVERAGE(I:I))/ _xlfn.STDEV.P(I:I)</f>
        <v>6.6104782630796582E-3</v>
      </c>
      <c r="K2753" t="str">
        <f>IF(ABS(moras__2[[#This Row],[Z-Score de edad]])&gt;1.96, "Atípico","Normal")</f>
        <v>Normal</v>
      </c>
      <c r="L2753">
        <f>(moras__2[[#This Row],[SALARIO]]-AVERAGE(C:C)) / _xlfn.STDEV.P(C:C)</f>
        <v>-0.42789640286917502</v>
      </c>
      <c r="M2753" t="str">
        <f>IF(ABS(moras__2[[#This Row],[Z-Score de salario]])&gt;1.96, "Atípico", "Normal")</f>
        <v>Normal</v>
      </c>
      <c r="N2753" s="5">
        <f t="shared" si="126"/>
        <v>310544</v>
      </c>
      <c r="O2753" s="5">
        <f t="shared" si="127"/>
        <v>42</v>
      </c>
      <c r="P2753" s="5" t="str">
        <f t="shared" si="128"/>
        <v>TRABAJADOR INDEPENDIENTE</v>
      </c>
      <c r="Q2753" s="5">
        <f>IF($H2753="SI", $O2753, _xludf.NA())</f>
        <v>42</v>
      </c>
      <c r="R2753" s="5" t="e">
        <f ca="1">IF($H2753="NO",$O2753, _xludf.NA())</f>
        <v>#NAME?</v>
      </c>
      <c r="S2753" s="5">
        <f>IF($H2753="SI",$N2753, _xludf.NA())</f>
        <v>310544</v>
      </c>
      <c r="T2753" s="5" t="e">
        <f ca="1">IF($H2753="NO",$N2753, _xludf.NA())</f>
        <v>#NAME?</v>
      </c>
    </row>
    <row r="2754" spans="1:20" x14ac:dyDescent="0.3">
      <c r="A2754">
        <v>2753</v>
      </c>
      <c r="B2754" t="s">
        <v>15</v>
      </c>
      <c r="C2754">
        <v>1402150.95</v>
      </c>
      <c r="D2754" t="s">
        <v>10</v>
      </c>
      <c r="E2754" t="s">
        <v>16</v>
      </c>
      <c r="F2754" t="s">
        <v>12</v>
      </c>
      <c r="G2754" t="s">
        <v>13</v>
      </c>
      <c r="H2754" t="s">
        <v>13</v>
      </c>
      <c r="I2754">
        <v>32</v>
      </c>
      <c r="J2754">
        <f>(moras__2[[#This Row],[EDAD]]-AVERAGE(I:I))/ _xlfn.STDEV.P(I:I)</f>
        <v>-0.69921345080977548</v>
      </c>
      <c r="K2754" t="str">
        <f>IF(ABS(moras__2[[#This Row],[Z-Score de edad]])&gt;1.96, "Atípico","Normal")</f>
        <v>Normal</v>
      </c>
      <c r="L2754">
        <f>(moras__2[[#This Row],[SALARIO]]-AVERAGE(C:C)) / _xlfn.STDEV.P(C:C)</f>
        <v>0.91823545592071965</v>
      </c>
      <c r="M2754" t="str">
        <f>IF(ABS(moras__2[[#This Row],[Z-Score de salario]])&gt;1.96, "Atípico", "Normal")</f>
        <v>Normal</v>
      </c>
      <c r="N2754" s="5">
        <f t="shared" si="126"/>
        <v>1402150.95</v>
      </c>
      <c r="O2754" s="5">
        <f t="shared" si="127"/>
        <v>32</v>
      </c>
      <c r="P2754" s="5" t="str">
        <f t="shared" si="128"/>
        <v>ASALARIADO</v>
      </c>
      <c r="Q2754" s="5" t="e">
        <f ca="1">IF($H2754="SI", $O2754, _xludf.NA())</f>
        <v>#NAME?</v>
      </c>
      <c r="R2754" s="5">
        <f>IF($H2754="NO",$O2754, _xludf.NA())</f>
        <v>32</v>
      </c>
      <c r="S2754" s="5" t="e">
        <f ca="1">IF($H2754="SI",$N2754, _xludf.NA())</f>
        <v>#NAME?</v>
      </c>
      <c r="T2754" s="5">
        <f>IF($H2754="NO",$N2754, _xludf.NA())</f>
        <v>1402150.95</v>
      </c>
    </row>
    <row r="2755" spans="1:20" x14ac:dyDescent="0.3">
      <c r="A2755">
        <v>2754</v>
      </c>
      <c r="B2755" t="s">
        <v>15</v>
      </c>
      <c r="C2755">
        <v>812430</v>
      </c>
      <c r="D2755" t="s">
        <v>10</v>
      </c>
      <c r="E2755" t="s">
        <v>16</v>
      </c>
      <c r="F2755" t="s">
        <v>12</v>
      </c>
      <c r="G2755" t="s">
        <v>13</v>
      </c>
      <c r="H2755" t="s">
        <v>13</v>
      </c>
      <c r="I2755">
        <v>27</v>
      </c>
      <c r="J2755">
        <f>(moras__2[[#This Row],[EDAD]]-AVERAGE(I:I))/ _xlfn.STDEV.P(I:I)</f>
        <v>-1.052125415346203</v>
      </c>
      <c r="K2755" t="str">
        <f>IF(ABS(moras__2[[#This Row],[Z-Score de edad]])&gt;1.96, "Atípico","Normal")</f>
        <v>Normal</v>
      </c>
      <c r="L2755">
        <f>(moras__2[[#This Row],[SALARIO]]-AVERAGE(C:C)) / _xlfn.STDEV.P(C:C)</f>
        <v>0.19101201840885468</v>
      </c>
      <c r="M2755" t="str">
        <f>IF(ABS(moras__2[[#This Row],[Z-Score de salario]])&gt;1.96, "Atípico", "Normal")</f>
        <v>Normal</v>
      </c>
      <c r="N2755" s="5">
        <f t="shared" ref="N2755:N2818" si="129">IF(ISBLANK(C2755),  MEDIAN($C$2:$C$5001), C2755)</f>
        <v>812430</v>
      </c>
      <c r="O2755" s="5">
        <f t="shared" ref="O2755:O2818" si="130">IF(ISBLANK(I2755), MEDIAN($I$2:$I$5001), I2755)</f>
        <v>27</v>
      </c>
      <c r="P2755" s="5" t="str">
        <f t="shared" ref="P2755:P2818" si="131">IF(ISBLANK(D2755), "ASALARIADO", D2755)</f>
        <v>ASALARIADO</v>
      </c>
      <c r="Q2755" s="5" t="e">
        <f ca="1">IF($H2755="SI", $O2755, _xludf.NA())</f>
        <v>#NAME?</v>
      </c>
      <c r="R2755" s="5">
        <f>IF($H2755="NO",$O2755, _xludf.NA())</f>
        <v>27</v>
      </c>
      <c r="S2755" s="5" t="e">
        <f ca="1">IF($H2755="SI",$N2755, _xludf.NA())</f>
        <v>#NAME?</v>
      </c>
      <c r="T2755" s="5">
        <f>IF($H2755="NO",$N2755, _xludf.NA())</f>
        <v>812430</v>
      </c>
    </row>
    <row r="2756" spans="1:20" x14ac:dyDescent="0.3">
      <c r="A2756">
        <v>2755</v>
      </c>
      <c r="B2756" t="s">
        <v>9</v>
      </c>
      <c r="C2756">
        <v>610243.4</v>
      </c>
      <c r="D2756" t="s">
        <v>10</v>
      </c>
      <c r="E2756" t="s">
        <v>16</v>
      </c>
      <c r="F2756" t="s">
        <v>12</v>
      </c>
      <c r="G2756" t="s">
        <v>13</v>
      </c>
      <c r="H2756" t="s">
        <v>13</v>
      </c>
      <c r="I2756">
        <v>52</v>
      </c>
      <c r="J2756">
        <f>(moras__2[[#This Row],[EDAD]]-AVERAGE(I:I))/ _xlfn.STDEV.P(I:I)</f>
        <v>0.71243440733593477</v>
      </c>
      <c r="K2756" t="str">
        <f>IF(ABS(moras__2[[#This Row],[Z-Score de edad]])&gt;1.96, "Atípico","Normal")</f>
        <v>Normal</v>
      </c>
      <c r="L2756">
        <f>(moras__2[[#This Row],[SALARIO]]-AVERAGE(C:C)) / _xlfn.STDEV.P(C:C)</f>
        <v>-5.8317489506433784E-2</v>
      </c>
      <c r="M2756" t="str">
        <f>IF(ABS(moras__2[[#This Row],[Z-Score de salario]])&gt;1.96, "Atípico", "Normal")</f>
        <v>Normal</v>
      </c>
      <c r="N2756" s="5">
        <f t="shared" si="129"/>
        <v>610243.4</v>
      </c>
      <c r="O2756" s="5">
        <f t="shared" si="130"/>
        <v>52</v>
      </c>
      <c r="P2756" s="5" t="str">
        <f t="shared" si="131"/>
        <v>ASALARIADO</v>
      </c>
      <c r="Q2756" s="5" t="e">
        <f ca="1">IF($H2756="SI", $O2756, _xludf.NA())</f>
        <v>#NAME?</v>
      </c>
      <c r="R2756" s="5">
        <f>IF($H2756="NO",$O2756, _xludf.NA())</f>
        <v>52</v>
      </c>
      <c r="S2756" s="5" t="e">
        <f ca="1">IF($H2756="SI",$N2756, _xludf.NA())</f>
        <v>#NAME?</v>
      </c>
      <c r="T2756" s="5">
        <f>IF($H2756="NO",$N2756, _xludf.NA())</f>
        <v>610243.4</v>
      </c>
    </row>
    <row r="2757" spans="1:20" x14ac:dyDescent="0.3">
      <c r="A2757">
        <v>2756</v>
      </c>
      <c r="B2757" t="s">
        <v>9</v>
      </c>
      <c r="C2757">
        <v>129133.33</v>
      </c>
      <c r="D2757" t="s">
        <v>10</v>
      </c>
      <c r="E2757" t="s">
        <v>16</v>
      </c>
      <c r="F2757" t="s">
        <v>12</v>
      </c>
      <c r="G2757" t="s">
        <v>13</v>
      </c>
      <c r="H2757" t="s">
        <v>13</v>
      </c>
      <c r="I2757">
        <v>35</v>
      </c>
      <c r="J2757">
        <f>(moras__2[[#This Row],[EDAD]]-AVERAGE(I:I))/ _xlfn.STDEV.P(I:I)</f>
        <v>-0.48746627208791893</v>
      </c>
      <c r="K2757" t="str">
        <f>IF(ABS(moras__2[[#This Row],[Z-Score de edad]])&gt;1.96, "Atípico","Normal")</f>
        <v>Normal</v>
      </c>
      <c r="L2757">
        <f>(moras__2[[#This Row],[SALARIO]]-AVERAGE(C:C)) / _xlfn.STDEV.P(C:C)</f>
        <v>-0.65160575394230646</v>
      </c>
      <c r="M2757" t="str">
        <f>IF(ABS(moras__2[[#This Row],[Z-Score de salario]])&gt;1.96, "Atípico", "Normal")</f>
        <v>Normal</v>
      </c>
      <c r="N2757" s="5">
        <f t="shared" si="129"/>
        <v>129133.33</v>
      </c>
      <c r="O2757" s="5">
        <f t="shared" si="130"/>
        <v>35</v>
      </c>
      <c r="P2757" s="5" t="str">
        <f t="shared" si="131"/>
        <v>ASALARIADO</v>
      </c>
      <c r="Q2757" s="5" t="e">
        <f ca="1">IF($H2757="SI", $O2757, _xludf.NA())</f>
        <v>#NAME?</v>
      </c>
      <c r="R2757" s="5">
        <f>IF($H2757="NO",$O2757, _xludf.NA())</f>
        <v>35</v>
      </c>
      <c r="S2757" s="5" t="e">
        <f ca="1">IF($H2757="SI",$N2757, _xludf.NA())</f>
        <v>#NAME?</v>
      </c>
      <c r="T2757" s="5">
        <f>IF($H2757="NO",$N2757, _xludf.NA())</f>
        <v>129133.33</v>
      </c>
    </row>
    <row r="2758" spans="1:20" x14ac:dyDescent="0.3">
      <c r="A2758">
        <v>2757</v>
      </c>
      <c r="B2758" t="s">
        <v>9</v>
      </c>
      <c r="C2758">
        <v>1119534</v>
      </c>
      <c r="D2758" t="s">
        <v>18</v>
      </c>
      <c r="E2758" t="s">
        <v>16</v>
      </c>
      <c r="F2758" t="s">
        <v>12</v>
      </c>
      <c r="G2758" t="s">
        <v>12</v>
      </c>
      <c r="H2758" t="s">
        <v>12</v>
      </c>
      <c r="I2758">
        <v>53</v>
      </c>
      <c r="J2758">
        <f>(moras__2[[#This Row],[EDAD]]-AVERAGE(I:I))/ _xlfn.STDEV.P(I:I)</f>
        <v>0.78301680024322029</v>
      </c>
      <c r="K2758" t="str">
        <f>IF(ABS(moras__2[[#This Row],[Z-Score de edad]])&gt;1.96, "Atípico","Normal")</f>
        <v>Normal</v>
      </c>
      <c r="L2758">
        <f>(moras__2[[#This Row],[SALARIO]]-AVERAGE(C:C)) / _xlfn.STDEV.P(C:C)</f>
        <v>0.5697220278695051</v>
      </c>
      <c r="M2758" t="str">
        <f>IF(ABS(moras__2[[#This Row],[Z-Score de salario]])&gt;1.96, "Atípico", "Normal")</f>
        <v>Normal</v>
      </c>
      <c r="N2758" s="5">
        <f t="shared" si="129"/>
        <v>1119534</v>
      </c>
      <c r="O2758" s="5">
        <f t="shared" si="130"/>
        <v>53</v>
      </c>
      <c r="P2758" s="5" t="str">
        <f t="shared" si="131"/>
        <v>TRABAJADOR INDEPENDIENTE</v>
      </c>
      <c r="Q2758" s="5">
        <f>IF($H2758="SI", $O2758, _xludf.NA())</f>
        <v>53</v>
      </c>
      <c r="R2758" s="5" t="e">
        <f ca="1">IF($H2758="NO",$O2758, _xludf.NA())</f>
        <v>#NAME?</v>
      </c>
      <c r="S2758" s="5">
        <f>IF($H2758="SI",$N2758, _xludf.NA())</f>
        <v>1119534</v>
      </c>
      <c r="T2758" s="5" t="e">
        <f ca="1">IF($H2758="NO",$N2758, _xludf.NA())</f>
        <v>#NAME?</v>
      </c>
    </row>
    <row r="2759" spans="1:20" x14ac:dyDescent="0.3">
      <c r="A2759">
        <v>2758</v>
      </c>
      <c r="B2759" t="s">
        <v>15</v>
      </c>
      <c r="C2759">
        <v>302010</v>
      </c>
      <c r="D2759" t="s">
        <v>18</v>
      </c>
      <c r="E2759" t="s">
        <v>16</v>
      </c>
      <c r="F2759" t="s">
        <v>12</v>
      </c>
      <c r="G2759" t="s">
        <v>13</v>
      </c>
      <c r="H2759" t="s">
        <v>13</v>
      </c>
      <c r="I2759">
        <v>24</v>
      </c>
      <c r="J2759">
        <f>(moras__2[[#This Row],[EDAD]]-AVERAGE(I:I))/ _xlfn.STDEV.P(I:I)</f>
        <v>-1.2638725940680595</v>
      </c>
      <c r="K2759" t="str">
        <f>IF(ABS(moras__2[[#This Row],[Z-Score de edad]])&gt;1.96, "Atípico","Normal")</f>
        <v>Normal</v>
      </c>
      <c r="L2759">
        <f>(moras__2[[#This Row],[SALARIO]]-AVERAGE(C:C)) / _xlfn.STDEV.P(C:C)</f>
        <v>-0.43842023590533602</v>
      </c>
      <c r="M2759" t="str">
        <f>IF(ABS(moras__2[[#This Row],[Z-Score de salario]])&gt;1.96, "Atípico", "Normal")</f>
        <v>Normal</v>
      </c>
      <c r="N2759" s="5">
        <f t="shared" si="129"/>
        <v>302010</v>
      </c>
      <c r="O2759" s="5">
        <f t="shared" si="130"/>
        <v>24</v>
      </c>
      <c r="P2759" s="5" t="str">
        <f t="shared" si="131"/>
        <v>TRABAJADOR INDEPENDIENTE</v>
      </c>
      <c r="Q2759" s="5" t="e">
        <f ca="1">IF($H2759="SI", $O2759, _xludf.NA())</f>
        <v>#NAME?</v>
      </c>
      <c r="R2759" s="5">
        <f>IF($H2759="NO",$O2759, _xludf.NA())</f>
        <v>24</v>
      </c>
      <c r="S2759" s="5" t="e">
        <f ca="1">IF($H2759="SI",$N2759, _xludf.NA())</f>
        <v>#NAME?</v>
      </c>
      <c r="T2759" s="5">
        <f>IF($H2759="NO",$N2759, _xludf.NA())</f>
        <v>302010</v>
      </c>
    </row>
    <row r="2760" spans="1:20" x14ac:dyDescent="0.3">
      <c r="A2760">
        <v>2759</v>
      </c>
      <c r="B2760" t="s">
        <v>15</v>
      </c>
      <c r="C2760">
        <v>325000</v>
      </c>
      <c r="D2760" t="s">
        <v>10</v>
      </c>
      <c r="E2760" t="s">
        <v>16</v>
      </c>
      <c r="F2760" t="s">
        <v>12</v>
      </c>
      <c r="G2760" t="s">
        <v>12</v>
      </c>
      <c r="H2760" t="s">
        <v>13</v>
      </c>
      <c r="I2760">
        <v>24</v>
      </c>
      <c r="J2760">
        <f>(moras__2[[#This Row],[EDAD]]-AVERAGE(I:I))/ _xlfn.STDEV.P(I:I)</f>
        <v>-1.2638725940680595</v>
      </c>
      <c r="K2760" t="str">
        <f>IF(ABS(moras__2[[#This Row],[Z-Score de edad]])&gt;1.96, "Atípico","Normal")</f>
        <v>Normal</v>
      </c>
      <c r="L2760">
        <f>(moras__2[[#This Row],[SALARIO]]-AVERAGE(C:C)) / _xlfn.STDEV.P(C:C)</f>
        <v>-0.41006976467246259</v>
      </c>
      <c r="M2760" t="str">
        <f>IF(ABS(moras__2[[#This Row],[Z-Score de salario]])&gt;1.96, "Atípico", "Normal")</f>
        <v>Normal</v>
      </c>
      <c r="N2760" s="5">
        <f t="shared" si="129"/>
        <v>325000</v>
      </c>
      <c r="O2760" s="5">
        <f t="shared" si="130"/>
        <v>24</v>
      </c>
      <c r="P2760" s="5" t="str">
        <f t="shared" si="131"/>
        <v>ASALARIADO</v>
      </c>
      <c r="Q2760" s="5" t="e">
        <f ca="1">IF($H2760="SI", $O2760, _xludf.NA())</f>
        <v>#NAME?</v>
      </c>
      <c r="R2760" s="5">
        <f>IF($H2760="NO",$O2760, _xludf.NA())</f>
        <v>24</v>
      </c>
      <c r="S2760" s="5" t="e">
        <f ca="1">IF($H2760="SI",$N2760, _xludf.NA())</f>
        <v>#NAME?</v>
      </c>
      <c r="T2760" s="5">
        <f>IF($H2760="NO",$N2760, _xludf.NA())</f>
        <v>325000</v>
      </c>
    </row>
    <row r="2761" spans="1:20" x14ac:dyDescent="0.3">
      <c r="A2761">
        <v>2760</v>
      </c>
      <c r="B2761" t="s">
        <v>9</v>
      </c>
      <c r="C2761">
        <v>278030</v>
      </c>
      <c r="D2761" t="s">
        <v>19</v>
      </c>
      <c r="E2761" t="s">
        <v>16</v>
      </c>
      <c r="F2761" t="s">
        <v>12</v>
      </c>
      <c r="G2761" t="s">
        <v>13</v>
      </c>
      <c r="H2761" t="s">
        <v>13</v>
      </c>
      <c r="I2761">
        <v>24</v>
      </c>
      <c r="J2761">
        <f>(moras__2[[#This Row],[EDAD]]-AVERAGE(I:I))/ _xlfn.STDEV.P(I:I)</f>
        <v>-1.2638725940680595</v>
      </c>
      <c r="K2761" t="str">
        <f>IF(ABS(moras__2[[#This Row],[Z-Score de edad]])&gt;1.96, "Atípico","Normal")</f>
        <v>Normal</v>
      </c>
      <c r="L2761">
        <f>(moras__2[[#This Row],[SALARIO]]-AVERAGE(C:C)) / _xlfn.STDEV.P(C:C)</f>
        <v>-0.46799154082766331</v>
      </c>
      <c r="M2761" t="str">
        <f>IF(ABS(moras__2[[#This Row],[Z-Score de salario]])&gt;1.96, "Atípico", "Normal")</f>
        <v>Normal</v>
      </c>
      <c r="N2761" s="5">
        <f t="shared" si="129"/>
        <v>278030</v>
      </c>
      <c r="O2761" s="5">
        <f t="shared" si="130"/>
        <v>24</v>
      </c>
      <c r="P2761" s="5" t="str">
        <f t="shared" si="131"/>
        <v>CONVENIOS ESPECIALES DE TRABAJADORES INDEPENDIENTES</v>
      </c>
      <c r="Q2761" s="5" t="e">
        <f ca="1">IF($H2761="SI", $O2761, _xludf.NA())</f>
        <v>#NAME?</v>
      </c>
      <c r="R2761" s="5">
        <f>IF($H2761="NO",$O2761, _xludf.NA())</f>
        <v>24</v>
      </c>
      <c r="S2761" s="5" t="e">
        <f ca="1">IF($H2761="SI",$N2761, _xludf.NA())</f>
        <v>#NAME?</v>
      </c>
      <c r="T2761" s="5">
        <f>IF($H2761="NO",$N2761, _xludf.NA())</f>
        <v>278030</v>
      </c>
    </row>
    <row r="2762" spans="1:20" x14ac:dyDescent="0.3">
      <c r="A2762">
        <v>2761</v>
      </c>
      <c r="B2762" t="s">
        <v>15</v>
      </c>
      <c r="C2762">
        <v>359544.27</v>
      </c>
      <c r="D2762" t="s">
        <v>21</v>
      </c>
      <c r="E2762" t="s">
        <v>16</v>
      </c>
      <c r="F2762" t="s">
        <v>12</v>
      </c>
      <c r="G2762" t="s">
        <v>12</v>
      </c>
      <c r="H2762" t="s">
        <v>13</v>
      </c>
      <c r="I2762">
        <v>66</v>
      </c>
      <c r="J2762">
        <f>(moras__2[[#This Row],[EDAD]]-AVERAGE(I:I))/ _xlfn.STDEV.P(I:I)</f>
        <v>1.700587908037932</v>
      </c>
      <c r="K2762" t="str">
        <f>IF(ABS(moras__2[[#This Row],[Z-Score de edad]])&gt;1.96, "Atípico","Normal")</f>
        <v>Normal</v>
      </c>
      <c r="L2762">
        <f>(moras__2[[#This Row],[SALARIO]]-AVERAGE(C:C)) / _xlfn.STDEV.P(C:C)</f>
        <v>-0.36747096811327984</v>
      </c>
      <c r="M2762" t="str">
        <f>IF(ABS(moras__2[[#This Row],[Z-Score de salario]])&gt;1.96, "Atípico", "Normal")</f>
        <v>Normal</v>
      </c>
      <c r="N2762" s="5">
        <f t="shared" si="129"/>
        <v>359544.27</v>
      </c>
      <c r="O2762" s="5">
        <f t="shared" si="130"/>
        <v>66</v>
      </c>
      <c r="P2762" s="5" t="str">
        <f t="shared" si="131"/>
        <v>CONVENIOS ESPECIALES DE ASEGURADOS VOLUNTARIOS</v>
      </c>
      <c r="Q2762" s="5" t="e">
        <f ca="1">IF($H2762="SI", $O2762, _xludf.NA())</f>
        <v>#NAME?</v>
      </c>
      <c r="R2762" s="5">
        <f>IF($H2762="NO",$O2762, _xludf.NA())</f>
        <v>66</v>
      </c>
      <c r="S2762" s="5" t="e">
        <f ca="1">IF($H2762="SI",$N2762, _xludf.NA())</f>
        <v>#NAME?</v>
      </c>
      <c r="T2762" s="5">
        <f>IF($H2762="NO",$N2762, _xludf.NA())</f>
        <v>359544.27</v>
      </c>
    </row>
    <row r="2763" spans="1:20" x14ac:dyDescent="0.3">
      <c r="A2763">
        <v>2762</v>
      </c>
      <c r="B2763" t="s">
        <v>9</v>
      </c>
      <c r="C2763">
        <v>680000</v>
      </c>
      <c r="D2763" t="s">
        <v>10</v>
      </c>
      <c r="E2763" t="s">
        <v>16</v>
      </c>
      <c r="F2763" t="s">
        <v>12</v>
      </c>
      <c r="G2763" t="s">
        <v>13</v>
      </c>
      <c r="H2763" t="s">
        <v>13</v>
      </c>
      <c r="I2763">
        <v>33</v>
      </c>
      <c r="J2763">
        <f>(moras__2[[#This Row],[EDAD]]-AVERAGE(I:I))/ _xlfn.STDEV.P(I:I)</f>
        <v>-0.62863105790248996</v>
      </c>
      <c r="K2763" t="str">
        <f>IF(ABS(moras__2[[#This Row],[Z-Score de edad]])&gt;1.96, "Atípico","Normal")</f>
        <v>Normal</v>
      </c>
      <c r="L2763">
        <f>(moras__2[[#This Row],[SALARIO]]-AVERAGE(C:C)) / _xlfn.STDEV.P(C:C)</f>
        <v>2.7703932050897943E-2</v>
      </c>
      <c r="M2763" t="str">
        <f>IF(ABS(moras__2[[#This Row],[Z-Score de salario]])&gt;1.96, "Atípico", "Normal")</f>
        <v>Normal</v>
      </c>
      <c r="N2763" s="5">
        <f t="shared" si="129"/>
        <v>680000</v>
      </c>
      <c r="O2763" s="5">
        <f t="shared" si="130"/>
        <v>33</v>
      </c>
      <c r="P2763" s="5" t="str">
        <f t="shared" si="131"/>
        <v>ASALARIADO</v>
      </c>
      <c r="Q2763" s="5" t="e">
        <f ca="1">IF($H2763="SI", $O2763, _xludf.NA())</f>
        <v>#NAME?</v>
      </c>
      <c r="R2763" s="5">
        <f>IF($H2763="NO",$O2763, _xludf.NA())</f>
        <v>33</v>
      </c>
      <c r="S2763" s="5" t="e">
        <f ca="1">IF($H2763="SI",$N2763, _xludf.NA())</f>
        <v>#NAME?</v>
      </c>
      <c r="T2763" s="5">
        <f>IF($H2763="NO",$N2763, _xludf.NA())</f>
        <v>680000</v>
      </c>
    </row>
    <row r="2764" spans="1:20" x14ac:dyDescent="0.3">
      <c r="A2764">
        <v>2763</v>
      </c>
      <c r="B2764" t="s">
        <v>15</v>
      </c>
      <c r="C2764">
        <v>610000</v>
      </c>
      <c r="D2764" t="s">
        <v>10</v>
      </c>
      <c r="E2764" t="s">
        <v>16</v>
      </c>
      <c r="F2764" t="s">
        <v>12</v>
      </c>
      <c r="G2764" t="s">
        <v>13</v>
      </c>
      <c r="H2764" t="s">
        <v>13</v>
      </c>
      <c r="I2764">
        <v>30</v>
      </c>
      <c r="J2764">
        <f>(moras__2[[#This Row],[EDAD]]-AVERAGE(I:I))/ _xlfn.STDEV.P(I:I)</f>
        <v>-0.84037823662434652</v>
      </c>
      <c r="K2764" t="str">
        <f>IF(ABS(moras__2[[#This Row],[Z-Score de edad]])&gt;1.96, "Atípico","Normal")</f>
        <v>Normal</v>
      </c>
      <c r="L2764">
        <f>(moras__2[[#This Row],[SALARIO]]-AVERAGE(C:C)) / _xlfn.STDEV.P(C:C)</f>
        <v>-5.8617641950891461E-2</v>
      </c>
      <c r="M2764" t="str">
        <f>IF(ABS(moras__2[[#This Row],[Z-Score de salario]])&gt;1.96, "Atípico", "Normal")</f>
        <v>Normal</v>
      </c>
      <c r="N2764" s="5">
        <f t="shared" si="129"/>
        <v>610000</v>
      </c>
      <c r="O2764" s="5">
        <f t="shared" si="130"/>
        <v>30</v>
      </c>
      <c r="P2764" s="5" t="str">
        <f t="shared" si="131"/>
        <v>ASALARIADO</v>
      </c>
      <c r="Q2764" s="5" t="e">
        <f ca="1">IF($H2764="SI", $O2764, _xludf.NA())</f>
        <v>#NAME?</v>
      </c>
      <c r="R2764" s="5">
        <f>IF($H2764="NO",$O2764, _xludf.NA())</f>
        <v>30</v>
      </c>
      <c r="S2764" s="5" t="e">
        <f ca="1">IF($H2764="SI",$N2764, _xludf.NA())</f>
        <v>#NAME?</v>
      </c>
      <c r="T2764" s="5">
        <f>IF($H2764="NO",$N2764, _xludf.NA())</f>
        <v>610000</v>
      </c>
    </row>
    <row r="2765" spans="1:20" x14ac:dyDescent="0.3">
      <c r="A2765">
        <v>2764</v>
      </c>
      <c r="B2765" t="s">
        <v>9</v>
      </c>
      <c r="C2765">
        <v>477307.36</v>
      </c>
      <c r="D2765" t="s">
        <v>10</v>
      </c>
      <c r="E2765" t="s">
        <v>16</v>
      </c>
      <c r="F2765" t="s">
        <v>12</v>
      </c>
      <c r="G2765" t="s">
        <v>13</v>
      </c>
      <c r="H2765" t="s">
        <v>13</v>
      </c>
      <c r="I2765">
        <v>63</v>
      </c>
      <c r="J2765">
        <f>(moras__2[[#This Row],[EDAD]]-AVERAGE(I:I))/ _xlfn.STDEV.P(I:I)</f>
        <v>1.4888407293160755</v>
      </c>
      <c r="K2765" t="str">
        <f>IF(ABS(moras__2[[#This Row],[Z-Score de edad]])&gt;1.96, "Atípico","Normal")</f>
        <v>Normal</v>
      </c>
      <c r="L2765">
        <f>(moras__2[[#This Row],[SALARIO]]-AVERAGE(C:C)) / _xlfn.STDEV.P(C:C)</f>
        <v>-0.22224960685450293</v>
      </c>
      <c r="M2765" t="str">
        <f>IF(ABS(moras__2[[#This Row],[Z-Score de salario]])&gt;1.96, "Atípico", "Normal")</f>
        <v>Normal</v>
      </c>
      <c r="N2765" s="5">
        <f t="shared" si="129"/>
        <v>477307.36</v>
      </c>
      <c r="O2765" s="5">
        <f t="shared" si="130"/>
        <v>63</v>
      </c>
      <c r="P2765" s="5" t="str">
        <f t="shared" si="131"/>
        <v>ASALARIADO</v>
      </c>
      <c r="Q2765" s="5" t="e">
        <f ca="1">IF($H2765="SI", $O2765, _xludf.NA())</f>
        <v>#NAME?</v>
      </c>
      <c r="R2765" s="5">
        <f>IF($H2765="NO",$O2765, _xludf.NA())</f>
        <v>63</v>
      </c>
      <c r="S2765" s="5" t="e">
        <f ca="1">IF($H2765="SI",$N2765, _xludf.NA())</f>
        <v>#NAME?</v>
      </c>
      <c r="T2765" s="5">
        <f>IF($H2765="NO",$N2765, _xludf.NA())</f>
        <v>477307.36</v>
      </c>
    </row>
    <row r="2766" spans="1:20" x14ac:dyDescent="0.3">
      <c r="A2766">
        <v>2765</v>
      </c>
      <c r="B2766" t="s">
        <v>9</v>
      </c>
      <c r="C2766">
        <v>385938</v>
      </c>
      <c r="D2766" t="s">
        <v>10</v>
      </c>
      <c r="E2766" t="s">
        <v>16</v>
      </c>
      <c r="F2766" t="s">
        <v>12</v>
      </c>
      <c r="G2766" t="s">
        <v>13</v>
      </c>
      <c r="H2766" t="s">
        <v>12</v>
      </c>
      <c r="I2766">
        <v>51</v>
      </c>
      <c r="J2766">
        <f>(moras__2[[#This Row],[EDAD]]-AVERAGE(I:I))/ _xlfn.STDEV.P(I:I)</f>
        <v>0.64185201442864925</v>
      </c>
      <c r="K2766" t="str">
        <f>IF(ABS(moras__2[[#This Row],[Z-Score de edad]])&gt;1.96, "Atípico","Normal")</f>
        <v>Normal</v>
      </c>
      <c r="L2766">
        <f>(moras__2[[#This Row],[SALARIO]]-AVERAGE(C:C)) / _xlfn.STDEV.P(C:C)</f>
        <v>-0.33492313500787629</v>
      </c>
      <c r="M2766" t="str">
        <f>IF(ABS(moras__2[[#This Row],[Z-Score de salario]])&gt;1.96, "Atípico", "Normal")</f>
        <v>Normal</v>
      </c>
      <c r="N2766" s="5">
        <f t="shared" si="129"/>
        <v>385938</v>
      </c>
      <c r="O2766" s="5">
        <f t="shared" si="130"/>
        <v>51</v>
      </c>
      <c r="P2766" s="5" t="str">
        <f t="shared" si="131"/>
        <v>ASALARIADO</v>
      </c>
      <c r="Q2766" s="5">
        <f>IF($H2766="SI", $O2766, _xludf.NA())</f>
        <v>51</v>
      </c>
      <c r="R2766" s="5" t="e">
        <f ca="1">IF($H2766="NO",$O2766, _xludf.NA())</f>
        <v>#NAME?</v>
      </c>
      <c r="S2766" s="5">
        <f>IF($H2766="SI",$N2766, _xludf.NA())</f>
        <v>385938</v>
      </c>
      <c r="T2766" s="5" t="e">
        <f ca="1">IF($H2766="NO",$N2766, _xludf.NA())</f>
        <v>#NAME?</v>
      </c>
    </row>
    <row r="2767" spans="1:20" x14ac:dyDescent="0.3">
      <c r="A2767">
        <v>2766</v>
      </c>
      <c r="B2767" t="s">
        <v>15</v>
      </c>
      <c r="C2767">
        <v>450000</v>
      </c>
      <c r="D2767" t="s">
        <v>10</v>
      </c>
      <c r="E2767" t="s">
        <v>16</v>
      </c>
      <c r="F2767" t="s">
        <v>12</v>
      </c>
      <c r="G2767" t="s">
        <v>12</v>
      </c>
      <c r="H2767" t="s">
        <v>13</v>
      </c>
      <c r="I2767">
        <v>29</v>
      </c>
      <c r="J2767">
        <f>(moras__2[[#This Row],[EDAD]]-AVERAGE(I:I))/ _xlfn.STDEV.P(I:I)</f>
        <v>-0.91096062953163204</v>
      </c>
      <c r="K2767" t="str">
        <f>IF(ABS(moras__2[[#This Row],[Z-Score de edad]])&gt;1.96, "Atípico","Normal")</f>
        <v>Normal</v>
      </c>
      <c r="L2767">
        <f>(moras__2[[#This Row],[SALARIO]]-AVERAGE(C:C)) / _xlfn.STDEV.P(C:C)</f>
        <v>-0.25592409681212436</v>
      </c>
      <c r="M2767" t="str">
        <f>IF(ABS(moras__2[[#This Row],[Z-Score de salario]])&gt;1.96, "Atípico", "Normal")</f>
        <v>Normal</v>
      </c>
      <c r="N2767" s="5">
        <f t="shared" si="129"/>
        <v>450000</v>
      </c>
      <c r="O2767" s="5">
        <f t="shared" si="130"/>
        <v>29</v>
      </c>
      <c r="P2767" s="5" t="str">
        <f t="shared" si="131"/>
        <v>ASALARIADO</v>
      </c>
      <c r="Q2767" s="5" t="e">
        <f ca="1">IF($H2767="SI", $O2767, _xludf.NA())</f>
        <v>#NAME?</v>
      </c>
      <c r="R2767" s="5">
        <f>IF($H2767="NO",$O2767, _xludf.NA())</f>
        <v>29</v>
      </c>
      <c r="S2767" s="5" t="e">
        <f ca="1">IF($H2767="SI",$N2767, _xludf.NA())</f>
        <v>#NAME?</v>
      </c>
      <c r="T2767" s="5">
        <f>IF($H2767="NO",$N2767, _xludf.NA())</f>
        <v>450000</v>
      </c>
    </row>
    <row r="2768" spans="1:20" x14ac:dyDescent="0.3">
      <c r="A2768">
        <v>2767</v>
      </c>
      <c r="B2768" t="s">
        <v>9</v>
      </c>
      <c r="C2768">
        <v>359544.27</v>
      </c>
      <c r="D2768" t="s">
        <v>21</v>
      </c>
      <c r="E2768" t="s">
        <v>16</v>
      </c>
      <c r="F2768" t="s">
        <v>12</v>
      </c>
      <c r="G2768" t="s">
        <v>12</v>
      </c>
      <c r="H2768" t="s">
        <v>13</v>
      </c>
      <c r="I2768">
        <v>59</v>
      </c>
      <c r="J2768">
        <f>(moras__2[[#This Row],[EDAD]]-AVERAGE(I:I))/ _xlfn.STDEV.P(I:I)</f>
        <v>1.2065111576869334</v>
      </c>
      <c r="K2768" t="str">
        <f>IF(ABS(moras__2[[#This Row],[Z-Score de edad]])&gt;1.96, "Atípico","Normal")</f>
        <v>Normal</v>
      </c>
      <c r="L2768">
        <f>(moras__2[[#This Row],[SALARIO]]-AVERAGE(C:C)) / _xlfn.STDEV.P(C:C)</f>
        <v>-0.36747096811327984</v>
      </c>
      <c r="M2768" t="str">
        <f>IF(ABS(moras__2[[#This Row],[Z-Score de salario]])&gt;1.96, "Atípico", "Normal")</f>
        <v>Normal</v>
      </c>
      <c r="N2768" s="5">
        <f t="shared" si="129"/>
        <v>359544.27</v>
      </c>
      <c r="O2768" s="5">
        <f t="shared" si="130"/>
        <v>59</v>
      </c>
      <c r="P2768" s="5" t="str">
        <f t="shared" si="131"/>
        <v>CONVENIOS ESPECIALES DE ASEGURADOS VOLUNTARIOS</v>
      </c>
      <c r="Q2768" s="5" t="e">
        <f ca="1">IF($H2768="SI", $O2768, _xludf.NA())</f>
        <v>#NAME?</v>
      </c>
      <c r="R2768" s="5">
        <f>IF($H2768="NO",$O2768, _xludf.NA())</f>
        <v>59</v>
      </c>
      <c r="S2768" s="5" t="e">
        <f ca="1">IF($H2768="SI",$N2768, _xludf.NA())</f>
        <v>#NAME?</v>
      </c>
      <c r="T2768" s="5">
        <f>IF($H2768="NO",$N2768, _xludf.NA())</f>
        <v>359544.27</v>
      </c>
    </row>
    <row r="2769" spans="1:20" x14ac:dyDescent="0.3">
      <c r="A2769">
        <v>2768</v>
      </c>
      <c r="B2769" t="s">
        <v>9</v>
      </c>
      <c r="C2769">
        <v>759569.6</v>
      </c>
      <c r="D2769" t="s">
        <v>10</v>
      </c>
      <c r="E2769" t="s">
        <v>11</v>
      </c>
      <c r="F2769" t="s">
        <v>12</v>
      </c>
      <c r="G2769" t="s">
        <v>13</v>
      </c>
      <c r="H2769" t="s">
        <v>13</v>
      </c>
      <c r="I2769">
        <v>34</v>
      </c>
      <c r="J2769">
        <f>(moras__2[[#This Row],[EDAD]]-AVERAGE(I:I))/ _xlfn.STDEV.P(I:I)</f>
        <v>-0.55804866499520445</v>
      </c>
      <c r="K2769" t="str">
        <f>IF(ABS(moras__2[[#This Row],[Z-Score de edad]])&gt;1.96, "Atípico","Normal")</f>
        <v>Normal</v>
      </c>
      <c r="L2769">
        <f>(moras__2[[#This Row],[SALARIO]]-AVERAGE(C:C)) / _xlfn.STDEV.P(C:C)</f>
        <v>0.12582640511793766</v>
      </c>
      <c r="M2769" t="str">
        <f>IF(ABS(moras__2[[#This Row],[Z-Score de salario]])&gt;1.96, "Atípico", "Normal")</f>
        <v>Normal</v>
      </c>
      <c r="N2769" s="5">
        <f t="shared" si="129"/>
        <v>759569.6</v>
      </c>
      <c r="O2769" s="5">
        <f t="shared" si="130"/>
        <v>34</v>
      </c>
      <c r="P2769" s="5" t="str">
        <f t="shared" si="131"/>
        <v>ASALARIADO</v>
      </c>
      <c r="Q2769" s="5" t="e">
        <f ca="1">IF($H2769="SI", $O2769, _xludf.NA())</f>
        <v>#NAME?</v>
      </c>
      <c r="R2769" s="5">
        <f>IF($H2769="NO",$O2769, _xludf.NA())</f>
        <v>34</v>
      </c>
      <c r="S2769" s="5" t="e">
        <f ca="1">IF($H2769="SI",$N2769, _xludf.NA())</f>
        <v>#NAME?</v>
      </c>
      <c r="T2769" s="5">
        <f>IF($H2769="NO",$N2769, _xludf.NA())</f>
        <v>759569.6</v>
      </c>
    </row>
    <row r="2770" spans="1:20" x14ac:dyDescent="0.3">
      <c r="A2770">
        <v>2769</v>
      </c>
      <c r="B2770" t="s">
        <v>15</v>
      </c>
      <c r="C2770">
        <v>894532</v>
      </c>
      <c r="D2770" t="s">
        <v>10</v>
      </c>
      <c r="E2770" t="s">
        <v>11</v>
      </c>
      <c r="F2770" t="s">
        <v>12</v>
      </c>
      <c r="G2770" t="s">
        <v>13</v>
      </c>
      <c r="H2770" t="s">
        <v>12</v>
      </c>
      <c r="I2770">
        <v>44</v>
      </c>
      <c r="J2770">
        <f>(moras__2[[#This Row],[EDAD]]-AVERAGE(I:I))/ _xlfn.STDEV.P(I:I)</f>
        <v>0.14777526407765068</v>
      </c>
      <c r="K2770" t="str">
        <f>IF(ABS(moras__2[[#This Row],[Z-Score de edad]])&gt;1.96, "Atípico","Normal")</f>
        <v>Normal</v>
      </c>
      <c r="L2770">
        <f>(moras__2[[#This Row],[SALARIO]]-AVERAGE(C:C)) / _xlfn.STDEV.P(C:C)</f>
        <v>0.29225735939021058</v>
      </c>
      <c r="M2770" t="str">
        <f>IF(ABS(moras__2[[#This Row],[Z-Score de salario]])&gt;1.96, "Atípico", "Normal")</f>
        <v>Normal</v>
      </c>
      <c r="N2770" s="5">
        <f t="shared" si="129"/>
        <v>894532</v>
      </c>
      <c r="O2770" s="5">
        <f t="shared" si="130"/>
        <v>44</v>
      </c>
      <c r="P2770" s="5" t="str">
        <f t="shared" si="131"/>
        <v>ASALARIADO</v>
      </c>
      <c r="Q2770" s="5">
        <f>IF($H2770="SI", $O2770, _xludf.NA())</f>
        <v>44</v>
      </c>
      <c r="R2770" s="5" t="e">
        <f ca="1">IF($H2770="NO",$O2770, _xludf.NA())</f>
        <v>#NAME?</v>
      </c>
      <c r="S2770" s="5">
        <f>IF($H2770="SI",$N2770, _xludf.NA())</f>
        <v>894532</v>
      </c>
      <c r="T2770" s="5" t="e">
        <f ca="1">IF($H2770="NO",$N2770, _xludf.NA())</f>
        <v>#NAME?</v>
      </c>
    </row>
    <row r="2771" spans="1:20" x14ac:dyDescent="0.3">
      <c r="A2771">
        <v>2770</v>
      </c>
      <c r="B2771" t="s">
        <v>9</v>
      </c>
      <c r="C2771">
        <v>117186.67</v>
      </c>
      <c r="D2771" t="s">
        <v>10</v>
      </c>
      <c r="E2771" t="s">
        <v>16</v>
      </c>
      <c r="F2771" t="s">
        <v>12</v>
      </c>
      <c r="G2771" t="s">
        <v>13</v>
      </c>
      <c r="H2771" t="s">
        <v>13</v>
      </c>
      <c r="I2771">
        <v>25</v>
      </c>
      <c r="J2771">
        <f>(moras__2[[#This Row],[EDAD]]-AVERAGE(I:I))/ _xlfn.STDEV.P(I:I)</f>
        <v>-1.193290201160774</v>
      </c>
      <c r="K2771" t="str">
        <f>IF(ABS(moras__2[[#This Row],[Z-Score de edad]])&gt;1.96, "Atípico","Normal")</f>
        <v>Normal</v>
      </c>
      <c r="L2771">
        <f>(moras__2[[#This Row],[SALARIO]]-AVERAGE(C:C)) / _xlfn.STDEV.P(C:C)</f>
        <v>-0.66633796101750942</v>
      </c>
      <c r="M2771" t="str">
        <f>IF(ABS(moras__2[[#This Row],[Z-Score de salario]])&gt;1.96, "Atípico", "Normal")</f>
        <v>Normal</v>
      </c>
      <c r="N2771" s="5">
        <f t="shared" si="129"/>
        <v>117186.67</v>
      </c>
      <c r="O2771" s="5">
        <f t="shared" si="130"/>
        <v>25</v>
      </c>
      <c r="P2771" s="5" t="str">
        <f t="shared" si="131"/>
        <v>ASALARIADO</v>
      </c>
      <c r="Q2771" s="5" t="e">
        <f ca="1">IF($H2771="SI", $O2771, _xludf.NA())</f>
        <v>#NAME?</v>
      </c>
      <c r="R2771" s="5">
        <f>IF($H2771="NO",$O2771, _xludf.NA())</f>
        <v>25</v>
      </c>
      <c r="S2771" s="5" t="e">
        <f ca="1">IF($H2771="SI",$N2771, _xludf.NA())</f>
        <v>#NAME?</v>
      </c>
      <c r="T2771" s="5">
        <f>IF($H2771="NO",$N2771, _xludf.NA())</f>
        <v>117186.67</v>
      </c>
    </row>
    <row r="2772" spans="1:20" x14ac:dyDescent="0.3">
      <c r="A2772">
        <v>2771</v>
      </c>
      <c r="B2772" t="s">
        <v>15</v>
      </c>
      <c r="C2772">
        <v>1314609</v>
      </c>
      <c r="D2772" t="s">
        <v>10</v>
      </c>
      <c r="E2772" t="s">
        <v>11</v>
      </c>
      <c r="F2772" t="s">
        <v>12</v>
      </c>
      <c r="G2772" t="s">
        <v>13</v>
      </c>
      <c r="H2772" t="s">
        <v>13</v>
      </c>
      <c r="I2772">
        <v>48</v>
      </c>
      <c r="J2772">
        <f>(moras__2[[#This Row],[EDAD]]-AVERAGE(I:I))/ _xlfn.STDEV.P(I:I)</f>
        <v>0.43010483570679275</v>
      </c>
      <c r="K2772" t="str">
        <f>IF(ABS(moras__2[[#This Row],[Z-Score de edad]])&gt;1.96, "Atípico","Normal")</f>
        <v>Normal</v>
      </c>
      <c r="L2772">
        <f>(moras__2[[#This Row],[SALARIO]]-AVERAGE(C:C)) / _xlfn.STDEV.P(C:C)</f>
        <v>0.81028175713234896</v>
      </c>
      <c r="M2772" t="str">
        <f>IF(ABS(moras__2[[#This Row],[Z-Score de salario]])&gt;1.96, "Atípico", "Normal")</f>
        <v>Normal</v>
      </c>
      <c r="N2772" s="5">
        <f t="shared" si="129"/>
        <v>1314609</v>
      </c>
      <c r="O2772" s="5">
        <f t="shared" si="130"/>
        <v>48</v>
      </c>
      <c r="P2772" s="5" t="str">
        <f t="shared" si="131"/>
        <v>ASALARIADO</v>
      </c>
      <c r="Q2772" s="5" t="e">
        <f ca="1">IF($H2772="SI", $O2772, _xludf.NA())</f>
        <v>#NAME?</v>
      </c>
      <c r="R2772" s="5">
        <f>IF($H2772="NO",$O2772, _xludf.NA())</f>
        <v>48</v>
      </c>
      <c r="S2772" s="5" t="e">
        <f ca="1">IF($H2772="SI",$N2772, _xludf.NA())</f>
        <v>#NAME?</v>
      </c>
      <c r="T2772" s="5">
        <f>IF($H2772="NO",$N2772, _xludf.NA())</f>
        <v>1314609</v>
      </c>
    </row>
    <row r="2773" spans="1:20" x14ac:dyDescent="0.3">
      <c r="A2773">
        <v>2772</v>
      </c>
      <c r="B2773" t="s">
        <v>15</v>
      </c>
      <c r="C2773">
        <v>298925</v>
      </c>
      <c r="D2773" t="s">
        <v>18</v>
      </c>
      <c r="E2773" t="s">
        <v>16</v>
      </c>
      <c r="F2773" t="s">
        <v>12</v>
      </c>
      <c r="G2773" t="s">
        <v>12</v>
      </c>
      <c r="H2773" t="s">
        <v>12</v>
      </c>
      <c r="I2773">
        <v>28</v>
      </c>
      <c r="J2773">
        <f>(moras__2[[#This Row],[EDAD]]-AVERAGE(I:I))/ _xlfn.STDEV.P(I:I)</f>
        <v>-0.98154302243891756</v>
      </c>
      <c r="K2773" t="str">
        <f>IF(ABS(moras__2[[#This Row],[Z-Score de edad]])&gt;1.96, "Atípico","Normal")</f>
        <v>Normal</v>
      </c>
      <c r="L2773">
        <f>(moras__2[[#This Row],[SALARIO]]-AVERAGE(C:C)) / _xlfn.STDEV.P(C:C)</f>
        <v>-0.44222455098812918</v>
      </c>
      <c r="M2773" t="str">
        <f>IF(ABS(moras__2[[#This Row],[Z-Score de salario]])&gt;1.96, "Atípico", "Normal")</f>
        <v>Normal</v>
      </c>
      <c r="N2773" s="5">
        <f t="shared" si="129"/>
        <v>298925</v>
      </c>
      <c r="O2773" s="5">
        <f t="shared" si="130"/>
        <v>28</v>
      </c>
      <c r="P2773" s="5" t="str">
        <f t="shared" si="131"/>
        <v>TRABAJADOR INDEPENDIENTE</v>
      </c>
      <c r="Q2773" s="5">
        <f>IF($H2773="SI", $O2773, _xludf.NA())</f>
        <v>28</v>
      </c>
      <c r="R2773" s="5" t="e">
        <f ca="1">IF($H2773="NO",$O2773, _xludf.NA())</f>
        <v>#NAME?</v>
      </c>
      <c r="S2773" s="5">
        <f>IF($H2773="SI",$N2773, _xludf.NA())</f>
        <v>298925</v>
      </c>
      <c r="T2773" s="5" t="e">
        <f ca="1">IF($H2773="NO",$N2773, _xludf.NA())</f>
        <v>#NAME?</v>
      </c>
    </row>
    <row r="2774" spans="1:20" x14ac:dyDescent="0.3">
      <c r="A2774">
        <v>2773</v>
      </c>
      <c r="B2774" t="s">
        <v>9</v>
      </c>
      <c r="C2774">
        <v>410982</v>
      </c>
      <c r="D2774" t="s">
        <v>10</v>
      </c>
      <c r="E2774" t="s">
        <v>16</v>
      </c>
      <c r="F2774" t="s">
        <v>12</v>
      </c>
      <c r="G2774" t="s">
        <v>13</v>
      </c>
      <c r="H2774" t="s">
        <v>13</v>
      </c>
      <c r="I2774">
        <v>30</v>
      </c>
      <c r="J2774">
        <f>(moras__2[[#This Row],[EDAD]]-AVERAGE(I:I))/ _xlfn.STDEV.P(I:I)</f>
        <v>-0.84037823662434652</v>
      </c>
      <c r="K2774" t="str">
        <f>IF(ABS(moras__2[[#This Row],[Z-Score de edad]])&gt;1.96, "Atípico","Normal")</f>
        <v>Normal</v>
      </c>
      <c r="L2774">
        <f>(moras__2[[#This Row],[SALARIO]]-AVERAGE(C:C)) / _xlfn.STDEV.P(C:C)</f>
        <v>-0.30403974216072177</v>
      </c>
      <c r="M2774" t="str">
        <f>IF(ABS(moras__2[[#This Row],[Z-Score de salario]])&gt;1.96, "Atípico", "Normal")</f>
        <v>Normal</v>
      </c>
      <c r="N2774" s="5">
        <f t="shared" si="129"/>
        <v>410982</v>
      </c>
      <c r="O2774" s="5">
        <f t="shared" si="130"/>
        <v>30</v>
      </c>
      <c r="P2774" s="5" t="str">
        <f t="shared" si="131"/>
        <v>ASALARIADO</v>
      </c>
      <c r="Q2774" s="5" t="e">
        <f ca="1">IF($H2774="SI", $O2774, _xludf.NA())</f>
        <v>#NAME?</v>
      </c>
      <c r="R2774" s="5">
        <f>IF($H2774="NO",$O2774, _xludf.NA())</f>
        <v>30</v>
      </c>
      <c r="S2774" s="5" t="e">
        <f ca="1">IF($H2774="SI",$N2774, _xludf.NA())</f>
        <v>#NAME?</v>
      </c>
      <c r="T2774" s="5">
        <f>IF($H2774="NO",$N2774, _xludf.NA())</f>
        <v>410982</v>
      </c>
    </row>
    <row r="2775" spans="1:20" x14ac:dyDescent="0.3">
      <c r="A2775">
        <v>2774</v>
      </c>
      <c r="B2775" t="s">
        <v>15</v>
      </c>
      <c r="C2775">
        <v>1511127</v>
      </c>
      <c r="D2775" t="s">
        <v>10</v>
      </c>
      <c r="E2775" t="s">
        <v>11</v>
      </c>
      <c r="F2775" t="s">
        <v>12</v>
      </c>
      <c r="G2775" t="s">
        <v>13</v>
      </c>
      <c r="H2775" t="s">
        <v>13</v>
      </c>
      <c r="I2775">
        <v>36</v>
      </c>
      <c r="J2775">
        <f>(moras__2[[#This Row],[EDAD]]-AVERAGE(I:I))/ _xlfn.STDEV.P(I:I)</f>
        <v>-0.41688387918063341</v>
      </c>
      <c r="K2775" t="str">
        <f>IF(ABS(moras__2[[#This Row],[Z-Score de edad]])&gt;1.96, "Atípico","Normal")</f>
        <v>Normal</v>
      </c>
      <c r="L2775">
        <f>(moras__2[[#This Row],[SALARIO]]-AVERAGE(C:C)) / _xlfn.STDEV.P(C:C)</f>
        <v>1.0526209439849725</v>
      </c>
      <c r="M2775" t="str">
        <f>IF(ABS(moras__2[[#This Row],[Z-Score de salario]])&gt;1.96, "Atípico", "Normal")</f>
        <v>Normal</v>
      </c>
      <c r="N2775" s="5">
        <f t="shared" si="129"/>
        <v>1511127</v>
      </c>
      <c r="O2775" s="5">
        <f t="shared" si="130"/>
        <v>36</v>
      </c>
      <c r="P2775" s="5" t="str">
        <f t="shared" si="131"/>
        <v>ASALARIADO</v>
      </c>
      <c r="Q2775" s="5" t="e">
        <f ca="1">IF($H2775="SI", $O2775, _xludf.NA())</f>
        <v>#NAME?</v>
      </c>
      <c r="R2775" s="5">
        <f>IF($H2775="NO",$O2775, _xludf.NA())</f>
        <v>36</v>
      </c>
      <c r="S2775" s="5" t="e">
        <f ca="1">IF($H2775="SI",$N2775, _xludf.NA())</f>
        <v>#NAME?</v>
      </c>
      <c r="T2775" s="5">
        <f>IF($H2775="NO",$N2775, _xludf.NA())</f>
        <v>1511127</v>
      </c>
    </row>
    <row r="2776" spans="1:20" x14ac:dyDescent="0.3">
      <c r="A2776">
        <v>2775</v>
      </c>
      <c r="B2776" t="s">
        <v>15</v>
      </c>
      <c r="C2776">
        <v>361080</v>
      </c>
      <c r="D2776" t="s">
        <v>10</v>
      </c>
      <c r="E2776" t="s">
        <v>16</v>
      </c>
      <c r="F2776" t="s">
        <v>12</v>
      </c>
      <c r="G2776" t="s">
        <v>13</v>
      </c>
      <c r="H2776" t="s">
        <v>13</v>
      </c>
      <c r="I2776">
        <v>29</v>
      </c>
      <c r="J2776">
        <f>(moras__2[[#This Row],[EDAD]]-AVERAGE(I:I))/ _xlfn.STDEV.P(I:I)</f>
        <v>-0.91096062953163204</v>
      </c>
      <c r="K2776" t="str">
        <f>IF(ABS(moras__2[[#This Row],[Z-Score de edad]])&gt;1.96, "Atípico","Normal")</f>
        <v>Normal</v>
      </c>
      <c r="L2776">
        <f>(moras__2[[#This Row],[SALARIO]]-AVERAGE(C:C)) / _xlfn.STDEV.P(C:C)</f>
        <v>-0.3655771591012546</v>
      </c>
      <c r="M2776" t="str">
        <f>IF(ABS(moras__2[[#This Row],[Z-Score de salario]])&gt;1.96, "Atípico", "Normal")</f>
        <v>Normal</v>
      </c>
      <c r="N2776" s="5">
        <f t="shared" si="129"/>
        <v>361080</v>
      </c>
      <c r="O2776" s="5">
        <f t="shared" si="130"/>
        <v>29</v>
      </c>
      <c r="P2776" s="5" t="str">
        <f t="shared" si="131"/>
        <v>ASALARIADO</v>
      </c>
      <c r="Q2776" s="5" t="e">
        <f ca="1">IF($H2776="SI", $O2776, _xludf.NA())</f>
        <v>#NAME?</v>
      </c>
      <c r="R2776" s="5">
        <f>IF($H2776="NO",$O2776, _xludf.NA())</f>
        <v>29</v>
      </c>
      <c r="S2776" s="5" t="e">
        <f ca="1">IF($H2776="SI",$N2776, _xludf.NA())</f>
        <v>#NAME?</v>
      </c>
      <c r="T2776" s="5">
        <f>IF($H2776="NO",$N2776, _xludf.NA())</f>
        <v>361080</v>
      </c>
    </row>
    <row r="2777" spans="1:20" x14ac:dyDescent="0.3">
      <c r="A2777">
        <v>2776</v>
      </c>
      <c r="B2777" t="s">
        <v>9</v>
      </c>
      <c r="C2777">
        <v>2676486.65</v>
      </c>
      <c r="D2777" t="s">
        <v>10</v>
      </c>
      <c r="E2777" t="s">
        <v>16</v>
      </c>
      <c r="F2777" t="s">
        <v>12</v>
      </c>
      <c r="G2777" t="s">
        <v>13</v>
      </c>
      <c r="H2777" t="s">
        <v>13</v>
      </c>
      <c r="I2777">
        <v>26</v>
      </c>
      <c r="J2777">
        <f>(moras__2[[#This Row],[EDAD]]-AVERAGE(I:I))/ _xlfn.STDEV.P(I:I)</f>
        <v>-1.1227078082534885</v>
      </c>
      <c r="K2777" t="str">
        <f>IF(ABS(moras__2[[#This Row],[Z-Score de edad]])&gt;1.96, "Atípico","Normal")</f>
        <v>Normal</v>
      </c>
      <c r="L2777">
        <f>(moras__2[[#This Row],[SALARIO]]-AVERAGE(C:C)) / _xlfn.STDEV.P(C:C)</f>
        <v>2.4897020763588924</v>
      </c>
      <c r="M2777" t="str">
        <f>IF(ABS(moras__2[[#This Row],[Z-Score de salario]])&gt;1.96, "Atípico", "Normal")</f>
        <v>Atípico</v>
      </c>
      <c r="N2777" s="5">
        <f t="shared" si="129"/>
        <v>2676486.65</v>
      </c>
      <c r="O2777" s="5">
        <f t="shared" si="130"/>
        <v>26</v>
      </c>
      <c r="P2777" s="5" t="str">
        <f t="shared" si="131"/>
        <v>ASALARIADO</v>
      </c>
      <c r="Q2777" s="5" t="e">
        <f ca="1">IF($H2777="SI", $O2777, _xludf.NA())</f>
        <v>#NAME?</v>
      </c>
      <c r="R2777" s="5">
        <f>IF($H2777="NO",$O2777, _xludf.NA())</f>
        <v>26</v>
      </c>
      <c r="S2777" s="5" t="e">
        <f ca="1">IF($H2777="SI",$N2777, _xludf.NA())</f>
        <v>#NAME?</v>
      </c>
      <c r="T2777" s="5">
        <f>IF($H2777="NO",$N2777, _xludf.NA())</f>
        <v>2676486.65</v>
      </c>
    </row>
    <row r="2778" spans="1:20" x14ac:dyDescent="0.3">
      <c r="A2778">
        <v>2777</v>
      </c>
      <c r="B2778" t="s">
        <v>15</v>
      </c>
      <c r="C2778">
        <v>298482</v>
      </c>
      <c r="D2778" t="s">
        <v>18</v>
      </c>
      <c r="E2778" t="s">
        <v>16</v>
      </c>
      <c r="F2778" t="s">
        <v>12</v>
      </c>
      <c r="G2778" t="s">
        <v>13</v>
      </c>
      <c r="H2778" t="s">
        <v>13</v>
      </c>
      <c r="I2778">
        <v>47</v>
      </c>
      <c r="J2778">
        <f>(moras__2[[#This Row],[EDAD]]-AVERAGE(I:I))/ _xlfn.STDEV.P(I:I)</f>
        <v>0.35952244279950724</v>
      </c>
      <c r="K2778" t="str">
        <f>IF(ABS(moras__2[[#This Row],[Z-Score de edad]])&gt;1.96, "Atípico","Normal")</f>
        <v>Normal</v>
      </c>
      <c r="L2778">
        <f>(moras__2[[#This Row],[SALARIO]]-AVERAGE(C:C)) / _xlfn.STDEV.P(C:C)</f>
        <v>-0.44277084323502619</v>
      </c>
      <c r="M2778" t="str">
        <f>IF(ABS(moras__2[[#This Row],[Z-Score de salario]])&gt;1.96, "Atípico", "Normal")</f>
        <v>Normal</v>
      </c>
      <c r="N2778" s="5">
        <f t="shared" si="129"/>
        <v>298482</v>
      </c>
      <c r="O2778" s="5">
        <f t="shared" si="130"/>
        <v>47</v>
      </c>
      <c r="P2778" s="5" t="str">
        <f t="shared" si="131"/>
        <v>TRABAJADOR INDEPENDIENTE</v>
      </c>
      <c r="Q2778" s="5" t="e">
        <f ca="1">IF($H2778="SI", $O2778, _xludf.NA())</f>
        <v>#NAME?</v>
      </c>
      <c r="R2778" s="5">
        <f>IF($H2778="NO",$O2778, _xludf.NA())</f>
        <v>47</v>
      </c>
      <c r="S2778" s="5" t="e">
        <f ca="1">IF($H2778="SI",$N2778, _xludf.NA())</f>
        <v>#NAME?</v>
      </c>
      <c r="T2778" s="5">
        <f>IF($H2778="NO",$N2778, _xludf.NA())</f>
        <v>298482</v>
      </c>
    </row>
    <row r="2779" spans="1:20" x14ac:dyDescent="0.3">
      <c r="A2779">
        <v>2778</v>
      </c>
      <c r="B2779" t="s">
        <v>9</v>
      </c>
      <c r="C2779">
        <v>1603638.49</v>
      </c>
      <c r="D2779" t="s">
        <v>10</v>
      </c>
      <c r="E2779" t="s">
        <v>16</v>
      </c>
      <c r="F2779" t="s">
        <v>12</v>
      </c>
      <c r="G2779" t="s">
        <v>13</v>
      </c>
      <c r="H2779" t="s">
        <v>13</v>
      </c>
      <c r="I2779">
        <v>43</v>
      </c>
      <c r="J2779">
        <f>(moras__2[[#This Row],[EDAD]]-AVERAGE(I:I))/ _xlfn.STDEV.P(I:I)</f>
        <v>7.7192871170365177E-2</v>
      </c>
      <c r="K2779" t="str">
        <f>IF(ABS(moras__2[[#This Row],[Z-Score de edad]])&gt;1.96, "Atípico","Normal")</f>
        <v>Normal</v>
      </c>
      <c r="L2779">
        <f>(moras__2[[#This Row],[SALARIO]]-AVERAGE(C:C)) / _xlfn.STDEV.P(C:C)</f>
        <v>1.1667029072714126</v>
      </c>
      <c r="M2779" t="str">
        <f>IF(ABS(moras__2[[#This Row],[Z-Score de salario]])&gt;1.96, "Atípico", "Normal")</f>
        <v>Normal</v>
      </c>
      <c r="N2779" s="5">
        <f t="shared" si="129"/>
        <v>1603638.49</v>
      </c>
      <c r="O2779" s="5">
        <f t="shared" si="130"/>
        <v>43</v>
      </c>
      <c r="P2779" s="5" t="str">
        <f t="shared" si="131"/>
        <v>ASALARIADO</v>
      </c>
      <c r="Q2779" s="5" t="e">
        <f ca="1">IF($H2779="SI", $O2779, _xludf.NA())</f>
        <v>#NAME?</v>
      </c>
      <c r="R2779" s="5">
        <f>IF($H2779="NO",$O2779, _xludf.NA())</f>
        <v>43</v>
      </c>
      <c r="S2779" s="5" t="e">
        <f ca="1">IF($H2779="SI",$N2779, _xludf.NA())</f>
        <v>#NAME?</v>
      </c>
      <c r="T2779" s="5">
        <f>IF($H2779="NO",$N2779, _xludf.NA())</f>
        <v>1603638.49</v>
      </c>
    </row>
    <row r="2780" spans="1:20" x14ac:dyDescent="0.3">
      <c r="A2780">
        <v>2779</v>
      </c>
      <c r="B2780" t="s">
        <v>9</v>
      </c>
      <c r="C2780">
        <v>757822.41</v>
      </c>
      <c r="D2780" t="s">
        <v>10</v>
      </c>
      <c r="E2780" t="s">
        <v>16</v>
      </c>
      <c r="F2780" t="s">
        <v>12</v>
      </c>
      <c r="G2780" t="s">
        <v>13</v>
      </c>
      <c r="H2780" t="s">
        <v>13</v>
      </c>
      <c r="I2780">
        <v>31</v>
      </c>
      <c r="J2780">
        <f>(moras__2[[#This Row],[EDAD]]-AVERAGE(I:I))/ _xlfn.STDEV.P(I:I)</f>
        <v>-0.769795843717061</v>
      </c>
      <c r="K2780" t="str">
        <f>IF(ABS(moras__2[[#This Row],[Z-Score de edad]])&gt;1.96, "Atípico","Normal")</f>
        <v>Normal</v>
      </c>
      <c r="L2780">
        <f>(moras__2[[#This Row],[SALARIO]]-AVERAGE(C:C)) / _xlfn.STDEV.P(C:C)</f>
        <v>0.12367183096250649</v>
      </c>
      <c r="M2780" t="str">
        <f>IF(ABS(moras__2[[#This Row],[Z-Score de salario]])&gt;1.96, "Atípico", "Normal")</f>
        <v>Normal</v>
      </c>
      <c r="N2780" s="5">
        <f t="shared" si="129"/>
        <v>757822.41</v>
      </c>
      <c r="O2780" s="5">
        <f t="shared" si="130"/>
        <v>31</v>
      </c>
      <c r="P2780" s="5" t="str">
        <f t="shared" si="131"/>
        <v>ASALARIADO</v>
      </c>
      <c r="Q2780" s="5" t="e">
        <f ca="1">IF($H2780="SI", $O2780, _xludf.NA())</f>
        <v>#NAME?</v>
      </c>
      <c r="R2780" s="5">
        <f>IF($H2780="NO",$O2780, _xludf.NA())</f>
        <v>31</v>
      </c>
      <c r="S2780" s="5" t="e">
        <f ca="1">IF($H2780="SI",$N2780, _xludf.NA())</f>
        <v>#NAME?</v>
      </c>
      <c r="T2780" s="5">
        <f>IF($H2780="NO",$N2780, _xludf.NA())</f>
        <v>757822.41</v>
      </c>
    </row>
    <row r="2781" spans="1:20" x14ac:dyDescent="0.3">
      <c r="A2781">
        <v>2780</v>
      </c>
      <c r="B2781" t="s">
        <v>15</v>
      </c>
      <c r="C2781">
        <v>298000</v>
      </c>
      <c r="D2781" t="s">
        <v>18</v>
      </c>
      <c r="E2781" t="s">
        <v>16</v>
      </c>
      <c r="F2781" t="s">
        <v>12</v>
      </c>
      <c r="G2781" t="s">
        <v>13</v>
      </c>
      <c r="H2781" t="s">
        <v>13</v>
      </c>
      <c r="I2781">
        <v>23</v>
      </c>
      <c r="J2781">
        <f>(moras__2[[#This Row],[EDAD]]-AVERAGE(I:I))/ _xlfn.STDEV.P(I:I)</f>
        <v>-1.334454986975345</v>
      </c>
      <c r="K2781" t="str">
        <f>IF(ABS(moras__2[[#This Row],[Z-Score de edad]])&gt;1.96, "Atípico","Normal")</f>
        <v>Normal</v>
      </c>
      <c r="L2781">
        <f>(moras__2[[#This Row],[SALARIO]]-AVERAGE(C:C)) / _xlfn.STDEV.P(C:C)</f>
        <v>-0.44336522893029567</v>
      </c>
      <c r="M2781" t="str">
        <f>IF(ABS(moras__2[[#This Row],[Z-Score de salario]])&gt;1.96, "Atípico", "Normal")</f>
        <v>Normal</v>
      </c>
      <c r="N2781" s="5">
        <f t="shared" si="129"/>
        <v>298000</v>
      </c>
      <c r="O2781" s="5">
        <f t="shared" si="130"/>
        <v>23</v>
      </c>
      <c r="P2781" s="5" t="str">
        <f t="shared" si="131"/>
        <v>TRABAJADOR INDEPENDIENTE</v>
      </c>
      <c r="Q2781" s="5" t="e">
        <f ca="1">IF($H2781="SI", $O2781, _xludf.NA())</f>
        <v>#NAME?</v>
      </c>
      <c r="R2781" s="5">
        <f>IF($H2781="NO",$O2781, _xludf.NA())</f>
        <v>23</v>
      </c>
      <c r="S2781" s="5" t="e">
        <f ca="1">IF($H2781="SI",$N2781, _xludf.NA())</f>
        <v>#NAME?</v>
      </c>
      <c r="T2781" s="5">
        <f>IF($H2781="NO",$N2781, _xludf.NA())</f>
        <v>298000</v>
      </c>
    </row>
    <row r="2782" spans="1:20" x14ac:dyDescent="0.3">
      <c r="A2782">
        <v>2781</v>
      </c>
      <c r="B2782" t="s">
        <v>15</v>
      </c>
      <c r="C2782">
        <v>300018</v>
      </c>
      <c r="D2782" t="s">
        <v>18</v>
      </c>
      <c r="E2782" t="s">
        <v>16</v>
      </c>
      <c r="F2782" t="s">
        <v>12</v>
      </c>
      <c r="G2782" t="s">
        <v>12</v>
      </c>
      <c r="H2782" t="s">
        <v>12</v>
      </c>
      <c r="I2782">
        <v>49</v>
      </c>
      <c r="J2782">
        <f>(moras__2[[#This Row],[EDAD]]-AVERAGE(I:I))/ _xlfn.STDEV.P(I:I)</f>
        <v>0.50068722861407822</v>
      </c>
      <c r="K2782" t="str">
        <f>IF(ABS(moras__2[[#This Row],[Z-Score de edad]])&gt;1.96, "Atípico","Normal")</f>
        <v>Normal</v>
      </c>
      <c r="L2782">
        <f>(moras__2[[#This Row],[SALARIO]]-AVERAGE(C:C)) / _xlfn.STDEV.P(C:C)</f>
        <v>-0.44087670126835837</v>
      </c>
      <c r="M2782" t="str">
        <f>IF(ABS(moras__2[[#This Row],[Z-Score de salario]])&gt;1.96, "Atípico", "Normal")</f>
        <v>Normal</v>
      </c>
      <c r="N2782" s="5">
        <f t="shared" si="129"/>
        <v>300018</v>
      </c>
      <c r="O2782" s="5">
        <f t="shared" si="130"/>
        <v>49</v>
      </c>
      <c r="P2782" s="5" t="str">
        <f t="shared" si="131"/>
        <v>TRABAJADOR INDEPENDIENTE</v>
      </c>
      <c r="Q2782" s="5">
        <f>IF($H2782="SI", $O2782, _xludf.NA())</f>
        <v>49</v>
      </c>
      <c r="R2782" s="5" t="e">
        <f ca="1">IF($H2782="NO",$O2782, _xludf.NA())</f>
        <v>#NAME?</v>
      </c>
      <c r="S2782" s="5">
        <f>IF($H2782="SI",$N2782, _xludf.NA())</f>
        <v>300018</v>
      </c>
      <c r="T2782" s="5" t="e">
        <f ca="1">IF($H2782="NO",$N2782, _xludf.NA())</f>
        <v>#NAME?</v>
      </c>
    </row>
    <row r="2783" spans="1:20" x14ac:dyDescent="0.3">
      <c r="A2783">
        <v>2782</v>
      </c>
      <c r="B2783" t="s">
        <v>9</v>
      </c>
      <c r="C2783">
        <v>651569.96</v>
      </c>
      <c r="D2783" t="s">
        <v>10</v>
      </c>
      <c r="E2783" t="s">
        <v>16</v>
      </c>
      <c r="F2783" t="s">
        <v>12</v>
      </c>
      <c r="G2783" t="s">
        <v>13</v>
      </c>
      <c r="H2783" t="s">
        <v>13</v>
      </c>
      <c r="I2783">
        <v>33</v>
      </c>
      <c r="J2783">
        <f>(moras__2[[#This Row],[EDAD]]-AVERAGE(I:I))/ _xlfn.STDEV.P(I:I)</f>
        <v>-0.62863105790248996</v>
      </c>
      <c r="K2783" t="str">
        <f>IF(ABS(moras__2[[#This Row],[Z-Score de edad]])&gt;1.96, "Atípico","Normal")</f>
        <v>Normal</v>
      </c>
      <c r="L2783">
        <f>(moras__2[[#This Row],[SALARIO]]-AVERAGE(C:C)) / _xlfn.STDEV.P(C:C)</f>
        <v>-7.3550079738711428E-3</v>
      </c>
      <c r="M2783" t="str">
        <f>IF(ABS(moras__2[[#This Row],[Z-Score de salario]])&gt;1.96, "Atípico", "Normal")</f>
        <v>Normal</v>
      </c>
      <c r="N2783" s="5">
        <f t="shared" si="129"/>
        <v>651569.96</v>
      </c>
      <c r="O2783" s="5">
        <f t="shared" si="130"/>
        <v>33</v>
      </c>
      <c r="P2783" s="5" t="str">
        <f t="shared" si="131"/>
        <v>ASALARIADO</v>
      </c>
      <c r="Q2783" s="5" t="e">
        <f ca="1">IF($H2783="SI", $O2783, _xludf.NA())</f>
        <v>#NAME?</v>
      </c>
      <c r="R2783" s="5">
        <f>IF($H2783="NO",$O2783, _xludf.NA())</f>
        <v>33</v>
      </c>
      <c r="S2783" s="5" t="e">
        <f ca="1">IF($H2783="SI",$N2783, _xludf.NA())</f>
        <v>#NAME?</v>
      </c>
      <c r="T2783" s="5">
        <f>IF($H2783="NO",$N2783, _xludf.NA())</f>
        <v>651569.96</v>
      </c>
    </row>
    <row r="2784" spans="1:20" x14ac:dyDescent="0.3">
      <c r="A2784">
        <v>2783</v>
      </c>
      <c r="B2784" t="s">
        <v>15</v>
      </c>
      <c r="C2784">
        <v>359544.27</v>
      </c>
      <c r="D2784" t="s">
        <v>21</v>
      </c>
      <c r="E2784" t="s">
        <v>16</v>
      </c>
      <c r="F2784" t="s">
        <v>12</v>
      </c>
      <c r="G2784" t="s">
        <v>12</v>
      </c>
      <c r="H2784" t="s">
        <v>13</v>
      </c>
      <c r="I2784">
        <v>47</v>
      </c>
      <c r="J2784">
        <f>(moras__2[[#This Row],[EDAD]]-AVERAGE(I:I))/ _xlfn.STDEV.P(I:I)</f>
        <v>0.35952244279950724</v>
      </c>
      <c r="K2784" t="str">
        <f>IF(ABS(moras__2[[#This Row],[Z-Score de edad]])&gt;1.96, "Atípico","Normal")</f>
        <v>Normal</v>
      </c>
      <c r="L2784">
        <f>(moras__2[[#This Row],[SALARIO]]-AVERAGE(C:C)) / _xlfn.STDEV.P(C:C)</f>
        <v>-0.36747096811327984</v>
      </c>
      <c r="M2784" t="str">
        <f>IF(ABS(moras__2[[#This Row],[Z-Score de salario]])&gt;1.96, "Atípico", "Normal")</f>
        <v>Normal</v>
      </c>
      <c r="N2784" s="5">
        <f t="shared" si="129"/>
        <v>359544.27</v>
      </c>
      <c r="O2784" s="5">
        <f t="shared" si="130"/>
        <v>47</v>
      </c>
      <c r="P2784" s="5" t="str">
        <f t="shared" si="131"/>
        <v>CONVENIOS ESPECIALES DE ASEGURADOS VOLUNTARIOS</v>
      </c>
      <c r="Q2784" s="5" t="e">
        <f ca="1">IF($H2784="SI", $O2784, _xludf.NA())</f>
        <v>#NAME?</v>
      </c>
      <c r="R2784" s="5">
        <f>IF($H2784="NO",$O2784, _xludf.NA())</f>
        <v>47</v>
      </c>
      <c r="S2784" s="5" t="e">
        <f ca="1">IF($H2784="SI",$N2784, _xludf.NA())</f>
        <v>#NAME?</v>
      </c>
      <c r="T2784" s="5">
        <f>IF($H2784="NO",$N2784, _xludf.NA())</f>
        <v>359544.27</v>
      </c>
    </row>
    <row r="2785" spans="1:20" x14ac:dyDescent="0.3">
      <c r="A2785">
        <v>2784</v>
      </c>
      <c r="B2785" t="s">
        <v>15</v>
      </c>
      <c r="C2785">
        <v>554128</v>
      </c>
      <c r="D2785" t="s">
        <v>10</v>
      </c>
      <c r="E2785" t="s">
        <v>11</v>
      </c>
      <c r="F2785" t="s">
        <v>12</v>
      </c>
      <c r="G2785" t="s">
        <v>13</v>
      </c>
      <c r="H2785" t="s">
        <v>13</v>
      </c>
      <c r="I2785">
        <v>26</v>
      </c>
      <c r="J2785">
        <f>(moras__2[[#This Row],[EDAD]]-AVERAGE(I:I))/ _xlfn.STDEV.P(I:I)</f>
        <v>-1.1227078082534885</v>
      </c>
      <c r="K2785" t="str">
        <f>IF(ABS(moras__2[[#This Row],[Z-Score de edad]])&gt;1.96, "Atípico","Normal")</f>
        <v>Normal</v>
      </c>
      <c r="L2785">
        <f>(moras__2[[#This Row],[SALARIO]]-AVERAGE(C:C)) / _xlfn.STDEV.P(C:C)</f>
        <v>-0.12751705598843399</v>
      </c>
      <c r="M2785" t="str">
        <f>IF(ABS(moras__2[[#This Row],[Z-Score de salario]])&gt;1.96, "Atípico", "Normal")</f>
        <v>Normal</v>
      </c>
      <c r="N2785" s="5">
        <f t="shared" si="129"/>
        <v>554128</v>
      </c>
      <c r="O2785" s="5">
        <f t="shared" si="130"/>
        <v>26</v>
      </c>
      <c r="P2785" s="5" t="str">
        <f t="shared" si="131"/>
        <v>ASALARIADO</v>
      </c>
      <c r="Q2785" s="5" t="e">
        <f ca="1">IF($H2785="SI", $O2785, _xludf.NA())</f>
        <v>#NAME?</v>
      </c>
      <c r="R2785" s="5">
        <f>IF($H2785="NO",$O2785, _xludf.NA())</f>
        <v>26</v>
      </c>
      <c r="S2785" s="5" t="e">
        <f ca="1">IF($H2785="SI",$N2785, _xludf.NA())</f>
        <v>#NAME?</v>
      </c>
      <c r="T2785" s="5">
        <f>IF($H2785="NO",$N2785, _xludf.NA())</f>
        <v>554128</v>
      </c>
    </row>
    <row r="2786" spans="1:20" x14ac:dyDescent="0.3">
      <c r="A2786">
        <v>2785</v>
      </c>
      <c r="B2786" t="s">
        <v>9</v>
      </c>
      <c r="C2786">
        <v>493352.64</v>
      </c>
      <c r="D2786" t="s">
        <v>10</v>
      </c>
      <c r="E2786" t="s">
        <v>16</v>
      </c>
      <c r="F2786" t="s">
        <v>12</v>
      </c>
      <c r="G2786" t="s">
        <v>13</v>
      </c>
      <c r="H2786" t="s">
        <v>13</v>
      </c>
      <c r="I2786">
        <v>25</v>
      </c>
      <c r="J2786">
        <f>(moras__2[[#This Row],[EDAD]]-AVERAGE(I:I))/ _xlfn.STDEV.P(I:I)</f>
        <v>-1.193290201160774</v>
      </c>
      <c r="K2786" t="str">
        <f>IF(ABS(moras__2[[#This Row],[Z-Score de edad]])&gt;1.96, "Atípico","Normal")</f>
        <v>Normal</v>
      </c>
      <c r="L2786">
        <f>(moras__2[[#This Row],[SALARIO]]-AVERAGE(C:C)) / _xlfn.STDEV.P(C:C)</f>
        <v>-0.20246312364165386</v>
      </c>
      <c r="M2786" t="str">
        <f>IF(ABS(moras__2[[#This Row],[Z-Score de salario]])&gt;1.96, "Atípico", "Normal")</f>
        <v>Normal</v>
      </c>
      <c r="N2786" s="5">
        <f t="shared" si="129"/>
        <v>493352.64</v>
      </c>
      <c r="O2786" s="5">
        <f t="shared" si="130"/>
        <v>25</v>
      </c>
      <c r="P2786" s="5" t="str">
        <f t="shared" si="131"/>
        <v>ASALARIADO</v>
      </c>
      <c r="Q2786" s="5" t="e">
        <f ca="1">IF($H2786="SI", $O2786, _xludf.NA())</f>
        <v>#NAME?</v>
      </c>
      <c r="R2786" s="5">
        <f>IF($H2786="NO",$O2786, _xludf.NA())</f>
        <v>25</v>
      </c>
      <c r="S2786" s="5" t="e">
        <f ca="1">IF($H2786="SI",$N2786, _xludf.NA())</f>
        <v>#NAME?</v>
      </c>
      <c r="T2786" s="5">
        <f>IF($H2786="NO",$N2786, _xludf.NA())</f>
        <v>493352.64</v>
      </c>
    </row>
    <row r="2787" spans="1:20" x14ac:dyDescent="0.3">
      <c r="A2787">
        <v>2786</v>
      </c>
      <c r="B2787" t="s">
        <v>9</v>
      </c>
      <c r="C2787">
        <v>264600</v>
      </c>
      <c r="D2787" t="s">
        <v>10</v>
      </c>
      <c r="E2787" t="s">
        <v>16</v>
      </c>
      <c r="F2787" t="s">
        <v>12</v>
      </c>
      <c r="G2787" t="s">
        <v>13</v>
      </c>
      <c r="H2787" t="s">
        <v>13</v>
      </c>
      <c r="I2787">
        <v>30</v>
      </c>
      <c r="J2787">
        <f>(moras__2[[#This Row],[EDAD]]-AVERAGE(I:I))/ _xlfn.STDEV.P(I:I)</f>
        <v>-0.84037823662434652</v>
      </c>
      <c r="K2787" t="str">
        <f>IF(ABS(moras__2[[#This Row],[Z-Score de edad]])&gt;1.96, "Atípico","Normal")</f>
        <v>Normal</v>
      </c>
      <c r="L2787">
        <f>(moras__2[[#This Row],[SALARIO]]-AVERAGE(C:C)) / _xlfn.STDEV.P(C:C)</f>
        <v>-0.48455295138257803</v>
      </c>
      <c r="M2787" t="str">
        <f>IF(ABS(moras__2[[#This Row],[Z-Score de salario]])&gt;1.96, "Atípico", "Normal")</f>
        <v>Normal</v>
      </c>
      <c r="N2787" s="5">
        <f t="shared" si="129"/>
        <v>264600</v>
      </c>
      <c r="O2787" s="5">
        <f t="shared" si="130"/>
        <v>30</v>
      </c>
      <c r="P2787" s="5" t="str">
        <f t="shared" si="131"/>
        <v>ASALARIADO</v>
      </c>
      <c r="Q2787" s="5" t="e">
        <f ca="1">IF($H2787="SI", $O2787, _xludf.NA())</f>
        <v>#NAME?</v>
      </c>
      <c r="R2787" s="5">
        <f>IF($H2787="NO",$O2787, _xludf.NA())</f>
        <v>30</v>
      </c>
      <c r="S2787" s="5" t="e">
        <f ca="1">IF($H2787="SI",$N2787, _xludf.NA())</f>
        <v>#NAME?</v>
      </c>
      <c r="T2787" s="5">
        <f>IF($H2787="NO",$N2787, _xludf.NA())</f>
        <v>264600</v>
      </c>
    </row>
    <row r="2788" spans="1:20" x14ac:dyDescent="0.3">
      <c r="A2788">
        <v>2787</v>
      </c>
      <c r="B2788" t="s">
        <v>15</v>
      </c>
      <c r="C2788">
        <v>681931.83</v>
      </c>
      <c r="D2788" t="s">
        <v>10</v>
      </c>
      <c r="E2788" t="s">
        <v>16</v>
      </c>
      <c r="F2788" t="s">
        <v>12</v>
      </c>
      <c r="G2788" t="s">
        <v>13</v>
      </c>
      <c r="H2788" t="s">
        <v>13</v>
      </c>
      <c r="I2788">
        <v>34</v>
      </c>
      <c r="J2788">
        <f>(moras__2[[#This Row],[EDAD]]-AVERAGE(I:I))/ _xlfn.STDEV.P(I:I)</f>
        <v>-0.55804866499520445</v>
      </c>
      <c r="K2788" t="str">
        <f>IF(ABS(moras__2[[#This Row],[Z-Score de edad]])&gt;1.96, "Atípico","Normal")</f>
        <v>Normal</v>
      </c>
      <c r="L2788">
        <f>(moras__2[[#This Row],[SALARIO]]-AVERAGE(C:C)) / _xlfn.STDEV.P(C:C)</f>
        <v>3.0086197855238989E-2</v>
      </c>
      <c r="M2788" t="str">
        <f>IF(ABS(moras__2[[#This Row],[Z-Score de salario]])&gt;1.96, "Atípico", "Normal")</f>
        <v>Normal</v>
      </c>
      <c r="N2788" s="5">
        <f t="shared" si="129"/>
        <v>681931.83</v>
      </c>
      <c r="O2788" s="5">
        <f t="shared" si="130"/>
        <v>34</v>
      </c>
      <c r="P2788" s="5" t="str">
        <f t="shared" si="131"/>
        <v>ASALARIADO</v>
      </c>
      <c r="Q2788" s="5" t="e">
        <f ca="1">IF($H2788="SI", $O2788, _xludf.NA())</f>
        <v>#NAME?</v>
      </c>
      <c r="R2788" s="5">
        <f>IF($H2788="NO",$O2788, _xludf.NA())</f>
        <v>34</v>
      </c>
      <c r="S2788" s="5" t="e">
        <f ca="1">IF($H2788="SI",$N2788, _xludf.NA())</f>
        <v>#NAME?</v>
      </c>
      <c r="T2788" s="5">
        <f>IF($H2788="NO",$N2788, _xludf.NA())</f>
        <v>681931.83</v>
      </c>
    </row>
    <row r="2789" spans="1:20" x14ac:dyDescent="0.3">
      <c r="A2789">
        <v>2788</v>
      </c>
      <c r="B2789" t="s">
        <v>15</v>
      </c>
      <c r="C2789">
        <v>278030</v>
      </c>
      <c r="D2789" t="s">
        <v>19</v>
      </c>
      <c r="E2789" t="s">
        <v>16</v>
      </c>
      <c r="F2789" t="s">
        <v>12</v>
      </c>
      <c r="G2789" t="s">
        <v>13</v>
      </c>
      <c r="H2789" t="s">
        <v>13</v>
      </c>
      <c r="I2789">
        <v>25</v>
      </c>
      <c r="J2789">
        <f>(moras__2[[#This Row],[EDAD]]-AVERAGE(I:I))/ _xlfn.STDEV.P(I:I)</f>
        <v>-1.193290201160774</v>
      </c>
      <c r="K2789" t="str">
        <f>IF(ABS(moras__2[[#This Row],[Z-Score de edad]])&gt;1.96, "Atípico","Normal")</f>
        <v>Normal</v>
      </c>
      <c r="L2789">
        <f>(moras__2[[#This Row],[SALARIO]]-AVERAGE(C:C)) / _xlfn.STDEV.P(C:C)</f>
        <v>-0.46799154082766331</v>
      </c>
      <c r="M2789" t="str">
        <f>IF(ABS(moras__2[[#This Row],[Z-Score de salario]])&gt;1.96, "Atípico", "Normal")</f>
        <v>Normal</v>
      </c>
      <c r="N2789" s="5">
        <f t="shared" si="129"/>
        <v>278030</v>
      </c>
      <c r="O2789" s="5">
        <f t="shared" si="130"/>
        <v>25</v>
      </c>
      <c r="P2789" s="5" t="str">
        <f t="shared" si="131"/>
        <v>CONVENIOS ESPECIALES DE TRABAJADORES INDEPENDIENTES</v>
      </c>
      <c r="Q2789" s="5" t="e">
        <f ca="1">IF($H2789="SI", $O2789, _xludf.NA())</f>
        <v>#NAME?</v>
      </c>
      <c r="R2789" s="5">
        <f>IF($H2789="NO",$O2789, _xludf.NA())</f>
        <v>25</v>
      </c>
      <c r="S2789" s="5" t="e">
        <f ca="1">IF($H2789="SI",$N2789, _xludf.NA())</f>
        <v>#NAME?</v>
      </c>
      <c r="T2789" s="5">
        <f>IF($H2789="NO",$N2789, _xludf.NA())</f>
        <v>278030</v>
      </c>
    </row>
    <row r="2790" spans="1:20" x14ac:dyDescent="0.3">
      <c r="A2790">
        <v>2789</v>
      </c>
      <c r="B2790" t="s">
        <v>15</v>
      </c>
      <c r="C2790">
        <v>1725833</v>
      </c>
      <c r="D2790" t="s">
        <v>10</v>
      </c>
      <c r="E2790" t="s">
        <v>11</v>
      </c>
      <c r="F2790" t="s">
        <v>12</v>
      </c>
      <c r="G2790" t="s">
        <v>13</v>
      </c>
      <c r="H2790" t="s">
        <v>13</v>
      </c>
      <c r="I2790">
        <v>54</v>
      </c>
      <c r="J2790">
        <f>(moras__2[[#This Row],[EDAD]]-AVERAGE(I:I))/ _xlfn.STDEV.P(I:I)</f>
        <v>0.85359919315050581</v>
      </c>
      <c r="K2790" t="str">
        <f>IF(ABS(moras__2[[#This Row],[Z-Score de edad]])&gt;1.96, "Atípico","Normal")</f>
        <v>Normal</v>
      </c>
      <c r="L2790">
        <f>(moras__2[[#This Row],[SALARIO]]-AVERAGE(C:C)) / _xlfn.STDEV.P(C:C)</f>
        <v>1.3173889420939469</v>
      </c>
      <c r="M2790" t="str">
        <f>IF(ABS(moras__2[[#This Row],[Z-Score de salario]])&gt;1.96, "Atípico", "Normal")</f>
        <v>Normal</v>
      </c>
      <c r="N2790" s="5">
        <f t="shared" si="129"/>
        <v>1725833</v>
      </c>
      <c r="O2790" s="5">
        <f t="shared" si="130"/>
        <v>54</v>
      </c>
      <c r="P2790" s="5" t="str">
        <f t="shared" si="131"/>
        <v>ASALARIADO</v>
      </c>
      <c r="Q2790" s="5" t="e">
        <f ca="1">IF($H2790="SI", $O2790, _xludf.NA())</f>
        <v>#NAME?</v>
      </c>
      <c r="R2790" s="5">
        <f>IF($H2790="NO",$O2790, _xludf.NA())</f>
        <v>54</v>
      </c>
      <c r="S2790" s="5" t="e">
        <f ca="1">IF($H2790="SI",$N2790, _xludf.NA())</f>
        <v>#NAME?</v>
      </c>
      <c r="T2790" s="5">
        <f>IF($H2790="NO",$N2790, _xludf.NA())</f>
        <v>1725833</v>
      </c>
    </row>
    <row r="2791" spans="1:20" x14ac:dyDescent="0.3">
      <c r="A2791">
        <v>2790</v>
      </c>
      <c r="B2791" t="s">
        <v>9</v>
      </c>
      <c r="C2791">
        <v>1213114.5</v>
      </c>
      <c r="D2791" t="s">
        <v>10</v>
      </c>
      <c r="E2791" t="s">
        <v>11</v>
      </c>
      <c r="F2791" t="s">
        <v>12</v>
      </c>
      <c r="G2791" t="s">
        <v>13</v>
      </c>
      <c r="H2791" t="s">
        <v>13</v>
      </c>
      <c r="I2791">
        <v>39</v>
      </c>
      <c r="J2791">
        <f>(moras__2[[#This Row],[EDAD]]-AVERAGE(I:I))/ _xlfn.STDEV.P(I:I)</f>
        <v>-0.20513670045877688</v>
      </c>
      <c r="K2791" t="str">
        <f>IF(ABS(moras__2[[#This Row],[Z-Score de edad]])&gt;1.96, "Atípico","Normal")</f>
        <v>Normal</v>
      </c>
      <c r="L2791">
        <f>(moras__2[[#This Row],[SALARIO]]-AVERAGE(C:C)) / _xlfn.STDEV.P(C:C)</f>
        <v>0.68512225723914022</v>
      </c>
      <c r="M2791" t="str">
        <f>IF(ABS(moras__2[[#This Row],[Z-Score de salario]])&gt;1.96, "Atípico", "Normal")</f>
        <v>Normal</v>
      </c>
      <c r="N2791" s="5">
        <f t="shared" si="129"/>
        <v>1213114.5</v>
      </c>
      <c r="O2791" s="5">
        <f t="shared" si="130"/>
        <v>39</v>
      </c>
      <c r="P2791" s="5" t="str">
        <f t="shared" si="131"/>
        <v>ASALARIADO</v>
      </c>
      <c r="Q2791" s="5" t="e">
        <f ca="1">IF($H2791="SI", $O2791, _xludf.NA())</f>
        <v>#NAME?</v>
      </c>
      <c r="R2791" s="5">
        <f>IF($H2791="NO",$O2791, _xludf.NA())</f>
        <v>39</v>
      </c>
      <c r="S2791" s="5" t="e">
        <f ca="1">IF($H2791="SI",$N2791, _xludf.NA())</f>
        <v>#NAME?</v>
      </c>
      <c r="T2791" s="5">
        <f>IF($H2791="NO",$N2791, _xludf.NA())</f>
        <v>1213114.5</v>
      </c>
    </row>
    <row r="2792" spans="1:20" x14ac:dyDescent="0.3">
      <c r="A2792">
        <v>2791</v>
      </c>
      <c r="B2792" t="s">
        <v>15</v>
      </c>
      <c r="C2792">
        <v>335772</v>
      </c>
      <c r="D2792" t="s">
        <v>10</v>
      </c>
      <c r="E2792" t="s">
        <v>11</v>
      </c>
      <c r="F2792" t="s">
        <v>12</v>
      </c>
      <c r="G2792" t="s">
        <v>13</v>
      </c>
      <c r="H2792" t="s">
        <v>12</v>
      </c>
      <c r="I2792">
        <v>51</v>
      </c>
      <c r="J2792">
        <f>(moras__2[[#This Row],[EDAD]]-AVERAGE(I:I))/ _xlfn.STDEV.P(I:I)</f>
        <v>0.64185201442864925</v>
      </c>
      <c r="K2792" t="str">
        <f>IF(ABS(moras__2[[#This Row],[Z-Score de edad]])&gt;1.96, "Atípico","Normal")</f>
        <v>Normal</v>
      </c>
      <c r="L2792">
        <f>(moras__2[[#This Row],[SALARIO]]-AVERAGE(C:C)) / _xlfn.STDEV.P(C:C)</f>
        <v>-0.39678610759893013</v>
      </c>
      <c r="M2792" t="str">
        <f>IF(ABS(moras__2[[#This Row],[Z-Score de salario]])&gt;1.96, "Atípico", "Normal")</f>
        <v>Normal</v>
      </c>
      <c r="N2792" s="5">
        <f t="shared" si="129"/>
        <v>335772</v>
      </c>
      <c r="O2792" s="5">
        <f t="shared" si="130"/>
        <v>51</v>
      </c>
      <c r="P2792" s="5" t="str">
        <f t="shared" si="131"/>
        <v>ASALARIADO</v>
      </c>
      <c r="Q2792" s="5">
        <f>IF($H2792="SI", $O2792, _xludf.NA())</f>
        <v>51</v>
      </c>
      <c r="R2792" s="5" t="e">
        <f ca="1">IF($H2792="NO",$O2792, _xludf.NA())</f>
        <v>#NAME?</v>
      </c>
      <c r="S2792" s="5">
        <f>IF($H2792="SI",$N2792, _xludf.NA())</f>
        <v>335772</v>
      </c>
      <c r="T2792" s="5" t="e">
        <f ca="1">IF($H2792="NO",$N2792, _xludf.NA())</f>
        <v>#NAME?</v>
      </c>
    </row>
    <row r="2793" spans="1:20" x14ac:dyDescent="0.3">
      <c r="A2793">
        <v>2792</v>
      </c>
      <c r="B2793" t="s">
        <v>15</v>
      </c>
      <c r="C2793">
        <v>497847.64</v>
      </c>
      <c r="D2793" t="s">
        <v>10</v>
      </c>
      <c r="E2793" t="s">
        <v>16</v>
      </c>
      <c r="F2793" t="s">
        <v>12</v>
      </c>
      <c r="G2793" t="s">
        <v>13</v>
      </c>
      <c r="H2793" t="s">
        <v>13</v>
      </c>
      <c r="I2793">
        <v>45</v>
      </c>
      <c r="J2793">
        <f>(moras__2[[#This Row],[EDAD]]-AVERAGE(I:I))/ _xlfn.STDEV.P(I:I)</f>
        <v>0.2183576569849362</v>
      </c>
      <c r="K2793" t="str">
        <f>IF(ABS(moras__2[[#This Row],[Z-Score de edad]])&gt;1.96, "Atípico","Normal")</f>
        <v>Normal</v>
      </c>
      <c r="L2793">
        <f>(moras__2[[#This Row],[SALARIO]]-AVERAGE(C:C)) / _xlfn.STDEV.P(C:C)</f>
        <v>-0.1969200454253961</v>
      </c>
      <c r="M2793" t="str">
        <f>IF(ABS(moras__2[[#This Row],[Z-Score de salario]])&gt;1.96, "Atípico", "Normal")</f>
        <v>Normal</v>
      </c>
      <c r="N2793" s="5">
        <f t="shared" si="129"/>
        <v>497847.64</v>
      </c>
      <c r="O2793" s="5">
        <f t="shared" si="130"/>
        <v>45</v>
      </c>
      <c r="P2793" s="5" t="str">
        <f t="shared" si="131"/>
        <v>ASALARIADO</v>
      </c>
      <c r="Q2793" s="5" t="e">
        <f ca="1">IF($H2793="SI", $O2793, _xludf.NA())</f>
        <v>#NAME?</v>
      </c>
      <c r="R2793" s="5">
        <f>IF($H2793="NO",$O2793, _xludf.NA())</f>
        <v>45</v>
      </c>
      <c r="S2793" s="5" t="e">
        <f ca="1">IF($H2793="SI",$N2793, _xludf.NA())</f>
        <v>#NAME?</v>
      </c>
      <c r="T2793" s="5">
        <f>IF($H2793="NO",$N2793, _xludf.NA())</f>
        <v>497847.64</v>
      </c>
    </row>
    <row r="2794" spans="1:20" x14ac:dyDescent="0.3">
      <c r="A2794">
        <v>2793</v>
      </c>
      <c r="B2794" t="s">
        <v>9</v>
      </c>
      <c r="C2794">
        <v>480488</v>
      </c>
      <c r="D2794" t="s">
        <v>10</v>
      </c>
      <c r="E2794" t="s">
        <v>16</v>
      </c>
      <c r="F2794" t="s">
        <v>12</v>
      </c>
      <c r="G2794" t="s">
        <v>12</v>
      </c>
      <c r="H2794" t="s">
        <v>13</v>
      </c>
      <c r="I2794">
        <v>23</v>
      </c>
      <c r="J2794">
        <f>(moras__2[[#This Row],[EDAD]]-AVERAGE(I:I))/ _xlfn.STDEV.P(I:I)</f>
        <v>-1.334454986975345</v>
      </c>
      <c r="K2794" t="str">
        <f>IF(ABS(moras__2[[#This Row],[Z-Score de edad]])&gt;1.96, "Atípico","Normal")</f>
        <v>Normal</v>
      </c>
      <c r="L2794">
        <f>(moras__2[[#This Row],[SALARIO]]-AVERAGE(C:C)) / _xlfn.STDEV.P(C:C)</f>
        <v>-0.21832735183831645</v>
      </c>
      <c r="M2794" t="str">
        <f>IF(ABS(moras__2[[#This Row],[Z-Score de salario]])&gt;1.96, "Atípico", "Normal")</f>
        <v>Normal</v>
      </c>
      <c r="N2794" s="5">
        <f t="shared" si="129"/>
        <v>480488</v>
      </c>
      <c r="O2794" s="5">
        <f t="shared" si="130"/>
        <v>23</v>
      </c>
      <c r="P2794" s="5" t="str">
        <f t="shared" si="131"/>
        <v>ASALARIADO</v>
      </c>
      <c r="Q2794" s="5" t="e">
        <f ca="1">IF($H2794="SI", $O2794, _xludf.NA())</f>
        <v>#NAME?</v>
      </c>
      <c r="R2794" s="5">
        <f>IF($H2794="NO",$O2794, _xludf.NA())</f>
        <v>23</v>
      </c>
      <c r="S2794" s="5" t="e">
        <f ca="1">IF($H2794="SI",$N2794, _xludf.NA())</f>
        <v>#NAME?</v>
      </c>
      <c r="T2794" s="5">
        <f>IF($H2794="NO",$N2794, _xludf.NA())</f>
        <v>480488</v>
      </c>
    </row>
    <row r="2795" spans="1:20" x14ac:dyDescent="0.3">
      <c r="A2795">
        <v>2794</v>
      </c>
      <c r="B2795" t="s">
        <v>9</v>
      </c>
      <c r="C2795">
        <v>359544.27</v>
      </c>
      <c r="D2795" t="s">
        <v>21</v>
      </c>
      <c r="E2795" t="s">
        <v>16</v>
      </c>
      <c r="F2795" t="s">
        <v>12</v>
      </c>
      <c r="G2795" t="s">
        <v>12</v>
      </c>
      <c r="H2795" t="s">
        <v>13</v>
      </c>
      <c r="I2795">
        <v>61</v>
      </c>
      <c r="J2795">
        <f>(moras__2[[#This Row],[EDAD]]-AVERAGE(I:I))/ _xlfn.STDEV.P(I:I)</f>
        <v>1.3476759435015044</v>
      </c>
      <c r="K2795" t="str">
        <f>IF(ABS(moras__2[[#This Row],[Z-Score de edad]])&gt;1.96, "Atípico","Normal")</f>
        <v>Normal</v>
      </c>
      <c r="L2795">
        <f>(moras__2[[#This Row],[SALARIO]]-AVERAGE(C:C)) / _xlfn.STDEV.P(C:C)</f>
        <v>-0.36747096811327984</v>
      </c>
      <c r="M2795" t="str">
        <f>IF(ABS(moras__2[[#This Row],[Z-Score de salario]])&gt;1.96, "Atípico", "Normal")</f>
        <v>Normal</v>
      </c>
      <c r="N2795" s="5">
        <f t="shared" si="129"/>
        <v>359544.27</v>
      </c>
      <c r="O2795" s="5">
        <f t="shared" si="130"/>
        <v>61</v>
      </c>
      <c r="P2795" s="5" t="str">
        <f t="shared" si="131"/>
        <v>CONVENIOS ESPECIALES DE ASEGURADOS VOLUNTARIOS</v>
      </c>
      <c r="Q2795" s="5" t="e">
        <f ca="1">IF($H2795="SI", $O2795, _xludf.NA())</f>
        <v>#NAME?</v>
      </c>
      <c r="R2795" s="5">
        <f>IF($H2795="NO",$O2795, _xludf.NA())</f>
        <v>61</v>
      </c>
      <c r="S2795" s="5" t="e">
        <f ca="1">IF($H2795="SI",$N2795, _xludf.NA())</f>
        <v>#NAME?</v>
      </c>
      <c r="T2795" s="5">
        <f>IF($H2795="NO",$N2795, _xludf.NA())</f>
        <v>359544.27</v>
      </c>
    </row>
    <row r="2796" spans="1:20" x14ac:dyDescent="0.3">
      <c r="A2796">
        <v>2795</v>
      </c>
      <c r="B2796" t="s">
        <v>15</v>
      </c>
      <c r="C2796">
        <v>602634</v>
      </c>
      <c r="D2796" t="s">
        <v>10</v>
      </c>
      <c r="E2796" t="s">
        <v>11</v>
      </c>
      <c r="F2796" t="s">
        <v>12</v>
      </c>
      <c r="G2796" t="s">
        <v>13</v>
      </c>
      <c r="H2796" t="s">
        <v>13</v>
      </c>
      <c r="I2796">
        <v>35</v>
      </c>
      <c r="J2796">
        <f>(moras__2[[#This Row],[EDAD]]-AVERAGE(I:I))/ _xlfn.STDEV.P(I:I)</f>
        <v>-0.48746627208791893</v>
      </c>
      <c r="K2796" t="str">
        <f>IF(ABS(moras__2[[#This Row],[Z-Score de edad]])&gt;1.96, "Atípico","Normal")</f>
        <v>Normal</v>
      </c>
      <c r="L2796">
        <f>(moras__2[[#This Row],[SALARIO]]-AVERAGE(C:C)) / _xlfn.STDEV.P(C:C)</f>
        <v>-6.7701137866565467E-2</v>
      </c>
      <c r="M2796" t="str">
        <f>IF(ABS(moras__2[[#This Row],[Z-Score de salario]])&gt;1.96, "Atípico", "Normal")</f>
        <v>Normal</v>
      </c>
      <c r="N2796" s="5">
        <f t="shared" si="129"/>
        <v>602634</v>
      </c>
      <c r="O2796" s="5">
        <f t="shared" si="130"/>
        <v>35</v>
      </c>
      <c r="P2796" s="5" t="str">
        <f t="shared" si="131"/>
        <v>ASALARIADO</v>
      </c>
      <c r="Q2796" s="5" t="e">
        <f ca="1">IF($H2796="SI", $O2796, _xludf.NA())</f>
        <v>#NAME?</v>
      </c>
      <c r="R2796" s="5">
        <f>IF($H2796="NO",$O2796, _xludf.NA())</f>
        <v>35</v>
      </c>
      <c r="S2796" s="5" t="e">
        <f ca="1">IF($H2796="SI",$N2796, _xludf.NA())</f>
        <v>#NAME?</v>
      </c>
      <c r="T2796" s="5">
        <f>IF($H2796="NO",$N2796, _xludf.NA())</f>
        <v>602634</v>
      </c>
    </row>
    <row r="2797" spans="1:20" x14ac:dyDescent="0.3">
      <c r="A2797">
        <v>2796</v>
      </c>
      <c r="B2797" t="s">
        <v>15</v>
      </c>
      <c r="C2797">
        <v>297046</v>
      </c>
      <c r="D2797" t="s">
        <v>18</v>
      </c>
      <c r="E2797" t="s">
        <v>16</v>
      </c>
      <c r="F2797" t="s">
        <v>12</v>
      </c>
      <c r="G2797" t="s">
        <v>13</v>
      </c>
      <c r="H2797" t="s">
        <v>13</v>
      </c>
      <c r="I2797">
        <v>43</v>
      </c>
      <c r="J2797">
        <f>(moras__2[[#This Row],[EDAD]]-AVERAGE(I:I))/ _xlfn.STDEV.P(I:I)</f>
        <v>7.7192871170365177E-2</v>
      </c>
      <c r="K2797" t="str">
        <f>IF(ABS(moras__2[[#This Row],[Z-Score de edad]])&gt;1.96, "Atípico","Normal")</f>
        <v>Normal</v>
      </c>
      <c r="L2797">
        <f>(moras__2[[#This Row],[SALARIO]]-AVERAGE(C:C)) / _xlfn.STDEV.P(C:C)</f>
        <v>-0.44454166866740574</v>
      </c>
      <c r="M2797" t="str">
        <f>IF(ABS(moras__2[[#This Row],[Z-Score de salario]])&gt;1.96, "Atípico", "Normal")</f>
        <v>Normal</v>
      </c>
      <c r="N2797" s="5">
        <f t="shared" si="129"/>
        <v>297046</v>
      </c>
      <c r="O2797" s="5">
        <f t="shared" si="130"/>
        <v>43</v>
      </c>
      <c r="P2797" s="5" t="str">
        <f t="shared" si="131"/>
        <v>TRABAJADOR INDEPENDIENTE</v>
      </c>
      <c r="Q2797" s="5" t="e">
        <f ca="1">IF($H2797="SI", $O2797, _xludf.NA())</f>
        <v>#NAME?</v>
      </c>
      <c r="R2797" s="5">
        <f>IF($H2797="NO",$O2797, _xludf.NA())</f>
        <v>43</v>
      </c>
      <c r="S2797" s="5" t="e">
        <f ca="1">IF($H2797="SI",$N2797, _xludf.NA())</f>
        <v>#NAME?</v>
      </c>
      <c r="T2797" s="5">
        <f>IF($H2797="NO",$N2797, _xludf.NA())</f>
        <v>297046</v>
      </c>
    </row>
    <row r="2798" spans="1:20" x14ac:dyDescent="0.3">
      <c r="A2798">
        <v>2797</v>
      </c>
      <c r="B2798" t="s">
        <v>15</v>
      </c>
      <c r="C2798">
        <v>1840146.75</v>
      </c>
      <c r="D2798" t="s">
        <v>10</v>
      </c>
      <c r="E2798" t="s">
        <v>11</v>
      </c>
      <c r="F2798" t="s">
        <v>12</v>
      </c>
      <c r="G2798" t="s">
        <v>13</v>
      </c>
      <c r="H2798" t="s">
        <v>13</v>
      </c>
      <c r="I2798">
        <v>49</v>
      </c>
      <c r="J2798">
        <f>(moras__2[[#This Row],[EDAD]]-AVERAGE(I:I))/ _xlfn.STDEV.P(I:I)</f>
        <v>0.50068722861407822</v>
      </c>
      <c r="K2798" t="str">
        <f>IF(ABS(moras__2[[#This Row],[Z-Score de edad]])&gt;1.96, "Atípico","Normal")</f>
        <v>Normal</v>
      </c>
      <c r="L2798">
        <f>(moras__2[[#This Row],[SALARIO]]-AVERAGE(C:C)) / _xlfn.STDEV.P(C:C)</f>
        <v>1.4583566968089048</v>
      </c>
      <c r="M2798" t="str">
        <f>IF(ABS(moras__2[[#This Row],[Z-Score de salario]])&gt;1.96, "Atípico", "Normal")</f>
        <v>Normal</v>
      </c>
      <c r="N2798" s="5">
        <f t="shared" si="129"/>
        <v>1840146.75</v>
      </c>
      <c r="O2798" s="5">
        <f t="shared" si="130"/>
        <v>49</v>
      </c>
      <c r="P2798" s="5" t="str">
        <f t="shared" si="131"/>
        <v>ASALARIADO</v>
      </c>
      <c r="Q2798" s="5" t="e">
        <f ca="1">IF($H2798="SI", $O2798, _xludf.NA())</f>
        <v>#NAME?</v>
      </c>
      <c r="R2798" s="5">
        <f>IF($H2798="NO",$O2798, _xludf.NA())</f>
        <v>49</v>
      </c>
      <c r="S2798" s="5" t="e">
        <f ca="1">IF($H2798="SI",$N2798, _xludf.NA())</f>
        <v>#NAME?</v>
      </c>
      <c r="T2798" s="5">
        <f>IF($H2798="NO",$N2798, _xludf.NA())</f>
        <v>1840146.75</v>
      </c>
    </row>
    <row r="2799" spans="1:20" x14ac:dyDescent="0.3">
      <c r="A2799">
        <v>2798</v>
      </c>
      <c r="B2799" t="s">
        <v>15</v>
      </c>
      <c r="C2799">
        <v>297046</v>
      </c>
      <c r="D2799" t="s">
        <v>17</v>
      </c>
      <c r="E2799" t="s">
        <v>16</v>
      </c>
      <c r="F2799" t="s">
        <v>12</v>
      </c>
      <c r="G2799" t="s">
        <v>13</v>
      </c>
      <c r="H2799" t="s">
        <v>13</v>
      </c>
      <c r="I2799">
        <v>62</v>
      </c>
      <c r="J2799">
        <f>(moras__2[[#This Row],[EDAD]]-AVERAGE(I:I))/ _xlfn.STDEV.P(I:I)</f>
        <v>1.41825833640879</v>
      </c>
      <c r="K2799" t="str">
        <f>IF(ABS(moras__2[[#This Row],[Z-Score de edad]])&gt;1.96, "Atípico","Normal")</f>
        <v>Normal</v>
      </c>
      <c r="L2799">
        <f>(moras__2[[#This Row],[SALARIO]]-AVERAGE(C:C)) / _xlfn.STDEV.P(C:C)</f>
        <v>-0.44454166866740574</v>
      </c>
      <c r="M2799" t="str">
        <f>IF(ABS(moras__2[[#This Row],[Z-Score de salario]])&gt;1.96, "Atípico", "Normal")</f>
        <v>Normal</v>
      </c>
      <c r="N2799" s="5">
        <f t="shared" si="129"/>
        <v>297046</v>
      </c>
      <c r="O2799" s="5">
        <f t="shared" si="130"/>
        <v>62</v>
      </c>
      <c r="P2799" s="5" t="str">
        <f t="shared" si="131"/>
        <v>ASEGURADO VOLUNTARIO</v>
      </c>
      <c r="Q2799" s="5" t="e">
        <f ca="1">IF($H2799="SI", $O2799, _xludf.NA())</f>
        <v>#NAME?</v>
      </c>
      <c r="R2799" s="5">
        <f>IF($H2799="NO",$O2799, _xludf.NA())</f>
        <v>62</v>
      </c>
      <c r="S2799" s="5" t="e">
        <f ca="1">IF($H2799="SI",$N2799, _xludf.NA())</f>
        <v>#NAME?</v>
      </c>
      <c r="T2799" s="5">
        <f>IF($H2799="NO",$N2799, _xludf.NA())</f>
        <v>297046</v>
      </c>
    </row>
    <row r="2800" spans="1:20" x14ac:dyDescent="0.3">
      <c r="A2800">
        <v>2799</v>
      </c>
      <c r="B2800" t="s">
        <v>15</v>
      </c>
      <c r="C2800">
        <v>358000</v>
      </c>
      <c r="D2800" t="s">
        <v>10</v>
      </c>
      <c r="E2800" t="s">
        <v>16</v>
      </c>
      <c r="F2800" t="s">
        <v>12</v>
      </c>
      <c r="G2800" t="s">
        <v>12</v>
      </c>
      <c r="H2800" t="s">
        <v>13</v>
      </c>
      <c r="I2800">
        <v>29</v>
      </c>
      <c r="J2800">
        <f>(moras__2[[#This Row],[EDAD]]-AVERAGE(I:I))/ _xlfn.STDEV.P(I:I)</f>
        <v>-0.91096062953163204</v>
      </c>
      <c r="K2800" t="str">
        <f>IF(ABS(moras__2[[#This Row],[Z-Score de edad]])&gt;1.96, "Atípico","Normal")</f>
        <v>Normal</v>
      </c>
      <c r="L2800">
        <f>(moras__2[[#This Row],[SALARIO]]-AVERAGE(C:C)) / _xlfn.STDEV.P(C:C)</f>
        <v>-0.36937530835733334</v>
      </c>
      <c r="M2800" t="str">
        <f>IF(ABS(moras__2[[#This Row],[Z-Score de salario]])&gt;1.96, "Atípico", "Normal")</f>
        <v>Normal</v>
      </c>
      <c r="N2800" s="5">
        <f t="shared" si="129"/>
        <v>358000</v>
      </c>
      <c r="O2800" s="5">
        <f t="shared" si="130"/>
        <v>29</v>
      </c>
      <c r="P2800" s="5" t="str">
        <f t="shared" si="131"/>
        <v>ASALARIADO</v>
      </c>
      <c r="Q2800" s="5" t="e">
        <f ca="1">IF($H2800="SI", $O2800, _xludf.NA())</f>
        <v>#NAME?</v>
      </c>
      <c r="R2800" s="5">
        <f>IF($H2800="NO",$O2800, _xludf.NA())</f>
        <v>29</v>
      </c>
      <c r="S2800" s="5" t="e">
        <f ca="1">IF($H2800="SI",$N2800, _xludf.NA())</f>
        <v>#NAME?</v>
      </c>
      <c r="T2800" s="5">
        <f>IF($H2800="NO",$N2800, _xludf.NA())</f>
        <v>358000</v>
      </c>
    </row>
    <row r="2801" spans="1:20" x14ac:dyDescent="0.3">
      <c r="A2801">
        <v>2800</v>
      </c>
      <c r="B2801" t="s">
        <v>9</v>
      </c>
      <c r="C2801">
        <v>436134</v>
      </c>
      <c r="D2801" t="s">
        <v>10</v>
      </c>
      <c r="E2801" t="s">
        <v>16</v>
      </c>
      <c r="F2801" t="s">
        <v>12</v>
      </c>
      <c r="G2801" t="s">
        <v>13</v>
      </c>
      <c r="H2801" t="s">
        <v>13</v>
      </c>
      <c r="I2801">
        <v>23</v>
      </c>
      <c r="J2801">
        <f>(moras__2[[#This Row],[EDAD]]-AVERAGE(I:I))/ _xlfn.STDEV.P(I:I)</f>
        <v>-1.334454986975345</v>
      </c>
      <c r="K2801" t="str">
        <f>IF(ABS(moras__2[[#This Row],[Z-Score de edad]])&gt;1.96, "Atípico","Normal")</f>
        <v>Normal</v>
      </c>
      <c r="L2801">
        <f>(moras__2[[#This Row],[SALARIO]]-AVERAGE(C:C)) / _xlfn.STDEV.P(C:C)</f>
        <v>-0.27302316745653599</v>
      </c>
      <c r="M2801" t="str">
        <f>IF(ABS(moras__2[[#This Row],[Z-Score de salario]])&gt;1.96, "Atípico", "Normal")</f>
        <v>Normal</v>
      </c>
      <c r="N2801" s="5">
        <f t="shared" si="129"/>
        <v>436134</v>
      </c>
      <c r="O2801" s="5">
        <f t="shared" si="130"/>
        <v>23</v>
      </c>
      <c r="P2801" s="5" t="str">
        <f t="shared" si="131"/>
        <v>ASALARIADO</v>
      </c>
      <c r="Q2801" s="5" t="e">
        <f ca="1">IF($H2801="SI", $O2801, _xludf.NA())</f>
        <v>#NAME?</v>
      </c>
      <c r="R2801" s="5">
        <f>IF($H2801="NO",$O2801, _xludf.NA())</f>
        <v>23</v>
      </c>
      <c r="S2801" s="5" t="e">
        <f ca="1">IF($H2801="SI",$N2801, _xludf.NA())</f>
        <v>#NAME?</v>
      </c>
      <c r="T2801" s="5">
        <f>IF($H2801="NO",$N2801, _xludf.NA())</f>
        <v>436134</v>
      </c>
    </row>
    <row r="2802" spans="1:20" x14ac:dyDescent="0.3">
      <c r="A2802">
        <v>2801</v>
      </c>
      <c r="B2802" t="s">
        <v>9</v>
      </c>
      <c r="C2802">
        <v>375277</v>
      </c>
      <c r="D2802" t="s">
        <v>10</v>
      </c>
      <c r="E2802" t="s">
        <v>11</v>
      </c>
      <c r="F2802" t="s">
        <v>12</v>
      </c>
      <c r="G2802" t="s">
        <v>13</v>
      </c>
      <c r="H2802" t="s">
        <v>12</v>
      </c>
      <c r="I2802">
        <v>54</v>
      </c>
      <c r="J2802">
        <f>(moras__2[[#This Row],[EDAD]]-AVERAGE(I:I))/ _xlfn.STDEV.P(I:I)</f>
        <v>0.85359919315050581</v>
      </c>
      <c r="K2802" t="str">
        <f>IF(ABS(moras__2[[#This Row],[Z-Score de edad]])&gt;1.96, "Atípico","Normal")</f>
        <v>Normal</v>
      </c>
      <c r="L2802">
        <f>(moras__2[[#This Row],[SALARIO]]-AVERAGE(C:C)) / _xlfn.STDEV.P(C:C)</f>
        <v>-0.34806991072834881</v>
      </c>
      <c r="M2802" t="str">
        <f>IF(ABS(moras__2[[#This Row],[Z-Score de salario]])&gt;1.96, "Atípico", "Normal")</f>
        <v>Normal</v>
      </c>
      <c r="N2802" s="5">
        <f t="shared" si="129"/>
        <v>375277</v>
      </c>
      <c r="O2802" s="5">
        <f t="shared" si="130"/>
        <v>54</v>
      </c>
      <c r="P2802" s="5" t="str">
        <f t="shared" si="131"/>
        <v>ASALARIADO</v>
      </c>
      <c r="Q2802" s="5">
        <f>IF($H2802="SI", $O2802, _xludf.NA())</f>
        <v>54</v>
      </c>
      <c r="R2802" s="5" t="e">
        <f ca="1">IF($H2802="NO",$O2802, _xludf.NA())</f>
        <v>#NAME?</v>
      </c>
      <c r="S2802" s="5">
        <f>IF($H2802="SI",$N2802, _xludf.NA())</f>
        <v>375277</v>
      </c>
      <c r="T2802" s="5" t="e">
        <f ca="1">IF($H2802="NO",$N2802, _xludf.NA())</f>
        <v>#NAME?</v>
      </c>
    </row>
    <row r="2803" spans="1:20" x14ac:dyDescent="0.3">
      <c r="A2803">
        <v>2802</v>
      </c>
      <c r="B2803" t="s">
        <v>9</v>
      </c>
      <c r="C2803">
        <v>1037264</v>
      </c>
      <c r="D2803" t="s">
        <v>10</v>
      </c>
      <c r="E2803" t="s">
        <v>16</v>
      </c>
      <c r="F2803" t="s">
        <v>12</v>
      </c>
      <c r="G2803" t="s">
        <v>13</v>
      </c>
      <c r="H2803" t="s">
        <v>13</v>
      </c>
      <c r="I2803">
        <v>36</v>
      </c>
      <c r="J2803">
        <f>(moras__2[[#This Row],[EDAD]]-AVERAGE(I:I))/ _xlfn.STDEV.P(I:I)</f>
        <v>-0.41688387918063341</v>
      </c>
      <c r="K2803" t="str">
        <f>IF(ABS(moras__2[[#This Row],[Z-Score de edad]])&gt;1.96, "Atípico","Normal")</f>
        <v>Normal</v>
      </c>
      <c r="L2803">
        <f>(moras__2[[#This Row],[SALARIO]]-AVERAGE(C:C)) / _xlfn.STDEV.P(C:C)</f>
        <v>0.46826951511054493</v>
      </c>
      <c r="M2803" t="str">
        <f>IF(ABS(moras__2[[#This Row],[Z-Score de salario]])&gt;1.96, "Atípico", "Normal")</f>
        <v>Normal</v>
      </c>
      <c r="N2803" s="5">
        <f t="shared" si="129"/>
        <v>1037264</v>
      </c>
      <c r="O2803" s="5">
        <f t="shared" si="130"/>
        <v>36</v>
      </c>
      <c r="P2803" s="5" t="str">
        <f t="shared" si="131"/>
        <v>ASALARIADO</v>
      </c>
      <c r="Q2803" s="5" t="e">
        <f ca="1">IF($H2803="SI", $O2803, _xludf.NA())</f>
        <v>#NAME?</v>
      </c>
      <c r="R2803" s="5">
        <f>IF($H2803="NO",$O2803, _xludf.NA())</f>
        <v>36</v>
      </c>
      <c r="S2803" s="5" t="e">
        <f ca="1">IF($H2803="SI",$N2803, _xludf.NA())</f>
        <v>#NAME?</v>
      </c>
      <c r="T2803" s="5">
        <f>IF($H2803="NO",$N2803, _xludf.NA())</f>
        <v>1037264</v>
      </c>
    </row>
    <row r="2804" spans="1:20" x14ac:dyDescent="0.3">
      <c r="A2804">
        <v>2803</v>
      </c>
      <c r="B2804" t="s">
        <v>9</v>
      </c>
      <c r="C2804">
        <v>70000</v>
      </c>
      <c r="D2804" t="s">
        <v>10</v>
      </c>
      <c r="E2804" t="s">
        <v>16</v>
      </c>
      <c r="F2804" t="s">
        <v>12</v>
      </c>
      <c r="G2804" t="s">
        <v>13</v>
      </c>
      <c r="H2804" t="s">
        <v>13</v>
      </c>
      <c r="I2804">
        <v>47</v>
      </c>
      <c r="J2804">
        <f>(moras__2[[#This Row],[EDAD]]-AVERAGE(I:I))/ _xlfn.STDEV.P(I:I)</f>
        <v>0.35952244279950724</v>
      </c>
      <c r="K2804" t="str">
        <f>IF(ABS(moras__2[[#This Row],[Z-Score de edad]])&gt;1.96, "Atípico","Normal")</f>
        <v>Normal</v>
      </c>
      <c r="L2804">
        <f>(moras__2[[#This Row],[SALARIO]]-AVERAGE(C:C)) / _xlfn.STDEV.P(C:C)</f>
        <v>-0.72452692710755262</v>
      </c>
      <c r="M2804" t="str">
        <f>IF(ABS(moras__2[[#This Row],[Z-Score de salario]])&gt;1.96, "Atípico", "Normal")</f>
        <v>Normal</v>
      </c>
      <c r="N2804" s="5">
        <f t="shared" si="129"/>
        <v>70000</v>
      </c>
      <c r="O2804" s="5">
        <f t="shared" si="130"/>
        <v>47</v>
      </c>
      <c r="P2804" s="5" t="str">
        <f t="shared" si="131"/>
        <v>ASALARIADO</v>
      </c>
      <c r="Q2804" s="5" t="e">
        <f ca="1">IF($H2804="SI", $O2804, _xludf.NA())</f>
        <v>#NAME?</v>
      </c>
      <c r="R2804" s="5">
        <f>IF($H2804="NO",$O2804, _xludf.NA())</f>
        <v>47</v>
      </c>
      <c r="S2804" s="5" t="e">
        <f ca="1">IF($H2804="SI",$N2804, _xludf.NA())</f>
        <v>#NAME?</v>
      </c>
      <c r="T2804" s="5">
        <f>IF($H2804="NO",$N2804, _xludf.NA())</f>
        <v>70000</v>
      </c>
    </row>
    <row r="2805" spans="1:20" x14ac:dyDescent="0.3">
      <c r="A2805">
        <v>2804</v>
      </c>
      <c r="B2805" t="s">
        <v>9</v>
      </c>
      <c r="C2805">
        <v>383265.76</v>
      </c>
      <c r="D2805" t="s">
        <v>10</v>
      </c>
      <c r="E2805" t="s">
        <v>16</v>
      </c>
      <c r="F2805" t="s">
        <v>12</v>
      </c>
      <c r="G2805" t="s">
        <v>13</v>
      </c>
      <c r="H2805" t="s">
        <v>13</v>
      </c>
      <c r="I2805">
        <v>56</v>
      </c>
      <c r="J2805">
        <f>(moras__2[[#This Row],[EDAD]]-AVERAGE(I:I))/ _xlfn.STDEV.P(I:I)</f>
        <v>0.99476397896507684</v>
      </c>
      <c r="K2805" t="str">
        <f>IF(ABS(moras__2[[#This Row],[Z-Score de edad]])&gt;1.96, "Atípico","Normal")</f>
        <v>Normal</v>
      </c>
      <c r="L2805">
        <f>(moras__2[[#This Row],[SALARIO]]-AVERAGE(C:C)) / _xlfn.STDEV.P(C:C)</f>
        <v>-0.33821844876374113</v>
      </c>
      <c r="M2805" t="str">
        <f>IF(ABS(moras__2[[#This Row],[Z-Score de salario]])&gt;1.96, "Atípico", "Normal")</f>
        <v>Normal</v>
      </c>
      <c r="N2805" s="5">
        <f t="shared" si="129"/>
        <v>383265.76</v>
      </c>
      <c r="O2805" s="5">
        <f t="shared" si="130"/>
        <v>56</v>
      </c>
      <c r="P2805" s="5" t="str">
        <f t="shared" si="131"/>
        <v>ASALARIADO</v>
      </c>
      <c r="Q2805" s="5" t="e">
        <f ca="1">IF($H2805="SI", $O2805, _xludf.NA())</f>
        <v>#NAME?</v>
      </c>
      <c r="R2805" s="5">
        <f>IF($H2805="NO",$O2805, _xludf.NA())</f>
        <v>56</v>
      </c>
      <c r="S2805" s="5" t="e">
        <f ca="1">IF($H2805="SI",$N2805, _xludf.NA())</f>
        <v>#NAME?</v>
      </c>
      <c r="T2805" s="5">
        <f>IF($H2805="NO",$N2805, _xludf.NA())</f>
        <v>383265.76</v>
      </c>
    </row>
    <row r="2806" spans="1:20" x14ac:dyDescent="0.3">
      <c r="A2806">
        <v>2805</v>
      </c>
      <c r="B2806" t="s">
        <v>9</v>
      </c>
      <c r="C2806">
        <v>1302821</v>
      </c>
      <c r="D2806" t="s">
        <v>10</v>
      </c>
      <c r="E2806" t="s">
        <v>11</v>
      </c>
      <c r="F2806" t="s">
        <v>12</v>
      </c>
      <c r="G2806" t="s">
        <v>13</v>
      </c>
      <c r="H2806" t="s">
        <v>13</v>
      </c>
      <c r="I2806">
        <v>42</v>
      </c>
      <c r="J2806">
        <f>(moras__2[[#This Row],[EDAD]]-AVERAGE(I:I))/ _xlfn.STDEV.P(I:I)</f>
        <v>6.6104782630796582E-3</v>
      </c>
      <c r="K2806" t="str">
        <f>IF(ABS(moras__2[[#This Row],[Z-Score de edad]])&gt;1.96, "Atípico","Normal")</f>
        <v>Normal</v>
      </c>
      <c r="L2806">
        <f>(moras__2[[#This Row],[SALARIO]]-AVERAGE(C:C)) / _xlfn.STDEV.P(C:C)</f>
        <v>0.79574520407044769</v>
      </c>
      <c r="M2806" t="str">
        <f>IF(ABS(moras__2[[#This Row],[Z-Score de salario]])&gt;1.96, "Atípico", "Normal")</f>
        <v>Normal</v>
      </c>
      <c r="N2806" s="5">
        <f t="shared" si="129"/>
        <v>1302821</v>
      </c>
      <c r="O2806" s="5">
        <f t="shared" si="130"/>
        <v>42</v>
      </c>
      <c r="P2806" s="5" t="str">
        <f t="shared" si="131"/>
        <v>ASALARIADO</v>
      </c>
      <c r="Q2806" s="5" t="e">
        <f ca="1">IF($H2806="SI", $O2806, _xludf.NA())</f>
        <v>#NAME?</v>
      </c>
      <c r="R2806" s="5">
        <f>IF($H2806="NO",$O2806, _xludf.NA())</f>
        <v>42</v>
      </c>
      <c r="S2806" s="5" t="e">
        <f ca="1">IF($H2806="SI",$N2806, _xludf.NA())</f>
        <v>#NAME?</v>
      </c>
      <c r="T2806" s="5">
        <f>IF($H2806="NO",$N2806, _xludf.NA())</f>
        <v>1302821</v>
      </c>
    </row>
    <row r="2807" spans="1:20" x14ac:dyDescent="0.3">
      <c r="A2807">
        <v>2806</v>
      </c>
      <c r="B2807" t="s">
        <v>15</v>
      </c>
      <c r="C2807">
        <v>385886</v>
      </c>
      <c r="D2807" t="s">
        <v>14</v>
      </c>
      <c r="E2807" t="s">
        <v>11</v>
      </c>
      <c r="F2807" t="s">
        <v>12</v>
      </c>
      <c r="G2807" t="s">
        <v>13</v>
      </c>
      <c r="H2807" t="s">
        <v>13</v>
      </c>
      <c r="I2807">
        <v>73</v>
      </c>
      <c r="J2807">
        <f>(moras__2[[#This Row],[EDAD]]-AVERAGE(I:I))/ _xlfn.STDEV.P(I:I)</f>
        <v>2.1946646583889304</v>
      </c>
      <c r="K2807" t="str">
        <f>IF(ABS(moras__2[[#This Row],[Z-Score de edad]])&gt;1.96, "Atípico","Normal")</f>
        <v>Atípico</v>
      </c>
      <c r="L2807">
        <f>(moras__2[[#This Row],[SALARIO]]-AVERAGE(C:C)) / _xlfn.STDEV.P(C:C)</f>
        <v>-0.33498725960570619</v>
      </c>
      <c r="M2807" t="str">
        <f>IF(ABS(moras__2[[#This Row],[Z-Score de salario]])&gt;1.96, "Atípico", "Normal")</f>
        <v>Normal</v>
      </c>
      <c r="N2807" s="5">
        <f t="shared" si="129"/>
        <v>385886</v>
      </c>
      <c r="O2807" s="5">
        <f t="shared" si="130"/>
        <v>73</v>
      </c>
      <c r="P2807" s="5" t="str">
        <f t="shared" si="131"/>
        <v>PENSIONADOS EN SU PROPIO SISTEMA</v>
      </c>
      <c r="Q2807" s="5" t="e">
        <f ca="1">IF($H2807="SI", $O2807, _xludf.NA())</f>
        <v>#NAME?</v>
      </c>
      <c r="R2807" s="5">
        <f>IF($H2807="NO",$O2807, _xludf.NA())</f>
        <v>73</v>
      </c>
      <c r="S2807" s="5" t="e">
        <f ca="1">IF($H2807="SI",$N2807, _xludf.NA())</f>
        <v>#NAME?</v>
      </c>
      <c r="T2807" s="5">
        <f>IF($H2807="NO",$N2807, _xludf.NA())</f>
        <v>385886</v>
      </c>
    </row>
    <row r="2808" spans="1:20" x14ac:dyDescent="0.3">
      <c r="A2808">
        <v>2807</v>
      </c>
      <c r="B2808" t="s">
        <v>9</v>
      </c>
      <c r="C2808">
        <v>297046</v>
      </c>
      <c r="D2808" t="s">
        <v>18</v>
      </c>
      <c r="E2808" t="s">
        <v>16</v>
      </c>
      <c r="F2808" t="s">
        <v>12</v>
      </c>
      <c r="G2808" t="s">
        <v>13</v>
      </c>
      <c r="H2808" t="s">
        <v>12</v>
      </c>
      <c r="I2808">
        <v>39</v>
      </c>
      <c r="J2808">
        <f>(moras__2[[#This Row],[EDAD]]-AVERAGE(I:I))/ _xlfn.STDEV.P(I:I)</f>
        <v>-0.20513670045877688</v>
      </c>
      <c r="K2808" t="str">
        <f>IF(ABS(moras__2[[#This Row],[Z-Score de edad]])&gt;1.96, "Atípico","Normal")</f>
        <v>Normal</v>
      </c>
      <c r="L2808">
        <f>(moras__2[[#This Row],[SALARIO]]-AVERAGE(C:C)) / _xlfn.STDEV.P(C:C)</f>
        <v>-0.44454166866740574</v>
      </c>
      <c r="M2808" t="str">
        <f>IF(ABS(moras__2[[#This Row],[Z-Score de salario]])&gt;1.96, "Atípico", "Normal")</f>
        <v>Normal</v>
      </c>
      <c r="N2808" s="5">
        <f t="shared" si="129"/>
        <v>297046</v>
      </c>
      <c r="O2808" s="5">
        <f t="shared" si="130"/>
        <v>39</v>
      </c>
      <c r="P2808" s="5" t="str">
        <f t="shared" si="131"/>
        <v>TRABAJADOR INDEPENDIENTE</v>
      </c>
      <c r="Q2808" s="5">
        <f>IF($H2808="SI", $O2808, _xludf.NA())</f>
        <v>39</v>
      </c>
      <c r="R2808" s="5" t="e">
        <f ca="1">IF($H2808="NO",$O2808, _xludf.NA())</f>
        <v>#NAME?</v>
      </c>
      <c r="S2808" s="5">
        <f>IF($H2808="SI",$N2808, _xludf.NA())</f>
        <v>297046</v>
      </c>
      <c r="T2808" s="5" t="e">
        <f ca="1">IF($H2808="NO",$N2808, _xludf.NA())</f>
        <v>#NAME?</v>
      </c>
    </row>
    <row r="2809" spans="1:20" x14ac:dyDescent="0.3">
      <c r="A2809">
        <v>2808</v>
      </c>
      <c r="B2809" t="s">
        <v>9</v>
      </c>
      <c r="C2809">
        <v>500936</v>
      </c>
      <c r="D2809" t="s">
        <v>10</v>
      </c>
      <c r="E2809" t="s">
        <v>11</v>
      </c>
      <c r="F2809" t="s">
        <v>12</v>
      </c>
      <c r="G2809" t="s">
        <v>13</v>
      </c>
      <c r="H2809" t="s">
        <v>13</v>
      </c>
      <c r="I2809">
        <v>32</v>
      </c>
      <c r="J2809">
        <f>(moras__2[[#This Row],[EDAD]]-AVERAGE(I:I))/ _xlfn.STDEV.P(I:I)</f>
        <v>-0.69921345080977548</v>
      </c>
      <c r="K2809" t="str">
        <f>IF(ABS(moras__2[[#This Row],[Z-Score de edad]])&gt;1.96, "Atípico","Normal")</f>
        <v>Normal</v>
      </c>
      <c r="L2809">
        <f>(moras__2[[#This Row],[SALARIO]]-AVERAGE(C:C)) / _xlfn.STDEV.P(C:C)</f>
        <v>-0.19311158690705088</v>
      </c>
      <c r="M2809" t="str">
        <f>IF(ABS(moras__2[[#This Row],[Z-Score de salario]])&gt;1.96, "Atípico", "Normal")</f>
        <v>Normal</v>
      </c>
      <c r="N2809" s="5">
        <f t="shared" si="129"/>
        <v>500936</v>
      </c>
      <c r="O2809" s="5">
        <f t="shared" si="130"/>
        <v>32</v>
      </c>
      <c r="P2809" s="5" t="str">
        <f t="shared" si="131"/>
        <v>ASALARIADO</v>
      </c>
      <c r="Q2809" s="5" t="e">
        <f ca="1">IF($H2809="SI", $O2809, _xludf.NA())</f>
        <v>#NAME?</v>
      </c>
      <c r="R2809" s="5">
        <f>IF($H2809="NO",$O2809, _xludf.NA())</f>
        <v>32</v>
      </c>
      <c r="S2809" s="5" t="e">
        <f ca="1">IF($H2809="SI",$N2809, _xludf.NA())</f>
        <v>#NAME?</v>
      </c>
      <c r="T2809" s="5">
        <f>IF($H2809="NO",$N2809, _xludf.NA())</f>
        <v>500936</v>
      </c>
    </row>
    <row r="2810" spans="1:20" x14ac:dyDescent="0.3">
      <c r="A2810">
        <v>2809</v>
      </c>
      <c r="B2810" t="s">
        <v>15</v>
      </c>
      <c r="C2810">
        <v>860036.5</v>
      </c>
      <c r="D2810" t="s">
        <v>10</v>
      </c>
      <c r="E2810" t="s">
        <v>11</v>
      </c>
      <c r="F2810" t="s">
        <v>12</v>
      </c>
      <c r="G2810" t="s">
        <v>13</v>
      </c>
      <c r="H2810" t="s">
        <v>13</v>
      </c>
      <c r="I2810">
        <v>49</v>
      </c>
      <c r="J2810">
        <f>(moras__2[[#This Row],[EDAD]]-AVERAGE(I:I))/ _xlfn.STDEV.P(I:I)</f>
        <v>0.50068722861407822</v>
      </c>
      <c r="K2810" t="str">
        <f>IF(ABS(moras__2[[#This Row],[Z-Score de edad]])&gt;1.96, "Atípico","Normal")</f>
        <v>Normal</v>
      </c>
      <c r="L2810">
        <f>(moras__2[[#This Row],[SALARIO]]-AVERAGE(C:C)) / _xlfn.STDEV.P(C:C)</f>
        <v>0.2497187043048002</v>
      </c>
      <c r="M2810" t="str">
        <f>IF(ABS(moras__2[[#This Row],[Z-Score de salario]])&gt;1.96, "Atípico", "Normal")</f>
        <v>Normal</v>
      </c>
      <c r="N2810" s="5">
        <f t="shared" si="129"/>
        <v>860036.5</v>
      </c>
      <c r="O2810" s="5">
        <f t="shared" si="130"/>
        <v>49</v>
      </c>
      <c r="P2810" s="5" t="str">
        <f t="shared" si="131"/>
        <v>ASALARIADO</v>
      </c>
      <c r="Q2810" s="5" t="e">
        <f ca="1">IF($H2810="SI", $O2810, _xludf.NA())</f>
        <v>#NAME?</v>
      </c>
      <c r="R2810" s="5">
        <f>IF($H2810="NO",$O2810, _xludf.NA())</f>
        <v>49</v>
      </c>
      <c r="S2810" s="5" t="e">
        <f ca="1">IF($H2810="SI",$N2810, _xludf.NA())</f>
        <v>#NAME?</v>
      </c>
      <c r="T2810" s="5">
        <f>IF($H2810="NO",$N2810, _xludf.NA())</f>
        <v>860036.5</v>
      </c>
    </row>
    <row r="2811" spans="1:20" x14ac:dyDescent="0.3">
      <c r="A2811">
        <v>2810</v>
      </c>
      <c r="B2811" t="s">
        <v>9</v>
      </c>
      <c r="C2811">
        <v>273450.7</v>
      </c>
      <c r="D2811" t="s">
        <v>10</v>
      </c>
      <c r="E2811" t="s">
        <v>16</v>
      </c>
      <c r="F2811" t="s">
        <v>12</v>
      </c>
      <c r="G2811" t="s">
        <v>13</v>
      </c>
      <c r="H2811" t="s">
        <v>13</v>
      </c>
      <c r="I2811">
        <v>18</v>
      </c>
      <c r="J2811">
        <f>(moras__2[[#This Row],[EDAD]]-AVERAGE(I:I))/ _xlfn.STDEV.P(I:I)</f>
        <v>-1.6873669515117726</v>
      </c>
      <c r="K2811" t="str">
        <f>IF(ABS(moras__2[[#This Row],[Z-Score de edad]])&gt;1.96, "Atípico","Normal")</f>
        <v>Normal</v>
      </c>
      <c r="L2811">
        <f>(moras__2[[#This Row],[SALARIO]]-AVERAGE(C:C)) / _xlfn.STDEV.P(C:C)</f>
        <v>-0.47363857488232608</v>
      </c>
      <c r="M2811" t="str">
        <f>IF(ABS(moras__2[[#This Row],[Z-Score de salario]])&gt;1.96, "Atípico", "Normal")</f>
        <v>Normal</v>
      </c>
      <c r="N2811" s="5">
        <f t="shared" si="129"/>
        <v>273450.7</v>
      </c>
      <c r="O2811" s="5">
        <f t="shared" si="130"/>
        <v>18</v>
      </c>
      <c r="P2811" s="5" t="str">
        <f t="shared" si="131"/>
        <v>ASALARIADO</v>
      </c>
      <c r="Q2811" s="5" t="e">
        <f ca="1">IF($H2811="SI", $O2811, _xludf.NA())</f>
        <v>#NAME?</v>
      </c>
      <c r="R2811" s="5">
        <f>IF($H2811="NO",$O2811, _xludf.NA())</f>
        <v>18</v>
      </c>
      <c r="S2811" s="5" t="e">
        <f ca="1">IF($H2811="SI",$N2811, _xludf.NA())</f>
        <v>#NAME?</v>
      </c>
      <c r="T2811" s="5">
        <f>IF($H2811="NO",$N2811, _xludf.NA())</f>
        <v>273450.7</v>
      </c>
    </row>
    <row r="2812" spans="1:20" x14ac:dyDescent="0.3">
      <c r="A2812">
        <v>2811</v>
      </c>
      <c r="B2812" t="s">
        <v>15</v>
      </c>
      <c r="C2812">
        <v>320000</v>
      </c>
      <c r="D2812" t="s">
        <v>10</v>
      </c>
      <c r="E2812" t="s">
        <v>16</v>
      </c>
      <c r="F2812" t="s">
        <v>12</v>
      </c>
      <c r="G2812" t="s">
        <v>13</v>
      </c>
      <c r="H2812" t="s">
        <v>12</v>
      </c>
      <c r="I2812">
        <v>61</v>
      </c>
      <c r="J2812">
        <f>(moras__2[[#This Row],[EDAD]]-AVERAGE(I:I))/ _xlfn.STDEV.P(I:I)</f>
        <v>1.3476759435015044</v>
      </c>
      <c r="K2812" t="str">
        <f>IF(ABS(moras__2[[#This Row],[Z-Score de edad]])&gt;1.96, "Atípico","Normal")</f>
        <v>Normal</v>
      </c>
      <c r="L2812">
        <f>(moras__2[[#This Row],[SALARIO]]-AVERAGE(C:C)) / _xlfn.STDEV.P(C:C)</f>
        <v>-0.41623559138687616</v>
      </c>
      <c r="M2812" t="str">
        <f>IF(ABS(moras__2[[#This Row],[Z-Score de salario]])&gt;1.96, "Atípico", "Normal")</f>
        <v>Normal</v>
      </c>
      <c r="N2812" s="5">
        <f t="shared" si="129"/>
        <v>320000</v>
      </c>
      <c r="O2812" s="5">
        <f t="shared" si="130"/>
        <v>61</v>
      </c>
      <c r="P2812" s="5" t="str">
        <f t="shared" si="131"/>
        <v>ASALARIADO</v>
      </c>
      <c r="Q2812" s="5">
        <f>IF($H2812="SI", $O2812, _xludf.NA())</f>
        <v>61</v>
      </c>
      <c r="R2812" s="5" t="e">
        <f ca="1">IF($H2812="NO",$O2812, _xludf.NA())</f>
        <v>#NAME?</v>
      </c>
      <c r="S2812" s="5">
        <f>IF($H2812="SI",$N2812, _xludf.NA())</f>
        <v>320000</v>
      </c>
      <c r="T2812" s="5" t="e">
        <f ca="1">IF($H2812="NO",$N2812, _xludf.NA())</f>
        <v>#NAME?</v>
      </c>
    </row>
    <row r="2813" spans="1:20" x14ac:dyDescent="0.3">
      <c r="A2813">
        <v>2812</v>
      </c>
      <c r="B2813" t="s">
        <v>9</v>
      </c>
      <c r="C2813">
        <v>297046</v>
      </c>
      <c r="D2813" t="s">
        <v>17</v>
      </c>
      <c r="E2813" t="s">
        <v>16</v>
      </c>
      <c r="F2813" t="s">
        <v>12</v>
      </c>
      <c r="G2813" t="s">
        <v>13</v>
      </c>
      <c r="H2813" t="s">
        <v>13</v>
      </c>
      <c r="I2813">
        <v>55</v>
      </c>
      <c r="J2813">
        <f>(moras__2[[#This Row],[EDAD]]-AVERAGE(I:I))/ _xlfn.STDEV.P(I:I)</f>
        <v>0.92418158605779133</v>
      </c>
      <c r="K2813" t="str">
        <f>IF(ABS(moras__2[[#This Row],[Z-Score de edad]])&gt;1.96, "Atípico","Normal")</f>
        <v>Normal</v>
      </c>
      <c r="L2813">
        <f>(moras__2[[#This Row],[SALARIO]]-AVERAGE(C:C)) / _xlfn.STDEV.P(C:C)</f>
        <v>-0.44454166866740574</v>
      </c>
      <c r="M2813" t="str">
        <f>IF(ABS(moras__2[[#This Row],[Z-Score de salario]])&gt;1.96, "Atípico", "Normal")</f>
        <v>Normal</v>
      </c>
      <c r="N2813" s="5">
        <f t="shared" si="129"/>
        <v>297046</v>
      </c>
      <c r="O2813" s="5">
        <f t="shared" si="130"/>
        <v>55</v>
      </c>
      <c r="P2813" s="5" t="str">
        <f t="shared" si="131"/>
        <v>ASEGURADO VOLUNTARIO</v>
      </c>
      <c r="Q2813" s="5" t="e">
        <f ca="1">IF($H2813="SI", $O2813, _xludf.NA())</f>
        <v>#NAME?</v>
      </c>
      <c r="R2813" s="5">
        <f>IF($H2813="NO",$O2813, _xludf.NA())</f>
        <v>55</v>
      </c>
      <c r="S2813" s="5" t="e">
        <f ca="1">IF($H2813="SI",$N2813, _xludf.NA())</f>
        <v>#NAME?</v>
      </c>
      <c r="T2813" s="5">
        <f>IF($H2813="NO",$N2813, _xludf.NA())</f>
        <v>297046</v>
      </c>
    </row>
    <row r="2814" spans="1:20" x14ac:dyDescent="0.3">
      <c r="A2814">
        <v>2813</v>
      </c>
      <c r="B2814" t="s">
        <v>15</v>
      </c>
      <c r="C2814">
        <v>2083266.59</v>
      </c>
      <c r="D2814" t="s">
        <v>10</v>
      </c>
      <c r="E2814" t="s">
        <v>11</v>
      </c>
      <c r="F2814" t="s">
        <v>12</v>
      </c>
      <c r="G2814" t="s">
        <v>13</v>
      </c>
      <c r="H2814" t="s">
        <v>13</v>
      </c>
      <c r="I2814">
        <v>43</v>
      </c>
      <c r="J2814">
        <f>(moras__2[[#This Row],[EDAD]]-AVERAGE(I:I))/ _xlfn.STDEV.P(I:I)</f>
        <v>7.7192871170365177E-2</v>
      </c>
      <c r="K2814" t="str">
        <f>IF(ABS(moras__2[[#This Row],[Z-Score de edad]])&gt;1.96, "Atípico","Normal")</f>
        <v>Normal</v>
      </c>
      <c r="L2814">
        <f>(moras__2[[#This Row],[SALARIO]]-AVERAGE(C:C)) / _xlfn.STDEV.P(C:C)</f>
        <v>1.7581636576640933</v>
      </c>
      <c r="M2814" t="str">
        <f>IF(ABS(moras__2[[#This Row],[Z-Score de salario]])&gt;1.96, "Atípico", "Normal")</f>
        <v>Normal</v>
      </c>
      <c r="N2814" s="5">
        <f t="shared" si="129"/>
        <v>2083266.59</v>
      </c>
      <c r="O2814" s="5">
        <f t="shared" si="130"/>
        <v>43</v>
      </c>
      <c r="P2814" s="5" t="str">
        <f t="shared" si="131"/>
        <v>ASALARIADO</v>
      </c>
      <c r="Q2814" s="5" t="e">
        <f ca="1">IF($H2814="SI", $O2814, _xludf.NA())</f>
        <v>#NAME?</v>
      </c>
      <c r="R2814" s="5">
        <f>IF($H2814="NO",$O2814, _xludf.NA())</f>
        <v>43</v>
      </c>
      <c r="S2814" s="5" t="e">
        <f ca="1">IF($H2814="SI",$N2814, _xludf.NA())</f>
        <v>#NAME?</v>
      </c>
      <c r="T2814" s="5">
        <f>IF($H2814="NO",$N2814, _xludf.NA())</f>
        <v>2083266.59</v>
      </c>
    </row>
    <row r="2815" spans="1:20" x14ac:dyDescent="0.3">
      <c r="A2815">
        <v>2814</v>
      </c>
      <c r="B2815" t="s">
        <v>9</v>
      </c>
      <c r="C2815">
        <v>349790</v>
      </c>
      <c r="D2815" t="s">
        <v>10</v>
      </c>
      <c r="E2815" t="s">
        <v>16</v>
      </c>
      <c r="F2815" t="s">
        <v>12</v>
      </c>
      <c r="G2815" t="s">
        <v>12</v>
      </c>
      <c r="H2815" t="s">
        <v>13</v>
      </c>
      <c r="I2815">
        <v>20</v>
      </c>
      <c r="J2815">
        <f>(moras__2[[#This Row],[EDAD]]-AVERAGE(I:I))/ _xlfn.STDEV.P(I:I)</f>
        <v>-1.5462021656972016</v>
      </c>
      <c r="K2815" t="str">
        <f>IF(ABS(moras__2[[#This Row],[Z-Score de edad]])&gt;1.96, "Atípico","Normal")</f>
        <v>Normal</v>
      </c>
      <c r="L2815">
        <f>(moras__2[[#This Row],[SALARIO]]-AVERAGE(C:C)) / _xlfn.STDEV.P(C:C)</f>
        <v>-0.37949959582240034</v>
      </c>
      <c r="M2815" t="str">
        <f>IF(ABS(moras__2[[#This Row],[Z-Score de salario]])&gt;1.96, "Atípico", "Normal")</f>
        <v>Normal</v>
      </c>
      <c r="N2815" s="5">
        <f t="shared" si="129"/>
        <v>349790</v>
      </c>
      <c r="O2815" s="5">
        <f t="shared" si="130"/>
        <v>20</v>
      </c>
      <c r="P2815" s="5" t="str">
        <f t="shared" si="131"/>
        <v>ASALARIADO</v>
      </c>
      <c r="Q2815" s="5" t="e">
        <f ca="1">IF($H2815="SI", $O2815, _xludf.NA())</f>
        <v>#NAME?</v>
      </c>
      <c r="R2815" s="5">
        <f>IF($H2815="NO",$O2815, _xludf.NA())</f>
        <v>20</v>
      </c>
      <c r="S2815" s="5" t="e">
        <f ca="1">IF($H2815="SI",$N2815, _xludf.NA())</f>
        <v>#NAME?</v>
      </c>
      <c r="T2815" s="5">
        <f>IF($H2815="NO",$N2815, _xludf.NA())</f>
        <v>349790</v>
      </c>
    </row>
    <row r="2816" spans="1:20" x14ac:dyDescent="0.3">
      <c r="A2816">
        <v>2815</v>
      </c>
      <c r="B2816" t="s">
        <v>15</v>
      </c>
      <c r="C2816">
        <v>682608</v>
      </c>
      <c r="D2816" t="s">
        <v>10</v>
      </c>
      <c r="E2816" t="s">
        <v>16</v>
      </c>
      <c r="F2816" t="s">
        <v>12</v>
      </c>
      <c r="G2816" t="s">
        <v>13</v>
      </c>
      <c r="H2816" t="s">
        <v>13</v>
      </c>
      <c r="I2816">
        <v>29</v>
      </c>
      <c r="J2816">
        <f>(moras__2[[#This Row],[EDAD]]-AVERAGE(I:I))/ _xlfn.STDEV.P(I:I)</f>
        <v>-0.91096062953163204</v>
      </c>
      <c r="K2816" t="str">
        <f>IF(ABS(moras__2[[#This Row],[Z-Score de edad]])&gt;1.96, "Atípico","Normal")</f>
        <v>Normal</v>
      </c>
      <c r="L2816">
        <f>(moras__2[[#This Row],[SALARIO]]-AVERAGE(C:C)) / _xlfn.STDEV.P(C:C)</f>
        <v>3.0920027265136041E-2</v>
      </c>
      <c r="M2816" t="str">
        <f>IF(ABS(moras__2[[#This Row],[Z-Score de salario]])&gt;1.96, "Atípico", "Normal")</f>
        <v>Normal</v>
      </c>
      <c r="N2816" s="5">
        <f t="shared" si="129"/>
        <v>682608</v>
      </c>
      <c r="O2816" s="5">
        <f t="shared" si="130"/>
        <v>29</v>
      </c>
      <c r="P2816" s="5" t="str">
        <f t="shared" si="131"/>
        <v>ASALARIADO</v>
      </c>
      <c r="Q2816" s="5" t="e">
        <f ca="1">IF($H2816="SI", $O2816, _xludf.NA())</f>
        <v>#NAME?</v>
      </c>
      <c r="R2816" s="5">
        <f>IF($H2816="NO",$O2816, _xludf.NA())</f>
        <v>29</v>
      </c>
      <c r="S2816" s="5" t="e">
        <f ca="1">IF($H2816="SI",$N2816, _xludf.NA())</f>
        <v>#NAME?</v>
      </c>
      <c r="T2816" s="5">
        <f>IF($H2816="NO",$N2816, _xludf.NA())</f>
        <v>682608</v>
      </c>
    </row>
    <row r="2817" spans="1:20" x14ac:dyDescent="0.3">
      <c r="A2817">
        <v>2816</v>
      </c>
      <c r="B2817" t="s">
        <v>9</v>
      </c>
      <c r="C2817">
        <v>1203600</v>
      </c>
      <c r="D2817" t="s">
        <v>10</v>
      </c>
      <c r="E2817" t="s">
        <v>16</v>
      </c>
      <c r="F2817" t="s">
        <v>12</v>
      </c>
      <c r="G2817" t="s">
        <v>13</v>
      </c>
      <c r="H2817" t="s">
        <v>13</v>
      </c>
      <c r="I2817">
        <v>41</v>
      </c>
      <c r="J2817">
        <f>(moras__2[[#This Row],[EDAD]]-AVERAGE(I:I))/ _xlfn.STDEV.P(I:I)</f>
        <v>-6.397191464420586E-2</v>
      </c>
      <c r="K2817" t="str">
        <f>IF(ABS(moras__2[[#This Row],[Z-Score de edad]])&gt;1.96, "Atípico","Normal")</f>
        <v>Normal</v>
      </c>
      <c r="L2817">
        <f>(moras__2[[#This Row],[SALARIO]]-AVERAGE(C:C)) / _xlfn.STDEV.P(C:C)</f>
        <v>0.67338930558428267</v>
      </c>
      <c r="M2817" t="str">
        <f>IF(ABS(moras__2[[#This Row],[Z-Score de salario]])&gt;1.96, "Atípico", "Normal")</f>
        <v>Normal</v>
      </c>
      <c r="N2817" s="5">
        <f t="shared" si="129"/>
        <v>1203600</v>
      </c>
      <c r="O2817" s="5">
        <f t="shared" si="130"/>
        <v>41</v>
      </c>
      <c r="P2817" s="5" t="str">
        <f t="shared" si="131"/>
        <v>ASALARIADO</v>
      </c>
      <c r="Q2817" s="5" t="e">
        <f ca="1">IF($H2817="SI", $O2817, _xludf.NA())</f>
        <v>#NAME?</v>
      </c>
      <c r="R2817" s="5">
        <f>IF($H2817="NO",$O2817, _xludf.NA())</f>
        <v>41</v>
      </c>
      <c r="S2817" s="5" t="e">
        <f ca="1">IF($H2817="SI",$N2817, _xludf.NA())</f>
        <v>#NAME?</v>
      </c>
      <c r="T2817" s="5">
        <f>IF($H2817="NO",$N2817, _xludf.NA())</f>
        <v>1203600</v>
      </c>
    </row>
    <row r="2818" spans="1:20" x14ac:dyDescent="0.3">
      <c r="A2818">
        <v>2817</v>
      </c>
      <c r="B2818" t="s">
        <v>15</v>
      </c>
      <c r="C2818">
        <v>728114.38</v>
      </c>
      <c r="D2818" t="s">
        <v>10</v>
      </c>
      <c r="E2818" t="s">
        <v>16</v>
      </c>
      <c r="F2818" t="s">
        <v>12</v>
      </c>
      <c r="G2818" t="s">
        <v>13</v>
      </c>
      <c r="H2818" t="s">
        <v>13</v>
      </c>
      <c r="I2818">
        <v>46</v>
      </c>
      <c r="J2818">
        <f>(moras__2[[#This Row],[EDAD]]-AVERAGE(I:I))/ _xlfn.STDEV.P(I:I)</f>
        <v>0.28894004989222172</v>
      </c>
      <c r="K2818" t="str">
        <f>IF(ABS(moras__2[[#This Row],[Z-Score de edad]])&gt;1.96, "Atípico","Normal")</f>
        <v>Normal</v>
      </c>
      <c r="L2818">
        <f>(moras__2[[#This Row],[SALARIO]]-AVERAGE(C:C)) / _xlfn.STDEV.P(C:C)</f>
        <v>8.7036917961186747E-2</v>
      </c>
      <c r="M2818" t="str">
        <f>IF(ABS(moras__2[[#This Row],[Z-Score de salario]])&gt;1.96, "Atípico", "Normal")</f>
        <v>Normal</v>
      </c>
      <c r="N2818" s="5">
        <f t="shared" si="129"/>
        <v>728114.38</v>
      </c>
      <c r="O2818" s="5">
        <f t="shared" si="130"/>
        <v>46</v>
      </c>
      <c r="P2818" s="5" t="str">
        <f t="shared" si="131"/>
        <v>ASALARIADO</v>
      </c>
      <c r="Q2818" s="5" t="e">
        <f ca="1">IF($H2818="SI", $O2818, _xludf.NA())</f>
        <v>#NAME?</v>
      </c>
      <c r="R2818" s="5">
        <f>IF($H2818="NO",$O2818, _xludf.NA())</f>
        <v>46</v>
      </c>
      <c r="S2818" s="5" t="e">
        <f ca="1">IF($H2818="SI",$N2818, _xludf.NA())</f>
        <v>#NAME?</v>
      </c>
      <c r="T2818" s="5">
        <f>IF($H2818="NO",$N2818, _xludf.NA())</f>
        <v>728114.38</v>
      </c>
    </row>
    <row r="2819" spans="1:20" x14ac:dyDescent="0.3">
      <c r="A2819">
        <v>2818</v>
      </c>
      <c r="B2819" t="s">
        <v>9</v>
      </c>
      <c r="C2819">
        <v>568333.32999999996</v>
      </c>
      <c r="D2819" t="s">
        <v>10</v>
      </c>
      <c r="E2819" t="s">
        <v>16</v>
      </c>
      <c r="F2819" t="s">
        <v>12</v>
      </c>
      <c r="G2819" t="s">
        <v>13</v>
      </c>
      <c r="H2819" t="s">
        <v>13</v>
      </c>
      <c r="I2819">
        <v>20</v>
      </c>
      <c r="J2819">
        <f>(moras__2[[#This Row],[EDAD]]-AVERAGE(I:I))/ _xlfn.STDEV.P(I:I)</f>
        <v>-1.5462021656972016</v>
      </c>
      <c r="K2819" t="str">
        <f>IF(ABS(moras__2[[#This Row],[Z-Score de edad]])&gt;1.96, "Atípico","Normal")</f>
        <v>Normal</v>
      </c>
      <c r="L2819">
        <f>(moras__2[[#This Row],[SALARIO]]-AVERAGE(C:C)) / _xlfn.STDEV.P(C:C)</f>
        <v>-0.10999953534822206</v>
      </c>
      <c r="M2819" t="str">
        <f>IF(ABS(moras__2[[#This Row],[Z-Score de salario]])&gt;1.96, "Atípico", "Normal")</f>
        <v>Normal</v>
      </c>
      <c r="N2819" s="5">
        <f t="shared" ref="N2819:N2882" si="132">IF(ISBLANK(C2819),  MEDIAN($C$2:$C$5001), C2819)</f>
        <v>568333.32999999996</v>
      </c>
      <c r="O2819" s="5">
        <f t="shared" ref="O2819:O2882" si="133">IF(ISBLANK(I2819), MEDIAN($I$2:$I$5001), I2819)</f>
        <v>20</v>
      </c>
      <c r="P2819" s="5" t="str">
        <f t="shared" ref="P2819:P2882" si="134">IF(ISBLANK(D2819), "ASALARIADO", D2819)</f>
        <v>ASALARIADO</v>
      </c>
      <c r="Q2819" s="5" t="e">
        <f ca="1">IF($H2819="SI", $O2819, _xludf.NA())</f>
        <v>#NAME?</v>
      </c>
      <c r="R2819" s="5">
        <f>IF($H2819="NO",$O2819, _xludf.NA())</f>
        <v>20</v>
      </c>
      <c r="S2819" s="5" t="e">
        <f ca="1">IF($H2819="SI",$N2819, _xludf.NA())</f>
        <v>#NAME?</v>
      </c>
      <c r="T2819" s="5">
        <f>IF($H2819="NO",$N2819, _xludf.NA())</f>
        <v>568333.32999999996</v>
      </c>
    </row>
    <row r="2820" spans="1:20" x14ac:dyDescent="0.3">
      <c r="A2820">
        <v>2819</v>
      </c>
      <c r="B2820" t="s">
        <v>15</v>
      </c>
      <c r="C2820">
        <v>340654</v>
      </c>
      <c r="D2820" t="s">
        <v>10</v>
      </c>
      <c r="E2820" t="s">
        <v>16</v>
      </c>
      <c r="F2820" t="s">
        <v>12</v>
      </c>
      <c r="G2820" t="s">
        <v>13</v>
      </c>
      <c r="H2820" t="s">
        <v>13</v>
      </c>
      <c r="I2820">
        <v>45</v>
      </c>
      <c r="J2820">
        <f>(moras__2[[#This Row],[EDAD]]-AVERAGE(I:I))/ _xlfn.STDEV.P(I:I)</f>
        <v>0.2183576569849362</v>
      </c>
      <c r="K2820" t="str">
        <f>IF(ABS(moras__2[[#This Row],[Z-Score de edad]])&gt;1.96, "Atípico","Normal")</f>
        <v>Normal</v>
      </c>
      <c r="L2820">
        <f>(moras__2[[#This Row],[SALARIO]]-AVERAGE(C:C)) / _xlfn.STDEV.P(C:C)</f>
        <v>-0.39076579439497672</v>
      </c>
      <c r="M2820" t="str">
        <f>IF(ABS(moras__2[[#This Row],[Z-Score de salario]])&gt;1.96, "Atípico", "Normal")</f>
        <v>Normal</v>
      </c>
      <c r="N2820" s="5">
        <f t="shared" si="132"/>
        <v>340654</v>
      </c>
      <c r="O2820" s="5">
        <f t="shared" si="133"/>
        <v>45</v>
      </c>
      <c r="P2820" s="5" t="str">
        <f t="shared" si="134"/>
        <v>ASALARIADO</v>
      </c>
      <c r="Q2820" s="5" t="e">
        <f ca="1">IF($H2820="SI", $O2820, _xludf.NA())</f>
        <v>#NAME?</v>
      </c>
      <c r="R2820" s="5">
        <f>IF($H2820="NO",$O2820, _xludf.NA())</f>
        <v>45</v>
      </c>
      <c r="S2820" s="5" t="e">
        <f ca="1">IF($H2820="SI",$N2820, _xludf.NA())</f>
        <v>#NAME?</v>
      </c>
      <c r="T2820" s="5">
        <f>IF($H2820="NO",$N2820, _xludf.NA())</f>
        <v>340654</v>
      </c>
    </row>
    <row r="2821" spans="1:20" x14ac:dyDescent="0.3">
      <c r="A2821">
        <v>2820</v>
      </c>
      <c r="B2821" t="s">
        <v>15</v>
      </c>
      <c r="C2821">
        <v>188120.81</v>
      </c>
      <c r="D2821" t="s">
        <v>14</v>
      </c>
      <c r="E2821" t="s">
        <v>11</v>
      </c>
      <c r="F2821" t="s">
        <v>12</v>
      </c>
      <c r="G2821" t="s">
        <v>13</v>
      </c>
      <c r="H2821" t="s">
        <v>13</v>
      </c>
      <c r="I2821">
        <v>75</v>
      </c>
      <c r="J2821">
        <f>(moras__2[[#This Row],[EDAD]]-AVERAGE(I:I))/ _xlfn.STDEV.P(I:I)</f>
        <v>2.3358294442035015</v>
      </c>
      <c r="K2821" t="str">
        <f>IF(ABS(moras__2[[#This Row],[Z-Score de edad]])&gt;1.96, "Atípico","Normal")</f>
        <v>Atípico</v>
      </c>
      <c r="L2821">
        <f>(moras__2[[#This Row],[SALARIO]]-AVERAGE(C:C)) / _xlfn.STDEV.P(C:C)</f>
        <v>-0.57886443794231968</v>
      </c>
      <c r="M2821" t="str">
        <f>IF(ABS(moras__2[[#This Row],[Z-Score de salario]])&gt;1.96, "Atípico", "Normal")</f>
        <v>Normal</v>
      </c>
      <c r="N2821" s="5">
        <f t="shared" si="132"/>
        <v>188120.81</v>
      </c>
      <c r="O2821" s="5">
        <f t="shared" si="133"/>
        <v>75</v>
      </c>
      <c r="P2821" s="5" t="str">
        <f t="shared" si="134"/>
        <v>PENSIONADOS EN SU PROPIO SISTEMA</v>
      </c>
      <c r="Q2821" s="5" t="e">
        <f ca="1">IF($H2821="SI", $O2821, _xludf.NA())</f>
        <v>#NAME?</v>
      </c>
      <c r="R2821" s="5">
        <f>IF($H2821="NO",$O2821, _xludf.NA())</f>
        <v>75</v>
      </c>
      <c r="S2821" s="5" t="e">
        <f ca="1">IF($H2821="SI",$N2821, _xludf.NA())</f>
        <v>#NAME?</v>
      </c>
      <c r="T2821" s="5">
        <f>IF($H2821="NO",$N2821, _xludf.NA())</f>
        <v>188120.81</v>
      </c>
    </row>
    <row r="2822" spans="1:20" x14ac:dyDescent="0.3">
      <c r="A2822">
        <v>2821</v>
      </c>
      <c r="B2822" t="s">
        <v>9</v>
      </c>
      <c r="C2822">
        <v>639148</v>
      </c>
      <c r="D2822" t="s">
        <v>18</v>
      </c>
      <c r="E2822" t="s">
        <v>16</v>
      </c>
      <c r="F2822" t="s">
        <v>12</v>
      </c>
      <c r="G2822" t="s">
        <v>13</v>
      </c>
      <c r="H2822" t="s">
        <v>12</v>
      </c>
      <c r="I2822">
        <v>67</v>
      </c>
      <c r="J2822">
        <f>(moras__2[[#This Row],[EDAD]]-AVERAGE(I:I))/ _xlfn.STDEV.P(I:I)</f>
        <v>1.7711703009452175</v>
      </c>
      <c r="K2822" t="str">
        <f>IF(ABS(moras__2[[#This Row],[Z-Score de edad]])&gt;1.96, "Atípico","Normal")</f>
        <v>Normal</v>
      </c>
      <c r="L2822">
        <f>(moras__2[[#This Row],[SALARIO]]-AVERAGE(C:C)) / _xlfn.STDEV.P(C:C)</f>
        <v>-2.2673338536546354E-2</v>
      </c>
      <c r="M2822" t="str">
        <f>IF(ABS(moras__2[[#This Row],[Z-Score de salario]])&gt;1.96, "Atípico", "Normal")</f>
        <v>Normal</v>
      </c>
      <c r="N2822" s="5">
        <f t="shared" si="132"/>
        <v>639148</v>
      </c>
      <c r="O2822" s="5">
        <f t="shared" si="133"/>
        <v>67</v>
      </c>
      <c r="P2822" s="5" t="str">
        <f t="shared" si="134"/>
        <v>TRABAJADOR INDEPENDIENTE</v>
      </c>
      <c r="Q2822" s="5">
        <f>IF($H2822="SI", $O2822, _xludf.NA())</f>
        <v>67</v>
      </c>
      <c r="R2822" s="5" t="e">
        <f ca="1">IF($H2822="NO",$O2822, _xludf.NA())</f>
        <v>#NAME?</v>
      </c>
      <c r="S2822" s="5">
        <f>IF($H2822="SI",$N2822, _xludf.NA())</f>
        <v>639148</v>
      </c>
      <c r="T2822" s="5" t="e">
        <f ca="1">IF($H2822="NO",$N2822, _xludf.NA())</f>
        <v>#NAME?</v>
      </c>
    </row>
    <row r="2823" spans="1:20" x14ac:dyDescent="0.3">
      <c r="A2823">
        <v>2822</v>
      </c>
      <c r="B2823" t="s">
        <v>9</v>
      </c>
      <c r="C2823">
        <v>768846.82</v>
      </c>
      <c r="D2823" t="s">
        <v>10</v>
      </c>
      <c r="E2823" t="s">
        <v>16</v>
      </c>
      <c r="F2823" t="s">
        <v>12</v>
      </c>
      <c r="G2823" t="s">
        <v>13</v>
      </c>
      <c r="H2823" t="s">
        <v>13</v>
      </c>
      <c r="I2823">
        <v>32</v>
      </c>
      <c r="J2823">
        <f>(moras__2[[#This Row],[EDAD]]-AVERAGE(I:I))/ _xlfn.STDEV.P(I:I)</f>
        <v>-0.69921345080977548</v>
      </c>
      <c r="K2823" t="str">
        <f>IF(ABS(moras__2[[#This Row],[Z-Score de edad]])&gt;1.96, "Atípico","Normal")</f>
        <v>Normal</v>
      </c>
      <c r="L2823">
        <f>(moras__2[[#This Row],[SALARIO]]-AVERAGE(C:C)) / _xlfn.STDEV.P(C:C)</f>
        <v>0.13726675130023591</v>
      </c>
      <c r="M2823" t="str">
        <f>IF(ABS(moras__2[[#This Row],[Z-Score de salario]])&gt;1.96, "Atípico", "Normal")</f>
        <v>Normal</v>
      </c>
      <c r="N2823" s="5">
        <f t="shared" si="132"/>
        <v>768846.82</v>
      </c>
      <c r="O2823" s="5">
        <f t="shared" si="133"/>
        <v>32</v>
      </c>
      <c r="P2823" s="5" t="str">
        <f t="shared" si="134"/>
        <v>ASALARIADO</v>
      </c>
      <c r="Q2823" s="5" t="e">
        <f ca="1">IF($H2823="SI", $O2823, _xludf.NA())</f>
        <v>#NAME?</v>
      </c>
      <c r="R2823" s="5">
        <f>IF($H2823="NO",$O2823, _xludf.NA())</f>
        <v>32</v>
      </c>
      <c r="S2823" s="5" t="e">
        <f ca="1">IF($H2823="SI",$N2823, _xludf.NA())</f>
        <v>#NAME?</v>
      </c>
      <c r="T2823" s="5">
        <f>IF($H2823="NO",$N2823, _xludf.NA())</f>
        <v>768846.82</v>
      </c>
    </row>
    <row r="2824" spans="1:20" x14ac:dyDescent="0.3">
      <c r="A2824">
        <v>2823</v>
      </c>
      <c r="B2824" t="s">
        <v>15</v>
      </c>
      <c r="C2824">
        <v>1292336</v>
      </c>
      <c r="D2824" t="s">
        <v>10</v>
      </c>
      <c r="E2824" t="s">
        <v>11</v>
      </c>
      <c r="F2824" t="s">
        <v>12</v>
      </c>
      <c r="G2824" t="s">
        <v>13</v>
      </c>
      <c r="H2824" t="s">
        <v>13</v>
      </c>
      <c r="I2824">
        <v>36</v>
      </c>
      <c r="J2824">
        <f>(moras__2[[#This Row],[EDAD]]-AVERAGE(I:I))/ _xlfn.STDEV.P(I:I)</f>
        <v>-0.41688387918063341</v>
      </c>
      <c r="K2824" t="str">
        <f>IF(ABS(moras__2[[#This Row],[Z-Score de edad]])&gt;1.96, "Atípico","Normal")</f>
        <v>Normal</v>
      </c>
      <c r="L2824">
        <f>(moras__2[[#This Row],[SALARIO]]-AVERAGE(C:C)) / _xlfn.STDEV.P(C:C)</f>
        <v>0.78281546545032243</v>
      </c>
      <c r="M2824" t="str">
        <f>IF(ABS(moras__2[[#This Row],[Z-Score de salario]])&gt;1.96, "Atípico", "Normal")</f>
        <v>Normal</v>
      </c>
      <c r="N2824" s="5">
        <f t="shared" si="132"/>
        <v>1292336</v>
      </c>
      <c r="O2824" s="5">
        <f t="shared" si="133"/>
        <v>36</v>
      </c>
      <c r="P2824" s="5" t="str">
        <f t="shared" si="134"/>
        <v>ASALARIADO</v>
      </c>
      <c r="Q2824" s="5" t="e">
        <f ca="1">IF($H2824="SI", $O2824, _xludf.NA())</f>
        <v>#NAME?</v>
      </c>
      <c r="R2824" s="5">
        <f>IF($H2824="NO",$O2824, _xludf.NA())</f>
        <v>36</v>
      </c>
      <c r="S2824" s="5" t="e">
        <f ca="1">IF($H2824="SI",$N2824, _xludf.NA())</f>
        <v>#NAME?</v>
      </c>
      <c r="T2824" s="5">
        <f>IF($H2824="NO",$N2824, _xludf.NA())</f>
        <v>1292336</v>
      </c>
    </row>
    <row r="2825" spans="1:20" x14ac:dyDescent="0.3">
      <c r="A2825">
        <v>2824</v>
      </c>
      <c r="B2825" t="s">
        <v>9</v>
      </c>
      <c r="C2825">
        <v>813799</v>
      </c>
      <c r="D2825" t="s">
        <v>10</v>
      </c>
      <c r="E2825" t="s">
        <v>11</v>
      </c>
      <c r="F2825" t="s">
        <v>12</v>
      </c>
      <c r="G2825" t="s">
        <v>13</v>
      </c>
      <c r="H2825" t="s">
        <v>13</v>
      </c>
      <c r="I2825">
        <v>43</v>
      </c>
      <c r="J2825">
        <f>(moras__2[[#This Row],[EDAD]]-AVERAGE(I:I))/ _xlfn.STDEV.P(I:I)</f>
        <v>7.7192871170365177E-2</v>
      </c>
      <c r="K2825" t="str">
        <f>IF(ABS(moras__2[[#This Row],[Z-Score de edad]])&gt;1.96, "Atípico","Normal")</f>
        <v>Normal</v>
      </c>
      <c r="L2825">
        <f>(moras__2[[#This Row],[SALARIO]]-AVERAGE(C:C)) / _xlfn.STDEV.P(C:C)</f>
        <v>0.1927002217632611</v>
      </c>
      <c r="M2825" t="str">
        <f>IF(ABS(moras__2[[#This Row],[Z-Score de salario]])&gt;1.96, "Atípico", "Normal")</f>
        <v>Normal</v>
      </c>
      <c r="N2825" s="5">
        <f t="shared" si="132"/>
        <v>813799</v>
      </c>
      <c r="O2825" s="5">
        <f t="shared" si="133"/>
        <v>43</v>
      </c>
      <c r="P2825" s="5" t="str">
        <f t="shared" si="134"/>
        <v>ASALARIADO</v>
      </c>
      <c r="Q2825" s="5" t="e">
        <f ca="1">IF($H2825="SI", $O2825, _xludf.NA())</f>
        <v>#NAME?</v>
      </c>
      <c r="R2825" s="5">
        <f>IF($H2825="NO",$O2825, _xludf.NA())</f>
        <v>43</v>
      </c>
      <c r="S2825" s="5" t="e">
        <f ca="1">IF($H2825="SI",$N2825, _xludf.NA())</f>
        <v>#NAME?</v>
      </c>
      <c r="T2825" s="5">
        <f>IF($H2825="NO",$N2825, _xludf.NA())</f>
        <v>813799</v>
      </c>
    </row>
    <row r="2826" spans="1:20" x14ac:dyDescent="0.3">
      <c r="A2826">
        <v>2825</v>
      </c>
      <c r="B2826" t="s">
        <v>9</v>
      </c>
      <c r="C2826">
        <v>1507112</v>
      </c>
      <c r="D2826" t="s">
        <v>10</v>
      </c>
      <c r="E2826" t="s">
        <v>11</v>
      </c>
      <c r="F2826" t="s">
        <v>12</v>
      </c>
      <c r="G2826" t="s">
        <v>13</v>
      </c>
      <c r="H2826" t="s">
        <v>12</v>
      </c>
      <c r="I2826">
        <v>50</v>
      </c>
      <c r="J2826">
        <f>(moras__2[[#This Row],[EDAD]]-AVERAGE(I:I))/ _xlfn.STDEV.P(I:I)</f>
        <v>0.57126962152136374</v>
      </c>
      <c r="K2826" t="str">
        <f>IF(ABS(moras__2[[#This Row],[Z-Score de edad]])&gt;1.96, "Atípico","Normal")</f>
        <v>Normal</v>
      </c>
      <c r="L2826">
        <f>(moras__2[[#This Row],[SALARIO]]-AVERAGE(C:C)) / _xlfn.STDEV.P(C:C)</f>
        <v>1.0476697851332986</v>
      </c>
      <c r="M2826" t="str">
        <f>IF(ABS(moras__2[[#This Row],[Z-Score de salario]])&gt;1.96, "Atípico", "Normal")</f>
        <v>Normal</v>
      </c>
      <c r="N2826" s="5">
        <f t="shared" si="132"/>
        <v>1507112</v>
      </c>
      <c r="O2826" s="5">
        <f t="shared" si="133"/>
        <v>50</v>
      </c>
      <c r="P2826" s="5" t="str">
        <f t="shared" si="134"/>
        <v>ASALARIADO</v>
      </c>
      <c r="Q2826" s="5">
        <f>IF($H2826="SI", $O2826, _xludf.NA())</f>
        <v>50</v>
      </c>
      <c r="R2826" s="5" t="e">
        <f ca="1">IF($H2826="NO",$O2826, _xludf.NA())</f>
        <v>#NAME?</v>
      </c>
      <c r="S2826" s="5">
        <f>IF($H2826="SI",$N2826, _xludf.NA())</f>
        <v>1507112</v>
      </c>
      <c r="T2826" s="5" t="e">
        <f ca="1">IF($H2826="NO",$N2826, _xludf.NA())</f>
        <v>#NAME?</v>
      </c>
    </row>
    <row r="2827" spans="1:20" x14ac:dyDescent="0.3">
      <c r="A2827">
        <v>2826</v>
      </c>
      <c r="B2827" t="s">
        <v>9</v>
      </c>
      <c r="C2827">
        <v>1158776.94</v>
      </c>
      <c r="D2827" t="s">
        <v>10</v>
      </c>
      <c r="E2827" t="s">
        <v>16</v>
      </c>
      <c r="F2827" t="s">
        <v>12</v>
      </c>
      <c r="G2827" t="s">
        <v>13</v>
      </c>
      <c r="H2827" t="s">
        <v>13</v>
      </c>
      <c r="I2827">
        <v>22</v>
      </c>
      <c r="J2827">
        <f>(moras__2[[#This Row],[EDAD]]-AVERAGE(I:I))/ _xlfn.STDEV.P(I:I)</f>
        <v>-1.4050373798826306</v>
      </c>
      <c r="K2827" t="str">
        <f>IF(ABS(moras__2[[#This Row],[Z-Score de edad]])&gt;1.96, "Atípico","Normal")</f>
        <v>Normal</v>
      </c>
      <c r="L2827">
        <f>(moras__2[[#This Row],[SALARIO]]-AVERAGE(C:C)) / _xlfn.STDEV.P(C:C)</f>
        <v>0.61811506143033057</v>
      </c>
      <c r="M2827" t="str">
        <f>IF(ABS(moras__2[[#This Row],[Z-Score de salario]])&gt;1.96, "Atípico", "Normal")</f>
        <v>Normal</v>
      </c>
      <c r="N2827" s="5">
        <f t="shared" si="132"/>
        <v>1158776.94</v>
      </c>
      <c r="O2827" s="5">
        <f t="shared" si="133"/>
        <v>22</v>
      </c>
      <c r="P2827" s="5" t="str">
        <f t="shared" si="134"/>
        <v>ASALARIADO</v>
      </c>
      <c r="Q2827" s="5" t="e">
        <f ca="1">IF($H2827="SI", $O2827, _xludf.NA())</f>
        <v>#NAME?</v>
      </c>
      <c r="R2827" s="5">
        <f>IF($H2827="NO",$O2827, _xludf.NA())</f>
        <v>22</v>
      </c>
      <c r="S2827" s="5" t="e">
        <f ca="1">IF($H2827="SI",$N2827, _xludf.NA())</f>
        <v>#NAME?</v>
      </c>
      <c r="T2827" s="5">
        <f>IF($H2827="NO",$N2827, _xludf.NA())</f>
        <v>1158776.94</v>
      </c>
    </row>
    <row r="2828" spans="1:20" x14ac:dyDescent="0.3">
      <c r="A2828">
        <v>2827</v>
      </c>
      <c r="B2828" t="s">
        <v>9</v>
      </c>
      <c r="C2828">
        <v>504705.31</v>
      </c>
      <c r="D2828" t="s">
        <v>10</v>
      </c>
      <c r="E2828" t="s">
        <v>16</v>
      </c>
      <c r="F2828" t="s">
        <v>12</v>
      </c>
      <c r="G2828" t="s">
        <v>13</v>
      </c>
      <c r="H2828" t="s">
        <v>13</v>
      </c>
      <c r="I2828">
        <v>35</v>
      </c>
      <c r="J2828">
        <f>(moras__2[[#This Row],[EDAD]]-AVERAGE(I:I))/ _xlfn.STDEV.P(I:I)</f>
        <v>-0.48746627208791893</v>
      </c>
      <c r="K2828" t="str">
        <f>IF(ABS(moras__2[[#This Row],[Z-Score de edad]])&gt;1.96, "Atípico","Normal")</f>
        <v>Normal</v>
      </c>
      <c r="L2828">
        <f>(moras__2[[#This Row],[SALARIO]]-AVERAGE(C:C)) / _xlfn.STDEV.P(C:C)</f>
        <v>-0.18846340444846968</v>
      </c>
      <c r="M2828" t="str">
        <f>IF(ABS(moras__2[[#This Row],[Z-Score de salario]])&gt;1.96, "Atípico", "Normal")</f>
        <v>Normal</v>
      </c>
      <c r="N2828" s="5">
        <f t="shared" si="132"/>
        <v>504705.31</v>
      </c>
      <c r="O2828" s="5">
        <f t="shared" si="133"/>
        <v>35</v>
      </c>
      <c r="P2828" s="5" t="str">
        <f t="shared" si="134"/>
        <v>ASALARIADO</v>
      </c>
      <c r="Q2828" s="5" t="e">
        <f ca="1">IF($H2828="SI", $O2828, _xludf.NA())</f>
        <v>#NAME?</v>
      </c>
      <c r="R2828" s="5">
        <f>IF($H2828="NO",$O2828, _xludf.NA())</f>
        <v>35</v>
      </c>
      <c r="S2828" s="5" t="e">
        <f ca="1">IF($H2828="SI",$N2828, _xludf.NA())</f>
        <v>#NAME?</v>
      </c>
      <c r="T2828" s="5">
        <f>IF($H2828="NO",$N2828, _xludf.NA())</f>
        <v>504705.31</v>
      </c>
    </row>
    <row r="2829" spans="1:20" x14ac:dyDescent="0.3">
      <c r="A2829">
        <v>2828</v>
      </c>
      <c r="B2829" t="s">
        <v>9</v>
      </c>
      <c r="C2829">
        <v>714074</v>
      </c>
      <c r="D2829" t="s">
        <v>10</v>
      </c>
      <c r="E2829" t="s">
        <v>16</v>
      </c>
      <c r="F2829" t="s">
        <v>12</v>
      </c>
      <c r="G2829" t="s">
        <v>13</v>
      </c>
      <c r="H2829" t="s">
        <v>13</v>
      </c>
      <c r="I2829">
        <v>37</v>
      </c>
      <c r="J2829">
        <f>(moras__2[[#This Row],[EDAD]]-AVERAGE(I:I))/ _xlfn.STDEV.P(I:I)</f>
        <v>-0.34630148627334789</v>
      </c>
      <c r="K2829" t="str">
        <f>IF(ABS(moras__2[[#This Row],[Z-Score de edad]])&gt;1.96, "Atípico","Normal")</f>
        <v>Normal</v>
      </c>
      <c r="L2829">
        <f>(moras__2[[#This Row],[SALARIO]]-AVERAGE(C:C)) / _xlfn.STDEV.P(C:C)</f>
        <v>6.972280794428326E-2</v>
      </c>
      <c r="M2829" t="str">
        <f>IF(ABS(moras__2[[#This Row],[Z-Score de salario]])&gt;1.96, "Atípico", "Normal")</f>
        <v>Normal</v>
      </c>
      <c r="N2829" s="5">
        <f t="shared" si="132"/>
        <v>714074</v>
      </c>
      <c r="O2829" s="5">
        <f t="shared" si="133"/>
        <v>37</v>
      </c>
      <c r="P2829" s="5" t="str">
        <f t="shared" si="134"/>
        <v>ASALARIADO</v>
      </c>
      <c r="Q2829" s="5" t="e">
        <f ca="1">IF($H2829="SI", $O2829, _xludf.NA())</f>
        <v>#NAME?</v>
      </c>
      <c r="R2829" s="5">
        <f>IF($H2829="NO",$O2829, _xludf.NA())</f>
        <v>37</v>
      </c>
      <c r="S2829" s="5" t="e">
        <f ca="1">IF($H2829="SI",$N2829, _xludf.NA())</f>
        <v>#NAME?</v>
      </c>
      <c r="T2829" s="5">
        <f>IF($H2829="NO",$N2829, _xludf.NA())</f>
        <v>714074</v>
      </c>
    </row>
    <row r="2830" spans="1:20" x14ac:dyDescent="0.3">
      <c r="A2830">
        <v>2829</v>
      </c>
      <c r="B2830" t="s">
        <v>9</v>
      </c>
      <c r="C2830">
        <v>283181.96000000002</v>
      </c>
      <c r="D2830" t="s">
        <v>10</v>
      </c>
      <c r="E2830" t="s">
        <v>16</v>
      </c>
      <c r="F2830" t="s">
        <v>12</v>
      </c>
      <c r="G2830" t="s">
        <v>13</v>
      </c>
      <c r="H2830" t="s">
        <v>13</v>
      </c>
      <c r="I2830">
        <v>50</v>
      </c>
      <c r="J2830">
        <f>(moras__2[[#This Row],[EDAD]]-AVERAGE(I:I))/ _xlfn.STDEV.P(I:I)</f>
        <v>0.57126962152136374</v>
      </c>
      <c r="K2830" t="str">
        <f>IF(ABS(moras__2[[#This Row],[Z-Score de edad]])&gt;1.96, "Atípico","Normal")</f>
        <v>Normal</v>
      </c>
      <c r="L2830">
        <f>(moras__2[[#This Row],[SALARIO]]-AVERAGE(C:C)) / _xlfn.STDEV.P(C:C)</f>
        <v>-0.46163832230774526</v>
      </c>
      <c r="M2830" t="str">
        <f>IF(ABS(moras__2[[#This Row],[Z-Score de salario]])&gt;1.96, "Atípico", "Normal")</f>
        <v>Normal</v>
      </c>
      <c r="N2830" s="5">
        <f t="shared" si="132"/>
        <v>283181.96000000002</v>
      </c>
      <c r="O2830" s="5">
        <f t="shared" si="133"/>
        <v>50</v>
      </c>
      <c r="P2830" s="5" t="str">
        <f t="shared" si="134"/>
        <v>ASALARIADO</v>
      </c>
      <c r="Q2830" s="5" t="e">
        <f ca="1">IF($H2830="SI", $O2830, _xludf.NA())</f>
        <v>#NAME?</v>
      </c>
      <c r="R2830" s="5">
        <f>IF($H2830="NO",$O2830, _xludf.NA())</f>
        <v>50</v>
      </c>
      <c r="S2830" s="5" t="e">
        <f ca="1">IF($H2830="SI",$N2830, _xludf.NA())</f>
        <v>#NAME?</v>
      </c>
      <c r="T2830" s="5">
        <f>IF($H2830="NO",$N2830, _xludf.NA())</f>
        <v>283181.96000000002</v>
      </c>
    </row>
    <row r="2831" spans="1:20" x14ac:dyDescent="0.3">
      <c r="A2831">
        <v>2830</v>
      </c>
      <c r="B2831" t="s">
        <v>9</v>
      </c>
      <c r="C2831">
        <v>528970.51</v>
      </c>
      <c r="D2831" t="s">
        <v>10</v>
      </c>
      <c r="E2831" t="s">
        <v>16</v>
      </c>
      <c r="F2831" t="s">
        <v>12</v>
      </c>
      <c r="G2831" t="s">
        <v>13</v>
      </c>
      <c r="H2831" t="s">
        <v>13</v>
      </c>
      <c r="I2831">
        <v>59</v>
      </c>
      <c r="J2831">
        <f>(moras__2[[#This Row],[EDAD]]-AVERAGE(I:I))/ _xlfn.STDEV.P(I:I)</f>
        <v>1.2065111576869334</v>
      </c>
      <c r="K2831" t="str">
        <f>IF(ABS(moras__2[[#This Row],[Z-Score de edad]])&gt;1.96, "Atípico","Normal")</f>
        <v>Normal</v>
      </c>
      <c r="L2831">
        <f>(moras__2[[#This Row],[SALARIO]]-AVERAGE(C:C)) / _xlfn.STDEV.P(C:C)</f>
        <v>-0.15854040077035222</v>
      </c>
      <c r="M2831" t="str">
        <f>IF(ABS(moras__2[[#This Row],[Z-Score de salario]])&gt;1.96, "Atípico", "Normal")</f>
        <v>Normal</v>
      </c>
      <c r="N2831" s="5">
        <f t="shared" si="132"/>
        <v>528970.51</v>
      </c>
      <c r="O2831" s="5">
        <f t="shared" si="133"/>
        <v>59</v>
      </c>
      <c r="P2831" s="5" t="str">
        <f t="shared" si="134"/>
        <v>ASALARIADO</v>
      </c>
      <c r="Q2831" s="5" t="e">
        <f ca="1">IF($H2831="SI", $O2831, _xludf.NA())</f>
        <v>#NAME?</v>
      </c>
      <c r="R2831" s="5">
        <f>IF($H2831="NO",$O2831, _xludf.NA())</f>
        <v>59</v>
      </c>
      <c r="S2831" s="5" t="e">
        <f ca="1">IF($H2831="SI",$N2831, _xludf.NA())</f>
        <v>#NAME?</v>
      </c>
      <c r="T2831" s="5">
        <f>IF($H2831="NO",$N2831, _xludf.NA())</f>
        <v>528970.51</v>
      </c>
    </row>
    <row r="2832" spans="1:20" x14ac:dyDescent="0.3">
      <c r="A2832">
        <v>2831</v>
      </c>
      <c r="B2832" t="s">
        <v>9</v>
      </c>
      <c r="C2832">
        <v>310124</v>
      </c>
      <c r="D2832" t="s">
        <v>18</v>
      </c>
      <c r="E2832" t="s">
        <v>16</v>
      </c>
      <c r="F2832" t="s">
        <v>12</v>
      </c>
      <c r="G2832" t="s">
        <v>13</v>
      </c>
      <c r="H2832" t="s">
        <v>12</v>
      </c>
      <c r="I2832">
        <v>29</v>
      </c>
      <c r="J2832">
        <f>(moras__2[[#This Row],[EDAD]]-AVERAGE(I:I))/ _xlfn.STDEV.P(I:I)</f>
        <v>-0.91096062953163204</v>
      </c>
      <c r="K2832" t="str">
        <f>IF(ABS(moras__2[[#This Row],[Z-Score de edad]])&gt;1.96, "Atípico","Normal")</f>
        <v>Normal</v>
      </c>
      <c r="L2832">
        <f>(moras__2[[#This Row],[SALARIO]]-AVERAGE(C:C)) / _xlfn.STDEV.P(C:C)</f>
        <v>-0.42841433231318576</v>
      </c>
      <c r="M2832" t="str">
        <f>IF(ABS(moras__2[[#This Row],[Z-Score de salario]])&gt;1.96, "Atípico", "Normal")</f>
        <v>Normal</v>
      </c>
      <c r="N2832" s="5">
        <f t="shared" si="132"/>
        <v>310124</v>
      </c>
      <c r="O2832" s="5">
        <f t="shared" si="133"/>
        <v>29</v>
      </c>
      <c r="P2832" s="5" t="str">
        <f t="shared" si="134"/>
        <v>TRABAJADOR INDEPENDIENTE</v>
      </c>
      <c r="Q2832" s="5">
        <f>IF($H2832="SI", $O2832, _xludf.NA())</f>
        <v>29</v>
      </c>
      <c r="R2832" s="5" t="e">
        <f ca="1">IF($H2832="NO",$O2832, _xludf.NA())</f>
        <v>#NAME?</v>
      </c>
      <c r="S2832" s="5">
        <f>IF($H2832="SI",$N2832, _xludf.NA())</f>
        <v>310124</v>
      </c>
      <c r="T2832" s="5" t="e">
        <f ca="1">IF($H2832="NO",$N2832, _xludf.NA())</f>
        <v>#NAME?</v>
      </c>
    </row>
    <row r="2833" spans="1:20" x14ac:dyDescent="0.3">
      <c r="A2833">
        <v>2832</v>
      </c>
      <c r="B2833" t="s">
        <v>15</v>
      </c>
      <c r="C2833">
        <v>371911</v>
      </c>
      <c r="D2833" t="s">
        <v>10</v>
      </c>
      <c r="E2833" t="s">
        <v>11</v>
      </c>
      <c r="F2833" t="s">
        <v>12</v>
      </c>
      <c r="G2833" t="s">
        <v>13</v>
      </c>
      <c r="H2833" t="s">
        <v>13</v>
      </c>
      <c r="I2833">
        <v>33</v>
      </c>
      <c r="J2833">
        <f>(moras__2[[#This Row],[EDAD]]-AVERAGE(I:I))/ _xlfn.STDEV.P(I:I)</f>
        <v>-0.62863105790248996</v>
      </c>
      <c r="K2833" t="str">
        <f>IF(ABS(moras__2[[#This Row],[Z-Score de edad]])&gt;1.96, "Atípico","Normal")</f>
        <v>Normal</v>
      </c>
      <c r="L2833">
        <f>(moras__2[[#This Row],[SALARIO]]-AVERAGE(C:C)) / _xlfn.STDEV.P(C:C)</f>
        <v>-0.35222074527249198</v>
      </c>
      <c r="M2833" t="str">
        <f>IF(ABS(moras__2[[#This Row],[Z-Score de salario]])&gt;1.96, "Atípico", "Normal")</f>
        <v>Normal</v>
      </c>
      <c r="N2833" s="5">
        <f t="shared" si="132"/>
        <v>371911</v>
      </c>
      <c r="O2833" s="5">
        <f t="shared" si="133"/>
        <v>33</v>
      </c>
      <c r="P2833" s="5" t="str">
        <f t="shared" si="134"/>
        <v>ASALARIADO</v>
      </c>
      <c r="Q2833" s="5" t="e">
        <f ca="1">IF($H2833="SI", $O2833, _xludf.NA())</f>
        <v>#NAME?</v>
      </c>
      <c r="R2833" s="5">
        <f>IF($H2833="NO",$O2833, _xludf.NA())</f>
        <v>33</v>
      </c>
      <c r="S2833" s="5" t="e">
        <f ca="1">IF($H2833="SI",$N2833, _xludf.NA())</f>
        <v>#NAME?</v>
      </c>
      <c r="T2833" s="5">
        <f>IF($H2833="NO",$N2833, _xludf.NA())</f>
        <v>371911</v>
      </c>
    </row>
    <row r="2834" spans="1:20" x14ac:dyDescent="0.3">
      <c r="A2834">
        <v>2833</v>
      </c>
      <c r="B2834" t="s">
        <v>9</v>
      </c>
      <c r="C2834">
        <v>220575</v>
      </c>
      <c r="D2834" t="s">
        <v>10</v>
      </c>
      <c r="E2834" t="s">
        <v>16</v>
      </c>
      <c r="F2834" t="s">
        <v>12</v>
      </c>
      <c r="G2834" t="s">
        <v>12</v>
      </c>
      <c r="H2834" t="s">
        <v>13</v>
      </c>
      <c r="I2834">
        <v>48</v>
      </c>
      <c r="J2834">
        <f>(moras__2[[#This Row],[EDAD]]-AVERAGE(I:I))/ _xlfn.STDEV.P(I:I)</f>
        <v>0.43010483570679275</v>
      </c>
      <c r="K2834" t="str">
        <f>IF(ABS(moras__2[[#This Row],[Z-Score de edad]])&gt;1.96, "Atípico","Normal")</f>
        <v>Normal</v>
      </c>
      <c r="L2834">
        <f>(moras__2[[#This Row],[SALARIO]]-AVERAGE(C:C)) / _xlfn.STDEV.P(C:C)</f>
        <v>-0.53884305560298917</v>
      </c>
      <c r="M2834" t="str">
        <f>IF(ABS(moras__2[[#This Row],[Z-Score de salario]])&gt;1.96, "Atípico", "Normal")</f>
        <v>Normal</v>
      </c>
      <c r="N2834" s="5">
        <f t="shared" si="132"/>
        <v>220575</v>
      </c>
      <c r="O2834" s="5">
        <f t="shared" si="133"/>
        <v>48</v>
      </c>
      <c r="P2834" s="5" t="str">
        <f t="shared" si="134"/>
        <v>ASALARIADO</v>
      </c>
      <c r="Q2834" s="5" t="e">
        <f ca="1">IF($H2834="SI", $O2834, _xludf.NA())</f>
        <v>#NAME?</v>
      </c>
      <c r="R2834" s="5">
        <f>IF($H2834="NO",$O2834, _xludf.NA())</f>
        <v>48</v>
      </c>
      <c r="S2834" s="5" t="e">
        <f ca="1">IF($H2834="SI",$N2834, _xludf.NA())</f>
        <v>#NAME?</v>
      </c>
      <c r="T2834" s="5">
        <f>IF($H2834="NO",$N2834, _xludf.NA())</f>
        <v>220575</v>
      </c>
    </row>
    <row r="2835" spans="1:20" x14ac:dyDescent="0.3">
      <c r="A2835">
        <v>2834</v>
      </c>
      <c r="B2835" t="s">
        <v>9</v>
      </c>
      <c r="C2835">
        <v>233662</v>
      </c>
      <c r="D2835" t="s">
        <v>10</v>
      </c>
      <c r="E2835" t="s">
        <v>16</v>
      </c>
      <c r="F2835" t="s">
        <v>12</v>
      </c>
      <c r="G2835" t="s">
        <v>13</v>
      </c>
      <c r="H2835" t="s">
        <v>12</v>
      </c>
      <c r="I2835">
        <v>32</v>
      </c>
      <c r="J2835">
        <f>(moras__2[[#This Row],[EDAD]]-AVERAGE(I:I))/ _xlfn.STDEV.P(I:I)</f>
        <v>-0.69921345080977548</v>
      </c>
      <c r="K2835" t="str">
        <f>IF(ABS(moras__2[[#This Row],[Z-Score de edad]])&gt;1.96, "Atípico","Normal")</f>
        <v>Normal</v>
      </c>
      <c r="L2835">
        <f>(moras__2[[#This Row],[SALARIO]]-AVERAGE(C:C)) / _xlfn.STDEV.P(C:C)</f>
        <v>-0.52270462076068314</v>
      </c>
      <c r="M2835" t="str">
        <f>IF(ABS(moras__2[[#This Row],[Z-Score de salario]])&gt;1.96, "Atípico", "Normal")</f>
        <v>Normal</v>
      </c>
      <c r="N2835" s="5">
        <f t="shared" si="132"/>
        <v>233662</v>
      </c>
      <c r="O2835" s="5">
        <f t="shared" si="133"/>
        <v>32</v>
      </c>
      <c r="P2835" s="5" t="str">
        <f t="shared" si="134"/>
        <v>ASALARIADO</v>
      </c>
      <c r="Q2835" s="5">
        <f>IF($H2835="SI", $O2835, _xludf.NA())</f>
        <v>32</v>
      </c>
      <c r="R2835" s="5" t="e">
        <f ca="1">IF($H2835="NO",$O2835, _xludf.NA())</f>
        <v>#NAME?</v>
      </c>
      <c r="S2835" s="5">
        <f>IF($H2835="SI",$N2835, _xludf.NA())</f>
        <v>233662</v>
      </c>
      <c r="T2835" s="5" t="e">
        <f ca="1">IF($H2835="NO",$N2835, _xludf.NA())</f>
        <v>#NAME?</v>
      </c>
    </row>
    <row r="2836" spans="1:20" x14ac:dyDescent="0.3">
      <c r="A2836">
        <v>2835</v>
      </c>
      <c r="B2836" t="s">
        <v>9</v>
      </c>
      <c r="C2836">
        <v>448447</v>
      </c>
      <c r="D2836" t="s">
        <v>10</v>
      </c>
      <c r="E2836" t="s">
        <v>16</v>
      </c>
      <c r="F2836" t="s">
        <v>12</v>
      </c>
      <c r="G2836" t="s">
        <v>13</v>
      </c>
      <c r="H2836" t="s">
        <v>13</v>
      </c>
      <c r="I2836">
        <v>41</v>
      </c>
      <c r="J2836">
        <f>(moras__2[[#This Row],[EDAD]]-AVERAGE(I:I))/ _xlfn.STDEV.P(I:I)</f>
        <v>-6.397191464420586E-2</v>
      </c>
      <c r="K2836" t="str">
        <f>IF(ABS(moras__2[[#This Row],[Z-Score de edad]])&gt;1.96, "Atípico","Normal")</f>
        <v>Normal</v>
      </c>
      <c r="L2836">
        <f>(moras__2[[#This Row],[SALARIO]]-AVERAGE(C:C)) / _xlfn.STDEV.P(C:C)</f>
        <v>-0.25783920258962123</v>
      </c>
      <c r="M2836" t="str">
        <f>IF(ABS(moras__2[[#This Row],[Z-Score de salario]])&gt;1.96, "Atípico", "Normal")</f>
        <v>Normal</v>
      </c>
      <c r="N2836" s="5">
        <f t="shared" si="132"/>
        <v>448447</v>
      </c>
      <c r="O2836" s="5">
        <f t="shared" si="133"/>
        <v>41</v>
      </c>
      <c r="P2836" s="5" t="str">
        <f t="shared" si="134"/>
        <v>ASALARIADO</v>
      </c>
      <c r="Q2836" s="5" t="e">
        <f ca="1">IF($H2836="SI", $O2836, _xludf.NA())</f>
        <v>#NAME?</v>
      </c>
      <c r="R2836" s="5">
        <f>IF($H2836="NO",$O2836, _xludf.NA())</f>
        <v>41</v>
      </c>
      <c r="S2836" s="5" t="e">
        <f ca="1">IF($H2836="SI",$N2836, _xludf.NA())</f>
        <v>#NAME?</v>
      </c>
      <c r="T2836" s="5">
        <f>IF($H2836="NO",$N2836, _xludf.NA())</f>
        <v>448447</v>
      </c>
    </row>
    <row r="2837" spans="1:20" x14ac:dyDescent="0.3">
      <c r="A2837">
        <v>2836</v>
      </c>
      <c r="B2837" t="s">
        <v>15</v>
      </c>
      <c r="C2837">
        <v>847616</v>
      </c>
      <c r="D2837" t="s">
        <v>10</v>
      </c>
      <c r="E2837" t="s">
        <v>11</v>
      </c>
      <c r="F2837" t="s">
        <v>12</v>
      </c>
      <c r="G2837" t="s">
        <v>13</v>
      </c>
      <c r="H2837" t="s">
        <v>13</v>
      </c>
      <c r="I2837">
        <v>31</v>
      </c>
      <c r="J2837">
        <f>(moras__2[[#This Row],[EDAD]]-AVERAGE(I:I))/ _xlfn.STDEV.P(I:I)</f>
        <v>-0.769795843717061</v>
      </c>
      <c r="K2837" t="str">
        <f>IF(ABS(moras__2[[#This Row],[Z-Score de edad]])&gt;1.96, "Atípico","Normal")</f>
        <v>Normal</v>
      </c>
      <c r="L2837">
        <f>(moras__2[[#This Row],[SALARIO]]-AVERAGE(C:C)) / _xlfn.STDEV.P(C:C)</f>
        <v>0.23440217416352555</v>
      </c>
      <c r="M2837" t="str">
        <f>IF(ABS(moras__2[[#This Row],[Z-Score de salario]])&gt;1.96, "Atípico", "Normal")</f>
        <v>Normal</v>
      </c>
      <c r="N2837" s="5">
        <f t="shared" si="132"/>
        <v>847616</v>
      </c>
      <c r="O2837" s="5">
        <f t="shared" si="133"/>
        <v>31</v>
      </c>
      <c r="P2837" s="5" t="str">
        <f t="shared" si="134"/>
        <v>ASALARIADO</v>
      </c>
      <c r="Q2837" s="5" t="e">
        <f ca="1">IF($H2837="SI", $O2837, _xludf.NA())</f>
        <v>#NAME?</v>
      </c>
      <c r="R2837" s="5">
        <f>IF($H2837="NO",$O2837, _xludf.NA())</f>
        <v>31</v>
      </c>
      <c r="S2837" s="5" t="e">
        <f ca="1">IF($H2837="SI",$N2837, _xludf.NA())</f>
        <v>#NAME?</v>
      </c>
      <c r="T2837" s="5">
        <f>IF($H2837="NO",$N2837, _xludf.NA())</f>
        <v>847616</v>
      </c>
    </row>
    <row r="2838" spans="1:20" x14ac:dyDescent="0.3">
      <c r="A2838">
        <v>2837</v>
      </c>
      <c r="B2838" t="s">
        <v>9</v>
      </c>
      <c r="C2838">
        <v>300056</v>
      </c>
      <c r="D2838" t="s">
        <v>14</v>
      </c>
      <c r="E2838" t="s">
        <v>11</v>
      </c>
      <c r="F2838" t="s">
        <v>12</v>
      </c>
      <c r="G2838" t="s">
        <v>13</v>
      </c>
      <c r="H2838" t="s">
        <v>13</v>
      </c>
      <c r="I2838">
        <v>61</v>
      </c>
      <c r="J2838">
        <f>(moras__2[[#This Row],[EDAD]]-AVERAGE(I:I))/ _xlfn.STDEV.P(I:I)</f>
        <v>1.3476759435015044</v>
      </c>
      <c r="K2838" t="str">
        <f>IF(ABS(moras__2[[#This Row],[Z-Score de edad]])&gt;1.96, "Atípico","Normal")</f>
        <v>Normal</v>
      </c>
      <c r="L2838">
        <f>(moras__2[[#This Row],[SALARIO]]-AVERAGE(C:C)) / _xlfn.STDEV.P(C:C)</f>
        <v>-0.44082984098532885</v>
      </c>
      <c r="M2838" t="str">
        <f>IF(ABS(moras__2[[#This Row],[Z-Score de salario]])&gt;1.96, "Atípico", "Normal")</f>
        <v>Normal</v>
      </c>
      <c r="N2838" s="5">
        <f t="shared" si="132"/>
        <v>300056</v>
      </c>
      <c r="O2838" s="5">
        <f t="shared" si="133"/>
        <v>61</v>
      </c>
      <c r="P2838" s="5" t="str">
        <f t="shared" si="134"/>
        <v>PENSIONADOS EN SU PROPIO SISTEMA</v>
      </c>
      <c r="Q2838" s="5" t="e">
        <f ca="1">IF($H2838="SI", $O2838, _xludf.NA())</f>
        <v>#NAME?</v>
      </c>
      <c r="R2838" s="5">
        <f>IF($H2838="NO",$O2838, _xludf.NA())</f>
        <v>61</v>
      </c>
      <c r="S2838" s="5" t="e">
        <f ca="1">IF($H2838="SI",$N2838, _xludf.NA())</f>
        <v>#NAME?</v>
      </c>
      <c r="T2838" s="5">
        <f>IF($H2838="NO",$N2838, _xludf.NA())</f>
        <v>300056</v>
      </c>
    </row>
    <row r="2839" spans="1:20" x14ac:dyDescent="0.3">
      <c r="A2839">
        <v>2838</v>
      </c>
      <c r="B2839" t="s">
        <v>15</v>
      </c>
      <c r="C2839">
        <v>278030</v>
      </c>
      <c r="D2839" t="s">
        <v>19</v>
      </c>
      <c r="E2839" t="s">
        <v>16</v>
      </c>
      <c r="F2839" t="s">
        <v>12</v>
      </c>
      <c r="G2839" t="s">
        <v>13</v>
      </c>
      <c r="H2839" t="s">
        <v>13</v>
      </c>
      <c r="I2839">
        <v>23</v>
      </c>
      <c r="J2839">
        <f>(moras__2[[#This Row],[EDAD]]-AVERAGE(I:I))/ _xlfn.STDEV.P(I:I)</f>
        <v>-1.334454986975345</v>
      </c>
      <c r="K2839" t="str">
        <f>IF(ABS(moras__2[[#This Row],[Z-Score de edad]])&gt;1.96, "Atípico","Normal")</f>
        <v>Normal</v>
      </c>
      <c r="L2839">
        <f>(moras__2[[#This Row],[SALARIO]]-AVERAGE(C:C)) / _xlfn.STDEV.P(C:C)</f>
        <v>-0.46799154082766331</v>
      </c>
      <c r="M2839" t="str">
        <f>IF(ABS(moras__2[[#This Row],[Z-Score de salario]])&gt;1.96, "Atípico", "Normal")</f>
        <v>Normal</v>
      </c>
      <c r="N2839" s="5">
        <f t="shared" si="132"/>
        <v>278030</v>
      </c>
      <c r="O2839" s="5">
        <f t="shared" si="133"/>
        <v>23</v>
      </c>
      <c r="P2839" s="5" t="str">
        <f t="shared" si="134"/>
        <v>CONVENIOS ESPECIALES DE TRABAJADORES INDEPENDIENTES</v>
      </c>
      <c r="Q2839" s="5" t="e">
        <f ca="1">IF($H2839="SI", $O2839, _xludf.NA())</f>
        <v>#NAME?</v>
      </c>
      <c r="R2839" s="5">
        <f>IF($H2839="NO",$O2839, _xludf.NA())</f>
        <v>23</v>
      </c>
      <c r="S2839" s="5" t="e">
        <f ca="1">IF($H2839="SI",$N2839, _xludf.NA())</f>
        <v>#NAME?</v>
      </c>
      <c r="T2839" s="5">
        <f>IF($H2839="NO",$N2839, _xludf.NA())</f>
        <v>278030</v>
      </c>
    </row>
    <row r="2840" spans="1:20" x14ac:dyDescent="0.3">
      <c r="A2840">
        <v>2839</v>
      </c>
      <c r="B2840" t="s">
        <v>9</v>
      </c>
      <c r="C2840">
        <v>956230</v>
      </c>
      <c r="D2840" t="s">
        <v>10</v>
      </c>
      <c r="E2840" t="s">
        <v>11</v>
      </c>
      <c r="F2840" t="s">
        <v>12</v>
      </c>
      <c r="G2840" t="s">
        <v>13</v>
      </c>
      <c r="H2840" t="s">
        <v>12</v>
      </c>
      <c r="I2840">
        <v>60</v>
      </c>
      <c r="J2840">
        <f>(moras__2[[#This Row],[EDAD]]-AVERAGE(I:I))/ _xlfn.STDEV.P(I:I)</f>
        <v>1.2770935505942189</v>
      </c>
      <c r="K2840" t="str">
        <f>IF(ABS(moras__2[[#This Row],[Z-Score de edad]])&gt;1.96, "Atípico","Normal")</f>
        <v>Normal</v>
      </c>
      <c r="L2840">
        <f>(moras__2[[#This Row],[SALARIO]]-AVERAGE(C:C)) / _xlfn.STDEV.P(C:C)</f>
        <v>0.36834119471538773</v>
      </c>
      <c r="M2840" t="str">
        <f>IF(ABS(moras__2[[#This Row],[Z-Score de salario]])&gt;1.96, "Atípico", "Normal")</f>
        <v>Normal</v>
      </c>
      <c r="N2840" s="5">
        <f t="shared" si="132"/>
        <v>956230</v>
      </c>
      <c r="O2840" s="5">
        <f t="shared" si="133"/>
        <v>60</v>
      </c>
      <c r="P2840" s="5" t="str">
        <f t="shared" si="134"/>
        <v>ASALARIADO</v>
      </c>
      <c r="Q2840" s="5">
        <f>IF($H2840="SI", $O2840, _xludf.NA())</f>
        <v>60</v>
      </c>
      <c r="R2840" s="5" t="e">
        <f ca="1">IF($H2840="NO",$O2840, _xludf.NA())</f>
        <v>#NAME?</v>
      </c>
      <c r="S2840" s="5">
        <f>IF($H2840="SI",$N2840, _xludf.NA())</f>
        <v>956230</v>
      </c>
      <c r="T2840" s="5" t="e">
        <f ca="1">IF($H2840="NO",$N2840, _xludf.NA())</f>
        <v>#NAME?</v>
      </c>
    </row>
    <row r="2841" spans="1:20" x14ac:dyDescent="0.3">
      <c r="A2841">
        <v>2840</v>
      </c>
      <c r="B2841" t="s">
        <v>15</v>
      </c>
      <c r="C2841">
        <v>410738.26</v>
      </c>
      <c r="D2841" t="s">
        <v>10</v>
      </c>
      <c r="E2841" t="s">
        <v>16</v>
      </c>
      <c r="F2841" t="s">
        <v>12</v>
      </c>
      <c r="G2841" t="s">
        <v>13</v>
      </c>
      <c r="H2841" t="s">
        <v>13</v>
      </c>
      <c r="I2841">
        <v>30</v>
      </c>
      <c r="J2841">
        <f>(moras__2[[#This Row],[EDAD]]-AVERAGE(I:I))/ _xlfn.STDEV.P(I:I)</f>
        <v>-0.84037823662434652</v>
      </c>
      <c r="K2841" t="str">
        <f>IF(ABS(moras__2[[#This Row],[Z-Score de edad]])&gt;1.96, "Atípico","Normal")</f>
        <v>Normal</v>
      </c>
      <c r="L2841">
        <f>(moras__2[[#This Row],[SALARIO]]-AVERAGE(C:C)) / _xlfn.STDEV.P(C:C)</f>
        <v>-0.30434031388139604</v>
      </c>
      <c r="M2841" t="str">
        <f>IF(ABS(moras__2[[#This Row],[Z-Score de salario]])&gt;1.96, "Atípico", "Normal")</f>
        <v>Normal</v>
      </c>
      <c r="N2841" s="5">
        <f t="shared" si="132"/>
        <v>410738.26</v>
      </c>
      <c r="O2841" s="5">
        <f t="shared" si="133"/>
        <v>30</v>
      </c>
      <c r="P2841" s="5" t="str">
        <f t="shared" si="134"/>
        <v>ASALARIADO</v>
      </c>
      <c r="Q2841" s="5" t="e">
        <f ca="1">IF($H2841="SI", $O2841, _xludf.NA())</f>
        <v>#NAME?</v>
      </c>
      <c r="R2841" s="5">
        <f>IF($H2841="NO",$O2841, _xludf.NA())</f>
        <v>30</v>
      </c>
      <c r="S2841" s="5" t="e">
        <f ca="1">IF($H2841="SI",$N2841, _xludf.NA())</f>
        <v>#NAME?</v>
      </c>
      <c r="T2841" s="5">
        <f>IF($H2841="NO",$N2841, _xludf.NA())</f>
        <v>410738.26</v>
      </c>
    </row>
    <row r="2842" spans="1:20" x14ac:dyDescent="0.3">
      <c r="A2842">
        <v>2841</v>
      </c>
      <c r="B2842" t="s">
        <v>9</v>
      </c>
      <c r="C2842">
        <v>451015</v>
      </c>
      <c r="D2842" t="s">
        <v>10</v>
      </c>
      <c r="E2842" t="s">
        <v>16</v>
      </c>
      <c r="F2842" t="s">
        <v>12</v>
      </c>
      <c r="G2842" t="s">
        <v>13</v>
      </c>
      <c r="H2842" t="s">
        <v>13</v>
      </c>
      <c r="I2842">
        <v>28</v>
      </c>
      <c r="J2842">
        <f>(moras__2[[#This Row],[EDAD]]-AVERAGE(I:I))/ _xlfn.STDEV.P(I:I)</f>
        <v>-0.98154302243891756</v>
      </c>
      <c r="K2842" t="str">
        <f>IF(ABS(moras__2[[#This Row],[Z-Score de edad]])&gt;1.96, "Atípico","Normal")</f>
        <v>Normal</v>
      </c>
      <c r="L2842">
        <f>(moras__2[[#This Row],[SALARIO]]-AVERAGE(C:C)) / _xlfn.STDEV.P(C:C)</f>
        <v>-0.25467243398909845</v>
      </c>
      <c r="M2842" t="str">
        <f>IF(ABS(moras__2[[#This Row],[Z-Score de salario]])&gt;1.96, "Atípico", "Normal")</f>
        <v>Normal</v>
      </c>
      <c r="N2842" s="5">
        <f t="shared" si="132"/>
        <v>451015</v>
      </c>
      <c r="O2842" s="5">
        <f t="shared" si="133"/>
        <v>28</v>
      </c>
      <c r="P2842" s="5" t="str">
        <f t="shared" si="134"/>
        <v>ASALARIADO</v>
      </c>
      <c r="Q2842" s="5" t="e">
        <f ca="1">IF($H2842="SI", $O2842, _xludf.NA())</f>
        <v>#NAME?</v>
      </c>
      <c r="R2842" s="5">
        <f>IF($H2842="NO",$O2842, _xludf.NA())</f>
        <v>28</v>
      </c>
      <c r="S2842" s="5" t="e">
        <f ca="1">IF($H2842="SI",$N2842, _xludf.NA())</f>
        <v>#NAME?</v>
      </c>
      <c r="T2842" s="5">
        <f>IF($H2842="NO",$N2842, _xludf.NA())</f>
        <v>451015</v>
      </c>
    </row>
    <row r="2843" spans="1:20" x14ac:dyDescent="0.3">
      <c r="A2843">
        <v>2842</v>
      </c>
      <c r="B2843" t="s">
        <v>9</v>
      </c>
      <c r="C2843">
        <v>370000</v>
      </c>
      <c r="D2843" t="s">
        <v>10</v>
      </c>
      <c r="E2843" t="s">
        <v>16</v>
      </c>
      <c r="F2843" t="s">
        <v>12</v>
      </c>
      <c r="G2843" t="s">
        <v>13</v>
      </c>
      <c r="H2843" t="s">
        <v>13</v>
      </c>
      <c r="I2843">
        <v>45</v>
      </c>
      <c r="J2843">
        <f>(moras__2[[#This Row],[EDAD]]-AVERAGE(I:I))/ _xlfn.STDEV.P(I:I)</f>
        <v>0.2183576569849362</v>
      </c>
      <c r="K2843" t="str">
        <f>IF(ABS(moras__2[[#This Row],[Z-Score de edad]])&gt;1.96, "Atípico","Normal")</f>
        <v>Normal</v>
      </c>
      <c r="L2843">
        <f>(moras__2[[#This Row],[SALARIO]]-AVERAGE(C:C)) / _xlfn.STDEV.P(C:C)</f>
        <v>-0.35457732424274085</v>
      </c>
      <c r="M2843" t="str">
        <f>IF(ABS(moras__2[[#This Row],[Z-Score de salario]])&gt;1.96, "Atípico", "Normal")</f>
        <v>Normal</v>
      </c>
      <c r="N2843" s="5">
        <f t="shared" si="132"/>
        <v>370000</v>
      </c>
      <c r="O2843" s="5">
        <f t="shared" si="133"/>
        <v>45</v>
      </c>
      <c r="P2843" s="5" t="str">
        <f t="shared" si="134"/>
        <v>ASALARIADO</v>
      </c>
      <c r="Q2843" s="5" t="e">
        <f ca="1">IF($H2843="SI", $O2843, _xludf.NA())</f>
        <v>#NAME?</v>
      </c>
      <c r="R2843" s="5">
        <f>IF($H2843="NO",$O2843, _xludf.NA())</f>
        <v>45</v>
      </c>
      <c r="S2843" s="5" t="e">
        <f ca="1">IF($H2843="SI",$N2843, _xludf.NA())</f>
        <v>#NAME?</v>
      </c>
      <c r="T2843" s="5">
        <f>IF($H2843="NO",$N2843, _xludf.NA())</f>
        <v>370000</v>
      </c>
    </row>
    <row r="2844" spans="1:20" x14ac:dyDescent="0.3">
      <c r="A2844">
        <v>2843</v>
      </c>
      <c r="B2844" t="s">
        <v>15</v>
      </c>
      <c r="C2844">
        <v>297046</v>
      </c>
      <c r="D2844" t="s">
        <v>17</v>
      </c>
      <c r="E2844" t="s">
        <v>16</v>
      </c>
      <c r="F2844" t="s">
        <v>13</v>
      </c>
      <c r="G2844" t="s">
        <v>13</v>
      </c>
      <c r="H2844" t="s">
        <v>12</v>
      </c>
      <c r="I2844">
        <v>19</v>
      </c>
      <c r="J2844">
        <f>(moras__2[[#This Row],[EDAD]]-AVERAGE(I:I))/ _xlfn.STDEV.P(I:I)</f>
        <v>-1.6167845586044871</v>
      </c>
      <c r="K2844" t="str">
        <f>IF(ABS(moras__2[[#This Row],[Z-Score de edad]])&gt;1.96, "Atípico","Normal")</f>
        <v>Normal</v>
      </c>
      <c r="L2844">
        <f>(moras__2[[#This Row],[SALARIO]]-AVERAGE(C:C)) / _xlfn.STDEV.P(C:C)</f>
        <v>-0.44454166866740574</v>
      </c>
      <c r="M2844" t="str">
        <f>IF(ABS(moras__2[[#This Row],[Z-Score de salario]])&gt;1.96, "Atípico", "Normal")</f>
        <v>Normal</v>
      </c>
      <c r="N2844" s="5">
        <f t="shared" si="132"/>
        <v>297046</v>
      </c>
      <c r="O2844" s="5">
        <f t="shared" si="133"/>
        <v>19</v>
      </c>
      <c r="P2844" s="5" t="str">
        <f t="shared" si="134"/>
        <v>ASEGURADO VOLUNTARIO</v>
      </c>
      <c r="Q2844" s="5">
        <f>IF($H2844="SI", $O2844, _xludf.NA())</f>
        <v>19</v>
      </c>
      <c r="R2844" s="5" t="e">
        <f ca="1">IF($H2844="NO",$O2844, _xludf.NA())</f>
        <v>#NAME?</v>
      </c>
      <c r="S2844" s="5">
        <f>IF($H2844="SI",$N2844, _xludf.NA())</f>
        <v>297046</v>
      </c>
      <c r="T2844" s="5" t="e">
        <f ca="1">IF($H2844="NO",$N2844, _xludf.NA())</f>
        <v>#NAME?</v>
      </c>
    </row>
    <row r="2845" spans="1:20" x14ac:dyDescent="0.3">
      <c r="A2845">
        <v>2844</v>
      </c>
      <c r="B2845" t="s">
        <v>9</v>
      </c>
      <c r="C2845">
        <v>519483.5</v>
      </c>
      <c r="D2845" t="s">
        <v>10</v>
      </c>
      <c r="E2845" t="s">
        <v>16</v>
      </c>
      <c r="F2845" t="s">
        <v>12</v>
      </c>
      <c r="G2845" t="s">
        <v>12</v>
      </c>
      <c r="H2845" t="s">
        <v>12</v>
      </c>
      <c r="I2845">
        <v>37</v>
      </c>
      <c r="J2845">
        <f>(moras__2[[#This Row],[EDAD]]-AVERAGE(I:I))/ _xlfn.STDEV.P(I:I)</f>
        <v>-0.34630148627334789</v>
      </c>
      <c r="K2845" t="str">
        <f>IF(ABS(moras__2[[#This Row],[Z-Score de edad]])&gt;1.96, "Atípico","Normal")</f>
        <v>Normal</v>
      </c>
      <c r="L2845">
        <f>(moras__2[[#This Row],[SALARIO]]-AVERAGE(C:C)) / _xlfn.STDEV.P(C:C)</f>
        <v>-0.1702394527099339</v>
      </c>
      <c r="M2845" t="str">
        <f>IF(ABS(moras__2[[#This Row],[Z-Score de salario]])&gt;1.96, "Atípico", "Normal")</f>
        <v>Normal</v>
      </c>
      <c r="N2845" s="5">
        <f t="shared" si="132"/>
        <v>519483.5</v>
      </c>
      <c r="O2845" s="5">
        <f t="shared" si="133"/>
        <v>37</v>
      </c>
      <c r="P2845" s="5" t="str">
        <f t="shared" si="134"/>
        <v>ASALARIADO</v>
      </c>
      <c r="Q2845" s="5">
        <f>IF($H2845="SI", $O2845, _xludf.NA())</f>
        <v>37</v>
      </c>
      <c r="R2845" s="5" t="e">
        <f ca="1">IF($H2845="NO",$O2845, _xludf.NA())</f>
        <v>#NAME?</v>
      </c>
      <c r="S2845" s="5">
        <f>IF($H2845="SI",$N2845, _xludf.NA())</f>
        <v>519483.5</v>
      </c>
      <c r="T2845" s="5" t="e">
        <f ca="1">IF($H2845="NO",$N2845, _xludf.NA())</f>
        <v>#NAME?</v>
      </c>
    </row>
    <row r="2846" spans="1:20" x14ac:dyDescent="0.3">
      <c r="A2846">
        <v>2845</v>
      </c>
      <c r="B2846" t="s">
        <v>15</v>
      </c>
      <c r="C2846">
        <v>2216750.36</v>
      </c>
      <c r="D2846" t="s">
        <v>10</v>
      </c>
      <c r="E2846" t="s">
        <v>16</v>
      </c>
      <c r="F2846" t="s">
        <v>12</v>
      </c>
      <c r="G2846" t="s">
        <v>12</v>
      </c>
      <c r="H2846" t="s">
        <v>13</v>
      </c>
      <c r="I2846">
        <v>30</v>
      </c>
      <c r="J2846">
        <f>(moras__2[[#This Row],[EDAD]]-AVERAGE(I:I))/ _xlfn.STDEV.P(I:I)</f>
        <v>-0.84037823662434652</v>
      </c>
      <c r="K2846" t="str">
        <f>IF(ABS(moras__2[[#This Row],[Z-Score de edad]])&gt;1.96, "Atípico","Normal")</f>
        <v>Normal</v>
      </c>
      <c r="L2846">
        <f>(moras__2[[#This Row],[SALARIO]]-AVERAGE(C:C)) / _xlfn.STDEV.P(C:C)</f>
        <v>1.9227712166654194</v>
      </c>
      <c r="M2846" t="str">
        <f>IF(ABS(moras__2[[#This Row],[Z-Score de salario]])&gt;1.96, "Atípico", "Normal")</f>
        <v>Normal</v>
      </c>
      <c r="N2846" s="5">
        <f t="shared" si="132"/>
        <v>2216750.36</v>
      </c>
      <c r="O2846" s="5">
        <f t="shared" si="133"/>
        <v>30</v>
      </c>
      <c r="P2846" s="5" t="str">
        <f t="shared" si="134"/>
        <v>ASALARIADO</v>
      </c>
      <c r="Q2846" s="5" t="e">
        <f ca="1">IF($H2846="SI", $O2846, _xludf.NA())</f>
        <v>#NAME?</v>
      </c>
      <c r="R2846" s="5">
        <f>IF($H2846="NO",$O2846, _xludf.NA())</f>
        <v>30</v>
      </c>
      <c r="S2846" s="5" t="e">
        <f ca="1">IF($H2846="SI",$N2846, _xludf.NA())</f>
        <v>#NAME?</v>
      </c>
      <c r="T2846" s="5">
        <f>IF($H2846="NO",$N2846, _xludf.NA())</f>
        <v>2216750.36</v>
      </c>
    </row>
    <row r="2847" spans="1:20" x14ac:dyDescent="0.3">
      <c r="A2847">
        <v>2846</v>
      </c>
      <c r="B2847" t="s">
        <v>9</v>
      </c>
      <c r="C2847">
        <v>241999</v>
      </c>
      <c r="D2847" t="s">
        <v>10</v>
      </c>
      <c r="E2847" t="s">
        <v>16</v>
      </c>
      <c r="F2847" t="s">
        <v>12</v>
      </c>
      <c r="G2847" t="s">
        <v>13</v>
      </c>
      <c r="H2847" t="s">
        <v>12</v>
      </c>
      <c r="I2847">
        <v>45</v>
      </c>
      <c r="J2847">
        <f>(moras__2[[#This Row],[EDAD]]-AVERAGE(I:I))/ _xlfn.STDEV.P(I:I)</f>
        <v>0.2183576569849362</v>
      </c>
      <c r="K2847" t="str">
        <f>IF(ABS(moras__2[[#This Row],[Z-Score de edad]])&gt;1.96, "Atípico","Normal")</f>
        <v>Normal</v>
      </c>
      <c r="L2847">
        <f>(moras__2[[#This Row],[SALARIO]]-AVERAGE(C:C)) / _xlfn.STDEV.P(C:C)</f>
        <v>-0.51242372129707003</v>
      </c>
      <c r="M2847" t="str">
        <f>IF(ABS(moras__2[[#This Row],[Z-Score de salario]])&gt;1.96, "Atípico", "Normal")</f>
        <v>Normal</v>
      </c>
      <c r="N2847" s="5">
        <f t="shared" si="132"/>
        <v>241999</v>
      </c>
      <c r="O2847" s="5">
        <f t="shared" si="133"/>
        <v>45</v>
      </c>
      <c r="P2847" s="5" t="str">
        <f t="shared" si="134"/>
        <v>ASALARIADO</v>
      </c>
      <c r="Q2847" s="5">
        <f>IF($H2847="SI", $O2847, _xludf.NA())</f>
        <v>45</v>
      </c>
      <c r="R2847" s="5" t="e">
        <f ca="1">IF($H2847="NO",$O2847, _xludf.NA())</f>
        <v>#NAME?</v>
      </c>
      <c r="S2847" s="5">
        <f>IF($H2847="SI",$N2847, _xludf.NA())</f>
        <v>241999</v>
      </c>
      <c r="T2847" s="5" t="e">
        <f ca="1">IF($H2847="NO",$N2847, _xludf.NA())</f>
        <v>#NAME?</v>
      </c>
    </row>
    <row r="2848" spans="1:20" x14ac:dyDescent="0.3">
      <c r="A2848">
        <v>2847</v>
      </c>
      <c r="B2848" t="s">
        <v>15</v>
      </c>
      <c r="C2848">
        <v>300018</v>
      </c>
      <c r="D2848" t="s">
        <v>17</v>
      </c>
      <c r="E2848" t="s">
        <v>16</v>
      </c>
      <c r="F2848" t="s">
        <v>12</v>
      </c>
      <c r="G2848" t="s">
        <v>13</v>
      </c>
      <c r="H2848" t="s">
        <v>13</v>
      </c>
      <c r="I2848">
        <v>59</v>
      </c>
      <c r="J2848">
        <f>(moras__2[[#This Row],[EDAD]]-AVERAGE(I:I))/ _xlfn.STDEV.P(I:I)</f>
        <v>1.2065111576869334</v>
      </c>
      <c r="K2848" t="str">
        <f>IF(ABS(moras__2[[#This Row],[Z-Score de edad]])&gt;1.96, "Atípico","Normal")</f>
        <v>Normal</v>
      </c>
      <c r="L2848">
        <f>(moras__2[[#This Row],[SALARIO]]-AVERAGE(C:C)) / _xlfn.STDEV.P(C:C)</f>
        <v>-0.44087670126835837</v>
      </c>
      <c r="M2848" t="str">
        <f>IF(ABS(moras__2[[#This Row],[Z-Score de salario]])&gt;1.96, "Atípico", "Normal")</f>
        <v>Normal</v>
      </c>
      <c r="N2848" s="5">
        <f t="shared" si="132"/>
        <v>300018</v>
      </c>
      <c r="O2848" s="5">
        <f t="shared" si="133"/>
        <v>59</v>
      </c>
      <c r="P2848" s="5" t="str">
        <f t="shared" si="134"/>
        <v>ASEGURADO VOLUNTARIO</v>
      </c>
      <c r="Q2848" s="5" t="e">
        <f ca="1">IF($H2848="SI", $O2848, _xludf.NA())</f>
        <v>#NAME?</v>
      </c>
      <c r="R2848" s="5">
        <f>IF($H2848="NO",$O2848, _xludf.NA())</f>
        <v>59</v>
      </c>
      <c r="S2848" s="5" t="e">
        <f ca="1">IF($H2848="SI",$N2848, _xludf.NA())</f>
        <v>#NAME?</v>
      </c>
      <c r="T2848" s="5">
        <f>IF($H2848="NO",$N2848, _xludf.NA())</f>
        <v>300018</v>
      </c>
    </row>
    <row r="2849" spans="1:20" x14ac:dyDescent="0.3">
      <c r="A2849">
        <v>2848</v>
      </c>
      <c r="B2849" t="s">
        <v>9</v>
      </c>
      <c r="C2849">
        <v>309288</v>
      </c>
      <c r="D2849" t="s">
        <v>10</v>
      </c>
      <c r="E2849" t="s">
        <v>16</v>
      </c>
      <c r="F2849" t="s">
        <v>12</v>
      </c>
      <c r="G2849" t="s">
        <v>13</v>
      </c>
      <c r="H2849" t="s">
        <v>13</v>
      </c>
      <c r="I2849">
        <v>39</v>
      </c>
      <c r="J2849">
        <f>(moras__2[[#This Row],[EDAD]]-AVERAGE(I:I))/ _xlfn.STDEV.P(I:I)</f>
        <v>-0.20513670045877688</v>
      </c>
      <c r="K2849" t="str">
        <f>IF(ABS(moras__2[[#This Row],[Z-Score de edad]])&gt;1.96, "Atípico","Normal")</f>
        <v>Normal</v>
      </c>
      <c r="L2849">
        <f>(moras__2[[#This Row],[SALARIO]]-AVERAGE(C:C)) / _xlfn.STDEV.P(C:C)</f>
        <v>-0.42944525853983567</v>
      </c>
      <c r="M2849" t="str">
        <f>IF(ABS(moras__2[[#This Row],[Z-Score de salario]])&gt;1.96, "Atípico", "Normal")</f>
        <v>Normal</v>
      </c>
      <c r="N2849" s="5">
        <f t="shared" si="132"/>
        <v>309288</v>
      </c>
      <c r="O2849" s="5">
        <f t="shared" si="133"/>
        <v>39</v>
      </c>
      <c r="P2849" s="5" t="str">
        <f t="shared" si="134"/>
        <v>ASALARIADO</v>
      </c>
      <c r="Q2849" s="5" t="e">
        <f ca="1">IF($H2849="SI", $O2849, _xludf.NA())</f>
        <v>#NAME?</v>
      </c>
      <c r="R2849" s="5">
        <f>IF($H2849="NO",$O2849, _xludf.NA())</f>
        <v>39</v>
      </c>
      <c r="S2849" s="5" t="e">
        <f ca="1">IF($H2849="SI",$N2849, _xludf.NA())</f>
        <v>#NAME?</v>
      </c>
      <c r="T2849" s="5">
        <f>IF($H2849="NO",$N2849, _xludf.NA())</f>
        <v>309288</v>
      </c>
    </row>
    <row r="2850" spans="1:20" x14ac:dyDescent="0.3">
      <c r="A2850">
        <v>2849</v>
      </c>
      <c r="B2850" t="s">
        <v>15</v>
      </c>
      <c r="C2850">
        <v>250750</v>
      </c>
      <c r="D2850" t="s">
        <v>10</v>
      </c>
      <c r="E2850" t="s">
        <v>16</v>
      </c>
      <c r="F2850" t="s">
        <v>12</v>
      </c>
      <c r="G2850" t="s">
        <v>13</v>
      </c>
      <c r="H2850" t="s">
        <v>13</v>
      </c>
      <c r="I2850">
        <v>31</v>
      </c>
      <c r="J2850">
        <f>(moras__2[[#This Row],[EDAD]]-AVERAGE(I:I))/ _xlfn.STDEV.P(I:I)</f>
        <v>-0.769795843717061</v>
      </c>
      <c r="K2850" t="str">
        <f>IF(ABS(moras__2[[#This Row],[Z-Score de edad]])&gt;1.96, "Atípico","Normal")</f>
        <v>Normal</v>
      </c>
      <c r="L2850">
        <f>(moras__2[[#This Row],[SALARIO]]-AVERAGE(C:C)) / _xlfn.STDEV.P(C:C)</f>
        <v>-0.50163229138150356</v>
      </c>
      <c r="M2850" t="str">
        <f>IF(ABS(moras__2[[#This Row],[Z-Score de salario]])&gt;1.96, "Atípico", "Normal")</f>
        <v>Normal</v>
      </c>
      <c r="N2850" s="5">
        <f t="shared" si="132"/>
        <v>250750</v>
      </c>
      <c r="O2850" s="5">
        <f t="shared" si="133"/>
        <v>31</v>
      </c>
      <c r="P2850" s="5" t="str">
        <f t="shared" si="134"/>
        <v>ASALARIADO</v>
      </c>
      <c r="Q2850" s="5" t="e">
        <f ca="1">IF($H2850="SI", $O2850, _xludf.NA())</f>
        <v>#NAME?</v>
      </c>
      <c r="R2850" s="5">
        <f>IF($H2850="NO",$O2850, _xludf.NA())</f>
        <v>31</v>
      </c>
      <c r="S2850" s="5" t="e">
        <f ca="1">IF($H2850="SI",$N2850, _xludf.NA())</f>
        <v>#NAME?</v>
      </c>
      <c r="T2850" s="5">
        <f>IF($H2850="NO",$N2850, _xludf.NA())</f>
        <v>250750</v>
      </c>
    </row>
    <row r="2851" spans="1:20" x14ac:dyDescent="0.3">
      <c r="A2851">
        <v>2850</v>
      </c>
      <c r="B2851" t="s">
        <v>15</v>
      </c>
      <c r="C2851">
        <v>155636</v>
      </c>
      <c r="D2851" t="s">
        <v>10</v>
      </c>
      <c r="E2851" t="s">
        <v>16</v>
      </c>
      <c r="F2851" t="s">
        <v>12</v>
      </c>
      <c r="G2851" t="s">
        <v>13</v>
      </c>
      <c r="H2851" t="s">
        <v>13</v>
      </c>
      <c r="I2851">
        <v>61</v>
      </c>
      <c r="J2851">
        <f>(moras__2[[#This Row],[EDAD]]-AVERAGE(I:I))/ _xlfn.STDEV.P(I:I)</f>
        <v>1.3476759435015044</v>
      </c>
      <c r="K2851" t="str">
        <f>IF(ABS(moras__2[[#This Row],[Z-Score de edad]])&gt;1.96, "Atípico","Normal")</f>
        <v>Normal</v>
      </c>
      <c r="L2851">
        <f>(moras__2[[#This Row],[SALARIO]]-AVERAGE(C:C)) / _xlfn.STDEV.P(C:C)</f>
        <v>-0.61892357980444923</v>
      </c>
      <c r="M2851" t="str">
        <f>IF(ABS(moras__2[[#This Row],[Z-Score de salario]])&gt;1.96, "Atípico", "Normal")</f>
        <v>Normal</v>
      </c>
      <c r="N2851" s="5">
        <f t="shared" si="132"/>
        <v>155636</v>
      </c>
      <c r="O2851" s="5">
        <f t="shared" si="133"/>
        <v>61</v>
      </c>
      <c r="P2851" s="5" t="str">
        <f t="shared" si="134"/>
        <v>ASALARIADO</v>
      </c>
      <c r="Q2851" s="5" t="e">
        <f ca="1">IF($H2851="SI", $O2851, _xludf.NA())</f>
        <v>#NAME?</v>
      </c>
      <c r="R2851" s="5">
        <f>IF($H2851="NO",$O2851, _xludf.NA())</f>
        <v>61</v>
      </c>
      <c r="S2851" s="5" t="e">
        <f ca="1">IF($H2851="SI",$N2851, _xludf.NA())</f>
        <v>#NAME?</v>
      </c>
      <c r="T2851" s="5">
        <f>IF($H2851="NO",$N2851, _xludf.NA())</f>
        <v>155636</v>
      </c>
    </row>
    <row r="2852" spans="1:20" x14ac:dyDescent="0.3">
      <c r="A2852">
        <v>2851</v>
      </c>
      <c r="B2852" t="s">
        <v>9</v>
      </c>
      <c r="C2852">
        <v>617586</v>
      </c>
      <c r="D2852" t="s">
        <v>10</v>
      </c>
      <c r="E2852" t="s">
        <v>16</v>
      </c>
      <c r="F2852" t="s">
        <v>12</v>
      </c>
      <c r="G2852" t="s">
        <v>13</v>
      </c>
      <c r="H2852" t="s">
        <v>12</v>
      </c>
      <c r="I2852">
        <v>36</v>
      </c>
      <c r="J2852">
        <f>(moras__2[[#This Row],[EDAD]]-AVERAGE(I:I))/ _xlfn.STDEV.P(I:I)</f>
        <v>-0.41688387918063341</v>
      </c>
      <c r="K2852" t="str">
        <f>IF(ABS(moras__2[[#This Row],[Z-Score de edad]])&gt;1.96, "Atípico","Normal")</f>
        <v>Normal</v>
      </c>
      <c r="L2852">
        <f>(moras__2[[#This Row],[SALARIO]]-AVERAGE(C:C)) / _xlfn.STDEV.P(C:C)</f>
        <v>-4.9262849659783253E-2</v>
      </c>
      <c r="M2852" t="str">
        <f>IF(ABS(moras__2[[#This Row],[Z-Score de salario]])&gt;1.96, "Atípico", "Normal")</f>
        <v>Normal</v>
      </c>
      <c r="N2852" s="5">
        <f t="shared" si="132"/>
        <v>617586</v>
      </c>
      <c r="O2852" s="5">
        <f t="shared" si="133"/>
        <v>36</v>
      </c>
      <c r="P2852" s="5" t="str">
        <f t="shared" si="134"/>
        <v>ASALARIADO</v>
      </c>
      <c r="Q2852" s="5">
        <f>IF($H2852="SI", $O2852, _xludf.NA())</f>
        <v>36</v>
      </c>
      <c r="R2852" s="5" t="e">
        <f ca="1">IF($H2852="NO",$O2852, _xludf.NA())</f>
        <v>#NAME?</v>
      </c>
      <c r="S2852" s="5">
        <f>IF($H2852="SI",$N2852, _xludf.NA())</f>
        <v>617586</v>
      </c>
      <c r="T2852" s="5" t="e">
        <f ca="1">IF($H2852="NO",$N2852, _xludf.NA())</f>
        <v>#NAME?</v>
      </c>
    </row>
    <row r="2853" spans="1:20" x14ac:dyDescent="0.3">
      <c r="A2853">
        <v>2852</v>
      </c>
      <c r="B2853" t="s">
        <v>9</v>
      </c>
      <c r="C2853">
        <v>450886</v>
      </c>
      <c r="D2853" t="s">
        <v>18</v>
      </c>
      <c r="E2853" t="s">
        <v>16</v>
      </c>
      <c r="F2853" t="s">
        <v>12</v>
      </c>
      <c r="G2853" t="s">
        <v>13</v>
      </c>
      <c r="H2853" t="s">
        <v>13</v>
      </c>
      <c r="I2853">
        <v>49</v>
      </c>
      <c r="J2853">
        <f>(moras__2[[#This Row],[EDAD]]-AVERAGE(I:I))/ _xlfn.STDEV.P(I:I)</f>
        <v>0.50068722861407822</v>
      </c>
      <c r="K2853" t="str">
        <f>IF(ABS(moras__2[[#This Row],[Z-Score de edad]])&gt;1.96, "Atípico","Normal")</f>
        <v>Normal</v>
      </c>
      <c r="L2853">
        <f>(moras__2[[#This Row],[SALARIO]]-AVERAGE(C:C)) / _xlfn.STDEV.P(C:C)</f>
        <v>-0.25483151231833029</v>
      </c>
      <c r="M2853" t="str">
        <f>IF(ABS(moras__2[[#This Row],[Z-Score de salario]])&gt;1.96, "Atípico", "Normal")</f>
        <v>Normal</v>
      </c>
      <c r="N2853" s="5">
        <f t="shared" si="132"/>
        <v>450886</v>
      </c>
      <c r="O2853" s="5">
        <f t="shared" si="133"/>
        <v>49</v>
      </c>
      <c r="P2853" s="5" t="str">
        <f t="shared" si="134"/>
        <v>TRABAJADOR INDEPENDIENTE</v>
      </c>
      <c r="Q2853" s="5" t="e">
        <f ca="1">IF($H2853="SI", $O2853, _xludf.NA())</f>
        <v>#NAME?</v>
      </c>
      <c r="R2853" s="5">
        <f>IF($H2853="NO",$O2853, _xludf.NA())</f>
        <v>49</v>
      </c>
      <c r="S2853" s="5" t="e">
        <f ca="1">IF($H2853="SI",$N2853, _xludf.NA())</f>
        <v>#NAME?</v>
      </c>
      <c r="T2853" s="5">
        <f>IF($H2853="NO",$N2853, _xludf.NA())</f>
        <v>450886</v>
      </c>
    </row>
    <row r="2854" spans="1:20" x14ac:dyDescent="0.3">
      <c r="A2854">
        <v>2853</v>
      </c>
      <c r="B2854" t="s">
        <v>15</v>
      </c>
      <c r="C2854">
        <v>297046</v>
      </c>
      <c r="D2854" t="s">
        <v>17</v>
      </c>
      <c r="E2854" t="s">
        <v>16</v>
      </c>
      <c r="F2854" t="s">
        <v>12</v>
      </c>
      <c r="G2854" t="s">
        <v>13</v>
      </c>
      <c r="H2854" t="s">
        <v>13</v>
      </c>
      <c r="I2854">
        <v>61</v>
      </c>
      <c r="J2854">
        <f>(moras__2[[#This Row],[EDAD]]-AVERAGE(I:I))/ _xlfn.STDEV.P(I:I)</f>
        <v>1.3476759435015044</v>
      </c>
      <c r="K2854" t="str">
        <f>IF(ABS(moras__2[[#This Row],[Z-Score de edad]])&gt;1.96, "Atípico","Normal")</f>
        <v>Normal</v>
      </c>
      <c r="L2854">
        <f>(moras__2[[#This Row],[SALARIO]]-AVERAGE(C:C)) / _xlfn.STDEV.P(C:C)</f>
        <v>-0.44454166866740574</v>
      </c>
      <c r="M2854" t="str">
        <f>IF(ABS(moras__2[[#This Row],[Z-Score de salario]])&gt;1.96, "Atípico", "Normal")</f>
        <v>Normal</v>
      </c>
      <c r="N2854" s="5">
        <f t="shared" si="132"/>
        <v>297046</v>
      </c>
      <c r="O2854" s="5">
        <f t="shared" si="133"/>
        <v>61</v>
      </c>
      <c r="P2854" s="5" t="str">
        <f t="shared" si="134"/>
        <v>ASEGURADO VOLUNTARIO</v>
      </c>
      <c r="Q2854" s="5" t="e">
        <f ca="1">IF($H2854="SI", $O2854, _xludf.NA())</f>
        <v>#NAME?</v>
      </c>
      <c r="R2854" s="5">
        <f>IF($H2854="NO",$O2854, _xludf.NA())</f>
        <v>61</v>
      </c>
      <c r="S2854" s="5" t="e">
        <f ca="1">IF($H2854="SI",$N2854, _xludf.NA())</f>
        <v>#NAME?</v>
      </c>
      <c r="T2854" s="5">
        <f>IF($H2854="NO",$N2854, _xludf.NA())</f>
        <v>297046</v>
      </c>
    </row>
    <row r="2855" spans="1:20" x14ac:dyDescent="0.3">
      <c r="A2855">
        <v>2854</v>
      </c>
      <c r="B2855" t="s">
        <v>9</v>
      </c>
      <c r="C2855">
        <v>446000</v>
      </c>
      <c r="D2855" t="s">
        <v>10</v>
      </c>
      <c r="E2855" t="s">
        <v>16</v>
      </c>
      <c r="F2855" t="s">
        <v>12</v>
      </c>
      <c r="G2855" t="s">
        <v>13</v>
      </c>
      <c r="H2855" t="s">
        <v>13</v>
      </c>
      <c r="I2855">
        <v>28</v>
      </c>
      <c r="J2855">
        <f>(moras__2[[#This Row],[EDAD]]-AVERAGE(I:I))/ _xlfn.STDEV.P(I:I)</f>
        <v>-0.98154302243891756</v>
      </c>
      <c r="K2855" t="str">
        <f>IF(ABS(moras__2[[#This Row],[Z-Score de edad]])&gt;1.96, "Atípico","Normal")</f>
        <v>Normal</v>
      </c>
      <c r="L2855">
        <f>(moras__2[[#This Row],[SALARIO]]-AVERAGE(C:C)) / _xlfn.STDEV.P(C:C)</f>
        <v>-0.26085675818365522</v>
      </c>
      <c r="M2855" t="str">
        <f>IF(ABS(moras__2[[#This Row],[Z-Score de salario]])&gt;1.96, "Atípico", "Normal")</f>
        <v>Normal</v>
      </c>
      <c r="N2855" s="5">
        <f t="shared" si="132"/>
        <v>446000</v>
      </c>
      <c r="O2855" s="5">
        <f t="shared" si="133"/>
        <v>28</v>
      </c>
      <c r="P2855" s="5" t="str">
        <f t="shared" si="134"/>
        <v>ASALARIADO</v>
      </c>
      <c r="Q2855" s="5" t="e">
        <f ca="1">IF($H2855="SI", $O2855, _xludf.NA())</f>
        <v>#NAME?</v>
      </c>
      <c r="R2855" s="5">
        <f>IF($H2855="NO",$O2855, _xludf.NA())</f>
        <v>28</v>
      </c>
      <c r="S2855" s="5" t="e">
        <f ca="1">IF($H2855="SI",$N2855, _xludf.NA())</f>
        <v>#NAME?</v>
      </c>
      <c r="T2855" s="5">
        <f>IF($H2855="NO",$N2855, _xludf.NA())</f>
        <v>446000</v>
      </c>
    </row>
    <row r="2856" spans="1:20" x14ac:dyDescent="0.3">
      <c r="A2856">
        <v>2855</v>
      </c>
      <c r="B2856" t="s">
        <v>9</v>
      </c>
      <c r="C2856">
        <v>509509</v>
      </c>
      <c r="D2856" t="s">
        <v>18</v>
      </c>
      <c r="E2856" t="s">
        <v>16</v>
      </c>
      <c r="F2856" t="s">
        <v>12</v>
      </c>
      <c r="G2856" t="s">
        <v>13</v>
      </c>
      <c r="H2856" t="s">
        <v>12</v>
      </c>
      <c r="I2856">
        <v>37</v>
      </c>
      <c r="J2856">
        <f>(moras__2[[#This Row],[EDAD]]-AVERAGE(I:I))/ _xlfn.STDEV.P(I:I)</f>
        <v>-0.34630148627334789</v>
      </c>
      <c r="K2856" t="str">
        <f>IF(ABS(moras__2[[#This Row],[Z-Score de edad]])&gt;1.96, "Atípico","Normal")</f>
        <v>Normal</v>
      </c>
      <c r="L2856">
        <f>(moras__2[[#This Row],[SALARIO]]-AVERAGE(C:C)) / _xlfn.STDEV.P(C:C)</f>
        <v>-0.18253966042251746</v>
      </c>
      <c r="M2856" t="str">
        <f>IF(ABS(moras__2[[#This Row],[Z-Score de salario]])&gt;1.96, "Atípico", "Normal")</f>
        <v>Normal</v>
      </c>
      <c r="N2856" s="5">
        <f t="shared" si="132"/>
        <v>509509</v>
      </c>
      <c r="O2856" s="5">
        <f t="shared" si="133"/>
        <v>37</v>
      </c>
      <c r="P2856" s="5" t="str">
        <f t="shared" si="134"/>
        <v>TRABAJADOR INDEPENDIENTE</v>
      </c>
      <c r="Q2856" s="5">
        <f>IF($H2856="SI", $O2856, _xludf.NA())</f>
        <v>37</v>
      </c>
      <c r="R2856" s="5" t="e">
        <f ca="1">IF($H2856="NO",$O2856, _xludf.NA())</f>
        <v>#NAME?</v>
      </c>
      <c r="S2856" s="5">
        <f>IF($H2856="SI",$N2856, _xludf.NA())</f>
        <v>509509</v>
      </c>
      <c r="T2856" s="5" t="e">
        <f ca="1">IF($H2856="NO",$N2856, _xludf.NA())</f>
        <v>#NAME?</v>
      </c>
    </row>
    <row r="2857" spans="1:20" x14ac:dyDescent="0.3">
      <c r="A2857">
        <v>2856</v>
      </c>
      <c r="B2857" t="s">
        <v>9</v>
      </c>
      <c r="C2857">
        <v>799571.5</v>
      </c>
      <c r="D2857" t="s">
        <v>10</v>
      </c>
      <c r="E2857" t="s">
        <v>16</v>
      </c>
      <c r="F2857" t="s">
        <v>12</v>
      </c>
      <c r="G2857" t="s">
        <v>13</v>
      </c>
      <c r="H2857" t="s">
        <v>13</v>
      </c>
      <c r="I2857">
        <v>22</v>
      </c>
      <c r="J2857">
        <f>(moras__2[[#This Row],[EDAD]]-AVERAGE(I:I))/ _xlfn.STDEV.P(I:I)</f>
        <v>-1.4050373798826306</v>
      </c>
      <c r="K2857" t="str">
        <f>IF(ABS(moras__2[[#This Row],[Z-Score de edad]])&gt;1.96, "Atípico","Normal")</f>
        <v>Normal</v>
      </c>
      <c r="L2857">
        <f>(moras__2[[#This Row],[SALARIO]]-AVERAGE(C:C)) / _xlfn.STDEV.P(C:C)</f>
        <v>0.17515536184739738</v>
      </c>
      <c r="M2857" t="str">
        <f>IF(ABS(moras__2[[#This Row],[Z-Score de salario]])&gt;1.96, "Atípico", "Normal")</f>
        <v>Normal</v>
      </c>
      <c r="N2857" s="5">
        <f t="shared" si="132"/>
        <v>799571.5</v>
      </c>
      <c r="O2857" s="5">
        <f t="shared" si="133"/>
        <v>22</v>
      </c>
      <c r="P2857" s="5" t="str">
        <f t="shared" si="134"/>
        <v>ASALARIADO</v>
      </c>
      <c r="Q2857" s="5" t="e">
        <f ca="1">IF($H2857="SI", $O2857, _xludf.NA())</f>
        <v>#NAME?</v>
      </c>
      <c r="R2857" s="5">
        <f>IF($H2857="NO",$O2857, _xludf.NA())</f>
        <v>22</v>
      </c>
      <c r="S2857" s="5" t="e">
        <f ca="1">IF($H2857="SI",$N2857, _xludf.NA())</f>
        <v>#NAME?</v>
      </c>
      <c r="T2857" s="5">
        <f>IF($H2857="NO",$N2857, _xludf.NA())</f>
        <v>799571.5</v>
      </c>
    </row>
    <row r="2858" spans="1:20" x14ac:dyDescent="0.3">
      <c r="A2858">
        <v>2857</v>
      </c>
      <c r="B2858" t="s">
        <v>9</v>
      </c>
      <c r="C2858">
        <v>297046</v>
      </c>
      <c r="D2858" t="s">
        <v>17</v>
      </c>
      <c r="E2858" t="s">
        <v>16</v>
      </c>
      <c r="F2858" t="s">
        <v>12</v>
      </c>
      <c r="G2858" t="s">
        <v>12</v>
      </c>
      <c r="H2858" t="s">
        <v>12</v>
      </c>
      <c r="I2858">
        <v>57</v>
      </c>
      <c r="J2858">
        <f>(moras__2[[#This Row],[EDAD]]-AVERAGE(I:I))/ _xlfn.STDEV.P(I:I)</f>
        <v>1.0653463718723624</v>
      </c>
      <c r="K2858" t="str">
        <f>IF(ABS(moras__2[[#This Row],[Z-Score de edad]])&gt;1.96, "Atípico","Normal")</f>
        <v>Normal</v>
      </c>
      <c r="L2858">
        <f>(moras__2[[#This Row],[SALARIO]]-AVERAGE(C:C)) / _xlfn.STDEV.P(C:C)</f>
        <v>-0.44454166866740574</v>
      </c>
      <c r="M2858" t="str">
        <f>IF(ABS(moras__2[[#This Row],[Z-Score de salario]])&gt;1.96, "Atípico", "Normal")</f>
        <v>Normal</v>
      </c>
      <c r="N2858" s="5">
        <f t="shared" si="132"/>
        <v>297046</v>
      </c>
      <c r="O2858" s="5">
        <f t="shared" si="133"/>
        <v>57</v>
      </c>
      <c r="P2858" s="5" t="str">
        <f t="shared" si="134"/>
        <v>ASEGURADO VOLUNTARIO</v>
      </c>
      <c r="Q2858" s="5">
        <f>IF($H2858="SI", $O2858, _xludf.NA())</f>
        <v>57</v>
      </c>
      <c r="R2858" s="5" t="e">
        <f ca="1">IF($H2858="NO",$O2858, _xludf.NA())</f>
        <v>#NAME?</v>
      </c>
      <c r="S2858" s="5">
        <f>IF($H2858="SI",$N2858, _xludf.NA())</f>
        <v>297046</v>
      </c>
      <c r="T2858" s="5" t="e">
        <f ca="1">IF($H2858="NO",$N2858, _xludf.NA())</f>
        <v>#NAME?</v>
      </c>
    </row>
    <row r="2859" spans="1:20" x14ac:dyDescent="0.3">
      <c r="A2859">
        <v>2858</v>
      </c>
      <c r="B2859" t="s">
        <v>15</v>
      </c>
      <c r="C2859">
        <v>130000</v>
      </c>
      <c r="D2859" t="s">
        <v>10</v>
      </c>
      <c r="E2859" t="s">
        <v>16</v>
      </c>
      <c r="F2859" t="s">
        <v>12</v>
      </c>
      <c r="G2859" t="s">
        <v>13</v>
      </c>
      <c r="H2859" t="s">
        <v>13</v>
      </c>
      <c r="I2859">
        <v>51</v>
      </c>
      <c r="J2859">
        <f>(moras__2[[#This Row],[EDAD]]-AVERAGE(I:I))/ _xlfn.STDEV.P(I:I)</f>
        <v>0.64185201442864925</v>
      </c>
      <c r="K2859" t="str">
        <f>IF(ABS(moras__2[[#This Row],[Z-Score de edad]])&gt;1.96, "Atípico","Normal")</f>
        <v>Normal</v>
      </c>
      <c r="L2859">
        <f>(moras__2[[#This Row],[SALARIO]]-AVERAGE(C:C)) / _xlfn.STDEV.P(C:C)</f>
        <v>-0.65053700653459023</v>
      </c>
      <c r="M2859" t="str">
        <f>IF(ABS(moras__2[[#This Row],[Z-Score de salario]])&gt;1.96, "Atípico", "Normal")</f>
        <v>Normal</v>
      </c>
      <c r="N2859" s="5">
        <f t="shared" si="132"/>
        <v>130000</v>
      </c>
      <c r="O2859" s="5">
        <f t="shared" si="133"/>
        <v>51</v>
      </c>
      <c r="P2859" s="5" t="str">
        <f t="shared" si="134"/>
        <v>ASALARIADO</v>
      </c>
      <c r="Q2859" s="5" t="e">
        <f ca="1">IF($H2859="SI", $O2859, _xludf.NA())</f>
        <v>#NAME?</v>
      </c>
      <c r="R2859" s="5">
        <f>IF($H2859="NO",$O2859, _xludf.NA())</f>
        <v>51</v>
      </c>
      <c r="S2859" s="5" t="e">
        <f ca="1">IF($H2859="SI",$N2859, _xludf.NA())</f>
        <v>#NAME?</v>
      </c>
      <c r="T2859" s="5">
        <f>IF($H2859="NO",$N2859, _xludf.NA())</f>
        <v>130000</v>
      </c>
    </row>
    <row r="2860" spans="1:20" x14ac:dyDescent="0.3">
      <c r="A2860">
        <v>2859</v>
      </c>
      <c r="B2860" t="s">
        <v>9</v>
      </c>
      <c r="C2860">
        <v>429740</v>
      </c>
      <c r="D2860" t="s">
        <v>10</v>
      </c>
      <c r="E2860" t="s">
        <v>16</v>
      </c>
      <c r="F2860" t="s">
        <v>12</v>
      </c>
      <c r="G2860" t="s">
        <v>13</v>
      </c>
      <c r="H2860" t="s">
        <v>13</v>
      </c>
      <c r="I2860">
        <v>27</v>
      </c>
      <c r="J2860">
        <f>(moras__2[[#This Row],[EDAD]]-AVERAGE(I:I))/ _xlfn.STDEV.P(I:I)</f>
        <v>-1.052125415346203</v>
      </c>
      <c r="K2860" t="str">
        <f>IF(ABS(moras__2[[#This Row],[Z-Score de edad]])&gt;1.96, "Atípico","Normal")</f>
        <v>Normal</v>
      </c>
      <c r="L2860">
        <f>(moras__2[[#This Row],[SALARIO]]-AVERAGE(C:C)) / _xlfn.STDEV.P(C:C)</f>
        <v>-0.280908026658928</v>
      </c>
      <c r="M2860" t="str">
        <f>IF(ABS(moras__2[[#This Row],[Z-Score de salario]])&gt;1.96, "Atípico", "Normal")</f>
        <v>Normal</v>
      </c>
      <c r="N2860" s="5">
        <f t="shared" si="132"/>
        <v>429740</v>
      </c>
      <c r="O2860" s="5">
        <f t="shared" si="133"/>
        <v>27</v>
      </c>
      <c r="P2860" s="5" t="str">
        <f t="shared" si="134"/>
        <v>ASALARIADO</v>
      </c>
      <c r="Q2860" s="5" t="e">
        <f ca="1">IF($H2860="SI", $O2860, _xludf.NA())</f>
        <v>#NAME?</v>
      </c>
      <c r="R2860" s="5">
        <f>IF($H2860="NO",$O2860, _xludf.NA())</f>
        <v>27</v>
      </c>
      <c r="S2860" s="5" t="e">
        <f ca="1">IF($H2860="SI",$N2860, _xludf.NA())</f>
        <v>#NAME?</v>
      </c>
      <c r="T2860" s="5">
        <f>IF($H2860="NO",$N2860, _xludf.NA())</f>
        <v>429740</v>
      </c>
    </row>
    <row r="2861" spans="1:20" x14ac:dyDescent="0.3">
      <c r="A2861">
        <v>2860</v>
      </c>
      <c r="B2861" t="s">
        <v>9</v>
      </c>
      <c r="C2861">
        <v>356858</v>
      </c>
      <c r="D2861" t="s">
        <v>18</v>
      </c>
      <c r="E2861" t="s">
        <v>16</v>
      </c>
      <c r="F2861" t="s">
        <v>12</v>
      </c>
      <c r="G2861" t="s">
        <v>12</v>
      </c>
      <c r="H2861" t="s">
        <v>12</v>
      </c>
      <c r="I2861">
        <v>25</v>
      </c>
      <c r="J2861">
        <f>(moras__2[[#This Row],[EDAD]]-AVERAGE(I:I))/ _xlfn.STDEV.P(I:I)</f>
        <v>-1.193290201160774</v>
      </c>
      <c r="K2861" t="str">
        <f>IF(ABS(moras__2[[#This Row],[Z-Score de edad]])&gt;1.96, "Atípico","Normal")</f>
        <v>Normal</v>
      </c>
      <c r="L2861">
        <f>(moras__2[[#This Row],[SALARIO]]-AVERAGE(C:C)) / _xlfn.STDEV.P(C:C)</f>
        <v>-0.37078358317890536</v>
      </c>
      <c r="M2861" t="str">
        <f>IF(ABS(moras__2[[#This Row],[Z-Score de salario]])&gt;1.96, "Atípico", "Normal")</f>
        <v>Normal</v>
      </c>
      <c r="N2861" s="5">
        <f t="shared" si="132"/>
        <v>356858</v>
      </c>
      <c r="O2861" s="5">
        <f t="shared" si="133"/>
        <v>25</v>
      </c>
      <c r="P2861" s="5" t="str">
        <f t="shared" si="134"/>
        <v>TRABAJADOR INDEPENDIENTE</v>
      </c>
      <c r="Q2861" s="5">
        <f>IF($H2861="SI", $O2861, _xludf.NA())</f>
        <v>25</v>
      </c>
      <c r="R2861" s="5" t="e">
        <f ca="1">IF($H2861="NO",$O2861, _xludf.NA())</f>
        <v>#NAME?</v>
      </c>
      <c r="S2861" s="5">
        <f>IF($H2861="SI",$N2861, _xludf.NA())</f>
        <v>356858</v>
      </c>
      <c r="T2861" s="5" t="e">
        <f ca="1">IF($H2861="NO",$N2861, _xludf.NA())</f>
        <v>#NAME?</v>
      </c>
    </row>
    <row r="2862" spans="1:20" x14ac:dyDescent="0.3">
      <c r="A2862">
        <v>2861</v>
      </c>
      <c r="B2862" t="s">
        <v>15</v>
      </c>
      <c r="C2862">
        <v>375000</v>
      </c>
      <c r="D2862" t="s">
        <v>10</v>
      </c>
      <c r="E2862" t="s">
        <v>16</v>
      </c>
      <c r="F2862" t="s">
        <v>12</v>
      </c>
      <c r="G2862" t="s">
        <v>13</v>
      </c>
      <c r="H2862" t="s">
        <v>13</v>
      </c>
      <c r="I2862">
        <v>42</v>
      </c>
      <c r="J2862">
        <f>(moras__2[[#This Row],[EDAD]]-AVERAGE(I:I))/ _xlfn.STDEV.P(I:I)</f>
        <v>6.6104782630796582E-3</v>
      </c>
      <c r="K2862" t="str">
        <f>IF(ABS(moras__2[[#This Row],[Z-Score de edad]])&gt;1.96, "Atípico","Normal")</f>
        <v>Normal</v>
      </c>
      <c r="L2862">
        <f>(moras__2[[#This Row],[SALARIO]]-AVERAGE(C:C)) / _xlfn.STDEV.P(C:C)</f>
        <v>-0.34841149752832734</v>
      </c>
      <c r="M2862" t="str">
        <f>IF(ABS(moras__2[[#This Row],[Z-Score de salario]])&gt;1.96, "Atípico", "Normal")</f>
        <v>Normal</v>
      </c>
      <c r="N2862" s="5">
        <f t="shared" si="132"/>
        <v>375000</v>
      </c>
      <c r="O2862" s="5">
        <f t="shared" si="133"/>
        <v>42</v>
      </c>
      <c r="P2862" s="5" t="str">
        <f t="shared" si="134"/>
        <v>ASALARIADO</v>
      </c>
      <c r="Q2862" s="5" t="e">
        <f ca="1">IF($H2862="SI", $O2862, _xludf.NA())</f>
        <v>#NAME?</v>
      </c>
      <c r="R2862" s="5">
        <f>IF($H2862="NO",$O2862, _xludf.NA())</f>
        <v>42</v>
      </c>
      <c r="S2862" s="5" t="e">
        <f ca="1">IF($H2862="SI",$N2862, _xludf.NA())</f>
        <v>#NAME?</v>
      </c>
      <c r="T2862" s="5">
        <f>IF($H2862="NO",$N2862, _xludf.NA())</f>
        <v>375000</v>
      </c>
    </row>
    <row r="2863" spans="1:20" x14ac:dyDescent="0.3">
      <c r="A2863">
        <v>2862</v>
      </c>
      <c r="B2863" t="s">
        <v>15</v>
      </c>
      <c r="C2863">
        <v>384500</v>
      </c>
      <c r="D2863" t="s">
        <v>10</v>
      </c>
      <c r="E2863" t="s">
        <v>16</v>
      </c>
      <c r="F2863" t="s">
        <v>12</v>
      </c>
      <c r="G2863" t="s">
        <v>13</v>
      </c>
      <c r="H2863" t="s">
        <v>13</v>
      </c>
      <c r="I2863">
        <v>33</v>
      </c>
      <c r="J2863">
        <f>(moras__2[[#This Row],[EDAD]]-AVERAGE(I:I))/ _xlfn.STDEV.P(I:I)</f>
        <v>-0.62863105790248996</v>
      </c>
      <c r="K2863" t="str">
        <f>IF(ABS(moras__2[[#This Row],[Z-Score de edad]])&gt;1.96, "Atípico","Normal")</f>
        <v>Normal</v>
      </c>
      <c r="L2863">
        <f>(moras__2[[#This Row],[SALARIO]]-AVERAGE(C:C)) / _xlfn.STDEV.P(C:C)</f>
        <v>-0.33669642677094164</v>
      </c>
      <c r="M2863" t="str">
        <f>IF(ABS(moras__2[[#This Row],[Z-Score de salario]])&gt;1.96, "Atípico", "Normal")</f>
        <v>Normal</v>
      </c>
      <c r="N2863" s="5">
        <f t="shared" si="132"/>
        <v>384500</v>
      </c>
      <c r="O2863" s="5">
        <f t="shared" si="133"/>
        <v>33</v>
      </c>
      <c r="P2863" s="5" t="str">
        <f t="shared" si="134"/>
        <v>ASALARIADO</v>
      </c>
      <c r="Q2863" s="5" t="e">
        <f ca="1">IF($H2863="SI", $O2863, _xludf.NA())</f>
        <v>#NAME?</v>
      </c>
      <c r="R2863" s="5">
        <f>IF($H2863="NO",$O2863, _xludf.NA())</f>
        <v>33</v>
      </c>
      <c r="S2863" s="5" t="e">
        <f ca="1">IF($H2863="SI",$N2863, _xludf.NA())</f>
        <v>#NAME?</v>
      </c>
      <c r="T2863" s="5">
        <f>IF($H2863="NO",$N2863, _xludf.NA())</f>
        <v>384500</v>
      </c>
    </row>
    <row r="2864" spans="1:20" x14ac:dyDescent="0.3">
      <c r="A2864">
        <v>2863</v>
      </c>
      <c r="B2864" t="s">
        <v>9</v>
      </c>
      <c r="C2864">
        <v>368127</v>
      </c>
      <c r="D2864" t="s">
        <v>18</v>
      </c>
      <c r="E2864" t="s">
        <v>16</v>
      </c>
      <c r="F2864" t="s">
        <v>12</v>
      </c>
      <c r="G2864" t="s">
        <v>13</v>
      </c>
      <c r="H2864" t="s">
        <v>12</v>
      </c>
      <c r="I2864">
        <v>35</v>
      </c>
      <c r="J2864">
        <f>(moras__2[[#This Row],[EDAD]]-AVERAGE(I:I))/ _xlfn.STDEV.P(I:I)</f>
        <v>-0.48746627208791893</v>
      </c>
      <c r="K2864" t="str">
        <f>IF(ABS(moras__2[[#This Row],[Z-Score de edad]])&gt;1.96, "Atípico","Normal")</f>
        <v>Normal</v>
      </c>
      <c r="L2864">
        <f>(moras__2[[#This Row],[SALARIO]]-AVERAGE(C:C)) / _xlfn.STDEV.P(C:C)</f>
        <v>-0.35688704292996015</v>
      </c>
      <c r="M2864" t="str">
        <f>IF(ABS(moras__2[[#This Row],[Z-Score de salario]])&gt;1.96, "Atípico", "Normal")</f>
        <v>Normal</v>
      </c>
      <c r="N2864" s="5">
        <f t="shared" si="132"/>
        <v>368127</v>
      </c>
      <c r="O2864" s="5">
        <f t="shared" si="133"/>
        <v>35</v>
      </c>
      <c r="P2864" s="5" t="str">
        <f t="shared" si="134"/>
        <v>TRABAJADOR INDEPENDIENTE</v>
      </c>
      <c r="Q2864" s="5">
        <f>IF($H2864="SI", $O2864, _xludf.NA())</f>
        <v>35</v>
      </c>
      <c r="R2864" s="5" t="e">
        <f ca="1">IF($H2864="NO",$O2864, _xludf.NA())</f>
        <v>#NAME?</v>
      </c>
      <c r="S2864" s="5">
        <f>IF($H2864="SI",$N2864, _xludf.NA())</f>
        <v>368127</v>
      </c>
      <c r="T2864" s="5" t="e">
        <f ca="1">IF($H2864="NO",$N2864, _xludf.NA())</f>
        <v>#NAME?</v>
      </c>
    </row>
    <row r="2865" spans="1:20" x14ac:dyDescent="0.3">
      <c r="A2865">
        <v>2864</v>
      </c>
      <c r="B2865" t="s">
        <v>9</v>
      </c>
      <c r="C2865">
        <v>258000</v>
      </c>
      <c r="D2865" t="s">
        <v>10</v>
      </c>
      <c r="E2865" t="s">
        <v>16</v>
      </c>
      <c r="F2865" t="s">
        <v>12</v>
      </c>
      <c r="G2865" t="s">
        <v>13</v>
      </c>
      <c r="H2865" t="s">
        <v>13</v>
      </c>
      <c r="I2865">
        <v>50</v>
      </c>
      <c r="J2865">
        <f>(moras__2[[#This Row],[EDAD]]-AVERAGE(I:I))/ _xlfn.STDEV.P(I:I)</f>
        <v>0.57126962152136374</v>
      </c>
      <c r="K2865" t="str">
        <f>IF(ABS(moras__2[[#This Row],[Z-Score de edad]])&gt;1.96, "Atípico","Normal")</f>
        <v>Normal</v>
      </c>
      <c r="L2865">
        <f>(moras__2[[#This Row],[SALARIO]]-AVERAGE(C:C)) / _xlfn.STDEV.P(C:C)</f>
        <v>-0.49269184264560389</v>
      </c>
      <c r="M2865" t="str">
        <f>IF(ABS(moras__2[[#This Row],[Z-Score de salario]])&gt;1.96, "Atípico", "Normal")</f>
        <v>Normal</v>
      </c>
      <c r="N2865" s="5">
        <f t="shared" si="132"/>
        <v>258000</v>
      </c>
      <c r="O2865" s="5">
        <f t="shared" si="133"/>
        <v>50</v>
      </c>
      <c r="P2865" s="5" t="str">
        <f t="shared" si="134"/>
        <v>ASALARIADO</v>
      </c>
      <c r="Q2865" s="5" t="e">
        <f ca="1">IF($H2865="SI", $O2865, _xludf.NA())</f>
        <v>#NAME?</v>
      </c>
      <c r="R2865" s="5">
        <f>IF($H2865="NO",$O2865, _xludf.NA())</f>
        <v>50</v>
      </c>
      <c r="S2865" s="5" t="e">
        <f ca="1">IF($H2865="SI",$N2865, _xludf.NA())</f>
        <v>#NAME?</v>
      </c>
      <c r="T2865" s="5">
        <f>IF($H2865="NO",$N2865, _xludf.NA())</f>
        <v>258000</v>
      </c>
    </row>
    <row r="2866" spans="1:20" x14ac:dyDescent="0.3">
      <c r="A2866">
        <v>2865</v>
      </c>
      <c r="B2866" t="s">
        <v>9</v>
      </c>
      <c r="C2866">
        <v>2396657.2000000002</v>
      </c>
      <c r="D2866" t="s">
        <v>10</v>
      </c>
      <c r="E2866" t="s">
        <v>16</v>
      </c>
      <c r="F2866" t="s">
        <v>12</v>
      </c>
      <c r="G2866" t="s">
        <v>13</v>
      </c>
      <c r="H2866" t="s">
        <v>13</v>
      </c>
      <c r="I2866">
        <v>34</v>
      </c>
      <c r="J2866">
        <f>(moras__2[[#This Row],[EDAD]]-AVERAGE(I:I))/ _xlfn.STDEV.P(I:I)</f>
        <v>-0.55804866499520445</v>
      </c>
      <c r="K2866" t="str">
        <f>IF(ABS(moras__2[[#This Row],[Z-Score de edad]])&gt;1.96, "Atípico","Normal")</f>
        <v>Normal</v>
      </c>
      <c r="L2866">
        <f>(moras__2[[#This Row],[SALARIO]]-AVERAGE(C:C)) / _xlfn.STDEV.P(C:C)</f>
        <v>2.1446260967009638</v>
      </c>
      <c r="M2866" t="str">
        <f>IF(ABS(moras__2[[#This Row],[Z-Score de salario]])&gt;1.96, "Atípico", "Normal")</f>
        <v>Atípico</v>
      </c>
      <c r="N2866" s="5">
        <f t="shared" si="132"/>
        <v>2396657.2000000002</v>
      </c>
      <c r="O2866" s="5">
        <f t="shared" si="133"/>
        <v>34</v>
      </c>
      <c r="P2866" s="5" t="str">
        <f t="shared" si="134"/>
        <v>ASALARIADO</v>
      </c>
      <c r="Q2866" s="5" t="e">
        <f ca="1">IF($H2866="SI", $O2866, _xludf.NA())</f>
        <v>#NAME?</v>
      </c>
      <c r="R2866" s="5">
        <f>IF($H2866="NO",$O2866, _xludf.NA())</f>
        <v>34</v>
      </c>
      <c r="S2866" s="5" t="e">
        <f ca="1">IF($H2866="SI",$N2866, _xludf.NA())</f>
        <v>#NAME?</v>
      </c>
      <c r="T2866" s="5">
        <f>IF($H2866="NO",$N2866, _xludf.NA())</f>
        <v>2396657.2000000002</v>
      </c>
    </row>
    <row r="2867" spans="1:20" x14ac:dyDescent="0.3">
      <c r="A2867">
        <v>2866</v>
      </c>
      <c r="B2867" t="s">
        <v>15</v>
      </c>
      <c r="C2867">
        <v>297046</v>
      </c>
      <c r="D2867" t="s">
        <v>17</v>
      </c>
      <c r="E2867" t="s">
        <v>16</v>
      </c>
      <c r="F2867" t="s">
        <v>12</v>
      </c>
      <c r="G2867" t="s">
        <v>13</v>
      </c>
      <c r="H2867" t="s">
        <v>13</v>
      </c>
      <c r="I2867">
        <v>29</v>
      </c>
      <c r="J2867">
        <f>(moras__2[[#This Row],[EDAD]]-AVERAGE(I:I))/ _xlfn.STDEV.P(I:I)</f>
        <v>-0.91096062953163204</v>
      </c>
      <c r="K2867" t="str">
        <f>IF(ABS(moras__2[[#This Row],[Z-Score de edad]])&gt;1.96, "Atípico","Normal")</f>
        <v>Normal</v>
      </c>
      <c r="L2867">
        <f>(moras__2[[#This Row],[SALARIO]]-AVERAGE(C:C)) / _xlfn.STDEV.P(C:C)</f>
        <v>-0.44454166866740574</v>
      </c>
      <c r="M2867" t="str">
        <f>IF(ABS(moras__2[[#This Row],[Z-Score de salario]])&gt;1.96, "Atípico", "Normal")</f>
        <v>Normal</v>
      </c>
      <c r="N2867" s="5">
        <f t="shared" si="132"/>
        <v>297046</v>
      </c>
      <c r="O2867" s="5">
        <f t="shared" si="133"/>
        <v>29</v>
      </c>
      <c r="P2867" s="5" t="str">
        <f t="shared" si="134"/>
        <v>ASEGURADO VOLUNTARIO</v>
      </c>
      <c r="Q2867" s="5" t="e">
        <f ca="1">IF($H2867="SI", $O2867, _xludf.NA())</f>
        <v>#NAME?</v>
      </c>
      <c r="R2867" s="5">
        <f>IF($H2867="NO",$O2867, _xludf.NA())</f>
        <v>29</v>
      </c>
      <c r="S2867" s="5" t="e">
        <f ca="1">IF($H2867="SI",$N2867, _xludf.NA())</f>
        <v>#NAME?</v>
      </c>
      <c r="T2867" s="5">
        <f>IF($H2867="NO",$N2867, _xludf.NA())</f>
        <v>297046</v>
      </c>
    </row>
    <row r="2868" spans="1:20" x14ac:dyDescent="0.3">
      <c r="A2868">
        <v>2867</v>
      </c>
      <c r="B2868" t="s">
        <v>9</v>
      </c>
      <c r="C2868">
        <v>335930</v>
      </c>
      <c r="D2868" t="s">
        <v>10</v>
      </c>
      <c r="E2868" t="s">
        <v>16</v>
      </c>
      <c r="F2868" t="s">
        <v>12</v>
      </c>
      <c r="G2868" t="s">
        <v>13</v>
      </c>
      <c r="H2868" t="s">
        <v>13</v>
      </c>
      <c r="I2868">
        <v>49</v>
      </c>
      <c r="J2868">
        <f>(moras__2[[#This Row],[EDAD]]-AVERAGE(I:I))/ _xlfn.STDEV.P(I:I)</f>
        <v>0.50068722861407822</v>
      </c>
      <c r="K2868" t="str">
        <f>IF(ABS(moras__2[[#This Row],[Z-Score de edad]])&gt;1.96, "Atípico","Normal")</f>
        <v>Normal</v>
      </c>
      <c r="L2868">
        <f>(moras__2[[#This Row],[SALARIO]]-AVERAGE(C:C)) / _xlfn.STDEV.P(C:C)</f>
        <v>-0.39659126747475465</v>
      </c>
      <c r="M2868" t="str">
        <f>IF(ABS(moras__2[[#This Row],[Z-Score de salario]])&gt;1.96, "Atípico", "Normal")</f>
        <v>Normal</v>
      </c>
      <c r="N2868" s="5">
        <f t="shared" si="132"/>
        <v>335930</v>
      </c>
      <c r="O2868" s="5">
        <f t="shared" si="133"/>
        <v>49</v>
      </c>
      <c r="P2868" s="5" t="str">
        <f t="shared" si="134"/>
        <v>ASALARIADO</v>
      </c>
      <c r="Q2868" s="5" t="e">
        <f ca="1">IF($H2868="SI", $O2868, _xludf.NA())</f>
        <v>#NAME?</v>
      </c>
      <c r="R2868" s="5">
        <f>IF($H2868="NO",$O2868, _xludf.NA())</f>
        <v>49</v>
      </c>
      <c r="S2868" s="5" t="e">
        <f ca="1">IF($H2868="SI",$N2868, _xludf.NA())</f>
        <v>#NAME?</v>
      </c>
      <c r="T2868" s="5">
        <f>IF($H2868="NO",$N2868, _xludf.NA())</f>
        <v>335930</v>
      </c>
    </row>
    <row r="2869" spans="1:20" x14ac:dyDescent="0.3">
      <c r="A2869">
        <v>2868</v>
      </c>
      <c r="B2869" t="s">
        <v>15</v>
      </c>
      <c r="C2869">
        <v>278030</v>
      </c>
      <c r="D2869" t="s">
        <v>19</v>
      </c>
      <c r="E2869" t="s">
        <v>16</v>
      </c>
      <c r="F2869" t="s">
        <v>12</v>
      </c>
      <c r="G2869" t="s">
        <v>13</v>
      </c>
      <c r="H2869" t="s">
        <v>13</v>
      </c>
      <c r="I2869">
        <v>40</v>
      </c>
      <c r="J2869">
        <f>(moras__2[[#This Row],[EDAD]]-AVERAGE(I:I))/ _xlfn.STDEV.P(I:I)</f>
        <v>-0.13455430755149136</v>
      </c>
      <c r="K2869" t="str">
        <f>IF(ABS(moras__2[[#This Row],[Z-Score de edad]])&gt;1.96, "Atípico","Normal")</f>
        <v>Normal</v>
      </c>
      <c r="L2869">
        <f>(moras__2[[#This Row],[SALARIO]]-AVERAGE(C:C)) / _xlfn.STDEV.P(C:C)</f>
        <v>-0.46799154082766331</v>
      </c>
      <c r="M2869" t="str">
        <f>IF(ABS(moras__2[[#This Row],[Z-Score de salario]])&gt;1.96, "Atípico", "Normal")</f>
        <v>Normal</v>
      </c>
      <c r="N2869" s="5">
        <f t="shared" si="132"/>
        <v>278030</v>
      </c>
      <c r="O2869" s="5">
        <f t="shared" si="133"/>
        <v>40</v>
      </c>
      <c r="P2869" s="5" t="str">
        <f t="shared" si="134"/>
        <v>CONVENIOS ESPECIALES DE TRABAJADORES INDEPENDIENTES</v>
      </c>
      <c r="Q2869" s="5" t="e">
        <f ca="1">IF($H2869="SI", $O2869, _xludf.NA())</f>
        <v>#NAME?</v>
      </c>
      <c r="R2869" s="5">
        <f>IF($H2869="NO",$O2869, _xludf.NA())</f>
        <v>40</v>
      </c>
      <c r="S2869" s="5" t="e">
        <f ca="1">IF($H2869="SI",$N2869, _xludf.NA())</f>
        <v>#NAME?</v>
      </c>
      <c r="T2869" s="5">
        <f>IF($H2869="NO",$N2869, _xludf.NA())</f>
        <v>278030</v>
      </c>
    </row>
    <row r="2870" spans="1:20" x14ac:dyDescent="0.3">
      <c r="A2870">
        <v>2869</v>
      </c>
      <c r="B2870" t="s">
        <v>9</v>
      </c>
      <c r="C2870">
        <v>1739925</v>
      </c>
      <c r="D2870" t="s">
        <v>10</v>
      </c>
      <c r="E2870" t="s">
        <v>16</v>
      </c>
      <c r="F2870" t="s">
        <v>12</v>
      </c>
      <c r="G2870" t="s">
        <v>13</v>
      </c>
      <c r="H2870" t="s">
        <v>13</v>
      </c>
      <c r="I2870">
        <v>43</v>
      </c>
      <c r="J2870">
        <f>(moras__2[[#This Row],[EDAD]]-AVERAGE(I:I))/ _xlfn.STDEV.P(I:I)</f>
        <v>7.7192871170365177E-2</v>
      </c>
      <c r="K2870" t="str">
        <f>IF(ABS(moras__2[[#This Row],[Z-Score de edad]])&gt;1.96, "Atípico","Normal")</f>
        <v>Normal</v>
      </c>
      <c r="L2870">
        <f>(moras__2[[#This Row],[SALARIO]]-AVERAGE(C:C)) / _xlfn.STDEV.P(C:C)</f>
        <v>1.3347667081058499</v>
      </c>
      <c r="M2870" t="str">
        <f>IF(ABS(moras__2[[#This Row],[Z-Score de salario]])&gt;1.96, "Atípico", "Normal")</f>
        <v>Normal</v>
      </c>
      <c r="N2870" s="5">
        <f t="shared" si="132"/>
        <v>1739925</v>
      </c>
      <c r="O2870" s="5">
        <f t="shared" si="133"/>
        <v>43</v>
      </c>
      <c r="P2870" s="5" t="str">
        <f t="shared" si="134"/>
        <v>ASALARIADO</v>
      </c>
      <c r="Q2870" s="5" t="e">
        <f ca="1">IF($H2870="SI", $O2870, _xludf.NA())</f>
        <v>#NAME?</v>
      </c>
      <c r="R2870" s="5">
        <f>IF($H2870="NO",$O2870, _xludf.NA())</f>
        <v>43</v>
      </c>
      <c r="S2870" s="5" t="e">
        <f ca="1">IF($H2870="SI",$N2870, _xludf.NA())</f>
        <v>#NAME?</v>
      </c>
      <c r="T2870" s="5">
        <f>IF($H2870="NO",$N2870, _xludf.NA())</f>
        <v>1739925</v>
      </c>
    </row>
    <row r="2871" spans="1:20" x14ac:dyDescent="0.3">
      <c r="A2871">
        <v>2870</v>
      </c>
      <c r="B2871" t="s">
        <v>15</v>
      </c>
      <c r="C2871">
        <v>2688750</v>
      </c>
      <c r="D2871" t="s">
        <v>14</v>
      </c>
      <c r="E2871" t="s">
        <v>11</v>
      </c>
      <c r="F2871" t="s">
        <v>12</v>
      </c>
      <c r="G2871" t="s">
        <v>13</v>
      </c>
      <c r="H2871" t="s">
        <v>13</v>
      </c>
      <c r="I2871">
        <v>80</v>
      </c>
      <c r="J2871">
        <f>(moras__2[[#This Row],[EDAD]]-AVERAGE(I:I))/ _xlfn.STDEV.P(I:I)</f>
        <v>2.6887414087399293</v>
      </c>
      <c r="K2871" t="str">
        <f>IF(ABS(moras__2[[#This Row],[Z-Score de edad]])&gt;1.96, "Atípico","Normal")</f>
        <v>Atípico</v>
      </c>
      <c r="L2871">
        <f>(moras__2[[#This Row],[SALARIO]]-AVERAGE(C:C)) / _xlfn.STDEV.P(C:C)</f>
        <v>2.5048248145665331</v>
      </c>
      <c r="M2871" t="str">
        <f>IF(ABS(moras__2[[#This Row],[Z-Score de salario]])&gt;1.96, "Atípico", "Normal")</f>
        <v>Atípico</v>
      </c>
      <c r="N2871" s="5">
        <f t="shared" si="132"/>
        <v>2688750</v>
      </c>
      <c r="O2871" s="5">
        <f t="shared" si="133"/>
        <v>80</v>
      </c>
      <c r="P2871" s="5" t="str">
        <f t="shared" si="134"/>
        <v>PENSIONADOS EN SU PROPIO SISTEMA</v>
      </c>
      <c r="Q2871" s="5" t="e">
        <f ca="1">IF($H2871="SI", $O2871, _xludf.NA())</f>
        <v>#NAME?</v>
      </c>
      <c r="R2871" s="5">
        <f>IF($H2871="NO",$O2871, _xludf.NA())</f>
        <v>80</v>
      </c>
      <c r="S2871" s="5" t="e">
        <f ca="1">IF($H2871="SI",$N2871, _xludf.NA())</f>
        <v>#NAME?</v>
      </c>
      <c r="T2871" s="5">
        <f>IF($H2871="NO",$N2871, _xludf.NA())</f>
        <v>2688750</v>
      </c>
    </row>
    <row r="2872" spans="1:20" x14ac:dyDescent="0.3">
      <c r="A2872">
        <v>2871</v>
      </c>
      <c r="B2872" t="s">
        <v>9</v>
      </c>
      <c r="C2872">
        <v>539969</v>
      </c>
      <c r="D2872" t="s">
        <v>10</v>
      </c>
      <c r="E2872" t="s">
        <v>16</v>
      </c>
      <c r="F2872" t="s">
        <v>12</v>
      </c>
      <c r="G2872" t="s">
        <v>13</v>
      </c>
      <c r="H2872" t="s">
        <v>13</v>
      </c>
      <c r="I2872">
        <v>47</v>
      </c>
      <c r="J2872">
        <f>(moras__2[[#This Row],[EDAD]]-AVERAGE(I:I))/ _xlfn.STDEV.P(I:I)</f>
        <v>0.35952244279950724</v>
      </c>
      <c r="K2872" t="str">
        <f>IF(ABS(moras__2[[#This Row],[Z-Score de edad]])&gt;1.96, "Atípico","Normal")</f>
        <v>Normal</v>
      </c>
      <c r="L2872">
        <f>(moras__2[[#This Row],[SALARIO]]-AVERAGE(C:C)) / _xlfn.STDEV.P(C:C)</f>
        <v>-0.14497744407831023</v>
      </c>
      <c r="M2872" t="str">
        <f>IF(ABS(moras__2[[#This Row],[Z-Score de salario]])&gt;1.96, "Atípico", "Normal")</f>
        <v>Normal</v>
      </c>
      <c r="N2872" s="5">
        <f t="shared" si="132"/>
        <v>539969</v>
      </c>
      <c r="O2872" s="5">
        <f t="shared" si="133"/>
        <v>47</v>
      </c>
      <c r="P2872" s="5" t="str">
        <f t="shared" si="134"/>
        <v>ASALARIADO</v>
      </c>
      <c r="Q2872" s="5" t="e">
        <f ca="1">IF($H2872="SI", $O2872, _xludf.NA())</f>
        <v>#NAME?</v>
      </c>
      <c r="R2872" s="5">
        <f>IF($H2872="NO",$O2872, _xludf.NA())</f>
        <v>47</v>
      </c>
      <c r="S2872" s="5" t="e">
        <f ca="1">IF($H2872="SI",$N2872, _xludf.NA())</f>
        <v>#NAME?</v>
      </c>
      <c r="T2872" s="5">
        <f>IF($H2872="NO",$N2872, _xludf.NA())</f>
        <v>539969</v>
      </c>
    </row>
    <row r="2873" spans="1:20" x14ac:dyDescent="0.3">
      <c r="A2873">
        <v>2872</v>
      </c>
      <c r="B2873" t="s">
        <v>9</v>
      </c>
      <c r="C2873">
        <v>297045</v>
      </c>
      <c r="D2873" t="s">
        <v>18</v>
      </c>
      <c r="E2873" t="s">
        <v>16</v>
      </c>
      <c r="F2873" t="s">
        <v>12</v>
      </c>
      <c r="G2873" t="s">
        <v>13</v>
      </c>
      <c r="H2873" t="s">
        <v>13</v>
      </c>
      <c r="I2873">
        <v>54</v>
      </c>
      <c r="J2873">
        <f>(moras__2[[#This Row],[EDAD]]-AVERAGE(I:I))/ _xlfn.STDEV.P(I:I)</f>
        <v>0.85359919315050581</v>
      </c>
      <c r="K2873" t="str">
        <f>IF(ABS(moras__2[[#This Row],[Z-Score de edad]])&gt;1.96, "Atípico","Normal")</f>
        <v>Normal</v>
      </c>
      <c r="L2873">
        <f>(moras__2[[#This Row],[SALARIO]]-AVERAGE(C:C)) / _xlfn.STDEV.P(C:C)</f>
        <v>-0.44454290183274864</v>
      </c>
      <c r="M2873" t="str">
        <f>IF(ABS(moras__2[[#This Row],[Z-Score de salario]])&gt;1.96, "Atípico", "Normal")</f>
        <v>Normal</v>
      </c>
      <c r="N2873" s="5">
        <f t="shared" si="132"/>
        <v>297045</v>
      </c>
      <c r="O2873" s="5">
        <f t="shared" si="133"/>
        <v>54</v>
      </c>
      <c r="P2873" s="5" t="str">
        <f t="shared" si="134"/>
        <v>TRABAJADOR INDEPENDIENTE</v>
      </c>
      <c r="Q2873" s="5" t="e">
        <f ca="1">IF($H2873="SI", $O2873, _xludf.NA())</f>
        <v>#NAME?</v>
      </c>
      <c r="R2873" s="5">
        <f>IF($H2873="NO",$O2873, _xludf.NA())</f>
        <v>54</v>
      </c>
      <c r="S2873" s="5" t="e">
        <f ca="1">IF($H2873="SI",$N2873, _xludf.NA())</f>
        <v>#NAME?</v>
      </c>
      <c r="T2873" s="5">
        <f>IF($H2873="NO",$N2873, _xludf.NA())</f>
        <v>297045</v>
      </c>
    </row>
    <row r="2874" spans="1:20" x14ac:dyDescent="0.3">
      <c r="A2874">
        <v>2873</v>
      </c>
      <c r="B2874" t="s">
        <v>9</v>
      </c>
      <c r="C2874">
        <v>747205</v>
      </c>
      <c r="D2874" t="s">
        <v>10</v>
      </c>
      <c r="E2874" t="s">
        <v>16</v>
      </c>
      <c r="F2874" t="s">
        <v>12</v>
      </c>
      <c r="G2874" t="s">
        <v>12</v>
      </c>
      <c r="H2874" t="s">
        <v>13</v>
      </c>
      <c r="I2874">
        <v>31</v>
      </c>
      <c r="J2874">
        <f>(moras__2[[#This Row],[EDAD]]-AVERAGE(I:I))/ _xlfn.STDEV.P(I:I)</f>
        <v>-0.769795843717061</v>
      </c>
      <c r="K2874" t="str">
        <f>IF(ABS(moras__2[[#This Row],[Z-Score de edad]])&gt;1.96, "Atípico","Normal")</f>
        <v>Normal</v>
      </c>
      <c r="L2874">
        <f>(moras__2[[#This Row],[SALARIO]]-AVERAGE(C:C)) / _xlfn.STDEV.P(C:C)</f>
        <v>0.11057880891933018</v>
      </c>
      <c r="M2874" t="str">
        <f>IF(ABS(moras__2[[#This Row],[Z-Score de salario]])&gt;1.96, "Atípico", "Normal")</f>
        <v>Normal</v>
      </c>
      <c r="N2874" s="5">
        <f t="shared" si="132"/>
        <v>747205</v>
      </c>
      <c r="O2874" s="5">
        <f t="shared" si="133"/>
        <v>31</v>
      </c>
      <c r="P2874" s="5" t="str">
        <f t="shared" si="134"/>
        <v>ASALARIADO</v>
      </c>
      <c r="Q2874" s="5" t="e">
        <f ca="1">IF($H2874="SI", $O2874, _xludf.NA())</f>
        <v>#NAME?</v>
      </c>
      <c r="R2874" s="5">
        <f>IF($H2874="NO",$O2874, _xludf.NA())</f>
        <v>31</v>
      </c>
      <c r="S2874" s="5" t="e">
        <f ca="1">IF($H2874="SI",$N2874, _xludf.NA())</f>
        <v>#NAME?</v>
      </c>
      <c r="T2874" s="5">
        <f>IF($H2874="NO",$N2874, _xludf.NA())</f>
        <v>747205</v>
      </c>
    </row>
    <row r="2875" spans="1:20" x14ac:dyDescent="0.3">
      <c r="A2875">
        <v>2874</v>
      </c>
      <c r="B2875" t="s">
        <v>15</v>
      </c>
      <c r="C2875">
        <v>390136.8</v>
      </c>
      <c r="D2875" t="s">
        <v>10</v>
      </c>
      <c r="E2875" t="s">
        <v>16</v>
      </c>
      <c r="F2875" t="s">
        <v>12</v>
      </c>
      <c r="G2875" t="s">
        <v>13</v>
      </c>
      <c r="H2875" t="s">
        <v>13</v>
      </c>
      <c r="I2875">
        <v>25</v>
      </c>
      <c r="J2875">
        <f>(moras__2[[#This Row],[EDAD]]-AVERAGE(I:I))/ _xlfn.STDEV.P(I:I)</f>
        <v>-1.193290201160774</v>
      </c>
      <c r="K2875" t="str">
        <f>IF(ABS(moras__2[[#This Row],[Z-Score de edad]])&gt;1.96, "Atípico","Normal")</f>
        <v>Normal</v>
      </c>
      <c r="L2875">
        <f>(moras__2[[#This Row],[SALARIO]]-AVERAGE(C:C)) / _xlfn.STDEV.P(C:C)</f>
        <v>-0.32974532036618037</v>
      </c>
      <c r="M2875" t="str">
        <f>IF(ABS(moras__2[[#This Row],[Z-Score de salario]])&gt;1.96, "Atípico", "Normal")</f>
        <v>Normal</v>
      </c>
      <c r="N2875" s="5">
        <f t="shared" si="132"/>
        <v>390136.8</v>
      </c>
      <c r="O2875" s="5">
        <f t="shared" si="133"/>
        <v>25</v>
      </c>
      <c r="P2875" s="5" t="str">
        <f t="shared" si="134"/>
        <v>ASALARIADO</v>
      </c>
      <c r="Q2875" s="5" t="e">
        <f ca="1">IF($H2875="SI", $O2875, _xludf.NA())</f>
        <v>#NAME?</v>
      </c>
      <c r="R2875" s="5">
        <f>IF($H2875="NO",$O2875, _xludf.NA())</f>
        <v>25</v>
      </c>
      <c r="S2875" s="5" t="e">
        <f ca="1">IF($H2875="SI",$N2875, _xludf.NA())</f>
        <v>#NAME?</v>
      </c>
      <c r="T2875" s="5">
        <f>IF($H2875="NO",$N2875, _xludf.NA())</f>
        <v>390136.8</v>
      </c>
    </row>
    <row r="2876" spans="1:20" x14ac:dyDescent="0.3">
      <c r="A2876">
        <v>2875</v>
      </c>
      <c r="B2876" t="s">
        <v>15</v>
      </c>
      <c r="C2876">
        <v>338192</v>
      </c>
      <c r="D2876" t="s">
        <v>10</v>
      </c>
      <c r="E2876" t="s">
        <v>11</v>
      </c>
      <c r="F2876" t="s">
        <v>12</v>
      </c>
      <c r="G2876" t="s">
        <v>13</v>
      </c>
      <c r="H2876" t="s">
        <v>13</v>
      </c>
      <c r="I2876">
        <v>51</v>
      </c>
      <c r="J2876">
        <f>(moras__2[[#This Row],[EDAD]]-AVERAGE(I:I))/ _xlfn.STDEV.P(I:I)</f>
        <v>0.64185201442864925</v>
      </c>
      <c r="K2876" t="str">
        <f>IF(ABS(moras__2[[#This Row],[Z-Score de edad]])&gt;1.96, "Atípico","Normal")</f>
        <v>Normal</v>
      </c>
      <c r="L2876">
        <f>(moras__2[[#This Row],[SALARIO]]-AVERAGE(C:C)) / _xlfn.STDEV.P(C:C)</f>
        <v>-0.39380184746915398</v>
      </c>
      <c r="M2876" t="str">
        <f>IF(ABS(moras__2[[#This Row],[Z-Score de salario]])&gt;1.96, "Atípico", "Normal")</f>
        <v>Normal</v>
      </c>
      <c r="N2876" s="5">
        <f t="shared" si="132"/>
        <v>338192</v>
      </c>
      <c r="O2876" s="5">
        <f t="shared" si="133"/>
        <v>51</v>
      </c>
      <c r="P2876" s="5" t="str">
        <f t="shared" si="134"/>
        <v>ASALARIADO</v>
      </c>
      <c r="Q2876" s="5" t="e">
        <f ca="1">IF($H2876="SI", $O2876, _xludf.NA())</f>
        <v>#NAME?</v>
      </c>
      <c r="R2876" s="5">
        <f>IF($H2876="NO",$O2876, _xludf.NA())</f>
        <v>51</v>
      </c>
      <c r="S2876" s="5" t="e">
        <f ca="1">IF($H2876="SI",$N2876, _xludf.NA())</f>
        <v>#NAME?</v>
      </c>
      <c r="T2876" s="5">
        <f>IF($H2876="NO",$N2876, _xludf.NA())</f>
        <v>338192</v>
      </c>
    </row>
    <row r="2877" spans="1:20" x14ac:dyDescent="0.3">
      <c r="A2877">
        <v>2876</v>
      </c>
      <c r="B2877" t="s">
        <v>15</v>
      </c>
      <c r="C2877">
        <v>1350000</v>
      </c>
      <c r="D2877" t="s">
        <v>10</v>
      </c>
      <c r="E2877" t="s">
        <v>16</v>
      </c>
      <c r="F2877" t="s">
        <v>12</v>
      </c>
      <c r="G2877" t="s">
        <v>13</v>
      </c>
      <c r="H2877" t="s">
        <v>13</v>
      </c>
      <c r="I2877">
        <v>57</v>
      </c>
      <c r="J2877">
        <f>(moras__2[[#This Row],[EDAD]]-AVERAGE(I:I))/ _xlfn.STDEV.P(I:I)</f>
        <v>1.0653463718723624</v>
      </c>
      <c r="K2877" t="str">
        <f>IF(ABS(moras__2[[#This Row],[Z-Score de edad]])&gt;1.96, "Atípico","Normal")</f>
        <v>Normal</v>
      </c>
      <c r="L2877">
        <f>(moras__2[[#This Row],[SALARIO]]-AVERAGE(C:C)) / _xlfn.STDEV.P(C:C)</f>
        <v>0.85392471178231077</v>
      </c>
      <c r="M2877" t="str">
        <f>IF(ABS(moras__2[[#This Row],[Z-Score de salario]])&gt;1.96, "Atípico", "Normal")</f>
        <v>Normal</v>
      </c>
      <c r="N2877" s="5">
        <f t="shared" si="132"/>
        <v>1350000</v>
      </c>
      <c r="O2877" s="5">
        <f t="shared" si="133"/>
        <v>57</v>
      </c>
      <c r="P2877" s="5" t="str">
        <f t="shared" si="134"/>
        <v>ASALARIADO</v>
      </c>
      <c r="Q2877" s="5" t="e">
        <f ca="1">IF($H2877="SI", $O2877, _xludf.NA())</f>
        <v>#NAME?</v>
      </c>
      <c r="R2877" s="5">
        <f>IF($H2877="NO",$O2877, _xludf.NA())</f>
        <v>57</v>
      </c>
      <c r="S2877" s="5" t="e">
        <f ca="1">IF($H2877="SI",$N2877, _xludf.NA())</f>
        <v>#NAME?</v>
      </c>
      <c r="T2877" s="5">
        <f>IF($H2877="NO",$N2877, _xludf.NA())</f>
        <v>1350000</v>
      </c>
    </row>
    <row r="2878" spans="1:20" x14ac:dyDescent="0.3">
      <c r="A2878">
        <v>2877</v>
      </c>
      <c r="B2878" t="s">
        <v>15</v>
      </c>
      <c r="C2878">
        <v>3609554.14</v>
      </c>
      <c r="D2878" t="s">
        <v>10</v>
      </c>
      <c r="E2878" t="s">
        <v>11</v>
      </c>
      <c r="F2878" t="s">
        <v>12</v>
      </c>
      <c r="G2878" t="s">
        <v>13</v>
      </c>
      <c r="H2878" t="s">
        <v>13</v>
      </c>
      <c r="I2878">
        <v>55</v>
      </c>
      <c r="J2878">
        <f>(moras__2[[#This Row],[EDAD]]-AVERAGE(I:I))/ _xlfn.STDEV.P(I:I)</f>
        <v>0.92418158605779133</v>
      </c>
      <c r="K2878" t="str">
        <f>IF(ABS(moras__2[[#This Row],[Z-Score de edad]])&gt;1.96, "Atípico","Normal")</f>
        <v>Normal</v>
      </c>
      <c r="L2878">
        <f>(moras__2[[#This Row],[SALARIO]]-AVERAGE(C:C)) / _xlfn.STDEV.P(C:C)</f>
        <v>3.6403285675974484</v>
      </c>
      <c r="M2878" t="str">
        <f>IF(ABS(moras__2[[#This Row],[Z-Score de salario]])&gt;1.96, "Atípico", "Normal")</f>
        <v>Atípico</v>
      </c>
      <c r="N2878" s="5">
        <f t="shared" si="132"/>
        <v>3609554.14</v>
      </c>
      <c r="O2878" s="5">
        <f t="shared" si="133"/>
        <v>55</v>
      </c>
      <c r="P2878" s="5" t="str">
        <f t="shared" si="134"/>
        <v>ASALARIADO</v>
      </c>
      <c r="Q2878" s="5" t="e">
        <f ca="1">IF($H2878="SI", $O2878, _xludf.NA())</f>
        <v>#NAME?</v>
      </c>
      <c r="R2878" s="5">
        <f>IF($H2878="NO",$O2878, _xludf.NA())</f>
        <v>55</v>
      </c>
      <c r="S2878" s="5" t="e">
        <f ca="1">IF($H2878="SI",$N2878, _xludf.NA())</f>
        <v>#NAME?</v>
      </c>
      <c r="T2878" s="5">
        <f>IF($H2878="NO",$N2878, _xludf.NA())</f>
        <v>3609554.14</v>
      </c>
    </row>
    <row r="2879" spans="1:20" x14ac:dyDescent="0.3">
      <c r="A2879">
        <v>2878</v>
      </c>
      <c r="B2879" t="s">
        <v>9</v>
      </c>
      <c r="C2879">
        <v>1220413.97</v>
      </c>
      <c r="D2879" t="s">
        <v>10</v>
      </c>
      <c r="E2879" t="s">
        <v>16</v>
      </c>
      <c r="F2879" t="s">
        <v>12</v>
      </c>
      <c r="G2879" t="s">
        <v>13</v>
      </c>
      <c r="H2879" t="s">
        <v>13</v>
      </c>
      <c r="I2879">
        <v>27</v>
      </c>
      <c r="J2879">
        <f>(moras__2[[#This Row],[EDAD]]-AVERAGE(I:I))/ _xlfn.STDEV.P(I:I)</f>
        <v>-1.052125415346203</v>
      </c>
      <c r="K2879" t="str">
        <f>IF(ABS(moras__2[[#This Row],[Z-Score de edad]])&gt;1.96, "Atípico","Normal")</f>
        <v>Normal</v>
      </c>
      <c r="L2879">
        <f>(moras__2[[#This Row],[SALARIO]]-AVERAGE(C:C)) / _xlfn.STDEV.P(C:C)</f>
        <v>0.69412371066455214</v>
      </c>
      <c r="M2879" t="str">
        <f>IF(ABS(moras__2[[#This Row],[Z-Score de salario]])&gt;1.96, "Atípico", "Normal")</f>
        <v>Normal</v>
      </c>
      <c r="N2879" s="5">
        <f t="shared" si="132"/>
        <v>1220413.97</v>
      </c>
      <c r="O2879" s="5">
        <f t="shared" si="133"/>
        <v>27</v>
      </c>
      <c r="P2879" s="5" t="str">
        <f t="shared" si="134"/>
        <v>ASALARIADO</v>
      </c>
      <c r="Q2879" s="5" t="e">
        <f ca="1">IF($H2879="SI", $O2879, _xludf.NA())</f>
        <v>#NAME?</v>
      </c>
      <c r="R2879" s="5">
        <f>IF($H2879="NO",$O2879, _xludf.NA())</f>
        <v>27</v>
      </c>
      <c r="S2879" s="5" t="e">
        <f ca="1">IF($H2879="SI",$N2879, _xludf.NA())</f>
        <v>#NAME?</v>
      </c>
      <c r="T2879" s="5">
        <f>IF($H2879="NO",$N2879, _xludf.NA())</f>
        <v>1220413.97</v>
      </c>
    </row>
    <row r="2880" spans="1:20" x14ac:dyDescent="0.3">
      <c r="A2880">
        <v>2879</v>
      </c>
      <c r="B2880" t="s">
        <v>9</v>
      </c>
      <c r="C2880">
        <v>278030</v>
      </c>
      <c r="D2880" t="s">
        <v>19</v>
      </c>
      <c r="E2880" t="s">
        <v>16</v>
      </c>
      <c r="F2880" t="s">
        <v>12</v>
      </c>
      <c r="G2880" t="s">
        <v>13</v>
      </c>
      <c r="H2880" t="s">
        <v>13</v>
      </c>
      <c r="I2880">
        <v>32</v>
      </c>
      <c r="J2880">
        <f>(moras__2[[#This Row],[EDAD]]-AVERAGE(I:I))/ _xlfn.STDEV.P(I:I)</f>
        <v>-0.69921345080977548</v>
      </c>
      <c r="K2880" t="str">
        <f>IF(ABS(moras__2[[#This Row],[Z-Score de edad]])&gt;1.96, "Atípico","Normal")</f>
        <v>Normal</v>
      </c>
      <c r="L2880">
        <f>(moras__2[[#This Row],[SALARIO]]-AVERAGE(C:C)) / _xlfn.STDEV.P(C:C)</f>
        <v>-0.46799154082766331</v>
      </c>
      <c r="M2880" t="str">
        <f>IF(ABS(moras__2[[#This Row],[Z-Score de salario]])&gt;1.96, "Atípico", "Normal")</f>
        <v>Normal</v>
      </c>
      <c r="N2880" s="5">
        <f t="shared" si="132"/>
        <v>278030</v>
      </c>
      <c r="O2880" s="5">
        <f t="shared" si="133"/>
        <v>32</v>
      </c>
      <c r="P2880" s="5" t="str">
        <f t="shared" si="134"/>
        <v>CONVENIOS ESPECIALES DE TRABAJADORES INDEPENDIENTES</v>
      </c>
      <c r="Q2880" s="5" t="e">
        <f ca="1">IF($H2880="SI", $O2880, _xludf.NA())</f>
        <v>#NAME?</v>
      </c>
      <c r="R2880" s="5">
        <f>IF($H2880="NO",$O2880, _xludf.NA())</f>
        <v>32</v>
      </c>
      <c r="S2880" s="5" t="e">
        <f ca="1">IF($H2880="SI",$N2880, _xludf.NA())</f>
        <v>#NAME?</v>
      </c>
      <c r="T2880" s="5">
        <f>IF($H2880="NO",$N2880, _xludf.NA())</f>
        <v>278030</v>
      </c>
    </row>
    <row r="2881" spans="1:20" x14ac:dyDescent="0.3">
      <c r="A2881">
        <v>2880</v>
      </c>
      <c r="B2881" t="s">
        <v>9</v>
      </c>
      <c r="C2881">
        <v>762796.88</v>
      </c>
      <c r="D2881" t="s">
        <v>10</v>
      </c>
      <c r="E2881" t="s">
        <v>16</v>
      </c>
      <c r="F2881" t="s">
        <v>12</v>
      </c>
      <c r="G2881" t="s">
        <v>13</v>
      </c>
      <c r="H2881" t="s">
        <v>13</v>
      </c>
      <c r="I2881">
        <v>26</v>
      </c>
      <c r="J2881">
        <f>(moras__2[[#This Row],[EDAD]]-AVERAGE(I:I))/ _xlfn.STDEV.P(I:I)</f>
        <v>-1.1227078082534885</v>
      </c>
      <c r="K2881" t="str">
        <f>IF(ABS(moras__2[[#This Row],[Z-Score de edad]])&gt;1.96, "Atípico","Normal")</f>
        <v>Normal</v>
      </c>
      <c r="L2881">
        <f>(moras__2[[#This Row],[SALARIO]]-AVERAGE(C:C)) / _xlfn.STDEV.P(C:C)</f>
        <v>0.1298061749657162</v>
      </c>
      <c r="M2881" t="str">
        <f>IF(ABS(moras__2[[#This Row],[Z-Score de salario]])&gt;1.96, "Atípico", "Normal")</f>
        <v>Normal</v>
      </c>
      <c r="N2881" s="5">
        <f t="shared" si="132"/>
        <v>762796.88</v>
      </c>
      <c r="O2881" s="5">
        <f t="shared" si="133"/>
        <v>26</v>
      </c>
      <c r="P2881" s="5" t="str">
        <f t="shared" si="134"/>
        <v>ASALARIADO</v>
      </c>
      <c r="Q2881" s="5" t="e">
        <f ca="1">IF($H2881="SI", $O2881, _xludf.NA())</f>
        <v>#NAME?</v>
      </c>
      <c r="R2881" s="5">
        <f>IF($H2881="NO",$O2881, _xludf.NA())</f>
        <v>26</v>
      </c>
      <c r="S2881" s="5" t="e">
        <f ca="1">IF($H2881="SI",$N2881, _xludf.NA())</f>
        <v>#NAME?</v>
      </c>
      <c r="T2881" s="5">
        <f>IF($H2881="NO",$N2881, _xludf.NA())</f>
        <v>762796.88</v>
      </c>
    </row>
    <row r="2882" spans="1:20" x14ac:dyDescent="0.3">
      <c r="A2882">
        <v>2881</v>
      </c>
      <c r="B2882" t="s">
        <v>9</v>
      </c>
      <c r="C2882">
        <v>413751.05</v>
      </c>
      <c r="D2882" t="s">
        <v>10</v>
      </c>
      <c r="E2882" t="s">
        <v>16</v>
      </c>
      <c r="F2882" t="s">
        <v>12</v>
      </c>
      <c r="G2882" t="s">
        <v>13</v>
      </c>
      <c r="H2882" t="s">
        <v>13</v>
      </c>
      <c r="I2882">
        <v>28</v>
      </c>
      <c r="J2882">
        <f>(moras__2[[#This Row],[EDAD]]-AVERAGE(I:I))/ _xlfn.STDEV.P(I:I)</f>
        <v>-0.98154302243891756</v>
      </c>
      <c r="K2882" t="str">
        <f>IF(ABS(moras__2[[#This Row],[Z-Score de edad]])&gt;1.96, "Atípico","Normal")</f>
        <v>Normal</v>
      </c>
      <c r="L2882">
        <f>(moras__2[[#This Row],[SALARIO]]-AVERAGE(C:C)) / _xlfn.STDEV.P(C:C)</f>
        <v>-0.30062504566801246</v>
      </c>
      <c r="M2882" t="str">
        <f>IF(ABS(moras__2[[#This Row],[Z-Score de salario]])&gt;1.96, "Atípico", "Normal")</f>
        <v>Normal</v>
      </c>
      <c r="N2882" s="5">
        <f t="shared" si="132"/>
        <v>413751.05</v>
      </c>
      <c r="O2882" s="5">
        <f t="shared" si="133"/>
        <v>28</v>
      </c>
      <c r="P2882" s="5" t="str">
        <f t="shared" si="134"/>
        <v>ASALARIADO</v>
      </c>
      <c r="Q2882" s="5" t="e">
        <f ca="1">IF($H2882="SI", $O2882, _xludf.NA())</f>
        <v>#NAME?</v>
      </c>
      <c r="R2882" s="5">
        <f>IF($H2882="NO",$O2882, _xludf.NA())</f>
        <v>28</v>
      </c>
      <c r="S2882" s="5" t="e">
        <f ca="1">IF($H2882="SI",$N2882, _xludf.NA())</f>
        <v>#NAME?</v>
      </c>
      <c r="T2882" s="5">
        <f>IF($H2882="NO",$N2882, _xludf.NA())</f>
        <v>413751.05</v>
      </c>
    </row>
    <row r="2883" spans="1:20" x14ac:dyDescent="0.3">
      <c r="A2883">
        <v>2882</v>
      </c>
      <c r="B2883" t="s">
        <v>9</v>
      </c>
      <c r="C2883">
        <v>362000</v>
      </c>
      <c r="D2883" t="s">
        <v>17</v>
      </c>
      <c r="E2883" t="s">
        <v>16</v>
      </c>
      <c r="F2883" t="s">
        <v>12</v>
      </c>
      <c r="G2883" t="s">
        <v>13</v>
      </c>
      <c r="H2883" t="s">
        <v>13</v>
      </c>
      <c r="I2883">
        <v>35</v>
      </c>
      <c r="J2883">
        <f>(moras__2[[#This Row],[EDAD]]-AVERAGE(I:I))/ _xlfn.STDEV.P(I:I)</f>
        <v>-0.48746627208791893</v>
      </c>
      <c r="K2883" t="str">
        <f>IF(ABS(moras__2[[#This Row],[Z-Score de edad]])&gt;1.96, "Atípico","Normal")</f>
        <v>Normal</v>
      </c>
      <c r="L2883">
        <f>(moras__2[[#This Row],[SALARIO]]-AVERAGE(C:C)) / _xlfn.STDEV.P(C:C)</f>
        <v>-0.36444264698580248</v>
      </c>
      <c r="M2883" t="str">
        <f>IF(ABS(moras__2[[#This Row],[Z-Score de salario]])&gt;1.96, "Atípico", "Normal")</f>
        <v>Normal</v>
      </c>
      <c r="N2883" s="5">
        <f t="shared" ref="N2883:N2946" si="135">IF(ISBLANK(C2883),  MEDIAN($C$2:$C$5001), C2883)</f>
        <v>362000</v>
      </c>
      <c r="O2883" s="5">
        <f t="shared" ref="O2883:O2946" si="136">IF(ISBLANK(I2883), MEDIAN($I$2:$I$5001), I2883)</f>
        <v>35</v>
      </c>
      <c r="P2883" s="5" t="str">
        <f t="shared" ref="P2883:P2946" si="137">IF(ISBLANK(D2883), "ASALARIADO", D2883)</f>
        <v>ASEGURADO VOLUNTARIO</v>
      </c>
      <c r="Q2883" s="5" t="e">
        <f ca="1">IF($H2883="SI", $O2883, _xludf.NA())</f>
        <v>#NAME?</v>
      </c>
      <c r="R2883" s="5">
        <f>IF($H2883="NO",$O2883, _xludf.NA())</f>
        <v>35</v>
      </c>
      <c r="S2883" s="5" t="e">
        <f ca="1">IF($H2883="SI",$N2883, _xludf.NA())</f>
        <v>#NAME?</v>
      </c>
      <c r="T2883" s="5">
        <f>IF($H2883="NO",$N2883, _xludf.NA())</f>
        <v>362000</v>
      </c>
    </row>
    <row r="2884" spans="1:20" x14ac:dyDescent="0.3">
      <c r="A2884">
        <v>2883</v>
      </c>
      <c r="B2884" t="s">
        <v>15</v>
      </c>
      <c r="C2884">
        <v>297044</v>
      </c>
      <c r="D2884" t="s">
        <v>10</v>
      </c>
      <c r="E2884" t="s">
        <v>16</v>
      </c>
      <c r="F2884" t="s">
        <v>12</v>
      </c>
      <c r="G2884" t="s">
        <v>13</v>
      </c>
      <c r="H2884" t="s">
        <v>13</v>
      </c>
      <c r="I2884">
        <v>58</v>
      </c>
      <c r="J2884">
        <f>(moras__2[[#This Row],[EDAD]]-AVERAGE(I:I))/ _xlfn.STDEV.P(I:I)</f>
        <v>1.1359287647796479</v>
      </c>
      <c r="K2884" t="str">
        <f>IF(ABS(moras__2[[#This Row],[Z-Score de edad]])&gt;1.96, "Atípico","Normal")</f>
        <v>Normal</v>
      </c>
      <c r="L2884">
        <f>(moras__2[[#This Row],[SALARIO]]-AVERAGE(C:C)) / _xlfn.STDEV.P(C:C)</f>
        <v>-0.44454413499809153</v>
      </c>
      <c r="M2884" t="str">
        <f>IF(ABS(moras__2[[#This Row],[Z-Score de salario]])&gt;1.96, "Atípico", "Normal")</f>
        <v>Normal</v>
      </c>
      <c r="N2884" s="5">
        <f t="shared" si="135"/>
        <v>297044</v>
      </c>
      <c r="O2884" s="5">
        <f t="shared" si="136"/>
        <v>58</v>
      </c>
      <c r="P2884" s="5" t="str">
        <f t="shared" si="137"/>
        <v>ASALARIADO</v>
      </c>
      <c r="Q2884" s="5" t="e">
        <f ca="1">IF($H2884="SI", $O2884, _xludf.NA())</f>
        <v>#NAME?</v>
      </c>
      <c r="R2884" s="5">
        <f>IF($H2884="NO",$O2884, _xludf.NA())</f>
        <v>58</v>
      </c>
      <c r="S2884" s="5" t="e">
        <f ca="1">IF($H2884="SI",$N2884, _xludf.NA())</f>
        <v>#NAME?</v>
      </c>
      <c r="T2884" s="5">
        <f>IF($H2884="NO",$N2884, _xludf.NA())</f>
        <v>297044</v>
      </c>
    </row>
    <row r="2885" spans="1:20" x14ac:dyDescent="0.3">
      <c r="A2885">
        <v>2884</v>
      </c>
      <c r="B2885" t="s">
        <v>9</v>
      </c>
      <c r="C2885">
        <v>2414456</v>
      </c>
      <c r="D2885" t="s">
        <v>10</v>
      </c>
      <c r="E2885" t="s">
        <v>16</v>
      </c>
      <c r="F2885" t="s">
        <v>12</v>
      </c>
      <c r="G2885" t="s">
        <v>13</v>
      </c>
      <c r="H2885" t="s">
        <v>13</v>
      </c>
      <c r="I2885">
        <v>36</v>
      </c>
      <c r="J2885">
        <f>(moras__2[[#This Row],[EDAD]]-AVERAGE(I:I))/ _xlfn.STDEV.P(I:I)</f>
        <v>-0.41688387918063341</v>
      </c>
      <c r="K2885" t="str">
        <f>IF(ABS(moras__2[[#This Row],[Z-Score de edad]])&gt;1.96, "Atípico","Normal")</f>
        <v>Normal</v>
      </c>
      <c r="L2885">
        <f>(moras__2[[#This Row],[SALARIO]]-AVERAGE(C:C)) / _xlfn.STDEV.P(C:C)</f>
        <v>2.1665749600058644</v>
      </c>
      <c r="M2885" t="str">
        <f>IF(ABS(moras__2[[#This Row],[Z-Score de salario]])&gt;1.96, "Atípico", "Normal")</f>
        <v>Atípico</v>
      </c>
      <c r="N2885" s="5">
        <f t="shared" si="135"/>
        <v>2414456</v>
      </c>
      <c r="O2885" s="5">
        <f t="shared" si="136"/>
        <v>36</v>
      </c>
      <c r="P2885" s="5" t="str">
        <f t="shared" si="137"/>
        <v>ASALARIADO</v>
      </c>
      <c r="Q2885" s="5" t="e">
        <f ca="1">IF($H2885="SI", $O2885, _xludf.NA())</f>
        <v>#NAME?</v>
      </c>
      <c r="R2885" s="5">
        <f>IF($H2885="NO",$O2885, _xludf.NA())</f>
        <v>36</v>
      </c>
      <c r="S2885" s="5" t="e">
        <f ca="1">IF($H2885="SI",$N2885, _xludf.NA())</f>
        <v>#NAME?</v>
      </c>
      <c r="T2885" s="5">
        <f>IF($H2885="NO",$N2885, _xludf.NA())</f>
        <v>2414456</v>
      </c>
    </row>
    <row r="2886" spans="1:20" x14ac:dyDescent="0.3">
      <c r="A2886">
        <v>2885</v>
      </c>
      <c r="B2886" t="s">
        <v>9</v>
      </c>
      <c r="C2886">
        <v>406659.45</v>
      </c>
      <c r="D2886" t="s">
        <v>10</v>
      </c>
      <c r="E2886" t="s">
        <v>11</v>
      </c>
      <c r="F2886" t="s">
        <v>12</v>
      </c>
      <c r="G2886" t="s">
        <v>13</v>
      </c>
      <c r="H2886" t="s">
        <v>13</v>
      </c>
      <c r="I2886">
        <v>27</v>
      </c>
      <c r="J2886">
        <f>(moras__2[[#This Row],[EDAD]]-AVERAGE(I:I))/ _xlfn.STDEV.P(I:I)</f>
        <v>-1.052125415346203</v>
      </c>
      <c r="K2886" t="str">
        <f>IF(ABS(moras__2[[#This Row],[Z-Score de edad]])&gt;1.96, "Atípico","Normal")</f>
        <v>Normal</v>
      </c>
      <c r="L2886">
        <f>(moras__2[[#This Row],[SALARIO]]-AVERAGE(C:C)) / _xlfn.STDEV.P(C:C)</f>
        <v>-0.30937016101359943</v>
      </c>
      <c r="M2886" t="str">
        <f>IF(ABS(moras__2[[#This Row],[Z-Score de salario]])&gt;1.96, "Atípico", "Normal")</f>
        <v>Normal</v>
      </c>
      <c r="N2886" s="5">
        <f t="shared" si="135"/>
        <v>406659.45</v>
      </c>
      <c r="O2886" s="5">
        <f t="shared" si="136"/>
        <v>27</v>
      </c>
      <c r="P2886" s="5" t="str">
        <f t="shared" si="137"/>
        <v>ASALARIADO</v>
      </c>
      <c r="Q2886" s="5" t="e">
        <f ca="1">IF($H2886="SI", $O2886, _xludf.NA())</f>
        <v>#NAME?</v>
      </c>
      <c r="R2886" s="5">
        <f>IF($H2886="NO",$O2886, _xludf.NA())</f>
        <v>27</v>
      </c>
      <c r="S2886" s="5" t="e">
        <f ca="1">IF($H2886="SI",$N2886, _xludf.NA())</f>
        <v>#NAME?</v>
      </c>
      <c r="T2886" s="5">
        <f>IF($H2886="NO",$N2886, _xludf.NA())</f>
        <v>406659.45</v>
      </c>
    </row>
    <row r="2887" spans="1:20" x14ac:dyDescent="0.3">
      <c r="A2887">
        <v>2886</v>
      </c>
      <c r="B2887" t="s">
        <v>9</v>
      </c>
      <c r="C2887">
        <v>514435.14</v>
      </c>
      <c r="D2887" t="s">
        <v>10</v>
      </c>
      <c r="E2887" t="s">
        <v>16</v>
      </c>
      <c r="F2887" t="s">
        <v>12</v>
      </c>
      <c r="G2887" t="s">
        <v>13</v>
      </c>
      <c r="H2887" t="s">
        <v>13</v>
      </c>
      <c r="I2887">
        <v>48</v>
      </c>
      <c r="J2887">
        <f>(moras__2[[#This Row],[EDAD]]-AVERAGE(I:I))/ _xlfn.STDEV.P(I:I)</f>
        <v>0.43010483570679275</v>
      </c>
      <c r="K2887" t="str">
        <f>IF(ABS(moras__2[[#This Row],[Z-Score de edad]])&gt;1.96, "Atípico","Normal")</f>
        <v>Normal</v>
      </c>
      <c r="L2887">
        <f>(moras__2[[#This Row],[SALARIO]]-AVERAGE(C:C)) / _xlfn.STDEV.P(C:C)</f>
        <v>-0.17646491530032921</v>
      </c>
      <c r="M2887" t="str">
        <f>IF(ABS(moras__2[[#This Row],[Z-Score de salario]])&gt;1.96, "Atípico", "Normal")</f>
        <v>Normal</v>
      </c>
      <c r="N2887" s="5">
        <f t="shared" si="135"/>
        <v>514435.14</v>
      </c>
      <c r="O2887" s="5">
        <f t="shared" si="136"/>
        <v>48</v>
      </c>
      <c r="P2887" s="5" t="str">
        <f t="shared" si="137"/>
        <v>ASALARIADO</v>
      </c>
      <c r="Q2887" s="5" t="e">
        <f ca="1">IF($H2887="SI", $O2887, _xludf.NA())</f>
        <v>#NAME?</v>
      </c>
      <c r="R2887" s="5">
        <f>IF($H2887="NO",$O2887, _xludf.NA())</f>
        <v>48</v>
      </c>
      <c r="S2887" s="5" t="e">
        <f ca="1">IF($H2887="SI",$N2887, _xludf.NA())</f>
        <v>#NAME?</v>
      </c>
      <c r="T2887" s="5">
        <f>IF($H2887="NO",$N2887, _xludf.NA())</f>
        <v>514435.14</v>
      </c>
    </row>
    <row r="2888" spans="1:20" x14ac:dyDescent="0.3">
      <c r="A2888">
        <v>2887</v>
      </c>
      <c r="B2888" t="s">
        <v>15</v>
      </c>
      <c r="C2888">
        <v>705807.13</v>
      </c>
      <c r="D2888" t="s">
        <v>10</v>
      </c>
      <c r="E2888" t="s">
        <v>11</v>
      </c>
      <c r="F2888" t="s">
        <v>12</v>
      </c>
      <c r="G2888" t="s">
        <v>13</v>
      </c>
      <c r="H2888" t="s">
        <v>13</v>
      </c>
      <c r="I2888">
        <v>34</v>
      </c>
      <c r="J2888">
        <f>(moras__2[[#This Row],[EDAD]]-AVERAGE(I:I))/ _xlfn.STDEV.P(I:I)</f>
        <v>-0.55804866499520445</v>
      </c>
      <c r="K2888" t="str">
        <f>IF(ABS(moras__2[[#This Row],[Z-Score de edad]])&gt;1.96, "Atípico","Normal")</f>
        <v>Normal</v>
      </c>
      <c r="L2888">
        <f>(moras__2[[#This Row],[SALARIO]]-AVERAGE(C:C)) / _xlfn.STDEV.P(C:C)</f>
        <v>5.9528390366166514E-2</v>
      </c>
      <c r="M2888" t="str">
        <f>IF(ABS(moras__2[[#This Row],[Z-Score de salario]])&gt;1.96, "Atípico", "Normal")</f>
        <v>Normal</v>
      </c>
      <c r="N2888" s="5">
        <f t="shared" si="135"/>
        <v>705807.13</v>
      </c>
      <c r="O2888" s="5">
        <f t="shared" si="136"/>
        <v>34</v>
      </c>
      <c r="P2888" s="5" t="str">
        <f t="shared" si="137"/>
        <v>ASALARIADO</v>
      </c>
      <c r="Q2888" s="5" t="e">
        <f ca="1">IF($H2888="SI", $O2888, _xludf.NA())</f>
        <v>#NAME?</v>
      </c>
      <c r="R2888" s="5">
        <f>IF($H2888="NO",$O2888, _xludf.NA())</f>
        <v>34</v>
      </c>
      <c r="S2888" s="5" t="e">
        <f ca="1">IF($H2888="SI",$N2888, _xludf.NA())</f>
        <v>#NAME?</v>
      </c>
      <c r="T2888" s="5">
        <f>IF($H2888="NO",$N2888, _xludf.NA())</f>
        <v>705807.13</v>
      </c>
    </row>
    <row r="2889" spans="1:20" x14ac:dyDescent="0.3">
      <c r="A2889">
        <v>2888</v>
      </c>
      <c r="B2889" t="s">
        <v>15</v>
      </c>
      <c r="C2889">
        <v>462569.85</v>
      </c>
      <c r="D2889" t="s">
        <v>10</v>
      </c>
      <c r="E2889" t="s">
        <v>16</v>
      </c>
      <c r="F2889" t="s">
        <v>12</v>
      </c>
      <c r="G2889" t="s">
        <v>13</v>
      </c>
      <c r="H2889" t="s">
        <v>13</v>
      </c>
      <c r="I2889">
        <v>27</v>
      </c>
      <c r="J2889">
        <f>(moras__2[[#This Row],[EDAD]]-AVERAGE(I:I))/ _xlfn.STDEV.P(I:I)</f>
        <v>-1.052125415346203</v>
      </c>
      <c r="K2889" t="str">
        <f>IF(ABS(moras__2[[#This Row],[Z-Score de edad]])&gt;1.96, "Atípico","Normal")</f>
        <v>Normal</v>
      </c>
      <c r="L2889">
        <f>(moras__2[[#This Row],[SALARIO]]-AVERAGE(C:C)) / _xlfn.STDEV.P(C:C)</f>
        <v>-0.24042339342689023</v>
      </c>
      <c r="M2889" t="str">
        <f>IF(ABS(moras__2[[#This Row],[Z-Score de salario]])&gt;1.96, "Atípico", "Normal")</f>
        <v>Normal</v>
      </c>
      <c r="N2889" s="5">
        <f t="shared" si="135"/>
        <v>462569.85</v>
      </c>
      <c r="O2889" s="5">
        <f t="shared" si="136"/>
        <v>27</v>
      </c>
      <c r="P2889" s="5" t="str">
        <f t="shared" si="137"/>
        <v>ASALARIADO</v>
      </c>
      <c r="Q2889" s="5" t="e">
        <f ca="1">IF($H2889="SI", $O2889, _xludf.NA())</f>
        <v>#NAME?</v>
      </c>
      <c r="R2889" s="5">
        <f>IF($H2889="NO",$O2889, _xludf.NA())</f>
        <v>27</v>
      </c>
      <c r="S2889" s="5" t="e">
        <f ca="1">IF($H2889="SI",$N2889, _xludf.NA())</f>
        <v>#NAME?</v>
      </c>
      <c r="T2889" s="5">
        <f>IF($H2889="NO",$N2889, _xludf.NA())</f>
        <v>462569.85</v>
      </c>
    </row>
    <row r="2890" spans="1:20" x14ac:dyDescent="0.3">
      <c r="A2890">
        <v>2889</v>
      </c>
      <c r="B2890" t="s">
        <v>9</v>
      </c>
      <c r="C2890">
        <v>100000</v>
      </c>
      <c r="D2890" t="s">
        <v>10</v>
      </c>
      <c r="E2890" t="s">
        <v>16</v>
      </c>
      <c r="F2890" t="s">
        <v>12</v>
      </c>
      <c r="G2890" t="s">
        <v>13</v>
      </c>
      <c r="H2890" t="s">
        <v>13</v>
      </c>
      <c r="I2890">
        <v>24</v>
      </c>
      <c r="J2890">
        <f>(moras__2[[#This Row],[EDAD]]-AVERAGE(I:I))/ _xlfn.STDEV.P(I:I)</f>
        <v>-1.2638725940680595</v>
      </c>
      <c r="K2890" t="str">
        <f>IF(ABS(moras__2[[#This Row],[Z-Score de edad]])&gt;1.96, "Atípico","Normal")</f>
        <v>Normal</v>
      </c>
      <c r="L2890">
        <f>(moras__2[[#This Row],[SALARIO]]-AVERAGE(C:C)) / _xlfn.STDEV.P(C:C)</f>
        <v>-0.68753196682107143</v>
      </c>
      <c r="M2890" t="str">
        <f>IF(ABS(moras__2[[#This Row],[Z-Score de salario]])&gt;1.96, "Atípico", "Normal")</f>
        <v>Normal</v>
      </c>
      <c r="N2890" s="5">
        <f t="shared" si="135"/>
        <v>100000</v>
      </c>
      <c r="O2890" s="5">
        <f t="shared" si="136"/>
        <v>24</v>
      </c>
      <c r="P2890" s="5" t="str">
        <f t="shared" si="137"/>
        <v>ASALARIADO</v>
      </c>
      <c r="Q2890" s="5" t="e">
        <f ca="1">IF($H2890="SI", $O2890, _xludf.NA())</f>
        <v>#NAME?</v>
      </c>
      <c r="R2890" s="5">
        <f>IF($H2890="NO",$O2890, _xludf.NA())</f>
        <v>24</v>
      </c>
      <c r="S2890" s="5" t="e">
        <f ca="1">IF($H2890="SI",$N2890, _xludf.NA())</f>
        <v>#NAME?</v>
      </c>
      <c r="T2890" s="5">
        <f>IF($H2890="NO",$N2890, _xludf.NA())</f>
        <v>100000</v>
      </c>
    </row>
    <row r="2891" spans="1:20" x14ac:dyDescent="0.3">
      <c r="A2891">
        <v>2890</v>
      </c>
      <c r="B2891" t="s">
        <v>9</v>
      </c>
      <c r="C2891">
        <v>337811</v>
      </c>
      <c r="D2891" t="s">
        <v>14</v>
      </c>
      <c r="E2891" t="s">
        <v>11</v>
      </c>
      <c r="F2891" t="s">
        <v>12</v>
      </c>
      <c r="G2891" t="s">
        <v>13</v>
      </c>
      <c r="H2891" t="s">
        <v>13</v>
      </c>
      <c r="I2891">
        <v>81</v>
      </c>
      <c r="J2891">
        <f>(moras__2[[#This Row],[EDAD]]-AVERAGE(I:I))/ _xlfn.STDEV.P(I:I)</f>
        <v>2.7593238016472146</v>
      </c>
      <c r="K2891" t="str">
        <f>IF(ABS(moras__2[[#This Row],[Z-Score de edad]])&gt;1.96, "Atípico","Normal")</f>
        <v>Atípico</v>
      </c>
      <c r="L2891">
        <f>(moras__2[[#This Row],[SALARIO]]-AVERAGE(C:C)) / _xlfn.STDEV.P(C:C)</f>
        <v>-0.39427168346479224</v>
      </c>
      <c r="M2891" t="str">
        <f>IF(ABS(moras__2[[#This Row],[Z-Score de salario]])&gt;1.96, "Atípico", "Normal")</f>
        <v>Normal</v>
      </c>
      <c r="N2891" s="5">
        <f t="shared" si="135"/>
        <v>337811</v>
      </c>
      <c r="O2891" s="5">
        <f t="shared" si="136"/>
        <v>81</v>
      </c>
      <c r="P2891" s="5" t="str">
        <f t="shared" si="137"/>
        <v>PENSIONADOS EN SU PROPIO SISTEMA</v>
      </c>
      <c r="Q2891" s="5" t="e">
        <f ca="1">IF($H2891="SI", $O2891, _xludf.NA())</f>
        <v>#NAME?</v>
      </c>
      <c r="R2891" s="5">
        <f>IF($H2891="NO",$O2891, _xludf.NA())</f>
        <v>81</v>
      </c>
      <c r="S2891" s="5" t="e">
        <f ca="1">IF($H2891="SI",$N2891, _xludf.NA())</f>
        <v>#NAME?</v>
      </c>
      <c r="T2891" s="5">
        <f>IF($H2891="NO",$N2891, _xludf.NA())</f>
        <v>337811</v>
      </c>
    </row>
    <row r="2892" spans="1:20" x14ac:dyDescent="0.3">
      <c r="A2892">
        <v>2891</v>
      </c>
      <c r="B2892" t="s">
        <v>15</v>
      </c>
      <c r="C2892">
        <v>359544.27</v>
      </c>
      <c r="D2892" t="s">
        <v>21</v>
      </c>
      <c r="E2892" t="s">
        <v>16</v>
      </c>
      <c r="F2892" t="s">
        <v>12</v>
      </c>
      <c r="G2892" t="s">
        <v>12</v>
      </c>
      <c r="H2892" t="s">
        <v>13</v>
      </c>
      <c r="I2892">
        <v>38</v>
      </c>
      <c r="J2892">
        <f>(moras__2[[#This Row],[EDAD]]-AVERAGE(I:I))/ _xlfn.STDEV.P(I:I)</f>
        <v>-0.27571909336606237</v>
      </c>
      <c r="K2892" t="str">
        <f>IF(ABS(moras__2[[#This Row],[Z-Score de edad]])&gt;1.96, "Atípico","Normal")</f>
        <v>Normal</v>
      </c>
      <c r="L2892">
        <f>(moras__2[[#This Row],[SALARIO]]-AVERAGE(C:C)) / _xlfn.STDEV.P(C:C)</f>
        <v>-0.36747096811327984</v>
      </c>
      <c r="M2892" t="str">
        <f>IF(ABS(moras__2[[#This Row],[Z-Score de salario]])&gt;1.96, "Atípico", "Normal")</f>
        <v>Normal</v>
      </c>
      <c r="N2892" s="5">
        <f t="shared" si="135"/>
        <v>359544.27</v>
      </c>
      <c r="O2892" s="5">
        <f t="shared" si="136"/>
        <v>38</v>
      </c>
      <c r="P2892" s="5" t="str">
        <f t="shared" si="137"/>
        <v>CONVENIOS ESPECIALES DE ASEGURADOS VOLUNTARIOS</v>
      </c>
      <c r="Q2892" s="5" t="e">
        <f ca="1">IF($H2892="SI", $O2892, _xludf.NA())</f>
        <v>#NAME?</v>
      </c>
      <c r="R2892" s="5">
        <f>IF($H2892="NO",$O2892, _xludf.NA())</f>
        <v>38</v>
      </c>
      <c r="S2892" s="5" t="e">
        <f ca="1">IF($H2892="SI",$N2892, _xludf.NA())</f>
        <v>#NAME?</v>
      </c>
      <c r="T2892" s="5">
        <f>IF($H2892="NO",$N2892, _xludf.NA())</f>
        <v>359544.27</v>
      </c>
    </row>
    <row r="2893" spans="1:20" x14ac:dyDescent="0.3">
      <c r="A2893">
        <v>2892</v>
      </c>
      <c r="B2893" t="s">
        <v>9</v>
      </c>
      <c r="C2893">
        <v>444389.01</v>
      </c>
      <c r="D2893" t="s">
        <v>10</v>
      </c>
      <c r="E2893" t="s">
        <v>11</v>
      </c>
      <c r="F2893" t="s">
        <v>12</v>
      </c>
      <c r="G2893" t="s">
        <v>13</v>
      </c>
      <c r="H2893" t="s">
        <v>13</v>
      </c>
      <c r="I2893">
        <v>60</v>
      </c>
      <c r="J2893">
        <f>(moras__2[[#This Row],[EDAD]]-AVERAGE(I:I))/ _xlfn.STDEV.P(I:I)</f>
        <v>1.2770935505942189</v>
      </c>
      <c r="K2893" t="str">
        <f>IF(ABS(moras__2[[#This Row],[Z-Score de edad]])&gt;1.96, "Atípico","Normal")</f>
        <v>Normal</v>
      </c>
      <c r="L2893">
        <f>(moras__2[[#This Row],[SALARIO]]-AVERAGE(C:C)) / _xlfn.STDEV.P(C:C)</f>
        <v>-0.26284337521938583</v>
      </c>
      <c r="M2893" t="str">
        <f>IF(ABS(moras__2[[#This Row],[Z-Score de salario]])&gt;1.96, "Atípico", "Normal")</f>
        <v>Normal</v>
      </c>
      <c r="N2893" s="5">
        <f t="shared" si="135"/>
        <v>444389.01</v>
      </c>
      <c r="O2893" s="5">
        <f t="shared" si="136"/>
        <v>60</v>
      </c>
      <c r="P2893" s="5" t="str">
        <f t="shared" si="137"/>
        <v>ASALARIADO</v>
      </c>
      <c r="Q2893" s="5" t="e">
        <f ca="1">IF($H2893="SI", $O2893, _xludf.NA())</f>
        <v>#NAME?</v>
      </c>
      <c r="R2893" s="5">
        <f>IF($H2893="NO",$O2893, _xludf.NA())</f>
        <v>60</v>
      </c>
      <c r="S2893" s="5" t="e">
        <f ca="1">IF($H2893="SI",$N2893, _xludf.NA())</f>
        <v>#NAME?</v>
      </c>
      <c r="T2893" s="5">
        <f>IF($H2893="NO",$N2893, _xludf.NA())</f>
        <v>444389.01</v>
      </c>
    </row>
    <row r="2894" spans="1:20" x14ac:dyDescent="0.3">
      <c r="A2894">
        <v>2893</v>
      </c>
      <c r="B2894" t="s">
        <v>9</v>
      </c>
      <c r="C2894">
        <v>299046</v>
      </c>
      <c r="D2894" t="s">
        <v>17</v>
      </c>
      <c r="E2894" t="s">
        <v>16</v>
      </c>
      <c r="F2894" t="s">
        <v>12</v>
      </c>
      <c r="G2894" t="s">
        <v>13</v>
      </c>
      <c r="H2894" t="s">
        <v>13</v>
      </c>
      <c r="I2894">
        <v>31</v>
      </c>
      <c r="J2894">
        <f>(moras__2[[#This Row],[EDAD]]-AVERAGE(I:I))/ _xlfn.STDEV.P(I:I)</f>
        <v>-0.769795843717061</v>
      </c>
      <c r="K2894" t="str">
        <f>IF(ABS(moras__2[[#This Row],[Z-Score de edad]])&gt;1.96, "Atípico","Normal")</f>
        <v>Normal</v>
      </c>
      <c r="L2894">
        <f>(moras__2[[#This Row],[SALARIO]]-AVERAGE(C:C)) / _xlfn.STDEV.P(C:C)</f>
        <v>-0.44207533798164034</v>
      </c>
      <c r="M2894" t="str">
        <f>IF(ABS(moras__2[[#This Row],[Z-Score de salario]])&gt;1.96, "Atípico", "Normal")</f>
        <v>Normal</v>
      </c>
      <c r="N2894" s="5">
        <f t="shared" si="135"/>
        <v>299046</v>
      </c>
      <c r="O2894" s="5">
        <f t="shared" si="136"/>
        <v>31</v>
      </c>
      <c r="P2894" s="5" t="str">
        <f t="shared" si="137"/>
        <v>ASEGURADO VOLUNTARIO</v>
      </c>
      <c r="Q2894" s="5" t="e">
        <f ca="1">IF($H2894="SI", $O2894, _xludf.NA())</f>
        <v>#NAME?</v>
      </c>
      <c r="R2894" s="5">
        <f>IF($H2894="NO",$O2894, _xludf.NA())</f>
        <v>31</v>
      </c>
      <c r="S2894" s="5" t="e">
        <f ca="1">IF($H2894="SI",$N2894, _xludf.NA())</f>
        <v>#NAME?</v>
      </c>
      <c r="T2894" s="5">
        <f>IF($H2894="NO",$N2894, _xludf.NA())</f>
        <v>299046</v>
      </c>
    </row>
    <row r="2895" spans="1:20" x14ac:dyDescent="0.3">
      <c r="A2895">
        <v>2894</v>
      </c>
      <c r="B2895" t="s">
        <v>9</v>
      </c>
      <c r="C2895">
        <v>1270596.6499999999</v>
      </c>
      <c r="D2895" t="s">
        <v>10</v>
      </c>
      <c r="E2895" t="s">
        <v>11</v>
      </c>
      <c r="F2895" t="s">
        <v>12</v>
      </c>
      <c r="G2895" t="s">
        <v>13</v>
      </c>
      <c r="H2895" t="s">
        <v>13</v>
      </c>
      <c r="I2895">
        <v>44</v>
      </c>
      <c r="J2895">
        <f>(moras__2[[#This Row],[EDAD]]-AVERAGE(I:I))/ _xlfn.STDEV.P(I:I)</f>
        <v>0.14777526407765068</v>
      </c>
      <c r="K2895" t="str">
        <f>IF(ABS(moras__2[[#This Row],[Z-Score de edad]])&gt;1.96, "Atípico","Normal")</f>
        <v>Normal</v>
      </c>
      <c r="L2895">
        <f>(moras__2[[#This Row],[SALARIO]]-AVERAGE(C:C)) / _xlfn.STDEV.P(C:C)</f>
        <v>0.75600725245352518</v>
      </c>
      <c r="M2895" t="str">
        <f>IF(ABS(moras__2[[#This Row],[Z-Score de salario]])&gt;1.96, "Atípico", "Normal")</f>
        <v>Normal</v>
      </c>
      <c r="N2895" s="5">
        <f t="shared" si="135"/>
        <v>1270596.6499999999</v>
      </c>
      <c r="O2895" s="5">
        <f t="shared" si="136"/>
        <v>44</v>
      </c>
      <c r="P2895" s="5" t="str">
        <f t="shared" si="137"/>
        <v>ASALARIADO</v>
      </c>
      <c r="Q2895" s="5" t="e">
        <f ca="1">IF($H2895="SI", $O2895, _xludf.NA())</f>
        <v>#NAME?</v>
      </c>
      <c r="R2895" s="5">
        <f>IF($H2895="NO",$O2895, _xludf.NA())</f>
        <v>44</v>
      </c>
      <c r="S2895" s="5" t="e">
        <f ca="1">IF($H2895="SI",$N2895, _xludf.NA())</f>
        <v>#NAME?</v>
      </c>
      <c r="T2895" s="5">
        <f>IF($H2895="NO",$N2895, _xludf.NA())</f>
        <v>1270596.6499999999</v>
      </c>
    </row>
    <row r="2896" spans="1:20" x14ac:dyDescent="0.3">
      <c r="A2896">
        <v>2895</v>
      </c>
      <c r="B2896" t="s">
        <v>9</v>
      </c>
      <c r="C2896">
        <v>922788.75</v>
      </c>
      <c r="D2896" t="s">
        <v>10</v>
      </c>
      <c r="E2896" t="s">
        <v>16</v>
      </c>
      <c r="F2896" t="s">
        <v>12</v>
      </c>
      <c r="G2896" t="s">
        <v>13</v>
      </c>
      <c r="H2896" t="s">
        <v>13</v>
      </c>
      <c r="I2896">
        <v>25</v>
      </c>
      <c r="J2896">
        <f>(moras__2[[#This Row],[EDAD]]-AVERAGE(I:I))/ _xlfn.STDEV.P(I:I)</f>
        <v>-1.193290201160774</v>
      </c>
      <c r="K2896" t="str">
        <f>IF(ABS(moras__2[[#This Row],[Z-Score de edad]])&gt;1.96, "Atípico","Normal")</f>
        <v>Normal</v>
      </c>
      <c r="L2896">
        <f>(moras__2[[#This Row],[SALARIO]]-AVERAGE(C:C)) / _xlfn.STDEV.P(C:C)</f>
        <v>0.32710260419271148</v>
      </c>
      <c r="M2896" t="str">
        <f>IF(ABS(moras__2[[#This Row],[Z-Score de salario]])&gt;1.96, "Atípico", "Normal")</f>
        <v>Normal</v>
      </c>
      <c r="N2896" s="5">
        <f t="shared" si="135"/>
        <v>922788.75</v>
      </c>
      <c r="O2896" s="5">
        <f t="shared" si="136"/>
        <v>25</v>
      </c>
      <c r="P2896" s="5" t="str">
        <f t="shared" si="137"/>
        <v>ASALARIADO</v>
      </c>
      <c r="Q2896" s="5" t="e">
        <f ca="1">IF($H2896="SI", $O2896, _xludf.NA())</f>
        <v>#NAME?</v>
      </c>
      <c r="R2896" s="5">
        <f>IF($H2896="NO",$O2896, _xludf.NA())</f>
        <v>25</v>
      </c>
      <c r="S2896" s="5" t="e">
        <f ca="1">IF($H2896="SI",$N2896, _xludf.NA())</f>
        <v>#NAME?</v>
      </c>
      <c r="T2896" s="5">
        <f>IF($H2896="NO",$N2896, _xludf.NA())</f>
        <v>922788.75</v>
      </c>
    </row>
    <row r="2897" spans="1:20" x14ac:dyDescent="0.3">
      <c r="A2897">
        <v>2896</v>
      </c>
      <c r="B2897" t="s">
        <v>9</v>
      </c>
      <c r="C2897">
        <v>297045</v>
      </c>
      <c r="D2897" t="s">
        <v>18</v>
      </c>
      <c r="E2897" t="s">
        <v>16</v>
      </c>
      <c r="F2897" t="s">
        <v>12</v>
      </c>
      <c r="G2897" t="s">
        <v>13</v>
      </c>
      <c r="H2897" t="s">
        <v>13</v>
      </c>
      <c r="I2897">
        <v>49</v>
      </c>
      <c r="J2897">
        <f>(moras__2[[#This Row],[EDAD]]-AVERAGE(I:I))/ _xlfn.STDEV.P(I:I)</f>
        <v>0.50068722861407822</v>
      </c>
      <c r="K2897" t="str">
        <f>IF(ABS(moras__2[[#This Row],[Z-Score de edad]])&gt;1.96, "Atípico","Normal")</f>
        <v>Normal</v>
      </c>
      <c r="L2897">
        <f>(moras__2[[#This Row],[SALARIO]]-AVERAGE(C:C)) / _xlfn.STDEV.P(C:C)</f>
        <v>-0.44454290183274864</v>
      </c>
      <c r="M2897" t="str">
        <f>IF(ABS(moras__2[[#This Row],[Z-Score de salario]])&gt;1.96, "Atípico", "Normal")</f>
        <v>Normal</v>
      </c>
      <c r="N2897" s="5">
        <f t="shared" si="135"/>
        <v>297045</v>
      </c>
      <c r="O2897" s="5">
        <f t="shared" si="136"/>
        <v>49</v>
      </c>
      <c r="P2897" s="5" t="str">
        <f t="shared" si="137"/>
        <v>TRABAJADOR INDEPENDIENTE</v>
      </c>
      <c r="Q2897" s="5" t="e">
        <f ca="1">IF($H2897="SI", $O2897, _xludf.NA())</f>
        <v>#NAME?</v>
      </c>
      <c r="R2897" s="5">
        <f>IF($H2897="NO",$O2897, _xludf.NA())</f>
        <v>49</v>
      </c>
      <c r="S2897" s="5" t="e">
        <f ca="1">IF($H2897="SI",$N2897, _xludf.NA())</f>
        <v>#NAME?</v>
      </c>
      <c r="T2897" s="5">
        <f>IF($H2897="NO",$N2897, _xludf.NA())</f>
        <v>297045</v>
      </c>
    </row>
    <row r="2898" spans="1:20" x14ac:dyDescent="0.3">
      <c r="A2898">
        <v>2897</v>
      </c>
      <c r="B2898" t="s">
        <v>15</v>
      </c>
      <c r="C2898">
        <v>1055938.04</v>
      </c>
      <c r="D2898" t="s">
        <v>10</v>
      </c>
      <c r="E2898" t="s">
        <v>11</v>
      </c>
      <c r="F2898" t="s">
        <v>12</v>
      </c>
      <c r="G2898" t="s">
        <v>13</v>
      </c>
      <c r="H2898" t="s">
        <v>13</v>
      </c>
      <c r="I2898">
        <v>30</v>
      </c>
      <c r="J2898">
        <f>(moras__2[[#This Row],[EDAD]]-AVERAGE(I:I))/ _xlfn.STDEV.P(I:I)</f>
        <v>-0.84037823662434652</v>
      </c>
      <c r="K2898" t="str">
        <f>IF(ABS(moras__2[[#This Row],[Z-Score de edad]])&gt;1.96, "Atípico","Normal")</f>
        <v>Normal</v>
      </c>
      <c r="L2898">
        <f>(moras__2[[#This Row],[SALARIO]]-AVERAGE(C:C)) / _xlfn.STDEV.P(C:C)</f>
        <v>0.49129769405015034</v>
      </c>
      <c r="M2898" t="str">
        <f>IF(ABS(moras__2[[#This Row],[Z-Score de salario]])&gt;1.96, "Atípico", "Normal")</f>
        <v>Normal</v>
      </c>
      <c r="N2898" s="5">
        <f t="shared" si="135"/>
        <v>1055938.04</v>
      </c>
      <c r="O2898" s="5">
        <f t="shared" si="136"/>
        <v>30</v>
      </c>
      <c r="P2898" s="5" t="str">
        <f t="shared" si="137"/>
        <v>ASALARIADO</v>
      </c>
      <c r="Q2898" s="5" t="e">
        <f ca="1">IF($H2898="SI", $O2898, _xludf.NA())</f>
        <v>#NAME?</v>
      </c>
      <c r="R2898" s="5">
        <f>IF($H2898="NO",$O2898, _xludf.NA())</f>
        <v>30</v>
      </c>
      <c r="S2898" s="5" t="e">
        <f ca="1">IF($H2898="SI",$N2898, _xludf.NA())</f>
        <v>#NAME?</v>
      </c>
      <c r="T2898" s="5">
        <f>IF($H2898="NO",$N2898, _xludf.NA())</f>
        <v>1055938.04</v>
      </c>
    </row>
    <row r="2899" spans="1:20" x14ac:dyDescent="0.3">
      <c r="A2899">
        <v>2898</v>
      </c>
      <c r="B2899" t="s">
        <v>15</v>
      </c>
      <c r="C2899">
        <v>639148</v>
      </c>
      <c r="D2899" t="s">
        <v>17</v>
      </c>
      <c r="E2899" t="s">
        <v>16</v>
      </c>
      <c r="F2899" t="s">
        <v>12</v>
      </c>
      <c r="G2899" t="s">
        <v>13</v>
      </c>
      <c r="H2899" t="s">
        <v>13</v>
      </c>
      <c r="I2899">
        <v>75</v>
      </c>
      <c r="J2899">
        <f>(moras__2[[#This Row],[EDAD]]-AVERAGE(I:I))/ _xlfn.STDEV.P(I:I)</f>
        <v>2.3358294442035015</v>
      </c>
      <c r="K2899" t="str">
        <f>IF(ABS(moras__2[[#This Row],[Z-Score de edad]])&gt;1.96, "Atípico","Normal")</f>
        <v>Atípico</v>
      </c>
      <c r="L2899">
        <f>(moras__2[[#This Row],[SALARIO]]-AVERAGE(C:C)) / _xlfn.STDEV.P(C:C)</f>
        <v>-2.2673338536546354E-2</v>
      </c>
      <c r="M2899" t="str">
        <f>IF(ABS(moras__2[[#This Row],[Z-Score de salario]])&gt;1.96, "Atípico", "Normal")</f>
        <v>Normal</v>
      </c>
      <c r="N2899" s="5">
        <f t="shared" si="135"/>
        <v>639148</v>
      </c>
      <c r="O2899" s="5">
        <f t="shared" si="136"/>
        <v>75</v>
      </c>
      <c r="P2899" s="5" t="str">
        <f t="shared" si="137"/>
        <v>ASEGURADO VOLUNTARIO</v>
      </c>
      <c r="Q2899" s="5" t="e">
        <f ca="1">IF($H2899="SI", $O2899, _xludf.NA())</f>
        <v>#NAME?</v>
      </c>
      <c r="R2899" s="5">
        <f>IF($H2899="NO",$O2899, _xludf.NA())</f>
        <v>75</v>
      </c>
      <c r="S2899" s="5" t="e">
        <f ca="1">IF($H2899="SI",$N2899, _xludf.NA())</f>
        <v>#NAME?</v>
      </c>
      <c r="T2899" s="5">
        <f>IF($H2899="NO",$N2899, _xludf.NA())</f>
        <v>639148</v>
      </c>
    </row>
    <row r="2900" spans="1:20" x14ac:dyDescent="0.3">
      <c r="A2900">
        <v>2899</v>
      </c>
      <c r="B2900" t="s">
        <v>9</v>
      </c>
      <c r="C2900">
        <v>385093.62</v>
      </c>
      <c r="D2900" t="s">
        <v>10</v>
      </c>
      <c r="E2900" t="s">
        <v>16</v>
      </c>
      <c r="F2900" t="s">
        <v>12</v>
      </c>
      <c r="G2900" t="s">
        <v>13</v>
      </c>
      <c r="H2900" t="s">
        <v>13</v>
      </c>
      <c r="I2900">
        <v>44</v>
      </c>
      <c r="J2900">
        <f>(moras__2[[#This Row],[EDAD]]-AVERAGE(I:I))/ _xlfn.STDEV.P(I:I)</f>
        <v>0.14777526407765068</v>
      </c>
      <c r="K2900" t="str">
        <f>IF(ABS(moras__2[[#This Row],[Z-Score de edad]])&gt;1.96, "Atípico","Normal")</f>
        <v>Normal</v>
      </c>
      <c r="L2900">
        <f>(moras__2[[#This Row],[SALARIO]]-AVERAGE(C:C)) / _xlfn.STDEV.P(C:C)</f>
        <v>-0.33596439516009957</v>
      </c>
      <c r="M2900" t="str">
        <f>IF(ABS(moras__2[[#This Row],[Z-Score de salario]])&gt;1.96, "Atípico", "Normal")</f>
        <v>Normal</v>
      </c>
      <c r="N2900" s="5">
        <f t="shared" si="135"/>
        <v>385093.62</v>
      </c>
      <c r="O2900" s="5">
        <f t="shared" si="136"/>
        <v>44</v>
      </c>
      <c r="P2900" s="5" t="str">
        <f t="shared" si="137"/>
        <v>ASALARIADO</v>
      </c>
      <c r="Q2900" s="5" t="e">
        <f ca="1">IF($H2900="SI", $O2900, _xludf.NA())</f>
        <v>#NAME?</v>
      </c>
      <c r="R2900" s="5">
        <f>IF($H2900="NO",$O2900, _xludf.NA())</f>
        <v>44</v>
      </c>
      <c r="S2900" s="5" t="e">
        <f ca="1">IF($H2900="SI",$N2900, _xludf.NA())</f>
        <v>#NAME?</v>
      </c>
      <c r="T2900" s="5">
        <f>IF($H2900="NO",$N2900, _xludf.NA())</f>
        <v>385093.62</v>
      </c>
    </row>
    <row r="2901" spans="1:20" x14ac:dyDescent="0.3">
      <c r="A2901">
        <v>2900</v>
      </c>
      <c r="B2901" t="s">
        <v>9</v>
      </c>
      <c r="C2901">
        <v>646251.66</v>
      </c>
      <c r="D2901" t="s">
        <v>10</v>
      </c>
      <c r="E2901" t="s">
        <v>16</v>
      </c>
      <c r="F2901" t="s">
        <v>12</v>
      </c>
      <c r="G2901" t="s">
        <v>13</v>
      </c>
      <c r="H2901" t="s">
        <v>13</v>
      </c>
      <c r="I2901">
        <v>27</v>
      </c>
      <c r="J2901">
        <f>(moras__2[[#This Row],[EDAD]]-AVERAGE(I:I))/ _xlfn.STDEV.P(I:I)</f>
        <v>-1.052125415346203</v>
      </c>
      <c r="K2901" t="str">
        <f>IF(ABS(moras__2[[#This Row],[Z-Score de edad]])&gt;1.96, "Atípico","Normal")</f>
        <v>Normal</v>
      </c>
      <c r="L2901">
        <f>(moras__2[[#This Row],[SALARIO]]-AVERAGE(C:C)) / _xlfn.STDEV.P(C:C)</f>
        <v>-1.3913351216924151E-2</v>
      </c>
      <c r="M2901" t="str">
        <f>IF(ABS(moras__2[[#This Row],[Z-Score de salario]])&gt;1.96, "Atípico", "Normal")</f>
        <v>Normal</v>
      </c>
      <c r="N2901" s="5">
        <f t="shared" si="135"/>
        <v>646251.66</v>
      </c>
      <c r="O2901" s="5">
        <f t="shared" si="136"/>
        <v>27</v>
      </c>
      <c r="P2901" s="5" t="str">
        <f t="shared" si="137"/>
        <v>ASALARIADO</v>
      </c>
      <c r="Q2901" s="5" t="e">
        <f ca="1">IF($H2901="SI", $O2901, _xludf.NA())</f>
        <v>#NAME?</v>
      </c>
      <c r="R2901" s="5">
        <f>IF($H2901="NO",$O2901, _xludf.NA())</f>
        <v>27</v>
      </c>
      <c r="S2901" s="5" t="e">
        <f ca="1">IF($H2901="SI",$N2901, _xludf.NA())</f>
        <v>#NAME?</v>
      </c>
      <c r="T2901" s="5">
        <f>IF($H2901="NO",$N2901, _xludf.NA())</f>
        <v>646251.66</v>
      </c>
    </row>
    <row r="2902" spans="1:20" x14ac:dyDescent="0.3">
      <c r="A2902">
        <v>2901</v>
      </c>
      <c r="B2902" t="s">
        <v>9</v>
      </c>
      <c r="C2902">
        <v>330000</v>
      </c>
      <c r="D2902" t="s">
        <v>10</v>
      </c>
      <c r="E2902" t="s">
        <v>16</v>
      </c>
      <c r="F2902" t="s">
        <v>12</v>
      </c>
      <c r="G2902" t="s">
        <v>12</v>
      </c>
      <c r="H2902" t="s">
        <v>13</v>
      </c>
      <c r="I2902">
        <v>47</v>
      </c>
      <c r="J2902">
        <f>(moras__2[[#This Row],[EDAD]]-AVERAGE(I:I))/ _xlfn.STDEV.P(I:I)</f>
        <v>0.35952244279950724</v>
      </c>
      <c r="K2902" t="str">
        <f>IF(ABS(moras__2[[#This Row],[Z-Score de edad]])&gt;1.96, "Atípico","Normal")</f>
        <v>Normal</v>
      </c>
      <c r="L2902">
        <f>(moras__2[[#This Row],[SALARIO]]-AVERAGE(C:C)) / _xlfn.STDEV.P(C:C)</f>
        <v>-0.40390393795804908</v>
      </c>
      <c r="M2902" t="str">
        <f>IF(ABS(moras__2[[#This Row],[Z-Score de salario]])&gt;1.96, "Atípico", "Normal")</f>
        <v>Normal</v>
      </c>
      <c r="N2902" s="5">
        <f t="shared" si="135"/>
        <v>330000</v>
      </c>
      <c r="O2902" s="5">
        <f t="shared" si="136"/>
        <v>47</v>
      </c>
      <c r="P2902" s="5" t="str">
        <f t="shared" si="137"/>
        <v>ASALARIADO</v>
      </c>
      <c r="Q2902" s="5" t="e">
        <f ca="1">IF($H2902="SI", $O2902, _xludf.NA())</f>
        <v>#NAME?</v>
      </c>
      <c r="R2902" s="5">
        <f>IF($H2902="NO",$O2902, _xludf.NA())</f>
        <v>47</v>
      </c>
      <c r="S2902" s="5" t="e">
        <f ca="1">IF($H2902="SI",$N2902, _xludf.NA())</f>
        <v>#NAME?</v>
      </c>
      <c r="T2902" s="5">
        <f>IF($H2902="NO",$N2902, _xludf.NA())</f>
        <v>330000</v>
      </c>
    </row>
    <row r="2903" spans="1:20" x14ac:dyDescent="0.3">
      <c r="A2903">
        <v>2902</v>
      </c>
      <c r="B2903" t="s">
        <v>9</v>
      </c>
      <c r="C2903">
        <v>297046</v>
      </c>
      <c r="D2903" t="s">
        <v>18</v>
      </c>
      <c r="E2903" t="s">
        <v>16</v>
      </c>
      <c r="F2903" t="s">
        <v>12</v>
      </c>
      <c r="G2903" t="s">
        <v>13</v>
      </c>
      <c r="H2903" t="s">
        <v>13</v>
      </c>
      <c r="I2903">
        <v>63</v>
      </c>
      <c r="J2903">
        <f>(moras__2[[#This Row],[EDAD]]-AVERAGE(I:I))/ _xlfn.STDEV.P(I:I)</f>
        <v>1.4888407293160755</v>
      </c>
      <c r="K2903" t="str">
        <f>IF(ABS(moras__2[[#This Row],[Z-Score de edad]])&gt;1.96, "Atípico","Normal")</f>
        <v>Normal</v>
      </c>
      <c r="L2903">
        <f>(moras__2[[#This Row],[SALARIO]]-AVERAGE(C:C)) / _xlfn.STDEV.P(C:C)</f>
        <v>-0.44454166866740574</v>
      </c>
      <c r="M2903" t="str">
        <f>IF(ABS(moras__2[[#This Row],[Z-Score de salario]])&gt;1.96, "Atípico", "Normal")</f>
        <v>Normal</v>
      </c>
      <c r="N2903" s="5">
        <f t="shared" si="135"/>
        <v>297046</v>
      </c>
      <c r="O2903" s="5">
        <f t="shared" si="136"/>
        <v>63</v>
      </c>
      <c r="P2903" s="5" t="str">
        <f t="shared" si="137"/>
        <v>TRABAJADOR INDEPENDIENTE</v>
      </c>
      <c r="Q2903" s="5" t="e">
        <f ca="1">IF($H2903="SI", $O2903, _xludf.NA())</f>
        <v>#NAME?</v>
      </c>
      <c r="R2903" s="5">
        <f>IF($H2903="NO",$O2903, _xludf.NA())</f>
        <v>63</v>
      </c>
      <c r="S2903" s="5" t="e">
        <f ca="1">IF($H2903="SI",$N2903, _xludf.NA())</f>
        <v>#NAME?</v>
      </c>
      <c r="T2903" s="5">
        <f>IF($H2903="NO",$N2903, _xludf.NA())</f>
        <v>297046</v>
      </c>
    </row>
    <row r="2904" spans="1:20" x14ac:dyDescent="0.3">
      <c r="A2904">
        <v>2903</v>
      </c>
      <c r="B2904" t="s">
        <v>15</v>
      </c>
      <c r="C2904">
        <v>622394.65</v>
      </c>
      <c r="D2904" t="s">
        <v>10</v>
      </c>
      <c r="E2904" t="s">
        <v>16</v>
      </c>
      <c r="F2904" t="s">
        <v>12</v>
      </c>
      <c r="G2904" t="s">
        <v>13</v>
      </c>
      <c r="H2904" t="s">
        <v>12</v>
      </c>
      <c r="I2904">
        <v>23</v>
      </c>
      <c r="J2904">
        <f>(moras__2[[#This Row],[EDAD]]-AVERAGE(I:I))/ _xlfn.STDEV.P(I:I)</f>
        <v>-1.334454986975345</v>
      </c>
      <c r="K2904" t="str">
        <f>IF(ABS(moras__2[[#This Row],[Z-Score de edad]])&gt;1.96, "Atípico","Normal")</f>
        <v>Normal</v>
      </c>
      <c r="L2904">
        <f>(moras__2[[#This Row],[SALARIO]]-AVERAGE(C:C)) / _xlfn.STDEV.P(C:C)</f>
        <v>-4.33329891337303E-2</v>
      </c>
      <c r="M2904" t="str">
        <f>IF(ABS(moras__2[[#This Row],[Z-Score de salario]])&gt;1.96, "Atípico", "Normal")</f>
        <v>Normal</v>
      </c>
      <c r="N2904" s="5">
        <f t="shared" si="135"/>
        <v>622394.65</v>
      </c>
      <c r="O2904" s="5">
        <f t="shared" si="136"/>
        <v>23</v>
      </c>
      <c r="P2904" s="5" t="str">
        <f t="shared" si="137"/>
        <v>ASALARIADO</v>
      </c>
      <c r="Q2904" s="5">
        <f>IF($H2904="SI", $O2904, _xludf.NA())</f>
        <v>23</v>
      </c>
      <c r="R2904" s="5" t="e">
        <f ca="1">IF($H2904="NO",$O2904, _xludf.NA())</f>
        <v>#NAME?</v>
      </c>
      <c r="S2904" s="5">
        <f>IF($H2904="SI",$N2904, _xludf.NA())</f>
        <v>622394.65</v>
      </c>
      <c r="T2904" s="5" t="e">
        <f ca="1">IF($H2904="NO",$N2904, _xludf.NA())</f>
        <v>#NAME?</v>
      </c>
    </row>
    <row r="2905" spans="1:20" x14ac:dyDescent="0.3">
      <c r="A2905">
        <v>2904</v>
      </c>
      <c r="B2905" t="s">
        <v>9</v>
      </c>
      <c r="C2905">
        <v>171000</v>
      </c>
      <c r="D2905" t="s">
        <v>10</v>
      </c>
      <c r="E2905" t="s">
        <v>16</v>
      </c>
      <c r="F2905" t="s">
        <v>12</v>
      </c>
      <c r="G2905" t="s">
        <v>13</v>
      </c>
      <c r="H2905" t="s">
        <v>13</v>
      </c>
      <c r="I2905">
        <v>56</v>
      </c>
      <c r="J2905">
        <f>(moras__2[[#This Row],[EDAD]]-AVERAGE(I:I))/ _xlfn.STDEV.P(I:I)</f>
        <v>0.99476397896507684</v>
      </c>
      <c r="K2905" t="str">
        <f>IF(ABS(moras__2[[#This Row],[Z-Score de edad]])&gt;1.96, "Atípico","Normal")</f>
        <v>Normal</v>
      </c>
      <c r="L2905">
        <f>(moras__2[[#This Row],[SALARIO]]-AVERAGE(C:C)) / _xlfn.STDEV.P(C:C)</f>
        <v>-0.59997722747639926</v>
      </c>
      <c r="M2905" t="str">
        <f>IF(ABS(moras__2[[#This Row],[Z-Score de salario]])&gt;1.96, "Atípico", "Normal")</f>
        <v>Normal</v>
      </c>
      <c r="N2905" s="5">
        <f t="shared" si="135"/>
        <v>171000</v>
      </c>
      <c r="O2905" s="5">
        <f t="shared" si="136"/>
        <v>56</v>
      </c>
      <c r="P2905" s="5" t="str">
        <f t="shared" si="137"/>
        <v>ASALARIADO</v>
      </c>
      <c r="Q2905" s="5" t="e">
        <f ca="1">IF($H2905="SI", $O2905, _xludf.NA())</f>
        <v>#NAME?</v>
      </c>
      <c r="R2905" s="5">
        <f>IF($H2905="NO",$O2905, _xludf.NA())</f>
        <v>56</v>
      </c>
      <c r="S2905" s="5" t="e">
        <f ca="1">IF($H2905="SI",$N2905, _xludf.NA())</f>
        <v>#NAME?</v>
      </c>
      <c r="T2905" s="5">
        <f>IF($H2905="NO",$N2905, _xludf.NA())</f>
        <v>171000</v>
      </c>
    </row>
    <row r="2906" spans="1:20" x14ac:dyDescent="0.3">
      <c r="A2906">
        <v>2905</v>
      </c>
      <c r="B2906" t="s">
        <v>15</v>
      </c>
      <c r="C2906">
        <v>385400.61</v>
      </c>
      <c r="D2906" t="s">
        <v>10</v>
      </c>
      <c r="E2906" t="s">
        <v>16</v>
      </c>
      <c r="F2906" t="s">
        <v>12</v>
      </c>
      <c r="G2906" t="s">
        <v>12</v>
      </c>
      <c r="H2906" t="s">
        <v>13</v>
      </c>
      <c r="I2906">
        <v>30</v>
      </c>
      <c r="J2906">
        <f>(moras__2[[#This Row],[EDAD]]-AVERAGE(I:I))/ _xlfn.STDEV.P(I:I)</f>
        <v>-0.84037823662434652</v>
      </c>
      <c r="K2906" t="str">
        <f>IF(ABS(moras__2[[#This Row],[Z-Score de edad]])&gt;1.96, "Atípico","Normal")</f>
        <v>Normal</v>
      </c>
      <c r="L2906">
        <f>(moras__2[[#This Row],[SALARIO]]-AVERAGE(C:C)) / _xlfn.STDEV.P(C:C)</f>
        <v>-0.33558582573148804</v>
      </c>
      <c r="M2906" t="str">
        <f>IF(ABS(moras__2[[#This Row],[Z-Score de salario]])&gt;1.96, "Atípico", "Normal")</f>
        <v>Normal</v>
      </c>
      <c r="N2906" s="5">
        <f t="shared" si="135"/>
        <v>385400.61</v>
      </c>
      <c r="O2906" s="5">
        <f t="shared" si="136"/>
        <v>30</v>
      </c>
      <c r="P2906" s="5" t="str">
        <f t="shared" si="137"/>
        <v>ASALARIADO</v>
      </c>
      <c r="Q2906" s="5" t="e">
        <f ca="1">IF($H2906="SI", $O2906, _xludf.NA())</f>
        <v>#NAME?</v>
      </c>
      <c r="R2906" s="5">
        <f>IF($H2906="NO",$O2906, _xludf.NA())</f>
        <v>30</v>
      </c>
      <c r="S2906" s="5" t="e">
        <f ca="1">IF($H2906="SI",$N2906, _xludf.NA())</f>
        <v>#NAME?</v>
      </c>
      <c r="T2906" s="5">
        <f>IF($H2906="NO",$N2906, _xludf.NA())</f>
        <v>385400.61</v>
      </c>
    </row>
    <row r="2907" spans="1:20" x14ac:dyDescent="0.3">
      <c r="A2907">
        <v>2906</v>
      </c>
      <c r="B2907" t="s">
        <v>15</v>
      </c>
      <c r="C2907">
        <v>1619313.26</v>
      </c>
      <c r="D2907" t="s">
        <v>10</v>
      </c>
      <c r="E2907" t="s">
        <v>16</v>
      </c>
      <c r="F2907" t="s">
        <v>12</v>
      </c>
      <c r="G2907" t="s">
        <v>13</v>
      </c>
      <c r="H2907" t="s">
        <v>13</v>
      </c>
      <c r="I2907">
        <v>33</v>
      </c>
      <c r="J2907">
        <f>(moras__2[[#This Row],[EDAD]]-AVERAGE(I:I))/ _xlfn.STDEV.P(I:I)</f>
        <v>-0.62863105790248996</v>
      </c>
      <c r="K2907" t="str">
        <f>IF(ABS(moras__2[[#This Row],[Z-Score de edad]])&gt;1.96, "Atípico","Normal")</f>
        <v>Normal</v>
      </c>
      <c r="L2907">
        <f>(moras__2[[#This Row],[SALARIO]]-AVERAGE(C:C)) / _xlfn.STDEV.P(C:C)</f>
        <v>1.1860324903930701</v>
      </c>
      <c r="M2907" t="str">
        <f>IF(ABS(moras__2[[#This Row],[Z-Score de salario]])&gt;1.96, "Atípico", "Normal")</f>
        <v>Normal</v>
      </c>
      <c r="N2907" s="5">
        <f t="shared" si="135"/>
        <v>1619313.26</v>
      </c>
      <c r="O2907" s="5">
        <f t="shared" si="136"/>
        <v>33</v>
      </c>
      <c r="P2907" s="5" t="str">
        <f t="shared" si="137"/>
        <v>ASALARIADO</v>
      </c>
      <c r="Q2907" s="5" t="e">
        <f ca="1">IF($H2907="SI", $O2907, _xludf.NA())</f>
        <v>#NAME?</v>
      </c>
      <c r="R2907" s="5">
        <f>IF($H2907="NO",$O2907, _xludf.NA())</f>
        <v>33</v>
      </c>
      <c r="S2907" s="5" t="e">
        <f ca="1">IF($H2907="SI",$N2907, _xludf.NA())</f>
        <v>#NAME?</v>
      </c>
      <c r="T2907" s="5">
        <f>IF($H2907="NO",$N2907, _xludf.NA())</f>
        <v>1619313.26</v>
      </c>
    </row>
    <row r="2908" spans="1:20" x14ac:dyDescent="0.3">
      <c r="A2908">
        <v>2907</v>
      </c>
      <c r="B2908" t="s">
        <v>9</v>
      </c>
      <c r="C2908">
        <v>403541.67</v>
      </c>
      <c r="D2908" t="s">
        <v>10</v>
      </c>
      <c r="E2908" t="s">
        <v>16</v>
      </c>
      <c r="F2908" t="s">
        <v>12</v>
      </c>
      <c r="G2908" t="s">
        <v>13</v>
      </c>
      <c r="H2908" t="s">
        <v>13</v>
      </c>
      <c r="I2908">
        <v>43</v>
      </c>
      <c r="J2908">
        <f>(moras__2[[#This Row],[EDAD]]-AVERAGE(I:I))/ _xlfn.STDEV.P(I:I)</f>
        <v>7.7192871170365177E-2</v>
      </c>
      <c r="K2908" t="str">
        <f>IF(ABS(moras__2[[#This Row],[Z-Score de edad]])&gt;1.96, "Atípico","Normal")</f>
        <v>Normal</v>
      </c>
      <c r="L2908">
        <f>(moras__2[[#This Row],[SALARIO]]-AVERAGE(C:C)) / _xlfn.STDEV.P(C:C)</f>
        <v>-0.31321489925633228</v>
      </c>
      <c r="M2908" t="str">
        <f>IF(ABS(moras__2[[#This Row],[Z-Score de salario]])&gt;1.96, "Atípico", "Normal")</f>
        <v>Normal</v>
      </c>
      <c r="N2908" s="5">
        <f t="shared" si="135"/>
        <v>403541.67</v>
      </c>
      <c r="O2908" s="5">
        <f t="shared" si="136"/>
        <v>43</v>
      </c>
      <c r="P2908" s="5" t="str">
        <f t="shared" si="137"/>
        <v>ASALARIADO</v>
      </c>
      <c r="Q2908" s="5" t="e">
        <f ca="1">IF($H2908="SI", $O2908, _xludf.NA())</f>
        <v>#NAME?</v>
      </c>
      <c r="R2908" s="5">
        <f>IF($H2908="NO",$O2908, _xludf.NA())</f>
        <v>43</v>
      </c>
      <c r="S2908" s="5" t="e">
        <f ca="1">IF($H2908="SI",$N2908, _xludf.NA())</f>
        <v>#NAME?</v>
      </c>
      <c r="T2908" s="5">
        <f>IF($H2908="NO",$N2908, _xludf.NA())</f>
        <v>403541.67</v>
      </c>
    </row>
    <row r="2909" spans="1:20" x14ac:dyDescent="0.3">
      <c r="A2909">
        <v>2908</v>
      </c>
      <c r="B2909" t="s">
        <v>9</v>
      </c>
      <c r="C2909">
        <v>600000</v>
      </c>
      <c r="D2909" t="s">
        <v>10</v>
      </c>
      <c r="E2909" t="s">
        <v>16</v>
      </c>
      <c r="F2909" t="s">
        <v>12</v>
      </c>
      <c r="G2909" t="s">
        <v>13</v>
      </c>
      <c r="H2909" t="s">
        <v>13</v>
      </c>
      <c r="I2909">
        <v>24</v>
      </c>
      <c r="J2909">
        <f>(moras__2[[#This Row],[EDAD]]-AVERAGE(I:I))/ _xlfn.STDEV.P(I:I)</f>
        <v>-1.2638725940680595</v>
      </c>
      <c r="K2909" t="str">
        <f>IF(ABS(moras__2[[#This Row],[Z-Score de edad]])&gt;1.96, "Atípico","Normal")</f>
        <v>Normal</v>
      </c>
      <c r="L2909">
        <f>(moras__2[[#This Row],[SALARIO]]-AVERAGE(C:C)) / _xlfn.STDEV.P(C:C)</f>
        <v>-7.0949295379718516E-2</v>
      </c>
      <c r="M2909" t="str">
        <f>IF(ABS(moras__2[[#This Row],[Z-Score de salario]])&gt;1.96, "Atípico", "Normal")</f>
        <v>Normal</v>
      </c>
      <c r="N2909" s="5">
        <f t="shared" si="135"/>
        <v>600000</v>
      </c>
      <c r="O2909" s="5">
        <f t="shared" si="136"/>
        <v>24</v>
      </c>
      <c r="P2909" s="5" t="str">
        <f t="shared" si="137"/>
        <v>ASALARIADO</v>
      </c>
      <c r="Q2909" s="5" t="e">
        <f ca="1">IF($H2909="SI", $O2909, _xludf.NA())</f>
        <v>#NAME?</v>
      </c>
      <c r="R2909" s="5">
        <f>IF($H2909="NO",$O2909, _xludf.NA())</f>
        <v>24</v>
      </c>
      <c r="S2909" s="5" t="e">
        <f ca="1">IF($H2909="SI",$N2909, _xludf.NA())</f>
        <v>#NAME?</v>
      </c>
      <c r="T2909" s="5">
        <f>IF($H2909="NO",$N2909, _xludf.NA())</f>
        <v>600000</v>
      </c>
    </row>
    <row r="2910" spans="1:20" x14ac:dyDescent="0.3">
      <c r="A2910">
        <v>2909</v>
      </c>
      <c r="B2910" t="s">
        <v>9</v>
      </c>
      <c r="C2910">
        <v>319300</v>
      </c>
      <c r="D2910" t="s">
        <v>10</v>
      </c>
      <c r="E2910" t="s">
        <v>16</v>
      </c>
      <c r="F2910" t="s">
        <v>12</v>
      </c>
      <c r="G2910" t="s">
        <v>13</v>
      </c>
      <c r="H2910" t="s">
        <v>13</v>
      </c>
      <c r="I2910">
        <v>69</v>
      </c>
      <c r="J2910">
        <f>(moras__2[[#This Row],[EDAD]]-AVERAGE(I:I))/ _xlfn.STDEV.P(I:I)</f>
        <v>1.9123350867597886</v>
      </c>
      <c r="K2910" t="str">
        <f>IF(ABS(moras__2[[#This Row],[Z-Score de edad]])&gt;1.96, "Atípico","Normal")</f>
        <v>Normal</v>
      </c>
      <c r="L2910">
        <f>(moras__2[[#This Row],[SALARIO]]-AVERAGE(C:C)) / _xlfn.STDEV.P(C:C)</f>
        <v>-0.41709880712689401</v>
      </c>
      <c r="M2910" t="str">
        <f>IF(ABS(moras__2[[#This Row],[Z-Score de salario]])&gt;1.96, "Atípico", "Normal")</f>
        <v>Normal</v>
      </c>
      <c r="N2910" s="5">
        <f t="shared" si="135"/>
        <v>319300</v>
      </c>
      <c r="O2910" s="5">
        <f t="shared" si="136"/>
        <v>69</v>
      </c>
      <c r="P2910" s="5" t="str">
        <f t="shared" si="137"/>
        <v>ASALARIADO</v>
      </c>
      <c r="Q2910" s="5" t="e">
        <f ca="1">IF($H2910="SI", $O2910, _xludf.NA())</f>
        <v>#NAME?</v>
      </c>
      <c r="R2910" s="5">
        <f>IF($H2910="NO",$O2910, _xludf.NA())</f>
        <v>69</v>
      </c>
      <c r="S2910" s="5" t="e">
        <f ca="1">IF($H2910="SI",$N2910, _xludf.NA())</f>
        <v>#NAME?</v>
      </c>
      <c r="T2910" s="5">
        <f>IF($H2910="NO",$N2910, _xludf.NA())</f>
        <v>319300</v>
      </c>
    </row>
    <row r="2911" spans="1:20" x14ac:dyDescent="0.3">
      <c r="A2911">
        <v>2910</v>
      </c>
      <c r="B2911" t="s">
        <v>9</v>
      </c>
      <c r="C2911">
        <v>445567</v>
      </c>
      <c r="D2911" t="s">
        <v>18</v>
      </c>
      <c r="E2911" t="s">
        <v>16</v>
      </c>
      <c r="F2911" t="s">
        <v>12</v>
      </c>
      <c r="G2911" t="s">
        <v>13</v>
      </c>
      <c r="H2911" t="s">
        <v>12</v>
      </c>
      <c r="I2911">
        <v>35</v>
      </c>
      <c r="J2911">
        <f>(moras__2[[#This Row],[EDAD]]-AVERAGE(I:I))/ _xlfn.STDEV.P(I:I)</f>
        <v>-0.48746627208791893</v>
      </c>
      <c r="K2911" t="str">
        <f>IF(ABS(moras__2[[#This Row],[Z-Score de edad]])&gt;1.96, "Atípico","Normal")</f>
        <v>Normal</v>
      </c>
      <c r="L2911">
        <f>(moras__2[[#This Row],[SALARIO]]-AVERAGE(C:C)) / _xlfn.STDEV.P(C:C)</f>
        <v>-0.26139071877712344</v>
      </c>
      <c r="M2911" t="str">
        <f>IF(ABS(moras__2[[#This Row],[Z-Score de salario]])&gt;1.96, "Atípico", "Normal")</f>
        <v>Normal</v>
      </c>
      <c r="N2911" s="5">
        <f t="shared" si="135"/>
        <v>445567</v>
      </c>
      <c r="O2911" s="5">
        <f t="shared" si="136"/>
        <v>35</v>
      </c>
      <c r="P2911" s="5" t="str">
        <f t="shared" si="137"/>
        <v>TRABAJADOR INDEPENDIENTE</v>
      </c>
      <c r="Q2911" s="5">
        <f>IF($H2911="SI", $O2911, _xludf.NA())</f>
        <v>35</v>
      </c>
      <c r="R2911" s="5" t="e">
        <f ca="1">IF($H2911="NO",$O2911, _xludf.NA())</f>
        <v>#NAME?</v>
      </c>
      <c r="S2911" s="5">
        <f>IF($H2911="SI",$N2911, _xludf.NA())</f>
        <v>445567</v>
      </c>
      <c r="T2911" s="5" t="e">
        <f ca="1">IF($H2911="NO",$N2911, _xludf.NA())</f>
        <v>#NAME?</v>
      </c>
    </row>
    <row r="2912" spans="1:20" x14ac:dyDescent="0.3">
      <c r="A2912">
        <v>2911</v>
      </c>
      <c r="B2912" t="s">
        <v>9</v>
      </c>
      <c r="C2912">
        <v>314396</v>
      </c>
      <c r="D2912" t="s">
        <v>10</v>
      </c>
      <c r="E2912" t="s">
        <v>11</v>
      </c>
      <c r="F2912" t="s">
        <v>12</v>
      </c>
      <c r="G2912" t="s">
        <v>13</v>
      </c>
      <c r="H2912" t="s">
        <v>12</v>
      </c>
      <c r="I2912">
        <v>53</v>
      </c>
      <c r="J2912">
        <f>(moras__2[[#This Row],[EDAD]]-AVERAGE(I:I))/ _xlfn.STDEV.P(I:I)</f>
        <v>0.78301680024322029</v>
      </c>
      <c r="K2912" t="str">
        <f>IF(ABS(moras__2[[#This Row],[Z-Score de edad]])&gt;1.96, "Atípico","Normal")</f>
        <v>Normal</v>
      </c>
      <c r="L2912">
        <f>(moras__2[[#This Row],[SALARIO]]-AVERAGE(C:C)) / _xlfn.STDEV.P(C:C)</f>
        <v>-0.42314624996839084</v>
      </c>
      <c r="M2912" t="str">
        <f>IF(ABS(moras__2[[#This Row],[Z-Score de salario]])&gt;1.96, "Atípico", "Normal")</f>
        <v>Normal</v>
      </c>
      <c r="N2912" s="5">
        <f t="shared" si="135"/>
        <v>314396</v>
      </c>
      <c r="O2912" s="5">
        <f t="shared" si="136"/>
        <v>53</v>
      </c>
      <c r="P2912" s="5" t="str">
        <f t="shared" si="137"/>
        <v>ASALARIADO</v>
      </c>
      <c r="Q2912" s="5">
        <f>IF($H2912="SI", $O2912, _xludf.NA())</f>
        <v>53</v>
      </c>
      <c r="R2912" s="5" t="e">
        <f ca="1">IF($H2912="NO",$O2912, _xludf.NA())</f>
        <v>#NAME?</v>
      </c>
      <c r="S2912" s="5">
        <f>IF($H2912="SI",$N2912, _xludf.NA())</f>
        <v>314396</v>
      </c>
      <c r="T2912" s="5" t="e">
        <f ca="1">IF($H2912="NO",$N2912, _xludf.NA())</f>
        <v>#NAME?</v>
      </c>
    </row>
    <row r="2913" spans="1:20" x14ac:dyDescent="0.3">
      <c r="A2913">
        <v>2912</v>
      </c>
      <c r="B2913" t="s">
        <v>15</v>
      </c>
      <c r="C2913">
        <v>1165110</v>
      </c>
      <c r="D2913" t="s">
        <v>10</v>
      </c>
      <c r="E2913" t="s">
        <v>11</v>
      </c>
      <c r="F2913" t="s">
        <v>12</v>
      </c>
      <c r="G2913" t="s">
        <v>13</v>
      </c>
      <c r="H2913" t="s">
        <v>12</v>
      </c>
      <c r="I2913">
        <v>38</v>
      </c>
      <c r="J2913">
        <f>(moras__2[[#This Row],[EDAD]]-AVERAGE(I:I))/ _xlfn.STDEV.P(I:I)</f>
        <v>-0.27571909336606237</v>
      </c>
      <c r="K2913" t="str">
        <f>IF(ABS(moras__2[[#This Row],[Z-Score de edad]])&gt;1.96, "Atípico","Normal")</f>
        <v>Normal</v>
      </c>
      <c r="L2913">
        <f>(moras__2[[#This Row],[SALARIO]]-AVERAGE(C:C)) / _xlfn.STDEV.P(C:C)</f>
        <v>0.62592477153672732</v>
      </c>
      <c r="M2913" t="str">
        <f>IF(ABS(moras__2[[#This Row],[Z-Score de salario]])&gt;1.96, "Atípico", "Normal")</f>
        <v>Normal</v>
      </c>
      <c r="N2913" s="5">
        <f t="shared" si="135"/>
        <v>1165110</v>
      </c>
      <c r="O2913" s="5">
        <f t="shared" si="136"/>
        <v>38</v>
      </c>
      <c r="P2913" s="5" t="str">
        <f t="shared" si="137"/>
        <v>ASALARIADO</v>
      </c>
      <c r="Q2913" s="5">
        <f>IF($H2913="SI", $O2913, _xludf.NA())</f>
        <v>38</v>
      </c>
      <c r="R2913" s="5" t="e">
        <f ca="1">IF($H2913="NO",$O2913, _xludf.NA())</f>
        <v>#NAME?</v>
      </c>
      <c r="S2913" s="5">
        <f>IF($H2913="SI",$N2913, _xludf.NA())</f>
        <v>1165110</v>
      </c>
      <c r="T2913" s="5" t="e">
        <f ca="1">IF($H2913="NO",$N2913, _xludf.NA())</f>
        <v>#NAME?</v>
      </c>
    </row>
    <row r="2914" spans="1:20" x14ac:dyDescent="0.3">
      <c r="A2914">
        <v>2913</v>
      </c>
      <c r="B2914" t="s">
        <v>9</v>
      </c>
      <c r="C2914">
        <v>639148</v>
      </c>
      <c r="D2914" t="s">
        <v>18</v>
      </c>
      <c r="E2914" t="s">
        <v>16</v>
      </c>
      <c r="F2914" t="s">
        <v>12</v>
      </c>
      <c r="G2914" t="s">
        <v>13</v>
      </c>
      <c r="H2914" t="s">
        <v>12</v>
      </c>
      <c r="I2914">
        <v>69</v>
      </c>
      <c r="J2914">
        <f>(moras__2[[#This Row],[EDAD]]-AVERAGE(I:I))/ _xlfn.STDEV.P(I:I)</f>
        <v>1.9123350867597886</v>
      </c>
      <c r="K2914" t="str">
        <f>IF(ABS(moras__2[[#This Row],[Z-Score de edad]])&gt;1.96, "Atípico","Normal")</f>
        <v>Normal</v>
      </c>
      <c r="L2914">
        <f>(moras__2[[#This Row],[SALARIO]]-AVERAGE(C:C)) / _xlfn.STDEV.P(C:C)</f>
        <v>-2.2673338536546354E-2</v>
      </c>
      <c r="M2914" t="str">
        <f>IF(ABS(moras__2[[#This Row],[Z-Score de salario]])&gt;1.96, "Atípico", "Normal")</f>
        <v>Normal</v>
      </c>
      <c r="N2914" s="5">
        <f t="shared" si="135"/>
        <v>639148</v>
      </c>
      <c r="O2914" s="5">
        <f t="shared" si="136"/>
        <v>69</v>
      </c>
      <c r="P2914" s="5" t="str">
        <f t="shared" si="137"/>
        <v>TRABAJADOR INDEPENDIENTE</v>
      </c>
      <c r="Q2914" s="5">
        <f>IF($H2914="SI", $O2914, _xludf.NA())</f>
        <v>69</v>
      </c>
      <c r="R2914" s="5" t="e">
        <f ca="1">IF($H2914="NO",$O2914, _xludf.NA())</f>
        <v>#NAME?</v>
      </c>
      <c r="S2914" s="5">
        <f>IF($H2914="SI",$N2914, _xludf.NA())</f>
        <v>639148</v>
      </c>
      <c r="T2914" s="5" t="e">
        <f ca="1">IF($H2914="NO",$N2914, _xludf.NA())</f>
        <v>#NAME?</v>
      </c>
    </row>
    <row r="2915" spans="1:20" x14ac:dyDescent="0.3">
      <c r="A2915">
        <v>2914</v>
      </c>
      <c r="B2915" t="s">
        <v>15</v>
      </c>
      <c r="C2915">
        <v>659819.65</v>
      </c>
      <c r="D2915" t="s">
        <v>10</v>
      </c>
      <c r="E2915" t="s">
        <v>11</v>
      </c>
      <c r="F2915" t="s">
        <v>12</v>
      </c>
      <c r="G2915" t="s">
        <v>13</v>
      </c>
      <c r="H2915" t="s">
        <v>13</v>
      </c>
      <c r="I2915">
        <v>26</v>
      </c>
      <c r="J2915">
        <f>(moras__2[[#This Row],[EDAD]]-AVERAGE(I:I))/ _xlfn.STDEV.P(I:I)</f>
        <v>-1.1227078082534885</v>
      </c>
      <c r="K2915" t="str">
        <f>IF(ABS(moras__2[[#This Row],[Z-Score de edad]])&gt;1.96, "Atípico","Normal")</f>
        <v>Normal</v>
      </c>
      <c r="L2915">
        <f>(moras__2[[#This Row],[SALARIO]]-AVERAGE(C:C)) / _xlfn.STDEV.P(C:C)</f>
        <v>2.818223823654961E-3</v>
      </c>
      <c r="M2915" t="str">
        <f>IF(ABS(moras__2[[#This Row],[Z-Score de salario]])&gt;1.96, "Atípico", "Normal")</f>
        <v>Normal</v>
      </c>
      <c r="N2915" s="5">
        <f t="shared" si="135"/>
        <v>659819.65</v>
      </c>
      <c r="O2915" s="5">
        <f t="shared" si="136"/>
        <v>26</v>
      </c>
      <c r="P2915" s="5" t="str">
        <f t="shared" si="137"/>
        <v>ASALARIADO</v>
      </c>
      <c r="Q2915" s="5" t="e">
        <f ca="1">IF($H2915="SI", $O2915, _xludf.NA())</f>
        <v>#NAME?</v>
      </c>
      <c r="R2915" s="5">
        <f>IF($H2915="NO",$O2915, _xludf.NA())</f>
        <v>26</v>
      </c>
      <c r="S2915" s="5" t="e">
        <f ca="1">IF($H2915="SI",$N2915, _xludf.NA())</f>
        <v>#NAME?</v>
      </c>
      <c r="T2915" s="5">
        <f>IF($H2915="NO",$N2915, _xludf.NA())</f>
        <v>659819.65</v>
      </c>
    </row>
    <row r="2916" spans="1:20" x14ac:dyDescent="0.3">
      <c r="A2916">
        <v>2915</v>
      </c>
      <c r="B2916" t="s">
        <v>15</v>
      </c>
      <c r="C2916">
        <v>297500</v>
      </c>
      <c r="D2916" t="s">
        <v>17</v>
      </c>
      <c r="E2916" t="s">
        <v>16</v>
      </c>
      <c r="F2916" t="s">
        <v>12</v>
      </c>
      <c r="G2916" t="s">
        <v>12</v>
      </c>
      <c r="H2916" t="s">
        <v>13</v>
      </c>
      <c r="I2916">
        <v>29</v>
      </c>
      <c r="J2916">
        <f>(moras__2[[#This Row],[EDAD]]-AVERAGE(I:I))/ _xlfn.STDEV.P(I:I)</f>
        <v>-0.91096062953163204</v>
      </c>
      <c r="K2916" t="str">
        <f>IF(ABS(moras__2[[#This Row],[Z-Score de edad]])&gt;1.96, "Atípico","Normal")</f>
        <v>Normal</v>
      </c>
      <c r="L2916">
        <f>(moras__2[[#This Row],[SALARIO]]-AVERAGE(C:C)) / _xlfn.STDEV.P(C:C)</f>
        <v>-0.443981811601737</v>
      </c>
      <c r="M2916" t="str">
        <f>IF(ABS(moras__2[[#This Row],[Z-Score de salario]])&gt;1.96, "Atípico", "Normal")</f>
        <v>Normal</v>
      </c>
      <c r="N2916" s="5">
        <f t="shared" si="135"/>
        <v>297500</v>
      </c>
      <c r="O2916" s="5">
        <f t="shared" si="136"/>
        <v>29</v>
      </c>
      <c r="P2916" s="5" t="str">
        <f t="shared" si="137"/>
        <v>ASEGURADO VOLUNTARIO</v>
      </c>
      <c r="Q2916" s="5" t="e">
        <f ca="1">IF($H2916="SI", $O2916, _xludf.NA())</f>
        <v>#NAME?</v>
      </c>
      <c r="R2916" s="5">
        <f>IF($H2916="NO",$O2916, _xludf.NA())</f>
        <v>29</v>
      </c>
      <c r="S2916" s="5" t="e">
        <f ca="1">IF($H2916="SI",$N2916, _xludf.NA())</f>
        <v>#NAME?</v>
      </c>
      <c r="T2916" s="5">
        <f>IF($H2916="NO",$N2916, _xludf.NA())</f>
        <v>297500</v>
      </c>
    </row>
    <row r="2917" spans="1:20" x14ac:dyDescent="0.3">
      <c r="A2917">
        <v>2916</v>
      </c>
      <c r="B2917" t="s">
        <v>9</v>
      </c>
      <c r="C2917">
        <v>756084.19</v>
      </c>
      <c r="D2917" t="s">
        <v>10</v>
      </c>
      <c r="E2917" t="s">
        <v>16</v>
      </c>
      <c r="F2917" t="s">
        <v>12</v>
      </c>
      <c r="G2917" t="s">
        <v>13</v>
      </c>
      <c r="H2917" t="s">
        <v>13</v>
      </c>
      <c r="I2917">
        <v>21</v>
      </c>
      <c r="J2917">
        <f>(moras__2[[#This Row],[EDAD]]-AVERAGE(I:I))/ _xlfn.STDEV.P(I:I)</f>
        <v>-1.4756197727899161</v>
      </c>
      <c r="K2917" t="str">
        <f>IF(ABS(moras__2[[#This Row],[Z-Score de edad]])&gt;1.96, "Atípico","Normal")</f>
        <v>Normal</v>
      </c>
      <c r="L2917">
        <f>(moras__2[[#This Row],[SALARIO]]-AVERAGE(C:C)) / _xlfn.STDEV.P(C:C)</f>
        <v>0.1215283183002008</v>
      </c>
      <c r="M2917" t="str">
        <f>IF(ABS(moras__2[[#This Row],[Z-Score de salario]])&gt;1.96, "Atípico", "Normal")</f>
        <v>Normal</v>
      </c>
      <c r="N2917" s="5">
        <f t="shared" si="135"/>
        <v>756084.19</v>
      </c>
      <c r="O2917" s="5">
        <f t="shared" si="136"/>
        <v>21</v>
      </c>
      <c r="P2917" s="5" t="str">
        <f t="shared" si="137"/>
        <v>ASALARIADO</v>
      </c>
      <c r="Q2917" s="5" t="e">
        <f ca="1">IF($H2917="SI", $O2917, _xludf.NA())</f>
        <v>#NAME?</v>
      </c>
      <c r="R2917" s="5">
        <f>IF($H2917="NO",$O2917, _xludf.NA())</f>
        <v>21</v>
      </c>
      <c r="S2917" s="5" t="e">
        <f ca="1">IF($H2917="SI",$N2917, _xludf.NA())</f>
        <v>#NAME?</v>
      </c>
      <c r="T2917" s="5">
        <f>IF($H2917="NO",$N2917, _xludf.NA())</f>
        <v>756084.19</v>
      </c>
    </row>
    <row r="2918" spans="1:20" x14ac:dyDescent="0.3">
      <c r="A2918">
        <v>2917</v>
      </c>
      <c r="B2918" t="s">
        <v>15</v>
      </c>
      <c r="C2918">
        <v>379237.5</v>
      </c>
      <c r="D2918" t="s">
        <v>10</v>
      </c>
      <c r="E2918" t="s">
        <v>11</v>
      </c>
      <c r="F2918" t="s">
        <v>12</v>
      </c>
      <c r="G2918" t="s">
        <v>13</v>
      </c>
      <c r="H2918" t="s">
        <v>13</v>
      </c>
      <c r="I2918">
        <v>25</v>
      </c>
      <c r="J2918">
        <f>(moras__2[[#This Row],[EDAD]]-AVERAGE(I:I))/ _xlfn.STDEV.P(I:I)</f>
        <v>-1.193290201160774</v>
      </c>
      <c r="K2918" t="str">
        <f>IF(ABS(moras__2[[#This Row],[Z-Score de edad]])&gt;1.96, "Atípico","Normal")</f>
        <v>Normal</v>
      </c>
      <c r="L2918">
        <f>(moras__2[[#This Row],[SALARIO]]-AVERAGE(C:C)) / _xlfn.STDEV.P(C:C)</f>
        <v>-0.34318595938786184</v>
      </c>
      <c r="M2918" t="str">
        <f>IF(ABS(moras__2[[#This Row],[Z-Score de salario]])&gt;1.96, "Atípico", "Normal")</f>
        <v>Normal</v>
      </c>
      <c r="N2918" s="5">
        <f t="shared" si="135"/>
        <v>379237.5</v>
      </c>
      <c r="O2918" s="5">
        <f t="shared" si="136"/>
        <v>25</v>
      </c>
      <c r="P2918" s="5" t="str">
        <f t="shared" si="137"/>
        <v>ASALARIADO</v>
      </c>
      <c r="Q2918" s="5" t="e">
        <f ca="1">IF($H2918="SI", $O2918, _xludf.NA())</f>
        <v>#NAME?</v>
      </c>
      <c r="R2918" s="5">
        <f>IF($H2918="NO",$O2918, _xludf.NA())</f>
        <v>25</v>
      </c>
      <c r="S2918" s="5" t="e">
        <f ca="1">IF($H2918="SI",$N2918, _xludf.NA())</f>
        <v>#NAME?</v>
      </c>
      <c r="T2918" s="5">
        <f>IF($H2918="NO",$N2918, _xludf.NA())</f>
        <v>379237.5</v>
      </c>
    </row>
    <row r="2919" spans="1:20" x14ac:dyDescent="0.3">
      <c r="A2919">
        <v>2918</v>
      </c>
      <c r="B2919" t="s">
        <v>9</v>
      </c>
      <c r="C2919">
        <v>311585.03999999998</v>
      </c>
      <c r="D2919" t="s">
        <v>10</v>
      </c>
      <c r="E2919" t="s">
        <v>16</v>
      </c>
      <c r="F2919" t="s">
        <v>12</v>
      </c>
      <c r="G2919" t="s">
        <v>13</v>
      </c>
      <c r="H2919" t="s">
        <v>13</v>
      </c>
      <c r="I2919">
        <v>26</v>
      </c>
      <c r="J2919">
        <f>(moras__2[[#This Row],[EDAD]]-AVERAGE(I:I))/ _xlfn.STDEV.P(I:I)</f>
        <v>-1.1227078082534885</v>
      </c>
      <c r="K2919" t="str">
        <f>IF(ABS(moras__2[[#This Row],[Z-Score de edad]])&gt;1.96, "Atípico","Normal")</f>
        <v>Normal</v>
      </c>
      <c r="L2919">
        <f>(moras__2[[#This Row],[SALARIO]]-AVERAGE(C:C)) / _xlfn.STDEV.P(C:C)</f>
        <v>-0.42661262842062042</v>
      </c>
      <c r="M2919" t="str">
        <f>IF(ABS(moras__2[[#This Row],[Z-Score de salario]])&gt;1.96, "Atípico", "Normal")</f>
        <v>Normal</v>
      </c>
      <c r="N2919" s="5">
        <f t="shared" si="135"/>
        <v>311585.03999999998</v>
      </c>
      <c r="O2919" s="5">
        <f t="shared" si="136"/>
        <v>26</v>
      </c>
      <c r="P2919" s="5" t="str">
        <f t="shared" si="137"/>
        <v>ASALARIADO</v>
      </c>
      <c r="Q2919" s="5" t="e">
        <f ca="1">IF($H2919="SI", $O2919, _xludf.NA())</f>
        <v>#NAME?</v>
      </c>
      <c r="R2919" s="5">
        <f>IF($H2919="NO",$O2919, _xludf.NA())</f>
        <v>26</v>
      </c>
      <c r="S2919" s="5" t="e">
        <f ca="1">IF($H2919="SI",$N2919, _xludf.NA())</f>
        <v>#NAME?</v>
      </c>
      <c r="T2919" s="5">
        <f>IF($H2919="NO",$N2919, _xludf.NA())</f>
        <v>311585.03999999998</v>
      </c>
    </row>
    <row r="2920" spans="1:20" x14ac:dyDescent="0.3">
      <c r="A2920">
        <v>2919</v>
      </c>
      <c r="B2920" t="s">
        <v>15</v>
      </c>
      <c r="C2920">
        <v>1983460.5</v>
      </c>
      <c r="D2920" t="s">
        <v>10</v>
      </c>
      <c r="E2920" t="s">
        <v>11</v>
      </c>
      <c r="F2920" t="s">
        <v>12</v>
      </c>
      <c r="G2920" t="s">
        <v>13</v>
      </c>
      <c r="H2920" t="s">
        <v>13</v>
      </c>
      <c r="I2920">
        <v>61</v>
      </c>
      <c r="J2920">
        <f>(moras__2[[#This Row],[EDAD]]-AVERAGE(I:I))/ _xlfn.STDEV.P(I:I)</f>
        <v>1.3476759435015044</v>
      </c>
      <c r="K2920" t="str">
        <f>IF(ABS(moras__2[[#This Row],[Z-Score de edad]])&gt;1.96, "Atípico","Normal")</f>
        <v>Normal</v>
      </c>
      <c r="L2920">
        <f>(moras__2[[#This Row],[SALARIO]]-AVERAGE(C:C)) / _xlfn.STDEV.P(C:C)</f>
        <v>1.6350862464674611</v>
      </c>
      <c r="M2920" t="str">
        <f>IF(ABS(moras__2[[#This Row],[Z-Score de salario]])&gt;1.96, "Atípico", "Normal")</f>
        <v>Normal</v>
      </c>
      <c r="N2920" s="5">
        <f t="shared" si="135"/>
        <v>1983460.5</v>
      </c>
      <c r="O2920" s="5">
        <f t="shared" si="136"/>
        <v>61</v>
      </c>
      <c r="P2920" s="5" t="str">
        <f t="shared" si="137"/>
        <v>ASALARIADO</v>
      </c>
      <c r="Q2920" s="5" t="e">
        <f ca="1">IF($H2920="SI", $O2920, _xludf.NA())</f>
        <v>#NAME?</v>
      </c>
      <c r="R2920" s="5">
        <f>IF($H2920="NO",$O2920, _xludf.NA())</f>
        <v>61</v>
      </c>
      <c r="S2920" s="5" t="e">
        <f ca="1">IF($H2920="SI",$N2920, _xludf.NA())</f>
        <v>#NAME?</v>
      </c>
      <c r="T2920" s="5">
        <f>IF($H2920="NO",$N2920, _xludf.NA())</f>
        <v>1983460.5</v>
      </c>
    </row>
    <row r="2921" spans="1:20" x14ac:dyDescent="0.3">
      <c r="A2921">
        <v>2920</v>
      </c>
      <c r="B2921" t="s">
        <v>9</v>
      </c>
      <c r="C2921">
        <v>723495</v>
      </c>
      <c r="D2921" t="s">
        <v>10</v>
      </c>
      <c r="E2921" t="s">
        <v>11</v>
      </c>
      <c r="F2921" t="s">
        <v>12</v>
      </c>
      <c r="G2921" t="s">
        <v>13</v>
      </c>
      <c r="H2921" t="s">
        <v>13</v>
      </c>
      <c r="I2921">
        <v>37</v>
      </c>
      <c r="J2921">
        <f>(moras__2[[#This Row],[EDAD]]-AVERAGE(I:I))/ _xlfn.STDEV.P(I:I)</f>
        <v>-0.34630148627334789</v>
      </c>
      <c r="K2921" t="str">
        <f>IF(ABS(moras__2[[#This Row],[Z-Score de edad]])&gt;1.96, "Atípico","Normal")</f>
        <v>Normal</v>
      </c>
      <c r="L2921">
        <f>(moras__2[[#This Row],[SALARIO]]-AVERAGE(C:C)) / _xlfn.STDEV.P(C:C)</f>
        <v>8.1340458639581226E-2</v>
      </c>
      <c r="M2921" t="str">
        <f>IF(ABS(moras__2[[#This Row],[Z-Score de salario]])&gt;1.96, "Atípico", "Normal")</f>
        <v>Normal</v>
      </c>
      <c r="N2921" s="5">
        <f t="shared" si="135"/>
        <v>723495</v>
      </c>
      <c r="O2921" s="5">
        <f t="shared" si="136"/>
        <v>37</v>
      </c>
      <c r="P2921" s="5" t="str">
        <f t="shared" si="137"/>
        <v>ASALARIADO</v>
      </c>
      <c r="Q2921" s="5" t="e">
        <f ca="1">IF($H2921="SI", $O2921, _xludf.NA())</f>
        <v>#NAME?</v>
      </c>
      <c r="R2921" s="5">
        <f>IF($H2921="NO",$O2921, _xludf.NA())</f>
        <v>37</v>
      </c>
      <c r="S2921" s="5" t="e">
        <f ca="1">IF($H2921="SI",$N2921, _xludf.NA())</f>
        <v>#NAME?</v>
      </c>
      <c r="T2921" s="5">
        <f>IF($H2921="NO",$N2921, _xludf.NA())</f>
        <v>723495</v>
      </c>
    </row>
    <row r="2922" spans="1:20" x14ac:dyDescent="0.3">
      <c r="A2922">
        <v>2921</v>
      </c>
      <c r="B2922" t="s">
        <v>9</v>
      </c>
      <c r="C2922">
        <v>426977.82</v>
      </c>
      <c r="D2922" t="s">
        <v>10</v>
      </c>
      <c r="E2922" t="s">
        <v>16</v>
      </c>
      <c r="F2922" t="s">
        <v>12</v>
      </c>
      <c r="G2922" t="s">
        <v>12</v>
      </c>
      <c r="H2922" t="s">
        <v>13</v>
      </c>
      <c r="I2922">
        <v>53</v>
      </c>
      <c r="J2922">
        <f>(moras__2[[#This Row],[EDAD]]-AVERAGE(I:I))/ _xlfn.STDEV.P(I:I)</f>
        <v>0.78301680024322029</v>
      </c>
      <c r="K2922" t="str">
        <f>IF(ABS(moras__2[[#This Row],[Z-Score de edad]])&gt;1.96, "Atípico","Normal")</f>
        <v>Normal</v>
      </c>
      <c r="L2922">
        <f>(moras__2[[#This Row],[SALARIO]]-AVERAGE(C:C)) / _xlfn.STDEV.P(C:C)</f>
        <v>-0.28431425130573174</v>
      </c>
      <c r="M2922" t="str">
        <f>IF(ABS(moras__2[[#This Row],[Z-Score de salario]])&gt;1.96, "Atípico", "Normal")</f>
        <v>Normal</v>
      </c>
      <c r="N2922" s="5">
        <f t="shared" si="135"/>
        <v>426977.82</v>
      </c>
      <c r="O2922" s="5">
        <f t="shared" si="136"/>
        <v>53</v>
      </c>
      <c r="P2922" s="5" t="str">
        <f t="shared" si="137"/>
        <v>ASALARIADO</v>
      </c>
      <c r="Q2922" s="5" t="e">
        <f ca="1">IF($H2922="SI", $O2922, _xludf.NA())</f>
        <v>#NAME?</v>
      </c>
      <c r="R2922" s="5">
        <f>IF($H2922="NO",$O2922, _xludf.NA())</f>
        <v>53</v>
      </c>
      <c r="S2922" s="5" t="e">
        <f ca="1">IF($H2922="SI",$N2922, _xludf.NA())</f>
        <v>#NAME?</v>
      </c>
      <c r="T2922" s="5">
        <f>IF($H2922="NO",$N2922, _xludf.NA())</f>
        <v>426977.82</v>
      </c>
    </row>
    <row r="2923" spans="1:20" x14ac:dyDescent="0.3">
      <c r="A2923">
        <v>2922</v>
      </c>
      <c r="B2923" t="s">
        <v>15</v>
      </c>
      <c r="C2923">
        <v>1459586</v>
      </c>
      <c r="D2923" t="s">
        <v>10</v>
      </c>
      <c r="E2923" t="s">
        <v>11</v>
      </c>
      <c r="F2923" t="s">
        <v>12</v>
      </c>
      <c r="G2923" t="s">
        <v>13</v>
      </c>
      <c r="H2923" t="s">
        <v>13</v>
      </c>
      <c r="I2923">
        <v>47</v>
      </c>
      <c r="J2923">
        <f>(moras__2[[#This Row],[EDAD]]-AVERAGE(I:I))/ _xlfn.STDEV.P(I:I)</f>
        <v>0.35952244279950724</v>
      </c>
      <c r="K2923" t="str">
        <f>IF(ABS(moras__2[[#This Row],[Z-Score de edad]])&gt;1.96, "Atípico","Normal")</f>
        <v>Normal</v>
      </c>
      <c r="L2923">
        <f>(moras__2[[#This Row],[SALARIO]]-AVERAGE(C:C)) / _xlfn.STDEV.P(C:C)</f>
        <v>0.98906236904745504</v>
      </c>
      <c r="M2923" t="str">
        <f>IF(ABS(moras__2[[#This Row],[Z-Score de salario]])&gt;1.96, "Atípico", "Normal")</f>
        <v>Normal</v>
      </c>
      <c r="N2923" s="5">
        <f t="shared" si="135"/>
        <v>1459586</v>
      </c>
      <c r="O2923" s="5">
        <f t="shared" si="136"/>
        <v>47</v>
      </c>
      <c r="P2923" s="5" t="str">
        <f t="shared" si="137"/>
        <v>ASALARIADO</v>
      </c>
      <c r="Q2923" s="5" t="e">
        <f ca="1">IF($H2923="SI", $O2923, _xludf.NA())</f>
        <v>#NAME?</v>
      </c>
      <c r="R2923" s="5">
        <f>IF($H2923="NO",$O2923, _xludf.NA())</f>
        <v>47</v>
      </c>
      <c r="S2923" s="5" t="e">
        <f ca="1">IF($H2923="SI",$N2923, _xludf.NA())</f>
        <v>#NAME?</v>
      </c>
      <c r="T2923" s="5">
        <f>IF($H2923="NO",$N2923, _xludf.NA())</f>
        <v>1459586</v>
      </c>
    </row>
    <row r="2924" spans="1:20" x14ac:dyDescent="0.3">
      <c r="A2924">
        <v>2923</v>
      </c>
      <c r="B2924" t="s">
        <v>9</v>
      </c>
      <c r="C2924">
        <v>447825.78</v>
      </c>
      <c r="D2924" t="s">
        <v>10</v>
      </c>
      <c r="E2924" t="s">
        <v>16</v>
      </c>
      <c r="F2924" t="s">
        <v>12</v>
      </c>
      <c r="G2924" t="s">
        <v>13</v>
      </c>
      <c r="H2924" t="s">
        <v>13</v>
      </c>
      <c r="I2924">
        <v>53</v>
      </c>
      <c r="J2924">
        <f>(moras__2[[#This Row],[EDAD]]-AVERAGE(I:I))/ _xlfn.STDEV.P(I:I)</f>
        <v>0.78301680024322029</v>
      </c>
      <c r="K2924" t="str">
        <f>IF(ABS(moras__2[[#This Row],[Z-Score de edad]])&gt;1.96, "Atípico","Normal")</f>
        <v>Normal</v>
      </c>
      <c r="L2924">
        <f>(moras__2[[#This Row],[SALARIO]]-AVERAGE(C:C)) / _xlfn.STDEV.P(C:C)</f>
        <v>-0.25860526956392677</v>
      </c>
      <c r="M2924" t="str">
        <f>IF(ABS(moras__2[[#This Row],[Z-Score de salario]])&gt;1.96, "Atípico", "Normal")</f>
        <v>Normal</v>
      </c>
      <c r="N2924" s="5">
        <f t="shared" si="135"/>
        <v>447825.78</v>
      </c>
      <c r="O2924" s="5">
        <f t="shared" si="136"/>
        <v>53</v>
      </c>
      <c r="P2924" s="5" t="str">
        <f t="shared" si="137"/>
        <v>ASALARIADO</v>
      </c>
      <c r="Q2924" s="5" t="e">
        <f ca="1">IF($H2924="SI", $O2924, _xludf.NA())</f>
        <v>#NAME?</v>
      </c>
      <c r="R2924" s="5">
        <f>IF($H2924="NO",$O2924, _xludf.NA())</f>
        <v>53</v>
      </c>
      <c r="S2924" s="5" t="e">
        <f ca="1">IF($H2924="SI",$N2924, _xludf.NA())</f>
        <v>#NAME?</v>
      </c>
      <c r="T2924" s="5">
        <f>IF($H2924="NO",$N2924, _xludf.NA())</f>
        <v>447825.78</v>
      </c>
    </row>
    <row r="2925" spans="1:20" x14ac:dyDescent="0.3">
      <c r="A2925">
        <v>2924</v>
      </c>
      <c r="B2925" t="s">
        <v>15</v>
      </c>
      <c r="C2925">
        <v>297865</v>
      </c>
      <c r="D2925" t="s">
        <v>18</v>
      </c>
      <c r="E2925" t="s">
        <v>16</v>
      </c>
      <c r="F2925" t="s">
        <v>12</v>
      </c>
      <c r="G2925" t="s">
        <v>13</v>
      </c>
      <c r="H2925" t="s">
        <v>13</v>
      </c>
      <c r="I2925">
        <v>41</v>
      </c>
      <c r="J2925">
        <f>(moras__2[[#This Row],[EDAD]]-AVERAGE(I:I))/ _xlfn.STDEV.P(I:I)</f>
        <v>-6.397191464420586E-2</v>
      </c>
      <c r="K2925" t="str">
        <f>IF(ABS(moras__2[[#This Row],[Z-Score de edad]])&gt;1.96, "Atípico","Normal")</f>
        <v>Normal</v>
      </c>
      <c r="L2925">
        <f>(moras__2[[#This Row],[SALARIO]]-AVERAGE(C:C)) / _xlfn.STDEV.P(C:C)</f>
        <v>-0.44353170625158483</v>
      </c>
      <c r="M2925" t="str">
        <f>IF(ABS(moras__2[[#This Row],[Z-Score de salario]])&gt;1.96, "Atípico", "Normal")</f>
        <v>Normal</v>
      </c>
      <c r="N2925" s="5">
        <f t="shared" si="135"/>
        <v>297865</v>
      </c>
      <c r="O2925" s="5">
        <f t="shared" si="136"/>
        <v>41</v>
      </c>
      <c r="P2925" s="5" t="str">
        <f t="shared" si="137"/>
        <v>TRABAJADOR INDEPENDIENTE</v>
      </c>
      <c r="Q2925" s="5" t="e">
        <f ca="1">IF($H2925="SI", $O2925, _xludf.NA())</f>
        <v>#NAME?</v>
      </c>
      <c r="R2925" s="5">
        <f>IF($H2925="NO",$O2925, _xludf.NA())</f>
        <v>41</v>
      </c>
      <c r="S2925" s="5" t="e">
        <f ca="1">IF($H2925="SI",$N2925, _xludf.NA())</f>
        <v>#NAME?</v>
      </c>
      <c r="T2925" s="5">
        <f>IF($H2925="NO",$N2925, _xludf.NA())</f>
        <v>297865</v>
      </c>
    </row>
    <row r="2926" spans="1:20" x14ac:dyDescent="0.3">
      <c r="A2926">
        <v>2925</v>
      </c>
      <c r="B2926" t="s">
        <v>9</v>
      </c>
      <c r="C2926">
        <v>416406.24</v>
      </c>
      <c r="D2926" t="s">
        <v>10</v>
      </c>
      <c r="E2926" t="s">
        <v>16</v>
      </c>
      <c r="F2926" t="s">
        <v>12</v>
      </c>
      <c r="G2926" t="s">
        <v>13</v>
      </c>
      <c r="H2926" t="s">
        <v>13</v>
      </c>
      <c r="I2926">
        <v>35</v>
      </c>
      <c r="J2926">
        <f>(moras__2[[#This Row],[EDAD]]-AVERAGE(I:I))/ _xlfn.STDEV.P(I:I)</f>
        <v>-0.48746627208791893</v>
      </c>
      <c r="K2926" t="str">
        <f>IF(ABS(moras__2[[#This Row],[Z-Score de edad]])&gt;1.96, "Atípico","Normal")</f>
        <v>Normal</v>
      </c>
      <c r="L2926">
        <f>(moras__2[[#This Row],[SALARIO]]-AVERAGE(C:C)) / _xlfn.STDEV.P(C:C)</f>
        <v>-0.29735075738124372</v>
      </c>
      <c r="M2926" t="str">
        <f>IF(ABS(moras__2[[#This Row],[Z-Score de salario]])&gt;1.96, "Atípico", "Normal")</f>
        <v>Normal</v>
      </c>
      <c r="N2926" s="5">
        <f t="shared" si="135"/>
        <v>416406.24</v>
      </c>
      <c r="O2926" s="5">
        <f t="shared" si="136"/>
        <v>35</v>
      </c>
      <c r="P2926" s="5" t="str">
        <f t="shared" si="137"/>
        <v>ASALARIADO</v>
      </c>
      <c r="Q2926" s="5" t="e">
        <f ca="1">IF($H2926="SI", $O2926, _xludf.NA())</f>
        <v>#NAME?</v>
      </c>
      <c r="R2926" s="5">
        <f>IF($H2926="NO",$O2926, _xludf.NA())</f>
        <v>35</v>
      </c>
      <c r="S2926" s="5" t="e">
        <f ca="1">IF($H2926="SI",$N2926, _xludf.NA())</f>
        <v>#NAME?</v>
      </c>
      <c r="T2926" s="5">
        <f>IF($H2926="NO",$N2926, _xludf.NA())</f>
        <v>416406.24</v>
      </c>
    </row>
    <row r="2927" spans="1:20" x14ac:dyDescent="0.3">
      <c r="A2927">
        <v>2926</v>
      </c>
      <c r="B2927" t="s">
        <v>9</v>
      </c>
      <c r="C2927">
        <v>548611.75</v>
      </c>
      <c r="D2927" t="s">
        <v>10</v>
      </c>
      <c r="E2927" t="s">
        <v>16</v>
      </c>
      <c r="F2927" t="s">
        <v>12</v>
      </c>
      <c r="G2927" t="s">
        <v>13</v>
      </c>
      <c r="H2927" t="s">
        <v>13</v>
      </c>
      <c r="I2927">
        <v>27</v>
      </c>
      <c r="J2927">
        <f>(moras__2[[#This Row],[EDAD]]-AVERAGE(I:I))/ _xlfn.STDEV.P(I:I)</f>
        <v>-1.052125415346203</v>
      </c>
      <c r="K2927" t="str">
        <f>IF(ABS(moras__2[[#This Row],[Z-Score de edad]])&gt;1.96, "Atípico","Normal")</f>
        <v>Normal</v>
      </c>
      <c r="L2927">
        <f>(moras__2[[#This Row],[SALARIO]]-AVERAGE(C:C)) / _xlfn.STDEV.P(C:C)</f>
        <v>-0.13431950431111073</v>
      </c>
      <c r="M2927" t="str">
        <f>IF(ABS(moras__2[[#This Row],[Z-Score de salario]])&gt;1.96, "Atípico", "Normal")</f>
        <v>Normal</v>
      </c>
      <c r="N2927" s="5">
        <f t="shared" si="135"/>
        <v>548611.75</v>
      </c>
      <c r="O2927" s="5">
        <f t="shared" si="136"/>
        <v>27</v>
      </c>
      <c r="P2927" s="5" t="str">
        <f t="shared" si="137"/>
        <v>ASALARIADO</v>
      </c>
      <c r="Q2927" s="5" t="e">
        <f ca="1">IF($H2927="SI", $O2927, _xludf.NA())</f>
        <v>#NAME?</v>
      </c>
      <c r="R2927" s="5">
        <f>IF($H2927="NO",$O2927, _xludf.NA())</f>
        <v>27</v>
      </c>
      <c r="S2927" s="5" t="e">
        <f ca="1">IF($H2927="SI",$N2927, _xludf.NA())</f>
        <v>#NAME?</v>
      </c>
      <c r="T2927" s="5">
        <f>IF($H2927="NO",$N2927, _xludf.NA())</f>
        <v>548611.75</v>
      </c>
    </row>
    <row r="2928" spans="1:20" x14ac:dyDescent="0.3">
      <c r="A2928">
        <v>2927</v>
      </c>
      <c r="B2928" t="s">
        <v>9</v>
      </c>
      <c r="C2928">
        <v>445567</v>
      </c>
      <c r="D2928" t="s">
        <v>18</v>
      </c>
      <c r="E2928" t="s">
        <v>16</v>
      </c>
      <c r="F2928" t="s">
        <v>12</v>
      </c>
      <c r="G2928" t="s">
        <v>13</v>
      </c>
      <c r="H2928" t="s">
        <v>12</v>
      </c>
      <c r="I2928">
        <v>52</v>
      </c>
      <c r="J2928">
        <f>(moras__2[[#This Row],[EDAD]]-AVERAGE(I:I))/ _xlfn.STDEV.P(I:I)</f>
        <v>0.71243440733593477</v>
      </c>
      <c r="K2928" t="str">
        <f>IF(ABS(moras__2[[#This Row],[Z-Score de edad]])&gt;1.96, "Atípico","Normal")</f>
        <v>Normal</v>
      </c>
      <c r="L2928">
        <f>(moras__2[[#This Row],[SALARIO]]-AVERAGE(C:C)) / _xlfn.STDEV.P(C:C)</f>
        <v>-0.26139071877712344</v>
      </c>
      <c r="M2928" t="str">
        <f>IF(ABS(moras__2[[#This Row],[Z-Score de salario]])&gt;1.96, "Atípico", "Normal")</f>
        <v>Normal</v>
      </c>
      <c r="N2928" s="5">
        <f t="shared" si="135"/>
        <v>445567</v>
      </c>
      <c r="O2928" s="5">
        <f t="shared" si="136"/>
        <v>52</v>
      </c>
      <c r="P2928" s="5" t="str">
        <f t="shared" si="137"/>
        <v>TRABAJADOR INDEPENDIENTE</v>
      </c>
      <c r="Q2928" s="5">
        <f>IF($H2928="SI", $O2928, _xludf.NA())</f>
        <v>52</v>
      </c>
      <c r="R2928" s="5" t="e">
        <f ca="1">IF($H2928="NO",$O2928, _xludf.NA())</f>
        <v>#NAME?</v>
      </c>
      <c r="S2928" s="5">
        <f>IF($H2928="SI",$N2928, _xludf.NA())</f>
        <v>445567</v>
      </c>
      <c r="T2928" s="5" t="e">
        <f ca="1">IF($H2928="NO",$N2928, _xludf.NA())</f>
        <v>#NAME?</v>
      </c>
    </row>
    <row r="2929" spans="1:20" x14ac:dyDescent="0.3">
      <c r="A2929">
        <v>2928</v>
      </c>
      <c r="B2929" t="s">
        <v>15</v>
      </c>
      <c r="C2929">
        <v>918531</v>
      </c>
      <c r="D2929" t="s">
        <v>10</v>
      </c>
      <c r="E2929" t="s">
        <v>16</v>
      </c>
      <c r="F2929" t="s">
        <v>12</v>
      </c>
      <c r="G2929" t="s">
        <v>13</v>
      </c>
      <c r="H2929" t="s">
        <v>13</v>
      </c>
      <c r="I2929">
        <v>33</v>
      </c>
      <c r="J2929">
        <f>(moras__2[[#This Row],[EDAD]]-AVERAGE(I:I))/ _xlfn.STDEV.P(I:I)</f>
        <v>-0.62863105790248996</v>
      </c>
      <c r="K2929" t="str">
        <f>IF(ABS(moras__2[[#This Row],[Z-Score de edad]])&gt;1.96, "Atípico","Normal")</f>
        <v>Normal</v>
      </c>
      <c r="L2929">
        <f>(moras__2[[#This Row],[SALARIO]]-AVERAGE(C:C)) / _xlfn.STDEV.P(C:C)</f>
        <v>0.32185209445405266</v>
      </c>
      <c r="M2929" t="str">
        <f>IF(ABS(moras__2[[#This Row],[Z-Score de salario]])&gt;1.96, "Atípico", "Normal")</f>
        <v>Normal</v>
      </c>
      <c r="N2929" s="5">
        <f t="shared" si="135"/>
        <v>918531</v>
      </c>
      <c r="O2929" s="5">
        <f t="shared" si="136"/>
        <v>33</v>
      </c>
      <c r="P2929" s="5" t="str">
        <f t="shared" si="137"/>
        <v>ASALARIADO</v>
      </c>
      <c r="Q2929" s="5" t="e">
        <f ca="1">IF($H2929="SI", $O2929, _xludf.NA())</f>
        <v>#NAME?</v>
      </c>
      <c r="R2929" s="5">
        <f>IF($H2929="NO",$O2929, _xludf.NA())</f>
        <v>33</v>
      </c>
      <c r="S2929" s="5" t="e">
        <f ca="1">IF($H2929="SI",$N2929, _xludf.NA())</f>
        <v>#NAME?</v>
      </c>
      <c r="T2929" s="5">
        <f>IF($H2929="NO",$N2929, _xludf.NA())</f>
        <v>918531</v>
      </c>
    </row>
    <row r="2930" spans="1:20" x14ac:dyDescent="0.3">
      <c r="A2930">
        <v>2929</v>
      </c>
      <c r="B2930" t="s">
        <v>9</v>
      </c>
      <c r="C2930">
        <v>484083</v>
      </c>
      <c r="D2930" t="s">
        <v>10</v>
      </c>
      <c r="E2930" t="s">
        <v>16</v>
      </c>
      <c r="F2930" t="s">
        <v>12</v>
      </c>
      <c r="G2930" t="s">
        <v>13</v>
      </c>
      <c r="H2930" t="s">
        <v>13</v>
      </c>
      <c r="I2930">
        <v>33</v>
      </c>
      <c r="J2930">
        <f>(moras__2[[#This Row],[EDAD]]-AVERAGE(I:I))/ _xlfn.STDEV.P(I:I)</f>
        <v>-0.62863105790248996</v>
      </c>
      <c r="K2930" t="str">
        <f>IF(ABS(moras__2[[#This Row],[Z-Score de edad]])&gt;1.96, "Atípico","Normal")</f>
        <v>Normal</v>
      </c>
      <c r="L2930">
        <f>(moras__2[[#This Row],[SALARIO]]-AVERAGE(C:C)) / _xlfn.STDEV.P(C:C)</f>
        <v>-0.21389412243065312</v>
      </c>
      <c r="M2930" t="str">
        <f>IF(ABS(moras__2[[#This Row],[Z-Score de salario]])&gt;1.96, "Atípico", "Normal")</f>
        <v>Normal</v>
      </c>
      <c r="N2930" s="5">
        <f t="shared" si="135"/>
        <v>484083</v>
      </c>
      <c r="O2930" s="5">
        <f t="shared" si="136"/>
        <v>33</v>
      </c>
      <c r="P2930" s="5" t="str">
        <f t="shared" si="137"/>
        <v>ASALARIADO</v>
      </c>
      <c r="Q2930" s="5" t="e">
        <f ca="1">IF($H2930="SI", $O2930, _xludf.NA())</f>
        <v>#NAME?</v>
      </c>
      <c r="R2930" s="5">
        <f>IF($H2930="NO",$O2930, _xludf.NA())</f>
        <v>33</v>
      </c>
      <c r="S2930" s="5" t="e">
        <f ca="1">IF($H2930="SI",$N2930, _xludf.NA())</f>
        <v>#NAME?</v>
      </c>
      <c r="T2930" s="5">
        <f>IF($H2930="NO",$N2930, _xludf.NA())</f>
        <v>484083</v>
      </c>
    </row>
    <row r="2931" spans="1:20" x14ac:dyDescent="0.3">
      <c r="A2931">
        <v>2930</v>
      </c>
      <c r="B2931" t="s">
        <v>9</v>
      </c>
      <c r="C2931">
        <v>437310</v>
      </c>
      <c r="D2931" t="s">
        <v>10</v>
      </c>
      <c r="E2931" t="s">
        <v>16</v>
      </c>
      <c r="F2931" t="s">
        <v>12</v>
      </c>
      <c r="G2931" t="s">
        <v>13</v>
      </c>
      <c r="H2931" t="s">
        <v>13</v>
      </c>
      <c r="I2931">
        <v>31</v>
      </c>
      <c r="J2931">
        <f>(moras__2[[#This Row],[EDAD]]-AVERAGE(I:I))/ _xlfn.STDEV.P(I:I)</f>
        <v>-0.769795843717061</v>
      </c>
      <c r="K2931" t="str">
        <f>IF(ABS(moras__2[[#This Row],[Z-Score de edad]])&gt;1.96, "Atípico","Normal")</f>
        <v>Normal</v>
      </c>
      <c r="L2931">
        <f>(moras__2[[#This Row],[SALARIO]]-AVERAGE(C:C)) / _xlfn.STDEV.P(C:C)</f>
        <v>-0.27157296501330591</v>
      </c>
      <c r="M2931" t="str">
        <f>IF(ABS(moras__2[[#This Row],[Z-Score de salario]])&gt;1.96, "Atípico", "Normal")</f>
        <v>Normal</v>
      </c>
      <c r="N2931" s="5">
        <f t="shared" si="135"/>
        <v>437310</v>
      </c>
      <c r="O2931" s="5">
        <f t="shared" si="136"/>
        <v>31</v>
      </c>
      <c r="P2931" s="5" t="str">
        <f t="shared" si="137"/>
        <v>ASALARIADO</v>
      </c>
      <c r="Q2931" s="5" t="e">
        <f ca="1">IF($H2931="SI", $O2931, _xludf.NA())</f>
        <v>#NAME?</v>
      </c>
      <c r="R2931" s="5">
        <f>IF($H2931="NO",$O2931, _xludf.NA())</f>
        <v>31</v>
      </c>
      <c r="S2931" s="5" t="e">
        <f ca="1">IF($H2931="SI",$N2931, _xludf.NA())</f>
        <v>#NAME?</v>
      </c>
      <c r="T2931" s="5">
        <f>IF($H2931="NO",$N2931, _xludf.NA())</f>
        <v>437310</v>
      </c>
    </row>
    <row r="2932" spans="1:20" x14ac:dyDescent="0.3">
      <c r="A2932">
        <v>2931</v>
      </c>
      <c r="B2932" t="s">
        <v>9</v>
      </c>
      <c r="C2932">
        <v>330226.88</v>
      </c>
      <c r="D2932" t="s">
        <v>10</v>
      </c>
      <c r="E2932" t="s">
        <v>16</v>
      </c>
      <c r="F2932" t="s">
        <v>12</v>
      </c>
      <c r="G2932" t="s">
        <v>12</v>
      </c>
      <c r="H2932" t="s">
        <v>13</v>
      </c>
      <c r="I2932">
        <v>49</v>
      </c>
      <c r="J2932">
        <f>(moras__2[[#This Row],[EDAD]]-AVERAGE(I:I))/ _xlfn.STDEV.P(I:I)</f>
        <v>0.50068722861407822</v>
      </c>
      <c r="K2932" t="str">
        <f>IF(ABS(moras__2[[#This Row],[Z-Score de edad]])&gt;1.96, "Atípico","Normal")</f>
        <v>Normal</v>
      </c>
      <c r="L2932">
        <f>(moras__2[[#This Row],[SALARIO]]-AVERAGE(C:C)) / _xlfn.STDEV.P(C:C)</f>
        <v>-0.40362415740505586</v>
      </c>
      <c r="M2932" t="str">
        <f>IF(ABS(moras__2[[#This Row],[Z-Score de salario]])&gt;1.96, "Atípico", "Normal")</f>
        <v>Normal</v>
      </c>
      <c r="N2932" s="5">
        <f t="shared" si="135"/>
        <v>330226.88</v>
      </c>
      <c r="O2932" s="5">
        <f t="shared" si="136"/>
        <v>49</v>
      </c>
      <c r="P2932" s="5" t="str">
        <f t="shared" si="137"/>
        <v>ASALARIADO</v>
      </c>
      <c r="Q2932" s="5" t="e">
        <f ca="1">IF($H2932="SI", $O2932, _xludf.NA())</f>
        <v>#NAME?</v>
      </c>
      <c r="R2932" s="5">
        <f>IF($H2932="NO",$O2932, _xludf.NA())</f>
        <v>49</v>
      </c>
      <c r="S2932" s="5" t="e">
        <f ca="1">IF($H2932="SI",$N2932, _xludf.NA())</f>
        <v>#NAME?</v>
      </c>
      <c r="T2932" s="5">
        <f>IF($H2932="NO",$N2932, _xludf.NA())</f>
        <v>330226.88</v>
      </c>
    </row>
    <row r="2933" spans="1:20" x14ac:dyDescent="0.3">
      <c r="A2933">
        <v>2932</v>
      </c>
      <c r="B2933" t="s">
        <v>9</v>
      </c>
      <c r="C2933">
        <v>3217274</v>
      </c>
      <c r="D2933" t="s">
        <v>14</v>
      </c>
      <c r="E2933" t="s">
        <v>11</v>
      </c>
      <c r="F2933" t="s">
        <v>12</v>
      </c>
      <c r="G2933" t="s">
        <v>13</v>
      </c>
      <c r="H2933" t="s">
        <v>13</v>
      </c>
      <c r="I2933">
        <v>80</v>
      </c>
      <c r="J2933">
        <f>(moras__2[[#This Row],[EDAD]]-AVERAGE(I:I))/ _xlfn.STDEV.P(I:I)</f>
        <v>2.6887414087399293</v>
      </c>
      <c r="K2933" t="str">
        <f>IF(ABS(moras__2[[#This Row],[Z-Score de edad]])&gt;1.96, "Atípico","Normal")</f>
        <v>Atípico</v>
      </c>
      <c r="L2933">
        <f>(moras__2[[#This Row],[SALARIO]]-AVERAGE(C:C)) / _xlfn.STDEV.P(C:C)</f>
        <v>3.1565822942482722</v>
      </c>
      <c r="M2933" t="str">
        <f>IF(ABS(moras__2[[#This Row],[Z-Score de salario]])&gt;1.96, "Atípico", "Normal")</f>
        <v>Atípico</v>
      </c>
      <c r="N2933" s="5">
        <f t="shared" si="135"/>
        <v>3217274</v>
      </c>
      <c r="O2933" s="5">
        <f t="shared" si="136"/>
        <v>80</v>
      </c>
      <c r="P2933" s="5" t="str">
        <f t="shared" si="137"/>
        <v>PENSIONADOS EN SU PROPIO SISTEMA</v>
      </c>
      <c r="Q2933" s="5" t="e">
        <f ca="1">IF($H2933="SI", $O2933, _xludf.NA())</f>
        <v>#NAME?</v>
      </c>
      <c r="R2933" s="5">
        <f>IF($H2933="NO",$O2933, _xludf.NA())</f>
        <v>80</v>
      </c>
      <c r="S2933" s="5" t="e">
        <f ca="1">IF($H2933="SI",$N2933, _xludf.NA())</f>
        <v>#NAME?</v>
      </c>
      <c r="T2933" s="5">
        <f>IF($H2933="NO",$N2933, _xludf.NA())</f>
        <v>3217274</v>
      </c>
    </row>
    <row r="2934" spans="1:20" x14ac:dyDescent="0.3">
      <c r="A2934">
        <v>2933</v>
      </c>
      <c r="B2934" t="s">
        <v>15</v>
      </c>
      <c r="C2934">
        <v>250000</v>
      </c>
      <c r="D2934" t="s">
        <v>10</v>
      </c>
      <c r="E2934" t="s">
        <v>16</v>
      </c>
      <c r="F2934" t="s">
        <v>12</v>
      </c>
      <c r="G2934" t="s">
        <v>12</v>
      </c>
      <c r="H2934" t="s">
        <v>13</v>
      </c>
      <c r="I2934">
        <v>53</v>
      </c>
      <c r="J2934">
        <f>(moras__2[[#This Row],[EDAD]]-AVERAGE(I:I))/ _xlfn.STDEV.P(I:I)</f>
        <v>0.78301680024322029</v>
      </c>
      <c r="K2934" t="str">
        <f>IF(ABS(moras__2[[#This Row],[Z-Score de edad]])&gt;1.96, "Atípico","Normal")</f>
        <v>Normal</v>
      </c>
      <c r="L2934">
        <f>(moras__2[[#This Row],[SALARIO]]-AVERAGE(C:C)) / _xlfn.STDEV.P(C:C)</f>
        <v>-0.50255716538866557</v>
      </c>
      <c r="M2934" t="str">
        <f>IF(ABS(moras__2[[#This Row],[Z-Score de salario]])&gt;1.96, "Atípico", "Normal")</f>
        <v>Normal</v>
      </c>
      <c r="N2934" s="5">
        <f t="shared" si="135"/>
        <v>250000</v>
      </c>
      <c r="O2934" s="5">
        <f t="shared" si="136"/>
        <v>53</v>
      </c>
      <c r="P2934" s="5" t="str">
        <f t="shared" si="137"/>
        <v>ASALARIADO</v>
      </c>
      <c r="Q2934" s="5" t="e">
        <f ca="1">IF($H2934="SI", $O2934, _xludf.NA())</f>
        <v>#NAME?</v>
      </c>
      <c r="R2934" s="5">
        <f>IF($H2934="NO",$O2934, _xludf.NA())</f>
        <v>53</v>
      </c>
      <c r="S2934" s="5" t="e">
        <f ca="1">IF($H2934="SI",$N2934, _xludf.NA())</f>
        <v>#NAME?</v>
      </c>
      <c r="T2934" s="5">
        <f>IF($H2934="NO",$N2934, _xludf.NA())</f>
        <v>250000</v>
      </c>
    </row>
    <row r="2935" spans="1:20" x14ac:dyDescent="0.3">
      <c r="A2935">
        <v>2934</v>
      </c>
      <c r="B2935" t="s">
        <v>15</v>
      </c>
      <c r="C2935">
        <v>297046</v>
      </c>
      <c r="D2935" t="s">
        <v>17</v>
      </c>
      <c r="E2935" t="s">
        <v>16</v>
      </c>
      <c r="F2935" t="s">
        <v>12</v>
      </c>
      <c r="G2935" t="s">
        <v>13</v>
      </c>
      <c r="H2935" t="s">
        <v>13</v>
      </c>
      <c r="I2935">
        <v>55</v>
      </c>
      <c r="J2935">
        <f>(moras__2[[#This Row],[EDAD]]-AVERAGE(I:I))/ _xlfn.STDEV.P(I:I)</f>
        <v>0.92418158605779133</v>
      </c>
      <c r="K2935" t="str">
        <f>IF(ABS(moras__2[[#This Row],[Z-Score de edad]])&gt;1.96, "Atípico","Normal")</f>
        <v>Normal</v>
      </c>
      <c r="L2935">
        <f>(moras__2[[#This Row],[SALARIO]]-AVERAGE(C:C)) / _xlfn.STDEV.P(C:C)</f>
        <v>-0.44454166866740574</v>
      </c>
      <c r="M2935" t="str">
        <f>IF(ABS(moras__2[[#This Row],[Z-Score de salario]])&gt;1.96, "Atípico", "Normal")</f>
        <v>Normal</v>
      </c>
      <c r="N2935" s="5">
        <f t="shared" si="135"/>
        <v>297046</v>
      </c>
      <c r="O2935" s="5">
        <f t="shared" si="136"/>
        <v>55</v>
      </c>
      <c r="P2935" s="5" t="str">
        <f t="shared" si="137"/>
        <v>ASEGURADO VOLUNTARIO</v>
      </c>
      <c r="Q2935" s="5" t="e">
        <f ca="1">IF($H2935="SI", $O2935, _xludf.NA())</f>
        <v>#NAME?</v>
      </c>
      <c r="R2935" s="5">
        <f>IF($H2935="NO",$O2935, _xludf.NA())</f>
        <v>55</v>
      </c>
      <c r="S2935" s="5" t="e">
        <f ca="1">IF($H2935="SI",$N2935, _xludf.NA())</f>
        <v>#NAME?</v>
      </c>
      <c r="T2935" s="5">
        <f>IF($H2935="NO",$N2935, _xludf.NA())</f>
        <v>297046</v>
      </c>
    </row>
    <row r="2936" spans="1:20" x14ac:dyDescent="0.3">
      <c r="A2936">
        <v>2935</v>
      </c>
      <c r="B2936" t="s">
        <v>9</v>
      </c>
      <c r="C2936">
        <v>359544.27</v>
      </c>
      <c r="D2936" t="s">
        <v>21</v>
      </c>
      <c r="E2936" t="s">
        <v>16</v>
      </c>
      <c r="F2936" t="s">
        <v>12</v>
      </c>
      <c r="G2936" t="s">
        <v>12</v>
      </c>
      <c r="H2936" t="s">
        <v>13</v>
      </c>
      <c r="I2936">
        <v>66</v>
      </c>
      <c r="J2936">
        <f>(moras__2[[#This Row],[EDAD]]-AVERAGE(I:I))/ _xlfn.STDEV.P(I:I)</f>
        <v>1.700587908037932</v>
      </c>
      <c r="K2936" t="str">
        <f>IF(ABS(moras__2[[#This Row],[Z-Score de edad]])&gt;1.96, "Atípico","Normal")</f>
        <v>Normal</v>
      </c>
      <c r="L2936">
        <f>(moras__2[[#This Row],[SALARIO]]-AVERAGE(C:C)) / _xlfn.STDEV.P(C:C)</f>
        <v>-0.36747096811327984</v>
      </c>
      <c r="M2936" t="str">
        <f>IF(ABS(moras__2[[#This Row],[Z-Score de salario]])&gt;1.96, "Atípico", "Normal")</f>
        <v>Normal</v>
      </c>
      <c r="N2936" s="5">
        <f t="shared" si="135"/>
        <v>359544.27</v>
      </c>
      <c r="O2936" s="5">
        <f t="shared" si="136"/>
        <v>66</v>
      </c>
      <c r="P2936" s="5" t="str">
        <f t="shared" si="137"/>
        <v>CONVENIOS ESPECIALES DE ASEGURADOS VOLUNTARIOS</v>
      </c>
      <c r="Q2936" s="5" t="e">
        <f ca="1">IF($H2936="SI", $O2936, _xludf.NA())</f>
        <v>#NAME?</v>
      </c>
      <c r="R2936" s="5">
        <f>IF($H2936="NO",$O2936, _xludf.NA())</f>
        <v>66</v>
      </c>
      <c r="S2936" s="5" t="e">
        <f ca="1">IF($H2936="SI",$N2936, _xludf.NA())</f>
        <v>#NAME?</v>
      </c>
      <c r="T2936" s="5">
        <f>IF($H2936="NO",$N2936, _xludf.NA())</f>
        <v>359544.27</v>
      </c>
    </row>
    <row r="2937" spans="1:20" x14ac:dyDescent="0.3">
      <c r="A2937">
        <v>2936</v>
      </c>
      <c r="B2937" t="s">
        <v>9</v>
      </c>
      <c r="C2937">
        <v>924999.9</v>
      </c>
      <c r="D2937" t="s">
        <v>10</v>
      </c>
      <c r="E2937" t="s">
        <v>16</v>
      </c>
      <c r="F2937" t="s">
        <v>12</v>
      </c>
      <c r="G2937" t="s">
        <v>13</v>
      </c>
      <c r="H2937" t="s">
        <v>13</v>
      </c>
      <c r="I2937">
        <v>27</v>
      </c>
      <c r="J2937">
        <f>(moras__2[[#This Row],[EDAD]]-AVERAGE(I:I))/ _xlfn.STDEV.P(I:I)</f>
        <v>-1.052125415346203</v>
      </c>
      <c r="K2937" t="str">
        <f>IF(ABS(moras__2[[#This Row],[Z-Score de edad]])&gt;1.96, "Atípico","Normal")</f>
        <v>Normal</v>
      </c>
      <c r="L2937">
        <f>(moras__2[[#This Row],[SALARIO]]-AVERAGE(C:C)) / _xlfn.STDEV.P(C:C)</f>
        <v>0.32982931774062663</v>
      </c>
      <c r="M2937" t="str">
        <f>IF(ABS(moras__2[[#This Row],[Z-Score de salario]])&gt;1.96, "Atípico", "Normal")</f>
        <v>Normal</v>
      </c>
      <c r="N2937" s="5">
        <f t="shared" si="135"/>
        <v>924999.9</v>
      </c>
      <c r="O2937" s="5">
        <f t="shared" si="136"/>
        <v>27</v>
      </c>
      <c r="P2937" s="5" t="str">
        <f t="shared" si="137"/>
        <v>ASALARIADO</v>
      </c>
      <c r="Q2937" s="5" t="e">
        <f ca="1">IF($H2937="SI", $O2937, _xludf.NA())</f>
        <v>#NAME?</v>
      </c>
      <c r="R2937" s="5">
        <f>IF($H2937="NO",$O2937, _xludf.NA())</f>
        <v>27</v>
      </c>
      <c r="S2937" s="5" t="e">
        <f ca="1">IF($H2937="SI",$N2937, _xludf.NA())</f>
        <v>#NAME?</v>
      </c>
      <c r="T2937" s="5">
        <f>IF($H2937="NO",$N2937, _xludf.NA())</f>
        <v>924999.9</v>
      </c>
    </row>
    <row r="2938" spans="1:20" x14ac:dyDescent="0.3">
      <c r="A2938">
        <v>2937</v>
      </c>
      <c r="B2938" t="s">
        <v>15</v>
      </c>
      <c r="C2938">
        <v>323296</v>
      </c>
      <c r="D2938" t="s">
        <v>17</v>
      </c>
      <c r="E2938" t="s">
        <v>16</v>
      </c>
      <c r="F2938" t="s">
        <v>12</v>
      </c>
      <c r="G2938" t="s">
        <v>12</v>
      </c>
      <c r="H2938" t="s">
        <v>13</v>
      </c>
      <c r="I2938">
        <v>38</v>
      </c>
      <c r="J2938">
        <f>(moras__2[[#This Row],[EDAD]]-AVERAGE(I:I))/ _xlfn.STDEV.P(I:I)</f>
        <v>-0.27571909336606237</v>
      </c>
      <c r="K2938" t="str">
        <f>IF(ABS(moras__2[[#This Row],[Z-Score de edad]])&gt;1.96, "Atípico","Normal")</f>
        <v>Normal</v>
      </c>
      <c r="L2938">
        <f>(moras__2[[#This Row],[SALARIO]]-AVERAGE(C:C)) / _xlfn.STDEV.P(C:C)</f>
        <v>-0.41217107841673473</v>
      </c>
      <c r="M2938" t="str">
        <f>IF(ABS(moras__2[[#This Row],[Z-Score de salario]])&gt;1.96, "Atípico", "Normal")</f>
        <v>Normal</v>
      </c>
      <c r="N2938" s="5">
        <f t="shared" si="135"/>
        <v>323296</v>
      </c>
      <c r="O2938" s="5">
        <f t="shared" si="136"/>
        <v>38</v>
      </c>
      <c r="P2938" s="5" t="str">
        <f t="shared" si="137"/>
        <v>ASEGURADO VOLUNTARIO</v>
      </c>
      <c r="Q2938" s="5" t="e">
        <f ca="1">IF($H2938="SI", $O2938, _xludf.NA())</f>
        <v>#NAME?</v>
      </c>
      <c r="R2938" s="5">
        <f>IF($H2938="NO",$O2938, _xludf.NA())</f>
        <v>38</v>
      </c>
      <c r="S2938" s="5" t="e">
        <f ca="1">IF($H2938="SI",$N2938, _xludf.NA())</f>
        <v>#NAME?</v>
      </c>
      <c r="T2938" s="5">
        <f>IF($H2938="NO",$N2938, _xludf.NA())</f>
        <v>323296</v>
      </c>
    </row>
    <row r="2939" spans="1:20" x14ac:dyDescent="0.3">
      <c r="A2939">
        <v>2938</v>
      </c>
      <c r="B2939" t="s">
        <v>9</v>
      </c>
      <c r="C2939">
        <v>348000</v>
      </c>
      <c r="D2939" t="s">
        <v>10</v>
      </c>
      <c r="E2939" t="s">
        <v>16</v>
      </c>
      <c r="F2939" t="s">
        <v>12</v>
      </c>
      <c r="G2939" t="s">
        <v>13</v>
      </c>
      <c r="H2939" t="s">
        <v>12</v>
      </c>
      <c r="I2939">
        <v>19</v>
      </c>
      <c r="J2939">
        <f>(moras__2[[#This Row],[EDAD]]-AVERAGE(I:I))/ _xlfn.STDEV.P(I:I)</f>
        <v>-1.6167845586044871</v>
      </c>
      <c r="K2939" t="str">
        <f>IF(ABS(moras__2[[#This Row],[Z-Score de edad]])&gt;1.96, "Atípico","Normal")</f>
        <v>Normal</v>
      </c>
      <c r="L2939">
        <f>(moras__2[[#This Row],[SALARIO]]-AVERAGE(C:C)) / _xlfn.STDEV.P(C:C)</f>
        <v>-0.38170696178616037</v>
      </c>
      <c r="M2939" t="str">
        <f>IF(ABS(moras__2[[#This Row],[Z-Score de salario]])&gt;1.96, "Atípico", "Normal")</f>
        <v>Normal</v>
      </c>
      <c r="N2939" s="5">
        <f t="shared" si="135"/>
        <v>348000</v>
      </c>
      <c r="O2939" s="5">
        <f t="shared" si="136"/>
        <v>19</v>
      </c>
      <c r="P2939" s="5" t="str">
        <f t="shared" si="137"/>
        <v>ASALARIADO</v>
      </c>
      <c r="Q2939" s="5">
        <f>IF($H2939="SI", $O2939, _xludf.NA())</f>
        <v>19</v>
      </c>
      <c r="R2939" s="5" t="e">
        <f ca="1">IF($H2939="NO",$O2939, _xludf.NA())</f>
        <v>#NAME?</v>
      </c>
      <c r="S2939" s="5">
        <f>IF($H2939="SI",$N2939, _xludf.NA())</f>
        <v>348000</v>
      </c>
      <c r="T2939" s="5" t="e">
        <f ca="1">IF($H2939="NO",$N2939, _xludf.NA())</f>
        <v>#NAME?</v>
      </c>
    </row>
    <row r="2940" spans="1:20" x14ac:dyDescent="0.3">
      <c r="A2940">
        <v>2939</v>
      </c>
      <c r="B2940" t="s">
        <v>15</v>
      </c>
      <c r="C2940">
        <v>295000</v>
      </c>
      <c r="D2940" t="s">
        <v>17</v>
      </c>
      <c r="E2940" t="s">
        <v>16</v>
      </c>
      <c r="F2940" t="s">
        <v>12</v>
      </c>
      <c r="G2940" t="s">
        <v>12</v>
      </c>
      <c r="H2940" t="s">
        <v>13</v>
      </c>
      <c r="I2940">
        <v>33</v>
      </c>
      <c r="J2940">
        <f>(moras__2[[#This Row],[EDAD]]-AVERAGE(I:I))/ _xlfn.STDEV.P(I:I)</f>
        <v>-0.62863105790248996</v>
      </c>
      <c r="K2940" t="str">
        <f>IF(ABS(moras__2[[#This Row],[Z-Score de edad]])&gt;1.96, "Atípico","Normal")</f>
        <v>Normal</v>
      </c>
      <c r="L2940">
        <f>(moras__2[[#This Row],[SALARIO]]-AVERAGE(C:C)) / _xlfn.STDEV.P(C:C)</f>
        <v>-0.44706472495894378</v>
      </c>
      <c r="M2940" t="str">
        <f>IF(ABS(moras__2[[#This Row],[Z-Score de salario]])&gt;1.96, "Atípico", "Normal")</f>
        <v>Normal</v>
      </c>
      <c r="N2940" s="5">
        <f t="shared" si="135"/>
        <v>295000</v>
      </c>
      <c r="O2940" s="5">
        <f t="shared" si="136"/>
        <v>33</v>
      </c>
      <c r="P2940" s="5" t="str">
        <f t="shared" si="137"/>
        <v>ASEGURADO VOLUNTARIO</v>
      </c>
      <c r="Q2940" s="5" t="e">
        <f ca="1">IF($H2940="SI", $O2940, _xludf.NA())</f>
        <v>#NAME?</v>
      </c>
      <c r="R2940" s="5">
        <f>IF($H2940="NO",$O2940, _xludf.NA())</f>
        <v>33</v>
      </c>
      <c r="S2940" s="5" t="e">
        <f ca="1">IF($H2940="SI",$N2940, _xludf.NA())</f>
        <v>#NAME?</v>
      </c>
      <c r="T2940" s="5">
        <f>IF($H2940="NO",$N2940, _xludf.NA())</f>
        <v>295000</v>
      </c>
    </row>
    <row r="2941" spans="1:20" x14ac:dyDescent="0.3">
      <c r="A2941">
        <v>2940</v>
      </c>
      <c r="B2941" t="s">
        <v>9</v>
      </c>
      <c r="C2941">
        <v>297045</v>
      </c>
      <c r="D2941" t="s">
        <v>18</v>
      </c>
      <c r="E2941" t="s">
        <v>16</v>
      </c>
      <c r="F2941" t="s">
        <v>12</v>
      </c>
      <c r="G2941" t="s">
        <v>13</v>
      </c>
      <c r="H2941" t="s">
        <v>13</v>
      </c>
      <c r="I2941">
        <v>49</v>
      </c>
      <c r="J2941">
        <f>(moras__2[[#This Row],[EDAD]]-AVERAGE(I:I))/ _xlfn.STDEV.P(I:I)</f>
        <v>0.50068722861407822</v>
      </c>
      <c r="K2941" t="str">
        <f>IF(ABS(moras__2[[#This Row],[Z-Score de edad]])&gt;1.96, "Atípico","Normal")</f>
        <v>Normal</v>
      </c>
      <c r="L2941">
        <f>(moras__2[[#This Row],[SALARIO]]-AVERAGE(C:C)) / _xlfn.STDEV.P(C:C)</f>
        <v>-0.44454290183274864</v>
      </c>
      <c r="M2941" t="str">
        <f>IF(ABS(moras__2[[#This Row],[Z-Score de salario]])&gt;1.96, "Atípico", "Normal")</f>
        <v>Normal</v>
      </c>
      <c r="N2941" s="5">
        <f t="shared" si="135"/>
        <v>297045</v>
      </c>
      <c r="O2941" s="5">
        <f t="shared" si="136"/>
        <v>49</v>
      </c>
      <c r="P2941" s="5" t="str">
        <f t="shared" si="137"/>
        <v>TRABAJADOR INDEPENDIENTE</v>
      </c>
      <c r="Q2941" s="5" t="e">
        <f ca="1">IF($H2941="SI", $O2941, _xludf.NA())</f>
        <v>#NAME?</v>
      </c>
      <c r="R2941" s="5">
        <f>IF($H2941="NO",$O2941, _xludf.NA())</f>
        <v>49</v>
      </c>
      <c r="S2941" s="5" t="e">
        <f ca="1">IF($H2941="SI",$N2941, _xludf.NA())</f>
        <v>#NAME?</v>
      </c>
      <c r="T2941" s="5">
        <f>IF($H2941="NO",$N2941, _xludf.NA())</f>
        <v>297045</v>
      </c>
    </row>
    <row r="2942" spans="1:20" x14ac:dyDescent="0.3">
      <c r="A2942">
        <v>2941</v>
      </c>
      <c r="B2942" t="s">
        <v>9</v>
      </c>
      <c r="C2942">
        <v>1889038</v>
      </c>
      <c r="D2942" t="s">
        <v>14</v>
      </c>
      <c r="E2942" t="s">
        <v>11</v>
      </c>
      <c r="F2942" t="s">
        <v>12</v>
      </c>
      <c r="G2942" t="s">
        <v>13</v>
      </c>
      <c r="H2942" t="s">
        <v>13</v>
      </c>
      <c r="I2942">
        <v>67</v>
      </c>
      <c r="J2942">
        <f>(moras__2[[#This Row],[EDAD]]-AVERAGE(I:I))/ _xlfn.STDEV.P(I:I)</f>
        <v>1.7711703009452175</v>
      </c>
      <c r="K2942" t="str">
        <f>IF(ABS(moras__2[[#This Row],[Z-Score de edad]])&gt;1.96, "Atípico","Normal")</f>
        <v>Normal</v>
      </c>
      <c r="L2942">
        <f>(moras__2[[#This Row],[SALARIO]]-AVERAGE(C:C)) / _xlfn.STDEV.P(C:C)</f>
        <v>1.5186476918791187</v>
      </c>
      <c r="M2942" t="str">
        <f>IF(ABS(moras__2[[#This Row],[Z-Score de salario]])&gt;1.96, "Atípico", "Normal")</f>
        <v>Normal</v>
      </c>
      <c r="N2942" s="5">
        <f t="shared" si="135"/>
        <v>1889038</v>
      </c>
      <c r="O2942" s="5">
        <f t="shared" si="136"/>
        <v>67</v>
      </c>
      <c r="P2942" s="5" t="str">
        <f t="shared" si="137"/>
        <v>PENSIONADOS EN SU PROPIO SISTEMA</v>
      </c>
      <c r="Q2942" s="5" t="e">
        <f ca="1">IF($H2942="SI", $O2942, _xludf.NA())</f>
        <v>#NAME?</v>
      </c>
      <c r="R2942" s="5">
        <f>IF($H2942="NO",$O2942, _xludf.NA())</f>
        <v>67</v>
      </c>
      <c r="S2942" s="5" t="e">
        <f ca="1">IF($H2942="SI",$N2942, _xludf.NA())</f>
        <v>#NAME?</v>
      </c>
      <c r="T2942" s="5">
        <f>IF($H2942="NO",$N2942, _xludf.NA())</f>
        <v>1889038</v>
      </c>
    </row>
    <row r="2943" spans="1:20" x14ac:dyDescent="0.3">
      <c r="A2943">
        <v>2942</v>
      </c>
      <c r="B2943" t="s">
        <v>15</v>
      </c>
      <c r="C2943">
        <v>1675853</v>
      </c>
      <c r="D2943" t="s">
        <v>14</v>
      </c>
      <c r="E2943" t="s">
        <v>11</v>
      </c>
      <c r="F2943" t="s">
        <v>12</v>
      </c>
      <c r="G2943" t="s">
        <v>13</v>
      </c>
      <c r="H2943" t="s">
        <v>13</v>
      </c>
      <c r="I2943">
        <v>55</v>
      </c>
      <c r="J2943">
        <f>(moras__2[[#This Row],[EDAD]]-AVERAGE(I:I))/ _xlfn.STDEV.P(I:I)</f>
        <v>0.92418158605779133</v>
      </c>
      <c r="K2943" t="str">
        <f>IF(ABS(moras__2[[#This Row],[Z-Score de edad]])&gt;1.96, "Atípico","Normal")</f>
        <v>Normal</v>
      </c>
      <c r="L2943">
        <f>(moras__2[[#This Row],[SALARIO]]-AVERAGE(C:C)) / _xlfn.STDEV.P(C:C)</f>
        <v>1.2557553382566691</v>
      </c>
      <c r="M2943" t="str">
        <f>IF(ABS(moras__2[[#This Row],[Z-Score de salario]])&gt;1.96, "Atípico", "Normal")</f>
        <v>Normal</v>
      </c>
      <c r="N2943" s="5">
        <f t="shared" si="135"/>
        <v>1675853</v>
      </c>
      <c r="O2943" s="5">
        <f t="shared" si="136"/>
        <v>55</v>
      </c>
      <c r="P2943" s="5" t="str">
        <f t="shared" si="137"/>
        <v>PENSIONADOS EN SU PROPIO SISTEMA</v>
      </c>
      <c r="Q2943" s="5" t="e">
        <f ca="1">IF($H2943="SI", $O2943, _xludf.NA())</f>
        <v>#NAME?</v>
      </c>
      <c r="R2943" s="5">
        <f>IF($H2943="NO",$O2943, _xludf.NA())</f>
        <v>55</v>
      </c>
      <c r="S2943" s="5" t="e">
        <f ca="1">IF($H2943="SI",$N2943, _xludf.NA())</f>
        <v>#NAME?</v>
      </c>
      <c r="T2943" s="5">
        <f>IF($H2943="NO",$N2943, _xludf.NA())</f>
        <v>1675853</v>
      </c>
    </row>
    <row r="2944" spans="1:20" x14ac:dyDescent="0.3">
      <c r="A2944">
        <v>2943</v>
      </c>
      <c r="B2944" t="s">
        <v>9</v>
      </c>
      <c r="C2944">
        <v>25000</v>
      </c>
      <c r="D2944" t="s">
        <v>10</v>
      </c>
      <c r="E2944" t="s">
        <v>16</v>
      </c>
      <c r="F2944" t="s">
        <v>12</v>
      </c>
      <c r="G2944" t="s">
        <v>13</v>
      </c>
      <c r="H2944" t="s">
        <v>13</v>
      </c>
      <c r="I2944">
        <v>18</v>
      </c>
      <c r="J2944">
        <f>(moras__2[[#This Row],[EDAD]]-AVERAGE(I:I))/ _xlfn.STDEV.P(I:I)</f>
        <v>-1.6873669515117726</v>
      </c>
      <c r="K2944" t="str">
        <f>IF(ABS(moras__2[[#This Row],[Z-Score de edad]])&gt;1.96, "Atípico","Normal")</f>
        <v>Normal</v>
      </c>
      <c r="L2944">
        <f>(moras__2[[#This Row],[SALARIO]]-AVERAGE(C:C)) / _xlfn.STDEV.P(C:C)</f>
        <v>-0.7800193675372743</v>
      </c>
      <c r="M2944" t="str">
        <f>IF(ABS(moras__2[[#This Row],[Z-Score de salario]])&gt;1.96, "Atípico", "Normal")</f>
        <v>Normal</v>
      </c>
      <c r="N2944" s="5">
        <f t="shared" si="135"/>
        <v>25000</v>
      </c>
      <c r="O2944" s="5">
        <f t="shared" si="136"/>
        <v>18</v>
      </c>
      <c r="P2944" s="5" t="str">
        <f t="shared" si="137"/>
        <v>ASALARIADO</v>
      </c>
      <c r="Q2944" s="5" t="e">
        <f ca="1">IF($H2944="SI", $O2944, _xludf.NA())</f>
        <v>#NAME?</v>
      </c>
      <c r="R2944" s="5">
        <f>IF($H2944="NO",$O2944, _xludf.NA())</f>
        <v>18</v>
      </c>
      <c r="S2944" s="5" t="e">
        <f ca="1">IF($H2944="SI",$N2944, _xludf.NA())</f>
        <v>#NAME?</v>
      </c>
      <c r="T2944" s="5">
        <f>IF($H2944="NO",$N2944, _xludf.NA())</f>
        <v>25000</v>
      </c>
    </row>
    <row r="2945" spans="1:20" x14ac:dyDescent="0.3">
      <c r="A2945">
        <v>2944</v>
      </c>
      <c r="B2945" t="s">
        <v>9</v>
      </c>
      <c r="C2945">
        <v>377730.1</v>
      </c>
      <c r="D2945" t="s">
        <v>10</v>
      </c>
      <c r="E2945" t="s">
        <v>16</v>
      </c>
      <c r="F2945" t="s">
        <v>12</v>
      </c>
      <c r="G2945" t="s">
        <v>13</v>
      </c>
      <c r="H2945" t="s">
        <v>13</v>
      </c>
      <c r="I2945">
        <v>46</v>
      </c>
      <c r="J2945">
        <f>(moras__2[[#This Row],[EDAD]]-AVERAGE(I:I))/ _xlfn.STDEV.P(I:I)</f>
        <v>0.28894004989222172</v>
      </c>
      <c r="K2945" t="str">
        <f>IF(ABS(moras__2[[#This Row],[Z-Score de edad]])&gt;1.96, "Atípico","Normal")</f>
        <v>Normal</v>
      </c>
      <c r="L2945">
        <f>(moras__2[[#This Row],[SALARIO]]-AVERAGE(C:C)) / _xlfn.STDEV.P(C:C)</f>
        <v>-0.34504483282572329</v>
      </c>
      <c r="M2945" t="str">
        <f>IF(ABS(moras__2[[#This Row],[Z-Score de salario]])&gt;1.96, "Atípico", "Normal")</f>
        <v>Normal</v>
      </c>
      <c r="N2945" s="5">
        <f t="shared" si="135"/>
        <v>377730.1</v>
      </c>
      <c r="O2945" s="5">
        <f t="shared" si="136"/>
        <v>46</v>
      </c>
      <c r="P2945" s="5" t="str">
        <f t="shared" si="137"/>
        <v>ASALARIADO</v>
      </c>
      <c r="Q2945" s="5" t="e">
        <f ca="1">IF($H2945="SI", $O2945, _xludf.NA())</f>
        <v>#NAME?</v>
      </c>
      <c r="R2945" s="5">
        <f>IF($H2945="NO",$O2945, _xludf.NA())</f>
        <v>46</v>
      </c>
      <c r="S2945" s="5" t="e">
        <f ca="1">IF($H2945="SI",$N2945, _xludf.NA())</f>
        <v>#NAME?</v>
      </c>
      <c r="T2945" s="5">
        <f>IF($H2945="NO",$N2945, _xludf.NA())</f>
        <v>377730.1</v>
      </c>
    </row>
    <row r="2946" spans="1:20" x14ac:dyDescent="0.3">
      <c r="A2946">
        <v>2945</v>
      </c>
      <c r="B2946" t="s">
        <v>9</v>
      </c>
      <c r="C2946">
        <v>385411.82</v>
      </c>
      <c r="D2946" t="s">
        <v>10</v>
      </c>
      <c r="E2946" t="s">
        <v>16</v>
      </c>
      <c r="F2946" t="s">
        <v>12</v>
      </c>
      <c r="G2946" t="s">
        <v>13</v>
      </c>
      <c r="H2946" t="s">
        <v>13</v>
      </c>
      <c r="I2946">
        <v>24</v>
      </c>
      <c r="J2946">
        <f>(moras__2[[#This Row],[EDAD]]-AVERAGE(I:I))/ _xlfn.STDEV.P(I:I)</f>
        <v>-1.2638725940680595</v>
      </c>
      <c r="K2946" t="str">
        <f>IF(ABS(moras__2[[#This Row],[Z-Score de edad]])&gt;1.96, "Atípico","Normal")</f>
        <v>Normal</v>
      </c>
      <c r="L2946">
        <f>(moras__2[[#This Row],[SALARIO]]-AVERAGE(C:C)) / _xlfn.STDEV.P(C:C)</f>
        <v>-0.3355720019479943</v>
      </c>
      <c r="M2946" t="str">
        <f>IF(ABS(moras__2[[#This Row],[Z-Score de salario]])&gt;1.96, "Atípico", "Normal")</f>
        <v>Normal</v>
      </c>
      <c r="N2946" s="5">
        <f t="shared" si="135"/>
        <v>385411.82</v>
      </c>
      <c r="O2946" s="5">
        <f t="shared" si="136"/>
        <v>24</v>
      </c>
      <c r="P2946" s="5" t="str">
        <f t="shared" si="137"/>
        <v>ASALARIADO</v>
      </c>
      <c r="Q2946" s="5" t="e">
        <f ca="1">IF($H2946="SI", $O2946, _xludf.NA())</f>
        <v>#NAME?</v>
      </c>
      <c r="R2946" s="5">
        <f>IF($H2946="NO",$O2946, _xludf.NA())</f>
        <v>24</v>
      </c>
      <c r="S2946" s="5" t="e">
        <f ca="1">IF($H2946="SI",$N2946, _xludf.NA())</f>
        <v>#NAME?</v>
      </c>
      <c r="T2946" s="5">
        <f>IF($H2946="NO",$N2946, _xludf.NA())</f>
        <v>385411.82</v>
      </c>
    </row>
    <row r="2947" spans="1:20" x14ac:dyDescent="0.3">
      <c r="A2947">
        <v>2946</v>
      </c>
      <c r="B2947" t="s">
        <v>15</v>
      </c>
      <c r="C2947">
        <v>1621195</v>
      </c>
      <c r="D2947" t="s">
        <v>10</v>
      </c>
      <c r="E2947" t="s">
        <v>11</v>
      </c>
      <c r="F2947" t="s">
        <v>12</v>
      </c>
      <c r="G2947" t="s">
        <v>13</v>
      </c>
      <c r="H2947" t="s">
        <v>13</v>
      </c>
      <c r="I2947">
        <v>31</v>
      </c>
      <c r="J2947">
        <f>(moras__2[[#This Row],[EDAD]]-AVERAGE(I:I))/ _xlfn.STDEV.P(I:I)</f>
        <v>-0.769795843717061</v>
      </c>
      <c r="K2947" t="str">
        <f>IF(ABS(moras__2[[#This Row],[Z-Score de edad]])&gt;1.96, "Atípico","Normal")</f>
        <v>Normal</v>
      </c>
      <c r="L2947">
        <f>(moras__2[[#This Row],[SALARIO]]-AVERAGE(C:C)) / _xlfn.STDEV.P(C:C)</f>
        <v>1.1883529869453862</v>
      </c>
      <c r="M2947" t="str">
        <f>IF(ABS(moras__2[[#This Row],[Z-Score de salario]])&gt;1.96, "Atípico", "Normal")</f>
        <v>Normal</v>
      </c>
      <c r="N2947" s="5">
        <f t="shared" ref="N2947:N3010" si="138">IF(ISBLANK(C2947),  MEDIAN($C$2:$C$5001), C2947)</f>
        <v>1621195</v>
      </c>
      <c r="O2947" s="5">
        <f t="shared" ref="O2947:O3010" si="139">IF(ISBLANK(I2947), MEDIAN($I$2:$I$5001), I2947)</f>
        <v>31</v>
      </c>
      <c r="P2947" s="5" t="str">
        <f t="shared" ref="P2947:P3010" si="140">IF(ISBLANK(D2947), "ASALARIADO", D2947)</f>
        <v>ASALARIADO</v>
      </c>
      <c r="Q2947" s="5" t="e">
        <f ca="1">IF($H2947="SI", $O2947, _xludf.NA())</f>
        <v>#NAME?</v>
      </c>
      <c r="R2947" s="5">
        <f>IF($H2947="NO",$O2947, _xludf.NA())</f>
        <v>31</v>
      </c>
      <c r="S2947" s="5" t="e">
        <f ca="1">IF($H2947="SI",$N2947, _xludf.NA())</f>
        <v>#NAME?</v>
      </c>
      <c r="T2947" s="5">
        <f>IF($H2947="NO",$N2947, _xludf.NA())</f>
        <v>1621195</v>
      </c>
    </row>
    <row r="2948" spans="1:20" x14ac:dyDescent="0.3">
      <c r="A2948">
        <v>2947</v>
      </c>
      <c r="B2948" t="s">
        <v>15</v>
      </c>
      <c r="C2948">
        <v>782500</v>
      </c>
      <c r="D2948" t="s">
        <v>10</v>
      </c>
      <c r="E2948" t="s">
        <v>11</v>
      </c>
      <c r="F2948" t="s">
        <v>12</v>
      </c>
      <c r="G2948" t="s">
        <v>13</v>
      </c>
      <c r="H2948" t="s">
        <v>13</v>
      </c>
      <c r="I2948">
        <v>28</v>
      </c>
      <c r="J2948">
        <f>(moras__2[[#This Row],[EDAD]]-AVERAGE(I:I))/ _xlfn.STDEV.P(I:I)</f>
        <v>-0.98154302243891756</v>
      </c>
      <c r="K2948" t="str">
        <f>IF(ABS(moras__2[[#This Row],[Z-Score de edad]])&gt;1.96, "Atípico","Normal")</f>
        <v>Normal</v>
      </c>
      <c r="L2948">
        <f>(moras__2[[#This Row],[SALARIO]]-AVERAGE(C:C)) / _xlfn.STDEV.P(C:C)</f>
        <v>0.15410337969637528</v>
      </c>
      <c r="M2948" t="str">
        <f>IF(ABS(moras__2[[#This Row],[Z-Score de salario]])&gt;1.96, "Atípico", "Normal")</f>
        <v>Normal</v>
      </c>
      <c r="N2948" s="5">
        <f t="shared" si="138"/>
        <v>782500</v>
      </c>
      <c r="O2948" s="5">
        <f t="shared" si="139"/>
        <v>28</v>
      </c>
      <c r="P2948" s="5" t="str">
        <f t="shared" si="140"/>
        <v>ASALARIADO</v>
      </c>
      <c r="Q2948" s="5" t="e">
        <f ca="1">IF($H2948="SI", $O2948, _xludf.NA())</f>
        <v>#NAME?</v>
      </c>
      <c r="R2948" s="5">
        <f>IF($H2948="NO",$O2948, _xludf.NA())</f>
        <v>28</v>
      </c>
      <c r="S2948" s="5" t="e">
        <f ca="1">IF($H2948="SI",$N2948, _xludf.NA())</f>
        <v>#NAME?</v>
      </c>
      <c r="T2948" s="5">
        <f>IF($H2948="NO",$N2948, _xludf.NA())</f>
        <v>782500</v>
      </c>
    </row>
    <row r="2949" spans="1:20" x14ac:dyDescent="0.3">
      <c r="A2949">
        <v>2948</v>
      </c>
      <c r="B2949" t="s">
        <v>9</v>
      </c>
      <c r="C2949">
        <v>467011</v>
      </c>
      <c r="D2949" t="s">
        <v>10</v>
      </c>
      <c r="E2949" t="s">
        <v>16</v>
      </c>
      <c r="F2949" t="s">
        <v>12</v>
      </c>
      <c r="G2949" t="s">
        <v>13</v>
      </c>
      <c r="H2949" t="s">
        <v>13</v>
      </c>
      <c r="I2949">
        <v>57</v>
      </c>
      <c r="J2949">
        <f>(moras__2[[#This Row],[EDAD]]-AVERAGE(I:I))/ _xlfn.STDEV.P(I:I)</f>
        <v>1.0653463718723624</v>
      </c>
      <c r="K2949" t="str">
        <f>IF(ABS(moras__2[[#This Row],[Z-Score de edad]])&gt;1.96, "Atípico","Normal")</f>
        <v>Normal</v>
      </c>
      <c r="L2949">
        <f>(moras__2[[#This Row],[SALARIO]]-AVERAGE(C:C)) / _xlfn.STDEV.P(C:C)</f>
        <v>-0.23494672116434667</v>
      </c>
      <c r="M2949" t="str">
        <f>IF(ABS(moras__2[[#This Row],[Z-Score de salario]])&gt;1.96, "Atípico", "Normal")</f>
        <v>Normal</v>
      </c>
      <c r="N2949" s="5">
        <f t="shared" si="138"/>
        <v>467011</v>
      </c>
      <c r="O2949" s="5">
        <f t="shared" si="139"/>
        <v>57</v>
      </c>
      <c r="P2949" s="5" t="str">
        <f t="shared" si="140"/>
        <v>ASALARIADO</v>
      </c>
      <c r="Q2949" s="5" t="e">
        <f ca="1">IF($H2949="SI", $O2949, _xludf.NA())</f>
        <v>#NAME?</v>
      </c>
      <c r="R2949" s="5">
        <f>IF($H2949="NO",$O2949, _xludf.NA())</f>
        <v>57</v>
      </c>
      <c r="S2949" s="5" t="e">
        <f ca="1">IF($H2949="SI",$N2949, _xludf.NA())</f>
        <v>#NAME?</v>
      </c>
      <c r="T2949" s="5">
        <f>IF($H2949="NO",$N2949, _xludf.NA())</f>
        <v>467011</v>
      </c>
    </row>
    <row r="2950" spans="1:20" x14ac:dyDescent="0.3">
      <c r="A2950">
        <v>2949</v>
      </c>
      <c r="B2950" t="s">
        <v>15</v>
      </c>
      <c r="C2950">
        <v>240000</v>
      </c>
      <c r="D2950" t="s">
        <v>10</v>
      </c>
      <c r="E2950" t="s">
        <v>16</v>
      </c>
      <c r="F2950" t="s">
        <v>12</v>
      </c>
      <c r="G2950" t="s">
        <v>13</v>
      </c>
      <c r="H2950" t="s">
        <v>13</v>
      </c>
      <c r="I2950">
        <v>41</v>
      </c>
      <c r="J2950">
        <f>(moras__2[[#This Row],[EDAD]]-AVERAGE(I:I))/ _xlfn.STDEV.P(I:I)</f>
        <v>-6.397191464420586E-2</v>
      </c>
      <c r="K2950" t="str">
        <f>IF(ABS(moras__2[[#This Row],[Z-Score de edad]])&gt;1.96, "Atípico","Normal")</f>
        <v>Normal</v>
      </c>
      <c r="L2950">
        <f>(moras__2[[#This Row],[SALARIO]]-AVERAGE(C:C)) / _xlfn.STDEV.P(C:C)</f>
        <v>-0.5148888188174926</v>
      </c>
      <c r="M2950" t="str">
        <f>IF(ABS(moras__2[[#This Row],[Z-Score de salario]])&gt;1.96, "Atípico", "Normal")</f>
        <v>Normal</v>
      </c>
      <c r="N2950" s="5">
        <f t="shared" si="138"/>
        <v>240000</v>
      </c>
      <c r="O2950" s="5">
        <f t="shared" si="139"/>
        <v>41</v>
      </c>
      <c r="P2950" s="5" t="str">
        <f t="shared" si="140"/>
        <v>ASALARIADO</v>
      </c>
      <c r="Q2950" s="5" t="e">
        <f ca="1">IF($H2950="SI", $O2950, _xludf.NA())</f>
        <v>#NAME?</v>
      </c>
      <c r="R2950" s="5">
        <f>IF($H2950="NO",$O2950, _xludf.NA())</f>
        <v>41</v>
      </c>
      <c r="S2950" s="5" t="e">
        <f ca="1">IF($H2950="SI",$N2950, _xludf.NA())</f>
        <v>#NAME?</v>
      </c>
      <c r="T2950" s="5">
        <f>IF($H2950="NO",$N2950, _xludf.NA())</f>
        <v>240000</v>
      </c>
    </row>
    <row r="2951" spans="1:20" x14ac:dyDescent="0.3">
      <c r="A2951">
        <v>2950</v>
      </c>
      <c r="B2951" t="s">
        <v>15</v>
      </c>
      <c r="C2951">
        <v>806421.08</v>
      </c>
      <c r="D2951" t="s">
        <v>10</v>
      </c>
      <c r="E2951" t="s">
        <v>16</v>
      </c>
      <c r="F2951" t="s">
        <v>12</v>
      </c>
      <c r="G2951" t="s">
        <v>13</v>
      </c>
      <c r="H2951" t="s">
        <v>13</v>
      </c>
      <c r="I2951">
        <v>58</v>
      </c>
      <c r="J2951">
        <f>(moras__2[[#This Row],[EDAD]]-AVERAGE(I:I))/ _xlfn.STDEV.P(I:I)</f>
        <v>1.1359287647796479</v>
      </c>
      <c r="K2951" t="str">
        <f>IF(ABS(moras__2[[#This Row],[Z-Score de edad]])&gt;1.96, "Atípico","Normal")</f>
        <v>Normal</v>
      </c>
      <c r="L2951">
        <f>(moras__2[[#This Row],[SALARIO]]-AVERAGE(C:C)) / _xlfn.STDEV.P(C:C)</f>
        <v>0.18360202651669988</v>
      </c>
      <c r="M2951" t="str">
        <f>IF(ABS(moras__2[[#This Row],[Z-Score de salario]])&gt;1.96, "Atípico", "Normal")</f>
        <v>Normal</v>
      </c>
      <c r="N2951" s="5">
        <f t="shared" si="138"/>
        <v>806421.08</v>
      </c>
      <c r="O2951" s="5">
        <f t="shared" si="139"/>
        <v>58</v>
      </c>
      <c r="P2951" s="5" t="str">
        <f t="shared" si="140"/>
        <v>ASALARIADO</v>
      </c>
      <c r="Q2951" s="5" t="e">
        <f ca="1">IF($H2951="SI", $O2951, _xludf.NA())</f>
        <v>#NAME?</v>
      </c>
      <c r="R2951" s="5">
        <f>IF($H2951="NO",$O2951, _xludf.NA())</f>
        <v>58</v>
      </c>
      <c r="S2951" s="5" t="e">
        <f ca="1">IF($H2951="SI",$N2951, _xludf.NA())</f>
        <v>#NAME?</v>
      </c>
      <c r="T2951" s="5">
        <f>IF($H2951="NO",$N2951, _xludf.NA())</f>
        <v>806421.08</v>
      </c>
    </row>
    <row r="2952" spans="1:20" x14ac:dyDescent="0.3">
      <c r="A2952">
        <v>2951</v>
      </c>
      <c r="B2952" t="s">
        <v>15</v>
      </c>
      <c r="C2952">
        <v>400000</v>
      </c>
      <c r="D2952" t="s">
        <v>10</v>
      </c>
      <c r="E2952" t="s">
        <v>16</v>
      </c>
      <c r="F2952" t="s">
        <v>12</v>
      </c>
      <c r="G2952" t="s">
        <v>13</v>
      </c>
      <c r="H2952" t="s">
        <v>13</v>
      </c>
      <c r="I2952">
        <v>25</v>
      </c>
      <c r="J2952">
        <f>(moras__2[[#This Row],[EDAD]]-AVERAGE(I:I))/ _xlfn.STDEV.P(I:I)</f>
        <v>-1.193290201160774</v>
      </c>
      <c r="K2952" t="str">
        <f>IF(ABS(moras__2[[#This Row],[Z-Score de edad]])&gt;1.96, "Atípico","Normal")</f>
        <v>Normal</v>
      </c>
      <c r="L2952">
        <f>(moras__2[[#This Row],[SALARIO]]-AVERAGE(C:C)) / _xlfn.STDEV.P(C:C)</f>
        <v>-0.31758236395625966</v>
      </c>
      <c r="M2952" t="str">
        <f>IF(ABS(moras__2[[#This Row],[Z-Score de salario]])&gt;1.96, "Atípico", "Normal")</f>
        <v>Normal</v>
      </c>
      <c r="N2952" s="5">
        <f t="shared" si="138"/>
        <v>400000</v>
      </c>
      <c r="O2952" s="5">
        <f t="shared" si="139"/>
        <v>25</v>
      </c>
      <c r="P2952" s="5" t="str">
        <f t="shared" si="140"/>
        <v>ASALARIADO</v>
      </c>
      <c r="Q2952" s="5" t="e">
        <f ca="1">IF($H2952="SI", $O2952, _xludf.NA())</f>
        <v>#NAME?</v>
      </c>
      <c r="R2952" s="5">
        <f>IF($H2952="NO",$O2952, _xludf.NA())</f>
        <v>25</v>
      </c>
      <c r="S2952" s="5" t="e">
        <f ca="1">IF($H2952="SI",$N2952, _xludf.NA())</f>
        <v>#NAME?</v>
      </c>
      <c r="T2952" s="5">
        <f>IF($H2952="NO",$N2952, _xludf.NA())</f>
        <v>400000</v>
      </c>
    </row>
    <row r="2953" spans="1:20" x14ac:dyDescent="0.3">
      <c r="A2953">
        <v>2952</v>
      </c>
      <c r="B2953" t="s">
        <v>9</v>
      </c>
      <c r="C2953">
        <v>299441</v>
      </c>
      <c r="D2953" t="s">
        <v>18</v>
      </c>
      <c r="E2953" t="s">
        <v>16</v>
      </c>
      <c r="F2953" t="s">
        <v>12</v>
      </c>
      <c r="G2953" t="s">
        <v>12</v>
      </c>
      <c r="H2953" t="s">
        <v>12</v>
      </c>
      <c r="I2953">
        <v>53</v>
      </c>
      <c r="J2953">
        <f>(moras__2[[#This Row],[EDAD]]-AVERAGE(I:I))/ _xlfn.STDEV.P(I:I)</f>
        <v>0.78301680024322029</v>
      </c>
      <c r="K2953" t="str">
        <f>IF(ABS(moras__2[[#This Row],[Z-Score de edad]])&gt;1.96, "Atípico","Normal")</f>
        <v>Normal</v>
      </c>
      <c r="L2953">
        <f>(moras__2[[#This Row],[SALARIO]]-AVERAGE(C:C)) / _xlfn.STDEV.P(C:C)</f>
        <v>-0.4415882376712017</v>
      </c>
      <c r="M2953" t="str">
        <f>IF(ABS(moras__2[[#This Row],[Z-Score de salario]])&gt;1.96, "Atípico", "Normal")</f>
        <v>Normal</v>
      </c>
      <c r="N2953" s="5">
        <f t="shared" si="138"/>
        <v>299441</v>
      </c>
      <c r="O2953" s="5">
        <f t="shared" si="139"/>
        <v>53</v>
      </c>
      <c r="P2953" s="5" t="str">
        <f t="shared" si="140"/>
        <v>TRABAJADOR INDEPENDIENTE</v>
      </c>
      <c r="Q2953" s="5">
        <f>IF($H2953="SI", $O2953, _xludf.NA())</f>
        <v>53</v>
      </c>
      <c r="R2953" s="5" t="e">
        <f ca="1">IF($H2953="NO",$O2953, _xludf.NA())</f>
        <v>#NAME?</v>
      </c>
      <c r="S2953" s="5">
        <f>IF($H2953="SI",$N2953, _xludf.NA())</f>
        <v>299441</v>
      </c>
      <c r="T2953" s="5" t="e">
        <f ca="1">IF($H2953="NO",$N2953, _xludf.NA())</f>
        <v>#NAME?</v>
      </c>
    </row>
    <row r="2954" spans="1:20" x14ac:dyDescent="0.3">
      <c r="A2954">
        <v>2953</v>
      </c>
      <c r="B2954" t="s">
        <v>9</v>
      </c>
      <c r="C2954">
        <v>377164.37</v>
      </c>
      <c r="D2954" t="s">
        <v>10</v>
      </c>
      <c r="E2954" t="s">
        <v>16</v>
      </c>
      <c r="F2954" t="s">
        <v>12</v>
      </c>
      <c r="G2954" t="s">
        <v>13</v>
      </c>
      <c r="H2954" t="s">
        <v>13</v>
      </c>
      <c r="I2954">
        <v>39</v>
      </c>
      <c r="J2954">
        <f>(moras__2[[#This Row],[EDAD]]-AVERAGE(I:I))/ _xlfn.STDEV.P(I:I)</f>
        <v>-0.20513670045877688</v>
      </c>
      <c r="K2954" t="str">
        <f>IF(ABS(moras__2[[#This Row],[Z-Score de edad]])&gt;1.96, "Atípico","Normal")</f>
        <v>Normal</v>
      </c>
      <c r="L2954">
        <f>(moras__2[[#This Row],[SALARIO]]-AVERAGE(C:C)) / _xlfn.STDEV.P(C:C)</f>
        <v>-0.3457424714551523</v>
      </c>
      <c r="M2954" t="str">
        <f>IF(ABS(moras__2[[#This Row],[Z-Score de salario]])&gt;1.96, "Atípico", "Normal")</f>
        <v>Normal</v>
      </c>
      <c r="N2954" s="5">
        <f t="shared" si="138"/>
        <v>377164.37</v>
      </c>
      <c r="O2954" s="5">
        <f t="shared" si="139"/>
        <v>39</v>
      </c>
      <c r="P2954" s="5" t="str">
        <f t="shared" si="140"/>
        <v>ASALARIADO</v>
      </c>
      <c r="Q2954" s="5" t="e">
        <f ca="1">IF($H2954="SI", $O2954, _xludf.NA())</f>
        <v>#NAME?</v>
      </c>
      <c r="R2954" s="5">
        <f>IF($H2954="NO",$O2954, _xludf.NA())</f>
        <v>39</v>
      </c>
      <c r="S2954" s="5" t="e">
        <f ca="1">IF($H2954="SI",$N2954, _xludf.NA())</f>
        <v>#NAME?</v>
      </c>
      <c r="T2954" s="5">
        <f>IF($H2954="NO",$N2954, _xludf.NA())</f>
        <v>377164.37</v>
      </c>
    </row>
    <row r="2955" spans="1:20" x14ac:dyDescent="0.3">
      <c r="A2955">
        <v>2954</v>
      </c>
      <c r="B2955" t="s">
        <v>15</v>
      </c>
      <c r="C2955">
        <v>523392</v>
      </c>
      <c r="D2955" t="s">
        <v>10</v>
      </c>
      <c r="E2955" t="s">
        <v>16</v>
      </c>
      <c r="F2955" t="s">
        <v>12</v>
      </c>
      <c r="G2955" t="s">
        <v>13</v>
      </c>
      <c r="H2955" t="s">
        <v>13</v>
      </c>
      <c r="I2955">
        <v>21</v>
      </c>
      <c r="J2955">
        <f>(moras__2[[#This Row],[EDAD]]-AVERAGE(I:I))/ _xlfn.STDEV.P(I:I)</f>
        <v>-1.4756197727899161</v>
      </c>
      <c r="K2955" t="str">
        <f>IF(ABS(moras__2[[#This Row],[Z-Score de edad]])&gt;1.96, "Atípico","Normal")</f>
        <v>Normal</v>
      </c>
      <c r="L2955">
        <f>(moras__2[[#This Row],[SALARIO]]-AVERAGE(C:C)) / _xlfn.STDEV.P(C:C)</f>
        <v>-0.16541962596727683</v>
      </c>
      <c r="M2955" t="str">
        <f>IF(ABS(moras__2[[#This Row],[Z-Score de salario]])&gt;1.96, "Atípico", "Normal")</f>
        <v>Normal</v>
      </c>
      <c r="N2955" s="5">
        <f t="shared" si="138"/>
        <v>523392</v>
      </c>
      <c r="O2955" s="5">
        <f t="shared" si="139"/>
        <v>21</v>
      </c>
      <c r="P2955" s="5" t="str">
        <f t="shared" si="140"/>
        <v>ASALARIADO</v>
      </c>
      <c r="Q2955" s="5" t="e">
        <f ca="1">IF($H2955="SI", $O2955, _xludf.NA())</f>
        <v>#NAME?</v>
      </c>
      <c r="R2955" s="5">
        <f>IF($H2955="NO",$O2955, _xludf.NA())</f>
        <v>21</v>
      </c>
      <c r="S2955" s="5" t="e">
        <f ca="1">IF($H2955="SI",$N2955, _xludf.NA())</f>
        <v>#NAME?</v>
      </c>
      <c r="T2955" s="5">
        <f>IF($H2955="NO",$N2955, _xludf.NA())</f>
        <v>523392</v>
      </c>
    </row>
    <row r="2956" spans="1:20" x14ac:dyDescent="0.3">
      <c r="A2956">
        <v>2955</v>
      </c>
      <c r="B2956" t="s">
        <v>9</v>
      </c>
      <c r="C2956">
        <v>297046</v>
      </c>
      <c r="D2956" t="s">
        <v>18</v>
      </c>
      <c r="E2956" t="s">
        <v>16</v>
      </c>
      <c r="F2956" t="s">
        <v>13</v>
      </c>
      <c r="G2956" t="s">
        <v>13</v>
      </c>
      <c r="H2956" t="s">
        <v>12</v>
      </c>
      <c r="I2956">
        <v>69</v>
      </c>
      <c r="J2956">
        <f>(moras__2[[#This Row],[EDAD]]-AVERAGE(I:I))/ _xlfn.STDEV.P(I:I)</f>
        <v>1.9123350867597886</v>
      </c>
      <c r="K2956" t="str">
        <f>IF(ABS(moras__2[[#This Row],[Z-Score de edad]])&gt;1.96, "Atípico","Normal")</f>
        <v>Normal</v>
      </c>
      <c r="L2956">
        <f>(moras__2[[#This Row],[SALARIO]]-AVERAGE(C:C)) / _xlfn.STDEV.P(C:C)</f>
        <v>-0.44454166866740574</v>
      </c>
      <c r="M2956" t="str">
        <f>IF(ABS(moras__2[[#This Row],[Z-Score de salario]])&gt;1.96, "Atípico", "Normal")</f>
        <v>Normal</v>
      </c>
      <c r="N2956" s="5">
        <f t="shared" si="138"/>
        <v>297046</v>
      </c>
      <c r="O2956" s="5">
        <f t="shared" si="139"/>
        <v>69</v>
      </c>
      <c r="P2956" s="5" t="str">
        <f t="shared" si="140"/>
        <v>TRABAJADOR INDEPENDIENTE</v>
      </c>
      <c r="Q2956" s="5">
        <f>IF($H2956="SI", $O2956, _xludf.NA())</f>
        <v>69</v>
      </c>
      <c r="R2956" s="5" t="e">
        <f ca="1">IF($H2956="NO",$O2956, _xludf.NA())</f>
        <v>#NAME?</v>
      </c>
      <c r="S2956" s="5">
        <f>IF($H2956="SI",$N2956, _xludf.NA())</f>
        <v>297046</v>
      </c>
      <c r="T2956" s="5" t="e">
        <f ca="1">IF($H2956="NO",$N2956, _xludf.NA())</f>
        <v>#NAME?</v>
      </c>
    </row>
    <row r="2957" spans="1:20" x14ac:dyDescent="0.3">
      <c r="A2957">
        <v>2956</v>
      </c>
      <c r="B2957" t="s">
        <v>15</v>
      </c>
      <c r="C2957">
        <v>397559.9</v>
      </c>
      <c r="D2957" t="s">
        <v>10</v>
      </c>
      <c r="E2957" t="s">
        <v>16</v>
      </c>
      <c r="F2957" t="s">
        <v>12</v>
      </c>
      <c r="G2957" t="s">
        <v>12</v>
      </c>
      <c r="H2957" t="s">
        <v>13</v>
      </c>
      <c r="I2957">
        <v>26</v>
      </c>
      <c r="J2957">
        <f>(moras__2[[#This Row],[EDAD]]-AVERAGE(I:I))/ _xlfn.STDEV.P(I:I)</f>
        <v>-1.1227078082534885</v>
      </c>
      <c r="K2957" t="str">
        <f>IF(ABS(moras__2[[#This Row],[Z-Score de edad]])&gt;1.96, "Atípico","Normal")</f>
        <v>Normal</v>
      </c>
      <c r="L2957">
        <f>(moras__2[[#This Row],[SALARIO]]-AVERAGE(C:C)) / _xlfn.STDEV.P(C:C)</f>
        <v>-0.32059141070942776</v>
      </c>
      <c r="M2957" t="str">
        <f>IF(ABS(moras__2[[#This Row],[Z-Score de salario]])&gt;1.96, "Atípico", "Normal")</f>
        <v>Normal</v>
      </c>
      <c r="N2957" s="5">
        <f t="shared" si="138"/>
        <v>397559.9</v>
      </c>
      <c r="O2957" s="5">
        <f t="shared" si="139"/>
        <v>26</v>
      </c>
      <c r="P2957" s="5" t="str">
        <f t="shared" si="140"/>
        <v>ASALARIADO</v>
      </c>
      <c r="Q2957" s="5" t="e">
        <f ca="1">IF($H2957="SI", $O2957, _xludf.NA())</f>
        <v>#NAME?</v>
      </c>
      <c r="R2957" s="5">
        <f>IF($H2957="NO",$O2957, _xludf.NA())</f>
        <v>26</v>
      </c>
      <c r="S2957" s="5" t="e">
        <f ca="1">IF($H2957="SI",$N2957, _xludf.NA())</f>
        <v>#NAME?</v>
      </c>
      <c r="T2957" s="5">
        <f>IF($H2957="NO",$N2957, _xludf.NA())</f>
        <v>397559.9</v>
      </c>
    </row>
    <row r="2958" spans="1:20" x14ac:dyDescent="0.3">
      <c r="A2958">
        <v>2957</v>
      </c>
      <c r="B2958" t="s">
        <v>9</v>
      </c>
      <c r="C2958">
        <v>566795.41</v>
      </c>
      <c r="D2958" t="s">
        <v>10</v>
      </c>
      <c r="E2958" t="s">
        <v>11</v>
      </c>
      <c r="F2958" t="s">
        <v>12</v>
      </c>
      <c r="G2958" t="s">
        <v>13</v>
      </c>
      <c r="H2958" t="s">
        <v>13</v>
      </c>
      <c r="I2958">
        <v>45</v>
      </c>
      <c r="J2958">
        <f>(moras__2[[#This Row],[EDAD]]-AVERAGE(I:I))/ _xlfn.STDEV.P(I:I)</f>
        <v>0.2183576569849362</v>
      </c>
      <c r="K2958" t="str">
        <f>IF(ABS(moras__2[[#This Row],[Z-Score de edad]])&gt;1.96, "Atípico","Normal")</f>
        <v>Normal</v>
      </c>
      <c r="L2958">
        <f>(moras__2[[#This Row],[SALARIO]]-AVERAGE(C:C)) / _xlfn.STDEV.P(C:C)</f>
        <v>-0.11189604499234815</v>
      </c>
      <c r="M2958" t="str">
        <f>IF(ABS(moras__2[[#This Row],[Z-Score de salario]])&gt;1.96, "Atípico", "Normal")</f>
        <v>Normal</v>
      </c>
      <c r="N2958" s="5">
        <f t="shared" si="138"/>
        <v>566795.41</v>
      </c>
      <c r="O2958" s="5">
        <f t="shared" si="139"/>
        <v>45</v>
      </c>
      <c r="P2958" s="5" t="str">
        <f t="shared" si="140"/>
        <v>ASALARIADO</v>
      </c>
      <c r="Q2958" s="5" t="e">
        <f ca="1">IF($H2958="SI", $O2958, _xludf.NA())</f>
        <v>#NAME?</v>
      </c>
      <c r="R2958" s="5">
        <f>IF($H2958="NO",$O2958, _xludf.NA())</f>
        <v>45</v>
      </c>
      <c r="S2958" s="5" t="e">
        <f ca="1">IF($H2958="SI",$N2958, _xludf.NA())</f>
        <v>#NAME?</v>
      </c>
      <c r="T2958" s="5">
        <f>IF($H2958="NO",$N2958, _xludf.NA())</f>
        <v>566795.41</v>
      </c>
    </row>
    <row r="2959" spans="1:20" x14ac:dyDescent="0.3">
      <c r="A2959">
        <v>2958</v>
      </c>
      <c r="B2959" t="s">
        <v>9</v>
      </c>
      <c r="C2959">
        <v>590421.69999999995</v>
      </c>
      <c r="D2959" t="s">
        <v>10</v>
      </c>
      <c r="E2959" t="s">
        <v>11</v>
      </c>
      <c r="F2959" t="s">
        <v>12</v>
      </c>
      <c r="G2959" t="s">
        <v>13</v>
      </c>
      <c r="H2959" t="s">
        <v>13</v>
      </c>
      <c r="I2959">
        <v>34</v>
      </c>
      <c r="J2959">
        <f>(moras__2[[#This Row],[EDAD]]-AVERAGE(I:I))/ _xlfn.STDEV.P(I:I)</f>
        <v>-0.55804866499520445</v>
      </c>
      <c r="K2959" t="str">
        <f>IF(ABS(moras__2[[#This Row],[Z-Score de edad]])&gt;1.96, "Atípico","Normal")</f>
        <v>Normal</v>
      </c>
      <c r="L2959">
        <f>(moras__2[[#This Row],[SALARIO]]-AVERAGE(C:C)) / _xlfn.STDEV.P(C:C)</f>
        <v>-8.2760922983452001E-2</v>
      </c>
      <c r="M2959" t="str">
        <f>IF(ABS(moras__2[[#This Row],[Z-Score de salario]])&gt;1.96, "Atípico", "Normal")</f>
        <v>Normal</v>
      </c>
      <c r="N2959" s="5">
        <f t="shared" si="138"/>
        <v>590421.69999999995</v>
      </c>
      <c r="O2959" s="5">
        <f t="shared" si="139"/>
        <v>34</v>
      </c>
      <c r="P2959" s="5" t="str">
        <f t="shared" si="140"/>
        <v>ASALARIADO</v>
      </c>
      <c r="Q2959" s="5" t="e">
        <f ca="1">IF($H2959="SI", $O2959, _xludf.NA())</f>
        <v>#NAME?</v>
      </c>
      <c r="R2959" s="5">
        <f>IF($H2959="NO",$O2959, _xludf.NA())</f>
        <v>34</v>
      </c>
      <c r="S2959" s="5" t="e">
        <f ca="1">IF($H2959="SI",$N2959, _xludf.NA())</f>
        <v>#NAME?</v>
      </c>
      <c r="T2959" s="5">
        <f>IF($H2959="NO",$N2959, _xludf.NA())</f>
        <v>590421.69999999995</v>
      </c>
    </row>
    <row r="2960" spans="1:20" x14ac:dyDescent="0.3">
      <c r="A2960">
        <v>2959</v>
      </c>
      <c r="B2960" t="s">
        <v>9</v>
      </c>
      <c r="C2960">
        <v>363833.34</v>
      </c>
      <c r="D2960" t="s">
        <v>10</v>
      </c>
      <c r="E2960" t="s">
        <v>16</v>
      </c>
      <c r="F2960" t="s">
        <v>12</v>
      </c>
      <c r="G2960" t="s">
        <v>13</v>
      </c>
      <c r="H2960" t="s">
        <v>13</v>
      </c>
      <c r="I2960">
        <v>33</v>
      </c>
      <c r="J2960">
        <f>(moras__2[[#This Row],[EDAD]]-AVERAGE(I:I))/ _xlfn.STDEV.P(I:I)</f>
        <v>-0.62863105790248996</v>
      </c>
      <c r="K2960" t="str">
        <f>IF(ABS(moras__2[[#This Row],[Z-Score de edad]])&gt;1.96, "Atípico","Normal")</f>
        <v>Normal</v>
      </c>
      <c r="L2960">
        <f>(moras__2[[#This Row],[SALARIO]]-AVERAGE(C:C)) / _xlfn.STDEV.P(C:C)</f>
        <v>-0.36218183563608186</v>
      </c>
      <c r="M2960" t="str">
        <f>IF(ABS(moras__2[[#This Row],[Z-Score de salario]])&gt;1.96, "Atípico", "Normal")</f>
        <v>Normal</v>
      </c>
      <c r="N2960" s="5">
        <f t="shared" si="138"/>
        <v>363833.34</v>
      </c>
      <c r="O2960" s="5">
        <f t="shared" si="139"/>
        <v>33</v>
      </c>
      <c r="P2960" s="5" t="str">
        <f t="shared" si="140"/>
        <v>ASALARIADO</v>
      </c>
      <c r="Q2960" s="5" t="e">
        <f ca="1">IF($H2960="SI", $O2960, _xludf.NA())</f>
        <v>#NAME?</v>
      </c>
      <c r="R2960" s="5">
        <f>IF($H2960="NO",$O2960, _xludf.NA())</f>
        <v>33</v>
      </c>
      <c r="S2960" s="5" t="e">
        <f ca="1">IF($H2960="SI",$N2960, _xludf.NA())</f>
        <v>#NAME?</v>
      </c>
      <c r="T2960" s="5">
        <f>IF($H2960="NO",$N2960, _xludf.NA())</f>
        <v>363833.34</v>
      </c>
    </row>
    <row r="2961" spans="1:20" x14ac:dyDescent="0.3">
      <c r="A2961">
        <v>2960</v>
      </c>
      <c r="B2961" t="s">
        <v>9</v>
      </c>
      <c r="C2961">
        <v>297046</v>
      </c>
      <c r="D2961" t="s">
        <v>18</v>
      </c>
      <c r="E2961" t="s">
        <v>16</v>
      </c>
      <c r="F2961" t="s">
        <v>12</v>
      </c>
      <c r="G2961" t="s">
        <v>12</v>
      </c>
      <c r="H2961" t="s">
        <v>12</v>
      </c>
      <c r="I2961">
        <v>36</v>
      </c>
      <c r="J2961">
        <f>(moras__2[[#This Row],[EDAD]]-AVERAGE(I:I))/ _xlfn.STDEV.P(I:I)</f>
        <v>-0.41688387918063341</v>
      </c>
      <c r="K2961" t="str">
        <f>IF(ABS(moras__2[[#This Row],[Z-Score de edad]])&gt;1.96, "Atípico","Normal")</f>
        <v>Normal</v>
      </c>
      <c r="L2961">
        <f>(moras__2[[#This Row],[SALARIO]]-AVERAGE(C:C)) / _xlfn.STDEV.P(C:C)</f>
        <v>-0.44454166866740574</v>
      </c>
      <c r="M2961" t="str">
        <f>IF(ABS(moras__2[[#This Row],[Z-Score de salario]])&gt;1.96, "Atípico", "Normal")</f>
        <v>Normal</v>
      </c>
      <c r="N2961" s="5">
        <f t="shared" si="138"/>
        <v>297046</v>
      </c>
      <c r="O2961" s="5">
        <f t="shared" si="139"/>
        <v>36</v>
      </c>
      <c r="P2961" s="5" t="str">
        <f t="shared" si="140"/>
        <v>TRABAJADOR INDEPENDIENTE</v>
      </c>
      <c r="Q2961" s="5">
        <f>IF($H2961="SI", $O2961, _xludf.NA())</f>
        <v>36</v>
      </c>
      <c r="R2961" s="5" t="e">
        <f ca="1">IF($H2961="NO",$O2961, _xludf.NA())</f>
        <v>#NAME?</v>
      </c>
      <c r="S2961" s="5">
        <f>IF($H2961="SI",$N2961, _xludf.NA())</f>
        <v>297046</v>
      </c>
      <c r="T2961" s="5" t="e">
        <f ca="1">IF($H2961="NO",$N2961, _xludf.NA())</f>
        <v>#NAME?</v>
      </c>
    </row>
    <row r="2962" spans="1:20" x14ac:dyDescent="0.3">
      <c r="A2962">
        <v>2961</v>
      </c>
      <c r="B2962" t="s">
        <v>9</v>
      </c>
      <c r="C2962">
        <v>225000</v>
      </c>
      <c r="D2962" t="s">
        <v>10</v>
      </c>
      <c r="E2962" t="s">
        <v>16</v>
      </c>
      <c r="F2962" t="s">
        <v>12</v>
      </c>
      <c r="G2962" t="s">
        <v>12</v>
      </c>
      <c r="H2962" t="s">
        <v>12</v>
      </c>
      <c r="I2962">
        <v>47</v>
      </c>
      <c r="J2962">
        <f>(moras__2[[#This Row],[EDAD]]-AVERAGE(I:I))/ _xlfn.STDEV.P(I:I)</f>
        <v>0.35952244279950724</v>
      </c>
      <c r="K2962" t="str">
        <f>IF(ABS(moras__2[[#This Row],[Z-Score de edad]])&gt;1.96, "Atípico","Normal")</f>
        <v>Normal</v>
      </c>
      <c r="L2962">
        <f>(moras__2[[#This Row],[SALARIO]]-AVERAGE(C:C)) / _xlfn.STDEV.P(C:C)</f>
        <v>-0.5333862989607332</v>
      </c>
      <c r="M2962" t="str">
        <f>IF(ABS(moras__2[[#This Row],[Z-Score de salario]])&gt;1.96, "Atípico", "Normal")</f>
        <v>Normal</v>
      </c>
      <c r="N2962" s="5">
        <f t="shared" si="138"/>
        <v>225000</v>
      </c>
      <c r="O2962" s="5">
        <f t="shared" si="139"/>
        <v>47</v>
      </c>
      <c r="P2962" s="5" t="str">
        <f t="shared" si="140"/>
        <v>ASALARIADO</v>
      </c>
      <c r="Q2962" s="5">
        <f>IF($H2962="SI", $O2962, _xludf.NA())</f>
        <v>47</v>
      </c>
      <c r="R2962" s="5" t="e">
        <f ca="1">IF($H2962="NO",$O2962, _xludf.NA())</f>
        <v>#NAME?</v>
      </c>
      <c r="S2962" s="5">
        <f>IF($H2962="SI",$N2962, _xludf.NA())</f>
        <v>225000</v>
      </c>
      <c r="T2962" s="5" t="e">
        <f ca="1">IF($H2962="NO",$N2962, _xludf.NA())</f>
        <v>#NAME?</v>
      </c>
    </row>
    <row r="2963" spans="1:20" x14ac:dyDescent="0.3">
      <c r="A2963">
        <v>2962</v>
      </c>
      <c r="B2963" t="s">
        <v>9</v>
      </c>
      <c r="C2963">
        <v>1054914.8899999999</v>
      </c>
      <c r="D2963" t="s">
        <v>10</v>
      </c>
      <c r="E2963" t="s">
        <v>11</v>
      </c>
      <c r="F2963" t="s">
        <v>12</v>
      </c>
      <c r="G2963" t="s">
        <v>13</v>
      </c>
      <c r="H2963" t="s">
        <v>13</v>
      </c>
      <c r="I2963">
        <v>50</v>
      </c>
      <c r="J2963">
        <f>(moras__2[[#This Row],[EDAD]]-AVERAGE(I:I))/ _xlfn.STDEV.P(I:I)</f>
        <v>0.57126962152136374</v>
      </c>
      <c r="K2963" t="str">
        <f>IF(ABS(moras__2[[#This Row],[Z-Score de edad]])&gt;1.96, "Atípico","Normal")</f>
        <v>Normal</v>
      </c>
      <c r="L2963">
        <f>(moras__2[[#This Row],[SALARIO]]-AVERAGE(C:C)) / _xlfn.STDEV.P(C:C)</f>
        <v>0.49003598092957973</v>
      </c>
      <c r="M2963" t="str">
        <f>IF(ABS(moras__2[[#This Row],[Z-Score de salario]])&gt;1.96, "Atípico", "Normal")</f>
        <v>Normal</v>
      </c>
      <c r="N2963" s="5">
        <f t="shared" si="138"/>
        <v>1054914.8899999999</v>
      </c>
      <c r="O2963" s="5">
        <f t="shared" si="139"/>
        <v>50</v>
      </c>
      <c r="P2963" s="5" t="str">
        <f t="shared" si="140"/>
        <v>ASALARIADO</v>
      </c>
      <c r="Q2963" s="5" t="e">
        <f ca="1">IF($H2963="SI", $O2963, _xludf.NA())</f>
        <v>#NAME?</v>
      </c>
      <c r="R2963" s="5">
        <f>IF($H2963="NO",$O2963, _xludf.NA())</f>
        <v>50</v>
      </c>
      <c r="S2963" s="5" t="e">
        <f ca="1">IF($H2963="SI",$N2963, _xludf.NA())</f>
        <v>#NAME?</v>
      </c>
      <c r="T2963" s="5">
        <f>IF($H2963="NO",$N2963, _xludf.NA())</f>
        <v>1054914.8899999999</v>
      </c>
    </row>
    <row r="2964" spans="1:20" x14ac:dyDescent="0.3">
      <c r="A2964">
        <v>2963</v>
      </c>
      <c r="B2964" t="s">
        <v>9</v>
      </c>
      <c r="C2964">
        <v>229028</v>
      </c>
      <c r="D2964" t="s">
        <v>10</v>
      </c>
      <c r="E2964" t="s">
        <v>16</v>
      </c>
      <c r="F2964" t="s">
        <v>12</v>
      </c>
      <c r="G2964" t="s">
        <v>13</v>
      </c>
      <c r="H2964" t="s">
        <v>13</v>
      </c>
      <c r="I2964">
        <v>20</v>
      </c>
      <c r="J2964">
        <f>(moras__2[[#This Row],[EDAD]]-AVERAGE(I:I))/ _xlfn.STDEV.P(I:I)</f>
        <v>-1.5462021656972016</v>
      </c>
      <c r="K2964" t="str">
        <f>IF(ABS(moras__2[[#This Row],[Z-Score de edad]])&gt;1.96, "Atípico","Normal")</f>
        <v>Normal</v>
      </c>
      <c r="L2964">
        <f>(moras__2[[#This Row],[SALARIO]]-AVERAGE(C:C)) / _xlfn.STDEV.P(C:C)</f>
        <v>-0.52841910895960165</v>
      </c>
      <c r="M2964" t="str">
        <f>IF(ABS(moras__2[[#This Row],[Z-Score de salario]])&gt;1.96, "Atípico", "Normal")</f>
        <v>Normal</v>
      </c>
      <c r="N2964" s="5">
        <f t="shared" si="138"/>
        <v>229028</v>
      </c>
      <c r="O2964" s="5">
        <f t="shared" si="139"/>
        <v>20</v>
      </c>
      <c r="P2964" s="5" t="str">
        <f t="shared" si="140"/>
        <v>ASALARIADO</v>
      </c>
      <c r="Q2964" s="5" t="e">
        <f ca="1">IF($H2964="SI", $O2964, _xludf.NA())</f>
        <v>#NAME?</v>
      </c>
      <c r="R2964" s="5">
        <f>IF($H2964="NO",$O2964, _xludf.NA())</f>
        <v>20</v>
      </c>
      <c r="S2964" s="5" t="e">
        <f ca="1">IF($H2964="SI",$N2964, _xludf.NA())</f>
        <v>#NAME?</v>
      </c>
      <c r="T2964" s="5">
        <f>IF($H2964="NO",$N2964, _xludf.NA())</f>
        <v>229028</v>
      </c>
    </row>
    <row r="2965" spans="1:20" x14ac:dyDescent="0.3">
      <c r="A2965">
        <v>2964</v>
      </c>
      <c r="B2965" t="s">
        <v>9</v>
      </c>
      <c r="C2965">
        <v>836076</v>
      </c>
      <c r="D2965" t="s">
        <v>10</v>
      </c>
      <c r="E2965" t="s">
        <v>11</v>
      </c>
      <c r="F2965" t="s">
        <v>12</v>
      </c>
      <c r="G2965" t="s">
        <v>13</v>
      </c>
      <c r="H2965" t="s">
        <v>13</v>
      </c>
      <c r="I2965">
        <v>32</v>
      </c>
      <c r="J2965">
        <f>(moras__2[[#This Row],[EDAD]]-AVERAGE(I:I))/ _xlfn.STDEV.P(I:I)</f>
        <v>-0.69921345080977548</v>
      </c>
      <c r="K2965" t="str">
        <f>IF(ABS(moras__2[[#This Row],[Z-Score de edad]])&gt;1.96, "Atípico","Normal")</f>
        <v>Normal</v>
      </c>
      <c r="L2965">
        <f>(moras__2[[#This Row],[SALARIO]]-AVERAGE(C:C)) / _xlfn.STDEV.P(C:C)</f>
        <v>0.22017144610665912</v>
      </c>
      <c r="M2965" t="str">
        <f>IF(ABS(moras__2[[#This Row],[Z-Score de salario]])&gt;1.96, "Atípico", "Normal")</f>
        <v>Normal</v>
      </c>
      <c r="N2965" s="5">
        <f t="shared" si="138"/>
        <v>836076</v>
      </c>
      <c r="O2965" s="5">
        <f t="shared" si="139"/>
        <v>32</v>
      </c>
      <c r="P2965" s="5" t="str">
        <f t="shared" si="140"/>
        <v>ASALARIADO</v>
      </c>
      <c r="Q2965" s="5" t="e">
        <f ca="1">IF($H2965="SI", $O2965, _xludf.NA())</f>
        <v>#NAME?</v>
      </c>
      <c r="R2965" s="5">
        <f>IF($H2965="NO",$O2965, _xludf.NA())</f>
        <v>32</v>
      </c>
      <c r="S2965" s="5" t="e">
        <f ca="1">IF($H2965="SI",$N2965, _xludf.NA())</f>
        <v>#NAME?</v>
      </c>
      <c r="T2965" s="5">
        <f>IF($H2965="NO",$N2965, _xludf.NA())</f>
        <v>836076</v>
      </c>
    </row>
    <row r="2966" spans="1:20" x14ac:dyDescent="0.3">
      <c r="A2966">
        <v>2965</v>
      </c>
      <c r="B2966" t="s">
        <v>15</v>
      </c>
      <c r="C2966">
        <v>297046</v>
      </c>
      <c r="D2966" t="s">
        <v>18</v>
      </c>
      <c r="E2966" t="s">
        <v>16</v>
      </c>
      <c r="F2966" t="s">
        <v>12</v>
      </c>
      <c r="G2966" t="s">
        <v>13</v>
      </c>
      <c r="H2966" t="s">
        <v>12</v>
      </c>
      <c r="I2966">
        <v>38</v>
      </c>
      <c r="J2966">
        <f>(moras__2[[#This Row],[EDAD]]-AVERAGE(I:I))/ _xlfn.STDEV.P(I:I)</f>
        <v>-0.27571909336606237</v>
      </c>
      <c r="K2966" t="str">
        <f>IF(ABS(moras__2[[#This Row],[Z-Score de edad]])&gt;1.96, "Atípico","Normal")</f>
        <v>Normal</v>
      </c>
      <c r="L2966">
        <f>(moras__2[[#This Row],[SALARIO]]-AVERAGE(C:C)) / _xlfn.STDEV.P(C:C)</f>
        <v>-0.44454166866740574</v>
      </c>
      <c r="M2966" t="str">
        <f>IF(ABS(moras__2[[#This Row],[Z-Score de salario]])&gt;1.96, "Atípico", "Normal")</f>
        <v>Normal</v>
      </c>
      <c r="N2966" s="5">
        <f t="shared" si="138"/>
        <v>297046</v>
      </c>
      <c r="O2966" s="5">
        <f t="shared" si="139"/>
        <v>38</v>
      </c>
      <c r="P2966" s="5" t="str">
        <f t="shared" si="140"/>
        <v>TRABAJADOR INDEPENDIENTE</v>
      </c>
      <c r="Q2966" s="5">
        <f>IF($H2966="SI", $O2966, _xludf.NA())</f>
        <v>38</v>
      </c>
      <c r="R2966" s="5" t="e">
        <f ca="1">IF($H2966="NO",$O2966, _xludf.NA())</f>
        <v>#NAME?</v>
      </c>
      <c r="S2966" s="5">
        <f>IF($H2966="SI",$N2966, _xludf.NA())</f>
        <v>297046</v>
      </c>
      <c r="T2966" s="5" t="e">
        <f ca="1">IF($H2966="NO",$N2966, _xludf.NA())</f>
        <v>#NAME?</v>
      </c>
    </row>
    <row r="2967" spans="1:20" x14ac:dyDescent="0.3">
      <c r="A2967">
        <v>2966</v>
      </c>
      <c r="B2967" t="s">
        <v>15</v>
      </c>
      <c r="C2967">
        <v>660259.69999999995</v>
      </c>
      <c r="D2967" t="s">
        <v>10</v>
      </c>
      <c r="E2967" t="s">
        <v>11</v>
      </c>
      <c r="F2967" t="s">
        <v>12</v>
      </c>
      <c r="G2967" t="s">
        <v>13</v>
      </c>
      <c r="H2967" t="s">
        <v>13</v>
      </c>
      <c r="I2967">
        <v>24</v>
      </c>
      <c r="J2967">
        <f>(moras__2[[#This Row],[EDAD]]-AVERAGE(I:I))/ _xlfn.STDEV.P(I:I)</f>
        <v>-1.2638725940680595</v>
      </c>
      <c r="K2967" t="str">
        <f>IF(ABS(moras__2[[#This Row],[Z-Score de edad]])&gt;1.96, "Atípico","Normal")</f>
        <v>Normal</v>
      </c>
      <c r="L2967">
        <f>(moras__2[[#This Row],[SALARIO]]-AVERAGE(C:C)) / _xlfn.STDEV.P(C:C)</f>
        <v>3.3608782327904092E-3</v>
      </c>
      <c r="M2967" t="str">
        <f>IF(ABS(moras__2[[#This Row],[Z-Score de salario]])&gt;1.96, "Atípico", "Normal")</f>
        <v>Normal</v>
      </c>
      <c r="N2967" s="5">
        <f t="shared" si="138"/>
        <v>660259.69999999995</v>
      </c>
      <c r="O2967" s="5">
        <f t="shared" si="139"/>
        <v>24</v>
      </c>
      <c r="P2967" s="5" t="str">
        <f t="shared" si="140"/>
        <v>ASALARIADO</v>
      </c>
      <c r="Q2967" s="5" t="e">
        <f ca="1">IF($H2967="SI", $O2967, _xludf.NA())</f>
        <v>#NAME?</v>
      </c>
      <c r="R2967" s="5">
        <f>IF($H2967="NO",$O2967, _xludf.NA())</f>
        <v>24</v>
      </c>
      <c r="S2967" s="5" t="e">
        <f ca="1">IF($H2967="SI",$N2967, _xludf.NA())</f>
        <v>#NAME?</v>
      </c>
      <c r="T2967" s="5">
        <f>IF($H2967="NO",$N2967, _xludf.NA())</f>
        <v>660259.69999999995</v>
      </c>
    </row>
    <row r="2968" spans="1:20" x14ac:dyDescent="0.3">
      <c r="A2968">
        <v>2967</v>
      </c>
      <c r="B2968" t="s">
        <v>15</v>
      </c>
      <c r="C2968">
        <v>297139</v>
      </c>
      <c r="D2968" t="s">
        <v>17</v>
      </c>
      <c r="E2968" t="s">
        <v>16</v>
      </c>
      <c r="F2968" t="s">
        <v>12</v>
      </c>
      <c r="G2968" t="s">
        <v>13</v>
      </c>
      <c r="H2968" t="s">
        <v>13</v>
      </c>
      <c r="I2968">
        <v>56</v>
      </c>
      <c r="J2968">
        <f>(moras__2[[#This Row],[EDAD]]-AVERAGE(I:I))/ _xlfn.STDEV.P(I:I)</f>
        <v>0.99476397896507684</v>
      </c>
      <c r="K2968" t="str">
        <f>IF(ABS(moras__2[[#This Row],[Z-Score de edad]])&gt;1.96, "Atípico","Normal")</f>
        <v>Normal</v>
      </c>
      <c r="L2968">
        <f>(moras__2[[#This Row],[SALARIO]]-AVERAGE(C:C)) / _xlfn.STDEV.P(C:C)</f>
        <v>-0.44442698429051769</v>
      </c>
      <c r="M2968" t="str">
        <f>IF(ABS(moras__2[[#This Row],[Z-Score de salario]])&gt;1.96, "Atípico", "Normal")</f>
        <v>Normal</v>
      </c>
      <c r="N2968" s="5">
        <f t="shared" si="138"/>
        <v>297139</v>
      </c>
      <c r="O2968" s="5">
        <f t="shared" si="139"/>
        <v>56</v>
      </c>
      <c r="P2968" s="5" t="str">
        <f t="shared" si="140"/>
        <v>ASEGURADO VOLUNTARIO</v>
      </c>
      <c r="Q2968" s="5" t="e">
        <f ca="1">IF($H2968="SI", $O2968, _xludf.NA())</f>
        <v>#NAME?</v>
      </c>
      <c r="R2968" s="5">
        <f>IF($H2968="NO",$O2968, _xludf.NA())</f>
        <v>56</v>
      </c>
      <c r="S2968" s="5" t="e">
        <f ca="1">IF($H2968="SI",$N2968, _xludf.NA())</f>
        <v>#NAME?</v>
      </c>
      <c r="T2968" s="5">
        <f>IF($H2968="NO",$N2968, _xludf.NA())</f>
        <v>297139</v>
      </c>
    </row>
    <row r="2969" spans="1:20" x14ac:dyDescent="0.3">
      <c r="A2969">
        <v>2968</v>
      </c>
      <c r="B2969" t="s">
        <v>15</v>
      </c>
      <c r="C2969">
        <v>1253343.1200000001</v>
      </c>
      <c r="D2969" t="s">
        <v>10</v>
      </c>
      <c r="E2969" t="s">
        <v>16</v>
      </c>
      <c r="F2969" t="s">
        <v>12</v>
      </c>
      <c r="G2969" t="s">
        <v>13</v>
      </c>
      <c r="H2969" t="s">
        <v>13</v>
      </c>
      <c r="I2969">
        <v>35</v>
      </c>
      <c r="J2969">
        <f>(moras__2[[#This Row],[EDAD]]-AVERAGE(I:I))/ _xlfn.STDEV.P(I:I)</f>
        <v>-0.48746627208791893</v>
      </c>
      <c r="K2969" t="str">
        <f>IF(ABS(moras__2[[#This Row],[Z-Score de edad]])&gt;1.96, "Atípico","Normal")</f>
        <v>Normal</v>
      </c>
      <c r="L2969">
        <f>(moras__2[[#This Row],[SALARIO]]-AVERAGE(C:C)) / _xlfn.STDEV.P(C:C)</f>
        <v>0.73473079721513845</v>
      </c>
      <c r="M2969" t="str">
        <f>IF(ABS(moras__2[[#This Row],[Z-Score de salario]])&gt;1.96, "Atípico", "Normal")</f>
        <v>Normal</v>
      </c>
      <c r="N2969" s="5">
        <f t="shared" si="138"/>
        <v>1253343.1200000001</v>
      </c>
      <c r="O2969" s="5">
        <f t="shared" si="139"/>
        <v>35</v>
      </c>
      <c r="P2969" s="5" t="str">
        <f t="shared" si="140"/>
        <v>ASALARIADO</v>
      </c>
      <c r="Q2969" s="5" t="e">
        <f ca="1">IF($H2969="SI", $O2969, _xludf.NA())</f>
        <v>#NAME?</v>
      </c>
      <c r="R2969" s="5">
        <f>IF($H2969="NO",$O2969, _xludf.NA())</f>
        <v>35</v>
      </c>
      <c r="S2969" s="5" t="e">
        <f ca="1">IF($H2969="SI",$N2969, _xludf.NA())</f>
        <v>#NAME?</v>
      </c>
      <c r="T2969" s="5">
        <f>IF($H2969="NO",$N2969, _xludf.NA())</f>
        <v>1253343.1200000001</v>
      </c>
    </row>
    <row r="2970" spans="1:20" x14ac:dyDescent="0.3">
      <c r="A2970">
        <v>2969</v>
      </c>
      <c r="B2970" t="s">
        <v>9</v>
      </c>
      <c r="C2970">
        <v>297046</v>
      </c>
      <c r="D2970" t="s">
        <v>18</v>
      </c>
      <c r="E2970" t="s">
        <v>16</v>
      </c>
      <c r="F2970" t="s">
        <v>12</v>
      </c>
      <c r="G2970" t="s">
        <v>13</v>
      </c>
      <c r="H2970" t="s">
        <v>13</v>
      </c>
      <c r="I2970">
        <v>59</v>
      </c>
      <c r="J2970">
        <f>(moras__2[[#This Row],[EDAD]]-AVERAGE(I:I))/ _xlfn.STDEV.P(I:I)</f>
        <v>1.2065111576869334</v>
      </c>
      <c r="K2970" t="str">
        <f>IF(ABS(moras__2[[#This Row],[Z-Score de edad]])&gt;1.96, "Atípico","Normal")</f>
        <v>Normal</v>
      </c>
      <c r="L2970">
        <f>(moras__2[[#This Row],[SALARIO]]-AVERAGE(C:C)) / _xlfn.STDEV.P(C:C)</f>
        <v>-0.44454166866740574</v>
      </c>
      <c r="M2970" t="str">
        <f>IF(ABS(moras__2[[#This Row],[Z-Score de salario]])&gt;1.96, "Atípico", "Normal")</f>
        <v>Normal</v>
      </c>
      <c r="N2970" s="5">
        <f t="shared" si="138"/>
        <v>297046</v>
      </c>
      <c r="O2970" s="5">
        <f t="shared" si="139"/>
        <v>59</v>
      </c>
      <c r="P2970" s="5" t="str">
        <f t="shared" si="140"/>
        <v>TRABAJADOR INDEPENDIENTE</v>
      </c>
      <c r="Q2970" s="5" t="e">
        <f ca="1">IF($H2970="SI", $O2970, _xludf.NA())</f>
        <v>#NAME?</v>
      </c>
      <c r="R2970" s="5">
        <f>IF($H2970="NO",$O2970, _xludf.NA())</f>
        <v>59</v>
      </c>
      <c r="S2970" s="5" t="e">
        <f ca="1">IF($H2970="SI",$N2970, _xludf.NA())</f>
        <v>#NAME?</v>
      </c>
      <c r="T2970" s="5">
        <f>IF($H2970="NO",$N2970, _xludf.NA())</f>
        <v>297046</v>
      </c>
    </row>
    <row r="2971" spans="1:20" x14ac:dyDescent="0.3">
      <c r="A2971">
        <v>2970</v>
      </c>
      <c r="B2971" t="s">
        <v>9</v>
      </c>
      <c r="C2971">
        <v>392675</v>
      </c>
      <c r="D2971" t="s">
        <v>18</v>
      </c>
      <c r="E2971" t="s">
        <v>16</v>
      </c>
      <c r="F2971" t="s">
        <v>12</v>
      </c>
      <c r="G2971" t="s">
        <v>13</v>
      </c>
      <c r="H2971" t="s">
        <v>13</v>
      </c>
      <c r="I2971">
        <v>44</v>
      </c>
      <c r="J2971">
        <f>(moras__2[[#This Row],[EDAD]]-AVERAGE(I:I))/ _xlfn.STDEV.P(I:I)</f>
        <v>0.14777526407765068</v>
      </c>
      <c r="K2971" t="str">
        <f>IF(ABS(moras__2[[#This Row],[Z-Score de edad]])&gt;1.96, "Atípico","Normal")</f>
        <v>Normal</v>
      </c>
      <c r="L2971">
        <f>(moras__2[[#This Row],[SALARIO]]-AVERAGE(C:C)) / _xlfn.STDEV.P(C:C)</f>
        <v>-0.32661530009287548</v>
      </c>
      <c r="M2971" t="str">
        <f>IF(ABS(moras__2[[#This Row],[Z-Score de salario]])&gt;1.96, "Atípico", "Normal")</f>
        <v>Normal</v>
      </c>
      <c r="N2971" s="5">
        <f t="shared" si="138"/>
        <v>392675</v>
      </c>
      <c r="O2971" s="5">
        <f t="shared" si="139"/>
        <v>44</v>
      </c>
      <c r="P2971" s="5" t="str">
        <f t="shared" si="140"/>
        <v>TRABAJADOR INDEPENDIENTE</v>
      </c>
      <c r="Q2971" s="5" t="e">
        <f ca="1">IF($H2971="SI", $O2971, _xludf.NA())</f>
        <v>#NAME?</v>
      </c>
      <c r="R2971" s="5">
        <f>IF($H2971="NO",$O2971, _xludf.NA())</f>
        <v>44</v>
      </c>
      <c r="S2971" s="5" t="e">
        <f ca="1">IF($H2971="SI",$N2971, _xludf.NA())</f>
        <v>#NAME?</v>
      </c>
      <c r="T2971" s="5">
        <f>IF($H2971="NO",$N2971, _xludf.NA())</f>
        <v>392675</v>
      </c>
    </row>
    <row r="2972" spans="1:20" x14ac:dyDescent="0.3">
      <c r="A2972">
        <v>2971</v>
      </c>
      <c r="B2972" t="s">
        <v>15</v>
      </c>
      <c r="C2972">
        <v>300018</v>
      </c>
      <c r="D2972" t="s">
        <v>17</v>
      </c>
      <c r="E2972" t="s">
        <v>16</v>
      </c>
      <c r="F2972" t="s">
        <v>12</v>
      </c>
      <c r="G2972" t="s">
        <v>13</v>
      </c>
      <c r="H2972" t="s">
        <v>13</v>
      </c>
      <c r="I2972">
        <v>58</v>
      </c>
      <c r="J2972">
        <f>(moras__2[[#This Row],[EDAD]]-AVERAGE(I:I))/ _xlfn.STDEV.P(I:I)</f>
        <v>1.1359287647796479</v>
      </c>
      <c r="K2972" t="str">
        <f>IF(ABS(moras__2[[#This Row],[Z-Score de edad]])&gt;1.96, "Atípico","Normal")</f>
        <v>Normal</v>
      </c>
      <c r="L2972">
        <f>(moras__2[[#This Row],[SALARIO]]-AVERAGE(C:C)) / _xlfn.STDEV.P(C:C)</f>
        <v>-0.44087670126835837</v>
      </c>
      <c r="M2972" t="str">
        <f>IF(ABS(moras__2[[#This Row],[Z-Score de salario]])&gt;1.96, "Atípico", "Normal")</f>
        <v>Normal</v>
      </c>
      <c r="N2972" s="5">
        <f t="shared" si="138"/>
        <v>300018</v>
      </c>
      <c r="O2972" s="5">
        <f t="shared" si="139"/>
        <v>58</v>
      </c>
      <c r="P2972" s="5" t="str">
        <f t="shared" si="140"/>
        <v>ASEGURADO VOLUNTARIO</v>
      </c>
      <c r="Q2972" s="5" t="e">
        <f ca="1">IF($H2972="SI", $O2972, _xludf.NA())</f>
        <v>#NAME?</v>
      </c>
      <c r="R2972" s="5">
        <f>IF($H2972="NO",$O2972, _xludf.NA())</f>
        <v>58</v>
      </c>
      <c r="S2972" s="5" t="e">
        <f ca="1">IF($H2972="SI",$N2972, _xludf.NA())</f>
        <v>#NAME?</v>
      </c>
      <c r="T2972" s="5">
        <f>IF($H2972="NO",$N2972, _xludf.NA())</f>
        <v>300018</v>
      </c>
    </row>
    <row r="2973" spans="1:20" x14ac:dyDescent="0.3">
      <c r="A2973">
        <v>2972</v>
      </c>
      <c r="B2973" t="s">
        <v>15</v>
      </c>
      <c r="C2973">
        <v>127500</v>
      </c>
      <c r="D2973" t="s">
        <v>10</v>
      </c>
      <c r="E2973" t="s">
        <v>16</v>
      </c>
      <c r="F2973" t="s">
        <v>12</v>
      </c>
      <c r="G2973" t="s">
        <v>13</v>
      </c>
      <c r="H2973" t="s">
        <v>12</v>
      </c>
      <c r="I2973">
        <v>52</v>
      </c>
      <c r="J2973">
        <f>(moras__2[[#This Row],[EDAD]]-AVERAGE(I:I))/ _xlfn.STDEV.P(I:I)</f>
        <v>0.71243440733593477</v>
      </c>
      <c r="K2973" t="str">
        <f>IF(ABS(moras__2[[#This Row],[Z-Score de edad]])&gt;1.96, "Atípico","Normal")</f>
        <v>Normal</v>
      </c>
      <c r="L2973">
        <f>(moras__2[[#This Row],[SALARIO]]-AVERAGE(C:C)) / _xlfn.STDEV.P(C:C)</f>
        <v>-0.65361991989179702</v>
      </c>
      <c r="M2973" t="str">
        <f>IF(ABS(moras__2[[#This Row],[Z-Score de salario]])&gt;1.96, "Atípico", "Normal")</f>
        <v>Normal</v>
      </c>
      <c r="N2973" s="5">
        <f t="shared" si="138"/>
        <v>127500</v>
      </c>
      <c r="O2973" s="5">
        <f t="shared" si="139"/>
        <v>52</v>
      </c>
      <c r="P2973" s="5" t="str">
        <f t="shared" si="140"/>
        <v>ASALARIADO</v>
      </c>
      <c r="Q2973" s="5">
        <f>IF($H2973="SI", $O2973, _xludf.NA())</f>
        <v>52</v>
      </c>
      <c r="R2973" s="5" t="e">
        <f ca="1">IF($H2973="NO",$O2973, _xludf.NA())</f>
        <v>#NAME?</v>
      </c>
      <c r="S2973" s="5">
        <f>IF($H2973="SI",$N2973, _xludf.NA())</f>
        <v>127500</v>
      </c>
      <c r="T2973" s="5" t="e">
        <f ca="1">IF($H2973="NO",$N2973, _xludf.NA())</f>
        <v>#NAME?</v>
      </c>
    </row>
    <row r="2974" spans="1:20" x14ac:dyDescent="0.3">
      <c r="A2974">
        <v>2973</v>
      </c>
      <c r="B2974" t="s">
        <v>15</v>
      </c>
      <c r="C2974">
        <v>296000</v>
      </c>
      <c r="D2974" t="s">
        <v>10</v>
      </c>
      <c r="E2974" t="s">
        <v>16</v>
      </c>
      <c r="F2974" t="s">
        <v>12</v>
      </c>
      <c r="G2974" t="s">
        <v>13</v>
      </c>
      <c r="H2974" t="s">
        <v>13</v>
      </c>
      <c r="I2974">
        <v>57</v>
      </c>
      <c r="J2974">
        <f>(moras__2[[#This Row],[EDAD]]-AVERAGE(I:I))/ _xlfn.STDEV.P(I:I)</f>
        <v>1.0653463718723624</v>
      </c>
      <c r="K2974" t="str">
        <f>IF(ABS(moras__2[[#This Row],[Z-Score de edad]])&gt;1.96, "Atípico","Normal")</f>
        <v>Normal</v>
      </c>
      <c r="L2974">
        <f>(moras__2[[#This Row],[SALARIO]]-AVERAGE(C:C)) / _xlfn.STDEV.P(C:C)</f>
        <v>-0.44583155961606108</v>
      </c>
      <c r="M2974" t="str">
        <f>IF(ABS(moras__2[[#This Row],[Z-Score de salario]])&gt;1.96, "Atípico", "Normal")</f>
        <v>Normal</v>
      </c>
      <c r="N2974" s="5">
        <f t="shared" si="138"/>
        <v>296000</v>
      </c>
      <c r="O2974" s="5">
        <f t="shared" si="139"/>
        <v>57</v>
      </c>
      <c r="P2974" s="5" t="str">
        <f t="shared" si="140"/>
        <v>ASALARIADO</v>
      </c>
      <c r="Q2974" s="5" t="e">
        <f ca="1">IF($H2974="SI", $O2974, _xludf.NA())</f>
        <v>#NAME?</v>
      </c>
      <c r="R2974" s="5">
        <f>IF($H2974="NO",$O2974, _xludf.NA())</f>
        <v>57</v>
      </c>
      <c r="S2974" s="5" t="e">
        <f ca="1">IF($H2974="SI",$N2974, _xludf.NA())</f>
        <v>#NAME?</v>
      </c>
      <c r="T2974" s="5">
        <f>IF($H2974="NO",$N2974, _xludf.NA())</f>
        <v>296000</v>
      </c>
    </row>
    <row r="2975" spans="1:20" x14ac:dyDescent="0.3">
      <c r="A2975">
        <v>2974</v>
      </c>
      <c r="B2975" t="s">
        <v>15</v>
      </c>
      <c r="C2975">
        <v>64851.19</v>
      </c>
      <c r="D2975" t="s">
        <v>10</v>
      </c>
      <c r="E2975" t="s">
        <v>16</v>
      </c>
      <c r="F2975" t="s">
        <v>12</v>
      </c>
      <c r="G2975" t="s">
        <v>13</v>
      </c>
      <c r="H2975" t="s">
        <v>13</v>
      </c>
      <c r="I2975">
        <v>25</v>
      </c>
      <c r="J2975">
        <f>(moras__2[[#This Row],[EDAD]]-AVERAGE(I:I))/ _xlfn.STDEV.P(I:I)</f>
        <v>-1.193290201160774</v>
      </c>
      <c r="K2975" t="str">
        <f>IF(ABS(moras__2[[#This Row],[Z-Score de edad]])&gt;1.96, "Atípico","Normal")</f>
        <v>Normal</v>
      </c>
      <c r="L2975">
        <f>(moras__2[[#This Row],[SALARIO]]-AVERAGE(C:C)) / _xlfn.STDEV.P(C:C)</f>
        <v>-0.73087626115664051</v>
      </c>
      <c r="M2975" t="str">
        <f>IF(ABS(moras__2[[#This Row],[Z-Score de salario]])&gt;1.96, "Atípico", "Normal")</f>
        <v>Normal</v>
      </c>
      <c r="N2975" s="5">
        <f t="shared" si="138"/>
        <v>64851.19</v>
      </c>
      <c r="O2975" s="5">
        <f t="shared" si="139"/>
        <v>25</v>
      </c>
      <c r="P2975" s="5" t="str">
        <f t="shared" si="140"/>
        <v>ASALARIADO</v>
      </c>
      <c r="Q2975" s="5" t="e">
        <f ca="1">IF($H2975="SI", $O2975, _xludf.NA())</f>
        <v>#NAME?</v>
      </c>
      <c r="R2975" s="5">
        <f>IF($H2975="NO",$O2975, _xludf.NA())</f>
        <v>25</v>
      </c>
      <c r="S2975" s="5" t="e">
        <f ca="1">IF($H2975="SI",$N2975, _xludf.NA())</f>
        <v>#NAME?</v>
      </c>
      <c r="T2975" s="5">
        <f>IF($H2975="NO",$N2975, _xludf.NA())</f>
        <v>64851.19</v>
      </c>
    </row>
    <row r="2976" spans="1:20" x14ac:dyDescent="0.3">
      <c r="A2976">
        <v>2975</v>
      </c>
      <c r="B2976" t="s">
        <v>15</v>
      </c>
      <c r="C2976">
        <v>10</v>
      </c>
      <c r="D2976" t="s">
        <v>10</v>
      </c>
      <c r="E2976" t="s">
        <v>11</v>
      </c>
      <c r="F2976" t="s">
        <v>12</v>
      </c>
      <c r="G2976" t="s">
        <v>13</v>
      </c>
      <c r="H2976" t="s">
        <v>13</v>
      </c>
      <c r="I2976">
        <v>51</v>
      </c>
      <c r="J2976">
        <f>(moras__2[[#This Row],[EDAD]]-AVERAGE(I:I))/ _xlfn.STDEV.P(I:I)</f>
        <v>0.64185201442864925</v>
      </c>
      <c r="K2976" t="str">
        <f>IF(ABS(moras__2[[#This Row],[Z-Score de edad]])&gt;1.96, "Atípico","Normal")</f>
        <v>Normal</v>
      </c>
      <c r="L2976">
        <f>(moras__2[[#This Row],[SALARIO]]-AVERAGE(C:C)) / _xlfn.STDEV.P(C:C)</f>
        <v>-0.81083616945591319</v>
      </c>
      <c r="M2976" t="str">
        <f>IF(ABS(moras__2[[#This Row],[Z-Score de salario]])&gt;1.96, "Atípico", "Normal")</f>
        <v>Normal</v>
      </c>
      <c r="N2976" s="5">
        <f t="shared" si="138"/>
        <v>10</v>
      </c>
      <c r="O2976" s="5">
        <f t="shared" si="139"/>
        <v>51</v>
      </c>
      <c r="P2976" s="5" t="str">
        <f t="shared" si="140"/>
        <v>ASALARIADO</v>
      </c>
      <c r="Q2976" s="5" t="e">
        <f ca="1">IF($H2976="SI", $O2976, _xludf.NA())</f>
        <v>#NAME?</v>
      </c>
      <c r="R2976" s="5">
        <f>IF($H2976="NO",$O2976, _xludf.NA())</f>
        <v>51</v>
      </c>
      <c r="S2976" s="5" t="e">
        <f ca="1">IF($H2976="SI",$N2976, _xludf.NA())</f>
        <v>#NAME?</v>
      </c>
      <c r="T2976" s="5">
        <f>IF($H2976="NO",$N2976, _xludf.NA())</f>
        <v>10</v>
      </c>
    </row>
    <row r="2977" spans="1:20" x14ac:dyDescent="0.3">
      <c r="A2977">
        <v>2976</v>
      </c>
      <c r="B2977" t="s">
        <v>15</v>
      </c>
      <c r="C2977">
        <v>976868.32</v>
      </c>
      <c r="D2977" t="s">
        <v>10</v>
      </c>
      <c r="E2977" t="s">
        <v>16</v>
      </c>
      <c r="F2977" t="s">
        <v>12</v>
      </c>
      <c r="G2977" t="s">
        <v>13</v>
      </c>
      <c r="H2977" t="s">
        <v>13</v>
      </c>
      <c r="I2977">
        <v>37</v>
      </c>
      <c r="J2977">
        <f>(moras__2[[#This Row],[EDAD]]-AVERAGE(I:I))/ _xlfn.STDEV.P(I:I)</f>
        <v>-0.34630148627334789</v>
      </c>
      <c r="K2977" t="str">
        <f>IF(ABS(moras__2[[#This Row],[Z-Score de edad]])&gt;1.96, "Atípico","Normal")</f>
        <v>Normal</v>
      </c>
      <c r="L2977">
        <f>(moras__2[[#This Row],[SALARIO]]-AVERAGE(C:C)) / _xlfn.STDEV.P(C:C)</f>
        <v>0.39379165567471069</v>
      </c>
      <c r="M2977" t="str">
        <f>IF(ABS(moras__2[[#This Row],[Z-Score de salario]])&gt;1.96, "Atípico", "Normal")</f>
        <v>Normal</v>
      </c>
      <c r="N2977" s="5">
        <f t="shared" si="138"/>
        <v>976868.32</v>
      </c>
      <c r="O2977" s="5">
        <f t="shared" si="139"/>
        <v>37</v>
      </c>
      <c r="P2977" s="5" t="str">
        <f t="shared" si="140"/>
        <v>ASALARIADO</v>
      </c>
      <c r="Q2977" s="5" t="e">
        <f ca="1">IF($H2977="SI", $O2977, _xludf.NA())</f>
        <v>#NAME?</v>
      </c>
      <c r="R2977" s="5">
        <f>IF($H2977="NO",$O2977, _xludf.NA())</f>
        <v>37</v>
      </c>
      <c r="S2977" s="5" t="e">
        <f ca="1">IF($H2977="SI",$N2977, _xludf.NA())</f>
        <v>#NAME?</v>
      </c>
      <c r="T2977" s="5">
        <f>IF($H2977="NO",$N2977, _xludf.NA())</f>
        <v>976868.32</v>
      </c>
    </row>
    <row r="2978" spans="1:20" x14ac:dyDescent="0.3">
      <c r="A2978">
        <v>2977</v>
      </c>
      <c r="B2978" t="s">
        <v>9</v>
      </c>
      <c r="C2978">
        <v>301783</v>
      </c>
      <c r="D2978" t="s">
        <v>10</v>
      </c>
      <c r="E2978" t="s">
        <v>16</v>
      </c>
      <c r="F2978" t="s">
        <v>12</v>
      </c>
      <c r="G2978" t="s">
        <v>13</v>
      </c>
      <c r="H2978" t="s">
        <v>12</v>
      </c>
      <c r="I2978">
        <v>36</v>
      </c>
      <c r="J2978">
        <f>(moras__2[[#This Row],[EDAD]]-AVERAGE(I:I))/ _xlfn.STDEV.P(I:I)</f>
        <v>-0.41688387918063341</v>
      </c>
      <c r="K2978" t="str">
        <f>IF(ABS(moras__2[[#This Row],[Z-Score de edad]])&gt;1.96, "Atípico","Normal")</f>
        <v>Normal</v>
      </c>
      <c r="L2978">
        <f>(moras__2[[#This Row],[SALARIO]]-AVERAGE(C:C)) / _xlfn.STDEV.P(C:C)</f>
        <v>-0.43870016443817039</v>
      </c>
      <c r="M2978" t="str">
        <f>IF(ABS(moras__2[[#This Row],[Z-Score de salario]])&gt;1.96, "Atípico", "Normal")</f>
        <v>Normal</v>
      </c>
      <c r="N2978" s="5">
        <f t="shared" si="138"/>
        <v>301783</v>
      </c>
      <c r="O2978" s="5">
        <f t="shared" si="139"/>
        <v>36</v>
      </c>
      <c r="P2978" s="5" t="str">
        <f t="shared" si="140"/>
        <v>ASALARIADO</v>
      </c>
      <c r="Q2978" s="5">
        <f>IF($H2978="SI", $O2978, _xludf.NA())</f>
        <v>36</v>
      </c>
      <c r="R2978" s="5" t="e">
        <f ca="1">IF($H2978="NO",$O2978, _xludf.NA())</f>
        <v>#NAME?</v>
      </c>
      <c r="S2978" s="5">
        <f>IF($H2978="SI",$N2978, _xludf.NA())</f>
        <v>301783</v>
      </c>
      <c r="T2978" s="5" t="e">
        <f ca="1">IF($H2978="NO",$N2978, _xludf.NA())</f>
        <v>#NAME?</v>
      </c>
    </row>
    <row r="2979" spans="1:20" x14ac:dyDescent="0.3">
      <c r="A2979">
        <v>2978</v>
      </c>
      <c r="B2979" t="s">
        <v>9</v>
      </c>
      <c r="C2979">
        <v>299647</v>
      </c>
      <c r="D2979" t="s">
        <v>17</v>
      </c>
      <c r="E2979" t="s">
        <v>16</v>
      </c>
      <c r="F2979" t="s">
        <v>12</v>
      </c>
      <c r="G2979" t="s">
        <v>13</v>
      </c>
      <c r="H2979" t="s">
        <v>13</v>
      </c>
      <c r="I2979">
        <v>62</v>
      </c>
      <c r="J2979">
        <f>(moras__2[[#This Row],[EDAD]]-AVERAGE(I:I))/ _xlfn.STDEV.P(I:I)</f>
        <v>1.41825833640879</v>
      </c>
      <c r="K2979" t="str">
        <f>IF(ABS(moras__2[[#This Row],[Z-Score de edad]])&gt;1.96, "Atípico","Normal")</f>
        <v>Normal</v>
      </c>
      <c r="L2979">
        <f>(moras__2[[#This Row],[SALARIO]]-AVERAGE(C:C)) / _xlfn.STDEV.P(C:C)</f>
        <v>-0.44133420561056785</v>
      </c>
      <c r="M2979" t="str">
        <f>IF(ABS(moras__2[[#This Row],[Z-Score de salario]])&gt;1.96, "Atípico", "Normal")</f>
        <v>Normal</v>
      </c>
      <c r="N2979" s="5">
        <f t="shared" si="138"/>
        <v>299647</v>
      </c>
      <c r="O2979" s="5">
        <f t="shared" si="139"/>
        <v>62</v>
      </c>
      <c r="P2979" s="5" t="str">
        <f t="shared" si="140"/>
        <v>ASEGURADO VOLUNTARIO</v>
      </c>
      <c r="Q2979" s="5" t="e">
        <f ca="1">IF($H2979="SI", $O2979, _xludf.NA())</f>
        <v>#NAME?</v>
      </c>
      <c r="R2979" s="5">
        <f>IF($H2979="NO",$O2979, _xludf.NA())</f>
        <v>62</v>
      </c>
      <c r="S2979" s="5" t="e">
        <f ca="1">IF($H2979="SI",$N2979, _xludf.NA())</f>
        <v>#NAME?</v>
      </c>
      <c r="T2979" s="5">
        <f>IF($H2979="NO",$N2979, _xludf.NA())</f>
        <v>299647</v>
      </c>
    </row>
    <row r="2980" spans="1:20" x14ac:dyDescent="0.3">
      <c r="A2980">
        <v>2979</v>
      </c>
      <c r="B2980" t="s">
        <v>15</v>
      </c>
      <c r="C2980">
        <v>1893569.1</v>
      </c>
      <c r="D2980" t="s">
        <v>10</v>
      </c>
      <c r="E2980" t="s">
        <v>11</v>
      </c>
      <c r="F2980" t="s">
        <v>12</v>
      </c>
      <c r="G2980" t="s">
        <v>13</v>
      </c>
      <c r="H2980" t="s">
        <v>13</v>
      </c>
      <c r="I2980">
        <v>54</v>
      </c>
      <c r="J2980">
        <f>(moras__2[[#This Row],[EDAD]]-AVERAGE(I:I))/ _xlfn.STDEV.P(I:I)</f>
        <v>0.85359919315050581</v>
      </c>
      <c r="K2980" t="str">
        <f>IF(ABS(moras__2[[#This Row],[Z-Score de edad]])&gt;1.96, "Atípico","Normal")</f>
        <v>Normal</v>
      </c>
      <c r="L2980">
        <f>(moras__2[[#This Row],[SALARIO]]-AVERAGE(C:C)) / _xlfn.STDEV.P(C:C)</f>
        <v>1.5242352873642546</v>
      </c>
      <c r="M2980" t="str">
        <f>IF(ABS(moras__2[[#This Row],[Z-Score de salario]])&gt;1.96, "Atípico", "Normal")</f>
        <v>Normal</v>
      </c>
      <c r="N2980" s="5">
        <f t="shared" si="138"/>
        <v>1893569.1</v>
      </c>
      <c r="O2980" s="5">
        <f t="shared" si="139"/>
        <v>54</v>
      </c>
      <c r="P2980" s="5" t="str">
        <f t="shared" si="140"/>
        <v>ASALARIADO</v>
      </c>
      <c r="Q2980" s="5" t="e">
        <f ca="1">IF($H2980="SI", $O2980, _xludf.NA())</f>
        <v>#NAME?</v>
      </c>
      <c r="R2980" s="5">
        <f>IF($H2980="NO",$O2980, _xludf.NA())</f>
        <v>54</v>
      </c>
      <c r="S2980" s="5" t="e">
        <f ca="1">IF($H2980="SI",$N2980, _xludf.NA())</f>
        <v>#NAME?</v>
      </c>
      <c r="T2980" s="5">
        <f>IF($H2980="NO",$N2980, _xludf.NA())</f>
        <v>1893569.1</v>
      </c>
    </row>
    <row r="2981" spans="1:20" x14ac:dyDescent="0.3">
      <c r="A2981">
        <v>2980</v>
      </c>
      <c r="B2981" t="s">
        <v>9</v>
      </c>
      <c r="C2981">
        <v>173700</v>
      </c>
      <c r="D2981" t="s">
        <v>10</v>
      </c>
      <c r="E2981" t="s">
        <v>16</v>
      </c>
      <c r="F2981" t="s">
        <v>12</v>
      </c>
      <c r="G2981" t="s">
        <v>13</v>
      </c>
      <c r="H2981" t="s">
        <v>13</v>
      </c>
      <c r="I2981">
        <v>51</v>
      </c>
      <c r="J2981">
        <f>(moras__2[[#This Row],[EDAD]]-AVERAGE(I:I))/ _xlfn.STDEV.P(I:I)</f>
        <v>0.64185201442864925</v>
      </c>
      <c r="K2981" t="str">
        <f>IF(ABS(moras__2[[#This Row],[Z-Score de edad]])&gt;1.96, "Atípico","Normal")</f>
        <v>Normal</v>
      </c>
      <c r="L2981">
        <f>(moras__2[[#This Row],[SALARIO]]-AVERAGE(C:C)) / _xlfn.STDEV.P(C:C)</f>
        <v>-0.59664768105061594</v>
      </c>
      <c r="M2981" t="str">
        <f>IF(ABS(moras__2[[#This Row],[Z-Score de salario]])&gt;1.96, "Atípico", "Normal")</f>
        <v>Normal</v>
      </c>
      <c r="N2981" s="5">
        <f t="shared" si="138"/>
        <v>173700</v>
      </c>
      <c r="O2981" s="5">
        <f t="shared" si="139"/>
        <v>51</v>
      </c>
      <c r="P2981" s="5" t="str">
        <f t="shared" si="140"/>
        <v>ASALARIADO</v>
      </c>
      <c r="Q2981" s="5" t="e">
        <f ca="1">IF($H2981="SI", $O2981, _xludf.NA())</f>
        <v>#NAME?</v>
      </c>
      <c r="R2981" s="5">
        <f>IF($H2981="NO",$O2981, _xludf.NA())</f>
        <v>51</v>
      </c>
      <c r="S2981" s="5" t="e">
        <f ca="1">IF($H2981="SI",$N2981, _xludf.NA())</f>
        <v>#NAME?</v>
      </c>
      <c r="T2981" s="5">
        <f>IF($H2981="NO",$N2981, _xludf.NA())</f>
        <v>173700</v>
      </c>
    </row>
    <row r="2982" spans="1:20" x14ac:dyDescent="0.3">
      <c r="A2982">
        <v>2981</v>
      </c>
      <c r="B2982" t="s">
        <v>15</v>
      </c>
      <c r="C2982">
        <v>766774</v>
      </c>
      <c r="D2982" t="s">
        <v>10</v>
      </c>
      <c r="E2982" t="s">
        <v>16</v>
      </c>
      <c r="F2982" t="s">
        <v>12</v>
      </c>
      <c r="G2982" t="s">
        <v>12</v>
      </c>
      <c r="H2982" t="s">
        <v>13</v>
      </c>
      <c r="I2982">
        <v>52</v>
      </c>
      <c r="J2982">
        <f>(moras__2[[#This Row],[EDAD]]-AVERAGE(I:I))/ _xlfn.STDEV.P(I:I)</f>
        <v>0.71243440733593477</v>
      </c>
      <c r="K2982" t="str">
        <f>IF(ABS(moras__2[[#This Row],[Z-Score de edad]])&gt;1.96, "Atípico","Normal")</f>
        <v>Normal</v>
      </c>
      <c r="L2982">
        <f>(moras__2[[#This Row],[SALARIO]]-AVERAGE(C:C)) / _xlfn.STDEV.P(C:C)</f>
        <v>0.13471062151420185</v>
      </c>
      <c r="M2982" t="str">
        <f>IF(ABS(moras__2[[#This Row],[Z-Score de salario]])&gt;1.96, "Atípico", "Normal")</f>
        <v>Normal</v>
      </c>
      <c r="N2982" s="5">
        <f t="shared" si="138"/>
        <v>766774</v>
      </c>
      <c r="O2982" s="5">
        <f t="shared" si="139"/>
        <v>52</v>
      </c>
      <c r="P2982" s="5" t="str">
        <f t="shared" si="140"/>
        <v>ASALARIADO</v>
      </c>
      <c r="Q2982" s="5" t="e">
        <f ca="1">IF($H2982="SI", $O2982, _xludf.NA())</f>
        <v>#NAME?</v>
      </c>
      <c r="R2982" s="5">
        <f>IF($H2982="NO",$O2982, _xludf.NA())</f>
        <v>52</v>
      </c>
      <c r="S2982" s="5" t="e">
        <f ca="1">IF($H2982="SI",$N2982, _xludf.NA())</f>
        <v>#NAME?</v>
      </c>
      <c r="T2982" s="5">
        <f>IF($H2982="NO",$N2982, _xludf.NA())</f>
        <v>766774</v>
      </c>
    </row>
    <row r="2983" spans="1:20" x14ac:dyDescent="0.3">
      <c r="A2983">
        <v>2982</v>
      </c>
      <c r="B2983" t="s">
        <v>9</v>
      </c>
      <c r="C2983">
        <v>291514</v>
      </c>
      <c r="D2983" t="s">
        <v>17</v>
      </c>
      <c r="E2983" t="s">
        <v>16</v>
      </c>
      <c r="F2983" t="s">
        <v>12</v>
      </c>
      <c r="G2983" t="s">
        <v>13</v>
      </c>
      <c r="H2983" t="s">
        <v>13</v>
      </c>
      <c r="I2983">
        <v>51</v>
      </c>
      <c r="J2983">
        <f>(moras__2[[#This Row],[EDAD]]-AVERAGE(I:I))/ _xlfn.STDEV.P(I:I)</f>
        <v>0.64185201442864925</v>
      </c>
      <c r="K2983" t="str">
        <f>IF(ABS(moras__2[[#This Row],[Z-Score de edad]])&gt;1.96, "Atípico","Normal")</f>
        <v>Normal</v>
      </c>
      <c r="L2983">
        <f>(moras__2[[#This Row],[SALARIO]]-AVERAGE(C:C)) / _xlfn.STDEV.P(C:C)</f>
        <v>-0.4513635393442329</v>
      </c>
      <c r="M2983" t="str">
        <f>IF(ABS(moras__2[[#This Row],[Z-Score de salario]])&gt;1.96, "Atípico", "Normal")</f>
        <v>Normal</v>
      </c>
      <c r="N2983" s="5">
        <f t="shared" si="138"/>
        <v>291514</v>
      </c>
      <c r="O2983" s="5">
        <f t="shared" si="139"/>
        <v>51</v>
      </c>
      <c r="P2983" s="5" t="str">
        <f t="shared" si="140"/>
        <v>ASEGURADO VOLUNTARIO</v>
      </c>
      <c r="Q2983" s="5" t="e">
        <f ca="1">IF($H2983="SI", $O2983, _xludf.NA())</f>
        <v>#NAME?</v>
      </c>
      <c r="R2983" s="5">
        <f>IF($H2983="NO",$O2983, _xludf.NA())</f>
        <v>51</v>
      </c>
      <c r="S2983" s="5" t="e">
        <f ca="1">IF($H2983="SI",$N2983, _xludf.NA())</f>
        <v>#NAME?</v>
      </c>
      <c r="T2983" s="5">
        <f>IF($H2983="NO",$N2983, _xludf.NA())</f>
        <v>291514</v>
      </c>
    </row>
    <row r="2984" spans="1:20" x14ac:dyDescent="0.3">
      <c r="A2984">
        <v>2983</v>
      </c>
      <c r="B2984" t="s">
        <v>9</v>
      </c>
      <c r="C2984">
        <v>490122</v>
      </c>
      <c r="D2984" t="s">
        <v>18</v>
      </c>
      <c r="E2984" t="s">
        <v>16</v>
      </c>
      <c r="F2984" t="s">
        <v>12</v>
      </c>
      <c r="G2984" t="s">
        <v>13</v>
      </c>
      <c r="H2984" t="s">
        <v>13</v>
      </c>
      <c r="I2984">
        <v>63</v>
      </c>
      <c r="J2984">
        <f>(moras__2[[#This Row],[EDAD]]-AVERAGE(I:I))/ _xlfn.STDEV.P(I:I)</f>
        <v>1.4888407293160755</v>
      </c>
      <c r="K2984" t="str">
        <f>IF(ABS(moras__2[[#This Row],[Z-Score de edad]])&gt;1.96, "Atípico","Normal")</f>
        <v>Normal</v>
      </c>
      <c r="L2984">
        <f>(moras__2[[#This Row],[SALARIO]]-AVERAGE(C:C)) / _xlfn.STDEV.P(C:C)</f>
        <v>-0.20644703692498445</v>
      </c>
      <c r="M2984" t="str">
        <f>IF(ABS(moras__2[[#This Row],[Z-Score de salario]])&gt;1.96, "Atípico", "Normal")</f>
        <v>Normal</v>
      </c>
      <c r="N2984" s="5">
        <f t="shared" si="138"/>
        <v>490122</v>
      </c>
      <c r="O2984" s="5">
        <f t="shared" si="139"/>
        <v>63</v>
      </c>
      <c r="P2984" s="5" t="str">
        <f t="shared" si="140"/>
        <v>TRABAJADOR INDEPENDIENTE</v>
      </c>
      <c r="Q2984" s="5" t="e">
        <f ca="1">IF($H2984="SI", $O2984, _xludf.NA())</f>
        <v>#NAME?</v>
      </c>
      <c r="R2984" s="5">
        <f>IF($H2984="NO",$O2984, _xludf.NA())</f>
        <v>63</v>
      </c>
      <c r="S2984" s="5" t="e">
        <f ca="1">IF($H2984="SI",$N2984, _xludf.NA())</f>
        <v>#NAME?</v>
      </c>
      <c r="T2984" s="5">
        <f>IF($H2984="NO",$N2984, _xludf.NA())</f>
        <v>490122</v>
      </c>
    </row>
    <row r="2985" spans="1:20" x14ac:dyDescent="0.3">
      <c r="A2985">
        <v>2984</v>
      </c>
      <c r="B2985" t="s">
        <v>15</v>
      </c>
      <c r="C2985">
        <v>299647</v>
      </c>
      <c r="D2985" t="s">
        <v>17</v>
      </c>
      <c r="E2985" t="s">
        <v>16</v>
      </c>
      <c r="F2985" t="s">
        <v>12</v>
      </c>
      <c r="G2985" t="s">
        <v>12</v>
      </c>
      <c r="H2985" t="s">
        <v>13</v>
      </c>
      <c r="I2985">
        <v>69</v>
      </c>
      <c r="J2985">
        <f>(moras__2[[#This Row],[EDAD]]-AVERAGE(I:I))/ _xlfn.STDEV.P(I:I)</f>
        <v>1.9123350867597886</v>
      </c>
      <c r="K2985" t="str">
        <f>IF(ABS(moras__2[[#This Row],[Z-Score de edad]])&gt;1.96, "Atípico","Normal")</f>
        <v>Normal</v>
      </c>
      <c r="L2985">
        <f>(moras__2[[#This Row],[SALARIO]]-AVERAGE(C:C)) / _xlfn.STDEV.P(C:C)</f>
        <v>-0.44133420561056785</v>
      </c>
      <c r="M2985" t="str">
        <f>IF(ABS(moras__2[[#This Row],[Z-Score de salario]])&gt;1.96, "Atípico", "Normal")</f>
        <v>Normal</v>
      </c>
      <c r="N2985" s="5">
        <f t="shared" si="138"/>
        <v>299647</v>
      </c>
      <c r="O2985" s="5">
        <f t="shared" si="139"/>
        <v>69</v>
      </c>
      <c r="P2985" s="5" t="str">
        <f t="shared" si="140"/>
        <v>ASEGURADO VOLUNTARIO</v>
      </c>
      <c r="Q2985" s="5" t="e">
        <f ca="1">IF($H2985="SI", $O2985, _xludf.NA())</f>
        <v>#NAME?</v>
      </c>
      <c r="R2985" s="5">
        <f>IF($H2985="NO",$O2985, _xludf.NA())</f>
        <v>69</v>
      </c>
      <c r="S2985" s="5" t="e">
        <f ca="1">IF($H2985="SI",$N2985, _xludf.NA())</f>
        <v>#NAME?</v>
      </c>
      <c r="T2985" s="5">
        <f>IF($H2985="NO",$N2985, _xludf.NA())</f>
        <v>299647</v>
      </c>
    </row>
    <row r="2986" spans="1:20" x14ac:dyDescent="0.3">
      <c r="A2986">
        <v>2985</v>
      </c>
      <c r="B2986" t="s">
        <v>9</v>
      </c>
      <c r="C2986">
        <v>297046</v>
      </c>
      <c r="D2986" t="s">
        <v>18</v>
      </c>
      <c r="E2986" t="s">
        <v>16</v>
      </c>
      <c r="F2986" t="s">
        <v>13</v>
      </c>
      <c r="G2986" t="s">
        <v>13</v>
      </c>
      <c r="H2986" t="s">
        <v>12</v>
      </c>
      <c r="I2986">
        <v>55</v>
      </c>
      <c r="J2986">
        <f>(moras__2[[#This Row],[EDAD]]-AVERAGE(I:I))/ _xlfn.STDEV.P(I:I)</f>
        <v>0.92418158605779133</v>
      </c>
      <c r="K2986" t="str">
        <f>IF(ABS(moras__2[[#This Row],[Z-Score de edad]])&gt;1.96, "Atípico","Normal")</f>
        <v>Normal</v>
      </c>
      <c r="L2986">
        <f>(moras__2[[#This Row],[SALARIO]]-AVERAGE(C:C)) / _xlfn.STDEV.P(C:C)</f>
        <v>-0.44454166866740574</v>
      </c>
      <c r="M2986" t="str">
        <f>IF(ABS(moras__2[[#This Row],[Z-Score de salario]])&gt;1.96, "Atípico", "Normal")</f>
        <v>Normal</v>
      </c>
      <c r="N2986" s="5">
        <f t="shared" si="138"/>
        <v>297046</v>
      </c>
      <c r="O2986" s="5">
        <f t="shared" si="139"/>
        <v>55</v>
      </c>
      <c r="P2986" s="5" t="str">
        <f t="shared" si="140"/>
        <v>TRABAJADOR INDEPENDIENTE</v>
      </c>
      <c r="Q2986" s="5">
        <f>IF($H2986="SI", $O2986, _xludf.NA())</f>
        <v>55</v>
      </c>
      <c r="R2986" s="5" t="e">
        <f ca="1">IF($H2986="NO",$O2986, _xludf.NA())</f>
        <v>#NAME?</v>
      </c>
      <c r="S2986" s="5">
        <f>IF($H2986="SI",$N2986, _xludf.NA())</f>
        <v>297046</v>
      </c>
      <c r="T2986" s="5" t="e">
        <f ca="1">IF($H2986="NO",$N2986, _xludf.NA())</f>
        <v>#NAME?</v>
      </c>
    </row>
    <row r="2987" spans="1:20" x14ac:dyDescent="0.3">
      <c r="A2987">
        <v>2986</v>
      </c>
      <c r="B2987" t="s">
        <v>15</v>
      </c>
      <c r="C2987">
        <v>300018</v>
      </c>
      <c r="D2987" t="s">
        <v>17</v>
      </c>
      <c r="E2987" t="s">
        <v>16</v>
      </c>
      <c r="F2987" t="s">
        <v>12</v>
      </c>
      <c r="G2987" t="s">
        <v>13</v>
      </c>
      <c r="H2987" t="s">
        <v>13</v>
      </c>
      <c r="I2987">
        <v>53</v>
      </c>
      <c r="J2987">
        <f>(moras__2[[#This Row],[EDAD]]-AVERAGE(I:I))/ _xlfn.STDEV.P(I:I)</f>
        <v>0.78301680024322029</v>
      </c>
      <c r="K2987" t="str">
        <f>IF(ABS(moras__2[[#This Row],[Z-Score de edad]])&gt;1.96, "Atípico","Normal")</f>
        <v>Normal</v>
      </c>
      <c r="L2987">
        <f>(moras__2[[#This Row],[SALARIO]]-AVERAGE(C:C)) / _xlfn.STDEV.P(C:C)</f>
        <v>-0.44087670126835837</v>
      </c>
      <c r="M2987" t="str">
        <f>IF(ABS(moras__2[[#This Row],[Z-Score de salario]])&gt;1.96, "Atípico", "Normal")</f>
        <v>Normal</v>
      </c>
      <c r="N2987" s="5">
        <f t="shared" si="138"/>
        <v>300018</v>
      </c>
      <c r="O2987" s="5">
        <f t="shared" si="139"/>
        <v>53</v>
      </c>
      <c r="P2987" s="5" t="str">
        <f t="shared" si="140"/>
        <v>ASEGURADO VOLUNTARIO</v>
      </c>
      <c r="Q2987" s="5" t="e">
        <f ca="1">IF($H2987="SI", $O2987, _xludf.NA())</f>
        <v>#NAME?</v>
      </c>
      <c r="R2987" s="5">
        <f>IF($H2987="NO",$O2987, _xludf.NA())</f>
        <v>53</v>
      </c>
      <c r="S2987" s="5" t="e">
        <f ca="1">IF($H2987="SI",$N2987, _xludf.NA())</f>
        <v>#NAME?</v>
      </c>
      <c r="T2987" s="5">
        <f>IF($H2987="NO",$N2987, _xludf.NA())</f>
        <v>300018</v>
      </c>
    </row>
    <row r="2988" spans="1:20" x14ac:dyDescent="0.3">
      <c r="A2988">
        <v>2987</v>
      </c>
      <c r="B2988" t="s">
        <v>9</v>
      </c>
      <c r="C2988">
        <v>321550</v>
      </c>
      <c r="D2988" t="s">
        <v>18</v>
      </c>
      <c r="E2988" t="s">
        <v>16</v>
      </c>
      <c r="F2988" t="s">
        <v>12</v>
      </c>
      <c r="G2988" t="s">
        <v>13</v>
      </c>
      <c r="H2988" t="s">
        <v>12</v>
      </c>
      <c r="I2988">
        <v>51</v>
      </c>
      <c r="J2988">
        <f>(moras__2[[#This Row],[EDAD]]-AVERAGE(I:I))/ _xlfn.STDEV.P(I:I)</f>
        <v>0.64185201442864925</v>
      </c>
      <c r="K2988" t="str">
        <f>IF(ABS(moras__2[[#This Row],[Z-Score de edad]])&gt;1.96, "Atípico","Normal")</f>
        <v>Normal</v>
      </c>
      <c r="L2988">
        <f>(moras__2[[#This Row],[SALARIO]]-AVERAGE(C:C)) / _xlfn.STDEV.P(C:C)</f>
        <v>-0.41432418510540792</v>
      </c>
      <c r="M2988" t="str">
        <f>IF(ABS(moras__2[[#This Row],[Z-Score de salario]])&gt;1.96, "Atípico", "Normal")</f>
        <v>Normal</v>
      </c>
      <c r="N2988" s="5">
        <f t="shared" si="138"/>
        <v>321550</v>
      </c>
      <c r="O2988" s="5">
        <f t="shared" si="139"/>
        <v>51</v>
      </c>
      <c r="P2988" s="5" t="str">
        <f t="shared" si="140"/>
        <v>TRABAJADOR INDEPENDIENTE</v>
      </c>
      <c r="Q2988" s="5">
        <f>IF($H2988="SI", $O2988, _xludf.NA())</f>
        <v>51</v>
      </c>
      <c r="R2988" s="5" t="e">
        <f ca="1">IF($H2988="NO",$O2988, _xludf.NA())</f>
        <v>#NAME?</v>
      </c>
      <c r="S2988" s="5">
        <f>IF($H2988="SI",$N2988, _xludf.NA())</f>
        <v>321550</v>
      </c>
      <c r="T2988" s="5" t="e">
        <f ca="1">IF($H2988="NO",$N2988, _xludf.NA())</f>
        <v>#NAME?</v>
      </c>
    </row>
    <row r="2989" spans="1:20" x14ac:dyDescent="0.3">
      <c r="A2989">
        <v>2988</v>
      </c>
      <c r="B2989" t="s">
        <v>9</v>
      </c>
      <c r="C2989">
        <v>422424</v>
      </c>
      <c r="D2989" t="s">
        <v>10</v>
      </c>
      <c r="E2989" t="s">
        <v>16</v>
      </c>
      <c r="F2989" t="s">
        <v>12</v>
      </c>
      <c r="G2989" t="s">
        <v>13</v>
      </c>
      <c r="H2989" t="s">
        <v>13</v>
      </c>
      <c r="I2989">
        <v>27</v>
      </c>
      <c r="J2989">
        <f>(moras__2[[#This Row],[EDAD]]-AVERAGE(I:I))/ _xlfn.STDEV.P(I:I)</f>
        <v>-1.052125415346203</v>
      </c>
      <c r="K2989" t="str">
        <f>IF(ABS(moras__2[[#This Row],[Z-Score de edad]])&gt;1.96, "Atípico","Normal")</f>
        <v>Normal</v>
      </c>
      <c r="L2989">
        <f>(moras__2[[#This Row],[SALARIO]]-AVERAGE(C:C)) / _xlfn.STDEV.P(C:C)</f>
        <v>-0.28992986430745787</v>
      </c>
      <c r="M2989" t="str">
        <f>IF(ABS(moras__2[[#This Row],[Z-Score de salario]])&gt;1.96, "Atípico", "Normal")</f>
        <v>Normal</v>
      </c>
      <c r="N2989" s="5">
        <f t="shared" si="138"/>
        <v>422424</v>
      </c>
      <c r="O2989" s="5">
        <f t="shared" si="139"/>
        <v>27</v>
      </c>
      <c r="P2989" s="5" t="str">
        <f t="shared" si="140"/>
        <v>ASALARIADO</v>
      </c>
      <c r="Q2989" s="5" t="e">
        <f ca="1">IF($H2989="SI", $O2989, _xludf.NA())</f>
        <v>#NAME?</v>
      </c>
      <c r="R2989" s="5">
        <f>IF($H2989="NO",$O2989, _xludf.NA())</f>
        <v>27</v>
      </c>
      <c r="S2989" s="5" t="e">
        <f ca="1">IF($H2989="SI",$N2989, _xludf.NA())</f>
        <v>#NAME?</v>
      </c>
      <c r="T2989" s="5">
        <f>IF($H2989="NO",$N2989, _xludf.NA())</f>
        <v>422424</v>
      </c>
    </row>
    <row r="2990" spans="1:20" x14ac:dyDescent="0.3">
      <c r="A2990">
        <v>2989</v>
      </c>
      <c r="B2990" t="s">
        <v>15</v>
      </c>
      <c r="C2990">
        <v>351531.84</v>
      </c>
      <c r="D2990" t="s">
        <v>10</v>
      </c>
      <c r="E2990" t="s">
        <v>16</v>
      </c>
      <c r="F2990" t="s">
        <v>12</v>
      </c>
      <c r="G2990" t="s">
        <v>13</v>
      </c>
      <c r="H2990" t="s">
        <v>13</v>
      </c>
      <c r="I2990">
        <v>38</v>
      </c>
      <c r="J2990">
        <f>(moras__2[[#This Row],[EDAD]]-AVERAGE(I:I))/ _xlfn.STDEV.P(I:I)</f>
        <v>-0.27571909336606237</v>
      </c>
      <c r="K2990" t="str">
        <f>IF(ABS(moras__2[[#This Row],[Z-Score de edad]])&gt;1.96, "Atípico","Normal")</f>
        <v>Normal</v>
      </c>
      <c r="L2990">
        <f>(moras__2[[#This Row],[SALARIO]]-AVERAGE(C:C)) / _xlfn.STDEV.P(C:C)</f>
        <v>-0.37735161910155346</v>
      </c>
      <c r="M2990" t="str">
        <f>IF(ABS(moras__2[[#This Row],[Z-Score de salario]])&gt;1.96, "Atípico", "Normal")</f>
        <v>Normal</v>
      </c>
      <c r="N2990" s="5">
        <f t="shared" si="138"/>
        <v>351531.84</v>
      </c>
      <c r="O2990" s="5">
        <f t="shared" si="139"/>
        <v>38</v>
      </c>
      <c r="P2990" s="5" t="str">
        <f t="shared" si="140"/>
        <v>ASALARIADO</v>
      </c>
      <c r="Q2990" s="5" t="e">
        <f ca="1">IF($H2990="SI", $O2990, _xludf.NA())</f>
        <v>#NAME?</v>
      </c>
      <c r="R2990" s="5">
        <f>IF($H2990="NO",$O2990, _xludf.NA())</f>
        <v>38</v>
      </c>
      <c r="S2990" s="5" t="e">
        <f ca="1">IF($H2990="SI",$N2990, _xludf.NA())</f>
        <v>#NAME?</v>
      </c>
      <c r="T2990" s="5">
        <f>IF($H2990="NO",$N2990, _xludf.NA())</f>
        <v>351531.84</v>
      </c>
    </row>
    <row r="2991" spans="1:20" x14ac:dyDescent="0.3">
      <c r="A2991">
        <v>2990</v>
      </c>
      <c r="B2991" t="s">
        <v>9</v>
      </c>
      <c r="C2991">
        <v>356000</v>
      </c>
      <c r="D2991" t="s">
        <v>10</v>
      </c>
      <c r="E2991" t="s">
        <v>16</v>
      </c>
      <c r="F2991" t="s">
        <v>12</v>
      </c>
      <c r="G2991" t="s">
        <v>13</v>
      </c>
      <c r="H2991" t="s">
        <v>13</v>
      </c>
      <c r="I2991">
        <v>57</v>
      </c>
      <c r="J2991">
        <f>(moras__2[[#This Row],[EDAD]]-AVERAGE(I:I))/ _xlfn.STDEV.P(I:I)</f>
        <v>1.0653463718723624</v>
      </c>
      <c r="K2991" t="str">
        <f>IF(ABS(moras__2[[#This Row],[Z-Score de edad]])&gt;1.96, "Atípico","Normal")</f>
        <v>Normal</v>
      </c>
      <c r="L2991">
        <f>(moras__2[[#This Row],[SALARIO]]-AVERAGE(C:C)) / _xlfn.STDEV.P(C:C)</f>
        <v>-0.37184163904309875</v>
      </c>
      <c r="M2991" t="str">
        <f>IF(ABS(moras__2[[#This Row],[Z-Score de salario]])&gt;1.96, "Atípico", "Normal")</f>
        <v>Normal</v>
      </c>
      <c r="N2991" s="5">
        <f t="shared" si="138"/>
        <v>356000</v>
      </c>
      <c r="O2991" s="5">
        <f t="shared" si="139"/>
        <v>57</v>
      </c>
      <c r="P2991" s="5" t="str">
        <f t="shared" si="140"/>
        <v>ASALARIADO</v>
      </c>
      <c r="Q2991" s="5" t="e">
        <f ca="1">IF($H2991="SI", $O2991, _xludf.NA())</f>
        <v>#NAME?</v>
      </c>
      <c r="R2991" s="5">
        <f>IF($H2991="NO",$O2991, _xludf.NA())</f>
        <v>57</v>
      </c>
      <c r="S2991" s="5" t="e">
        <f ca="1">IF($H2991="SI",$N2991, _xludf.NA())</f>
        <v>#NAME?</v>
      </c>
      <c r="T2991" s="5">
        <f>IF($H2991="NO",$N2991, _xludf.NA())</f>
        <v>356000</v>
      </c>
    </row>
    <row r="2992" spans="1:20" x14ac:dyDescent="0.3">
      <c r="A2992">
        <v>2991</v>
      </c>
      <c r="B2992" t="s">
        <v>15</v>
      </c>
      <c r="C2992">
        <v>278031</v>
      </c>
      <c r="D2992" t="s">
        <v>17</v>
      </c>
      <c r="E2992" t="s">
        <v>16</v>
      </c>
      <c r="F2992" t="s">
        <v>12</v>
      </c>
      <c r="G2992" t="s">
        <v>13</v>
      </c>
      <c r="H2992" t="s">
        <v>13</v>
      </c>
      <c r="I2992">
        <v>39</v>
      </c>
      <c r="J2992">
        <f>(moras__2[[#This Row],[EDAD]]-AVERAGE(I:I))/ _xlfn.STDEV.P(I:I)</f>
        <v>-0.20513670045877688</v>
      </c>
      <c r="K2992" t="str">
        <f>IF(ABS(moras__2[[#This Row],[Z-Score de edad]])&gt;1.96, "Atípico","Normal")</f>
        <v>Normal</v>
      </c>
      <c r="L2992">
        <f>(moras__2[[#This Row],[SALARIO]]-AVERAGE(C:C)) / _xlfn.STDEV.P(C:C)</f>
        <v>-0.46799030766232042</v>
      </c>
      <c r="M2992" t="str">
        <f>IF(ABS(moras__2[[#This Row],[Z-Score de salario]])&gt;1.96, "Atípico", "Normal")</f>
        <v>Normal</v>
      </c>
      <c r="N2992" s="5">
        <f t="shared" si="138"/>
        <v>278031</v>
      </c>
      <c r="O2992" s="5">
        <f t="shared" si="139"/>
        <v>39</v>
      </c>
      <c r="P2992" s="5" t="str">
        <f t="shared" si="140"/>
        <v>ASEGURADO VOLUNTARIO</v>
      </c>
      <c r="Q2992" s="5" t="e">
        <f ca="1">IF($H2992="SI", $O2992, _xludf.NA())</f>
        <v>#NAME?</v>
      </c>
      <c r="R2992" s="5">
        <f>IF($H2992="NO",$O2992, _xludf.NA())</f>
        <v>39</v>
      </c>
      <c r="S2992" s="5" t="e">
        <f ca="1">IF($H2992="SI",$N2992, _xludf.NA())</f>
        <v>#NAME?</v>
      </c>
      <c r="T2992" s="5">
        <f>IF($H2992="NO",$N2992, _xludf.NA())</f>
        <v>278031</v>
      </c>
    </row>
    <row r="2993" spans="1:20" x14ac:dyDescent="0.3">
      <c r="A2993">
        <v>2992</v>
      </c>
      <c r="B2993" t="s">
        <v>9</v>
      </c>
      <c r="C2993">
        <v>2247500</v>
      </c>
      <c r="D2993" t="s">
        <v>10</v>
      </c>
      <c r="E2993" t="s">
        <v>16</v>
      </c>
      <c r="F2993" t="s">
        <v>12</v>
      </c>
      <c r="G2993" t="s">
        <v>13</v>
      </c>
      <c r="H2993" t="s">
        <v>13</v>
      </c>
      <c r="I2993">
        <v>45</v>
      </c>
      <c r="J2993">
        <f>(moras__2[[#This Row],[EDAD]]-AVERAGE(I:I))/ _xlfn.STDEV.P(I:I)</f>
        <v>0.2183576569849362</v>
      </c>
      <c r="K2993" t="str">
        <f>IF(ABS(moras__2[[#This Row],[Z-Score de edad]])&gt;1.96, "Atípico","Normal")</f>
        <v>Normal</v>
      </c>
      <c r="L2993">
        <f>(moras__2[[#This Row],[SALARIO]]-AVERAGE(C:C)) / _xlfn.STDEV.P(C:C)</f>
        <v>1.9606906070195393</v>
      </c>
      <c r="M2993" t="str">
        <f>IF(ABS(moras__2[[#This Row],[Z-Score de salario]])&gt;1.96, "Atípico", "Normal")</f>
        <v>Atípico</v>
      </c>
      <c r="N2993" s="5">
        <f t="shared" si="138"/>
        <v>2247500</v>
      </c>
      <c r="O2993" s="5">
        <f t="shared" si="139"/>
        <v>45</v>
      </c>
      <c r="P2993" s="5" t="str">
        <f t="shared" si="140"/>
        <v>ASALARIADO</v>
      </c>
      <c r="Q2993" s="5" t="e">
        <f ca="1">IF($H2993="SI", $O2993, _xludf.NA())</f>
        <v>#NAME?</v>
      </c>
      <c r="R2993" s="5">
        <f>IF($H2993="NO",$O2993, _xludf.NA())</f>
        <v>45</v>
      </c>
      <c r="S2993" s="5" t="e">
        <f ca="1">IF($H2993="SI",$N2993, _xludf.NA())</f>
        <v>#NAME?</v>
      </c>
      <c r="T2993" s="5">
        <f>IF($H2993="NO",$N2993, _xludf.NA())</f>
        <v>2247500</v>
      </c>
    </row>
    <row r="2994" spans="1:20" x14ac:dyDescent="0.3">
      <c r="A2994">
        <v>2993</v>
      </c>
      <c r="B2994" t="s">
        <v>9</v>
      </c>
      <c r="C2994">
        <v>340000</v>
      </c>
      <c r="D2994" t="s">
        <v>10</v>
      </c>
      <c r="E2994" t="s">
        <v>16</v>
      </c>
      <c r="F2994" t="s">
        <v>12</v>
      </c>
      <c r="G2994" t="s">
        <v>13</v>
      </c>
      <c r="H2994" t="s">
        <v>13</v>
      </c>
      <c r="I2994">
        <v>34</v>
      </c>
      <c r="J2994">
        <f>(moras__2[[#This Row],[EDAD]]-AVERAGE(I:I))/ _xlfn.STDEV.P(I:I)</f>
        <v>-0.55804866499520445</v>
      </c>
      <c r="K2994" t="str">
        <f>IF(ABS(moras__2[[#This Row],[Z-Score de edad]])&gt;1.96, "Atípico","Normal")</f>
        <v>Normal</v>
      </c>
      <c r="L2994">
        <f>(moras__2[[#This Row],[SALARIO]]-AVERAGE(C:C)) / _xlfn.STDEV.P(C:C)</f>
        <v>-0.39157228452922199</v>
      </c>
      <c r="M2994" t="str">
        <f>IF(ABS(moras__2[[#This Row],[Z-Score de salario]])&gt;1.96, "Atípico", "Normal")</f>
        <v>Normal</v>
      </c>
      <c r="N2994" s="5">
        <f t="shared" si="138"/>
        <v>340000</v>
      </c>
      <c r="O2994" s="5">
        <f t="shared" si="139"/>
        <v>34</v>
      </c>
      <c r="P2994" s="5" t="str">
        <f t="shared" si="140"/>
        <v>ASALARIADO</v>
      </c>
      <c r="Q2994" s="5" t="e">
        <f ca="1">IF($H2994="SI", $O2994, _xludf.NA())</f>
        <v>#NAME?</v>
      </c>
      <c r="R2994" s="5">
        <f>IF($H2994="NO",$O2994, _xludf.NA())</f>
        <v>34</v>
      </c>
      <c r="S2994" s="5" t="e">
        <f ca="1">IF($H2994="SI",$N2994, _xludf.NA())</f>
        <v>#NAME?</v>
      </c>
      <c r="T2994" s="5">
        <f>IF($H2994="NO",$N2994, _xludf.NA())</f>
        <v>340000</v>
      </c>
    </row>
    <row r="2995" spans="1:20" x14ac:dyDescent="0.3">
      <c r="A2995">
        <v>2994</v>
      </c>
      <c r="B2995" t="s">
        <v>9</v>
      </c>
      <c r="C2995">
        <v>50000</v>
      </c>
      <c r="D2995" t="s">
        <v>10</v>
      </c>
      <c r="E2995" t="s">
        <v>16</v>
      </c>
      <c r="F2995" t="s">
        <v>12</v>
      </c>
      <c r="G2995" t="s">
        <v>12</v>
      </c>
      <c r="H2995" t="s">
        <v>12</v>
      </c>
      <c r="I2995">
        <v>53</v>
      </c>
      <c r="J2995">
        <f>(moras__2[[#This Row],[EDAD]]-AVERAGE(I:I))/ _xlfn.STDEV.P(I:I)</f>
        <v>0.78301680024322029</v>
      </c>
      <c r="K2995" t="str">
        <f>IF(ABS(moras__2[[#This Row],[Z-Score de edad]])&gt;1.96, "Atípico","Normal")</f>
        <v>Normal</v>
      </c>
      <c r="L2995">
        <f>(moras__2[[#This Row],[SALARIO]]-AVERAGE(C:C)) / _xlfn.STDEV.P(C:C)</f>
        <v>-0.74919023396520668</v>
      </c>
      <c r="M2995" t="str">
        <f>IF(ABS(moras__2[[#This Row],[Z-Score de salario]])&gt;1.96, "Atípico", "Normal")</f>
        <v>Normal</v>
      </c>
      <c r="N2995" s="5">
        <f t="shared" si="138"/>
        <v>50000</v>
      </c>
      <c r="O2995" s="5">
        <f t="shared" si="139"/>
        <v>53</v>
      </c>
      <c r="P2995" s="5" t="str">
        <f t="shared" si="140"/>
        <v>ASALARIADO</v>
      </c>
      <c r="Q2995" s="5">
        <f>IF($H2995="SI", $O2995, _xludf.NA())</f>
        <v>53</v>
      </c>
      <c r="R2995" s="5" t="e">
        <f ca="1">IF($H2995="NO",$O2995, _xludf.NA())</f>
        <v>#NAME?</v>
      </c>
      <c r="S2995" s="5">
        <f>IF($H2995="SI",$N2995, _xludf.NA())</f>
        <v>50000</v>
      </c>
      <c r="T2995" s="5" t="e">
        <f ca="1">IF($H2995="NO",$N2995, _xludf.NA())</f>
        <v>#NAME?</v>
      </c>
    </row>
    <row r="2996" spans="1:20" x14ac:dyDescent="0.3">
      <c r="A2996">
        <v>2995</v>
      </c>
      <c r="B2996" t="s">
        <v>9</v>
      </c>
      <c r="C2996">
        <v>389718</v>
      </c>
      <c r="D2996" t="s">
        <v>10</v>
      </c>
      <c r="E2996" t="s">
        <v>16</v>
      </c>
      <c r="F2996" t="s">
        <v>12</v>
      </c>
      <c r="G2996" t="s">
        <v>13</v>
      </c>
      <c r="H2996" t="s">
        <v>13</v>
      </c>
      <c r="I2996">
        <v>41</v>
      </c>
      <c r="J2996">
        <f>(moras__2[[#This Row],[EDAD]]-AVERAGE(I:I))/ _xlfn.STDEV.P(I:I)</f>
        <v>-6.397191464420586E-2</v>
      </c>
      <c r="K2996" t="str">
        <f>IF(ABS(moras__2[[#This Row],[Z-Score de edad]])&gt;1.96, "Atípico","Normal")</f>
        <v>Normal</v>
      </c>
      <c r="L2996">
        <f>(moras__2[[#This Row],[SALARIO]]-AVERAGE(C:C)) / _xlfn.STDEV.P(C:C)</f>
        <v>-0.33026177001177964</v>
      </c>
      <c r="M2996" t="str">
        <f>IF(ABS(moras__2[[#This Row],[Z-Score de salario]])&gt;1.96, "Atípico", "Normal")</f>
        <v>Normal</v>
      </c>
      <c r="N2996" s="5">
        <f t="shared" si="138"/>
        <v>389718</v>
      </c>
      <c r="O2996" s="5">
        <f t="shared" si="139"/>
        <v>41</v>
      </c>
      <c r="P2996" s="5" t="str">
        <f t="shared" si="140"/>
        <v>ASALARIADO</v>
      </c>
      <c r="Q2996" s="5" t="e">
        <f ca="1">IF($H2996="SI", $O2996, _xludf.NA())</f>
        <v>#NAME?</v>
      </c>
      <c r="R2996" s="5">
        <f>IF($H2996="NO",$O2996, _xludf.NA())</f>
        <v>41</v>
      </c>
      <c r="S2996" s="5" t="e">
        <f ca="1">IF($H2996="SI",$N2996, _xludf.NA())</f>
        <v>#NAME?</v>
      </c>
      <c r="T2996" s="5">
        <f>IF($H2996="NO",$N2996, _xludf.NA())</f>
        <v>389718</v>
      </c>
    </row>
    <row r="2997" spans="1:20" x14ac:dyDescent="0.3">
      <c r="A2997">
        <v>2996</v>
      </c>
      <c r="B2997" t="s">
        <v>15</v>
      </c>
      <c r="C2997">
        <v>2032262.93</v>
      </c>
      <c r="D2997" t="s">
        <v>10</v>
      </c>
      <c r="E2997" t="s">
        <v>16</v>
      </c>
      <c r="F2997" t="s">
        <v>12</v>
      </c>
      <c r="G2997" t="s">
        <v>13</v>
      </c>
      <c r="H2997" t="s">
        <v>13</v>
      </c>
      <c r="I2997">
        <v>54</v>
      </c>
      <c r="J2997">
        <f>(moras__2[[#This Row],[EDAD]]-AVERAGE(I:I))/ _xlfn.STDEV.P(I:I)</f>
        <v>0.85359919315050581</v>
      </c>
      <c r="K2997" t="str">
        <f>IF(ABS(moras__2[[#This Row],[Z-Score de edad]])&gt;1.96, "Atípico","Normal")</f>
        <v>Normal</v>
      </c>
      <c r="L2997">
        <f>(moras__2[[#This Row],[SALARIO]]-AVERAGE(C:C)) / _xlfn.STDEV.P(C:C)</f>
        <v>1.6952677117919202</v>
      </c>
      <c r="M2997" t="str">
        <f>IF(ABS(moras__2[[#This Row],[Z-Score de salario]])&gt;1.96, "Atípico", "Normal")</f>
        <v>Normal</v>
      </c>
      <c r="N2997" s="5">
        <f t="shared" si="138"/>
        <v>2032262.93</v>
      </c>
      <c r="O2997" s="5">
        <f t="shared" si="139"/>
        <v>54</v>
      </c>
      <c r="P2997" s="5" t="str">
        <f t="shared" si="140"/>
        <v>ASALARIADO</v>
      </c>
      <c r="Q2997" s="5" t="e">
        <f ca="1">IF($H2997="SI", $O2997, _xludf.NA())</f>
        <v>#NAME?</v>
      </c>
      <c r="R2997" s="5">
        <f>IF($H2997="NO",$O2997, _xludf.NA())</f>
        <v>54</v>
      </c>
      <c r="S2997" s="5" t="e">
        <f ca="1">IF($H2997="SI",$N2997, _xludf.NA())</f>
        <v>#NAME?</v>
      </c>
      <c r="T2997" s="5">
        <f>IF($H2997="NO",$N2997, _xludf.NA())</f>
        <v>2032262.93</v>
      </c>
    </row>
    <row r="2998" spans="1:20" x14ac:dyDescent="0.3">
      <c r="A2998">
        <v>2997</v>
      </c>
      <c r="B2998" t="s">
        <v>15</v>
      </c>
      <c r="C2998">
        <v>89567</v>
      </c>
      <c r="D2998" t="s">
        <v>10</v>
      </c>
      <c r="E2998" t="s">
        <v>11</v>
      </c>
      <c r="F2998" t="s">
        <v>12</v>
      </c>
      <c r="G2998" t="s">
        <v>13</v>
      </c>
      <c r="H2998" t="s">
        <v>13</v>
      </c>
      <c r="I2998">
        <v>34</v>
      </c>
      <c r="J2998">
        <f>(moras__2[[#This Row],[EDAD]]-AVERAGE(I:I))/ _xlfn.STDEV.P(I:I)</f>
        <v>-0.55804866499520445</v>
      </c>
      <c r="K2998" t="str">
        <f>IF(ABS(moras__2[[#This Row],[Z-Score de edad]])&gt;1.96, "Atípico","Normal")</f>
        <v>Normal</v>
      </c>
      <c r="L2998">
        <f>(moras__2[[#This Row],[SALARIO]]-AVERAGE(C:C)) / _xlfn.STDEV.P(C:C)</f>
        <v>-0.70039758084336667</v>
      </c>
      <c r="M2998" t="str">
        <f>IF(ABS(moras__2[[#This Row],[Z-Score de salario]])&gt;1.96, "Atípico", "Normal")</f>
        <v>Normal</v>
      </c>
      <c r="N2998" s="5">
        <f t="shared" si="138"/>
        <v>89567</v>
      </c>
      <c r="O2998" s="5">
        <f t="shared" si="139"/>
        <v>34</v>
      </c>
      <c r="P2998" s="5" t="str">
        <f t="shared" si="140"/>
        <v>ASALARIADO</v>
      </c>
      <c r="Q2998" s="5" t="e">
        <f ca="1">IF($H2998="SI", $O2998, _xludf.NA())</f>
        <v>#NAME?</v>
      </c>
      <c r="R2998" s="5">
        <f>IF($H2998="NO",$O2998, _xludf.NA())</f>
        <v>34</v>
      </c>
      <c r="S2998" s="5" t="e">
        <f ca="1">IF($H2998="SI",$N2998, _xludf.NA())</f>
        <v>#NAME?</v>
      </c>
      <c r="T2998" s="5">
        <f>IF($H2998="NO",$N2998, _xludf.NA())</f>
        <v>89567</v>
      </c>
    </row>
    <row r="2999" spans="1:20" x14ac:dyDescent="0.3">
      <c r="A2999">
        <v>2998</v>
      </c>
      <c r="B2999" t="s">
        <v>9</v>
      </c>
      <c r="C2999">
        <v>316965</v>
      </c>
      <c r="D2999" t="s">
        <v>10</v>
      </c>
      <c r="E2999" t="s">
        <v>16</v>
      </c>
      <c r="F2999" t="s">
        <v>12</v>
      </c>
      <c r="G2999" t="s">
        <v>13</v>
      </c>
      <c r="H2999" t="s">
        <v>13</v>
      </c>
      <c r="I2999">
        <v>25</v>
      </c>
      <c r="J2999">
        <f>(moras__2[[#This Row],[EDAD]]-AVERAGE(I:I))/ _xlfn.STDEV.P(I:I)</f>
        <v>-1.193290201160774</v>
      </c>
      <c r="K2999" t="str">
        <f>IF(ABS(moras__2[[#This Row],[Z-Score de edad]])&gt;1.96, "Atípico","Normal")</f>
        <v>Normal</v>
      </c>
      <c r="L2999">
        <f>(moras__2[[#This Row],[SALARIO]]-AVERAGE(C:C)) / _xlfn.STDEV.P(C:C)</f>
        <v>-0.41997824820252516</v>
      </c>
      <c r="M2999" t="str">
        <f>IF(ABS(moras__2[[#This Row],[Z-Score de salario]])&gt;1.96, "Atípico", "Normal")</f>
        <v>Normal</v>
      </c>
      <c r="N2999" s="5">
        <f t="shared" si="138"/>
        <v>316965</v>
      </c>
      <c r="O2999" s="5">
        <f t="shared" si="139"/>
        <v>25</v>
      </c>
      <c r="P2999" s="5" t="str">
        <f t="shared" si="140"/>
        <v>ASALARIADO</v>
      </c>
      <c r="Q2999" s="5" t="e">
        <f ca="1">IF($H2999="SI", $O2999, _xludf.NA())</f>
        <v>#NAME?</v>
      </c>
      <c r="R2999" s="5">
        <f>IF($H2999="NO",$O2999, _xludf.NA())</f>
        <v>25</v>
      </c>
      <c r="S2999" s="5" t="e">
        <f ca="1">IF($H2999="SI",$N2999, _xludf.NA())</f>
        <v>#NAME?</v>
      </c>
      <c r="T2999" s="5">
        <f>IF($H2999="NO",$N2999, _xludf.NA())</f>
        <v>316965</v>
      </c>
    </row>
    <row r="3000" spans="1:20" x14ac:dyDescent="0.3">
      <c r="A3000">
        <v>2999</v>
      </c>
      <c r="B3000" t="s">
        <v>15</v>
      </c>
      <c r="C3000">
        <v>347135</v>
      </c>
      <c r="D3000" t="s">
        <v>17</v>
      </c>
      <c r="E3000" t="s">
        <v>16</v>
      </c>
      <c r="F3000" t="s">
        <v>12</v>
      </c>
      <c r="G3000" t="s">
        <v>12</v>
      </c>
      <c r="H3000" t="s">
        <v>13</v>
      </c>
      <c r="I3000">
        <v>63</v>
      </c>
      <c r="J3000">
        <f>(moras__2[[#This Row],[EDAD]]-AVERAGE(I:I))/ _xlfn.STDEV.P(I:I)</f>
        <v>1.4888407293160755</v>
      </c>
      <c r="K3000" t="str">
        <f>IF(ABS(moras__2[[#This Row],[Z-Score de edad]])&gt;1.96, "Atípico","Normal")</f>
        <v>Normal</v>
      </c>
      <c r="L3000">
        <f>(moras__2[[#This Row],[SALARIO]]-AVERAGE(C:C)) / _xlfn.STDEV.P(C:C)</f>
        <v>-0.38277364980775391</v>
      </c>
      <c r="M3000" t="str">
        <f>IF(ABS(moras__2[[#This Row],[Z-Score de salario]])&gt;1.96, "Atípico", "Normal")</f>
        <v>Normal</v>
      </c>
      <c r="N3000" s="5">
        <f t="shared" si="138"/>
        <v>347135</v>
      </c>
      <c r="O3000" s="5">
        <f t="shared" si="139"/>
        <v>63</v>
      </c>
      <c r="P3000" s="5" t="str">
        <f t="shared" si="140"/>
        <v>ASEGURADO VOLUNTARIO</v>
      </c>
      <c r="Q3000" s="5" t="e">
        <f ca="1">IF($H3000="SI", $O3000, _xludf.NA())</f>
        <v>#NAME?</v>
      </c>
      <c r="R3000" s="5">
        <f>IF($H3000="NO",$O3000, _xludf.NA())</f>
        <v>63</v>
      </c>
      <c r="S3000" s="5" t="e">
        <f ca="1">IF($H3000="SI",$N3000, _xludf.NA())</f>
        <v>#NAME?</v>
      </c>
      <c r="T3000" s="5">
        <f>IF($H3000="NO",$N3000, _xludf.NA())</f>
        <v>347135</v>
      </c>
    </row>
    <row r="3001" spans="1:20" x14ac:dyDescent="0.3">
      <c r="A3001">
        <v>3000</v>
      </c>
      <c r="B3001" t="s">
        <v>15</v>
      </c>
      <c r="C3001">
        <v>1501649.3</v>
      </c>
      <c r="D3001" t="s">
        <v>10</v>
      </c>
      <c r="E3001" t="s">
        <v>16</v>
      </c>
      <c r="F3001" t="s">
        <v>12</v>
      </c>
      <c r="G3001" t="s">
        <v>12</v>
      </c>
      <c r="H3001" t="s">
        <v>13</v>
      </c>
      <c r="I3001">
        <v>35</v>
      </c>
      <c r="J3001">
        <f>(moras__2[[#This Row],[EDAD]]-AVERAGE(I:I))/ _xlfn.STDEV.P(I:I)</f>
        <v>-0.48746627208791893</v>
      </c>
      <c r="K3001" t="str">
        <f>IF(ABS(moras__2[[#This Row],[Z-Score de edad]])&gt;1.96, "Atípico","Normal")</f>
        <v>Normal</v>
      </c>
      <c r="L3001">
        <f>(moras__2[[#This Row],[SALARIO]]-AVERAGE(C:C)) / _xlfn.STDEV.P(C:C)</f>
        <v>1.0409333728147332</v>
      </c>
      <c r="M3001" t="str">
        <f>IF(ABS(moras__2[[#This Row],[Z-Score de salario]])&gt;1.96, "Atípico", "Normal")</f>
        <v>Normal</v>
      </c>
      <c r="N3001" s="5">
        <f t="shared" si="138"/>
        <v>1501649.3</v>
      </c>
      <c r="O3001" s="5">
        <f t="shared" si="139"/>
        <v>35</v>
      </c>
      <c r="P3001" s="5" t="str">
        <f t="shared" si="140"/>
        <v>ASALARIADO</v>
      </c>
      <c r="Q3001" s="5" t="e">
        <f ca="1">IF($H3001="SI", $O3001, _xludf.NA())</f>
        <v>#NAME?</v>
      </c>
      <c r="R3001" s="5">
        <f>IF($H3001="NO",$O3001, _xludf.NA())</f>
        <v>35</v>
      </c>
      <c r="S3001" s="5" t="e">
        <f ca="1">IF($H3001="SI",$N3001, _xludf.NA())</f>
        <v>#NAME?</v>
      </c>
      <c r="T3001" s="5">
        <f>IF($H3001="NO",$N3001, _xludf.NA())</f>
        <v>1501649.3</v>
      </c>
    </row>
    <row r="3002" spans="1:20" x14ac:dyDescent="0.3">
      <c r="A3002">
        <v>3001</v>
      </c>
      <c r="B3002" t="s">
        <v>9</v>
      </c>
      <c r="C3002">
        <v>302470</v>
      </c>
      <c r="D3002" t="s">
        <v>18</v>
      </c>
      <c r="E3002" t="s">
        <v>16</v>
      </c>
      <c r="F3002" t="s">
        <v>12</v>
      </c>
      <c r="G3002" t="s">
        <v>13</v>
      </c>
      <c r="H3002" t="s">
        <v>13</v>
      </c>
      <c r="I3002">
        <v>61</v>
      </c>
      <c r="J3002">
        <f>(moras__2[[#This Row],[EDAD]]-AVERAGE(I:I))/ _xlfn.STDEV.P(I:I)</f>
        <v>1.3476759435015044</v>
      </c>
      <c r="K3002" t="str">
        <f>IF(ABS(moras__2[[#This Row],[Z-Score de edad]])&gt;1.96, "Atípico","Normal")</f>
        <v>Normal</v>
      </c>
      <c r="L3002">
        <f>(moras__2[[#This Row],[SALARIO]]-AVERAGE(C:C)) / _xlfn.STDEV.P(C:C)</f>
        <v>-0.43785297984760996</v>
      </c>
      <c r="M3002" t="str">
        <f>IF(ABS(moras__2[[#This Row],[Z-Score de salario]])&gt;1.96, "Atípico", "Normal")</f>
        <v>Normal</v>
      </c>
      <c r="N3002" s="5">
        <f t="shared" si="138"/>
        <v>302470</v>
      </c>
      <c r="O3002" s="5">
        <f t="shared" si="139"/>
        <v>61</v>
      </c>
      <c r="P3002" s="5" t="str">
        <f t="shared" si="140"/>
        <v>TRABAJADOR INDEPENDIENTE</v>
      </c>
      <c r="Q3002" s="5" t="e">
        <f ca="1">IF($H3002="SI", $O3002, _xludf.NA())</f>
        <v>#NAME?</v>
      </c>
      <c r="R3002" s="5">
        <f>IF($H3002="NO",$O3002, _xludf.NA())</f>
        <v>61</v>
      </c>
      <c r="S3002" s="5" t="e">
        <f ca="1">IF($H3002="SI",$N3002, _xludf.NA())</f>
        <v>#NAME?</v>
      </c>
      <c r="T3002" s="5">
        <f>IF($H3002="NO",$N3002, _xludf.NA())</f>
        <v>302470</v>
      </c>
    </row>
    <row r="3003" spans="1:20" x14ac:dyDescent="0.3">
      <c r="A3003">
        <v>3002</v>
      </c>
      <c r="B3003" t="s">
        <v>15</v>
      </c>
      <c r="C3003">
        <v>477140</v>
      </c>
      <c r="D3003" t="s">
        <v>10</v>
      </c>
      <c r="E3003" t="s">
        <v>11</v>
      </c>
      <c r="F3003" t="s">
        <v>12</v>
      </c>
      <c r="G3003" t="s">
        <v>13</v>
      </c>
      <c r="H3003" t="s">
        <v>13</v>
      </c>
      <c r="I3003">
        <v>48</v>
      </c>
      <c r="J3003">
        <f>(moras__2[[#This Row],[EDAD]]-AVERAGE(I:I))/ _xlfn.STDEV.P(I:I)</f>
        <v>0.43010483570679275</v>
      </c>
      <c r="K3003" t="str">
        <f>IF(ABS(moras__2[[#This Row],[Z-Score de edad]])&gt;1.96, "Atípico","Normal")</f>
        <v>Normal</v>
      </c>
      <c r="L3003">
        <f>(moras__2[[#This Row],[SALARIO]]-AVERAGE(C:C)) / _xlfn.STDEV.P(C:C)</f>
        <v>-0.22245598940628775</v>
      </c>
      <c r="M3003" t="str">
        <f>IF(ABS(moras__2[[#This Row],[Z-Score de salario]])&gt;1.96, "Atípico", "Normal")</f>
        <v>Normal</v>
      </c>
      <c r="N3003" s="5">
        <f t="shared" si="138"/>
        <v>477140</v>
      </c>
      <c r="O3003" s="5">
        <f t="shared" si="139"/>
        <v>48</v>
      </c>
      <c r="P3003" s="5" t="str">
        <f t="shared" si="140"/>
        <v>ASALARIADO</v>
      </c>
      <c r="Q3003" s="5" t="e">
        <f ca="1">IF($H3003="SI", $O3003, _xludf.NA())</f>
        <v>#NAME?</v>
      </c>
      <c r="R3003" s="5">
        <f>IF($H3003="NO",$O3003, _xludf.NA())</f>
        <v>48</v>
      </c>
      <c r="S3003" s="5" t="e">
        <f ca="1">IF($H3003="SI",$N3003, _xludf.NA())</f>
        <v>#NAME?</v>
      </c>
      <c r="T3003" s="5">
        <f>IF($H3003="NO",$N3003, _xludf.NA())</f>
        <v>477140</v>
      </c>
    </row>
    <row r="3004" spans="1:20" x14ac:dyDescent="0.3">
      <c r="A3004">
        <v>3003</v>
      </c>
      <c r="B3004" t="s">
        <v>9</v>
      </c>
      <c r="C3004">
        <v>1194392</v>
      </c>
      <c r="D3004" t="s">
        <v>10</v>
      </c>
      <c r="E3004" t="s">
        <v>16</v>
      </c>
      <c r="F3004" t="s">
        <v>12</v>
      </c>
      <c r="G3004" t="s">
        <v>13</v>
      </c>
      <c r="H3004" t="s">
        <v>13</v>
      </c>
      <c r="I3004">
        <v>28</v>
      </c>
      <c r="J3004">
        <f>(moras__2[[#This Row],[EDAD]]-AVERAGE(I:I))/ _xlfn.STDEV.P(I:I)</f>
        <v>-0.98154302243891756</v>
      </c>
      <c r="K3004" t="str">
        <f>IF(ABS(moras__2[[#This Row],[Z-Score de edad]])&gt;1.96, "Atípico","Normal")</f>
        <v>Normal</v>
      </c>
      <c r="L3004">
        <f>(moras__2[[#This Row],[SALARIO]]-AVERAGE(C:C)) / _xlfn.STDEV.P(C:C)</f>
        <v>0.66203431910701871</v>
      </c>
      <c r="M3004" t="str">
        <f>IF(ABS(moras__2[[#This Row],[Z-Score de salario]])&gt;1.96, "Atípico", "Normal")</f>
        <v>Normal</v>
      </c>
      <c r="N3004" s="5">
        <f t="shared" si="138"/>
        <v>1194392</v>
      </c>
      <c r="O3004" s="5">
        <f t="shared" si="139"/>
        <v>28</v>
      </c>
      <c r="P3004" s="5" t="str">
        <f t="shared" si="140"/>
        <v>ASALARIADO</v>
      </c>
      <c r="Q3004" s="5" t="e">
        <f ca="1">IF($H3004="SI", $O3004, _xludf.NA())</f>
        <v>#NAME?</v>
      </c>
      <c r="R3004" s="5">
        <f>IF($H3004="NO",$O3004, _xludf.NA())</f>
        <v>28</v>
      </c>
      <c r="S3004" s="5" t="e">
        <f ca="1">IF($H3004="SI",$N3004, _xludf.NA())</f>
        <v>#NAME?</v>
      </c>
      <c r="T3004" s="5">
        <f>IF($H3004="NO",$N3004, _xludf.NA())</f>
        <v>1194392</v>
      </c>
    </row>
    <row r="3005" spans="1:20" x14ac:dyDescent="0.3">
      <c r="A3005">
        <v>3004</v>
      </c>
      <c r="B3005" t="s">
        <v>15</v>
      </c>
      <c r="C3005">
        <v>1876023.5</v>
      </c>
      <c r="D3005" t="s">
        <v>10</v>
      </c>
      <c r="E3005" t="s">
        <v>11</v>
      </c>
      <c r="F3005" t="s">
        <v>12</v>
      </c>
      <c r="G3005" t="s">
        <v>13</v>
      </c>
      <c r="H3005" t="s">
        <v>13</v>
      </c>
      <c r="I3005">
        <v>46</v>
      </c>
      <c r="J3005">
        <f>(moras__2[[#This Row],[EDAD]]-AVERAGE(I:I))/ _xlfn.STDEV.P(I:I)</f>
        <v>0.28894004989222172</v>
      </c>
      <c r="K3005" t="str">
        <f>IF(ABS(moras__2[[#This Row],[Z-Score de edad]])&gt;1.96, "Atípico","Normal")</f>
        <v>Normal</v>
      </c>
      <c r="L3005">
        <f>(moras__2[[#This Row],[SALARIO]]-AVERAGE(C:C)) / _xlfn.STDEV.P(C:C)</f>
        <v>1.5025986615241718</v>
      </c>
      <c r="M3005" t="str">
        <f>IF(ABS(moras__2[[#This Row],[Z-Score de salario]])&gt;1.96, "Atípico", "Normal")</f>
        <v>Normal</v>
      </c>
      <c r="N3005" s="5">
        <f t="shared" si="138"/>
        <v>1876023.5</v>
      </c>
      <c r="O3005" s="5">
        <f t="shared" si="139"/>
        <v>46</v>
      </c>
      <c r="P3005" s="5" t="str">
        <f t="shared" si="140"/>
        <v>ASALARIADO</v>
      </c>
      <c r="Q3005" s="5" t="e">
        <f ca="1">IF($H3005="SI", $O3005, _xludf.NA())</f>
        <v>#NAME?</v>
      </c>
      <c r="R3005" s="5">
        <f>IF($H3005="NO",$O3005, _xludf.NA())</f>
        <v>46</v>
      </c>
      <c r="S3005" s="5" t="e">
        <f ca="1">IF($H3005="SI",$N3005, _xludf.NA())</f>
        <v>#NAME?</v>
      </c>
      <c r="T3005" s="5">
        <f>IF($H3005="NO",$N3005, _xludf.NA())</f>
        <v>1876023.5</v>
      </c>
    </row>
    <row r="3006" spans="1:20" x14ac:dyDescent="0.3">
      <c r="A3006">
        <v>3005</v>
      </c>
      <c r="B3006" t="s">
        <v>15</v>
      </c>
      <c r="C3006">
        <v>582000</v>
      </c>
      <c r="D3006" t="s">
        <v>10</v>
      </c>
      <c r="E3006" t="s">
        <v>16</v>
      </c>
      <c r="F3006" t="s">
        <v>12</v>
      </c>
      <c r="G3006" t="s">
        <v>13</v>
      </c>
      <c r="H3006" t="s">
        <v>13</v>
      </c>
      <c r="I3006">
        <v>23</v>
      </c>
      <c r="J3006">
        <f>(moras__2[[#This Row],[EDAD]]-AVERAGE(I:I))/ _xlfn.STDEV.P(I:I)</f>
        <v>-1.334454986975345</v>
      </c>
      <c r="K3006" t="str">
        <f>IF(ABS(moras__2[[#This Row],[Z-Score de edad]])&gt;1.96, "Atípico","Normal")</f>
        <v>Normal</v>
      </c>
      <c r="L3006">
        <f>(moras__2[[#This Row],[SALARIO]]-AVERAGE(C:C)) / _xlfn.STDEV.P(C:C)</f>
        <v>-9.3146271551607221E-2</v>
      </c>
      <c r="M3006" t="str">
        <f>IF(ABS(moras__2[[#This Row],[Z-Score de salario]])&gt;1.96, "Atípico", "Normal")</f>
        <v>Normal</v>
      </c>
      <c r="N3006" s="5">
        <f t="shared" si="138"/>
        <v>582000</v>
      </c>
      <c r="O3006" s="5">
        <f t="shared" si="139"/>
        <v>23</v>
      </c>
      <c r="P3006" s="5" t="str">
        <f t="shared" si="140"/>
        <v>ASALARIADO</v>
      </c>
      <c r="Q3006" s="5" t="e">
        <f ca="1">IF($H3006="SI", $O3006, _xludf.NA())</f>
        <v>#NAME?</v>
      </c>
      <c r="R3006" s="5">
        <f>IF($H3006="NO",$O3006, _xludf.NA())</f>
        <v>23</v>
      </c>
      <c r="S3006" s="5" t="e">
        <f ca="1">IF($H3006="SI",$N3006, _xludf.NA())</f>
        <v>#NAME?</v>
      </c>
      <c r="T3006" s="5">
        <f>IF($H3006="NO",$N3006, _xludf.NA())</f>
        <v>582000</v>
      </c>
    </row>
    <row r="3007" spans="1:20" x14ac:dyDescent="0.3">
      <c r="A3007">
        <v>3006</v>
      </c>
      <c r="B3007" t="s">
        <v>15</v>
      </c>
      <c r="C3007">
        <v>627691</v>
      </c>
      <c r="D3007" t="s">
        <v>10</v>
      </c>
      <c r="E3007" t="s">
        <v>11</v>
      </c>
      <c r="F3007" t="s">
        <v>12</v>
      </c>
      <c r="G3007" t="s">
        <v>13</v>
      </c>
      <c r="H3007" t="s">
        <v>13</v>
      </c>
      <c r="I3007">
        <v>41</v>
      </c>
      <c r="J3007">
        <f>(moras__2[[#This Row],[EDAD]]-AVERAGE(I:I))/ _xlfn.STDEV.P(I:I)</f>
        <v>-6.397191464420586E-2</v>
      </c>
      <c r="K3007" t="str">
        <f>IF(ABS(moras__2[[#This Row],[Z-Score de edad]])&gt;1.96, "Atípico","Normal")</f>
        <v>Normal</v>
      </c>
      <c r="L3007">
        <f>(moras__2[[#This Row],[SALARIO]]-AVERAGE(C:C)) / _xlfn.STDEV.P(C:C)</f>
        <v>-3.6801713869953512E-2</v>
      </c>
      <c r="M3007" t="str">
        <f>IF(ABS(moras__2[[#This Row],[Z-Score de salario]])&gt;1.96, "Atípico", "Normal")</f>
        <v>Normal</v>
      </c>
      <c r="N3007" s="5">
        <f t="shared" si="138"/>
        <v>627691</v>
      </c>
      <c r="O3007" s="5">
        <f t="shared" si="139"/>
        <v>41</v>
      </c>
      <c r="P3007" s="5" t="str">
        <f t="shared" si="140"/>
        <v>ASALARIADO</v>
      </c>
      <c r="Q3007" s="5" t="e">
        <f ca="1">IF($H3007="SI", $O3007, _xludf.NA())</f>
        <v>#NAME?</v>
      </c>
      <c r="R3007" s="5">
        <f>IF($H3007="NO",$O3007, _xludf.NA())</f>
        <v>41</v>
      </c>
      <c r="S3007" s="5" t="e">
        <f ca="1">IF($H3007="SI",$N3007, _xludf.NA())</f>
        <v>#NAME?</v>
      </c>
      <c r="T3007" s="5">
        <f>IF($H3007="NO",$N3007, _xludf.NA())</f>
        <v>627691</v>
      </c>
    </row>
    <row r="3008" spans="1:20" x14ac:dyDescent="0.3">
      <c r="A3008">
        <v>3007</v>
      </c>
      <c r="B3008" t="s">
        <v>9</v>
      </c>
      <c r="C3008">
        <v>297046</v>
      </c>
      <c r="D3008" t="s">
        <v>17</v>
      </c>
      <c r="E3008" t="s">
        <v>16</v>
      </c>
      <c r="F3008" t="s">
        <v>12</v>
      </c>
      <c r="G3008" t="s">
        <v>13</v>
      </c>
      <c r="H3008" t="s">
        <v>13</v>
      </c>
      <c r="I3008">
        <v>59</v>
      </c>
      <c r="J3008">
        <f>(moras__2[[#This Row],[EDAD]]-AVERAGE(I:I))/ _xlfn.STDEV.P(I:I)</f>
        <v>1.2065111576869334</v>
      </c>
      <c r="K3008" t="str">
        <f>IF(ABS(moras__2[[#This Row],[Z-Score de edad]])&gt;1.96, "Atípico","Normal")</f>
        <v>Normal</v>
      </c>
      <c r="L3008">
        <f>(moras__2[[#This Row],[SALARIO]]-AVERAGE(C:C)) / _xlfn.STDEV.P(C:C)</f>
        <v>-0.44454166866740574</v>
      </c>
      <c r="M3008" t="str">
        <f>IF(ABS(moras__2[[#This Row],[Z-Score de salario]])&gt;1.96, "Atípico", "Normal")</f>
        <v>Normal</v>
      </c>
      <c r="N3008" s="5">
        <f t="shared" si="138"/>
        <v>297046</v>
      </c>
      <c r="O3008" s="5">
        <f t="shared" si="139"/>
        <v>59</v>
      </c>
      <c r="P3008" s="5" t="str">
        <f t="shared" si="140"/>
        <v>ASEGURADO VOLUNTARIO</v>
      </c>
      <c r="Q3008" s="5" t="e">
        <f ca="1">IF($H3008="SI", $O3008, _xludf.NA())</f>
        <v>#NAME?</v>
      </c>
      <c r="R3008" s="5">
        <f>IF($H3008="NO",$O3008, _xludf.NA())</f>
        <v>59</v>
      </c>
      <c r="S3008" s="5" t="e">
        <f ca="1">IF($H3008="SI",$N3008, _xludf.NA())</f>
        <v>#NAME?</v>
      </c>
      <c r="T3008" s="5">
        <f>IF($H3008="NO",$N3008, _xludf.NA())</f>
        <v>297046</v>
      </c>
    </row>
    <row r="3009" spans="1:20" x14ac:dyDescent="0.3">
      <c r="A3009">
        <v>3008</v>
      </c>
      <c r="B3009" t="s">
        <v>15</v>
      </c>
      <c r="C3009">
        <v>944226</v>
      </c>
      <c r="D3009" t="s">
        <v>10</v>
      </c>
      <c r="E3009" t="s">
        <v>11</v>
      </c>
      <c r="F3009" t="s">
        <v>12</v>
      </c>
      <c r="G3009" t="s">
        <v>13</v>
      </c>
      <c r="H3009" t="s">
        <v>12</v>
      </c>
      <c r="I3009">
        <v>40</v>
      </c>
      <c r="J3009">
        <f>(moras__2[[#This Row],[EDAD]]-AVERAGE(I:I))/ _xlfn.STDEV.P(I:I)</f>
        <v>-0.13455430755149136</v>
      </c>
      <c r="K3009" t="str">
        <f>IF(ABS(moras__2[[#This Row],[Z-Score de edad]])&gt;1.96, "Atípico","Normal")</f>
        <v>Normal</v>
      </c>
      <c r="L3009">
        <f>(moras__2[[#This Row],[SALARIO]]-AVERAGE(C:C)) / _xlfn.STDEV.P(C:C)</f>
        <v>0.35353827793942377</v>
      </c>
      <c r="M3009" t="str">
        <f>IF(ABS(moras__2[[#This Row],[Z-Score de salario]])&gt;1.96, "Atípico", "Normal")</f>
        <v>Normal</v>
      </c>
      <c r="N3009" s="5">
        <f t="shared" si="138"/>
        <v>944226</v>
      </c>
      <c r="O3009" s="5">
        <f t="shared" si="139"/>
        <v>40</v>
      </c>
      <c r="P3009" s="5" t="str">
        <f t="shared" si="140"/>
        <v>ASALARIADO</v>
      </c>
      <c r="Q3009" s="5">
        <f>IF($H3009="SI", $O3009, _xludf.NA())</f>
        <v>40</v>
      </c>
      <c r="R3009" s="5" t="e">
        <f ca="1">IF($H3009="NO",$O3009, _xludf.NA())</f>
        <v>#NAME?</v>
      </c>
      <c r="S3009" s="5">
        <f>IF($H3009="SI",$N3009, _xludf.NA())</f>
        <v>944226</v>
      </c>
      <c r="T3009" s="5" t="e">
        <f ca="1">IF($H3009="NO",$N3009, _xludf.NA())</f>
        <v>#NAME?</v>
      </c>
    </row>
    <row r="3010" spans="1:20" x14ac:dyDescent="0.3">
      <c r="A3010">
        <v>3009</v>
      </c>
      <c r="B3010" t="s">
        <v>15</v>
      </c>
      <c r="C3010">
        <v>5249730</v>
      </c>
      <c r="D3010" t="s">
        <v>10</v>
      </c>
      <c r="E3010" t="s">
        <v>11</v>
      </c>
      <c r="F3010" t="s">
        <v>12</v>
      </c>
      <c r="G3010" t="s">
        <v>13</v>
      </c>
      <c r="H3010" t="s">
        <v>13</v>
      </c>
      <c r="I3010">
        <v>63</v>
      </c>
      <c r="J3010">
        <f>(moras__2[[#This Row],[EDAD]]-AVERAGE(I:I))/ _xlfn.STDEV.P(I:I)</f>
        <v>1.4888407293160755</v>
      </c>
      <c r="K3010" t="str">
        <f>IF(ABS(moras__2[[#This Row],[Z-Score de edad]])&gt;1.96, "Atípico","Normal")</f>
        <v>Normal</v>
      </c>
      <c r="L3010">
        <f>(moras__2[[#This Row],[SALARIO]]-AVERAGE(C:C)) / _xlfn.STDEV.P(C:C)</f>
        <v>5.6629365943822849</v>
      </c>
      <c r="M3010" t="str">
        <f>IF(ABS(moras__2[[#This Row],[Z-Score de salario]])&gt;1.96, "Atípico", "Normal")</f>
        <v>Atípico</v>
      </c>
      <c r="N3010" s="5">
        <f t="shared" si="138"/>
        <v>5249730</v>
      </c>
      <c r="O3010" s="5">
        <f t="shared" si="139"/>
        <v>63</v>
      </c>
      <c r="P3010" s="5" t="str">
        <f t="shared" si="140"/>
        <v>ASALARIADO</v>
      </c>
      <c r="Q3010" s="5" t="e">
        <f ca="1">IF($H3010="SI", $O3010, _xludf.NA())</f>
        <v>#NAME?</v>
      </c>
      <c r="R3010" s="5">
        <f>IF($H3010="NO",$O3010, _xludf.NA())</f>
        <v>63</v>
      </c>
      <c r="S3010" s="5" t="e">
        <f ca="1">IF($H3010="SI",$N3010, _xludf.NA())</f>
        <v>#NAME?</v>
      </c>
      <c r="T3010" s="5">
        <f>IF($H3010="NO",$N3010, _xludf.NA())</f>
        <v>5249730</v>
      </c>
    </row>
    <row r="3011" spans="1:20" x14ac:dyDescent="0.3">
      <c r="A3011">
        <v>3010</v>
      </c>
      <c r="B3011" t="s">
        <v>15</v>
      </c>
      <c r="C3011">
        <v>737925</v>
      </c>
      <c r="D3011" t="s">
        <v>10</v>
      </c>
      <c r="E3011" t="s">
        <v>16</v>
      </c>
      <c r="F3011" t="s">
        <v>12</v>
      </c>
      <c r="G3011" t="s">
        <v>13</v>
      </c>
      <c r="H3011" t="s">
        <v>13</v>
      </c>
      <c r="I3011">
        <v>51</v>
      </c>
      <c r="J3011">
        <f>(moras__2[[#This Row],[EDAD]]-AVERAGE(I:I))/ _xlfn.STDEV.P(I:I)</f>
        <v>0.64185201442864925</v>
      </c>
      <c r="K3011" t="str">
        <f>IF(ABS(moras__2[[#This Row],[Z-Score de edad]])&gt;1.96, "Atípico","Normal")</f>
        <v>Normal</v>
      </c>
      <c r="L3011">
        <f>(moras__2[[#This Row],[SALARIO]]-AVERAGE(C:C)) / _xlfn.STDEV.P(C:C)</f>
        <v>9.913503453737868E-2</v>
      </c>
      <c r="M3011" t="str">
        <f>IF(ABS(moras__2[[#This Row],[Z-Score de salario]])&gt;1.96, "Atípico", "Normal")</f>
        <v>Normal</v>
      </c>
      <c r="N3011" s="5">
        <f t="shared" ref="N3011:N3074" si="141">IF(ISBLANK(C3011),  MEDIAN($C$2:$C$5001), C3011)</f>
        <v>737925</v>
      </c>
      <c r="O3011" s="5">
        <f t="shared" ref="O3011:O3074" si="142">IF(ISBLANK(I3011), MEDIAN($I$2:$I$5001), I3011)</f>
        <v>51</v>
      </c>
      <c r="P3011" s="5" t="str">
        <f t="shared" ref="P3011:P3074" si="143">IF(ISBLANK(D3011), "ASALARIADO", D3011)</f>
        <v>ASALARIADO</v>
      </c>
      <c r="Q3011" s="5" t="e">
        <f ca="1">IF($H3011="SI", $O3011, _xludf.NA())</f>
        <v>#NAME?</v>
      </c>
      <c r="R3011" s="5">
        <f>IF($H3011="NO",$O3011, _xludf.NA())</f>
        <v>51</v>
      </c>
      <c r="S3011" s="5" t="e">
        <f ca="1">IF($H3011="SI",$N3011, _xludf.NA())</f>
        <v>#NAME?</v>
      </c>
      <c r="T3011" s="5">
        <f>IF($H3011="NO",$N3011, _xludf.NA())</f>
        <v>737925</v>
      </c>
    </row>
    <row r="3012" spans="1:20" x14ac:dyDescent="0.3">
      <c r="A3012">
        <v>3011</v>
      </c>
      <c r="B3012" t="s">
        <v>15</v>
      </c>
      <c r="C3012">
        <v>700000</v>
      </c>
      <c r="D3012" t="s">
        <v>10</v>
      </c>
      <c r="E3012" t="s">
        <v>16</v>
      </c>
      <c r="F3012" t="s">
        <v>12</v>
      </c>
      <c r="G3012" t="s">
        <v>13</v>
      </c>
      <c r="H3012" t="s">
        <v>13</v>
      </c>
      <c r="I3012">
        <v>27</v>
      </c>
      <c r="J3012">
        <f>(moras__2[[#This Row],[EDAD]]-AVERAGE(I:I))/ _xlfn.STDEV.P(I:I)</f>
        <v>-1.052125415346203</v>
      </c>
      <c r="K3012" t="str">
        <f>IF(ABS(moras__2[[#This Row],[Z-Score de edad]])&gt;1.96, "Atípico","Normal")</f>
        <v>Normal</v>
      </c>
      <c r="L3012">
        <f>(moras__2[[#This Row],[SALARIO]]-AVERAGE(C:C)) / _xlfn.STDEV.P(C:C)</f>
        <v>5.2367238908552056E-2</v>
      </c>
      <c r="M3012" t="str">
        <f>IF(ABS(moras__2[[#This Row],[Z-Score de salario]])&gt;1.96, "Atípico", "Normal")</f>
        <v>Normal</v>
      </c>
      <c r="N3012" s="5">
        <f t="shared" si="141"/>
        <v>700000</v>
      </c>
      <c r="O3012" s="5">
        <f t="shared" si="142"/>
        <v>27</v>
      </c>
      <c r="P3012" s="5" t="str">
        <f t="shared" si="143"/>
        <v>ASALARIADO</v>
      </c>
      <c r="Q3012" s="5" t="e">
        <f ca="1">IF($H3012="SI", $O3012, _xludf.NA())</f>
        <v>#NAME?</v>
      </c>
      <c r="R3012" s="5">
        <f>IF($H3012="NO",$O3012, _xludf.NA())</f>
        <v>27</v>
      </c>
      <c r="S3012" s="5" t="e">
        <f ca="1">IF($H3012="SI",$N3012, _xludf.NA())</f>
        <v>#NAME?</v>
      </c>
      <c r="T3012" s="5">
        <f>IF($H3012="NO",$N3012, _xludf.NA())</f>
        <v>700000</v>
      </c>
    </row>
    <row r="3013" spans="1:20" x14ac:dyDescent="0.3">
      <c r="A3013">
        <v>3012</v>
      </c>
      <c r="B3013" t="s">
        <v>9</v>
      </c>
      <c r="C3013">
        <v>278030</v>
      </c>
      <c r="D3013" t="s">
        <v>19</v>
      </c>
      <c r="E3013" t="s">
        <v>16</v>
      </c>
      <c r="F3013" t="s">
        <v>12</v>
      </c>
      <c r="G3013" t="s">
        <v>13</v>
      </c>
      <c r="H3013" t="s">
        <v>13</v>
      </c>
      <c r="I3013">
        <v>42</v>
      </c>
      <c r="J3013">
        <f>(moras__2[[#This Row],[EDAD]]-AVERAGE(I:I))/ _xlfn.STDEV.P(I:I)</f>
        <v>6.6104782630796582E-3</v>
      </c>
      <c r="K3013" t="str">
        <f>IF(ABS(moras__2[[#This Row],[Z-Score de edad]])&gt;1.96, "Atípico","Normal")</f>
        <v>Normal</v>
      </c>
      <c r="L3013">
        <f>(moras__2[[#This Row],[SALARIO]]-AVERAGE(C:C)) / _xlfn.STDEV.P(C:C)</f>
        <v>-0.46799154082766331</v>
      </c>
      <c r="M3013" t="str">
        <f>IF(ABS(moras__2[[#This Row],[Z-Score de salario]])&gt;1.96, "Atípico", "Normal")</f>
        <v>Normal</v>
      </c>
      <c r="N3013" s="5">
        <f t="shared" si="141"/>
        <v>278030</v>
      </c>
      <c r="O3013" s="5">
        <f t="shared" si="142"/>
        <v>42</v>
      </c>
      <c r="P3013" s="5" t="str">
        <f t="shared" si="143"/>
        <v>CONVENIOS ESPECIALES DE TRABAJADORES INDEPENDIENTES</v>
      </c>
      <c r="Q3013" s="5" t="e">
        <f ca="1">IF($H3013="SI", $O3013, _xludf.NA())</f>
        <v>#NAME?</v>
      </c>
      <c r="R3013" s="5">
        <f>IF($H3013="NO",$O3013, _xludf.NA())</f>
        <v>42</v>
      </c>
      <c r="S3013" s="5" t="e">
        <f ca="1">IF($H3013="SI",$N3013, _xludf.NA())</f>
        <v>#NAME?</v>
      </c>
      <c r="T3013" s="5">
        <f>IF($H3013="NO",$N3013, _xludf.NA())</f>
        <v>278030</v>
      </c>
    </row>
    <row r="3014" spans="1:20" x14ac:dyDescent="0.3">
      <c r="A3014">
        <v>3013</v>
      </c>
      <c r="B3014" t="s">
        <v>9</v>
      </c>
      <c r="C3014">
        <v>398401.34</v>
      </c>
      <c r="D3014" t="s">
        <v>10</v>
      </c>
      <c r="E3014" t="s">
        <v>16</v>
      </c>
      <c r="F3014" t="s">
        <v>12</v>
      </c>
      <c r="G3014" t="s">
        <v>13</v>
      </c>
      <c r="H3014" t="s">
        <v>13</v>
      </c>
      <c r="I3014">
        <v>38</v>
      </c>
      <c r="J3014">
        <f>(moras__2[[#This Row],[EDAD]]-AVERAGE(I:I))/ _xlfn.STDEV.P(I:I)</f>
        <v>-0.27571909336606237</v>
      </c>
      <c r="K3014" t="str">
        <f>IF(ABS(moras__2[[#This Row],[Z-Score de edad]])&gt;1.96, "Atípico","Normal")</f>
        <v>Normal</v>
      </c>
      <c r="L3014">
        <f>(moras__2[[#This Row],[SALARIO]]-AVERAGE(C:C)) / _xlfn.STDEV.P(C:C)</f>
        <v>-0.31955377606331253</v>
      </c>
      <c r="M3014" t="str">
        <f>IF(ABS(moras__2[[#This Row],[Z-Score de salario]])&gt;1.96, "Atípico", "Normal")</f>
        <v>Normal</v>
      </c>
      <c r="N3014" s="5">
        <f t="shared" si="141"/>
        <v>398401.34</v>
      </c>
      <c r="O3014" s="5">
        <f t="shared" si="142"/>
        <v>38</v>
      </c>
      <c r="P3014" s="5" t="str">
        <f t="shared" si="143"/>
        <v>ASALARIADO</v>
      </c>
      <c r="Q3014" s="5" t="e">
        <f ca="1">IF($H3014="SI", $O3014, _xludf.NA())</f>
        <v>#NAME?</v>
      </c>
      <c r="R3014" s="5">
        <f>IF($H3014="NO",$O3014, _xludf.NA())</f>
        <v>38</v>
      </c>
      <c r="S3014" s="5" t="e">
        <f ca="1">IF($H3014="SI",$N3014, _xludf.NA())</f>
        <v>#NAME?</v>
      </c>
      <c r="T3014" s="5">
        <f>IF($H3014="NO",$N3014, _xludf.NA())</f>
        <v>398401.34</v>
      </c>
    </row>
    <row r="3015" spans="1:20" x14ac:dyDescent="0.3">
      <c r="A3015">
        <v>3014</v>
      </c>
      <c r="B3015" t="s">
        <v>9</v>
      </c>
      <c r="C3015">
        <v>361529.4</v>
      </c>
      <c r="D3015" t="s">
        <v>10</v>
      </c>
      <c r="E3015" t="s">
        <v>16</v>
      </c>
      <c r="F3015" t="s">
        <v>12</v>
      </c>
      <c r="G3015" t="s">
        <v>13</v>
      </c>
      <c r="H3015" t="s">
        <v>13</v>
      </c>
      <c r="I3015">
        <v>32</v>
      </c>
      <c r="J3015">
        <f>(moras__2[[#This Row],[EDAD]]-AVERAGE(I:I))/ _xlfn.STDEV.P(I:I)</f>
        <v>-0.69921345080977548</v>
      </c>
      <c r="K3015" t="str">
        <f>IF(ABS(moras__2[[#This Row],[Z-Score de edad]])&gt;1.96, "Atípico","Normal")</f>
        <v>Normal</v>
      </c>
      <c r="L3015">
        <f>(moras__2[[#This Row],[SALARIO]]-AVERAGE(C:C)) / _xlfn.STDEV.P(C:C)</f>
        <v>-0.36502297459616306</v>
      </c>
      <c r="M3015" t="str">
        <f>IF(ABS(moras__2[[#This Row],[Z-Score de salario]])&gt;1.96, "Atípico", "Normal")</f>
        <v>Normal</v>
      </c>
      <c r="N3015" s="5">
        <f t="shared" si="141"/>
        <v>361529.4</v>
      </c>
      <c r="O3015" s="5">
        <f t="shared" si="142"/>
        <v>32</v>
      </c>
      <c r="P3015" s="5" t="str">
        <f t="shared" si="143"/>
        <v>ASALARIADO</v>
      </c>
      <c r="Q3015" s="5" t="e">
        <f ca="1">IF($H3015="SI", $O3015, _xludf.NA())</f>
        <v>#NAME?</v>
      </c>
      <c r="R3015" s="5">
        <f>IF($H3015="NO",$O3015, _xludf.NA())</f>
        <v>32</v>
      </c>
      <c r="S3015" s="5" t="e">
        <f ca="1">IF($H3015="SI",$N3015, _xludf.NA())</f>
        <v>#NAME?</v>
      </c>
      <c r="T3015" s="5">
        <f>IF($H3015="NO",$N3015, _xludf.NA())</f>
        <v>361529.4</v>
      </c>
    </row>
    <row r="3016" spans="1:20" x14ac:dyDescent="0.3">
      <c r="A3016">
        <v>3015</v>
      </c>
      <c r="B3016" t="s">
        <v>9</v>
      </c>
      <c r="C3016">
        <v>2399594.0699999998</v>
      </c>
      <c r="D3016" t="s">
        <v>10</v>
      </c>
      <c r="E3016" t="s">
        <v>16</v>
      </c>
      <c r="F3016" t="s">
        <v>12</v>
      </c>
      <c r="G3016" t="s">
        <v>13</v>
      </c>
      <c r="H3016" t="s">
        <v>13</v>
      </c>
      <c r="I3016">
        <v>44</v>
      </c>
      <c r="J3016">
        <f>(moras__2[[#This Row],[EDAD]]-AVERAGE(I:I))/ _xlfn.STDEV.P(I:I)</f>
        <v>0.14777526407765068</v>
      </c>
      <c r="K3016" t="str">
        <f>IF(ABS(moras__2[[#This Row],[Z-Score de edad]])&gt;1.96, "Atípico","Normal")</f>
        <v>Normal</v>
      </c>
      <c r="L3016">
        <f>(moras__2[[#This Row],[SALARIO]]-AVERAGE(C:C)) / _xlfn.STDEV.P(C:C)</f>
        <v>2.1482477430015154</v>
      </c>
      <c r="M3016" t="str">
        <f>IF(ABS(moras__2[[#This Row],[Z-Score de salario]])&gt;1.96, "Atípico", "Normal")</f>
        <v>Atípico</v>
      </c>
      <c r="N3016" s="5">
        <f t="shared" si="141"/>
        <v>2399594.0699999998</v>
      </c>
      <c r="O3016" s="5">
        <f t="shared" si="142"/>
        <v>44</v>
      </c>
      <c r="P3016" s="5" t="str">
        <f t="shared" si="143"/>
        <v>ASALARIADO</v>
      </c>
      <c r="Q3016" s="5" t="e">
        <f ca="1">IF($H3016="SI", $O3016, _xludf.NA())</f>
        <v>#NAME?</v>
      </c>
      <c r="R3016" s="5">
        <f>IF($H3016="NO",$O3016, _xludf.NA())</f>
        <v>44</v>
      </c>
      <c r="S3016" s="5" t="e">
        <f ca="1">IF($H3016="SI",$N3016, _xludf.NA())</f>
        <v>#NAME?</v>
      </c>
      <c r="T3016" s="5">
        <f>IF($H3016="NO",$N3016, _xludf.NA())</f>
        <v>2399594.0699999998</v>
      </c>
    </row>
    <row r="3017" spans="1:20" x14ac:dyDescent="0.3">
      <c r="A3017">
        <v>3016</v>
      </c>
      <c r="B3017" t="s">
        <v>15</v>
      </c>
      <c r="C3017">
        <v>610142</v>
      </c>
      <c r="D3017" t="s">
        <v>18</v>
      </c>
      <c r="E3017" t="s">
        <v>16</v>
      </c>
      <c r="F3017" t="s">
        <v>12</v>
      </c>
      <c r="G3017" t="s">
        <v>13</v>
      </c>
      <c r="H3017" t="s">
        <v>13</v>
      </c>
      <c r="I3017">
        <v>46</v>
      </c>
      <c r="J3017">
        <f>(moras__2[[#This Row],[EDAD]]-AVERAGE(I:I))/ _xlfn.STDEV.P(I:I)</f>
        <v>0.28894004989222172</v>
      </c>
      <c r="K3017" t="str">
        <f>IF(ABS(moras__2[[#This Row],[Z-Score de edad]])&gt;1.96, "Atípico","Normal")</f>
        <v>Normal</v>
      </c>
      <c r="L3017">
        <f>(moras__2[[#This Row],[SALARIO]]-AVERAGE(C:C)) / _xlfn.STDEV.P(C:C)</f>
        <v>-5.8442532472202116E-2</v>
      </c>
      <c r="M3017" t="str">
        <f>IF(ABS(moras__2[[#This Row],[Z-Score de salario]])&gt;1.96, "Atípico", "Normal")</f>
        <v>Normal</v>
      </c>
      <c r="N3017" s="5">
        <f t="shared" si="141"/>
        <v>610142</v>
      </c>
      <c r="O3017" s="5">
        <f t="shared" si="142"/>
        <v>46</v>
      </c>
      <c r="P3017" s="5" t="str">
        <f t="shared" si="143"/>
        <v>TRABAJADOR INDEPENDIENTE</v>
      </c>
      <c r="Q3017" s="5" t="e">
        <f ca="1">IF($H3017="SI", $O3017, _xludf.NA())</f>
        <v>#NAME?</v>
      </c>
      <c r="R3017" s="5">
        <f>IF($H3017="NO",$O3017, _xludf.NA())</f>
        <v>46</v>
      </c>
      <c r="S3017" s="5" t="e">
        <f ca="1">IF($H3017="SI",$N3017, _xludf.NA())</f>
        <v>#NAME?</v>
      </c>
      <c r="T3017" s="5">
        <f>IF($H3017="NO",$N3017, _xludf.NA())</f>
        <v>610142</v>
      </c>
    </row>
    <row r="3018" spans="1:20" x14ac:dyDescent="0.3">
      <c r="A3018">
        <v>3017</v>
      </c>
      <c r="B3018" t="s">
        <v>9</v>
      </c>
      <c r="C3018">
        <v>1465627.44</v>
      </c>
      <c r="D3018" t="s">
        <v>14</v>
      </c>
      <c r="E3018" t="s">
        <v>11</v>
      </c>
      <c r="F3018" t="s">
        <v>12</v>
      </c>
      <c r="G3018" t="s">
        <v>13</v>
      </c>
      <c r="H3018" t="s">
        <v>13</v>
      </c>
      <c r="I3018">
        <v>61</v>
      </c>
      <c r="J3018">
        <f>(moras__2[[#This Row],[EDAD]]-AVERAGE(I:I))/ _xlfn.STDEV.P(I:I)</f>
        <v>1.3476759435015044</v>
      </c>
      <c r="K3018" t="str">
        <f>IF(ABS(moras__2[[#This Row],[Z-Score de edad]])&gt;1.96, "Atípico","Normal")</f>
        <v>Normal</v>
      </c>
      <c r="L3018">
        <f>(moras__2[[#This Row],[SALARIO]]-AVERAGE(C:C)) / _xlfn.STDEV.P(C:C)</f>
        <v>0.9965124634765602</v>
      </c>
      <c r="M3018" t="str">
        <f>IF(ABS(moras__2[[#This Row],[Z-Score de salario]])&gt;1.96, "Atípico", "Normal")</f>
        <v>Normal</v>
      </c>
      <c r="N3018" s="5">
        <f t="shared" si="141"/>
        <v>1465627.44</v>
      </c>
      <c r="O3018" s="5">
        <f t="shared" si="142"/>
        <v>61</v>
      </c>
      <c r="P3018" s="5" t="str">
        <f t="shared" si="143"/>
        <v>PENSIONADOS EN SU PROPIO SISTEMA</v>
      </c>
      <c r="Q3018" s="5" t="e">
        <f ca="1">IF($H3018="SI", $O3018, _xludf.NA())</f>
        <v>#NAME?</v>
      </c>
      <c r="R3018" s="5">
        <f>IF($H3018="NO",$O3018, _xludf.NA())</f>
        <v>61</v>
      </c>
      <c r="S3018" s="5" t="e">
        <f ca="1">IF($H3018="SI",$N3018, _xludf.NA())</f>
        <v>#NAME?</v>
      </c>
      <c r="T3018" s="5">
        <f>IF($H3018="NO",$N3018, _xludf.NA())</f>
        <v>1465627.44</v>
      </c>
    </row>
    <row r="3019" spans="1:20" x14ac:dyDescent="0.3">
      <c r="A3019">
        <v>3018</v>
      </c>
      <c r="B3019" t="s">
        <v>9</v>
      </c>
      <c r="C3019">
        <v>298500</v>
      </c>
      <c r="D3019" t="s">
        <v>17</v>
      </c>
      <c r="E3019" t="s">
        <v>16</v>
      </c>
      <c r="F3019" t="s">
        <v>12</v>
      </c>
      <c r="G3019" t="s">
        <v>12</v>
      </c>
      <c r="H3019" t="s">
        <v>13</v>
      </c>
      <c r="I3019">
        <v>27</v>
      </c>
      <c r="J3019">
        <f>(moras__2[[#This Row],[EDAD]]-AVERAGE(I:I))/ _xlfn.STDEV.P(I:I)</f>
        <v>-1.052125415346203</v>
      </c>
      <c r="K3019" t="str">
        <f>IF(ABS(moras__2[[#This Row],[Z-Score de edad]])&gt;1.96, "Atípico","Normal")</f>
        <v>Normal</v>
      </c>
      <c r="L3019">
        <f>(moras__2[[#This Row],[SALARIO]]-AVERAGE(C:C)) / _xlfn.STDEV.P(C:C)</f>
        <v>-0.44274864625885429</v>
      </c>
      <c r="M3019" t="str">
        <f>IF(ABS(moras__2[[#This Row],[Z-Score de salario]])&gt;1.96, "Atípico", "Normal")</f>
        <v>Normal</v>
      </c>
      <c r="N3019" s="5">
        <f t="shared" si="141"/>
        <v>298500</v>
      </c>
      <c r="O3019" s="5">
        <f t="shared" si="142"/>
        <v>27</v>
      </c>
      <c r="P3019" s="5" t="str">
        <f t="shared" si="143"/>
        <v>ASEGURADO VOLUNTARIO</v>
      </c>
      <c r="Q3019" s="5" t="e">
        <f ca="1">IF($H3019="SI", $O3019, _xludf.NA())</f>
        <v>#NAME?</v>
      </c>
      <c r="R3019" s="5">
        <f>IF($H3019="NO",$O3019, _xludf.NA())</f>
        <v>27</v>
      </c>
      <c r="S3019" s="5" t="e">
        <f ca="1">IF($H3019="SI",$N3019, _xludf.NA())</f>
        <v>#NAME?</v>
      </c>
      <c r="T3019" s="5">
        <f>IF($H3019="NO",$N3019, _xludf.NA())</f>
        <v>298500</v>
      </c>
    </row>
    <row r="3020" spans="1:20" x14ac:dyDescent="0.3">
      <c r="A3020">
        <v>3019</v>
      </c>
      <c r="B3020" t="s">
        <v>9</v>
      </c>
      <c r="C3020">
        <v>278030</v>
      </c>
      <c r="D3020" t="s">
        <v>19</v>
      </c>
      <c r="E3020" t="s">
        <v>16</v>
      </c>
      <c r="F3020" t="s">
        <v>12</v>
      </c>
      <c r="G3020" t="s">
        <v>13</v>
      </c>
      <c r="H3020" t="s">
        <v>13</v>
      </c>
      <c r="I3020">
        <v>50</v>
      </c>
      <c r="J3020">
        <f>(moras__2[[#This Row],[EDAD]]-AVERAGE(I:I))/ _xlfn.STDEV.P(I:I)</f>
        <v>0.57126962152136374</v>
      </c>
      <c r="K3020" t="str">
        <f>IF(ABS(moras__2[[#This Row],[Z-Score de edad]])&gt;1.96, "Atípico","Normal")</f>
        <v>Normal</v>
      </c>
      <c r="L3020">
        <f>(moras__2[[#This Row],[SALARIO]]-AVERAGE(C:C)) / _xlfn.STDEV.P(C:C)</f>
        <v>-0.46799154082766331</v>
      </c>
      <c r="M3020" t="str">
        <f>IF(ABS(moras__2[[#This Row],[Z-Score de salario]])&gt;1.96, "Atípico", "Normal")</f>
        <v>Normal</v>
      </c>
      <c r="N3020" s="5">
        <f t="shared" si="141"/>
        <v>278030</v>
      </c>
      <c r="O3020" s="5">
        <f t="shared" si="142"/>
        <v>50</v>
      </c>
      <c r="P3020" s="5" t="str">
        <f t="shared" si="143"/>
        <v>CONVENIOS ESPECIALES DE TRABAJADORES INDEPENDIENTES</v>
      </c>
      <c r="Q3020" s="5" t="e">
        <f ca="1">IF($H3020="SI", $O3020, _xludf.NA())</f>
        <v>#NAME?</v>
      </c>
      <c r="R3020" s="5">
        <f>IF($H3020="NO",$O3020, _xludf.NA())</f>
        <v>50</v>
      </c>
      <c r="S3020" s="5" t="e">
        <f ca="1">IF($H3020="SI",$N3020, _xludf.NA())</f>
        <v>#NAME?</v>
      </c>
      <c r="T3020" s="5">
        <f>IF($H3020="NO",$N3020, _xludf.NA())</f>
        <v>278030</v>
      </c>
    </row>
    <row r="3021" spans="1:20" x14ac:dyDescent="0.3">
      <c r="A3021">
        <v>3020</v>
      </c>
      <c r="B3021" t="s">
        <v>15</v>
      </c>
      <c r="C3021">
        <v>1921928.32</v>
      </c>
      <c r="D3021" t="s">
        <v>10</v>
      </c>
      <c r="E3021" t="s">
        <v>11</v>
      </c>
      <c r="F3021" t="s">
        <v>12</v>
      </c>
      <c r="G3021" t="s">
        <v>13</v>
      </c>
      <c r="H3021" t="s">
        <v>13</v>
      </c>
      <c r="I3021">
        <v>51</v>
      </c>
      <c r="J3021">
        <f>(moras__2[[#This Row],[EDAD]]-AVERAGE(I:I))/ _xlfn.STDEV.P(I:I)</f>
        <v>0.64185201442864925</v>
      </c>
      <c r="K3021" t="str">
        <f>IF(ABS(moras__2[[#This Row],[Z-Score de edad]])&gt;1.96, "Atípico","Normal")</f>
        <v>Normal</v>
      </c>
      <c r="L3021">
        <f>(moras__2[[#This Row],[SALARIO]]-AVERAGE(C:C)) / _xlfn.STDEV.P(C:C)</f>
        <v>1.5592068946194408</v>
      </c>
      <c r="M3021" t="str">
        <f>IF(ABS(moras__2[[#This Row],[Z-Score de salario]])&gt;1.96, "Atípico", "Normal")</f>
        <v>Normal</v>
      </c>
      <c r="N3021" s="5">
        <f t="shared" si="141"/>
        <v>1921928.32</v>
      </c>
      <c r="O3021" s="5">
        <f t="shared" si="142"/>
        <v>51</v>
      </c>
      <c r="P3021" s="5" t="str">
        <f t="shared" si="143"/>
        <v>ASALARIADO</v>
      </c>
      <c r="Q3021" s="5" t="e">
        <f ca="1">IF($H3021="SI", $O3021, _xludf.NA())</f>
        <v>#NAME?</v>
      </c>
      <c r="R3021" s="5">
        <f>IF($H3021="NO",$O3021, _xludf.NA())</f>
        <v>51</v>
      </c>
      <c r="S3021" s="5" t="e">
        <f ca="1">IF($H3021="SI",$N3021, _xludf.NA())</f>
        <v>#NAME?</v>
      </c>
      <c r="T3021" s="5">
        <f>IF($H3021="NO",$N3021, _xludf.NA())</f>
        <v>1921928.32</v>
      </c>
    </row>
    <row r="3022" spans="1:20" x14ac:dyDescent="0.3">
      <c r="A3022">
        <v>3021</v>
      </c>
      <c r="B3022" t="s">
        <v>9</v>
      </c>
      <c r="C3022">
        <v>639148</v>
      </c>
      <c r="D3022" t="s">
        <v>17</v>
      </c>
      <c r="E3022" t="s">
        <v>16</v>
      </c>
      <c r="F3022" t="s">
        <v>12</v>
      </c>
      <c r="G3022" t="s">
        <v>12</v>
      </c>
      <c r="H3022" t="s">
        <v>13</v>
      </c>
      <c r="I3022">
        <v>79</v>
      </c>
      <c r="J3022">
        <f>(moras__2[[#This Row],[EDAD]]-AVERAGE(I:I))/ _xlfn.STDEV.P(I:I)</f>
        <v>2.6181590158326435</v>
      </c>
      <c r="K3022" t="str">
        <f>IF(ABS(moras__2[[#This Row],[Z-Score de edad]])&gt;1.96, "Atípico","Normal")</f>
        <v>Atípico</v>
      </c>
      <c r="L3022">
        <f>(moras__2[[#This Row],[SALARIO]]-AVERAGE(C:C)) / _xlfn.STDEV.P(C:C)</f>
        <v>-2.2673338536546354E-2</v>
      </c>
      <c r="M3022" t="str">
        <f>IF(ABS(moras__2[[#This Row],[Z-Score de salario]])&gt;1.96, "Atípico", "Normal")</f>
        <v>Normal</v>
      </c>
      <c r="N3022" s="5">
        <f t="shared" si="141"/>
        <v>639148</v>
      </c>
      <c r="O3022" s="5">
        <f t="shared" si="142"/>
        <v>79</v>
      </c>
      <c r="P3022" s="5" t="str">
        <f t="shared" si="143"/>
        <v>ASEGURADO VOLUNTARIO</v>
      </c>
      <c r="Q3022" s="5" t="e">
        <f ca="1">IF($H3022="SI", $O3022, _xludf.NA())</f>
        <v>#NAME?</v>
      </c>
      <c r="R3022" s="5">
        <f>IF($H3022="NO",$O3022, _xludf.NA())</f>
        <v>79</v>
      </c>
      <c r="S3022" s="5" t="e">
        <f ca="1">IF($H3022="SI",$N3022, _xludf.NA())</f>
        <v>#NAME?</v>
      </c>
      <c r="T3022" s="5">
        <f>IF($H3022="NO",$N3022, _xludf.NA())</f>
        <v>639148</v>
      </c>
    </row>
    <row r="3023" spans="1:20" x14ac:dyDescent="0.3">
      <c r="A3023">
        <v>3022</v>
      </c>
      <c r="B3023" t="s">
        <v>15</v>
      </c>
      <c r="C3023">
        <v>322866</v>
      </c>
      <c r="D3023" t="s">
        <v>10</v>
      </c>
      <c r="E3023" t="s">
        <v>16</v>
      </c>
      <c r="F3023" t="s">
        <v>12</v>
      </c>
      <c r="G3023" t="s">
        <v>13</v>
      </c>
      <c r="H3023" t="s">
        <v>13</v>
      </c>
      <c r="I3023">
        <v>19</v>
      </c>
      <c r="J3023">
        <f>(moras__2[[#This Row],[EDAD]]-AVERAGE(I:I))/ _xlfn.STDEV.P(I:I)</f>
        <v>-1.6167845586044871</v>
      </c>
      <c r="K3023" t="str">
        <f>IF(ABS(moras__2[[#This Row],[Z-Score de edad]])&gt;1.96, "Atípico","Normal")</f>
        <v>Normal</v>
      </c>
      <c r="L3023">
        <f>(moras__2[[#This Row],[SALARIO]]-AVERAGE(C:C)) / _xlfn.STDEV.P(C:C)</f>
        <v>-0.41270133951417431</v>
      </c>
      <c r="M3023" t="str">
        <f>IF(ABS(moras__2[[#This Row],[Z-Score de salario]])&gt;1.96, "Atípico", "Normal")</f>
        <v>Normal</v>
      </c>
      <c r="N3023" s="5">
        <f t="shared" si="141"/>
        <v>322866</v>
      </c>
      <c r="O3023" s="5">
        <f t="shared" si="142"/>
        <v>19</v>
      </c>
      <c r="P3023" s="5" t="str">
        <f t="shared" si="143"/>
        <v>ASALARIADO</v>
      </c>
      <c r="Q3023" s="5" t="e">
        <f ca="1">IF($H3023="SI", $O3023, _xludf.NA())</f>
        <v>#NAME?</v>
      </c>
      <c r="R3023" s="5">
        <f>IF($H3023="NO",$O3023, _xludf.NA())</f>
        <v>19</v>
      </c>
      <c r="S3023" s="5" t="e">
        <f ca="1">IF($H3023="SI",$N3023, _xludf.NA())</f>
        <v>#NAME?</v>
      </c>
      <c r="T3023" s="5">
        <f>IF($H3023="NO",$N3023, _xludf.NA())</f>
        <v>322866</v>
      </c>
    </row>
    <row r="3024" spans="1:20" x14ac:dyDescent="0.3">
      <c r="A3024">
        <v>3023</v>
      </c>
      <c r="B3024" t="s">
        <v>9</v>
      </c>
      <c r="C3024">
        <v>405002.33</v>
      </c>
      <c r="D3024" t="s">
        <v>10</v>
      </c>
      <c r="E3024" t="s">
        <v>11</v>
      </c>
      <c r="F3024" t="s">
        <v>12</v>
      </c>
      <c r="G3024" t="s">
        <v>13</v>
      </c>
      <c r="H3024" t="s">
        <v>13</v>
      </c>
      <c r="I3024">
        <v>47</v>
      </c>
      <c r="J3024">
        <f>(moras__2[[#This Row],[EDAD]]-AVERAGE(I:I))/ _xlfn.STDEV.P(I:I)</f>
        <v>0.35952244279950724</v>
      </c>
      <c r="K3024" t="str">
        <f>IF(ABS(moras__2[[#This Row],[Z-Score de edad]])&gt;1.96, "Atípico","Normal")</f>
        <v>Normal</v>
      </c>
      <c r="L3024">
        <f>(moras__2[[#This Row],[SALARIO]]-AVERAGE(C:C)) / _xlfn.STDEV.P(C:C)</f>
        <v>-0.3114136639665972</v>
      </c>
      <c r="M3024" t="str">
        <f>IF(ABS(moras__2[[#This Row],[Z-Score de salario]])&gt;1.96, "Atípico", "Normal")</f>
        <v>Normal</v>
      </c>
      <c r="N3024" s="5">
        <f t="shared" si="141"/>
        <v>405002.33</v>
      </c>
      <c r="O3024" s="5">
        <f t="shared" si="142"/>
        <v>47</v>
      </c>
      <c r="P3024" s="5" t="str">
        <f t="shared" si="143"/>
        <v>ASALARIADO</v>
      </c>
      <c r="Q3024" s="5" t="e">
        <f ca="1">IF($H3024="SI", $O3024, _xludf.NA())</f>
        <v>#NAME?</v>
      </c>
      <c r="R3024" s="5">
        <f>IF($H3024="NO",$O3024, _xludf.NA())</f>
        <v>47</v>
      </c>
      <c r="S3024" s="5" t="e">
        <f ca="1">IF($H3024="SI",$N3024, _xludf.NA())</f>
        <v>#NAME?</v>
      </c>
      <c r="T3024" s="5">
        <f>IF($H3024="NO",$N3024, _xludf.NA())</f>
        <v>405002.33</v>
      </c>
    </row>
    <row r="3025" spans="1:20" x14ac:dyDescent="0.3">
      <c r="A3025">
        <v>3024</v>
      </c>
      <c r="B3025" t="s">
        <v>9</v>
      </c>
      <c r="C3025">
        <v>297046</v>
      </c>
      <c r="D3025" t="s">
        <v>17</v>
      </c>
      <c r="E3025" t="s">
        <v>16</v>
      </c>
      <c r="F3025" t="s">
        <v>12</v>
      </c>
      <c r="G3025" t="s">
        <v>13</v>
      </c>
      <c r="H3025" t="s">
        <v>13</v>
      </c>
      <c r="I3025">
        <v>64</v>
      </c>
      <c r="J3025">
        <f>(moras__2[[#This Row],[EDAD]]-AVERAGE(I:I))/ _xlfn.STDEV.P(I:I)</f>
        <v>1.559423122223361</v>
      </c>
      <c r="K3025" t="str">
        <f>IF(ABS(moras__2[[#This Row],[Z-Score de edad]])&gt;1.96, "Atípico","Normal")</f>
        <v>Normal</v>
      </c>
      <c r="L3025">
        <f>(moras__2[[#This Row],[SALARIO]]-AVERAGE(C:C)) / _xlfn.STDEV.P(C:C)</f>
        <v>-0.44454166866740574</v>
      </c>
      <c r="M3025" t="str">
        <f>IF(ABS(moras__2[[#This Row],[Z-Score de salario]])&gt;1.96, "Atípico", "Normal")</f>
        <v>Normal</v>
      </c>
      <c r="N3025" s="5">
        <f t="shared" si="141"/>
        <v>297046</v>
      </c>
      <c r="O3025" s="5">
        <f t="shared" si="142"/>
        <v>64</v>
      </c>
      <c r="P3025" s="5" t="str">
        <f t="shared" si="143"/>
        <v>ASEGURADO VOLUNTARIO</v>
      </c>
      <c r="Q3025" s="5" t="e">
        <f ca="1">IF($H3025="SI", $O3025, _xludf.NA())</f>
        <v>#NAME?</v>
      </c>
      <c r="R3025" s="5">
        <f>IF($H3025="NO",$O3025, _xludf.NA())</f>
        <v>64</v>
      </c>
      <c r="S3025" s="5" t="e">
        <f ca="1">IF($H3025="SI",$N3025, _xludf.NA())</f>
        <v>#NAME?</v>
      </c>
      <c r="T3025" s="5">
        <f>IF($H3025="NO",$N3025, _xludf.NA())</f>
        <v>297046</v>
      </c>
    </row>
    <row r="3026" spans="1:20" x14ac:dyDescent="0.3">
      <c r="A3026">
        <v>3025</v>
      </c>
      <c r="B3026" t="s">
        <v>15</v>
      </c>
      <c r="C3026">
        <v>651333.19999999995</v>
      </c>
      <c r="D3026" t="s">
        <v>10</v>
      </c>
      <c r="E3026" t="s">
        <v>11</v>
      </c>
      <c r="F3026" t="s">
        <v>12</v>
      </c>
      <c r="G3026" t="s">
        <v>13</v>
      </c>
      <c r="H3026" t="s">
        <v>13</v>
      </c>
      <c r="I3026">
        <v>36</v>
      </c>
      <c r="J3026">
        <f>(moras__2[[#This Row],[EDAD]]-AVERAGE(I:I))/ _xlfn.STDEV.P(I:I)</f>
        <v>-0.41688387918063341</v>
      </c>
      <c r="K3026" t="str">
        <f>IF(ABS(moras__2[[#This Row],[Z-Score de edad]])&gt;1.96, "Atípico","Normal")</f>
        <v>Normal</v>
      </c>
      <c r="L3026">
        <f>(moras__2[[#This Row],[SALARIO]]-AVERAGE(C:C)) / _xlfn.STDEV.P(C:C)</f>
        <v>-7.6469722004520639E-3</v>
      </c>
      <c r="M3026" t="str">
        <f>IF(ABS(moras__2[[#This Row],[Z-Score de salario]])&gt;1.96, "Atípico", "Normal")</f>
        <v>Normal</v>
      </c>
      <c r="N3026" s="5">
        <f t="shared" si="141"/>
        <v>651333.19999999995</v>
      </c>
      <c r="O3026" s="5">
        <f t="shared" si="142"/>
        <v>36</v>
      </c>
      <c r="P3026" s="5" t="str">
        <f t="shared" si="143"/>
        <v>ASALARIADO</v>
      </c>
      <c r="Q3026" s="5" t="e">
        <f ca="1">IF($H3026="SI", $O3026, _xludf.NA())</f>
        <v>#NAME?</v>
      </c>
      <c r="R3026" s="5">
        <f>IF($H3026="NO",$O3026, _xludf.NA())</f>
        <v>36</v>
      </c>
      <c r="S3026" s="5" t="e">
        <f ca="1">IF($H3026="SI",$N3026, _xludf.NA())</f>
        <v>#NAME?</v>
      </c>
      <c r="T3026" s="5">
        <f>IF($H3026="NO",$N3026, _xludf.NA())</f>
        <v>651333.19999999995</v>
      </c>
    </row>
    <row r="3027" spans="1:20" x14ac:dyDescent="0.3">
      <c r="A3027">
        <v>3026</v>
      </c>
      <c r="B3027" t="s">
        <v>9</v>
      </c>
      <c r="C3027">
        <v>577384</v>
      </c>
      <c r="D3027" t="s">
        <v>10</v>
      </c>
      <c r="E3027" t="s">
        <v>16</v>
      </c>
      <c r="F3027" t="s">
        <v>12</v>
      </c>
      <c r="G3027" t="s">
        <v>13</v>
      </c>
      <c r="H3027" t="s">
        <v>13</v>
      </c>
      <c r="I3027">
        <v>41</v>
      </c>
      <c r="J3027">
        <f>(moras__2[[#This Row],[EDAD]]-AVERAGE(I:I))/ _xlfn.STDEV.P(I:I)</f>
        <v>-6.397191464420586E-2</v>
      </c>
      <c r="K3027" t="str">
        <f>IF(ABS(moras__2[[#This Row],[Z-Score de edad]])&gt;1.96, "Atípico","Normal")</f>
        <v>Normal</v>
      </c>
      <c r="L3027">
        <f>(moras__2[[#This Row],[SALARIO]]-AVERAGE(C:C)) / _xlfn.STDEV.P(C:C)</f>
        <v>-9.8838562774353794E-2</v>
      </c>
      <c r="M3027" t="str">
        <f>IF(ABS(moras__2[[#This Row],[Z-Score de salario]])&gt;1.96, "Atípico", "Normal")</f>
        <v>Normal</v>
      </c>
      <c r="N3027" s="5">
        <f t="shared" si="141"/>
        <v>577384</v>
      </c>
      <c r="O3027" s="5">
        <f t="shared" si="142"/>
        <v>41</v>
      </c>
      <c r="P3027" s="5" t="str">
        <f t="shared" si="143"/>
        <v>ASALARIADO</v>
      </c>
      <c r="Q3027" s="5" t="e">
        <f ca="1">IF($H3027="SI", $O3027, _xludf.NA())</f>
        <v>#NAME?</v>
      </c>
      <c r="R3027" s="5">
        <f>IF($H3027="NO",$O3027, _xludf.NA())</f>
        <v>41</v>
      </c>
      <c r="S3027" s="5" t="e">
        <f ca="1">IF($H3027="SI",$N3027, _xludf.NA())</f>
        <v>#NAME?</v>
      </c>
      <c r="T3027" s="5">
        <f>IF($H3027="NO",$N3027, _xludf.NA())</f>
        <v>577384</v>
      </c>
    </row>
    <row r="3028" spans="1:20" x14ac:dyDescent="0.3">
      <c r="A3028">
        <v>3027</v>
      </c>
      <c r="B3028" t="s">
        <v>15</v>
      </c>
      <c r="C3028">
        <v>1207004.3999999999</v>
      </c>
      <c r="D3028" t="s">
        <v>10</v>
      </c>
      <c r="E3028" t="s">
        <v>11</v>
      </c>
      <c r="F3028" t="s">
        <v>12</v>
      </c>
      <c r="G3028" t="s">
        <v>13</v>
      </c>
      <c r="H3028" t="s">
        <v>13</v>
      </c>
      <c r="I3028">
        <v>45</v>
      </c>
      <c r="J3028">
        <f>(moras__2[[#This Row],[EDAD]]-AVERAGE(I:I))/ _xlfn.STDEV.P(I:I)</f>
        <v>0.2183576569849362</v>
      </c>
      <c r="K3028" t="str">
        <f>IF(ABS(moras__2[[#This Row],[Z-Score de edad]])&gt;1.96, "Atípico","Normal")</f>
        <v>Normal</v>
      </c>
      <c r="L3028">
        <f>(moras__2[[#This Row],[SALARIO]]-AVERAGE(C:C)) / _xlfn.STDEV.P(C:C)</f>
        <v>0.67758749367759241</v>
      </c>
      <c r="M3028" t="str">
        <f>IF(ABS(moras__2[[#This Row],[Z-Score de salario]])&gt;1.96, "Atípico", "Normal")</f>
        <v>Normal</v>
      </c>
      <c r="N3028" s="5">
        <f t="shared" si="141"/>
        <v>1207004.3999999999</v>
      </c>
      <c r="O3028" s="5">
        <f t="shared" si="142"/>
        <v>45</v>
      </c>
      <c r="P3028" s="5" t="str">
        <f t="shared" si="143"/>
        <v>ASALARIADO</v>
      </c>
      <c r="Q3028" s="5" t="e">
        <f ca="1">IF($H3028="SI", $O3028, _xludf.NA())</f>
        <v>#NAME?</v>
      </c>
      <c r="R3028" s="5">
        <f>IF($H3028="NO",$O3028, _xludf.NA())</f>
        <v>45</v>
      </c>
      <c r="S3028" s="5" t="e">
        <f ca="1">IF($H3028="SI",$N3028, _xludf.NA())</f>
        <v>#NAME?</v>
      </c>
      <c r="T3028" s="5">
        <f>IF($H3028="NO",$N3028, _xludf.NA())</f>
        <v>1207004.3999999999</v>
      </c>
    </row>
    <row r="3029" spans="1:20" x14ac:dyDescent="0.3">
      <c r="A3029">
        <v>3028</v>
      </c>
      <c r="B3029" t="s">
        <v>9</v>
      </c>
      <c r="C3029">
        <v>355880</v>
      </c>
      <c r="D3029" t="s">
        <v>10</v>
      </c>
      <c r="E3029" t="s">
        <v>16</v>
      </c>
      <c r="F3029" t="s">
        <v>12</v>
      </c>
      <c r="G3029" t="s">
        <v>13</v>
      </c>
      <c r="H3029" t="s">
        <v>13</v>
      </c>
      <c r="I3029">
        <v>41</v>
      </c>
      <c r="J3029">
        <f>(moras__2[[#This Row],[EDAD]]-AVERAGE(I:I))/ _xlfn.STDEV.P(I:I)</f>
        <v>-6.397191464420586E-2</v>
      </c>
      <c r="K3029" t="str">
        <f>IF(ABS(moras__2[[#This Row],[Z-Score de edad]])&gt;1.96, "Atípico","Normal")</f>
        <v>Normal</v>
      </c>
      <c r="L3029">
        <f>(moras__2[[#This Row],[SALARIO]]-AVERAGE(C:C)) / _xlfn.STDEV.P(C:C)</f>
        <v>-0.37198961888424464</v>
      </c>
      <c r="M3029" t="str">
        <f>IF(ABS(moras__2[[#This Row],[Z-Score de salario]])&gt;1.96, "Atípico", "Normal")</f>
        <v>Normal</v>
      </c>
      <c r="N3029" s="5">
        <f t="shared" si="141"/>
        <v>355880</v>
      </c>
      <c r="O3029" s="5">
        <f t="shared" si="142"/>
        <v>41</v>
      </c>
      <c r="P3029" s="5" t="str">
        <f t="shared" si="143"/>
        <v>ASALARIADO</v>
      </c>
      <c r="Q3029" s="5" t="e">
        <f ca="1">IF($H3029="SI", $O3029, _xludf.NA())</f>
        <v>#NAME?</v>
      </c>
      <c r="R3029" s="5">
        <f>IF($H3029="NO",$O3029, _xludf.NA())</f>
        <v>41</v>
      </c>
      <c r="S3029" s="5" t="e">
        <f ca="1">IF($H3029="SI",$N3029, _xludf.NA())</f>
        <v>#NAME?</v>
      </c>
      <c r="T3029" s="5">
        <f>IF($H3029="NO",$N3029, _xludf.NA())</f>
        <v>355880</v>
      </c>
    </row>
    <row r="3030" spans="1:20" x14ac:dyDescent="0.3">
      <c r="A3030">
        <v>3029</v>
      </c>
      <c r="B3030" t="s">
        <v>15</v>
      </c>
      <c r="C3030">
        <v>278030</v>
      </c>
      <c r="D3030" t="s">
        <v>19</v>
      </c>
      <c r="E3030" t="s">
        <v>16</v>
      </c>
      <c r="F3030" t="s">
        <v>12</v>
      </c>
      <c r="G3030" t="s">
        <v>13</v>
      </c>
      <c r="H3030" t="s">
        <v>13</v>
      </c>
      <c r="I3030">
        <v>40</v>
      </c>
      <c r="J3030">
        <f>(moras__2[[#This Row],[EDAD]]-AVERAGE(I:I))/ _xlfn.STDEV.P(I:I)</f>
        <v>-0.13455430755149136</v>
      </c>
      <c r="K3030" t="str">
        <f>IF(ABS(moras__2[[#This Row],[Z-Score de edad]])&gt;1.96, "Atípico","Normal")</f>
        <v>Normal</v>
      </c>
      <c r="L3030">
        <f>(moras__2[[#This Row],[SALARIO]]-AVERAGE(C:C)) / _xlfn.STDEV.P(C:C)</f>
        <v>-0.46799154082766331</v>
      </c>
      <c r="M3030" t="str">
        <f>IF(ABS(moras__2[[#This Row],[Z-Score de salario]])&gt;1.96, "Atípico", "Normal")</f>
        <v>Normal</v>
      </c>
      <c r="N3030" s="5">
        <f t="shared" si="141"/>
        <v>278030</v>
      </c>
      <c r="O3030" s="5">
        <f t="shared" si="142"/>
        <v>40</v>
      </c>
      <c r="P3030" s="5" t="str">
        <f t="shared" si="143"/>
        <v>CONVENIOS ESPECIALES DE TRABAJADORES INDEPENDIENTES</v>
      </c>
      <c r="Q3030" s="5" t="e">
        <f ca="1">IF($H3030="SI", $O3030, _xludf.NA())</f>
        <v>#NAME?</v>
      </c>
      <c r="R3030" s="5">
        <f>IF($H3030="NO",$O3030, _xludf.NA())</f>
        <v>40</v>
      </c>
      <c r="S3030" s="5" t="e">
        <f ca="1">IF($H3030="SI",$N3030, _xludf.NA())</f>
        <v>#NAME?</v>
      </c>
      <c r="T3030" s="5">
        <f>IF($H3030="NO",$N3030, _xludf.NA())</f>
        <v>278030</v>
      </c>
    </row>
    <row r="3031" spans="1:20" x14ac:dyDescent="0.3">
      <c r="A3031">
        <v>3030</v>
      </c>
      <c r="B3031" t="s">
        <v>9</v>
      </c>
      <c r="C3031">
        <v>156631.5</v>
      </c>
      <c r="D3031" t="s">
        <v>14</v>
      </c>
      <c r="E3031" t="s">
        <v>11</v>
      </c>
      <c r="F3031" t="s">
        <v>12</v>
      </c>
      <c r="G3031" t="s">
        <v>13</v>
      </c>
      <c r="H3031" t="s">
        <v>13</v>
      </c>
      <c r="I3031">
        <v>91</v>
      </c>
      <c r="J3031">
        <f>(moras__2[[#This Row],[EDAD]]-AVERAGE(I:I))/ _xlfn.STDEV.P(I:I)</f>
        <v>3.4651477307200698</v>
      </c>
      <c r="K3031" t="str">
        <f>IF(ABS(moras__2[[#This Row],[Z-Score de edad]])&gt;1.96, "Atípico","Normal")</f>
        <v>Atípico</v>
      </c>
      <c r="L3031">
        <f>(moras__2[[#This Row],[SALARIO]]-AVERAGE(C:C)) / _xlfn.STDEV.P(C:C)</f>
        <v>-0.61769596370560942</v>
      </c>
      <c r="M3031" t="str">
        <f>IF(ABS(moras__2[[#This Row],[Z-Score de salario]])&gt;1.96, "Atípico", "Normal")</f>
        <v>Normal</v>
      </c>
      <c r="N3031" s="5">
        <f t="shared" si="141"/>
        <v>156631.5</v>
      </c>
      <c r="O3031" s="5">
        <f t="shared" si="142"/>
        <v>91</v>
      </c>
      <c r="P3031" s="5" t="str">
        <f t="shared" si="143"/>
        <v>PENSIONADOS EN SU PROPIO SISTEMA</v>
      </c>
      <c r="Q3031" s="5" t="e">
        <f ca="1">IF($H3031="SI", $O3031, _xludf.NA())</f>
        <v>#NAME?</v>
      </c>
      <c r="R3031" s="5">
        <f>IF($H3031="NO",$O3031, _xludf.NA())</f>
        <v>91</v>
      </c>
      <c r="S3031" s="5" t="e">
        <f ca="1">IF($H3031="SI",$N3031, _xludf.NA())</f>
        <v>#NAME?</v>
      </c>
      <c r="T3031" s="5">
        <f>IF($H3031="NO",$N3031, _xludf.NA())</f>
        <v>156631.5</v>
      </c>
    </row>
    <row r="3032" spans="1:20" x14ac:dyDescent="0.3">
      <c r="A3032">
        <v>3031</v>
      </c>
      <c r="B3032" t="s">
        <v>9</v>
      </c>
      <c r="C3032">
        <v>341207</v>
      </c>
      <c r="D3032" t="s">
        <v>10</v>
      </c>
      <c r="E3032" t="s">
        <v>16</v>
      </c>
      <c r="F3032" t="s">
        <v>12</v>
      </c>
      <c r="G3032" t="s">
        <v>13</v>
      </c>
      <c r="H3032" t="s">
        <v>12</v>
      </c>
      <c r="I3032">
        <v>38</v>
      </c>
      <c r="J3032">
        <f>(moras__2[[#This Row],[EDAD]]-AVERAGE(I:I))/ _xlfn.STDEV.P(I:I)</f>
        <v>-0.27571909336606237</v>
      </c>
      <c r="K3032" t="str">
        <f>IF(ABS(moras__2[[#This Row],[Z-Score de edad]])&gt;1.96, "Atípico","Normal")</f>
        <v>Normal</v>
      </c>
      <c r="L3032">
        <f>(moras__2[[#This Row],[SALARIO]]-AVERAGE(C:C)) / _xlfn.STDEV.P(C:C)</f>
        <v>-0.3900838539603626</v>
      </c>
      <c r="M3032" t="str">
        <f>IF(ABS(moras__2[[#This Row],[Z-Score de salario]])&gt;1.96, "Atípico", "Normal")</f>
        <v>Normal</v>
      </c>
      <c r="N3032" s="5">
        <f t="shared" si="141"/>
        <v>341207</v>
      </c>
      <c r="O3032" s="5">
        <f t="shared" si="142"/>
        <v>38</v>
      </c>
      <c r="P3032" s="5" t="str">
        <f t="shared" si="143"/>
        <v>ASALARIADO</v>
      </c>
      <c r="Q3032" s="5">
        <f>IF($H3032="SI", $O3032, _xludf.NA())</f>
        <v>38</v>
      </c>
      <c r="R3032" s="5" t="e">
        <f ca="1">IF($H3032="NO",$O3032, _xludf.NA())</f>
        <v>#NAME?</v>
      </c>
      <c r="S3032" s="5">
        <f>IF($H3032="SI",$N3032, _xludf.NA())</f>
        <v>341207</v>
      </c>
      <c r="T3032" s="5" t="e">
        <f ca="1">IF($H3032="NO",$N3032, _xludf.NA())</f>
        <v>#NAME?</v>
      </c>
    </row>
    <row r="3033" spans="1:20" x14ac:dyDescent="0.3">
      <c r="A3033">
        <v>3032</v>
      </c>
      <c r="B3033" t="s">
        <v>15</v>
      </c>
      <c r="C3033">
        <v>1517417.52</v>
      </c>
      <c r="D3033" t="s">
        <v>10</v>
      </c>
      <c r="E3033" t="s">
        <v>11</v>
      </c>
      <c r="F3033" t="s">
        <v>12</v>
      </c>
      <c r="G3033" t="s">
        <v>13</v>
      </c>
      <c r="H3033" t="s">
        <v>13</v>
      </c>
      <c r="I3033">
        <v>42</v>
      </c>
      <c r="J3033">
        <f>(moras__2[[#This Row],[EDAD]]-AVERAGE(I:I))/ _xlfn.STDEV.P(I:I)</f>
        <v>6.6104782630796582E-3</v>
      </c>
      <c r="K3033" t="str">
        <f>IF(ABS(moras__2[[#This Row],[Z-Score de edad]])&gt;1.96, "Atípico","Normal")</f>
        <v>Normal</v>
      </c>
      <c r="L3033">
        <f>(moras__2[[#This Row],[SALARIO]]-AVERAGE(C:C)) / _xlfn.STDEV.P(C:C)</f>
        <v>1.0603781952376832</v>
      </c>
      <c r="M3033" t="str">
        <f>IF(ABS(moras__2[[#This Row],[Z-Score de salario]])&gt;1.96, "Atípico", "Normal")</f>
        <v>Normal</v>
      </c>
      <c r="N3033" s="5">
        <f t="shared" si="141"/>
        <v>1517417.52</v>
      </c>
      <c r="O3033" s="5">
        <f t="shared" si="142"/>
        <v>42</v>
      </c>
      <c r="P3033" s="5" t="str">
        <f t="shared" si="143"/>
        <v>ASALARIADO</v>
      </c>
      <c r="Q3033" s="5" t="e">
        <f ca="1">IF($H3033="SI", $O3033, _xludf.NA())</f>
        <v>#NAME?</v>
      </c>
      <c r="R3033" s="5">
        <f>IF($H3033="NO",$O3033, _xludf.NA())</f>
        <v>42</v>
      </c>
      <c r="S3033" s="5" t="e">
        <f ca="1">IF($H3033="SI",$N3033, _xludf.NA())</f>
        <v>#NAME?</v>
      </c>
      <c r="T3033" s="5">
        <f>IF($H3033="NO",$N3033, _xludf.NA())</f>
        <v>1517417.52</v>
      </c>
    </row>
    <row r="3034" spans="1:20" x14ac:dyDescent="0.3">
      <c r="A3034">
        <v>3033</v>
      </c>
      <c r="B3034" t="s">
        <v>9</v>
      </c>
      <c r="C3034">
        <v>292945.2</v>
      </c>
      <c r="D3034" t="s">
        <v>10</v>
      </c>
      <c r="E3034" t="s">
        <v>16</v>
      </c>
      <c r="F3034" t="s">
        <v>12</v>
      </c>
      <c r="G3034" t="s">
        <v>13</v>
      </c>
      <c r="H3034" t="s">
        <v>13</v>
      </c>
      <c r="I3034">
        <v>47</v>
      </c>
      <c r="J3034">
        <f>(moras__2[[#This Row],[EDAD]]-AVERAGE(I:I))/ _xlfn.STDEV.P(I:I)</f>
        <v>0.35952244279950724</v>
      </c>
      <c r="K3034" t="str">
        <f>IF(ABS(moras__2[[#This Row],[Z-Score de edad]])&gt;1.96, "Atípico","Normal")</f>
        <v>Normal</v>
      </c>
      <c r="L3034">
        <f>(moras__2[[#This Row],[SALARIO]]-AVERAGE(C:C)) / _xlfn.STDEV.P(C:C)</f>
        <v>-0.44959863310549913</v>
      </c>
      <c r="M3034" t="str">
        <f>IF(ABS(moras__2[[#This Row],[Z-Score de salario]])&gt;1.96, "Atípico", "Normal")</f>
        <v>Normal</v>
      </c>
      <c r="N3034" s="5">
        <f t="shared" si="141"/>
        <v>292945.2</v>
      </c>
      <c r="O3034" s="5">
        <f t="shared" si="142"/>
        <v>47</v>
      </c>
      <c r="P3034" s="5" t="str">
        <f t="shared" si="143"/>
        <v>ASALARIADO</v>
      </c>
      <c r="Q3034" s="5" t="e">
        <f ca="1">IF($H3034="SI", $O3034, _xludf.NA())</f>
        <v>#NAME?</v>
      </c>
      <c r="R3034" s="5">
        <f>IF($H3034="NO",$O3034, _xludf.NA())</f>
        <v>47</v>
      </c>
      <c r="S3034" s="5" t="e">
        <f ca="1">IF($H3034="SI",$N3034, _xludf.NA())</f>
        <v>#NAME?</v>
      </c>
      <c r="T3034" s="5">
        <f>IF($H3034="NO",$N3034, _xludf.NA())</f>
        <v>292945.2</v>
      </c>
    </row>
    <row r="3035" spans="1:20" x14ac:dyDescent="0.3">
      <c r="A3035">
        <v>3034</v>
      </c>
      <c r="B3035" t="s">
        <v>9</v>
      </c>
      <c r="C3035">
        <v>514062</v>
      </c>
      <c r="D3035" t="s">
        <v>18</v>
      </c>
      <c r="E3035" t="s">
        <v>16</v>
      </c>
      <c r="F3035" t="s">
        <v>12</v>
      </c>
      <c r="G3035" t="s">
        <v>13</v>
      </c>
      <c r="H3035" t="s">
        <v>12</v>
      </c>
      <c r="I3035">
        <v>45</v>
      </c>
      <c r="J3035">
        <f>(moras__2[[#This Row],[EDAD]]-AVERAGE(I:I))/ _xlfn.STDEV.P(I:I)</f>
        <v>0.2183576569849362</v>
      </c>
      <c r="K3035" t="str">
        <f>IF(ABS(moras__2[[#This Row],[Z-Score de edad]])&gt;1.96, "Atípico","Normal")</f>
        <v>Normal</v>
      </c>
      <c r="L3035">
        <f>(moras__2[[#This Row],[SALARIO]]-AVERAGE(C:C)) / _xlfn.STDEV.P(C:C)</f>
        <v>-0.17692505861637248</v>
      </c>
      <c r="M3035" t="str">
        <f>IF(ABS(moras__2[[#This Row],[Z-Score de salario]])&gt;1.96, "Atípico", "Normal")</f>
        <v>Normal</v>
      </c>
      <c r="N3035" s="5">
        <f t="shared" si="141"/>
        <v>514062</v>
      </c>
      <c r="O3035" s="5">
        <f t="shared" si="142"/>
        <v>45</v>
      </c>
      <c r="P3035" s="5" t="str">
        <f t="shared" si="143"/>
        <v>TRABAJADOR INDEPENDIENTE</v>
      </c>
      <c r="Q3035" s="5">
        <f>IF($H3035="SI", $O3035, _xludf.NA())</f>
        <v>45</v>
      </c>
      <c r="R3035" s="5" t="e">
        <f ca="1">IF($H3035="NO",$O3035, _xludf.NA())</f>
        <v>#NAME?</v>
      </c>
      <c r="S3035" s="5">
        <f>IF($H3035="SI",$N3035, _xludf.NA())</f>
        <v>514062</v>
      </c>
      <c r="T3035" s="5" t="e">
        <f ca="1">IF($H3035="NO",$N3035, _xludf.NA())</f>
        <v>#NAME?</v>
      </c>
    </row>
    <row r="3036" spans="1:20" x14ac:dyDescent="0.3">
      <c r="A3036">
        <v>3035</v>
      </c>
      <c r="B3036" t="s">
        <v>15</v>
      </c>
      <c r="C3036">
        <v>192657.4</v>
      </c>
      <c r="D3036" t="s">
        <v>10</v>
      </c>
      <c r="E3036" t="s">
        <v>11</v>
      </c>
      <c r="F3036" t="s">
        <v>12</v>
      </c>
      <c r="G3036" t="s">
        <v>13</v>
      </c>
      <c r="H3036" t="s">
        <v>13</v>
      </c>
      <c r="I3036">
        <v>36</v>
      </c>
      <c r="J3036">
        <f>(moras__2[[#This Row],[EDAD]]-AVERAGE(I:I))/ _xlfn.STDEV.P(I:I)</f>
        <v>-0.41688387918063341</v>
      </c>
      <c r="K3036" t="str">
        <f>IF(ABS(moras__2[[#This Row],[Z-Score de edad]])&gt;1.96, "Atípico","Normal")</f>
        <v>Normal</v>
      </c>
      <c r="L3036">
        <f>(moras__2[[#This Row],[SALARIO]]-AVERAGE(C:C)) / _xlfn.STDEV.P(C:C)</f>
        <v>-0.57327007237945138</v>
      </c>
      <c r="M3036" t="str">
        <f>IF(ABS(moras__2[[#This Row],[Z-Score de salario]])&gt;1.96, "Atípico", "Normal")</f>
        <v>Normal</v>
      </c>
      <c r="N3036" s="5">
        <f t="shared" si="141"/>
        <v>192657.4</v>
      </c>
      <c r="O3036" s="5">
        <f t="shared" si="142"/>
        <v>36</v>
      </c>
      <c r="P3036" s="5" t="str">
        <f t="shared" si="143"/>
        <v>ASALARIADO</v>
      </c>
      <c r="Q3036" s="5" t="e">
        <f ca="1">IF($H3036="SI", $O3036, _xludf.NA())</f>
        <v>#NAME?</v>
      </c>
      <c r="R3036" s="5">
        <f>IF($H3036="NO",$O3036, _xludf.NA())</f>
        <v>36</v>
      </c>
      <c r="S3036" s="5" t="e">
        <f ca="1">IF($H3036="SI",$N3036, _xludf.NA())</f>
        <v>#NAME?</v>
      </c>
      <c r="T3036" s="5">
        <f>IF($H3036="NO",$N3036, _xludf.NA())</f>
        <v>192657.4</v>
      </c>
    </row>
    <row r="3037" spans="1:20" x14ac:dyDescent="0.3">
      <c r="A3037">
        <v>3036</v>
      </c>
      <c r="B3037" t="s">
        <v>9</v>
      </c>
      <c r="C3037">
        <v>331181</v>
      </c>
      <c r="D3037" t="s">
        <v>17</v>
      </c>
      <c r="E3037" t="s">
        <v>16</v>
      </c>
      <c r="F3037" t="s">
        <v>12</v>
      </c>
      <c r="G3037" t="s">
        <v>13</v>
      </c>
      <c r="H3037" t="s">
        <v>13</v>
      </c>
      <c r="I3037">
        <v>41</v>
      </c>
      <c r="J3037">
        <f>(moras__2[[#This Row],[EDAD]]-AVERAGE(I:I))/ _xlfn.STDEV.P(I:I)</f>
        <v>-6.397191464420586E-2</v>
      </c>
      <c r="K3037" t="str">
        <f>IF(ABS(moras__2[[#This Row],[Z-Score de edad]])&gt;1.96, "Atípico","Normal")</f>
        <v>Normal</v>
      </c>
      <c r="L3037">
        <f>(moras__2[[#This Row],[SALARIO]]-AVERAGE(C:C)) / _xlfn.STDEV.P(C:C)</f>
        <v>-0.40244756968810458</v>
      </c>
      <c r="M3037" t="str">
        <f>IF(ABS(moras__2[[#This Row],[Z-Score de salario]])&gt;1.96, "Atípico", "Normal")</f>
        <v>Normal</v>
      </c>
      <c r="N3037" s="5">
        <f t="shared" si="141"/>
        <v>331181</v>
      </c>
      <c r="O3037" s="5">
        <f t="shared" si="142"/>
        <v>41</v>
      </c>
      <c r="P3037" s="5" t="str">
        <f t="shared" si="143"/>
        <v>ASEGURADO VOLUNTARIO</v>
      </c>
      <c r="Q3037" s="5" t="e">
        <f ca="1">IF($H3037="SI", $O3037, _xludf.NA())</f>
        <v>#NAME?</v>
      </c>
      <c r="R3037" s="5">
        <f>IF($H3037="NO",$O3037, _xludf.NA())</f>
        <v>41</v>
      </c>
      <c r="S3037" s="5" t="e">
        <f ca="1">IF($H3037="SI",$N3037, _xludf.NA())</f>
        <v>#NAME?</v>
      </c>
      <c r="T3037" s="5">
        <f>IF($H3037="NO",$N3037, _xludf.NA())</f>
        <v>331181</v>
      </c>
    </row>
    <row r="3038" spans="1:20" x14ac:dyDescent="0.3">
      <c r="A3038">
        <v>3037</v>
      </c>
      <c r="B3038" t="s">
        <v>9</v>
      </c>
      <c r="C3038">
        <v>1346208.75</v>
      </c>
      <c r="D3038" t="s">
        <v>10</v>
      </c>
      <c r="E3038" t="s">
        <v>16</v>
      </c>
      <c r="F3038" t="s">
        <v>12</v>
      </c>
      <c r="G3038" t="s">
        <v>13</v>
      </c>
      <c r="H3038" t="s">
        <v>13</v>
      </c>
      <c r="I3038">
        <v>38</v>
      </c>
      <c r="J3038">
        <f>(moras__2[[#This Row],[EDAD]]-AVERAGE(I:I))/ _xlfn.STDEV.P(I:I)</f>
        <v>-0.27571909336606237</v>
      </c>
      <c r="K3038" t="str">
        <f>IF(ABS(moras__2[[#This Row],[Z-Score de edad]])&gt;1.96, "Atípico","Normal")</f>
        <v>Normal</v>
      </c>
      <c r="L3038">
        <f>(moras__2[[#This Row],[SALARIO]]-AVERAGE(C:C)) / _xlfn.STDEV.P(C:C)</f>
        <v>0.8492494736761067</v>
      </c>
      <c r="M3038" t="str">
        <f>IF(ABS(moras__2[[#This Row],[Z-Score de salario]])&gt;1.96, "Atípico", "Normal")</f>
        <v>Normal</v>
      </c>
      <c r="N3038" s="5">
        <f t="shared" si="141"/>
        <v>1346208.75</v>
      </c>
      <c r="O3038" s="5">
        <f t="shared" si="142"/>
        <v>38</v>
      </c>
      <c r="P3038" s="5" t="str">
        <f t="shared" si="143"/>
        <v>ASALARIADO</v>
      </c>
      <c r="Q3038" s="5" t="e">
        <f ca="1">IF($H3038="SI", $O3038, _xludf.NA())</f>
        <v>#NAME?</v>
      </c>
      <c r="R3038" s="5">
        <f>IF($H3038="NO",$O3038, _xludf.NA())</f>
        <v>38</v>
      </c>
      <c r="S3038" s="5" t="e">
        <f ca="1">IF($H3038="SI",$N3038, _xludf.NA())</f>
        <v>#NAME?</v>
      </c>
      <c r="T3038" s="5">
        <f>IF($H3038="NO",$N3038, _xludf.NA())</f>
        <v>1346208.75</v>
      </c>
    </row>
    <row r="3039" spans="1:20" x14ac:dyDescent="0.3">
      <c r="A3039">
        <v>3038</v>
      </c>
      <c r="B3039" t="s">
        <v>9</v>
      </c>
      <c r="C3039">
        <v>639143</v>
      </c>
      <c r="D3039" t="s">
        <v>21</v>
      </c>
      <c r="E3039" t="s">
        <v>16</v>
      </c>
      <c r="F3039" t="s">
        <v>12</v>
      </c>
      <c r="G3039" t="s">
        <v>12</v>
      </c>
      <c r="H3039" t="s">
        <v>13</v>
      </c>
      <c r="I3039">
        <v>75</v>
      </c>
      <c r="J3039">
        <f>(moras__2[[#This Row],[EDAD]]-AVERAGE(I:I))/ _xlfn.STDEV.P(I:I)</f>
        <v>2.3358294442035015</v>
      </c>
      <c r="K3039" t="str">
        <f>IF(ABS(moras__2[[#This Row],[Z-Score de edad]])&gt;1.96, "Atípico","Normal")</f>
        <v>Atípico</v>
      </c>
      <c r="L3039">
        <f>(moras__2[[#This Row],[SALARIO]]-AVERAGE(C:C)) / _xlfn.STDEV.P(C:C)</f>
        <v>-2.2679504363260765E-2</v>
      </c>
      <c r="M3039" t="str">
        <f>IF(ABS(moras__2[[#This Row],[Z-Score de salario]])&gt;1.96, "Atípico", "Normal")</f>
        <v>Normal</v>
      </c>
      <c r="N3039" s="5">
        <f t="shared" si="141"/>
        <v>639143</v>
      </c>
      <c r="O3039" s="5">
        <f t="shared" si="142"/>
        <v>75</v>
      </c>
      <c r="P3039" s="5" t="str">
        <f t="shared" si="143"/>
        <v>CONVENIOS ESPECIALES DE ASEGURADOS VOLUNTARIOS</v>
      </c>
      <c r="Q3039" s="5" t="e">
        <f ca="1">IF($H3039="SI", $O3039, _xludf.NA())</f>
        <v>#NAME?</v>
      </c>
      <c r="R3039" s="5">
        <f>IF($H3039="NO",$O3039, _xludf.NA())</f>
        <v>75</v>
      </c>
      <c r="S3039" s="5" t="e">
        <f ca="1">IF($H3039="SI",$N3039, _xludf.NA())</f>
        <v>#NAME?</v>
      </c>
      <c r="T3039" s="5">
        <f>IF($H3039="NO",$N3039, _xludf.NA())</f>
        <v>639143</v>
      </c>
    </row>
    <row r="3040" spans="1:20" x14ac:dyDescent="0.3">
      <c r="A3040">
        <v>3039</v>
      </c>
      <c r="B3040" t="s">
        <v>15</v>
      </c>
      <c r="C3040">
        <v>545338.75</v>
      </c>
      <c r="D3040" t="s">
        <v>10</v>
      </c>
      <c r="E3040" t="s">
        <v>11</v>
      </c>
      <c r="F3040" t="s">
        <v>12</v>
      </c>
      <c r="G3040" t="s">
        <v>13</v>
      </c>
      <c r="H3040" t="s">
        <v>13</v>
      </c>
      <c r="I3040">
        <v>27</v>
      </c>
      <c r="J3040">
        <f>(moras__2[[#This Row],[EDAD]]-AVERAGE(I:I))/ _xlfn.STDEV.P(I:I)</f>
        <v>-1.052125415346203</v>
      </c>
      <c r="K3040" t="str">
        <f>IF(ABS(moras__2[[#This Row],[Z-Score de edad]])&gt;1.96, "Atípico","Normal")</f>
        <v>Normal</v>
      </c>
      <c r="L3040">
        <f>(moras__2[[#This Row],[SALARIO]]-AVERAGE(C:C)) / _xlfn.STDEV.P(C:C)</f>
        <v>-0.13835565447836581</v>
      </c>
      <c r="M3040" t="str">
        <f>IF(ABS(moras__2[[#This Row],[Z-Score de salario]])&gt;1.96, "Atípico", "Normal")</f>
        <v>Normal</v>
      </c>
      <c r="N3040" s="5">
        <f t="shared" si="141"/>
        <v>545338.75</v>
      </c>
      <c r="O3040" s="5">
        <f t="shared" si="142"/>
        <v>27</v>
      </c>
      <c r="P3040" s="5" t="str">
        <f t="shared" si="143"/>
        <v>ASALARIADO</v>
      </c>
      <c r="Q3040" s="5" t="e">
        <f ca="1">IF($H3040="SI", $O3040, _xludf.NA())</f>
        <v>#NAME?</v>
      </c>
      <c r="R3040" s="5">
        <f>IF($H3040="NO",$O3040, _xludf.NA())</f>
        <v>27</v>
      </c>
      <c r="S3040" s="5" t="e">
        <f ca="1">IF($H3040="SI",$N3040, _xludf.NA())</f>
        <v>#NAME?</v>
      </c>
      <c r="T3040" s="5">
        <f>IF($H3040="NO",$N3040, _xludf.NA())</f>
        <v>545338.75</v>
      </c>
    </row>
    <row r="3041" spans="1:20" x14ac:dyDescent="0.3">
      <c r="A3041">
        <v>3040</v>
      </c>
      <c r="B3041" t="s">
        <v>9</v>
      </c>
      <c r="C3041">
        <v>396543.85</v>
      </c>
      <c r="D3041" t="s">
        <v>10</v>
      </c>
      <c r="E3041" t="s">
        <v>16</v>
      </c>
      <c r="F3041" t="s">
        <v>12</v>
      </c>
      <c r="G3041" t="s">
        <v>13</v>
      </c>
      <c r="H3041" t="s">
        <v>13</v>
      </c>
      <c r="I3041">
        <v>27</v>
      </c>
      <c r="J3041">
        <f>(moras__2[[#This Row],[EDAD]]-AVERAGE(I:I))/ _xlfn.STDEV.P(I:I)</f>
        <v>-1.052125415346203</v>
      </c>
      <c r="K3041" t="str">
        <f>IF(ABS(moras__2[[#This Row],[Z-Score de edad]])&gt;1.96, "Atípico","Normal")</f>
        <v>Normal</v>
      </c>
      <c r="L3041">
        <f>(moras__2[[#This Row],[SALARIO]]-AVERAGE(C:C)) / _xlfn.STDEV.P(C:C)</f>
        <v>-0.32184436835606378</v>
      </c>
      <c r="M3041" t="str">
        <f>IF(ABS(moras__2[[#This Row],[Z-Score de salario]])&gt;1.96, "Atípico", "Normal")</f>
        <v>Normal</v>
      </c>
      <c r="N3041" s="5">
        <f t="shared" si="141"/>
        <v>396543.85</v>
      </c>
      <c r="O3041" s="5">
        <f t="shared" si="142"/>
        <v>27</v>
      </c>
      <c r="P3041" s="5" t="str">
        <f t="shared" si="143"/>
        <v>ASALARIADO</v>
      </c>
      <c r="Q3041" s="5" t="e">
        <f ca="1">IF($H3041="SI", $O3041, _xludf.NA())</f>
        <v>#NAME?</v>
      </c>
      <c r="R3041" s="5">
        <f>IF($H3041="NO",$O3041, _xludf.NA())</f>
        <v>27</v>
      </c>
      <c r="S3041" s="5" t="e">
        <f ca="1">IF($H3041="SI",$N3041, _xludf.NA())</f>
        <v>#NAME?</v>
      </c>
      <c r="T3041" s="5">
        <f>IF($H3041="NO",$N3041, _xludf.NA())</f>
        <v>396543.85</v>
      </c>
    </row>
    <row r="3042" spans="1:20" x14ac:dyDescent="0.3">
      <c r="A3042">
        <v>3041</v>
      </c>
      <c r="B3042" t="s">
        <v>15</v>
      </c>
      <c r="C3042">
        <v>941448</v>
      </c>
      <c r="D3042" t="s">
        <v>10</v>
      </c>
      <c r="E3042" t="s">
        <v>11</v>
      </c>
      <c r="F3042" t="s">
        <v>12</v>
      </c>
      <c r="G3042" t="s">
        <v>13</v>
      </c>
      <c r="H3042" t="s">
        <v>13</v>
      </c>
      <c r="I3042">
        <v>27</v>
      </c>
      <c r="J3042">
        <f>(moras__2[[#This Row],[EDAD]]-AVERAGE(I:I))/ _xlfn.STDEV.P(I:I)</f>
        <v>-1.052125415346203</v>
      </c>
      <c r="K3042" t="str">
        <f>IF(ABS(moras__2[[#This Row],[Z-Score de edad]])&gt;1.96, "Atípico","Normal")</f>
        <v>Normal</v>
      </c>
      <c r="L3042">
        <f>(moras__2[[#This Row],[SALARIO]]-AVERAGE(C:C)) / _xlfn.STDEV.P(C:C)</f>
        <v>0.35011254461689562</v>
      </c>
      <c r="M3042" t="str">
        <f>IF(ABS(moras__2[[#This Row],[Z-Score de salario]])&gt;1.96, "Atípico", "Normal")</f>
        <v>Normal</v>
      </c>
      <c r="N3042" s="5">
        <f t="shared" si="141"/>
        <v>941448</v>
      </c>
      <c r="O3042" s="5">
        <f t="shared" si="142"/>
        <v>27</v>
      </c>
      <c r="P3042" s="5" t="str">
        <f t="shared" si="143"/>
        <v>ASALARIADO</v>
      </c>
      <c r="Q3042" s="5" t="e">
        <f ca="1">IF($H3042="SI", $O3042, _xludf.NA())</f>
        <v>#NAME?</v>
      </c>
      <c r="R3042" s="5">
        <f>IF($H3042="NO",$O3042, _xludf.NA())</f>
        <v>27</v>
      </c>
      <c r="S3042" s="5" t="e">
        <f ca="1">IF($H3042="SI",$N3042, _xludf.NA())</f>
        <v>#NAME?</v>
      </c>
      <c r="T3042" s="5">
        <f>IF($H3042="NO",$N3042, _xludf.NA())</f>
        <v>941448</v>
      </c>
    </row>
    <row r="3043" spans="1:20" x14ac:dyDescent="0.3">
      <c r="A3043">
        <v>3042</v>
      </c>
      <c r="B3043" t="s">
        <v>15</v>
      </c>
      <c r="C3043">
        <v>929129</v>
      </c>
      <c r="D3043" t="s">
        <v>10</v>
      </c>
      <c r="E3043" t="s">
        <v>11</v>
      </c>
      <c r="F3043" t="s">
        <v>12</v>
      </c>
      <c r="G3043" t="s">
        <v>13</v>
      </c>
      <c r="H3043" t="s">
        <v>13</v>
      </c>
      <c r="I3043">
        <v>38</v>
      </c>
      <c r="J3043">
        <f>(moras__2[[#This Row],[EDAD]]-AVERAGE(I:I))/ _xlfn.STDEV.P(I:I)</f>
        <v>-0.27571909336606237</v>
      </c>
      <c r="K3043" t="str">
        <f>IF(ABS(moras__2[[#This Row],[Z-Score de edad]])&gt;1.96, "Atípico","Normal")</f>
        <v>Normal</v>
      </c>
      <c r="L3043">
        <f>(moras__2[[#This Row],[SALARIO]]-AVERAGE(C:C)) / _xlfn.STDEV.P(C:C)</f>
        <v>0.33492118075792354</v>
      </c>
      <c r="M3043" t="str">
        <f>IF(ABS(moras__2[[#This Row],[Z-Score de salario]])&gt;1.96, "Atípico", "Normal")</f>
        <v>Normal</v>
      </c>
      <c r="N3043" s="5">
        <f t="shared" si="141"/>
        <v>929129</v>
      </c>
      <c r="O3043" s="5">
        <f t="shared" si="142"/>
        <v>38</v>
      </c>
      <c r="P3043" s="5" t="str">
        <f t="shared" si="143"/>
        <v>ASALARIADO</v>
      </c>
      <c r="Q3043" s="5" t="e">
        <f ca="1">IF($H3043="SI", $O3043, _xludf.NA())</f>
        <v>#NAME?</v>
      </c>
      <c r="R3043" s="5">
        <f>IF($H3043="NO",$O3043, _xludf.NA())</f>
        <v>38</v>
      </c>
      <c r="S3043" s="5" t="e">
        <f ca="1">IF($H3043="SI",$N3043, _xludf.NA())</f>
        <v>#NAME?</v>
      </c>
      <c r="T3043" s="5">
        <f>IF($H3043="NO",$N3043, _xludf.NA())</f>
        <v>929129</v>
      </c>
    </row>
    <row r="3044" spans="1:20" x14ac:dyDescent="0.3">
      <c r="A3044">
        <v>3043</v>
      </c>
      <c r="B3044" t="s">
        <v>9</v>
      </c>
      <c r="C3044">
        <v>352881</v>
      </c>
      <c r="D3044" t="s">
        <v>17</v>
      </c>
      <c r="E3044" t="s">
        <v>16</v>
      </c>
      <c r="F3044" t="s">
        <v>12</v>
      </c>
      <c r="G3044" t="s">
        <v>12</v>
      </c>
      <c r="H3044" t="s">
        <v>13</v>
      </c>
      <c r="I3044">
        <v>57</v>
      </c>
      <c r="J3044">
        <f>(moras__2[[#This Row],[EDAD]]-AVERAGE(I:I))/ _xlfn.STDEV.P(I:I)</f>
        <v>1.0653463718723624</v>
      </c>
      <c r="K3044" t="str">
        <f>IF(ABS(moras__2[[#This Row],[Z-Score de edad]])&gt;1.96, "Atípico","Normal")</f>
        <v>Normal</v>
      </c>
      <c r="L3044">
        <f>(moras__2[[#This Row],[SALARIO]]-AVERAGE(C:C)) / _xlfn.STDEV.P(C:C)</f>
        <v>-0.37568788174754991</v>
      </c>
      <c r="M3044" t="str">
        <f>IF(ABS(moras__2[[#This Row],[Z-Score de salario]])&gt;1.96, "Atípico", "Normal")</f>
        <v>Normal</v>
      </c>
      <c r="N3044" s="5">
        <f t="shared" si="141"/>
        <v>352881</v>
      </c>
      <c r="O3044" s="5">
        <f t="shared" si="142"/>
        <v>57</v>
      </c>
      <c r="P3044" s="5" t="str">
        <f t="shared" si="143"/>
        <v>ASEGURADO VOLUNTARIO</v>
      </c>
      <c r="Q3044" s="5" t="e">
        <f ca="1">IF($H3044="SI", $O3044, _xludf.NA())</f>
        <v>#NAME?</v>
      </c>
      <c r="R3044" s="5">
        <f>IF($H3044="NO",$O3044, _xludf.NA())</f>
        <v>57</v>
      </c>
      <c r="S3044" s="5" t="e">
        <f ca="1">IF($H3044="SI",$N3044, _xludf.NA())</f>
        <v>#NAME?</v>
      </c>
      <c r="T3044" s="5">
        <f>IF($H3044="NO",$N3044, _xludf.NA())</f>
        <v>352881</v>
      </c>
    </row>
    <row r="3045" spans="1:20" x14ac:dyDescent="0.3">
      <c r="A3045">
        <v>3044</v>
      </c>
      <c r="B3045" t="s">
        <v>9</v>
      </c>
      <c r="C3045">
        <v>340369.08</v>
      </c>
      <c r="D3045" t="s">
        <v>10</v>
      </c>
      <c r="E3045" t="s">
        <v>16</v>
      </c>
      <c r="F3045" t="s">
        <v>12</v>
      </c>
      <c r="G3045" t="s">
        <v>13</v>
      </c>
      <c r="H3045" t="s">
        <v>13</v>
      </c>
      <c r="I3045">
        <v>29</v>
      </c>
      <c r="J3045">
        <f>(moras__2[[#This Row],[EDAD]]-AVERAGE(I:I))/ _xlfn.STDEV.P(I:I)</f>
        <v>-0.91096062953163204</v>
      </c>
      <c r="K3045" t="str">
        <f>IF(ABS(moras__2[[#This Row],[Z-Score de edad]])&gt;1.96, "Atípico","Normal")</f>
        <v>Normal</v>
      </c>
      <c r="L3045">
        <f>(moras__2[[#This Row],[SALARIO]]-AVERAGE(C:C)) / _xlfn.STDEV.P(C:C)</f>
        <v>-0.39111714786447083</v>
      </c>
      <c r="M3045" t="str">
        <f>IF(ABS(moras__2[[#This Row],[Z-Score de salario]])&gt;1.96, "Atípico", "Normal")</f>
        <v>Normal</v>
      </c>
      <c r="N3045" s="5">
        <f t="shared" si="141"/>
        <v>340369.08</v>
      </c>
      <c r="O3045" s="5">
        <f t="shared" si="142"/>
        <v>29</v>
      </c>
      <c r="P3045" s="5" t="str">
        <f t="shared" si="143"/>
        <v>ASALARIADO</v>
      </c>
      <c r="Q3045" s="5" t="e">
        <f ca="1">IF($H3045="SI", $O3045, _xludf.NA())</f>
        <v>#NAME?</v>
      </c>
      <c r="R3045" s="5">
        <f>IF($H3045="NO",$O3045, _xludf.NA())</f>
        <v>29</v>
      </c>
      <c r="S3045" s="5" t="e">
        <f ca="1">IF($H3045="SI",$N3045, _xludf.NA())</f>
        <v>#NAME?</v>
      </c>
      <c r="T3045" s="5">
        <f>IF($H3045="NO",$N3045, _xludf.NA())</f>
        <v>340369.08</v>
      </c>
    </row>
    <row r="3046" spans="1:20" x14ac:dyDescent="0.3">
      <c r="A3046">
        <v>3045</v>
      </c>
      <c r="B3046" t="s">
        <v>9</v>
      </c>
      <c r="C3046">
        <v>358468</v>
      </c>
      <c r="D3046" t="s">
        <v>10</v>
      </c>
      <c r="E3046" t="s">
        <v>16</v>
      </c>
      <c r="F3046" t="s">
        <v>12</v>
      </c>
      <c r="G3046" t="s">
        <v>13</v>
      </c>
      <c r="H3046" t="s">
        <v>13</v>
      </c>
      <c r="I3046">
        <v>42</v>
      </c>
      <c r="J3046">
        <f>(moras__2[[#This Row],[EDAD]]-AVERAGE(I:I))/ _xlfn.STDEV.P(I:I)</f>
        <v>6.6104782630796582E-3</v>
      </c>
      <c r="K3046" t="str">
        <f>IF(ABS(moras__2[[#This Row],[Z-Score de edad]])&gt;1.96, "Atípico","Normal")</f>
        <v>Normal</v>
      </c>
      <c r="L3046">
        <f>(moras__2[[#This Row],[SALARIO]]-AVERAGE(C:C)) / _xlfn.STDEV.P(C:C)</f>
        <v>-0.36879818697686423</v>
      </c>
      <c r="M3046" t="str">
        <f>IF(ABS(moras__2[[#This Row],[Z-Score de salario]])&gt;1.96, "Atípico", "Normal")</f>
        <v>Normal</v>
      </c>
      <c r="N3046" s="5">
        <f t="shared" si="141"/>
        <v>358468</v>
      </c>
      <c r="O3046" s="5">
        <f t="shared" si="142"/>
        <v>42</v>
      </c>
      <c r="P3046" s="5" t="str">
        <f t="shared" si="143"/>
        <v>ASALARIADO</v>
      </c>
      <c r="Q3046" s="5" t="e">
        <f ca="1">IF($H3046="SI", $O3046, _xludf.NA())</f>
        <v>#NAME?</v>
      </c>
      <c r="R3046" s="5">
        <f>IF($H3046="NO",$O3046, _xludf.NA())</f>
        <v>42</v>
      </c>
      <c r="S3046" s="5" t="e">
        <f ca="1">IF($H3046="SI",$N3046, _xludf.NA())</f>
        <v>#NAME?</v>
      </c>
      <c r="T3046" s="5">
        <f>IF($H3046="NO",$N3046, _xludf.NA())</f>
        <v>358468</v>
      </c>
    </row>
    <row r="3047" spans="1:20" x14ac:dyDescent="0.3">
      <c r="A3047">
        <v>3046</v>
      </c>
      <c r="B3047" t="s">
        <v>9</v>
      </c>
      <c r="C3047">
        <v>814688</v>
      </c>
      <c r="D3047" t="s">
        <v>10</v>
      </c>
      <c r="E3047" t="s">
        <v>16</v>
      </c>
      <c r="F3047" t="s">
        <v>12</v>
      </c>
      <c r="G3047" t="s">
        <v>13</v>
      </c>
      <c r="H3047" t="s">
        <v>13</v>
      </c>
      <c r="I3047">
        <v>36</v>
      </c>
      <c r="J3047">
        <f>(moras__2[[#This Row],[EDAD]]-AVERAGE(I:I))/ _xlfn.STDEV.P(I:I)</f>
        <v>-0.41688387918063341</v>
      </c>
      <c r="K3047" t="str">
        <f>IF(ABS(moras__2[[#This Row],[Z-Score de edad]])&gt;1.96, "Atípico","Normal")</f>
        <v>Normal</v>
      </c>
      <c r="L3047">
        <f>(moras__2[[#This Row],[SALARIO]]-AVERAGE(C:C)) / _xlfn.STDEV.P(C:C)</f>
        <v>0.19379650575308383</v>
      </c>
      <c r="M3047" t="str">
        <f>IF(ABS(moras__2[[#This Row],[Z-Score de salario]])&gt;1.96, "Atípico", "Normal")</f>
        <v>Normal</v>
      </c>
      <c r="N3047" s="5">
        <f t="shared" si="141"/>
        <v>814688</v>
      </c>
      <c r="O3047" s="5">
        <f t="shared" si="142"/>
        <v>36</v>
      </c>
      <c r="P3047" s="5" t="str">
        <f t="shared" si="143"/>
        <v>ASALARIADO</v>
      </c>
      <c r="Q3047" s="5" t="e">
        <f ca="1">IF($H3047="SI", $O3047, _xludf.NA())</f>
        <v>#NAME?</v>
      </c>
      <c r="R3047" s="5">
        <f>IF($H3047="NO",$O3047, _xludf.NA())</f>
        <v>36</v>
      </c>
      <c r="S3047" s="5" t="e">
        <f ca="1">IF($H3047="SI",$N3047, _xludf.NA())</f>
        <v>#NAME?</v>
      </c>
      <c r="T3047" s="5">
        <f>IF($H3047="NO",$N3047, _xludf.NA())</f>
        <v>814688</v>
      </c>
    </row>
    <row r="3048" spans="1:20" x14ac:dyDescent="0.3">
      <c r="A3048">
        <v>3047</v>
      </c>
      <c r="B3048" t="s">
        <v>15</v>
      </c>
      <c r="C3048">
        <v>358640</v>
      </c>
      <c r="D3048" t="s">
        <v>17</v>
      </c>
      <c r="E3048" t="s">
        <v>16</v>
      </c>
      <c r="F3048" t="s">
        <v>12</v>
      </c>
      <c r="G3048" t="s">
        <v>12</v>
      </c>
      <c r="H3048" t="s">
        <v>13</v>
      </c>
      <c r="I3048">
        <v>67</v>
      </c>
      <c r="J3048">
        <f>(moras__2[[#This Row],[EDAD]]-AVERAGE(I:I))/ _xlfn.STDEV.P(I:I)</f>
        <v>1.7711703009452175</v>
      </c>
      <c r="K3048" t="str">
        <f>IF(ABS(moras__2[[#This Row],[Z-Score de edad]])&gt;1.96, "Atípico","Normal")</f>
        <v>Normal</v>
      </c>
      <c r="L3048">
        <f>(moras__2[[#This Row],[SALARIO]]-AVERAGE(C:C)) / _xlfn.STDEV.P(C:C)</f>
        <v>-0.36858608253788838</v>
      </c>
      <c r="M3048" t="str">
        <f>IF(ABS(moras__2[[#This Row],[Z-Score de salario]])&gt;1.96, "Atípico", "Normal")</f>
        <v>Normal</v>
      </c>
      <c r="N3048" s="5">
        <f t="shared" si="141"/>
        <v>358640</v>
      </c>
      <c r="O3048" s="5">
        <f t="shared" si="142"/>
        <v>67</v>
      </c>
      <c r="P3048" s="5" t="str">
        <f t="shared" si="143"/>
        <v>ASEGURADO VOLUNTARIO</v>
      </c>
      <c r="Q3048" s="5" t="e">
        <f ca="1">IF($H3048="SI", $O3048, _xludf.NA())</f>
        <v>#NAME?</v>
      </c>
      <c r="R3048" s="5">
        <f>IF($H3048="NO",$O3048, _xludf.NA())</f>
        <v>67</v>
      </c>
      <c r="S3048" s="5" t="e">
        <f ca="1">IF($H3048="SI",$N3048, _xludf.NA())</f>
        <v>#NAME?</v>
      </c>
      <c r="T3048" s="5">
        <f>IF($H3048="NO",$N3048, _xludf.NA())</f>
        <v>358640</v>
      </c>
    </row>
    <row r="3049" spans="1:20" x14ac:dyDescent="0.3">
      <c r="A3049">
        <v>3048</v>
      </c>
      <c r="B3049" t="s">
        <v>15</v>
      </c>
      <c r="C3049">
        <v>1324052</v>
      </c>
      <c r="D3049" t="s">
        <v>10</v>
      </c>
      <c r="E3049" t="s">
        <v>11</v>
      </c>
      <c r="F3049" t="s">
        <v>12</v>
      </c>
      <c r="G3049" t="s">
        <v>13</v>
      </c>
      <c r="H3049" t="s">
        <v>12</v>
      </c>
      <c r="I3049">
        <v>43</v>
      </c>
      <c r="J3049">
        <f>(moras__2[[#This Row],[EDAD]]-AVERAGE(I:I))/ _xlfn.STDEV.P(I:I)</f>
        <v>7.7192871170365177E-2</v>
      </c>
      <c r="K3049" t="str">
        <f>IF(ABS(moras__2[[#This Row],[Z-Score de edad]])&gt;1.96, "Atípico","Normal")</f>
        <v>Normal</v>
      </c>
      <c r="L3049">
        <f>(moras__2[[#This Row],[SALARIO]]-AVERAGE(C:C)) / _xlfn.STDEV.P(C:C)</f>
        <v>0.8219265374651904</v>
      </c>
      <c r="M3049" t="str">
        <f>IF(ABS(moras__2[[#This Row],[Z-Score de salario]])&gt;1.96, "Atípico", "Normal")</f>
        <v>Normal</v>
      </c>
      <c r="N3049" s="5">
        <f t="shared" si="141"/>
        <v>1324052</v>
      </c>
      <c r="O3049" s="5">
        <f t="shared" si="142"/>
        <v>43</v>
      </c>
      <c r="P3049" s="5" t="str">
        <f t="shared" si="143"/>
        <v>ASALARIADO</v>
      </c>
      <c r="Q3049" s="5">
        <f>IF($H3049="SI", $O3049, _xludf.NA())</f>
        <v>43</v>
      </c>
      <c r="R3049" s="5" t="e">
        <f ca="1">IF($H3049="NO",$O3049, _xludf.NA())</f>
        <v>#NAME?</v>
      </c>
      <c r="S3049" s="5">
        <f>IF($H3049="SI",$N3049, _xludf.NA())</f>
        <v>1324052</v>
      </c>
      <c r="T3049" s="5" t="e">
        <f ca="1">IF($H3049="NO",$N3049, _xludf.NA())</f>
        <v>#NAME?</v>
      </c>
    </row>
    <row r="3050" spans="1:20" x14ac:dyDescent="0.3">
      <c r="A3050">
        <v>3049</v>
      </c>
      <c r="B3050" t="s">
        <v>9</v>
      </c>
      <c r="C3050">
        <v>298018</v>
      </c>
      <c r="D3050" t="s">
        <v>17</v>
      </c>
      <c r="E3050" t="s">
        <v>16</v>
      </c>
      <c r="F3050" t="s">
        <v>12</v>
      </c>
      <c r="G3050" t="s">
        <v>13</v>
      </c>
      <c r="H3050" t="s">
        <v>13</v>
      </c>
      <c r="I3050">
        <v>29</v>
      </c>
      <c r="J3050">
        <f>(moras__2[[#This Row],[EDAD]]-AVERAGE(I:I))/ _xlfn.STDEV.P(I:I)</f>
        <v>-0.91096062953163204</v>
      </c>
      <c r="K3050" t="str">
        <f>IF(ABS(moras__2[[#This Row],[Z-Score de edad]])&gt;1.96, "Atípico","Normal")</f>
        <v>Normal</v>
      </c>
      <c r="L3050">
        <f>(moras__2[[#This Row],[SALARIO]]-AVERAGE(C:C)) / _xlfn.STDEV.P(C:C)</f>
        <v>-0.44334303195412378</v>
      </c>
      <c r="M3050" t="str">
        <f>IF(ABS(moras__2[[#This Row],[Z-Score de salario]])&gt;1.96, "Atípico", "Normal")</f>
        <v>Normal</v>
      </c>
      <c r="N3050" s="5">
        <f t="shared" si="141"/>
        <v>298018</v>
      </c>
      <c r="O3050" s="5">
        <f t="shared" si="142"/>
        <v>29</v>
      </c>
      <c r="P3050" s="5" t="str">
        <f t="shared" si="143"/>
        <v>ASEGURADO VOLUNTARIO</v>
      </c>
      <c r="Q3050" s="5" t="e">
        <f ca="1">IF($H3050="SI", $O3050, _xludf.NA())</f>
        <v>#NAME?</v>
      </c>
      <c r="R3050" s="5">
        <f>IF($H3050="NO",$O3050, _xludf.NA())</f>
        <v>29</v>
      </c>
      <c r="S3050" s="5" t="e">
        <f ca="1">IF($H3050="SI",$N3050, _xludf.NA())</f>
        <v>#NAME?</v>
      </c>
      <c r="T3050" s="5">
        <f>IF($H3050="NO",$N3050, _xludf.NA())</f>
        <v>298018</v>
      </c>
    </row>
    <row r="3051" spans="1:20" x14ac:dyDescent="0.3">
      <c r="A3051">
        <v>3050</v>
      </c>
      <c r="B3051" t="s">
        <v>9</v>
      </c>
      <c r="C3051">
        <v>316030</v>
      </c>
      <c r="D3051" t="s">
        <v>10</v>
      </c>
      <c r="E3051" t="s">
        <v>16</v>
      </c>
      <c r="F3051" t="s">
        <v>12</v>
      </c>
      <c r="G3051" t="s">
        <v>13</v>
      </c>
      <c r="H3051" t="s">
        <v>13</v>
      </c>
      <c r="I3051">
        <v>52</v>
      </c>
      <c r="J3051">
        <f>(moras__2[[#This Row],[EDAD]]-AVERAGE(I:I))/ _xlfn.STDEV.P(I:I)</f>
        <v>0.71243440733593477</v>
      </c>
      <c r="K3051" t="str">
        <f>IF(ABS(moras__2[[#This Row],[Z-Score de edad]])&gt;1.96, "Atípico","Normal")</f>
        <v>Normal</v>
      </c>
      <c r="L3051">
        <f>(moras__2[[#This Row],[SALARIO]]-AVERAGE(C:C)) / _xlfn.STDEV.P(C:C)</f>
        <v>-0.4211312577981205</v>
      </c>
      <c r="M3051" t="str">
        <f>IF(ABS(moras__2[[#This Row],[Z-Score de salario]])&gt;1.96, "Atípico", "Normal")</f>
        <v>Normal</v>
      </c>
      <c r="N3051" s="5">
        <f t="shared" si="141"/>
        <v>316030</v>
      </c>
      <c r="O3051" s="5">
        <f t="shared" si="142"/>
        <v>52</v>
      </c>
      <c r="P3051" s="5" t="str">
        <f t="shared" si="143"/>
        <v>ASALARIADO</v>
      </c>
      <c r="Q3051" s="5" t="e">
        <f ca="1">IF($H3051="SI", $O3051, _xludf.NA())</f>
        <v>#NAME?</v>
      </c>
      <c r="R3051" s="5">
        <f>IF($H3051="NO",$O3051, _xludf.NA())</f>
        <v>52</v>
      </c>
      <c r="S3051" s="5" t="e">
        <f ca="1">IF($H3051="SI",$N3051, _xludf.NA())</f>
        <v>#NAME?</v>
      </c>
      <c r="T3051" s="5">
        <f>IF($H3051="NO",$N3051, _xludf.NA())</f>
        <v>316030</v>
      </c>
    </row>
    <row r="3052" spans="1:20" x14ac:dyDescent="0.3">
      <c r="A3052">
        <v>3051</v>
      </c>
      <c r="B3052" t="s">
        <v>9</v>
      </c>
      <c r="C3052">
        <v>304299.8</v>
      </c>
      <c r="D3052" t="s">
        <v>14</v>
      </c>
      <c r="E3052" t="s">
        <v>11</v>
      </c>
      <c r="F3052" t="s">
        <v>12</v>
      </c>
      <c r="G3052" t="s">
        <v>13</v>
      </c>
      <c r="H3052" t="s">
        <v>13</v>
      </c>
      <c r="I3052">
        <v>55</v>
      </c>
      <c r="J3052">
        <f>(moras__2[[#This Row],[EDAD]]-AVERAGE(I:I))/ _xlfn.STDEV.P(I:I)</f>
        <v>0.92418158605779133</v>
      </c>
      <c r="K3052" t="str">
        <f>IF(ABS(moras__2[[#This Row],[Z-Score de edad]])&gt;1.96, "Atípico","Normal")</f>
        <v>Normal</v>
      </c>
      <c r="L3052">
        <f>(moras__2[[#This Row],[SALARIO]]-AVERAGE(C:C)) / _xlfn.STDEV.P(C:C)</f>
        <v>-0.43559653390320319</v>
      </c>
      <c r="M3052" t="str">
        <f>IF(ABS(moras__2[[#This Row],[Z-Score de salario]])&gt;1.96, "Atípico", "Normal")</f>
        <v>Normal</v>
      </c>
      <c r="N3052" s="5">
        <f t="shared" si="141"/>
        <v>304299.8</v>
      </c>
      <c r="O3052" s="5">
        <f t="shared" si="142"/>
        <v>55</v>
      </c>
      <c r="P3052" s="5" t="str">
        <f t="shared" si="143"/>
        <v>PENSIONADOS EN SU PROPIO SISTEMA</v>
      </c>
      <c r="Q3052" s="5" t="e">
        <f ca="1">IF($H3052="SI", $O3052, _xludf.NA())</f>
        <v>#NAME?</v>
      </c>
      <c r="R3052" s="5">
        <f>IF($H3052="NO",$O3052, _xludf.NA())</f>
        <v>55</v>
      </c>
      <c r="S3052" s="5" t="e">
        <f ca="1">IF($H3052="SI",$N3052, _xludf.NA())</f>
        <v>#NAME?</v>
      </c>
      <c r="T3052" s="5">
        <f>IF($H3052="NO",$N3052, _xludf.NA())</f>
        <v>304299.8</v>
      </c>
    </row>
    <row r="3053" spans="1:20" x14ac:dyDescent="0.3">
      <c r="A3053">
        <v>3052</v>
      </c>
      <c r="B3053" t="s">
        <v>15</v>
      </c>
      <c r="C3053">
        <v>297046</v>
      </c>
      <c r="D3053" t="s">
        <v>17</v>
      </c>
      <c r="E3053" t="s">
        <v>16</v>
      </c>
      <c r="F3053" t="s">
        <v>12</v>
      </c>
      <c r="G3053" t="s">
        <v>13</v>
      </c>
      <c r="H3053" t="s">
        <v>12</v>
      </c>
      <c r="I3053">
        <v>36</v>
      </c>
      <c r="J3053">
        <f>(moras__2[[#This Row],[EDAD]]-AVERAGE(I:I))/ _xlfn.STDEV.P(I:I)</f>
        <v>-0.41688387918063341</v>
      </c>
      <c r="K3053" t="str">
        <f>IF(ABS(moras__2[[#This Row],[Z-Score de edad]])&gt;1.96, "Atípico","Normal")</f>
        <v>Normal</v>
      </c>
      <c r="L3053">
        <f>(moras__2[[#This Row],[SALARIO]]-AVERAGE(C:C)) / _xlfn.STDEV.P(C:C)</f>
        <v>-0.44454166866740574</v>
      </c>
      <c r="M3053" t="str">
        <f>IF(ABS(moras__2[[#This Row],[Z-Score de salario]])&gt;1.96, "Atípico", "Normal")</f>
        <v>Normal</v>
      </c>
      <c r="N3053" s="5">
        <f t="shared" si="141"/>
        <v>297046</v>
      </c>
      <c r="O3053" s="5">
        <f t="shared" si="142"/>
        <v>36</v>
      </c>
      <c r="P3053" s="5" t="str">
        <f t="shared" si="143"/>
        <v>ASEGURADO VOLUNTARIO</v>
      </c>
      <c r="Q3053" s="5">
        <f>IF($H3053="SI", $O3053, _xludf.NA())</f>
        <v>36</v>
      </c>
      <c r="R3053" s="5" t="e">
        <f ca="1">IF($H3053="NO",$O3053, _xludf.NA())</f>
        <v>#NAME?</v>
      </c>
      <c r="S3053" s="5">
        <f>IF($H3053="SI",$N3053, _xludf.NA())</f>
        <v>297046</v>
      </c>
      <c r="T3053" s="5" t="e">
        <f ca="1">IF($H3053="NO",$N3053, _xludf.NA())</f>
        <v>#NAME?</v>
      </c>
    </row>
    <row r="3054" spans="1:20" x14ac:dyDescent="0.3">
      <c r="A3054">
        <v>3053</v>
      </c>
      <c r="B3054" t="s">
        <v>9</v>
      </c>
      <c r="C3054">
        <v>106560</v>
      </c>
      <c r="D3054" t="s">
        <v>10</v>
      </c>
      <c r="E3054" t="s">
        <v>16</v>
      </c>
      <c r="F3054" t="s">
        <v>12</v>
      </c>
      <c r="G3054" t="s">
        <v>13</v>
      </c>
      <c r="H3054" t="s">
        <v>13</v>
      </c>
      <c r="I3054">
        <v>47</v>
      </c>
      <c r="J3054">
        <f>(moras__2[[#This Row],[EDAD]]-AVERAGE(I:I))/ _xlfn.STDEV.P(I:I)</f>
        <v>0.35952244279950724</v>
      </c>
      <c r="K3054" t="str">
        <f>IF(ABS(moras__2[[#This Row],[Z-Score de edad]])&gt;1.96, "Atípico","Normal")</f>
        <v>Normal</v>
      </c>
      <c r="L3054">
        <f>(moras__2[[#This Row],[SALARIO]]-AVERAGE(C:C)) / _xlfn.STDEV.P(C:C)</f>
        <v>-0.67944240217176088</v>
      </c>
      <c r="M3054" t="str">
        <f>IF(ABS(moras__2[[#This Row],[Z-Score de salario]])&gt;1.96, "Atípico", "Normal")</f>
        <v>Normal</v>
      </c>
      <c r="N3054" s="5">
        <f t="shared" si="141"/>
        <v>106560</v>
      </c>
      <c r="O3054" s="5">
        <f t="shared" si="142"/>
        <v>47</v>
      </c>
      <c r="P3054" s="5" t="str">
        <f t="shared" si="143"/>
        <v>ASALARIADO</v>
      </c>
      <c r="Q3054" s="5" t="e">
        <f ca="1">IF($H3054="SI", $O3054, _xludf.NA())</f>
        <v>#NAME?</v>
      </c>
      <c r="R3054" s="5">
        <f>IF($H3054="NO",$O3054, _xludf.NA())</f>
        <v>47</v>
      </c>
      <c r="S3054" s="5" t="e">
        <f ca="1">IF($H3054="SI",$N3054, _xludf.NA())</f>
        <v>#NAME?</v>
      </c>
      <c r="T3054" s="5">
        <f>IF($H3054="NO",$N3054, _xludf.NA())</f>
        <v>106560</v>
      </c>
    </row>
    <row r="3055" spans="1:20" x14ac:dyDescent="0.3">
      <c r="A3055">
        <v>3054</v>
      </c>
      <c r="B3055" t="s">
        <v>15</v>
      </c>
      <c r="C3055">
        <v>407609</v>
      </c>
      <c r="D3055" t="s">
        <v>18</v>
      </c>
      <c r="E3055" t="s">
        <v>16</v>
      </c>
      <c r="F3055" t="s">
        <v>12</v>
      </c>
      <c r="G3055" t="s">
        <v>13</v>
      </c>
      <c r="H3055" t="s">
        <v>13</v>
      </c>
      <c r="I3055">
        <v>59</v>
      </c>
      <c r="J3055">
        <f>(moras__2[[#This Row],[EDAD]]-AVERAGE(I:I))/ _xlfn.STDEV.P(I:I)</f>
        <v>1.2065111576869334</v>
      </c>
      <c r="K3055" t="str">
        <f>IF(ABS(moras__2[[#This Row],[Z-Score de edad]])&gt;1.96, "Atípico","Normal")</f>
        <v>Normal</v>
      </c>
      <c r="L3055">
        <f>(moras__2[[#This Row],[SALARIO]]-AVERAGE(C:C)) / _xlfn.STDEV.P(C:C)</f>
        <v>-0.30819920886226515</v>
      </c>
      <c r="M3055" t="str">
        <f>IF(ABS(moras__2[[#This Row],[Z-Score de salario]])&gt;1.96, "Atípico", "Normal")</f>
        <v>Normal</v>
      </c>
      <c r="N3055" s="5">
        <f t="shared" si="141"/>
        <v>407609</v>
      </c>
      <c r="O3055" s="5">
        <f t="shared" si="142"/>
        <v>59</v>
      </c>
      <c r="P3055" s="5" t="str">
        <f t="shared" si="143"/>
        <v>TRABAJADOR INDEPENDIENTE</v>
      </c>
      <c r="Q3055" s="5" t="e">
        <f ca="1">IF($H3055="SI", $O3055, _xludf.NA())</f>
        <v>#NAME?</v>
      </c>
      <c r="R3055" s="5">
        <f>IF($H3055="NO",$O3055, _xludf.NA())</f>
        <v>59</v>
      </c>
      <c r="S3055" s="5" t="e">
        <f ca="1">IF($H3055="SI",$N3055, _xludf.NA())</f>
        <v>#NAME?</v>
      </c>
      <c r="T3055" s="5">
        <f>IF($H3055="NO",$N3055, _xludf.NA())</f>
        <v>407609</v>
      </c>
    </row>
    <row r="3056" spans="1:20" x14ac:dyDescent="0.3">
      <c r="A3056">
        <v>3055</v>
      </c>
      <c r="B3056" t="s">
        <v>9</v>
      </c>
      <c r="C3056">
        <v>639148</v>
      </c>
      <c r="D3056" t="s">
        <v>18</v>
      </c>
      <c r="E3056" t="s">
        <v>16</v>
      </c>
      <c r="F3056" t="s">
        <v>12</v>
      </c>
      <c r="G3056" t="s">
        <v>13</v>
      </c>
      <c r="H3056" t="s">
        <v>13</v>
      </c>
      <c r="I3056">
        <v>53</v>
      </c>
      <c r="J3056">
        <f>(moras__2[[#This Row],[EDAD]]-AVERAGE(I:I))/ _xlfn.STDEV.P(I:I)</f>
        <v>0.78301680024322029</v>
      </c>
      <c r="K3056" t="str">
        <f>IF(ABS(moras__2[[#This Row],[Z-Score de edad]])&gt;1.96, "Atípico","Normal")</f>
        <v>Normal</v>
      </c>
      <c r="L3056">
        <f>(moras__2[[#This Row],[SALARIO]]-AVERAGE(C:C)) / _xlfn.STDEV.P(C:C)</f>
        <v>-2.2673338536546354E-2</v>
      </c>
      <c r="M3056" t="str">
        <f>IF(ABS(moras__2[[#This Row],[Z-Score de salario]])&gt;1.96, "Atípico", "Normal")</f>
        <v>Normal</v>
      </c>
      <c r="N3056" s="5">
        <f t="shared" si="141"/>
        <v>639148</v>
      </c>
      <c r="O3056" s="5">
        <f t="shared" si="142"/>
        <v>53</v>
      </c>
      <c r="P3056" s="5" t="str">
        <f t="shared" si="143"/>
        <v>TRABAJADOR INDEPENDIENTE</v>
      </c>
      <c r="Q3056" s="5" t="e">
        <f ca="1">IF($H3056="SI", $O3056, _xludf.NA())</f>
        <v>#NAME?</v>
      </c>
      <c r="R3056" s="5">
        <f>IF($H3056="NO",$O3056, _xludf.NA())</f>
        <v>53</v>
      </c>
      <c r="S3056" s="5" t="e">
        <f ca="1">IF($H3056="SI",$N3056, _xludf.NA())</f>
        <v>#NAME?</v>
      </c>
      <c r="T3056" s="5">
        <f>IF($H3056="NO",$N3056, _xludf.NA())</f>
        <v>639148</v>
      </c>
    </row>
    <row r="3057" spans="1:20" x14ac:dyDescent="0.3">
      <c r="A3057">
        <v>3056</v>
      </c>
      <c r="B3057" t="s">
        <v>9</v>
      </c>
      <c r="C3057">
        <v>405063</v>
      </c>
      <c r="D3057" t="s">
        <v>18</v>
      </c>
      <c r="E3057" t="s">
        <v>16</v>
      </c>
      <c r="F3057" t="s">
        <v>12</v>
      </c>
      <c r="G3057" t="s">
        <v>13</v>
      </c>
      <c r="H3057" t="s">
        <v>12</v>
      </c>
      <c r="I3057">
        <v>42</v>
      </c>
      <c r="J3057">
        <f>(moras__2[[#This Row],[EDAD]]-AVERAGE(I:I))/ _xlfn.STDEV.P(I:I)</f>
        <v>6.6104782630796582E-3</v>
      </c>
      <c r="K3057" t="str">
        <f>IF(ABS(moras__2[[#This Row],[Z-Score de edad]])&gt;1.96, "Atípico","Normal")</f>
        <v>Normal</v>
      </c>
      <c r="L3057">
        <f>(moras__2[[#This Row],[SALARIO]]-AVERAGE(C:C)) / _xlfn.STDEV.P(C:C)</f>
        <v>-0.31133884782524451</v>
      </c>
      <c r="M3057" t="str">
        <f>IF(ABS(moras__2[[#This Row],[Z-Score de salario]])&gt;1.96, "Atípico", "Normal")</f>
        <v>Normal</v>
      </c>
      <c r="N3057" s="5">
        <f t="shared" si="141"/>
        <v>405063</v>
      </c>
      <c r="O3057" s="5">
        <f t="shared" si="142"/>
        <v>42</v>
      </c>
      <c r="P3057" s="5" t="str">
        <f t="shared" si="143"/>
        <v>TRABAJADOR INDEPENDIENTE</v>
      </c>
      <c r="Q3057" s="5">
        <f>IF($H3057="SI", $O3057, _xludf.NA())</f>
        <v>42</v>
      </c>
      <c r="R3057" s="5" t="e">
        <f ca="1">IF($H3057="NO",$O3057, _xludf.NA())</f>
        <v>#NAME?</v>
      </c>
      <c r="S3057" s="5">
        <f>IF($H3057="SI",$N3057, _xludf.NA())</f>
        <v>405063</v>
      </c>
      <c r="T3057" s="5" t="e">
        <f ca="1">IF($H3057="NO",$N3057, _xludf.NA())</f>
        <v>#NAME?</v>
      </c>
    </row>
    <row r="3058" spans="1:20" x14ac:dyDescent="0.3">
      <c r="A3058">
        <v>3057</v>
      </c>
      <c r="B3058" t="s">
        <v>15</v>
      </c>
      <c r="C3058">
        <v>1828114.74</v>
      </c>
      <c r="D3058" t="s">
        <v>10</v>
      </c>
      <c r="E3058" t="s">
        <v>11</v>
      </c>
      <c r="F3058" t="s">
        <v>12</v>
      </c>
      <c r="G3058" t="s">
        <v>13</v>
      </c>
      <c r="H3058" t="s">
        <v>13</v>
      </c>
      <c r="I3058">
        <v>33</v>
      </c>
      <c r="J3058">
        <f>(moras__2[[#This Row],[EDAD]]-AVERAGE(I:I))/ _xlfn.STDEV.P(I:I)</f>
        <v>-0.62863105790248996</v>
      </c>
      <c r="K3058" t="str">
        <f>IF(ABS(moras__2[[#This Row],[Z-Score de edad]])&gt;1.96, "Atípico","Normal")</f>
        <v>Normal</v>
      </c>
      <c r="L3058">
        <f>(moras__2[[#This Row],[SALARIO]]-AVERAGE(C:C)) / _xlfn.STDEV.P(C:C)</f>
        <v>1.4435192390716864</v>
      </c>
      <c r="M3058" t="str">
        <f>IF(ABS(moras__2[[#This Row],[Z-Score de salario]])&gt;1.96, "Atípico", "Normal")</f>
        <v>Normal</v>
      </c>
      <c r="N3058" s="5">
        <f t="shared" si="141"/>
        <v>1828114.74</v>
      </c>
      <c r="O3058" s="5">
        <f t="shared" si="142"/>
        <v>33</v>
      </c>
      <c r="P3058" s="5" t="str">
        <f t="shared" si="143"/>
        <v>ASALARIADO</v>
      </c>
      <c r="Q3058" s="5" t="e">
        <f ca="1">IF($H3058="SI", $O3058, _xludf.NA())</f>
        <v>#NAME?</v>
      </c>
      <c r="R3058" s="5">
        <f>IF($H3058="NO",$O3058, _xludf.NA())</f>
        <v>33</v>
      </c>
      <c r="S3058" s="5" t="e">
        <f ca="1">IF($H3058="SI",$N3058, _xludf.NA())</f>
        <v>#NAME?</v>
      </c>
      <c r="T3058" s="5">
        <f>IF($H3058="NO",$N3058, _xludf.NA())</f>
        <v>1828114.74</v>
      </c>
    </row>
    <row r="3059" spans="1:20" x14ac:dyDescent="0.3">
      <c r="A3059">
        <v>3058</v>
      </c>
      <c r="B3059" t="s">
        <v>15</v>
      </c>
      <c r="C3059">
        <v>383625</v>
      </c>
      <c r="D3059" t="s">
        <v>10</v>
      </c>
      <c r="E3059" t="s">
        <v>16</v>
      </c>
      <c r="F3059" t="s">
        <v>12</v>
      </c>
      <c r="G3059" t="s">
        <v>13</v>
      </c>
      <c r="H3059" t="s">
        <v>13</v>
      </c>
      <c r="I3059">
        <v>26</v>
      </c>
      <c r="J3059">
        <f>(moras__2[[#This Row],[EDAD]]-AVERAGE(I:I))/ _xlfn.STDEV.P(I:I)</f>
        <v>-1.1227078082534885</v>
      </c>
      <c r="K3059" t="str">
        <f>IF(ABS(moras__2[[#This Row],[Z-Score de edad]])&gt;1.96, "Atípico","Normal")</f>
        <v>Normal</v>
      </c>
      <c r="L3059">
        <f>(moras__2[[#This Row],[SALARIO]]-AVERAGE(C:C)) / _xlfn.STDEV.P(C:C)</f>
        <v>-0.33777544644596397</v>
      </c>
      <c r="M3059" t="str">
        <f>IF(ABS(moras__2[[#This Row],[Z-Score de salario]])&gt;1.96, "Atípico", "Normal")</f>
        <v>Normal</v>
      </c>
      <c r="N3059" s="5">
        <f t="shared" si="141"/>
        <v>383625</v>
      </c>
      <c r="O3059" s="5">
        <f t="shared" si="142"/>
        <v>26</v>
      </c>
      <c r="P3059" s="5" t="str">
        <f t="shared" si="143"/>
        <v>ASALARIADO</v>
      </c>
      <c r="Q3059" s="5" t="e">
        <f ca="1">IF($H3059="SI", $O3059, _xludf.NA())</f>
        <v>#NAME?</v>
      </c>
      <c r="R3059" s="5">
        <f>IF($H3059="NO",$O3059, _xludf.NA())</f>
        <v>26</v>
      </c>
      <c r="S3059" s="5" t="e">
        <f ca="1">IF($H3059="SI",$N3059, _xludf.NA())</f>
        <v>#NAME?</v>
      </c>
      <c r="T3059" s="5">
        <f>IF($H3059="NO",$N3059, _xludf.NA())</f>
        <v>383625</v>
      </c>
    </row>
    <row r="3060" spans="1:20" x14ac:dyDescent="0.3">
      <c r="A3060">
        <v>3059</v>
      </c>
      <c r="B3060" t="s">
        <v>9</v>
      </c>
      <c r="C3060">
        <v>278030</v>
      </c>
      <c r="D3060" t="s">
        <v>19</v>
      </c>
      <c r="E3060" t="s">
        <v>16</v>
      </c>
      <c r="F3060" t="s">
        <v>12</v>
      </c>
      <c r="G3060" t="s">
        <v>13</v>
      </c>
      <c r="H3060" t="s">
        <v>13</v>
      </c>
      <c r="I3060">
        <v>26</v>
      </c>
      <c r="J3060">
        <f>(moras__2[[#This Row],[EDAD]]-AVERAGE(I:I))/ _xlfn.STDEV.P(I:I)</f>
        <v>-1.1227078082534885</v>
      </c>
      <c r="K3060" t="str">
        <f>IF(ABS(moras__2[[#This Row],[Z-Score de edad]])&gt;1.96, "Atípico","Normal")</f>
        <v>Normal</v>
      </c>
      <c r="L3060">
        <f>(moras__2[[#This Row],[SALARIO]]-AVERAGE(C:C)) / _xlfn.STDEV.P(C:C)</f>
        <v>-0.46799154082766331</v>
      </c>
      <c r="M3060" t="str">
        <f>IF(ABS(moras__2[[#This Row],[Z-Score de salario]])&gt;1.96, "Atípico", "Normal")</f>
        <v>Normal</v>
      </c>
      <c r="N3060" s="5">
        <f t="shared" si="141"/>
        <v>278030</v>
      </c>
      <c r="O3060" s="5">
        <f t="shared" si="142"/>
        <v>26</v>
      </c>
      <c r="P3060" s="5" t="str">
        <f t="shared" si="143"/>
        <v>CONVENIOS ESPECIALES DE TRABAJADORES INDEPENDIENTES</v>
      </c>
      <c r="Q3060" s="5" t="e">
        <f ca="1">IF($H3060="SI", $O3060, _xludf.NA())</f>
        <v>#NAME?</v>
      </c>
      <c r="R3060" s="5">
        <f>IF($H3060="NO",$O3060, _xludf.NA())</f>
        <v>26</v>
      </c>
      <c r="S3060" s="5" t="e">
        <f ca="1">IF($H3060="SI",$N3060, _xludf.NA())</f>
        <v>#NAME?</v>
      </c>
      <c r="T3060" s="5">
        <f>IF($H3060="NO",$N3060, _xludf.NA())</f>
        <v>278030</v>
      </c>
    </row>
    <row r="3061" spans="1:20" x14ac:dyDescent="0.3">
      <c r="A3061">
        <v>3060</v>
      </c>
      <c r="B3061" t="s">
        <v>15</v>
      </c>
      <c r="C3061">
        <v>381783.6</v>
      </c>
      <c r="D3061" t="s">
        <v>10</v>
      </c>
      <c r="E3061" t="s">
        <v>16</v>
      </c>
      <c r="F3061" t="s">
        <v>12</v>
      </c>
      <c r="G3061" t="s">
        <v>13</v>
      </c>
      <c r="H3061" t="s">
        <v>13</v>
      </c>
      <c r="I3061">
        <v>31</v>
      </c>
      <c r="J3061">
        <f>(moras__2[[#This Row],[EDAD]]-AVERAGE(I:I))/ _xlfn.STDEV.P(I:I)</f>
        <v>-0.769795843717061</v>
      </c>
      <c r="K3061" t="str">
        <f>IF(ABS(moras__2[[#This Row],[Z-Score de edad]])&gt;1.96, "Atípico","Normal")</f>
        <v>Normal</v>
      </c>
      <c r="L3061">
        <f>(moras__2[[#This Row],[SALARIO]]-AVERAGE(C:C)) / _xlfn.STDEV.P(C:C)</f>
        <v>-0.34004619710834821</v>
      </c>
      <c r="M3061" t="str">
        <f>IF(ABS(moras__2[[#This Row],[Z-Score de salario]])&gt;1.96, "Atípico", "Normal")</f>
        <v>Normal</v>
      </c>
      <c r="N3061" s="5">
        <f t="shared" si="141"/>
        <v>381783.6</v>
      </c>
      <c r="O3061" s="5">
        <f t="shared" si="142"/>
        <v>31</v>
      </c>
      <c r="P3061" s="5" t="str">
        <f t="shared" si="143"/>
        <v>ASALARIADO</v>
      </c>
      <c r="Q3061" s="5" t="e">
        <f ca="1">IF($H3061="SI", $O3061, _xludf.NA())</f>
        <v>#NAME?</v>
      </c>
      <c r="R3061" s="5">
        <f>IF($H3061="NO",$O3061, _xludf.NA())</f>
        <v>31</v>
      </c>
      <c r="S3061" s="5" t="e">
        <f ca="1">IF($H3061="SI",$N3061, _xludf.NA())</f>
        <v>#NAME?</v>
      </c>
      <c r="T3061" s="5">
        <f>IF($H3061="NO",$N3061, _xludf.NA())</f>
        <v>381783.6</v>
      </c>
    </row>
    <row r="3062" spans="1:20" x14ac:dyDescent="0.3">
      <c r="A3062">
        <v>3061</v>
      </c>
      <c r="B3062" t="s">
        <v>15</v>
      </c>
      <c r="C3062">
        <v>485000</v>
      </c>
      <c r="D3062" t="s">
        <v>10</v>
      </c>
      <c r="E3062" t="s">
        <v>16</v>
      </c>
      <c r="F3062" t="s">
        <v>12</v>
      </c>
      <c r="G3062" t="s">
        <v>13</v>
      </c>
      <c r="H3062" t="s">
        <v>13</v>
      </c>
      <c r="I3062">
        <v>39</v>
      </c>
      <c r="J3062">
        <f>(moras__2[[#This Row],[EDAD]]-AVERAGE(I:I))/ _xlfn.STDEV.P(I:I)</f>
        <v>-0.20513670045877688</v>
      </c>
      <c r="K3062" t="str">
        <f>IF(ABS(moras__2[[#This Row],[Z-Score de edad]])&gt;1.96, "Atípico","Normal")</f>
        <v>Normal</v>
      </c>
      <c r="L3062">
        <f>(moras__2[[#This Row],[SALARIO]]-AVERAGE(C:C)) / _xlfn.STDEV.P(C:C)</f>
        <v>-0.21276330981122968</v>
      </c>
      <c r="M3062" t="str">
        <f>IF(ABS(moras__2[[#This Row],[Z-Score de salario]])&gt;1.96, "Atípico", "Normal")</f>
        <v>Normal</v>
      </c>
      <c r="N3062" s="5">
        <f t="shared" si="141"/>
        <v>485000</v>
      </c>
      <c r="O3062" s="5">
        <f t="shared" si="142"/>
        <v>39</v>
      </c>
      <c r="P3062" s="5" t="str">
        <f t="shared" si="143"/>
        <v>ASALARIADO</v>
      </c>
      <c r="Q3062" s="5" t="e">
        <f ca="1">IF($H3062="SI", $O3062, _xludf.NA())</f>
        <v>#NAME?</v>
      </c>
      <c r="R3062" s="5">
        <f>IF($H3062="NO",$O3062, _xludf.NA())</f>
        <v>39</v>
      </c>
      <c r="S3062" s="5" t="e">
        <f ca="1">IF($H3062="SI",$N3062, _xludf.NA())</f>
        <v>#NAME?</v>
      </c>
      <c r="T3062" s="5">
        <f>IF($H3062="NO",$N3062, _xludf.NA())</f>
        <v>485000</v>
      </c>
    </row>
    <row r="3063" spans="1:20" x14ac:dyDescent="0.3">
      <c r="A3063">
        <v>3062</v>
      </c>
      <c r="B3063" t="s">
        <v>9</v>
      </c>
      <c r="C3063">
        <v>301566</v>
      </c>
      <c r="D3063" t="s">
        <v>18</v>
      </c>
      <c r="E3063" t="s">
        <v>16</v>
      </c>
      <c r="F3063" t="s">
        <v>12</v>
      </c>
      <c r="G3063" t="s">
        <v>13</v>
      </c>
      <c r="H3063" t="s">
        <v>12</v>
      </c>
      <c r="I3063">
        <v>28</v>
      </c>
      <c r="J3063">
        <f>(moras__2[[#This Row],[EDAD]]-AVERAGE(I:I))/ _xlfn.STDEV.P(I:I)</f>
        <v>-0.98154302243891756</v>
      </c>
      <c r="K3063" t="str">
        <f>IF(ABS(moras__2[[#This Row],[Z-Score de edad]])&gt;1.96, "Atípico","Normal")</f>
        <v>Normal</v>
      </c>
      <c r="L3063">
        <f>(moras__2[[#This Row],[SALARIO]]-AVERAGE(C:C)) / _xlfn.STDEV.P(C:C)</f>
        <v>-0.43896776131757592</v>
      </c>
      <c r="M3063" t="str">
        <f>IF(ABS(moras__2[[#This Row],[Z-Score de salario]])&gt;1.96, "Atípico", "Normal")</f>
        <v>Normal</v>
      </c>
      <c r="N3063" s="5">
        <f t="shared" si="141"/>
        <v>301566</v>
      </c>
      <c r="O3063" s="5">
        <f t="shared" si="142"/>
        <v>28</v>
      </c>
      <c r="P3063" s="5" t="str">
        <f t="shared" si="143"/>
        <v>TRABAJADOR INDEPENDIENTE</v>
      </c>
      <c r="Q3063" s="5">
        <f>IF($H3063="SI", $O3063, _xludf.NA())</f>
        <v>28</v>
      </c>
      <c r="R3063" s="5" t="e">
        <f ca="1">IF($H3063="NO",$O3063, _xludf.NA())</f>
        <v>#NAME?</v>
      </c>
      <c r="S3063" s="5">
        <f>IF($H3063="SI",$N3063, _xludf.NA())</f>
        <v>301566</v>
      </c>
      <c r="T3063" s="5" t="e">
        <f ca="1">IF($H3063="NO",$N3063, _xludf.NA())</f>
        <v>#NAME?</v>
      </c>
    </row>
    <row r="3064" spans="1:20" x14ac:dyDescent="0.3">
      <c r="A3064">
        <v>3063</v>
      </c>
      <c r="B3064" t="s">
        <v>9</v>
      </c>
      <c r="C3064">
        <v>1492800.6</v>
      </c>
      <c r="D3064" t="s">
        <v>10</v>
      </c>
      <c r="E3064" t="s">
        <v>11</v>
      </c>
      <c r="F3064" t="s">
        <v>12</v>
      </c>
      <c r="G3064" t="s">
        <v>13</v>
      </c>
      <c r="H3064" t="s">
        <v>13</v>
      </c>
      <c r="I3064">
        <v>37</v>
      </c>
      <c r="J3064">
        <f>(moras__2[[#This Row],[EDAD]]-AVERAGE(I:I))/ _xlfn.STDEV.P(I:I)</f>
        <v>-0.34630148627334789</v>
      </c>
      <c r="K3064" t="str">
        <f>IF(ABS(moras__2[[#This Row],[Z-Score de edad]])&gt;1.96, "Atípico","Normal")</f>
        <v>Normal</v>
      </c>
      <c r="L3064">
        <f>(moras__2[[#This Row],[SALARIO]]-AVERAGE(C:C)) / _xlfn.STDEV.P(C:C)</f>
        <v>1.0300214626451671</v>
      </c>
      <c r="M3064" t="str">
        <f>IF(ABS(moras__2[[#This Row],[Z-Score de salario]])&gt;1.96, "Atípico", "Normal")</f>
        <v>Normal</v>
      </c>
      <c r="N3064" s="5">
        <f t="shared" si="141"/>
        <v>1492800.6</v>
      </c>
      <c r="O3064" s="5">
        <f t="shared" si="142"/>
        <v>37</v>
      </c>
      <c r="P3064" s="5" t="str">
        <f t="shared" si="143"/>
        <v>ASALARIADO</v>
      </c>
      <c r="Q3064" s="5" t="e">
        <f ca="1">IF($H3064="SI", $O3064, _xludf.NA())</f>
        <v>#NAME?</v>
      </c>
      <c r="R3064" s="5">
        <f>IF($H3064="NO",$O3064, _xludf.NA())</f>
        <v>37</v>
      </c>
      <c r="S3064" s="5" t="e">
        <f ca="1">IF($H3064="SI",$N3064, _xludf.NA())</f>
        <v>#NAME?</v>
      </c>
      <c r="T3064" s="5">
        <f>IF($H3064="NO",$N3064, _xludf.NA())</f>
        <v>1492800.6</v>
      </c>
    </row>
    <row r="3065" spans="1:20" x14ac:dyDescent="0.3">
      <c r="A3065">
        <v>3064</v>
      </c>
      <c r="B3065" t="s">
        <v>15</v>
      </c>
      <c r="C3065">
        <v>749840</v>
      </c>
      <c r="D3065" t="s">
        <v>10</v>
      </c>
      <c r="E3065" t="s">
        <v>16</v>
      </c>
      <c r="F3065" t="s">
        <v>12</v>
      </c>
      <c r="G3065" t="s">
        <v>13</v>
      </c>
      <c r="H3065" t="s">
        <v>13</v>
      </c>
      <c r="I3065">
        <v>23</v>
      </c>
      <c r="J3065">
        <f>(moras__2[[#This Row],[EDAD]]-AVERAGE(I:I))/ _xlfn.STDEV.P(I:I)</f>
        <v>-1.334454986975345</v>
      </c>
      <c r="K3065" t="str">
        <f>IF(ABS(moras__2[[#This Row],[Z-Score de edad]])&gt;1.96, "Atípico","Normal")</f>
        <v>Normal</v>
      </c>
      <c r="L3065">
        <f>(moras__2[[#This Row],[SALARIO]]-AVERAGE(C:C)) / _xlfn.STDEV.P(C:C)</f>
        <v>0.11382819959782611</v>
      </c>
      <c r="M3065" t="str">
        <f>IF(ABS(moras__2[[#This Row],[Z-Score de salario]])&gt;1.96, "Atípico", "Normal")</f>
        <v>Normal</v>
      </c>
      <c r="N3065" s="5">
        <f t="shared" si="141"/>
        <v>749840</v>
      </c>
      <c r="O3065" s="5">
        <f t="shared" si="142"/>
        <v>23</v>
      </c>
      <c r="P3065" s="5" t="str">
        <f t="shared" si="143"/>
        <v>ASALARIADO</v>
      </c>
      <c r="Q3065" s="5" t="e">
        <f ca="1">IF($H3065="SI", $O3065, _xludf.NA())</f>
        <v>#NAME?</v>
      </c>
      <c r="R3065" s="5">
        <f>IF($H3065="NO",$O3065, _xludf.NA())</f>
        <v>23</v>
      </c>
      <c r="S3065" s="5" t="e">
        <f ca="1">IF($H3065="SI",$N3065, _xludf.NA())</f>
        <v>#NAME?</v>
      </c>
      <c r="T3065" s="5">
        <f>IF($H3065="NO",$N3065, _xludf.NA())</f>
        <v>749840</v>
      </c>
    </row>
    <row r="3066" spans="1:20" x14ac:dyDescent="0.3">
      <c r="A3066">
        <v>3065</v>
      </c>
      <c r="B3066" t="s">
        <v>15</v>
      </c>
      <c r="C3066">
        <v>371527</v>
      </c>
      <c r="D3066" t="s">
        <v>10</v>
      </c>
      <c r="E3066" t="s">
        <v>16</v>
      </c>
      <c r="F3066" t="s">
        <v>12</v>
      </c>
      <c r="G3066" t="s">
        <v>13</v>
      </c>
      <c r="H3066" t="s">
        <v>13</v>
      </c>
      <c r="I3066">
        <v>35</v>
      </c>
      <c r="J3066">
        <f>(moras__2[[#This Row],[EDAD]]-AVERAGE(I:I))/ _xlfn.STDEV.P(I:I)</f>
        <v>-0.48746627208791893</v>
      </c>
      <c r="K3066" t="str">
        <f>IF(ABS(moras__2[[#This Row],[Z-Score de edad]])&gt;1.96, "Atípico","Normal")</f>
        <v>Normal</v>
      </c>
      <c r="L3066">
        <f>(moras__2[[#This Row],[SALARIO]]-AVERAGE(C:C)) / _xlfn.STDEV.P(C:C)</f>
        <v>-0.35269428076415893</v>
      </c>
      <c r="M3066" t="str">
        <f>IF(ABS(moras__2[[#This Row],[Z-Score de salario]])&gt;1.96, "Atípico", "Normal")</f>
        <v>Normal</v>
      </c>
      <c r="N3066" s="5">
        <f t="shared" si="141"/>
        <v>371527</v>
      </c>
      <c r="O3066" s="5">
        <f t="shared" si="142"/>
        <v>35</v>
      </c>
      <c r="P3066" s="5" t="str">
        <f t="shared" si="143"/>
        <v>ASALARIADO</v>
      </c>
      <c r="Q3066" s="5" t="e">
        <f ca="1">IF($H3066="SI", $O3066, _xludf.NA())</f>
        <v>#NAME?</v>
      </c>
      <c r="R3066" s="5">
        <f>IF($H3066="NO",$O3066, _xludf.NA())</f>
        <v>35</v>
      </c>
      <c r="S3066" s="5" t="e">
        <f ca="1">IF($H3066="SI",$N3066, _xludf.NA())</f>
        <v>#NAME?</v>
      </c>
      <c r="T3066" s="5">
        <f>IF($H3066="NO",$N3066, _xludf.NA())</f>
        <v>371527</v>
      </c>
    </row>
    <row r="3067" spans="1:20" x14ac:dyDescent="0.3">
      <c r="A3067">
        <v>3066</v>
      </c>
      <c r="B3067" t="s">
        <v>15</v>
      </c>
      <c r="C3067">
        <v>297044</v>
      </c>
      <c r="D3067" t="s">
        <v>17</v>
      </c>
      <c r="E3067" t="s">
        <v>16</v>
      </c>
      <c r="F3067" t="s">
        <v>12</v>
      </c>
      <c r="G3067" t="s">
        <v>12</v>
      </c>
      <c r="H3067" t="s">
        <v>12</v>
      </c>
      <c r="I3067">
        <v>33</v>
      </c>
      <c r="J3067">
        <f>(moras__2[[#This Row],[EDAD]]-AVERAGE(I:I))/ _xlfn.STDEV.P(I:I)</f>
        <v>-0.62863105790248996</v>
      </c>
      <c r="K3067" t="str">
        <f>IF(ABS(moras__2[[#This Row],[Z-Score de edad]])&gt;1.96, "Atípico","Normal")</f>
        <v>Normal</v>
      </c>
      <c r="L3067">
        <f>(moras__2[[#This Row],[SALARIO]]-AVERAGE(C:C)) / _xlfn.STDEV.P(C:C)</f>
        <v>-0.44454413499809153</v>
      </c>
      <c r="M3067" t="str">
        <f>IF(ABS(moras__2[[#This Row],[Z-Score de salario]])&gt;1.96, "Atípico", "Normal")</f>
        <v>Normal</v>
      </c>
      <c r="N3067" s="5">
        <f t="shared" si="141"/>
        <v>297044</v>
      </c>
      <c r="O3067" s="5">
        <f t="shared" si="142"/>
        <v>33</v>
      </c>
      <c r="P3067" s="5" t="str">
        <f t="shared" si="143"/>
        <v>ASEGURADO VOLUNTARIO</v>
      </c>
      <c r="Q3067" s="5">
        <f>IF($H3067="SI", $O3067, _xludf.NA())</f>
        <v>33</v>
      </c>
      <c r="R3067" s="5" t="e">
        <f ca="1">IF($H3067="NO",$O3067, _xludf.NA())</f>
        <v>#NAME?</v>
      </c>
      <c r="S3067" s="5">
        <f>IF($H3067="SI",$N3067, _xludf.NA())</f>
        <v>297044</v>
      </c>
      <c r="T3067" s="5" t="e">
        <f ca="1">IF($H3067="NO",$N3067, _xludf.NA())</f>
        <v>#NAME?</v>
      </c>
    </row>
    <row r="3068" spans="1:20" x14ac:dyDescent="0.3">
      <c r="A3068">
        <v>3067</v>
      </c>
      <c r="B3068" t="s">
        <v>15</v>
      </c>
      <c r="C3068">
        <v>1498971</v>
      </c>
      <c r="D3068" t="s">
        <v>10</v>
      </c>
      <c r="E3068" t="s">
        <v>11</v>
      </c>
      <c r="F3068" t="s">
        <v>12</v>
      </c>
      <c r="G3068" t="s">
        <v>13</v>
      </c>
      <c r="H3068" t="s">
        <v>12</v>
      </c>
      <c r="I3068">
        <v>42</v>
      </c>
      <c r="J3068">
        <f>(moras__2[[#This Row],[EDAD]]-AVERAGE(I:I))/ _xlfn.STDEV.P(I:I)</f>
        <v>6.6104782630796582E-3</v>
      </c>
      <c r="K3068" t="str">
        <f>IF(ABS(moras__2[[#This Row],[Z-Score de edad]])&gt;1.96, "Atípico","Normal")</f>
        <v>Normal</v>
      </c>
      <c r="L3068">
        <f>(moras__2[[#This Row],[SALARIO]]-AVERAGE(C:C)) / _xlfn.STDEV.P(C:C)</f>
        <v>1.0376305860768904</v>
      </c>
      <c r="M3068" t="str">
        <f>IF(ABS(moras__2[[#This Row],[Z-Score de salario]])&gt;1.96, "Atípico", "Normal")</f>
        <v>Normal</v>
      </c>
      <c r="N3068" s="5">
        <f t="shared" si="141"/>
        <v>1498971</v>
      </c>
      <c r="O3068" s="5">
        <f t="shared" si="142"/>
        <v>42</v>
      </c>
      <c r="P3068" s="5" t="str">
        <f t="shared" si="143"/>
        <v>ASALARIADO</v>
      </c>
      <c r="Q3068" s="5">
        <f>IF($H3068="SI", $O3068, _xludf.NA())</f>
        <v>42</v>
      </c>
      <c r="R3068" s="5" t="e">
        <f ca="1">IF($H3068="NO",$O3068, _xludf.NA())</f>
        <v>#NAME?</v>
      </c>
      <c r="S3068" s="5">
        <f>IF($H3068="SI",$N3068, _xludf.NA())</f>
        <v>1498971</v>
      </c>
      <c r="T3068" s="5" t="e">
        <f ca="1">IF($H3068="NO",$N3068, _xludf.NA())</f>
        <v>#NAME?</v>
      </c>
    </row>
    <row r="3069" spans="1:20" x14ac:dyDescent="0.3">
      <c r="A3069">
        <v>3068</v>
      </c>
      <c r="B3069" t="s">
        <v>9</v>
      </c>
      <c r="C3069">
        <v>611409</v>
      </c>
      <c r="D3069" t="s">
        <v>18</v>
      </c>
      <c r="E3069" t="s">
        <v>16</v>
      </c>
      <c r="F3069" t="s">
        <v>12</v>
      </c>
      <c r="G3069" t="s">
        <v>13</v>
      </c>
      <c r="H3069" t="s">
        <v>13</v>
      </c>
      <c r="I3069">
        <v>45</v>
      </c>
      <c r="J3069">
        <f>(moras__2[[#This Row],[EDAD]]-AVERAGE(I:I))/ _xlfn.STDEV.P(I:I)</f>
        <v>0.2183576569849362</v>
      </c>
      <c r="K3069" t="str">
        <f>IF(ABS(moras__2[[#This Row],[Z-Score de edad]])&gt;1.96, "Atípico","Normal")</f>
        <v>Normal</v>
      </c>
      <c r="L3069">
        <f>(moras__2[[#This Row],[SALARIO]]-AVERAGE(C:C)) / _xlfn.STDEV.P(C:C)</f>
        <v>-5.6880111982769731E-2</v>
      </c>
      <c r="M3069" t="str">
        <f>IF(ABS(moras__2[[#This Row],[Z-Score de salario]])&gt;1.96, "Atípico", "Normal")</f>
        <v>Normal</v>
      </c>
      <c r="N3069" s="5">
        <f t="shared" si="141"/>
        <v>611409</v>
      </c>
      <c r="O3069" s="5">
        <f t="shared" si="142"/>
        <v>45</v>
      </c>
      <c r="P3069" s="5" t="str">
        <f t="shared" si="143"/>
        <v>TRABAJADOR INDEPENDIENTE</v>
      </c>
      <c r="Q3069" s="5" t="e">
        <f ca="1">IF($H3069="SI", $O3069, _xludf.NA())</f>
        <v>#NAME?</v>
      </c>
      <c r="R3069" s="5">
        <f>IF($H3069="NO",$O3069, _xludf.NA())</f>
        <v>45</v>
      </c>
      <c r="S3069" s="5" t="e">
        <f ca="1">IF($H3069="SI",$N3069, _xludf.NA())</f>
        <v>#NAME?</v>
      </c>
      <c r="T3069" s="5">
        <f>IF($H3069="NO",$N3069, _xludf.NA())</f>
        <v>611409</v>
      </c>
    </row>
    <row r="3070" spans="1:20" x14ac:dyDescent="0.3">
      <c r="A3070">
        <v>3069</v>
      </c>
      <c r="B3070" t="s">
        <v>15</v>
      </c>
      <c r="C3070">
        <v>390655</v>
      </c>
      <c r="D3070" t="s">
        <v>14</v>
      </c>
      <c r="E3070" t="s">
        <v>11</v>
      </c>
      <c r="F3070" t="s">
        <v>12</v>
      </c>
      <c r="G3070" t="s">
        <v>13</v>
      </c>
      <c r="H3070" t="s">
        <v>13</v>
      </c>
      <c r="I3070">
        <v>57</v>
      </c>
      <c r="J3070">
        <f>(moras__2[[#This Row],[EDAD]]-AVERAGE(I:I))/ _xlfn.STDEV.P(I:I)</f>
        <v>1.0653463718723624</v>
      </c>
      <c r="K3070" t="str">
        <f>IF(ABS(moras__2[[#This Row],[Z-Score de edad]])&gt;1.96, "Atípico","Normal")</f>
        <v>Normal</v>
      </c>
      <c r="L3070">
        <f>(moras__2[[#This Row],[SALARIO]]-AVERAGE(C:C)) / _xlfn.STDEV.P(C:C)</f>
        <v>-0.32910629408549857</v>
      </c>
      <c r="M3070" t="str">
        <f>IF(ABS(moras__2[[#This Row],[Z-Score de salario]])&gt;1.96, "Atípico", "Normal")</f>
        <v>Normal</v>
      </c>
      <c r="N3070" s="5">
        <f t="shared" si="141"/>
        <v>390655</v>
      </c>
      <c r="O3070" s="5">
        <f t="shared" si="142"/>
        <v>57</v>
      </c>
      <c r="P3070" s="5" t="str">
        <f t="shared" si="143"/>
        <v>PENSIONADOS EN SU PROPIO SISTEMA</v>
      </c>
      <c r="Q3070" s="5" t="e">
        <f ca="1">IF($H3070="SI", $O3070, _xludf.NA())</f>
        <v>#NAME?</v>
      </c>
      <c r="R3070" s="5">
        <f>IF($H3070="NO",$O3070, _xludf.NA())</f>
        <v>57</v>
      </c>
      <c r="S3070" s="5" t="e">
        <f ca="1">IF($H3070="SI",$N3070, _xludf.NA())</f>
        <v>#NAME?</v>
      </c>
      <c r="T3070" s="5">
        <f>IF($H3070="NO",$N3070, _xludf.NA())</f>
        <v>390655</v>
      </c>
    </row>
    <row r="3071" spans="1:20" x14ac:dyDescent="0.3">
      <c r="A3071">
        <v>3070</v>
      </c>
      <c r="B3071" t="s">
        <v>9</v>
      </c>
      <c r="C3071">
        <v>406358</v>
      </c>
      <c r="D3071" t="s">
        <v>18</v>
      </c>
      <c r="E3071" t="s">
        <v>16</v>
      </c>
      <c r="F3071" t="s">
        <v>12</v>
      </c>
      <c r="G3071" t="s">
        <v>12</v>
      </c>
      <c r="H3071" t="s">
        <v>12</v>
      </c>
      <c r="I3071">
        <v>71</v>
      </c>
      <c r="J3071">
        <f>(moras__2[[#This Row],[EDAD]]-AVERAGE(I:I))/ _xlfn.STDEV.P(I:I)</f>
        <v>2.0534998725743594</v>
      </c>
      <c r="K3071" t="str">
        <f>IF(ABS(moras__2[[#This Row],[Z-Score de edad]])&gt;1.96, "Atípico","Normal")</f>
        <v>Atípico</v>
      </c>
      <c r="L3071">
        <f>(moras__2[[#This Row],[SALARIO]]-AVERAGE(C:C)) / _xlfn.STDEV.P(C:C)</f>
        <v>-0.30974189870621144</v>
      </c>
      <c r="M3071" t="str">
        <f>IF(ABS(moras__2[[#This Row],[Z-Score de salario]])&gt;1.96, "Atípico", "Normal")</f>
        <v>Normal</v>
      </c>
      <c r="N3071" s="5">
        <f t="shared" si="141"/>
        <v>406358</v>
      </c>
      <c r="O3071" s="5">
        <f t="shared" si="142"/>
        <v>71</v>
      </c>
      <c r="P3071" s="5" t="str">
        <f t="shared" si="143"/>
        <v>TRABAJADOR INDEPENDIENTE</v>
      </c>
      <c r="Q3071" s="5">
        <f>IF($H3071="SI", $O3071, _xludf.NA())</f>
        <v>71</v>
      </c>
      <c r="R3071" s="5" t="e">
        <f ca="1">IF($H3071="NO",$O3071, _xludf.NA())</f>
        <v>#NAME?</v>
      </c>
      <c r="S3071" s="5">
        <f>IF($H3071="SI",$N3071, _xludf.NA())</f>
        <v>406358</v>
      </c>
      <c r="T3071" s="5" t="e">
        <f ca="1">IF($H3071="NO",$N3071, _xludf.NA())</f>
        <v>#NAME?</v>
      </c>
    </row>
    <row r="3072" spans="1:20" x14ac:dyDescent="0.3">
      <c r="A3072">
        <v>3071</v>
      </c>
      <c r="B3072" t="s">
        <v>15</v>
      </c>
      <c r="C3072">
        <v>148986.9</v>
      </c>
      <c r="D3072" t="s">
        <v>10</v>
      </c>
      <c r="E3072" t="s">
        <v>11</v>
      </c>
      <c r="F3072" t="s">
        <v>12</v>
      </c>
      <c r="G3072" t="s">
        <v>13</v>
      </c>
      <c r="H3072" t="s">
        <v>13</v>
      </c>
      <c r="I3072">
        <v>28</v>
      </c>
      <c r="J3072">
        <f>(moras__2[[#This Row],[EDAD]]-AVERAGE(I:I))/ _xlfn.STDEV.P(I:I)</f>
        <v>-0.98154302243891756</v>
      </c>
      <c r="K3072" t="str">
        <f>IF(ABS(moras__2[[#This Row],[Z-Score de edad]])&gt;1.96, "Atípico","Normal")</f>
        <v>Normal</v>
      </c>
      <c r="L3072">
        <f>(moras__2[[#This Row],[SALARIO]]-AVERAGE(C:C)) / _xlfn.STDEV.P(C:C)</f>
        <v>-0.62712301948581051</v>
      </c>
      <c r="M3072" t="str">
        <f>IF(ABS(moras__2[[#This Row],[Z-Score de salario]])&gt;1.96, "Atípico", "Normal")</f>
        <v>Normal</v>
      </c>
      <c r="N3072" s="5">
        <f t="shared" si="141"/>
        <v>148986.9</v>
      </c>
      <c r="O3072" s="5">
        <f t="shared" si="142"/>
        <v>28</v>
      </c>
      <c r="P3072" s="5" t="str">
        <f t="shared" si="143"/>
        <v>ASALARIADO</v>
      </c>
      <c r="Q3072" s="5" t="e">
        <f ca="1">IF($H3072="SI", $O3072, _xludf.NA())</f>
        <v>#NAME?</v>
      </c>
      <c r="R3072" s="5">
        <f>IF($H3072="NO",$O3072, _xludf.NA())</f>
        <v>28</v>
      </c>
      <c r="S3072" s="5" t="e">
        <f ca="1">IF($H3072="SI",$N3072, _xludf.NA())</f>
        <v>#NAME?</v>
      </c>
      <c r="T3072" s="5">
        <f>IF($H3072="NO",$N3072, _xludf.NA())</f>
        <v>148986.9</v>
      </c>
    </row>
    <row r="3073" spans="1:20" x14ac:dyDescent="0.3">
      <c r="A3073">
        <v>3072</v>
      </c>
      <c r="B3073" t="s">
        <v>15</v>
      </c>
      <c r="C3073">
        <v>1044634.5</v>
      </c>
      <c r="D3073" t="s">
        <v>10</v>
      </c>
      <c r="E3073" t="s">
        <v>11</v>
      </c>
      <c r="F3073" t="s">
        <v>12</v>
      </c>
      <c r="G3073" t="s">
        <v>13</v>
      </c>
      <c r="H3073" t="s">
        <v>13</v>
      </c>
      <c r="I3073">
        <v>37</v>
      </c>
      <c r="J3073">
        <f>(moras__2[[#This Row],[EDAD]]-AVERAGE(I:I))/ _xlfn.STDEV.P(I:I)</f>
        <v>-0.34630148627334789</v>
      </c>
      <c r="K3073" t="str">
        <f>IF(ABS(moras__2[[#This Row],[Z-Score de edad]])&gt;1.96, "Atípico","Normal")</f>
        <v>Normal</v>
      </c>
      <c r="L3073">
        <f>(moras__2[[#This Row],[SALARIO]]-AVERAGE(C:C)) / _xlfn.STDEV.P(C:C)</f>
        <v>0.47735856027026191</v>
      </c>
      <c r="M3073" t="str">
        <f>IF(ABS(moras__2[[#This Row],[Z-Score de salario]])&gt;1.96, "Atípico", "Normal")</f>
        <v>Normal</v>
      </c>
      <c r="N3073" s="5">
        <f t="shared" si="141"/>
        <v>1044634.5</v>
      </c>
      <c r="O3073" s="5">
        <f t="shared" si="142"/>
        <v>37</v>
      </c>
      <c r="P3073" s="5" t="str">
        <f t="shared" si="143"/>
        <v>ASALARIADO</v>
      </c>
      <c r="Q3073" s="5" t="e">
        <f ca="1">IF($H3073="SI", $O3073, _xludf.NA())</f>
        <v>#NAME?</v>
      </c>
      <c r="R3073" s="5">
        <f>IF($H3073="NO",$O3073, _xludf.NA())</f>
        <v>37</v>
      </c>
      <c r="S3073" s="5" t="e">
        <f ca="1">IF($H3073="SI",$N3073, _xludf.NA())</f>
        <v>#NAME?</v>
      </c>
      <c r="T3073" s="5">
        <f>IF($H3073="NO",$N3073, _xludf.NA())</f>
        <v>1044634.5</v>
      </c>
    </row>
    <row r="3074" spans="1:20" x14ac:dyDescent="0.3">
      <c r="A3074">
        <v>3073</v>
      </c>
      <c r="B3074" t="s">
        <v>15</v>
      </c>
      <c r="C3074">
        <v>377729.94</v>
      </c>
      <c r="D3074" t="s">
        <v>10</v>
      </c>
      <c r="E3074" t="s">
        <v>16</v>
      </c>
      <c r="F3074" t="s">
        <v>12</v>
      </c>
      <c r="G3074" t="s">
        <v>13</v>
      </c>
      <c r="H3074" t="s">
        <v>13</v>
      </c>
      <c r="I3074">
        <v>40</v>
      </c>
      <c r="J3074">
        <f>(moras__2[[#This Row],[EDAD]]-AVERAGE(I:I))/ _xlfn.STDEV.P(I:I)</f>
        <v>-0.13455430755149136</v>
      </c>
      <c r="K3074" t="str">
        <f>IF(ABS(moras__2[[#This Row],[Z-Score de edad]])&gt;1.96, "Atípico","Normal")</f>
        <v>Normal</v>
      </c>
      <c r="L3074">
        <f>(moras__2[[#This Row],[SALARIO]]-AVERAGE(C:C)) / _xlfn.STDEV.P(C:C)</f>
        <v>-0.34504503013217808</v>
      </c>
      <c r="M3074" t="str">
        <f>IF(ABS(moras__2[[#This Row],[Z-Score de salario]])&gt;1.96, "Atípico", "Normal")</f>
        <v>Normal</v>
      </c>
      <c r="N3074" s="5">
        <f t="shared" si="141"/>
        <v>377729.94</v>
      </c>
      <c r="O3074" s="5">
        <f t="shared" si="142"/>
        <v>40</v>
      </c>
      <c r="P3074" s="5" t="str">
        <f t="shared" si="143"/>
        <v>ASALARIADO</v>
      </c>
      <c r="Q3074" s="5" t="e">
        <f ca="1">IF($H3074="SI", $O3074, _xludf.NA())</f>
        <v>#NAME?</v>
      </c>
      <c r="R3074" s="5">
        <f>IF($H3074="NO",$O3074, _xludf.NA())</f>
        <v>40</v>
      </c>
      <c r="S3074" s="5" t="e">
        <f ca="1">IF($H3074="SI",$N3074, _xludf.NA())</f>
        <v>#NAME?</v>
      </c>
      <c r="T3074" s="5">
        <f>IF($H3074="NO",$N3074, _xludf.NA())</f>
        <v>377729.94</v>
      </c>
    </row>
    <row r="3075" spans="1:20" x14ac:dyDescent="0.3">
      <c r="A3075">
        <v>3074</v>
      </c>
      <c r="B3075" t="s">
        <v>9</v>
      </c>
      <c r="C3075">
        <v>75000</v>
      </c>
      <c r="D3075" t="s">
        <v>10</v>
      </c>
      <c r="E3075" t="s">
        <v>16</v>
      </c>
      <c r="F3075" t="s">
        <v>12</v>
      </c>
      <c r="G3075" t="s">
        <v>13</v>
      </c>
      <c r="H3075" t="s">
        <v>13</v>
      </c>
      <c r="I3075">
        <v>29</v>
      </c>
      <c r="J3075">
        <f>(moras__2[[#This Row],[EDAD]]-AVERAGE(I:I))/ _xlfn.STDEV.P(I:I)</f>
        <v>-0.91096062953163204</v>
      </c>
      <c r="K3075" t="str">
        <f>IF(ABS(moras__2[[#This Row],[Z-Score de edad]])&gt;1.96, "Atípico","Normal")</f>
        <v>Normal</v>
      </c>
      <c r="L3075">
        <f>(moras__2[[#This Row],[SALARIO]]-AVERAGE(C:C)) / _xlfn.STDEV.P(C:C)</f>
        <v>-0.71836110039313905</v>
      </c>
      <c r="M3075" t="str">
        <f>IF(ABS(moras__2[[#This Row],[Z-Score de salario]])&gt;1.96, "Atípico", "Normal")</f>
        <v>Normal</v>
      </c>
      <c r="N3075" s="5">
        <f t="shared" ref="N3075:N3138" si="144">IF(ISBLANK(C3075),  MEDIAN($C$2:$C$5001), C3075)</f>
        <v>75000</v>
      </c>
      <c r="O3075" s="5">
        <f t="shared" ref="O3075:O3138" si="145">IF(ISBLANK(I3075), MEDIAN($I$2:$I$5001), I3075)</f>
        <v>29</v>
      </c>
      <c r="P3075" s="5" t="str">
        <f t="shared" ref="P3075:P3138" si="146">IF(ISBLANK(D3075), "ASALARIADO", D3075)</f>
        <v>ASALARIADO</v>
      </c>
      <c r="Q3075" s="5" t="e">
        <f ca="1">IF($H3075="SI", $O3075, _xludf.NA())</f>
        <v>#NAME?</v>
      </c>
      <c r="R3075" s="5">
        <f>IF($H3075="NO",$O3075, _xludf.NA())</f>
        <v>29</v>
      </c>
      <c r="S3075" s="5" t="e">
        <f ca="1">IF($H3075="SI",$N3075, _xludf.NA())</f>
        <v>#NAME?</v>
      </c>
      <c r="T3075" s="5">
        <f>IF($H3075="NO",$N3075, _xludf.NA())</f>
        <v>75000</v>
      </c>
    </row>
    <row r="3076" spans="1:20" x14ac:dyDescent="0.3">
      <c r="A3076">
        <v>3075</v>
      </c>
      <c r="B3076" t="s">
        <v>15</v>
      </c>
      <c r="C3076">
        <v>341091</v>
      </c>
      <c r="D3076" t="s">
        <v>10</v>
      </c>
      <c r="E3076" t="s">
        <v>16</v>
      </c>
      <c r="F3076" t="s">
        <v>12</v>
      </c>
      <c r="G3076" t="s">
        <v>13</v>
      </c>
      <c r="H3076" t="s">
        <v>13</v>
      </c>
      <c r="I3076">
        <v>43</v>
      </c>
      <c r="J3076">
        <f>(moras__2[[#This Row],[EDAD]]-AVERAGE(I:I))/ _xlfn.STDEV.P(I:I)</f>
        <v>7.7192871170365177E-2</v>
      </c>
      <c r="K3076" t="str">
        <f>IF(ABS(moras__2[[#This Row],[Z-Score de edad]])&gt;1.96, "Atípico","Normal")</f>
        <v>Normal</v>
      </c>
      <c r="L3076">
        <f>(moras__2[[#This Row],[SALARIO]]-AVERAGE(C:C)) / _xlfn.STDEV.P(C:C)</f>
        <v>-0.39022690114013697</v>
      </c>
      <c r="M3076" t="str">
        <f>IF(ABS(moras__2[[#This Row],[Z-Score de salario]])&gt;1.96, "Atípico", "Normal")</f>
        <v>Normal</v>
      </c>
      <c r="N3076" s="5">
        <f t="shared" si="144"/>
        <v>341091</v>
      </c>
      <c r="O3076" s="5">
        <f t="shared" si="145"/>
        <v>43</v>
      </c>
      <c r="P3076" s="5" t="str">
        <f t="shared" si="146"/>
        <v>ASALARIADO</v>
      </c>
      <c r="Q3076" s="5" t="e">
        <f ca="1">IF($H3076="SI", $O3076, _xludf.NA())</f>
        <v>#NAME?</v>
      </c>
      <c r="R3076" s="5">
        <f>IF($H3076="NO",$O3076, _xludf.NA())</f>
        <v>43</v>
      </c>
      <c r="S3076" s="5" t="e">
        <f ca="1">IF($H3076="SI",$N3076, _xludf.NA())</f>
        <v>#NAME?</v>
      </c>
      <c r="T3076" s="5">
        <f>IF($H3076="NO",$N3076, _xludf.NA())</f>
        <v>341091</v>
      </c>
    </row>
    <row r="3077" spans="1:20" x14ac:dyDescent="0.3">
      <c r="A3077">
        <v>3076</v>
      </c>
      <c r="B3077" t="s">
        <v>15</v>
      </c>
      <c r="C3077">
        <v>297045</v>
      </c>
      <c r="D3077" t="s">
        <v>17</v>
      </c>
      <c r="E3077" t="s">
        <v>16</v>
      </c>
      <c r="F3077" t="s">
        <v>12</v>
      </c>
      <c r="G3077" t="s">
        <v>13</v>
      </c>
      <c r="H3077" t="s">
        <v>13</v>
      </c>
      <c r="I3077">
        <v>54</v>
      </c>
      <c r="J3077">
        <f>(moras__2[[#This Row],[EDAD]]-AVERAGE(I:I))/ _xlfn.STDEV.P(I:I)</f>
        <v>0.85359919315050581</v>
      </c>
      <c r="K3077" t="str">
        <f>IF(ABS(moras__2[[#This Row],[Z-Score de edad]])&gt;1.96, "Atípico","Normal")</f>
        <v>Normal</v>
      </c>
      <c r="L3077">
        <f>(moras__2[[#This Row],[SALARIO]]-AVERAGE(C:C)) / _xlfn.STDEV.P(C:C)</f>
        <v>-0.44454290183274864</v>
      </c>
      <c r="M3077" t="str">
        <f>IF(ABS(moras__2[[#This Row],[Z-Score de salario]])&gt;1.96, "Atípico", "Normal")</f>
        <v>Normal</v>
      </c>
      <c r="N3077" s="5">
        <f t="shared" si="144"/>
        <v>297045</v>
      </c>
      <c r="O3077" s="5">
        <f t="shared" si="145"/>
        <v>54</v>
      </c>
      <c r="P3077" s="5" t="str">
        <f t="shared" si="146"/>
        <v>ASEGURADO VOLUNTARIO</v>
      </c>
      <c r="Q3077" s="5" t="e">
        <f ca="1">IF($H3077="SI", $O3077, _xludf.NA())</f>
        <v>#NAME?</v>
      </c>
      <c r="R3077" s="5">
        <f>IF($H3077="NO",$O3077, _xludf.NA())</f>
        <v>54</v>
      </c>
      <c r="S3077" s="5" t="e">
        <f ca="1">IF($H3077="SI",$N3077, _xludf.NA())</f>
        <v>#NAME?</v>
      </c>
      <c r="T3077" s="5">
        <f>IF($H3077="NO",$N3077, _xludf.NA())</f>
        <v>297045</v>
      </c>
    </row>
    <row r="3078" spans="1:20" x14ac:dyDescent="0.3">
      <c r="A3078">
        <v>3077</v>
      </c>
      <c r="B3078" t="s">
        <v>9</v>
      </c>
      <c r="C3078">
        <v>300000</v>
      </c>
      <c r="D3078" t="s">
        <v>10</v>
      </c>
      <c r="E3078" t="s">
        <v>16</v>
      </c>
      <c r="F3078" t="s">
        <v>12</v>
      </c>
      <c r="G3078" t="s">
        <v>12</v>
      </c>
      <c r="H3078" t="s">
        <v>13</v>
      </c>
      <c r="I3078">
        <v>33</v>
      </c>
      <c r="J3078">
        <f>(moras__2[[#This Row],[EDAD]]-AVERAGE(I:I))/ _xlfn.STDEV.P(I:I)</f>
        <v>-0.62863105790248996</v>
      </c>
      <c r="K3078" t="str">
        <f>IF(ABS(moras__2[[#This Row],[Z-Score de edad]])&gt;1.96, "Atípico","Normal")</f>
        <v>Normal</v>
      </c>
      <c r="L3078">
        <f>(moras__2[[#This Row],[SALARIO]]-AVERAGE(C:C)) / _xlfn.STDEV.P(C:C)</f>
        <v>-0.44089889824453027</v>
      </c>
      <c r="M3078" t="str">
        <f>IF(ABS(moras__2[[#This Row],[Z-Score de salario]])&gt;1.96, "Atípico", "Normal")</f>
        <v>Normal</v>
      </c>
      <c r="N3078" s="5">
        <f t="shared" si="144"/>
        <v>300000</v>
      </c>
      <c r="O3078" s="5">
        <f t="shared" si="145"/>
        <v>33</v>
      </c>
      <c r="P3078" s="5" t="str">
        <f t="shared" si="146"/>
        <v>ASALARIADO</v>
      </c>
      <c r="Q3078" s="5" t="e">
        <f ca="1">IF($H3078="SI", $O3078, _xludf.NA())</f>
        <v>#NAME?</v>
      </c>
      <c r="R3078" s="5">
        <f>IF($H3078="NO",$O3078, _xludf.NA())</f>
        <v>33</v>
      </c>
      <c r="S3078" s="5" t="e">
        <f ca="1">IF($H3078="SI",$N3078, _xludf.NA())</f>
        <v>#NAME?</v>
      </c>
      <c r="T3078" s="5">
        <f>IF($H3078="NO",$N3078, _xludf.NA())</f>
        <v>300000</v>
      </c>
    </row>
    <row r="3079" spans="1:20" x14ac:dyDescent="0.3">
      <c r="A3079">
        <v>3078</v>
      </c>
      <c r="B3079" t="s">
        <v>9</v>
      </c>
      <c r="C3079">
        <v>488266.33</v>
      </c>
      <c r="D3079" t="s">
        <v>10</v>
      </c>
      <c r="E3079" t="s">
        <v>16</v>
      </c>
      <c r="F3079" t="s">
        <v>12</v>
      </c>
      <c r="G3079" t="s">
        <v>13</v>
      </c>
      <c r="H3079" t="s">
        <v>13</v>
      </c>
      <c r="I3079">
        <v>31</v>
      </c>
      <c r="J3079">
        <f>(moras__2[[#This Row],[EDAD]]-AVERAGE(I:I))/ _xlfn.STDEV.P(I:I)</f>
        <v>-0.769795843717061</v>
      </c>
      <c r="K3079" t="str">
        <f>IF(ABS(moras__2[[#This Row],[Z-Score de edad]])&gt;1.96, "Atípico","Normal")</f>
        <v>Normal</v>
      </c>
      <c r="L3079">
        <f>(moras__2[[#This Row],[SALARIO]]-AVERAGE(C:C)) / _xlfn.STDEV.P(C:C)</f>
        <v>-0.20873538485681159</v>
      </c>
      <c r="M3079" t="str">
        <f>IF(ABS(moras__2[[#This Row],[Z-Score de salario]])&gt;1.96, "Atípico", "Normal")</f>
        <v>Normal</v>
      </c>
      <c r="N3079" s="5">
        <f t="shared" si="144"/>
        <v>488266.33</v>
      </c>
      <c r="O3079" s="5">
        <f t="shared" si="145"/>
        <v>31</v>
      </c>
      <c r="P3079" s="5" t="str">
        <f t="shared" si="146"/>
        <v>ASALARIADO</v>
      </c>
      <c r="Q3079" s="5" t="e">
        <f ca="1">IF($H3079="SI", $O3079, _xludf.NA())</f>
        <v>#NAME?</v>
      </c>
      <c r="R3079" s="5">
        <f>IF($H3079="NO",$O3079, _xludf.NA())</f>
        <v>31</v>
      </c>
      <c r="S3079" s="5" t="e">
        <f ca="1">IF($H3079="SI",$N3079, _xludf.NA())</f>
        <v>#NAME?</v>
      </c>
      <c r="T3079" s="5">
        <f>IF($H3079="NO",$N3079, _xludf.NA())</f>
        <v>488266.33</v>
      </c>
    </row>
    <row r="3080" spans="1:20" x14ac:dyDescent="0.3">
      <c r="A3080">
        <v>3079</v>
      </c>
      <c r="B3080" t="s">
        <v>9</v>
      </c>
      <c r="C3080">
        <v>278031</v>
      </c>
      <c r="D3080" t="s">
        <v>17</v>
      </c>
      <c r="E3080" t="s">
        <v>16</v>
      </c>
      <c r="F3080" t="s">
        <v>13</v>
      </c>
      <c r="G3080" t="s">
        <v>13</v>
      </c>
      <c r="H3080" t="s">
        <v>12</v>
      </c>
      <c r="I3080">
        <v>47</v>
      </c>
      <c r="J3080">
        <f>(moras__2[[#This Row],[EDAD]]-AVERAGE(I:I))/ _xlfn.STDEV.P(I:I)</f>
        <v>0.35952244279950724</v>
      </c>
      <c r="K3080" t="str">
        <f>IF(ABS(moras__2[[#This Row],[Z-Score de edad]])&gt;1.96, "Atípico","Normal")</f>
        <v>Normal</v>
      </c>
      <c r="L3080">
        <f>(moras__2[[#This Row],[SALARIO]]-AVERAGE(C:C)) / _xlfn.STDEV.P(C:C)</f>
        <v>-0.46799030766232042</v>
      </c>
      <c r="M3080" t="str">
        <f>IF(ABS(moras__2[[#This Row],[Z-Score de salario]])&gt;1.96, "Atípico", "Normal")</f>
        <v>Normal</v>
      </c>
      <c r="N3080" s="5">
        <f t="shared" si="144"/>
        <v>278031</v>
      </c>
      <c r="O3080" s="5">
        <f t="shared" si="145"/>
        <v>47</v>
      </c>
      <c r="P3080" s="5" t="str">
        <f t="shared" si="146"/>
        <v>ASEGURADO VOLUNTARIO</v>
      </c>
      <c r="Q3080" s="5">
        <f>IF($H3080="SI", $O3080, _xludf.NA())</f>
        <v>47</v>
      </c>
      <c r="R3080" s="5" t="e">
        <f ca="1">IF($H3080="NO",$O3080, _xludf.NA())</f>
        <v>#NAME?</v>
      </c>
      <c r="S3080" s="5">
        <f>IF($H3080="SI",$N3080, _xludf.NA())</f>
        <v>278031</v>
      </c>
      <c r="T3080" s="5" t="e">
        <f ca="1">IF($H3080="NO",$N3080, _xludf.NA())</f>
        <v>#NAME?</v>
      </c>
    </row>
    <row r="3081" spans="1:20" x14ac:dyDescent="0.3">
      <c r="A3081">
        <v>3080</v>
      </c>
      <c r="B3081" t="s">
        <v>9</v>
      </c>
      <c r="C3081">
        <v>705577.5</v>
      </c>
      <c r="D3081" t="s">
        <v>10</v>
      </c>
      <c r="E3081" t="s">
        <v>16</v>
      </c>
      <c r="F3081" t="s">
        <v>12</v>
      </c>
      <c r="G3081" t="s">
        <v>13</v>
      </c>
      <c r="H3081" t="s">
        <v>13</v>
      </c>
      <c r="I3081">
        <v>53</v>
      </c>
      <c r="J3081">
        <f>(moras__2[[#This Row],[EDAD]]-AVERAGE(I:I))/ _xlfn.STDEV.P(I:I)</f>
        <v>0.78301680024322029</v>
      </c>
      <c r="K3081" t="str">
        <f>IF(ABS(moras__2[[#This Row],[Z-Score de edad]])&gt;1.96, "Atípico","Normal")</f>
        <v>Normal</v>
      </c>
      <c r="L3081">
        <f>(moras__2[[#This Row],[SALARIO]]-AVERAGE(C:C)) / _xlfn.STDEV.P(C:C)</f>
        <v>5.9245218608480352E-2</v>
      </c>
      <c r="M3081" t="str">
        <f>IF(ABS(moras__2[[#This Row],[Z-Score de salario]])&gt;1.96, "Atípico", "Normal")</f>
        <v>Normal</v>
      </c>
      <c r="N3081" s="5">
        <f t="shared" si="144"/>
        <v>705577.5</v>
      </c>
      <c r="O3081" s="5">
        <f t="shared" si="145"/>
        <v>53</v>
      </c>
      <c r="P3081" s="5" t="str">
        <f t="shared" si="146"/>
        <v>ASALARIADO</v>
      </c>
      <c r="Q3081" s="5" t="e">
        <f ca="1">IF($H3081="SI", $O3081, _xludf.NA())</f>
        <v>#NAME?</v>
      </c>
      <c r="R3081" s="5">
        <f>IF($H3081="NO",$O3081, _xludf.NA())</f>
        <v>53</v>
      </c>
      <c r="S3081" s="5" t="e">
        <f ca="1">IF($H3081="SI",$N3081, _xludf.NA())</f>
        <v>#NAME?</v>
      </c>
      <c r="T3081" s="5">
        <f>IF($H3081="NO",$N3081, _xludf.NA())</f>
        <v>705577.5</v>
      </c>
    </row>
    <row r="3082" spans="1:20" x14ac:dyDescent="0.3">
      <c r="A3082">
        <v>3081</v>
      </c>
      <c r="B3082" t="s">
        <v>9</v>
      </c>
      <c r="C3082">
        <v>1291732</v>
      </c>
      <c r="D3082" t="s">
        <v>10</v>
      </c>
      <c r="E3082" t="s">
        <v>11</v>
      </c>
      <c r="F3082" t="s">
        <v>12</v>
      </c>
      <c r="G3082" t="s">
        <v>13</v>
      </c>
      <c r="H3082" t="s">
        <v>13</v>
      </c>
      <c r="I3082">
        <v>49</v>
      </c>
      <c r="J3082">
        <f>(moras__2[[#This Row],[EDAD]]-AVERAGE(I:I))/ _xlfn.STDEV.P(I:I)</f>
        <v>0.50068722861407822</v>
      </c>
      <c r="K3082" t="str">
        <f>IF(ABS(moras__2[[#This Row],[Z-Score de edad]])&gt;1.96, "Atípico","Normal")</f>
        <v>Normal</v>
      </c>
      <c r="L3082">
        <f>(moras__2[[#This Row],[SALARIO]]-AVERAGE(C:C)) / _xlfn.STDEV.P(C:C)</f>
        <v>0.78207063358322126</v>
      </c>
      <c r="M3082" t="str">
        <f>IF(ABS(moras__2[[#This Row],[Z-Score de salario]])&gt;1.96, "Atípico", "Normal")</f>
        <v>Normal</v>
      </c>
      <c r="N3082" s="5">
        <f t="shared" si="144"/>
        <v>1291732</v>
      </c>
      <c r="O3082" s="5">
        <f t="shared" si="145"/>
        <v>49</v>
      </c>
      <c r="P3082" s="5" t="str">
        <f t="shared" si="146"/>
        <v>ASALARIADO</v>
      </c>
      <c r="Q3082" s="5" t="e">
        <f ca="1">IF($H3082="SI", $O3082, _xludf.NA())</f>
        <v>#NAME?</v>
      </c>
      <c r="R3082" s="5">
        <f>IF($H3082="NO",$O3082, _xludf.NA())</f>
        <v>49</v>
      </c>
      <c r="S3082" s="5" t="e">
        <f ca="1">IF($H3082="SI",$N3082, _xludf.NA())</f>
        <v>#NAME?</v>
      </c>
      <c r="T3082" s="5">
        <f>IF($H3082="NO",$N3082, _xludf.NA())</f>
        <v>1291732</v>
      </c>
    </row>
    <row r="3083" spans="1:20" x14ac:dyDescent="0.3">
      <c r="A3083">
        <v>3082</v>
      </c>
      <c r="B3083" t="s">
        <v>9</v>
      </c>
      <c r="C3083">
        <v>786256.75</v>
      </c>
      <c r="D3083" t="s">
        <v>10</v>
      </c>
      <c r="E3083" t="s">
        <v>11</v>
      </c>
      <c r="F3083" t="s">
        <v>12</v>
      </c>
      <c r="G3083" t="s">
        <v>13</v>
      </c>
      <c r="H3083" t="s">
        <v>13</v>
      </c>
      <c r="I3083">
        <v>26</v>
      </c>
      <c r="J3083">
        <f>(moras__2[[#This Row],[EDAD]]-AVERAGE(I:I))/ _xlfn.STDEV.P(I:I)</f>
        <v>-1.1227078082534885</v>
      </c>
      <c r="K3083" t="str">
        <f>IF(ABS(moras__2[[#This Row],[Z-Score de edad]])&gt;1.96, "Atípico","Normal")</f>
        <v>Normal</v>
      </c>
      <c r="L3083">
        <f>(moras__2[[#This Row],[SALARIO]]-AVERAGE(C:C)) / _xlfn.STDEV.P(C:C)</f>
        <v>0.1587360735982499</v>
      </c>
      <c r="M3083" t="str">
        <f>IF(ABS(moras__2[[#This Row],[Z-Score de salario]])&gt;1.96, "Atípico", "Normal")</f>
        <v>Normal</v>
      </c>
      <c r="N3083" s="5">
        <f t="shared" si="144"/>
        <v>786256.75</v>
      </c>
      <c r="O3083" s="5">
        <f t="shared" si="145"/>
        <v>26</v>
      </c>
      <c r="P3083" s="5" t="str">
        <f t="shared" si="146"/>
        <v>ASALARIADO</v>
      </c>
      <c r="Q3083" s="5" t="e">
        <f ca="1">IF($H3083="SI", $O3083, _xludf.NA())</f>
        <v>#NAME?</v>
      </c>
      <c r="R3083" s="5">
        <f>IF($H3083="NO",$O3083, _xludf.NA())</f>
        <v>26</v>
      </c>
      <c r="S3083" s="5" t="e">
        <f ca="1">IF($H3083="SI",$N3083, _xludf.NA())</f>
        <v>#NAME?</v>
      </c>
      <c r="T3083" s="5">
        <f>IF($H3083="NO",$N3083, _xludf.NA())</f>
        <v>786256.75</v>
      </c>
    </row>
    <row r="3084" spans="1:20" x14ac:dyDescent="0.3">
      <c r="A3084">
        <v>3083</v>
      </c>
      <c r="B3084" t="s">
        <v>15</v>
      </c>
      <c r="C3084">
        <v>385548</v>
      </c>
      <c r="D3084" t="s">
        <v>18</v>
      </c>
      <c r="E3084" t="s">
        <v>16</v>
      </c>
      <c r="F3084" t="s">
        <v>12</v>
      </c>
      <c r="G3084" t="s">
        <v>13</v>
      </c>
      <c r="H3084" t="s">
        <v>12</v>
      </c>
      <c r="I3084">
        <v>37</v>
      </c>
      <c r="J3084">
        <f>(moras__2[[#This Row],[EDAD]]-AVERAGE(I:I))/ _xlfn.STDEV.P(I:I)</f>
        <v>-0.34630148627334789</v>
      </c>
      <c r="K3084" t="str">
        <f>IF(ABS(moras__2[[#This Row],[Z-Score de edad]])&gt;1.96, "Atípico","Normal")</f>
        <v>Normal</v>
      </c>
      <c r="L3084">
        <f>(moras__2[[#This Row],[SALARIO]]-AVERAGE(C:C)) / _xlfn.STDEV.P(C:C)</f>
        <v>-0.33540406949160051</v>
      </c>
      <c r="M3084" t="str">
        <f>IF(ABS(moras__2[[#This Row],[Z-Score de salario]])&gt;1.96, "Atípico", "Normal")</f>
        <v>Normal</v>
      </c>
      <c r="N3084" s="5">
        <f t="shared" si="144"/>
        <v>385548</v>
      </c>
      <c r="O3084" s="5">
        <f t="shared" si="145"/>
        <v>37</v>
      </c>
      <c r="P3084" s="5" t="str">
        <f t="shared" si="146"/>
        <v>TRABAJADOR INDEPENDIENTE</v>
      </c>
      <c r="Q3084" s="5">
        <f>IF($H3084="SI", $O3084, _xludf.NA())</f>
        <v>37</v>
      </c>
      <c r="R3084" s="5" t="e">
        <f ca="1">IF($H3084="NO",$O3084, _xludf.NA())</f>
        <v>#NAME?</v>
      </c>
      <c r="S3084" s="5">
        <f>IF($H3084="SI",$N3084, _xludf.NA())</f>
        <v>385548</v>
      </c>
      <c r="T3084" s="5" t="e">
        <f ca="1">IF($H3084="NO",$N3084, _xludf.NA())</f>
        <v>#NAME?</v>
      </c>
    </row>
    <row r="3085" spans="1:20" x14ac:dyDescent="0.3">
      <c r="A3085">
        <v>3084</v>
      </c>
      <c r="B3085" t="s">
        <v>9</v>
      </c>
      <c r="C3085">
        <v>793190.96</v>
      </c>
      <c r="D3085" t="s">
        <v>10</v>
      </c>
      <c r="E3085" t="s">
        <v>16</v>
      </c>
      <c r="F3085" t="s">
        <v>12</v>
      </c>
      <c r="G3085" t="s">
        <v>13</v>
      </c>
      <c r="H3085" t="s">
        <v>13</v>
      </c>
      <c r="I3085">
        <v>59</v>
      </c>
      <c r="J3085">
        <f>(moras__2[[#This Row],[EDAD]]-AVERAGE(I:I))/ _xlfn.STDEV.P(I:I)</f>
        <v>1.2065111576869334</v>
      </c>
      <c r="K3085" t="str">
        <f>IF(ABS(moras__2[[#This Row],[Z-Score de edad]])&gt;1.96, "Atípico","Normal")</f>
        <v>Normal</v>
      </c>
      <c r="L3085">
        <f>(moras__2[[#This Row],[SALARIO]]-AVERAGE(C:C)) / _xlfn.STDEV.P(C:C)</f>
        <v>0.16728710105052053</v>
      </c>
      <c r="M3085" t="str">
        <f>IF(ABS(moras__2[[#This Row],[Z-Score de salario]])&gt;1.96, "Atípico", "Normal")</f>
        <v>Normal</v>
      </c>
      <c r="N3085" s="5">
        <f t="shared" si="144"/>
        <v>793190.96</v>
      </c>
      <c r="O3085" s="5">
        <f t="shared" si="145"/>
        <v>59</v>
      </c>
      <c r="P3085" s="5" t="str">
        <f t="shared" si="146"/>
        <v>ASALARIADO</v>
      </c>
      <c r="Q3085" s="5" t="e">
        <f ca="1">IF($H3085="SI", $O3085, _xludf.NA())</f>
        <v>#NAME?</v>
      </c>
      <c r="R3085" s="5">
        <f>IF($H3085="NO",$O3085, _xludf.NA())</f>
        <v>59</v>
      </c>
      <c r="S3085" s="5" t="e">
        <f ca="1">IF($H3085="SI",$N3085, _xludf.NA())</f>
        <v>#NAME?</v>
      </c>
      <c r="T3085" s="5">
        <f>IF($H3085="NO",$N3085, _xludf.NA())</f>
        <v>793190.96</v>
      </c>
    </row>
    <row r="3086" spans="1:20" x14ac:dyDescent="0.3">
      <c r="A3086">
        <v>3085</v>
      </c>
      <c r="B3086" t="s">
        <v>9</v>
      </c>
      <c r="C3086">
        <v>297046</v>
      </c>
      <c r="D3086" t="s">
        <v>18</v>
      </c>
      <c r="E3086" t="s">
        <v>16</v>
      </c>
      <c r="F3086" t="s">
        <v>12</v>
      </c>
      <c r="G3086" t="s">
        <v>13</v>
      </c>
      <c r="H3086" t="s">
        <v>13</v>
      </c>
      <c r="I3086">
        <v>60</v>
      </c>
      <c r="J3086">
        <f>(moras__2[[#This Row],[EDAD]]-AVERAGE(I:I))/ _xlfn.STDEV.P(I:I)</f>
        <v>1.2770935505942189</v>
      </c>
      <c r="K3086" t="str">
        <f>IF(ABS(moras__2[[#This Row],[Z-Score de edad]])&gt;1.96, "Atípico","Normal")</f>
        <v>Normal</v>
      </c>
      <c r="L3086">
        <f>(moras__2[[#This Row],[SALARIO]]-AVERAGE(C:C)) / _xlfn.STDEV.P(C:C)</f>
        <v>-0.44454166866740574</v>
      </c>
      <c r="M3086" t="str">
        <f>IF(ABS(moras__2[[#This Row],[Z-Score de salario]])&gt;1.96, "Atípico", "Normal")</f>
        <v>Normal</v>
      </c>
      <c r="N3086" s="5">
        <f t="shared" si="144"/>
        <v>297046</v>
      </c>
      <c r="O3086" s="5">
        <f t="shared" si="145"/>
        <v>60</v>
      </c>
      <c r="P3086" s="5" t="str">
        <f t="shared" si="146"/>
        <v>TRABAJADOR INDEPENDIENTE</v>
      </c>
      <c r="Q3086" s="5" t="e">
        <f ca="1">IF($H3086="SI", $O3086, _xludf.NA())</f>
        <v>#NAME?</v>
      </c>
      <c r="R3086" s="5">
        <f>IF($H3086="NO",$O3086, _xludf.NA())</f>
        <v>60</v>
      </c>
      <c r="S3086" s="5" t="e">
        <f ca="1">IF($H3086="SI",$N3086, _xludf.NA())</f>
        <v>#NAME?</v>
      </c>
      <c r="T3086" s="5">
        <f>IF($H3086="NO",$N3086, _xludf.NA())</f>
        <v>297046</v>
      </c>
    </row>
    <row r="3087" spans="1:20" x14ac:dyDescent="0.3">
      <c r="A3087">
        <v>3086</v>
      </c>
      <c r="B3087" t="s">
        <v>15</v>
      </c>
      <c r="C3087">
        <v>1762215.6</v>
      </c>
      <c r="D3087" t="s">
        <v>10</v>
      </c>
      <c r="E3087" t="s">
        <v>11</v>
      </c>
      <c r="F3087" t="s">
        <v>12</v>
      </c>
      <c r="G3087" t="s">
        <v>13</v>
      </c>
      <c r="H3087" t="s">
        <v>13</v>
      </c>
      <c r="I3087">
        <v>57</v>
      </c>
      <c r="J3087">
        <f>(moras__2[[#This Row],[EDAD]]-AVERAGE(I:I))/ _xlfn.STDEV.P(I:I)</f>
        <v>1.0653463718723624</v>
      </c>
      <c r="K3087" t="str">
        <f>IF(ABS(moras__2[[#This Row],[Z-Score de edad]])&gt;1.96, "Atípico","Normal")</f>
        <v>Normal</v>
      </c>
      <c r="L3087">
        <f>(moras__2[[#This Row],[SALARIO]]-AVERAGE(C:C)) / _xlfn.STDEV.P(C:C)</f>
        <v>1.3622547034979111</v>
      </c>
      <c r="M3087" t="str">
        <f>IF(ABS(moras__2[[#This Row],[Z-Score de salario]])&gt;1.96, "Atípico", "Normal")</f>
        <v>Normal</v>
      </c>
      <c r="N3087" s="5">
        <f t="shared" si="144"/>
        <v>1762215.6</v>
      </c>
      <c r="O3087" s="5">
        <f t="shared" si="145"/>
        <v>57</v>
      </c>
      <c r="P3087" s="5" t="str">
        <f t="shared" si="146"/>
        <v>ASALARIADO</v>
      </c>
      <c r="Q3087" s="5" t="e">
        <f ca="1">IF($H3087="SI", $O3087, _xludf.NA())</f>
        <v>#NAME?</v>
      </c>
      <c r="R3087" s="5">
        <f>IF($H3087="NO",$O3087, _xludf.NA())</f>
        <v>57</v>
      </c>
      <c r="S3087" s="5" t="e">
        <f ca="1">IF($H3087="SI",$N3087, _xludf.NA())</f>
        <v>#NAME?</v>
      </c>
      <c r="T3087" s="5">
        <f>IF($H3087="NO",$N3087, _xludf.NA())</f>
        <v>1762215.6</v>
      </c>
    </row>
    <row r="3088" spans="1:20" x14ac:dyDescent="0.3">
      <c r="A3088">
        <v>3087</v>
      </c>
      <c r="B3088" t="s">
        <v>15</v>
      </c>
      <c r="C3088">
        <v>615850.17000000004</v>
      </c>
      <c r="D3088" t="s">
        <v>10</v>
      </c>
      <c r="E3088" t="s">
        <v>16</v>
      </c>
      <c r="F3088" t="s">
        <v>12</v>
      </c>
      <c r="G3088" t="s">
        <v>13</v>
      </c>
      <c r="H3088" t="s">
        <v>13</v>
      </c>
      <c r="I3088">
        <v>53</v>
      </c>
      <c r="J3088">
        <f>(moras__2[[#This Row],[EDAD]]-AVERAGE(I:I))/ _xlfn.STDEV.P(I:I)</f>
        <v>0.78301680024322029</v>
      </c>
      <c r="K3088" t="str">
        <f>IF(ABS(moras__2[[#This Row],[Z-Score de edad]])&gt;1.96, "Atípico","Normal")</f>
        <v>Normal</v>
      </c>
      <c r="L3088">
        <f>(moras__2[[#This Row],[SALARIO]]-AVERAGE(C:C)) / _xlfn.STDEV.P(C:C)</f>
        <v>-5.140341505691929E-2</v>
      </c>
      <c r="M3088" t="str">
        <f>IF(ABS(moras__2[[#This Row],[Z-Score de salario]])&gt;1.96, "Atípico", "Normal")</f>
        <v>Normal</v>
      </c>
      <c r="N3088" s="5">
        <f t="shared" si="144"/>
        <v>615850.17000000004</v>
      </c>
      <c r="O3088" s="5">
        <f t="shared" si="145"/>
        <v>53</v>
      </c>
      <c r="P3088" s="5" t="str">
        <f t="shared" si="146"/>
        <v>ASALARIADO</v>
      </c>
      <c r="Q3088" s="5" t="e">
        <f ca="1">IF($H3088="SI", $O3088, _xludf.NA())</f>
        <v>#NAME?</v>
      </c>
      <c r="R3088" s="5">
        <f>IF($H3088="NO",$O3088, _xludf.NA())</f>
        <v>53</v>
      </c>
      <c r="S3088" s="5" t="e">
        <f ca="1">IF($H3088="SI",$N3088, _xludf.NA())</f>
        <v>#NAME?</v>
      </c>
      <c r="T3088" s="5">
        <f>IF($H3088="NO",$N3088, _xludf.NA())</f>
        <v>615850.17000000004</v>
      </c>
    </row>
    <row r="3089" spans="1:20" x14ac:dyDescent="0.3">
      <c r="A3089">
        <v>3088</v>
      </c>
      <c r="B3089" t="s">
        <v>9</v>
      </c>
      <c r="C3089">
        <v>299647</v>
      </c>
      <c r="D3089" t="s">
        <v>17</v>
      </c>
      <c r="E3089" t="s">
        <v>16</v>
      </c>
      <c r="F3089" t="s">
        <v>12</v>
      </c>
      <c r="G3089" t="s">
        <v>13</v>
      </c>
      <c r="H3089" t="s">
        <v>12</v>
      </c>
      <c r="I3089">
        <v>46</v>
      </c>
      <c r="J3089">
        <f>(moras__2[[#This Row],[EDAD]]-AVERAGE(I:I))/ _xlfn.STDEV.P(I:I)</f>
        <v>0.28894004989222172</v>
      </c>
      <c r="K3089" t="str">
        <f>IF(ABS(moras__2[[#This Row],[Z-Score de edad]])&gt;1.96, "Atípico","Normal")</f>
        <v>Normal</v>
      </c>
      <c r="L3089">
        <f>(moras__2[[#This Row],[SALARIO]]-AVERAGE(C:C)) / _xlfn.STDEV.P(C:C)</f>
        <v>-0.44133420561056785</v>
      </c>
      <c r="M3089" t="str">
        <f>IF(ABS(moras__2[[#This Row],[Z-Score de salario]])&gt;1.96, "Atípico", "Normal")</f>
        <v>Normal</v>
      </c>
      <c r="N3089" s="5">
        <f t="shared" si="144"/>
        <v>299647</v>
      </c>
      <c r="O3089" s="5">
        <f t="shared" si="145"/>
        <v>46</v>
      </c>
      <c r="P3089" s="5" t="str">
        <f t="shared" si="146"/>
        <v>ASEGURADO VOLUNTARIO</v>
      </c>
      <c r="Q3089" s="5">
        <f>IF($H3089="SI", $O3089, _xludf.NA())</f>
        <v>46</v>
      </c>
      <c r="R3089" s="5" t="e">
        <f ca="1">IF($H3089="NO",$O3089, _xludf.NA())</f>
        <v>#NAME?</v>
      </c>
      <c r="S3089" s="5">
        <f>IF($H3089="SI",$N3089, _xludf.NA())</f>
        <v>299647</v>
      </c>
      <c r="T3089" s="5" t="e">
        <f ca="1">IF($H3089="NO",$N3089, _xludf.NA())</f>
        <v>#NAME?</v>
      </c>
    </row>
    <row r="3090" spans="1:20" x14ac:dyDescent="0.3">
      <c r="A3090">
        <v>3089</v>
      </c>
      <c r="B3090" t="s">
        <v>9</v>
      </c>
      <c r="C3090">
        <v>1400000</v>
      </c>
      <c r="D3090" t="s">
        <v>10</v>
      </c>
      <c r="E3090" t="s">
        <v>16</v>
      </c>
      <c r="F3090" t="s">
        <v>12</v>
      </c>
      <c r="G3090" t="s">
        <v>13</v>
      </c>
      <c r="H3090" t="s">
        <v>13</v>
      </c>
      <c r="I3090">
        <v>68</v>
      </c>
      <c r="J3090">
        <f>(moras__2[[#This Row],[EDAD]]-AVERAGE(I:I))/ _xlfn.STDEV.P(I:I)</f>
        <v>1.8417526938525031</v>
      </c>
      <c r="K3090" t="str">
        <f>IF(ABS(moras__2[[#This Row],[Z-Score de edad]])&gt;1.96, "Atípico","Normal")</f>
        <v>Normal</v>
      </c>
      <c r="L3090">
        <f>(moras__2[[#This Row],[SALARIO]]-AVERAGE(C:C)) / _xlfn.STDEV.P(C:C)</f>
        <v>0.91558297892644613</v>
      </c>
      <c r="M3090" t="str">
        <f>IF(ABS(moras__2[[#This Row],[Z-Score de salario]])&gt;1.96, "Atípico", "Normal")</f>
        <v>Normal</v>
      </c>
      <c r="N3090" s="5">
        <f t="shared" si="144"/>
        <v>1400000</v>
      </c>
      <c r="O3090" s="5">
        <f t="shared" si="145"/>
        <v>68</v>
      </c>
      <c r="P3090" s="5" t="str">
        <f t="shared" si="146"/>
        <v>ASALARIADO</v>
      </c>
      <c r="Q3090" s="5" t="e">
        <f ca="1">IF($H3090="SI", $O3090, _xludf.NA())</f>
        <v>#NAME?</v>
      </c>
      <c r="R3090" s="5">
        <f>IF($H3090="NO",$O3090, _xludf.NA())</f>
        <v>68</v>
      </c>
      <c r="S3090" s="5" t="e">
        <f ca="1">IF($H3090="SI",$N3090, _xludf.NA())</f>
        <v>#NAME?</v>
      </c>
      <c r="T3090" s="5">
        <f>IF($H3090="NO",$N3090, _xludf.NA())</f>
        <v>1400000</v>
      </c>
    </row>
    <row r="3091" spans="1:20" x14ac:dyDescent="0.3">
      <c r="A3091">
        <v>3090</v>
      </c>
      <c r="B3091" t="s">
        <v>15</v>
      </c>
      <c r="C3091">
        <v>370682.66</v>
      </c>
      <c r="D3091" t="s">
        <v>10</v>
      </c>
      <c r="E3091" t="s">
        <v>16</v>
      </c>
      <c r="F3091" t="s">
        <v>12</v>
      </c>
      <c r="G3091" t="s">
        <v>13</v>
      </c>
      <c r="H3091" t="s">
        <v>12</v>
      </c>
      <c r="I3091">
        <v>50</v>
      </c>
      <c r="J3091">
        <f>(moras__2[[#This Row],[EDAD]]-AVERAGE(I:I))/ _xlfn.STDEV.P(I:I)</f>
        <v>0.57126962152136374</v>
      </c>
      <c r="K3091" t="str">
        <f>IF(ABS(moras__2[[#This Row],[Z-Score de edad]])&gt;1.96, "Atípico","Normal")</f>
        <v>Normal</v>
      </c>
      <c r="L3091">
        <f>(moras__2[[#This Row],[SALARIO]]-AVERAGE(C:C)) / _xlfn.STDEV.P(C:C)</f>
        <v>-0.35373549158976858</v>
      </c>
      <c r="M3091" t="str">
        <f>IF(ABS(moras__2[[#This Row],[Z-Score de salario]])&gt;1.96, "Atípico", "Normal")</f>
        <v>Normal</v>
      </c>
      <c r="N3091" s="5">
        <f t="shared" si="144"/>
        <v>370682.66</v>
      </c>
      <c r="O3091" s="5">
        <f t="shared" si="145"/>
        <v>50</v>
      </c>
      <c r="P3091" s="5" t="str">
        <f t="shared" si="146"/>
        <v>ASALARIADO</v>
      </c>
      <c r="Q3091" s="5">
        <f>IF($H3091="SI", $O3091, _xludf.NA())</f>
        <v>50</v>
      </c>
      <c r="R3091" s="5" t="e">
        <f ca="1">IF($H3091="NO",$O3091, _xludf.NA())</f>
        <v>#NAME?</v>
      </c>
      <c r="S3091" s="5">
        <f>IF($H3091="SI",$N3091, _xludf.NA())</f>
        <v>370682.66</v>
      </c>
      <c r="T3091" s="5" t="e">
        <f ca="1">IF($H3091="NO",$N3091, _xludf.NA())</f>
        <v>#NAME?</v>
      </c>
    </row>
    <row r="3092" spans="1:20" x14ac:dyDescent="0.3">
      <c r="A3092">
        <v>3091</v>
      </c>
      <c r="B3092" t="s">
        <v>9</v>
      </c>
      <c r="C3092">
        <v>299441</v>
      </c>
      <c r="D3092" t="s">
        <v>18</v>
      </c>
      <c r="E3092" t="s">
        <v>16</v>
      </c>
      <c r="F3092" t="s">
        <v>12</v>
      </c>
      <c r="G3092" t="s">
        <v>12</v>
      </c>
      <c r="H3092" t="s">
        <v>12</v>
      </c>
      <c r="I3092">
        <v>40</v>
      </c>
      <c r="J3092">
        <f>(moras__2[[#This Row],[EDAD]]-AVERAGE(I:I))/ _xlfn.STDEV.P(I:I)</f>
        <v>-0.13455430755149136</v>
      </c>
      <c r="K3092" t="str">
        <f>IF(ABS(moras__2[[#This Row],[Z-Score de edad]])&gt;1.96, "Atípico","Normal")</f>
        <v>Normal</v>
      </c>
      <c r="L3092">
        <f>(moras__2[[#This Row],[SALARIO]]-AVERAGE(C:C)) / _xlfn.STDEV.P(C:C)</f>
        <v>-0.4415882376712017</v>
      </c>
      <c r="M3092" t="str">
        <f>IF(ABS(moras__2[[#This Row],[Z-Score de salario]])&gt;1.96, "Atípico", "Normal")</f>
        <v>Normal</v>
      </c>
      <c r="N3092" s="5">
        <f t="shared" si="144"/>
        <v>299441</v>
      </c>
      <c r="O3092" s="5">
        <f t="shared" si="145"/>
        <v>40</v>
      </c>
      <c r="P3092" s="5" t="str">
        <f t="shared" si="146"/>
        <v>TRABAJADOR INDEPENDIENTE</v>
      </c>
      <c r="Q3092" s="5">
        <f>IF($H3092="SI", $O3092, _xludf.NA())</f>
        <v>40</v>
      </c>
      <c r="R3092" s="5" t="e">
        <f ca="1">IF($H3092="NO",$O3092, _xludf.NA())</f>
        <v>#NAME?</v>
      </c>
      <c r="S3092" s="5">
        <f>IF($H3092="SI",$N3092, _xludf.NA())</f>
        <v>299441</v>
      </c>
      <c r="T3092" s="5" t="e">
        <f ca="1">IF($H3092="NO",$N3092, _xludf.NA())</f>
        <v>#NAME?</v>
      </c>
    </row>
    <row r="3093" spans="1:20" x14ac:dyDescent="0.3">
      <c r="A3093">
        <v>3092</v>
      </c>
      <c r="B3093" t="s">
        <v>15</v>
      </c>
      <c r="C3093">
        <v>1095319</v>
      </c>
      <c r="D3093" t="s">
        <v>10</v>
      </c>
      <c r="E3093" t="s">
        <v>11</v>
      </c>
      <c r="F3093" t="s">
        <v>12</v>
      </c>
      <c r="G3093" t="s">
        <v>13</v>
      </c>
      <c r="H3093" t="s">
        <v>12</v>
      </c>
      <c r="I3093">
        <v>28</v>
      </c>
      <c r="J3093">
        <f>(moras__2[[#This Row],[EDAD]]-AVERAGE(I:I))/ _xlfn.STDEV.P(I:I)</f>
        <v>-0.98154302243891756</v>
      </c>
      <c r="K3093" t="str">
        <f>IF(ABS(moras__2[[#This Row],[Z-Score de edad]])&gt;1.96, "Atípico","Normal")</f>
        <v>Normal</v>
      </c>
      <c r="L3093">
        <f>(moras__2[[#This Row],[SALARIO]]-AVERAGE(C:C)) / _xlfn.STDEV.P(C:C)</f>
        <v>0.53986092909160044</v>
      </c>
      <c r="M3093" t="str">
        <f>IF(ABS(moras__2[[#This Row],[Z-Score de salario]])&gt;1.96, "Atípico", "Normal")</f>
        <v>Normal</v>
      </c>
      <c r="N3093" s="5">
        <f t="shared" si="144"/>
        <v>1095319</v>
      </c>
      <c r="O3093" s="5">
        <f t="shared" si="145"/>
        <v>28</v>
      </c>
      <c r="P3093" s="5" t="str">
        <f t="shared" si="146"/>
        <v>ASALARIADO</v>
      </c>
      <c r="Q3093" s="5">
        <f>IF($H3093="SI", $O3093, _xludf.NA())</f>
        <v>28</v>
      </c>
      <c r="R3093" s="5" t="e">
        <f ca="1">IF($H3093="NO",$O3093, _xludf.NA())</f>
        <v>#NAME?</v>
      </c>
      <c r="S3093" s="5">
        <f>IF($H3093="SI",$N3093, _xludf.NA())</f>
        <v>1095319</v>
      </c>
      <c r="T3093" s="5" t="e">
        <f ca="1">IF($H3093="NO",$N3093, _xludf.NA())</f>
        <v>#NAME?</v>
      </c>
    </row>
    <row r="3094" spans="1:20" x14ac:dyDescent="0.3">
      <c r="A3094">
        <v>3093</v>
      </c>
      <c r="B3094" t="s">
        <v>9</v>
      </c>
      <c r="C3094">
        <v>298698</v>
      </c>
      <c r="D3094" t="s">
        <v>10</v>
      </c>
      <c r="E3094" t="s">
        <v>16</v>
      </c>
      <c r="F3094" t="s">
        <v>12</v>
      </c>
      <c r="G3094" t="s">
        <v>12</v>
      </c>
      <c r="H3094" t="s">
        <v>13</v>
      </c>
      <c r="I3094">
        <v>49</v>
      </c>
      <c r="J3094">
        <f>(moras__2[[#This Row],[EDAD]]-AVERAGE(I:I))/ _xlfn.STDEV.P(I:I)</f>
        <v>0.50068722861407822</v>
      </c>
      <c r="K3094" t="str">
        <f>IF(ABS(moras__2[[#This Row],[Z-Score de edad]])&gt;1.96, "Atípico","Normal")</f>
        <v>Normal</v>
      </c>
      <c r="L3094">
        <f>(moras__2[[#This Row],[SALARIO]]-AVERAGE(C:C)) / _xlfn.STDEV.P(C:C)</f>
        <v>-0.44250447952096356</v>
      </c>
      <c r="M3094" t="str">
        <f>IF(ABS(moras__2[[#This Row],[Z-Score de salario]])&gt;1.96, "Atípico", "Normal")</f>
        <v>Normal</v>
      </c>
      <c r="N3094" s="5">
        <f t="shared" si="144"/>
        <v>298698</v>
      </c>
      <c r="O3094" s="5">
        <f t="shared" si="145"/>
        <v>49</v>
      </c>
      <c r="P3094" s="5" t="str">
        <f t="shared" si="146"/>
        <v>ASALARIADO</v>
      </c>
      <c r="Q3094" s="5" t="e">
        <f ca="1">IF($H3094="SI", $O3094, _xludf.NA())</f>
        <v>#NAME?</v>
      </c>
      <c r="R3094" s="5">
        <f>IF($H3094="NO",$O3094, _xludf.NA())</f>
        <v>49</v>
      </c>
      <c r="S3094" s="5" t="e">
        <f ca="1">IF($H3094="SI",$N3094, _xludf.NA())</f>
        <v>#NAME?</v>
      </c>
      <c r="T3094" s="5">
        <f>IF($H3094="NO",$N3094, _xludf.NA())</f>
        <v>298698</v>
      </c>
    </row>
    <row r="3095" spans="1:20" x14ac:dyDescent="0.3">
      <c r="A3095">
        <v>3094</v>
      </c>
      <c r="B3095" t="s">
        <v>15</v>
      </c>
      <c r="C3095">
        <v>1248224.55</v>
      </c>
      <c r="D3095" t="s">
        <v>10</v>
      </c>
      <c r="E3095" t="s">
        <v>16</v>
      </c>
      <c r="F3095" t="s">
        <v>12</v>
      </c>
      <c r="G3095" t="s">
        <v>13</v>
      </c>
      <c r="H3095" t="s">
        <v>13</v>
      </c>
      <c r="I3095">
        <v>35</v>
      </c>
      <c r="J3095">
        <f>(moras__2[[#This Row],[EDAD]]-AVERAGE(I:I))/ _xlfn.STDEV.P(I:I)</f>
        <v>-0.48746627208791893</v>
      </c>
      <c r="K3095" t="str">
        <f>IF(ABS(moras__2[[#This Row],[Z-Score de edad]])&gt;1.96, "Atípico","Normal")</f>
        <v>Normal</v>
      </c>
      <c r="L3095">
        <f>(moras__2[[#This Row],[SALARIO]]-AVERAGE(C:C)) / _xlfn.STDEV.P(C:C)</f>
        <v>0.72841875408601919</v>
      </c>
      <c r="M3095" t="str">
        <f>IF(ABS(moras__2[[#This Row],[Z-Score de salario]])&gt;1.96, "Atípico", "Normal")</f>
        <v>Normal</v>
      </c>
      <c r="N3095" s="5">
        <f t="shared" si="144"/>
        <v>1248224.55</v>
      </c>
      <c r="O3095" s="5">
        <f t="shared" si="145"/>
        <v>35</v>
      </c>
      <c r="P3095" s="5" t="str">
        <f t="shared" si="146"/>
        <v>ASALARIADO</v>
      </c>
      <c r="Q3095" s="5" t="e">
        <f ca="1">IF($H3095="SI", $O3095, _xludf.NA())</f>
        <v>#NAME?</v>
      </c>
      <c r="R3095" s="5">
        <f>IF($H3095="NO",$O3095, _xludf.NA())</f>
        <v>35</v>
      </c>
      <c r="S3095" s="5" t="e">
        <f ca="1">IF($H3095="SI",$N3095, _xludf.NA())</f>
        <v>#NAME?</v>
      </c>
      <c r="T3095" s="5">
        <f>IF($H3095="NO",$N3095, _xludf.NA())</f>
        <v>1248224.55</v>
      </c>
    </row>
    <row r="3096" spans="1:20" x14ac:dyDescent="0.3">
      <c r="A3096">
        <v>3095</v>
      </c>
      <c r="B3096" t="s">
        <v>15</v>
      </c>
      <c r="C3096">
        <v>329333.44</v>
      </c>
      <c r="D3096" t="s">
        <v>10</v>
      </c>
      <c r="E3096" t="s">
        <v>16</v>
      </c>
      <c r="F3096" t="s">
        <v>12</v>
      </c>
      <c r="G3096" t="s">
        <v>13</v>
      </c>
      <c r="H3096" t="s">
        <v>13</v>
      </c>
      <c r="I3096">
        <v>43</v>
      </c>
      <c r="J3096">
        <f>(moras__2[[#This Row],[EDAD]]-AVERAGE(I:I))/ _xlfn.STDEV.P(I:I)</f>
        <v>7.7192871170365177E-2</v>
      </c>
      <c r="K3096" t="str">
        <f>IF(ABS(moras__2[[#This Row],[Z-Score de edad]])&gt;1.96, "Atípico","Normal")</f>
        <v>Normal</v>
      </c>
      <c r="L3096">
        <f>(moras__2[[#This Row],[SALARIO]]-AVERAGE(C:C)) / _xlfn.STDEV.P(C:C)</f>
        <v>-0.40472591664900098</v>
      </c>
      <c r="M3096" t="str">
        <f>IF(ABS(moras__2[[#This Row],[Z-Score de salario]])&gt;1.96, "Atípico", "Normal")</f>
        <v>Normal</v>
      </c>
      <c r="N3096" s="5">
        <f t="shared" si="144"/>
        <v>329333.44</v>
      </c>
      <c r="O3096" s="5">
        <f t="shared" si="145"/>
        <v>43</v>
      </c>
      <c r="P3096" s="5" t="str">
        <f t="shared" si="146"/>
        <v>ASALARIADO</v>
      </c>
      <c r="Q3096" s="5" t="e">
        <f ca="1">IF($H3096="SI", $O3096, _xludf.NA())</f>
        <v>#NAME?</v>
      </c>
      <c r="R3096" s="5">
        <f>IF($H3096="NO",$O3096, _xludf.NA())</f>
        <v>43</v>
      </c>
      <c r="S3096" s="5" t="e">
        <f ca="1">IF($H3096="SI",$N3096, _xludf.NA())</f>
        <v>#NAME?</v>
      </c>
      <c r="T3096" s="5">
        <f>IF($H3096="NO",$N3096, _xludf.NA())</f>
        <v>329333.44</v>
      </c>
    </row>
    <row r="3097" spans="1:20" x14ac:dyDescent="0.3">
      <c r="A3097">
        <v>3096</v>
      </c>
      <c r="B3097" t="s">
        <v>9</v>
      </c>
      <c r="C3097">
        <v>465084.15999999997</v>
      </c>
      <c r="D3097" t="s">
        <v>10</v>
      </c>
      <c r="E3097" t="s">
        <v>16</v>
      </c>
      <c r="F3097" t="s">
        <v>12</v>
      </c>
      <c r="G3097" t="s">
        <v>13</v>
      </c>
      <c r="H3097" t="s">
        <v>13</v>
      </c>
      <c r="I3097">
        <v>27</v>
      </c>
      <c r="J3097">
        <f>(moras__2[[#This Row],[EDAD]]-AVERAGE(I:I))/ _xlfn.STDEV.P(I:I)</f>
        <v>-1.052125415346203</v>
      </c>
      <c r="K3097" t="str">
        <f>IF(ABS(moras__2[[#This Row],[Z-Score de edad]])&gt;1.96, "Atípico","Normal")</f>
        <v>Normal</v>
      </c>
      <c r="L3097">
        <f>(moras__2[[#This Row],[SALARIO]]-AVERAGE(C:C)) / _xlfn.STDEV.P(C:C)</f>
        <v>-0.23732283347362682</v>
      </c>
      <c r="M3097" t="str">
        <f>IF(ABS(moras__2[[#This Row],[Z-Score de salario]])&gt;1.96, "Atípico", "Normal")</f>
        <v>Normal</v>
      </c>
      <c r="N3097" s="5">
        <f t="shared" si="144"/>
        <v>465084.15999999997</v>
      </c>
      <c r="O3097" s="5">
        <f t="shared" si="145"/>
        <v>27</v>
      </c>
      <c r="P3097" s="5" t="str">
        <f t="shared" si="146"/>
        <v>ASALARIADO</v>
      </c>
      <c r="Q3097" s="5" t="e">
        <f ca="1">IF($H3097="SI", $O3097, _xludf.NA())</f>
        <v>#NAME?</v>
      </c>
      <c r="R3097" s="5">
        <f>IF($H3097="NO",$O3097, _xludf.NA())</f>
        <v>27</v>
      </c>
      <c r="S3097" s="5" t="e">
        <f ca="1">IF($H3097="SI",$N3097, _xludf.NA())</f>
        <v>#NAME?</v>
      </c>
      <c r="T3097" s="5">
        <f>IF($H3097="NO",$N3097, _xludf.NA())</f>
        <v>465084.15999999997</v>
      </c>
    </row>
    <row r="3098" spans="1:20" x14ac:dyDescent="0.3">
      <c r="A3098">
        <v>3097</v>
      </c>
      <c r="B3098" t="s">
        <v>15</v>
      </c>
      <c r="C3098">
        <v>446160</v>
      </c>
      <c r="D3098" t="s">
        <v>10</v>
      </c>
      <c r="E3098" t="s">
        <v>16</v>
      </c>
      <c r="F3098" t="s">
        <v>12</v>
      </c>
      <c r="G3098" t="s">
        <v>12</v>
      </c>
      <c r="H3098" t="s">
        <v>13</v>
      </c>
      <c r="I3098">
        <v>29</v>
      </c>
      <c r="J3098">
        <f>(moras__2[[#This Row],[EDAD]]-AVERAGE(I:I))/ _xlfn.STDEV.P(I:I)</f>
        <v>-0.91096062953163204</v>
      </c>
      <c r="K3098" t="str">
        <f>IF(ABS(moras__2[[#This Row],[Z-Score de edad]])&gt;1.96, "Atípico","Normal")</f>
        <v>Normal</v>
      </c>
      <c r="L3098">
        <f>(moras__2[[#This Row],[SALARIO]]-AVERAGE(C:C)) / _xlfn.STDEV.P(C:C)</f>
        <v>-0.26065945172879396</v>
      </c>
      <c r="M3098" t="str">
        <f>IF(ABS(moras__2[[#This Row],[Z-Score de salario]])&gt;1.96, "Atípico", "Normal")</f>
        <v>Normal</v>
      </c>
      <c r="N3098" s="5">
        <f t="shared" si="144"/>
        <v>446160</v>
      </c>
      <c r="O3098" s="5">
        <f t="shared" si="145"/>
        <v>29</v>
      </c>
      <c r="P3098" s="5" t="str">
        <f t="shared" si="146"/>
        <v>ASALARIADO</v>
      </c>
      <c r="Q3098" s="5" t="e">
        <f ca="1">IF($H3098="SI", $O3098, _xludf.NA())</f>
        <v>#NAME?</v>
      </c>
      <c r="R3098" s="5">
        <f>IF($H3098="NO",$O3098, _xludf.NA())</f>
        <v>29</v>
      </c>
      <c r="S3098" s="5" t="e">
        <f ca="1">IF($H3098="SI",$N3098, _xludf.NA())</f>
        <v>#NAME?</v>
      </c>
      <c r="T3098" s="5">
        <f>IF($H3098="NO",$N3098, _xludf.NA())</f>
        <v>446160</v>
      </c>
    </row>
    <row r="3099" spans="1:20" x14ac:dyDescent="0.3">
      <c r="A3099">
        <v>3098</v>
      </c>
      <c r="B3099" t="s">
        <v>9</v>
      </c>
      <c r="C3099">
        <v>1484376</v>
      </c>
      <c r="D3099" t="s">
        <v>10</v>
      </c>
      <c r="E3099" t="s">
        <v>16</v>
      </c>
      <c r="F3099" t="s">
        <v>12</v>
      </c>
      <c r="G3099" t="s">
        <v>13</v>
      </c>
      <c r="H3099" t="s">
        <v>13</v>
      </c>
      <c r="I3099">
        <v>55</v>
      </c>
      <c r="J3099">
        <f>(moras__2[[#This Row],[EDAD]]-AVERAGE(I:I))/ _xlfn.STDEV.P(I:I)</f>
        <v>0.92418158605779133</v>
      </c>
      <c r="K3099" t="str">
        <f>IF(ABS(moras__2[[#This Row],[Z-Score de edad]])&gt;1.96, "Atípico","Normal")</f>
        <v>Normal</v>
      </c>
      <c r="L3099">
        <f>(moras__2[[#This Row],[SALARIO]]-AVERAGE(C:C)) / _xlfn.STDEV.P(C:C)</f>
        <v>1.0196325378975173</v>
      </c>
      <c r="M3099" t="str">
        <f>IF(ABS(moras__2[[#This Row],[Z-Score de salario]])&gt;1.96, "Atípico", "Normal")</f>
        <v>Normal</v>
      </c>
      <c r="N3099" s="5">
        <f t="shared" si="144"/>
        <v>1484376</v>
      </c>
      <c r="O3099" s="5">
        <f t="shared" si="145"/>
        <v>55</v>
      </c>
      <c r="P3099" s="5" t="str">
        <f t="shared" si="146"/>
        <v>ASALARIADO</v>
      </c>
      <c r="Q3099" s="5" t="e">
        <f ca="1">IF($H3099="SI", $O3099, _xludf.NA())</f>
        <v>#NAME?</v>
      </c>
      <c r="R3099" s="5">
        <f>IF($H3099="NO",$O3099, _xludf.NA())</f>
        <v>55</v>
      </c>
      <c r="S3099" s="5" t="e">
        <f ca="1">IF($H3099="SI",$N3099, _xludf.NA())</f>
        <v>#NAME?</v>
      </c>
      <c r="T3099" s="5">
        <f>IF($H3099="NO",$N3099, _xludf.NA())</f>
        <v>1484376</v>
      </c>
    </row>
    <row r="3100" spans="1:20" x14ac:dyDescent="0.3">
      <c r="A3100">
        <v>3099</v>
      </c>
      <c r="B3100" t="s">
        <v>9</v>
      </c>
      <c r="C3100">
        <v>604899.99</v>
      </c>
      <c r="D3100" t="s">
        <v>10</v>
      </c>
      <c r="E3100" t="s">
        <v>16</v>
      </c>
      <c r="F3100" t="s">
        <v>12</v>
      </c>
      <c r="G3100" t="s">
        <v>13</v>
      </c>
      <c r="H3100" t="s">
        <v>13</v>
      </c>
      <c r="I3100">
        <v>22</v>
      </c>
      <c r="J3100">
        <f>(moras__2[[#This Row],[EDAD]]-AVERAGE(I:I))/ _xlfn.STDEV.P(I:I)</f>
        <v>-1.4050373798826306</v>
      </c>
      <c r="K3100" t="str">
        <f>IF(ABS(moras__2[[#This Row],[Z-Score de edad]])&gt;1.96, "Atípico","Normal")</f>
        <v>Normal</v>
      </c>
      <c r="L3100">
        <f>(moras__2[[#This Row],[SALARIO]]-AVERAGE(C:C)) / _xlfn.STDEV.P(C:C)</f>
        <v>-6.4906797531246702E-2</v>
      </c>
      <c r="M3100" t="str">
        <f>IF(ABS(moras__2[[#This Row],[Z-Score de salario]])&gt;1.96, "Atípico", "Normal")</f>
        <v>Normal</v>
      </c>
      <c r="N3100" s="5">
        <f t="shared" si="144"/>
        <v>604899.99</v>
      </c>
      <c r="O3100" s="5">
        <f t="shared" si="145"/>
        <v>22</v>
      </c>
      <c r="P3100" s="5" t="str">
        <f t="shared" si="146"/>
        <v>ASALARIADO</v>
      </c>
      <c r="Q3100" s="5" t="e">
        <f ca="1">IF($H3100="SI", $O3100, _xludf.NA())</f>
        <v>#NAME?</v>
      </c>
      <c r="R3100" s="5">
        <f>IF($H3100="NO",$O3100, _xludf.NA())</f>
        <v>22</v>
      </c>
      <c r="S3100" s="5" t="e">
        <f ca="1">IF($H3100="SI",$N3100, _xludf.NA())</f>
        <v>#NAME?</v>
      </c>
      <c r="T3100" s="5">
        <f>IF($H3100="NO",$N3100, _xludf.NA())</f>
        <v>604899.99</v>
      </c>
    </row>
    <row r="3101" spans="1:20" x14ac:dyDescent="0.3">
      <c r="A3101">
        <v>3100</v>
      </c>
      <c r="B3101" t="s">
        <v>9</v>
      </c>
      <c r="C3101">
        <v>758002.24</v>
      </c>
      <c r="D3101" t="s">
        <v>10</v>
      </c>
      <c r="E3101" t="s">
        <v>16</v>
      </c>
      <c r="F3101" t="s">
        <v>12</v>
      </c>
      <c r="G3101" t="s">
        <v>13</v>
      </c>
      <c r="H3101" t="s">
        <v>13</v>
      </c>
      <c r="I3101">
        <v>32</v>
      </c>
      <c r="J3101">
        <f>(moras__2[[#This Row],[EDAD]]-AVERAGE(I:I))/ _xlfn.STDEV.P(I:I)</f>
        <v>-0.69921345080977548</v>
      </c>
      <c r="K3101" t="str">
        <f>IF(ABS(moras__2[[#This Row],[Z-Score de edad]])&gt;1.96, "Atípico","Normal")</f>
        <v>Normal</v>
      </c>
      <c r="L3101">
        <f>(moras__2[[#This Row],[SALARIO]]-AVERAGE(C:C)) / _xlfn.STDEV.P(C:C)</f>
        <v>0.12389359108611704</v>
      </c>
      <c r="M3101" t="str">
        <f>IF(ABS(moras__2[[#This Row],[Z-Score de salario]])&gt;1.96, "Atípico", "Normal")</f>
        <v>Normal</v>
      </c>
      <c r="N3101" s="5">
        <f t="shared" si="144"/>
        <v>758002.24</v>
      </c>
      <c r="O3101" s="5">
        <f t="shared" si="145"/>
        <v>32</v>
      </c>
      <c r="P3101" s="5" t="str">
        <f t="shared" si="146"/>
        <v>ASALARIADO</v>
      </c>
      <c r="Q3101" s="5" t="e">
        <f ca="1">IF($H3101="SI", $O3101, _xludf.NA())</f>
        <v>#NAME?</v>
      </c>
      <c r="R3101" s="5">
        <f>IF($H3101="NO",$O3101, _xludf.NA())</f>
        <v>32</v>
      </c>
      <c r="S3101" s="5" t="e">
        <f ca="1">IF($H3101="SI",$N3101, _xludf.NA())</f>
        <v>#NAME?</v>
      </c>
      <c r="T3101" s="5">
        <f>IF($H3101="NO",$N3101, _xludf.NA())</f>
        <v>758002.24</v>
      </c>
    </row>
    <row r="3102" spans="1:20" x14ac:dyDescent="0.3">
      <c r="A3102">
        <v>3101</v>
      </c>
      <c r="B3102" t="s">
        <v>15</v>
      </c>
      <c r="C3102">
        <v>146988</v>
      </c>
      <c r="D3102" t="s">
        <v>10</v>
      </c>
      <c r="E3102" t="s">
        <v>16</v>
      </c>
      <c r="F3102" t="s">
        <v>12</v>
      </c>
      <c r="G3102" t="s">
        <v>13</v>
      </c>
      <c r="H3102" t="s">
        <v>13</v>
      </c>
      <c r="I3102">
        <v>36</v>
      </c>
      <c r="J3102">
        <f>(moras__2[[#This Row],[EDAD]]-AVERAGE(I:I))/ _xlfn.STDEV.P(I:I)</f>
        <v>-0.41688387918063341</v>
      </c>
      <c r="K3102" t="str">
        <f>IF(ABS(moras__2[[#This Row],[Z-Score de edad]])&gt;1.96, "Atípico","Normal")</f>
        <v>Normal</v>
      </c>
      <c r="L3102">
        <f>(moras__2[[#This Row],[SALARIO]]-AVERAGE(C:C)) / _xlfn.STDEV.P(C:C)</f>
        <v>-0.62958799368969887</v>
      </c>
      <c r="M3102" t="str">
        <f>IF(ABS(moras__2[[#This Row],[Z-Score de salario]])&gt;1.96, "Atípico", "Normal")</f>
        <v>Normal</v>
      </c>
      <c r="N3102" s="5">
        <f t="shared" si="144"/>
        <v>146988</v>
      </c>
      <c r="O3102" s="5">
        <f t="shared" si="145"/>
        <v>36</v>
      </c>
      <c r="P3102" s="5" t="str">
        <f t="shared" si="146"/>
        <v>ASALARIADO</v>
      </c>
      <c r="Q3102" s="5" t="e">
        <f ca="1">IF($H3102="SI", $O3102, _xludf.NA())</f>
        <v>#NAME?</v>
      </c>
      <c r="R3102" s="5">
        <f>IF($H3102="NO",$O3102, _xludf.NA())</f>
        <v>36</v>
      </c>
      <c r="S3102" s="5" t="e">
        <f ca="1">IF($H3102="SI",$N3102, _xludf.NA())</f>
        <v>#NAME?</v>
      </c>
      <c r="T3102" s="5">
        <f>IF($H3102="NO",$N3102, _xludf.NA())</f>
        <v>146988</v>
      </c>
    </row>
    <row r="3103" spans="1:20" x14ac:dyDescent="0.3">
      <c r="A3103">
        <v>3102</v>
      </c>
      <c r="B3103" t="s">
        <v>9</v>
      </c>
      <c r="C3103">
        <v>278031</v>
      </c>
      <c r="D3103" t="s">
        <v>17</v>
      </c>
      <c r="E3103" t="s">
        <v>16</v>
      </c>
      <c r="F3103" t="s">
        <v>13</v>
      </c>
      <c r="G3103" t="s">
        <v>13</v>
      </c>
      <c r="H3103" t="s">
        <v>13</v>
      </c>
      <c r="I3103">
        <v>34</v>
      </c>
      <c r="J3103">
        <f>(moras__2[[#This Row],[EDAD]]-AVERAGE(I:I))/ _xlfn.STDEV.P(I:I)</f>
        <v>-0.55804866499520445</v>
      </c>
      <c r="K3103" t="str">
        <f>IF(ABS(moras__2[[#This Row],[Z-Score de edad]])&gt;1.96, "Atípico","Normal")</f>
        <v>Normal</v>
      </c>
      <c r="L3103">
        <f>(moras__2[[#This Row],[SALARIO]]-AVERAGE(C:C)) / _xlfn.STDEV.P(C:C)</f>
        <v>-0.46799030766232042</v>
      </c>
      <c r="M3103" t="str">
        <f>IF(ABS(moras__2[[#This Row],[Z-Score de salario]])&gt;1.96, "Atípico", "Normal")</f>
        <v>Normal</v>
      </c>
      <c r="N3103" s="5">
        <f t="shared" si="144"/>
        <v>278031</v>
      </c>
      <c r="O3103" s="5">
        <f t="shared" si="145"/>
        <v>34</v>
      </c>
      <c r="P3103" s="5" t="str">
        <f t="shared" si="146"/>
        <v>ASEGURADO VOLUNTARIO</v>
      </c>
      <c r="Q3103" s="5" t="e">
        <f ca="1">IF($H3103="SI", $O3103, _xludf.NA())</f>
        <v>#NAME?</v>
      </c>
      <c r="R3103" s="5">
        <f>IF($H3103="NO",$O3103, _xludf.NA())</f>
        <v>34</v>
      </c>
      <c r="S3103" s="5" t="e">
        <f ca="1">IF($H3103="SI",$N3103, _xludf.NA())</f>
        <v>#NAME?</v>
      </c>
      <c r="T3103" s="5">
        <f>IF($H3103="NO",$N3103, _xludf.NA())</f>
        <v>278031</v>
      </c>
    </row>
    <row r="3104" spans="1:20" x14ac:dyDescent="0.3">
      <c r="A3104">
        <v>3103</v>
      </c>
      <c r="B3104" t="s">
        <v>15</v>
      </c>
      <c r="C3104">
        <v>477903</v>
      </c>
      <c r="D3104" t="s">
        <v>18</v>
      </c>
      <c r="E3104" t="s">
        <v>16</v>
      </c>
      <c r="F3104" t="s">
        <v>12</v>
      </c>
      <c r="G3104" t="s">
        <v>13</v>
      </c>
      <c r="H3104" t="s">
        <v>13</v>
      </c>
      <c r="I3104">
        <v>51</v>
      </c>
      <c r="J3104">
        <f>(moras__2[[#This Row],[EDAD]]-AVERAGE(I:I))/ _xlfn.STDEV.P(I:I)</f>
        <v>0.64185201442864925</v>
      </c>
      <c r="K3104" t="str">
        <f>IF(ABS(moras__2[[#This Row],[Z-Score de edad]])&gt;1.96, "Atípico","Normal")</f>
        <v>Normal</v>
      </c>
      <c r="L3104">
        <f>(moras__2[[#This Row],[SALARIO]]-AVERAGE(C:C)) / _xlfn.STDEV.P(C:C)</f>
        <v>-0.22151508424966823</v>
      </c>
      <c r="M3104" t="str">
        <f>IF(ABS(moras__2[[#This Row],[Z-Score de salario]])&gt;1.96, "Atípico", "Normal")</f>
        <v>Normal</v>
      </c>
      <c r="N3104" s="5">
        <f t="shared" si="144"/>
        <v>477903</v>
      </c>
      <c r="O3104" s="5">
        <f t="shared" si="145"/>
        <v>51</v>
      </c>
      <c r="P3104" s="5" t="str">
        <f t="shared" si="146"/>
        <v>TRABAJADOR INDEPENDIENTE</v>
      </c>
      <c r="Q3104" s="5" t="e">
        <f ca="1">IF($H3104="SI", $O3104, _xludf.NA())</f>
        <v>#NAME?</v>
      </c>
      <c r="R3104" s="5">
        <f>IF($H3104="NO",$O3104, _xludf.NA())</f>
        <v>51</v>
      </c>
      <c r="S3104" s="5" t="e">
        <f ca="1">IF($H3104="SI",$N3104, _xludf.NA())</f>
        <v>#NAME?</v>
      </c>
      <c r="T3104" s="5">
        <f>IF($H3104="NO",$N3104, _xludf.NA())</f>
        <v>477903</v>
      </c>
    </row>
    <row r="3105" spans="1:20" x14ac:dyDescent="0.3">
      <c r="A3105">
        <v>3104</v>
      </c>
      <c r="B3105" t="s">
        <v>9</v>
      </c>
      <c r="C3105">
        <v>744238</v>
      </c>
      <c r="D3105" t="s">
        <v>14</v>
      </c>
      <c r="E3105" t="s">
        <v>11</v>
      </c>
      <c r="F3105" t="s">
        <v>12</v>
      </c>
      <c r="G3105" t="s">
        <v>13</v>
      </c>
      <c r="H3105" t="s">
        <v>13</v>
      </c>
      <c r="I3105">
        <v>56</v>
      </c>
      <c r="J3105">
        <f>(moras__2[[#This Row],[EDAD]]-AVERAGE(I:I))/ _xlfn.STDEV.P(I:I)</f>
        <v>0.99476397896507684</v>
      </c>
      <c r="K3105" t="str">
        <f>IF(ABS(moras__2[[#This Row],[Z-Score de edad]])&gt;1.96, "Atípico","Normal")</f>
        <v>Normal</v>
      </c>
      <c r="L3105">
        <f>(moras__2[[#This Row],[SALARIO]]-AVERAGE(C:C)) / _xlfn.STDEV.P(C:C)</f>
        <v>0.10692000734699719</v>
      </c>
      <c r="M3105" t="str">
        <f>IF(ABS(moras__2[[#This Row],[Z-Score de salario]])&gt;1.96, "Atípico", "Normal")</f>
        <v>Normal</v>
      </c>
      <c r="N3105" s="5">
        <f t="shared" si="144"/>
        <v>744238</v>
      </c>
      <c r="O3105" s="5">
        <f t="shared" si="145"/>
        <v>56</v>
      </c>
      <c r="P3105" s="5" t="str">
        <f t="shared" si="146"/>
        <v>PENSIONADOS EN SU PROPIO SISTEMA</v>
      </c>
      <c r="Q3105" s="5" t="e">
        <f ca="1">IF($H3105="SI", $O3105, _xludf.NA())</f>
        <v>#NAME?</v>
      </c>
      <c r="R3105" s="5">
        <f>IF($H3105="NO",$O3105, _xludf.NA())</f>
        <v>56</v>
      </c>
      <c r="S3105" s="5" t="e">
        <f ca="1">IF($H3105="SI",$N3105, _xludf.NA())</f>
        <v>#NAME?</v>
      </c>
      <c r="T3105" s="5">
        <f>IF($H3105="NO",$N3105, _xludf.NA())</f>
        <v>744238</v>
      </c>
    </row>
    <row r="3106" spans="1:20" x14ac:dyDescent="0.3">
      <c r="A3106">
        <v>3105</v>
      </c>
      <c r="B3106" t="s">
        <v>15</v>
      </c>
      <c r="C3106">
        <v>297046</v>
      </c>
      <c r="D3106" t="s">
        <v>17</v>
      </c>
      <c r="E3106" t="s">
        <v>16</v>
      </c>
      <c r="F3106" t="s">
        <v>12</v>
      </c>
      <c r="G3106" t="s">
        <v>13</v>
      </c>
      <c r="H3106" t="s">
        <v>13</v>
      </c>
      <c r="I3106">
        <v>60</v>
      </c>
      <c r="J3106">
        <f>(moras__2[[#This Row],[EDAD]]-AVERAGE(I:I))/ _xlfn.STDEV.P(I:I)</f>
        <v>1.2770935505942189</v>
      </c>
      <c r="K3106" t="str">
        <f>IF(ABS(moras__2[[#This Row],[Z-Score de edad]])&gt;1.96, "Atípico","Normal")</f>
        <v>Normal</v>
      </c>
      <c r="L3106">
        <f>(moras__2[[#This Row],[SALARIO]]-AVERAGE(C:C)) / _xlfn.STDEV.P(C:C)</f>
        <v>-0.44454166866740574</v>
      </c>
      <c r="M3106" t="str">
        <f>IF(ABS(moras__2[[#This Row],[Z-Score de salario]])&gt;1.96, "Atípico", "Normal")</f>
        <v>Normal</v>
      </c>
      <c r="N3106" s="5">
        <f t="shared" si="144"/>
        <v>297046</v>
      </c>
      <c r="O3106" s="5">
        <f t="shared" si="145"/>
        <v>60</v>
      </c>
      <c r="P3106" s="5" t="str">
        <f t="shared" si="146"/>
        <v>ASEGURADO VOLUNTARIO</v>
      </c>
      <c r="Q3106" s="5" t="e">
        <f ca="1">IF($H3106="SI", $O3106, _xludf.NA())</f>
        <v>#NAME?</v>
      </c>
      <c r="R3106" s="5">
        <f>IF($H3106="NO",$O3106, _xludf.NA())</f>
        <v>60</v>
      </c>
      <c r="S3106" s="5" t="e">
        <f ca="1">IF($H3106="SI",$N3106, _xludf.NA())</f>
        <v>#NAME?</v>
      </c>
      <c r="T3106" s="5">
        <f>IF($H3106="NO",$N3106, _xludf.NA())</f>
        <v>297046</v>
      </c>
    </row>
    <row r="3107" spans="1:20" x14ac:dyDescent="0.3">
      <c r="A3107">
        <v>3106</v>
      </c>
      <c r="B3107" t="s">
        <v>9</v>
      </c>
      <c r="C3107">
        <v>1353797</v>
      </c>
      <c r="D3107" t="s">
        <v>10</v>
      </c>
      <c r="E3107" t="s">
        <v>11</v>
      </c>
      <c r="F3107" t="s">
        <v>12</v>
      </c>
      <c r="G3107" t="s">
        <v>13</v>
      </c>
      <c r="H3107" t="s">
        <v>12</v>
      </c>
      <c r="I3107">
        <v>44</v>
      </c>
      <c r="J3107">
        <f>(moras__2[[#This Row],[EDAD]]-AVERAGE(I:I))/ _xlfn.STDEV.P(I:I)</f>
        <v>0.14777526407765068</v>
      </c>
      <c r="K3107" t="str">
        <f>IF(ABS(moras__2[[#This Row],[Z-Score de edad]])&gt;1.96, "Atípico","Normal")</f>
        <v>Normal</v>
      </c>
      <c r="L3107">
        <f>(moras__2[[#This Row],[SALARIO]]-AVERAGE(C:C)) / _xlfn.STDEV.P(C:C)</f>
        <v>0.85860704058923643</v>
      </c>
      <c r="M3107" t="str">
        <f>IF(ABS(moras__2[[#This Row],[Z-Score de salario]])&gt;1.96, "Atípico", "Normal")</f>
        <v>Normal</v>
      </c>
      <c r="N3107" s="5">
        <f t="shared" si="144"/>
        <v>1353797</v>
      </c>
      <c r="O3107" s="5">
        <f t="shared" si="145"/>
        <v>44</v>
      </c>
      <c r="P3107" s="5" t="str">
        <f t="shared" si="146"/>
        <v>ASALARIADO</v>
      </c>
      <c r="Q3107" s="5">
        <f>IF($H3107="SI", $O3107, _xludf.NA())</f>
        <v>44</v>
      </c>
      <c r="R3107" s="5" t="e">
        <f ca="1">IF($H3107="NO",$O3107, _xludf.NA())</f>
        <v>#NAME?</v>
      </c>
      <c r="S3107" s="5">
        <f>IF($H3107="SI",$N3107, _xludf.NA())</f>
        <v>1353797</v>
      </c>
      <c r="T3107" s="5" t="e">
        <f ca="1">IF($H3107="NO",$N3107, _xludf.NA())</f>
        <v>#NAME?</v>
      </c>
    </row>
    <row r="3108" spans="1:20" x14ac:dyDescent="0.3">
      <c r="A3108">
        <v>3107</v>
      </c>
      <c r="B3108" t="s">
        <v>15</v>
      </c>
      <c r="C3108">
        <v>486013</v>
      </c>
      <c r="D3108" t="s">
        <v>18</v>
      </c>
      <c r="E3108" t="s">
        <v>16</v>
      </c>
      <c r="F3108" t="s">
        <v>12</v>
      </c>
      <c r="G3108" t="s">
        <v>13</v>
      </c>
      <c r="H3108" t="s">
        <v>13</v>
      </c>
      <c r="I3108">
        <v>63</v>
      </c>
      <c r="J3108">
        <f>(moras__2[[#This Row],[EDAD]]-AVERAGE(I:I))/ _xlfn.STDEV.P(I:I)</f>
        <v>1.4888407293160755</v>
      </c>
      <c r="K3108" t="str">
        <f>IF(ABS(moras__2[[#This Row],[Z-Score de edad]])&gt;1.96, "Atípico","Normal")</f>
        <v>Normal</v>
      </c>
      <c r="L3108">
        <f>(moras__2[[#This Row],[SALARIO]]-AVERAGE(C:C)) / _xlfn.STDEV.P(C:C)</f>
        <v>-0.2115141133188895</v>
      </c>
      <c r="M3108" t="str">
        <f>IF(ABS(moras__2[[#This Row],[Z-Score de salario]])&gt;1.96, "Atípico", "Normal")</f>
        <v>Normal</v>
      </c>
      <c r="N3108" s="5">
        <f t="shared" si="144"/>
        <v>486013</v>
      </c>
      <c r="O3108" s="5">
        <f t="shared" si="145"/>
        <v>63</v>
      </c>
      <c r="P3108" s="5" t="str">
        <f t="shared" si="146"/>
        <v>TRABAJADOR INDEPENDIENTE</v>
      </c>
      <c r="Q3108" s="5" t="e">
        <f ca="1">IF($H3108="SI", $O3108, _xludf.NA())</f>
        <v>#NAME?</v>
      </c>
      <c r="R3108" s="5">
        <f>IF($H3108="NO",$O3108, _xludf.NA())</f>
        <v>63</v>
      </c>
      <c r="S3108" s="5" t="e">
        <f ca="1">IF($H3108="SI",$N3108, _xludf.NA())</f>
        <v>#NAME?</v>
      </c>
      <c r="T3108" s="5">
        <f>IF($H3108="NO",$N3108, _xludf.NA())</f>
        <v>486013</v>
      </c>
    </row>
    <row r="3109" spans="1:20" x14ac:dyDescent="0.3">
      <c r="A3109">
        <v>3108</v>
      </c>
      <c r="B3109" t="s">
        <v>9</v>
      </c>
      <c r="C3109">
        <v>278030</v>
      </c>
      <c r="D3109" t="s">
        <v>19</v>
      </c>
      <c r="E3109" t="s">
        <v>16</v>
      </c>
      <c r="F3109" t="s">
        <v>12</v>
      </c>
      <c r="G3109" t="s">
        <v>13</v>
      </c>
      <c r="H3109" t="s">
        <v>13</v>
      </c>
      <c r="I3109">
        <v>33</v>
      </c>
      <c r="J3109">
        <f>(moras__2[[#This Row],[EDAD]]-AVERAGE(I:I))/ _xlfn.STDEV.P(I:I)</f>
        <v>-0.62863105790248996</v>
      </c>
      <c r="K3109" t="str">
        <f>IF(ABS(moras__2[[#This Row],[Z-Score de edad]])&gt;1.96, "Atípico","Normal")</f>
        <v>Normal</v>
      </c>
      <c r="L3109">
        <f>(moras__2[[#This Row],[SALARIO]]-AVERAGE(C:C)) / _xlfn.STDEV.P(C:C)</f>
        <v>-0.46799154082766331</v>
      </c>
      <c r="M3109" t="str">
        <f>IF(ABS(moras__2[[#This Row],[Z-Score de salario]])&gt;1.96, "Atípico", "Normal")</f>
        <v>Normal</v>
      </c>
      <c r="N3109" s="5">
        <f t="shared" si="144"/>
        <v>278030</v>
      </c>
      <c r="O3109" s="5">
        <f t="shared" si="145"/>
        <v>33</v>
      </c>
      <c r="P3109" s="5" t="str">
        <f t="shared" si="146"/>
        <v>CONVENIOS ESPECIALES DE TRABAJADORES INDEPENDIENTES</v>
      </c>
      <c r="Q3109" s="5" t="e">
        <f ca="1">IF($H3109="SI", $O3109, _xludf.NA())</f>
        <v>#NAME?</v>
      </c>
      <c r="R3109" s="5">
        <f>IF($H3109="NO",$O3109, _xludf.NA())</f>
        <v>33</v>
      </c>
      <c r="S3109" s="5" t="e">
        <f ca="1">IF($H3109="SI",$N3109, _xludf.NA())</f>
        <v>#NAME?</v>
      </c>
      <c r="T3109" s="5">
        <f>IF($H3109="NO",$N3109, _xludf.NA())</f>
        <v>278030</v>
      </c>
    </row>
    <row r="3110" spans="1:20" x14ac:dyDescent="0.3">
      <c r="A3110">
        <v>3109</v>
      </c>
      <c r="B3110" t="s">
        <v>15</v>
      </c>
      <c r="C3110">
        <v>278030</v>
      </c>
      <c r="D3110" t="s">
        <v>19</v>
      </c>
      <c r="E3110" t="s">
        <v>16</v>
      </c>
      <c r="F3110" t="s">
        <v>12</v>
      </c>
      <c r="G3110" t="s">
        <v>13</v>
      </c>
      <c r="H3110" t="s">
        <v>13</v>
      </c>
      <c r="I3110">
        <v>40</v>
      </c>
      <c r="J3110">
        <f>(moras__2[[#This Row],[EDAD]]-AVERAGE(I:I))/ _xlfn.STDEV.P(I:I)</f>
        <v>-0.13455430755149136</v>
      </c>
      <c r="K3110" t="str">
        <f>IF(ABS(moras__2[[#This Row],[Z-Score de edad]])&gt;1.96, "Atípico","Normal")</f>
        <v>Normal</v>
      </c>
      <c r="L3110">
        <f>(moras__2[[#This Row],[SALARIO]]-AVERAGE(C:C)) / _xlfn.STDEV.P(C:C)</f>
        <v>-0.46799154082766331</v>
      </c>
      <c r="M3110" t="str">
        <f>IF(ABS(moras__2[[#This Row],[Z-Score de salario]])&gt;1.96, "Atípico", "Normal")</f>
        <v>Normal</v>
      </c>
      <c r="N3110" s="5">
        <f t="shared" si="144"/>
        <v>278030</v>
      </c>
      <c r="O3110" s="5">
        <f t="shared" si="145"/>
        <v>40</v>
      </c>
      <c r="P3110" s="5" t="str">
        <f t="shared" si="146"/>
        <v>CONVENIOS ESPECIALES DE TRABAJADORES INDEPENDIENTES</v>
      </c>
      <c r="Q3110" s="5" t="e">
        <f ca="1">IF($H3110="SI", $O3110, _xludf.NA())</f>
        <v>#NAME?</v>
      </c>
      <c r="R3110" s="5">
        <f>IF($H3110="NO",$O3110, _xludf.NA())</f>
        <v>40</v>
      </c>
      <c r="S3110" s="5" t="e">
        <f ca="1">IF($H3110="SI",$N3110, _xludf.NA())</f>
        <v>#NAME?</v>
      </c>
      <c r="T3110" s="5">
        <f>IF($H3110="NO",$N3110, _xludf.NA())</f>
        <v>278030</v>
      </c>
    </row>
    <row r="3111" spans="1:20" x14ac:dyDescent="0.3">
      <c r="A3111">
        <v>3110</v>
      </c>
      <c r="B3111" t="s">
        <v>9</v>
      </c>
      <c r="C3111">
        <v>255744</v>
      </c>
      <c r="D3111" t="s">
        <v>10</v>
      </c>
      <c r="E3111" t="s">
        <v>16</v>
      </c>
      <c r="F3111" t="s">
        <v>12</v>
      </c>
      <c r="G3111" t="s">
        <v>13</v>
      </c>
      <c r="H3111" t="s">
        <v>12</v>
      </c>
      <c r="I3111">
        <v>26</v>
      </c>
      <c r="J3111">
        <f>(moras__2[[#This Row],[EDAD]]-AVERAGE(I:I))/ _xlfn.STDEV.P(I:I)</f>
        <v>-1.1227078082534885</v>
      </c>
      <c r="K3111" t="str">
        <f>IF(ABS(moras__2[[#This Row],[Z-Score de edad]])&gt;1.96, "Atípico","Normal")</f>
        <v>Normal</v>
      </c>
      <c r="L3111">
        <f>(moras__2[[#This Row],[SALARIO]]-AVERAGE(C:C)) / _xlfn.STDEV.P(C:C)</f>
        <v>-0.49547386365914725</v>
      </c>
      <c r="M3111" t="str">
        <f>IF(ABS(moras__2[[#This Row],[Z-Score de salario]])&gt;1.96, "Atípico", "Normal")</f>
        <v>Normal</v>
      </c>
      <c r="N3111" s="5">
        <f t="shared" si="144"/>
        <v>255744</v>
      </c>
      <c r="O3111" s="5">
        <f t="shared" si="145"/>
        <v>26</v>
      </c>
      <c r="P3111" s="5" t="str">
        <f t="shared" si="146"/>
        <v>ASALARIADO</v>
      </c>
      <c r="Q3111" s="5">
        <f>IF($H3111="SI", $O3111, _xludf.NA())</f>
        <v>26</v>
      </c>
      <c r="R3111" s="5" t="e">
        <f ca="1">IF($H3111="NO",$O3111, _xludf.NA())</f>
        <v>#NAME?</v>
      </c>
      <c r="S3111" s="5">
        <f>IF($H3111="SI",$N3111, _xludf.NA())</f>
        <v>255744</v>
      </c>
      <c r="T3111" s="5" t="e">
        <f ca="1">IF($H3111="NO",$N3111, _xludf.NA())</f>
        <v>#NAME?</v>
      </c>
    </row>
    <row r="3112" spans="1:20" x14ac:dyDescent="0.3">
      <c r="A3112">
        <v>3111</v>
      </c>
      <c r="B3112" t="s">
        <v>9</v>
      </c>
      <c r="C3112">
        <v>1602326.3</v>
      </c>
      <c r="D3112" t="s">
        <v>10</v>
      </c>
      <c r="E3112" t="s">
        <v>11</v>
      </c>
      <c r="F3112" t="s">
        <v>12</v>
      </c>
      <c r="G3112" t="s">
        <v>13</v>
      </c>
      <c r="H3112" t="s">
        <v>13</v>
      </c>
      <c r="I3112">
        <v>62</v>
      </c>
      <c r="J3112">
        <f>(moras__2[[#This Row],[EDAD]]-AVERAGE(I:I))/ _xlfn.STDEV.P(I:I)</f>
        <v>1.41825833640879</v>
      </c>
      <c r="K3112" t="str">
        <f>IF(ABS(moras__2[[#This Row],[Z-Score de edad]])&gt;1.96, "Atípico","Normal")</f>
        <v>Normal</v>
      </c>
      <c r="L3112">
        <f>(moras__2[[#This Row],[SALARIO]]-AVERAGE(C:C)) / _xlfn.STDEV.P(C:C)</f>
        <v>1.1650847600401353</v>
      </c>
      <c r="M3112" t="str">
        <f>IF(ABS(moras__2[[#This Row],[Z-Score de salario]])&gt;1.96, "Atípico", "Normal")</f>
        <v>Normal</v>
      </c>
      <c r="N3112" s="5">
        <f t="shared" si="144"/>
        <v>1602326.3</v>
      </c>
      <c r="O3112" s="5">
        <f t="shared" si="145"/>
        <v>62</v>
      </c>
      <c r="P3112" s="5" t="str">
        <f t="shared" si="146"/>
        <v>ASALARIADO</v>
      </c>
      <c r="Q3112" s="5" t="e">
        <f ca="1">IF($H3112="SI", $O3112, _xludf.NA())</f>
        <v>#NAME?</v>
      </c>
      <c r="R3112" s="5">
        <f>IF($H3112="NO",$O3112, _xludf.NA())</f>
        <v>62</v>
      </c>
      <c r="S3112" s="5" t="e">
        <f ca="1">IF($H3112="SI",$N3112, _xludf.NA())</f>
        <v>#NAME?</v>
      </c>
      <c r="T3112" s="5">
        <f>IF($H3112="NO",$N3112, _xludf.NA())</f>
        <v>1602326.3</v>
      </c>
    </row>
    <row r="3113" spans="1:20" x14ac:dyDescent="0.3">
      <c r="A3113">
        <v>3112</v>
      </c>
      <c r="B3113" t="s">
        <v>9</v>
      </c>
      <c r="C3113">
        <v>356455</v>
      </c>
      <c r="D3113" t="s">
        <v>18</v>
      </c>
      <c r="E3113" t="s">
        <v>16</v>
      </c>
      <c r="F3113" t="s">
        <v>12</v>
      </c>
      <c r="G3113" t="s">
        <v>13</v>
      </c>
      <c r="H3113" t="s">
        <v>12</v>
      </c>
      <c r="I3113">
        <v>41</v>
      </c>
      <c r="J3113">
        <f>(moras__2[[#This Row],[EDAD]]-AVERAGE(I:I))/ _xlfn.STDEV.P(I:I)</f>
        <v>-6.397191464420586E-2</v>
      </c>
      <c r="K3113" t="str">
        <f>IF(ABS(moras__2[[#This Row],[Z-Score de edad]])&gt;1.96, "Atípico","Normal")</f>
        <v>Normal</v>
      </c>
      <c r="L3113">
        <f>(moras__2[[#This Row],[SALARIO]]-AVERAGE(C:C)) / _xlfn.STDEV.P(C:C)</f>
        <v>-0.37128054881208711</v>
      </c>
      <c r="M3113" t="str">
        <f>IF(ABS(moras__2[[#This Row],[Z-Score de salario]])&gt;1.96, "Atípico", "Normal")</f>
        <v>Normal</v>
      </c>
      <c r="N3113" s="5">
        <f t="shared" si="144"/>
        <v>356455</v>
      </c>
      <c r="O3113" s="5">
        <f t="shared" si="145"/>
        <v>41</v>
      </c>
      <c r="P3113" s="5" t="str">
        <f t="shared" si="146"/>
        <v>TRABAJADOR INDEPENDIENTE</v>
      </c>
      <c r="Q3113" s="5">
        <f>IF($H3113="SI", $O3113, _xludf.NA())</f>
        <v>41</v>
      </c>
      <c r="R3113" s="5" t="e">
        <f ca="1">IF($H3113="NO",$O3113, _xludf.NA())</f>
        <v>#NAME?</v>
      </c>
      <c r="S3113" s="5">
        <f>IF($H3113="SI",$N3113, _xludf.NA())</f>
        <v>356455</v>
      </c>
      <c r="T3113" s="5" t="e">
        <f ca="1">IF($H3113="NO",$N3113, _xludf.NA())</f>
        <v>#NAME?</v>
      </c>
    </row>
    <row r="3114" spans="1:20" x14ac:dyDescent="0.3">
      <c r="A3114">
        <v>3113</v>
      </c>
      <c r="B3114" t="s">
        <v>9</v>
      </c>
      <c r="C3114">
        <v>389940</v>
      </c>
      <c r="D3114" t="s">
        <v>18</v>
      </c>
      <c r="E3114" t="s">
        <v>16</v>
      </c>
      <c r="F3114" t="s">
        <v>12</v>
      </c>
      <c r="G3114" t="s">
        <v>13</v>
      </c>
      <c r="H3114" t="s">
        <v>12</v>
      </c>
      <c r="I3114">
        <v>47</v>
      </c>
      <c r="J3114">
        <f>(moras__2[[#This Row],[EDAD]]-AVERAGE(I:I))/ _xlfn.STDEV.P(I:I)</f>
        <v>0.35952244279950724</v>
      </c>
      <c r="K3114" t="str">
        <f>IF(ABS(moras__2[[#This Row],[Z-Score de edad]])&gt;1.96, "Atípico","Normal")</f>
        <v>Normal</v>
      </c>
      <c r="L3114">
        <f>(moras__2[[#This Row],[SALARIO]]-AVERAGE(C:C)) / _xlfn.STDEV.P(C:C)</f>
        <v>-0.32998800730565969</v>
      </c>
      <c r="M3114" t="str">
        <f>IF(ABS(moras__2[[#This Row],[Z-Score de salario]])&gt;1.96, "Atípico", "Normal")</f>
        <v>Normal</v>
      </c>
      <c r="N3114" s="5">
        <f t="shared" si="144"/>
        <v>389940</v>
      </c>
      <c r="O3114" s="5">
        <f t="shared" si="145"/>
        <v>47</v>
      </c>
      <c r="P3114" s="5" t="str">
        <f t="shared" si="146"/>
        <v>TRABAJADOR INDEPENDIENTE</v>
      </c>
      <c r="Q3114" s="5">
        <f>IF($H3114="SI", $O3114, _xludf.NA())</f>
        <v>47</v>
      </c>
      <c r="R3114" s="5" t="e">
        <f ca="1">IF($H3114="NO",$O3114, _xludf.NA())</f>
        <v>#NAME?</v>
      </c>
      <c r="S3114" s="5">
        <f>IF($H3114="SI",$N3114, _xludf.NA())</f>
        <v>389940</v>
      </c>
      <c r="T3114" s="5" t="e">
        <f ca="1">IF($H3114="NO",$N3114, _xludf.NA())</f>
        <v>#NAME?</v>
      </c>
    </row>
    <row r="3115" spans="1:20" x14ac:dyDescent="0.3">
      <c r="A3115">
        <v>3114</v>
      </c>
      <c r="B3115" t="s">
        <v>15</v>
      </c>
      <c r="C3115">
        <v>300018</v>
      </c>
      <c r="D3115" t="s">
        <v>17</v>
      </c>
      <c r="E3115" t="s">
        <v>16</v>
      </c>
      <c r="F3115" t="s">
        <v>12</v>
      </c>
      <c r="G3115" t="s">
        <v>13</v>
      </c>
      <c r="H3115" t="s">
        <v>13</v>
      </c>
      <c r="I3115">
        <v>43</v>
      </c>
      <c r="J3115">
        <f>(moras__2[[#This Row],[EDAD]]-AVERAGE(I:I))/ _xlfn.STDEV.P(I:I)</f>
        <v>7.7192871170365177E-2</v>
      </c>
      <c r="K3115" t="str">
        <f>IF(ABS(moras__2[[#This Row],[Z-Score de edad]])&gt;1.96, "Atípico","Normal")</f>
        <v>Normal</v>
      </c>
      <c r="L3115">
        <f>(moras__2[[#This Row],[SALARIO]]-AVERAGE(C:C)) / _xlfn.STDEV.P(C:C)</f>
        <v>-0.44087670126835837</v>
      </c>
      <c r="M3115" t="str">
        <f>IF(ABS(moras__2[[#This Row],[Z-Score de salario]])&gt;1.96, "Atípico", "Normal")</f>
        <v>Normal</v>
      </c>
      <c r="N3115" s="5">
        <f t="shared" si="144"/>
        <v>300018</v>
      </c>
      <c r="O3115" s="5">
        <f t="shared" si="145"/>
        <v>43</v>
      </c>
      <c r="P3115" s="5" t="str">
        <f t="shared" si="146"/>
        <v>ASEGURADO VOLUNTARIO</v>
      </c>
      <c r="Q3115" s="5" t="e">
        <f ca="1">IF($H3115="SI", $O3115, _xludf.NA())</f>
        <v>#NAME?</v>
      </c>
      <c r="R3115" s="5">
        <f>IF($H3115="NO",$O3115, _xludf.NA())</f>
        <v>43</v>
      </c>
      <c r="S3115" s="5" t="e">
        <f ca="1">IF($H3115="SI",$N3115, _xludf.NA())</f>
        <v>#NAME?</v>
      </c>
      <c r="T3115" s="5">
        <f>IF($H3115="NO",$N3115, _xludf.NA())</f>
        <v>300018</v>
      </c>
    </row>
    <row r="3116" spans="1:20" x14ac:dyDescent="0.3">
      <c r="A3116">
        <v>3115</v>
      </c>
      <c r="B3116" t="s">
        <v>15</v>
      </c>
      <c r="C3116">
        <v>110300</v>
      </c>
      <c r="D3116" t="s">
        <v>10</v>
      </c>
      <c r="E3116" t="s">
        <v>16</v>
      </c>
      <c r="F3116" t="s">
        <v>12</v>
      </c>
      <c r="G3116" t="s">
        <v>13</v>
      </c>
      <c r="H3116" t="s">
        <v>13</v>
      </c>
      <c r="I3116">
        <v>53</v>
      </c>
      <c r="J3116">
        <f>(moras__2[[#This Row],[EDAD]]-AVERAGE(I:I))/ _xlfn.STDEV.P(I:I)</f>
        <v>0.78301680024322029</v>
      </c>
      <c r="K3116" t="str">
        <f>IF(ABS(moras__2[[#This Row],[Z-Score de edad]])&gt;1.96, "Atípico","Normal")</f>
        <v>Normal</v>
      </c>
      <c r="L3116">
        <f>(moras__2[[#This Row],[SALARIO]]-AVERAGE(C:C)) / _xlfn.STDEV.P(C:C)</f>
        <v>-0.67483036378937955</v>
      </c>
      <c r="M3116" t="str">
        <f>IF(ABS(moras__2[[#This Row],[Z-Score de salario]])&gt;1.96, "Atípico", "Normal")</f>
        <v>Normal</v>
      </c>
      <c r="N3116" s="5">
        <f t="shared" si="144"/>
        <v>110300</v>
      </c>
      <c r="O3116" s="5">
        <f t="shared" si="145"/>
        <v>53</v>
      </c>
      <c r="P3116" s="5" t="str">
        <f t="shared" si="146"/>
        <v>ASALARIADO</v>
      </c>
      <c r="Q3116" s="5" t="e">
        <f ca="1">IF($H3116="SI", $O3116, _xludf.NA())</f>
        <v>#NAME?</v>
      </c>
      <c r="R3116" s="5">
        <f>IF($H3116="NO",$O3116, _xludf.NA())</f>
        <v>53</v>
      </c>
      <c r="S3116" s="5" t="e">
        <f ca="1">IF($H3116="SI",$N3116, _xludf.NA())</f>
        <v>#NAME?</v>
      </c>
      <c r="T3116" s="5">
        <f>IF($H3116="NO",$N3116, _xludf.NA())</f>
        <v>110300</v>
      </c>
    </row>
    <row r="3117" spans="1:20" x14ac:dyDescent="0.3">
      <c r="A3117">
        <v>3116</v>
      </c>
      <c r="B3117" t="s">
        <v>9</v>
      </c>
      <c r="C3117">
        <v>247406.29</v>
      </c>
      <c r="D3117" t="s">
        <v>10</v>
      </c>
      <c r="E3117" t="s">
        <v>16</v>
      </c>
      <c r="F3117" t="s">
        <v>12</v>
      </c>
      <c r="G3117" t="s">
        <v>13</v>
      </c>
      <c r="H3117" t="s">
        <v>13</v>
      </c>
      <c r="I3117">
        <v>33</v>
      </c>
      <c r="J3117">
        <f>(moras__2[[#This Row],[EDAD]]-AVERAGE(I:I))/ _xlfn.STDEV.P(I:I)</f>
        <v>-0.62863105790248996</v>
      </c>
      <c r="K3117" t="str">
        <f>IF(ABS(moras__2[[#This Row],[Z-Score de edad]])&gt;1.96, "Atípico","Normal")</f>
        <v>Normal</v>
      </c>
      <c r="L3117">
        <f>(moras__2[[#This Row],[SALARIO]]-AVERAGE(C:C)) / _xlfn.STDEV.P(C:C)</f>
        <v>-0.50575563867015383</v>
      </c>
      <c r="M3117" t="str">
        <f>IF(ABS(moras__2[[#This Row],[Z-Score de salario]])&gt;1.96, "Atípico", "Normal")</f>
        <v>Normal</v>
      </c>
      <c r="N3117" s="5">
        <f t="shared" si="144"/>
        <v>247406.29</v>
      </c>
      <c r="O3117" s="5">
        <f t="shared" si="145"/>
        <v>33</v>
      </c>
      <c r="P3117" s="5" t="str">
        <f t="shared" si="146"/>
        <v>ASALARIADO</v>
      </c>
      <c r="Q3117" s="5" t="e">
        <f ca="1">IF($H3117="SI", $O3117, _xludf.NA())</f>
        <v>#NAME?</v>
      </c>
      <c r="R3117" s="5">
        <f>IF($H3117="NO",$O3117, _xludf.NA())</f>
        <v>33</v>
      </c>
      <c r="S3117" s="5" t="e">
        <f ca="1">IF($H3117="SI",$N3117, _xludf.NA())</f>
        <v>#NAME?</v>
      </c>
      <c r="T3117" s="5">
        <f>IF($H3117="NO",$N3117, _xludf.NA())</f>
        <v>247406.29</v>
      </c>
    </row>
    <row r="3118" spans="1:20" x14ac:dyDescent="0.3">
      <c r="A3118">
        <v>3117</v>
      </c>
      <c r="B3118" t="s">
        <v>9</v>
      </c>
      <c r="C3118">
        <v>594092</v>
      </c>
      <c r="D3118" t="s">
        <v>18</v>
      </c>
      <c r="E3118" t="s">
        <v>16</v>
      </c>
      <c r="F3118" t="s">
        <v>12</v>
      </c>
      <c r="G3118" t="s">
        <v>13</v>
      </c>
      <c r="H3118" t="s">
        <v>12</v>
      </c>
      <c r="I3118">
        <v>62</v>
      </c>
      <c r="J3118">
        <f>(moras__2[[#This Row],[EDAD]]-AVERAGE(I:I))/ _xlfn.STDEV.P(I:I)</f>
        <v>1.41825833640879</v>
      </c>
      <c r="K3118" t="str">
        <f>IF(ABS(moras__2[[#This Row],[Z-Score de edad]])&gt;1.96, "Atípico","Normal")</f>
        <v>Normal</v>
      </c>
      <c r="L3118">
        <f>(moras__2[[#This Row],[SALARIO]]-AVERAGE(C:C)) / _xlfn.STDEV.P(C:C)</f>
        <v>-7.8234836225469548E-2</v>
      </c>
      <c r="M3118" t="str">
        <f>IF(ABS(moras__2[[#This Row],[Z-Score de salario]])&gt;1.96, "Atípico", "Normal")</f>
        <v>Normal</v>
      </c>
      <c r="N3118" s="5">
        <f t="shared" si="144"/>
        <v>594092</v>
      </c>
      <c r="O3118" s="5">
        <f t="shared" si="145"/>
        <v>62</v>
      </c>
      <c r="P3118" s="5" t="str">
        <f t="shared" si="146"/>
        <v>TRABAJADOR INDEPENDIENTE</v>
      </c>
      <c r="Q3118" s="5">
        <f>IF($H3118="SI", $O3118, _xludf.NA())</f>
        <v>62</v>
      </c>
      <c r="R3118" s="5" t="e">
        <f ca="1">IF($H3118="NO",$O3118, _xludf.NA())</f>
        <v>#NAME?</v>
      </c>
      <c r="S3118" s="5">
        <f>IF($H3118="SI",$N3118, _xludf.NA())</f>
        <v>594092</v>
      </c>
      <c r="T3118" s="5" t="e">
        <f ca="1">IF($H3118="NO",$N3118, _xludf.NA())</f>
        <v>#NAME?</v>
      </c>
    </row>
    <row r="3119" spans="1:20" x14ac:dyDescent="0.3">
      <c r="A3119">
        <v>3118</v>
      </c>
      <c r="B3119" t="s">
        <v>15</v>
      </c>
      <c r="C3119">
        <v>297046</v>
      </c>
      <c r="D3119" t="s">
        <v>18</v>
      </c>
      <c r="E3119" t="s">
        <v>16</v>
      </c>
      <c r="F3119" t="s">
        <v>12</v>
      </c>
      <c r="G3119" t="s">
        <v>13</v>
      </c>
      <c r="H3119" t="s">
        <v>12</v>
      </c>
      <c r="I3119">
        <v>40</v>
      </c>
      <c r="J3119">
        <f>(moras__2[[#This Row],[EDAD]]-AVERAGE(I:I))/ _xlfn.STDEV.P(I:I)</f>
        <v>-0.13455430755149136</v>
      </c>
      <c r="K3119" t="str">
        <f>IF(ABS(moras__2[[#This Row],[Z-Score de edad]])&gt;1.96, "Atípico","Normal")</f>
        <v>Normal</v>
      </c>
      <c r="L3119">
        <f>(moras__2[[#This Row],[SALARIO]]-AVERAGE(C:C)) / _xlfn.STDEV.P(C:C)</f>
        <v>-0.44454166866740574</v>
      </c>
      <c r="M3119" t="str">
        <f>IF(ABS(moras__2[[#This Row],[Z-Score de salario]])&gt;1.96, "Atípico", "Normal")</f>
        <v>Normal</v>
      </c>
      <c r="N3119" s="5">
        <f t="shared" si="144"/>
        <v>297046</v>
      </c>
      <c r="O3119" s="5">
        <f t="shared" si="145"/>
        <v>40</v>
      </c>
      <c r="P3119" s="5" t="str">
        <f t="shared" si="146"/>
        <v>TRABAJADOR INDEPENDIENTE</v>
      </c>
      <c r="Q3119" s="5">
        <f>IF($H3119="SI", $O3119, _xludf.NA())</f>
        <v>40</v>
      </c>
      <c r="R3119" s="5" t="e">
        <f ca="1">IF($H3119="NO",$O3119, _xludf.NA())</f>
        <v>#NAME?</v>
      </c>
      <c r="S3119" s="5">
        <f>IF($H3119="SI",$N3119, _xludf.NA())</f>
        <v>297046</v>
      </c>
      <c r="T3119" s="5" t="e">
        <f ca="1">IF($H3119="NO",$N3119, _xludf.NA())</f>
        <v>#NAME?</v>
      </c>
    </row>
    <row r="3120" spans="1:20" x14ac:dyDescent="0.3">
      <c r="A3120">
        <v>3119</v>
      </c>
      <c r="B3120" t="s">
        <v>9</v>
      </c>
      <c r="C3120">
        <v>546000</v>
      </c>
      <c r="D3120" t="s">
        <v>10</v>
      </c>
      <c r="E3120" t="s">
        <v>16</v>
      </c>
      <c r="F3120" t="s">
        <v>12</v>
      </c>
      <c r="G3120" t="s">
        <v>13</v>
      </c>
      <c r="H3120" t="s">
        <v>13</v>
      </c>
      <c r="I3120">
        <v>54</v>
      </c>
      <c r="J3120">
        <f>(moras__2[[#This Row],[EDAD]]-AVERAGE(I:I))/ _xlfn.STDEV.P(I:I)</f>
        <v>0.85359919315050581</v>
      </c>
      <c r="K3120" t="str">
        <f>IF(ABS(moras__2[[#This Row],[Z-Score de edad]])&gt;1.96, "Atípico","Normal")</f>
        <v>Normal</v>
      </c>
      <c r="L3120">
        <f>(moras__2[[#This Row],[SALARIO]]-AVERAGE(C:C)) / _xlfn.STDEV.P(C:C)</f>
        <v>-0.13754022389538462</v>
      </c>
      <c r="M3120" t="str">
        <f>IF(ABS(moras__2[[#This Row],[Z-Score de salario]])&gt;1.96, "Atípico", "Normal")</f>
        <v>Normal</v>
      </c>
      <c r="N3120" s="5">
        <f t="shared" si="144"/>
        <v>546000</v>
      </c>
      <c r="O3120" s="5">
        <f t="shared" si="145"/>
        <v>54</v>
      </c>
      <c r="P3120" s="5" t="str">
        <f t="shared" si="146"/>
        <v>ASALARIADO</v>
      </c>
      <c r="Q3120" s="5" t="e">
        <f ca="1">IF($H3120="SI", $O3120, _xludf.NA())</f>
        <v>#NAME?</v>
      </c>
      <c r="R3120" s="5">
        <f>IF($H3120="NO",$O3120, _xludf.NA())</f>
        <v>54</v>
      </c>
      <c r="S3120" s="5" t="e">
        <f ca="1">IF($H3120="SI",$N3120, _xludf.NA())</f>
        <v>#NAME?</v>
      </c>
      <c r="T3120" s="5">
        <f>IF($H3120="NO",$N3120, _xludf.NA())</f>
        <v>546000</v>
      </c>
    </row>
    <row r="3121" spans="1:20" x14ac:dyDescent="0.3">
      <c r="A3121">
        <v>3120</v>
      </c>
      <c r="B3121" t="s">
        <v>9</v>
      </c>
      <c r="C3121">
        <v>3446699</v>
      </c>
      <c r="D3121" t="s">
        <v>10</v>
      </c>
      <c r="E3121" t="s">
        <v>11</v>
      </c>
      <c r="F3121" t="s">
        <v>12</v>
      </c>
      <c r="G3121" t="s">
        <v>13</v>
      </c>
      <c r="H3121" t="s">
        <v>13</v>
      </c>
      <c r="I3121">
        <v>57</v>
      </c>
      <c r="J3121">
        <f>(moras__2[[#This Row],[EDAD]]-AVERAGE(I:I))/ _xlfn.STDEV.P(I:I)</f>
        <v>1.0653463718723624</v>
      </c>
      <c r="K3121" t="str">
        <f>IF(ABS(moras__2[[#This Row],[Z-Score de edad]])&gt;1.96, "Atípico","Normal")</f>
        <v>Normal</v>
      </c>
      <c r="L3121">
        <f>(moras__2[[#This Row],[SALARIO]]-AVERAGE(C:C)) / _xlfn.STDEV.P(C:C)</f>
        <v>3.4395012530391371</v>
      </c>
      <c r="M3121" t="str">
        <f>IF(ABS(moras__2[[#This Row],[Z-Score de salario]])&gt;1.96, "Atípico", "Normal")</f>
        <v>Atípico</v>
      </c>
      <c r="N3121" s="5">
        <f t="shared" si="144"/>
        <v>3446699</v>
      </c>
      <c r="O3121" s="5">
        <f t="shared" si="145"/>
        <v>57</v>
      </c>
      <c r="P3121" s="5" t="str">
        <f t="shared" si="146"/>
        <v>ASALARIADO</v>
      </c>
      <c r="Q3121" s="5" t="e">
        <f ca="1">IF($H3121="SI", $O3121, _xludf.NA())</f>
        <v>#NAME?</v>
      </c>
      <c r="R3121" s="5">
        <f>IF($H3121="NO",$O3121, _xludf.NA())</f>
        <v>57</v>
      </c>
      <c r="S3121" s="5" t="e">
        <f ca="1">IF($H3121="SI",$N3121, _xludf.NA())</f>
        <v>#NAME?</v>
      </c>
      <c r="T3121" s="5">
        <f>IF($H3121="NO",$N3121, _xludf.NA())</f>
        <v>3446699</v>
      </c>
    </row>
    <row r="3122" spans="1:20" x14ac:dyDescent="0.3">
      <c r="A3122">
        <v>3121</v>
      </c>
      <c r="B3122" t="s">
        <v>9</v>
      </c>
      <c r="C3122">
        <v>442605.85</v>
      </c>
      <c r="D3122" t="s">
        <v>10</v>
      </c>
      <c r="E3122" t="s">
        <v>16</v>
      </c>
      <c r="F3122" t="s">
        <v>12</v>
      </c>
      <c r="G3122" t="s">
        <v>13</v>
      </c>
      <c r="H3122" t="s">
        <v>13</v>
      </c>
      <c r="I3122">
        <v>22</v>
      </c>
      <c r="J3122">
        <f>(moras__2[[#This Row],[EDAD]]-AVERAGE(I:I))/ _xlfn.STDEV.P(I:I)</f>
        <v>-1.4050373798826306</v>
      </c>
      <c r="K3122" t="str">
        <f>IF(ABS(moras__2[[#This Row],[Z-Score de edad]])&gt;1.96, "Atípico","Normal")</f>
        <v>Normal</v>
      </c>
      <c r="L3122">
        <f>(moras__2[[#This Row],[SALARIO]]-AVERAGE(C:C)) / _xlfn.STDEV.P(C:C)</f>
        <v>-0.26504230633220055</v>
      </c>
      <c r="M3122" t="str">
        <f>IF(ABS(moras__2[[#This Row],[Z-Score de salario]])&gt;1.96, "Atípico", "Normal")</f>
        <v>Normal</v>
      </c>
      <c r="N3122" s="5">
        <f t="shared" si="144"/>
        <v>442605.85</v>
      </c>
      <c r="O3122" s="5">
        <f t="shared" si="145"/>
        <v>22</v>
      </c>
      <c r="P3122" s="5" t="str">
        <f t="shared" si="146"/>
        <v>ASALARIADO</v>
      </c>
      <c r="Q3122" s="5" t="e">
        <f ca="1">IF($H3122="SI", $O3122, _xludf.NA())</f>
        <v>#NAME?</v>
      </c>
      <c r="R3122" s="5">
        <f>IF($H3122="NO",$O3122, _xludf.NA())</f>
        <v>22</v>
      </c>
      <c r="S3122" s="5" t="e">
        <f ca="1">IF($H3122="SI",$N3122, _xludf.NA())</f>
        <v>#NAME?</v>
      </c>
      <c r="T3122" s="5">
        <f>IF($H3122="NO",$N3122, _xludf.NA())</f>
        <v>442605.85</v>
      </c>
    </row>
    <row r="3123" spans="1:20" x14ac:dyDescent="0.3">
      <c r="A3123">
        <v>3122</v>
      </c>
      <c r="B3123" t="s">
        <v>9</v>
      </c>
      <c r="C3123">
        <v>1326601</v>
      </c>
      <c r="D3123" t="s">
        <v>14</v>
      </c>
      <c r="E3123" t="s">
        <v>11</v>
      </c>
      <c r="F3123" t="s">
        <v>12</v>
      </c>
      <c r="G3123" t="s">
        <v>13</v>
      </c>
      <c r="H3123" t="s">
        <v>13</v>
      </c>
      <c r="I3123">
        <v>72</v>
      </c>
      <c r="J3123">
        <f>(moras__2[[#This Row],[EDAD]]-AVERAGE(I:I))/ _xlfn.STDEV.P(I:I)</f>
        <v>2.1240822654816451</v>
      </c>
      <c r="K3123" t="str">
        <f>IF(ABS(moras__2[[#This Row],[Z-Score de edad]])&gt;1.96, "Atípico","Normal")</f>
        <v>Atípico</v>
      </c>
      <c r="L3123">
        <f>(moras__2[[#This Row],[SALARIO]]-AVERAGE(C:C)) / _xlfn.STDEV.P(C:C)</f>
        <v>0.82506987592419834</v>
      </c>
      <c r="M3123" t="str">
        <f>IF(ABS(moras__2[[#This Row],[Z-Score de salario]])&gt;1.96, "Atípico", "Normal")</f>
        <v>Normal</v>
      </c>
      <c r="N3123" s="5">
        <f t="shared" si="144"/>
        <v>1326601</v>
      </c>
      <c r="O3123" s="5">
        <f t="shared" si="145"/>
        <v>72</v>
      </c>
      <c r="P3123" s="5" t="str">
        <f t="shared" si="146"/>
        <v>PENSIONADOS EN SU PROPIO SISTEMA</v>
      </c>
      <c r="Q3123" s="5" t="e">
        <f ca="1">IF($H3123="SI", $O3123, _xludf.NA())</f>
        <v>#NAME?</v>
      </c>
      <c r="R3123" s="5">
        <f>IF($H3123="NO",$O3123, _xludf.NA())</f>
        <v>72</v>
      </c>
      <c r="S3123" s="5" t="e">
        <f ca="1">IF($H3123="SI",$N3123, _xludf.NA())</f>
        <v>#NAME?</v>
      </c>
      <c r="T3123" s="5">
        <f>IF($H3123="NO",$N3123, _xludf.NA())</f>
        <v>1326601</v>
      </c>
    </row>
    <row r="3124" spans="1:20" x14ac:dyDescent="0.3">
      <c r="A3124">
        <v>3123</v>
      </c>
      <c r="B3124" t="s">
        <v>9</v>
      </c>
      <c r="C3124">
        <v>300018</v>
      </c>
      <c r="D3124" t="s">
        <v>18</v>
      </c>
      <c r="E3124" t="s">
        <v>16</v>
      </c>
      <c r="F3124" t="s">
        <v>12</v>
      </c>
      <c r="G3124" t="s">
        <v>12</v>
      </c>
      <c r="H3124" t="s">
        <v>12</v>
      </c>
      <c r="I3124">
        <v>45</v>
      </c>
      <c r="J3124">
        <f>(moras__2[[#This Row],[EDAD]]-AVERAGE(I:I))/ _xlfn.STDEV.P(I:I)</f>
        <v>0.2183576569849362</v>
      </c>
      <c r="K3124" t="str">
        <f>IF(ABS(moras__2[[#This Row],[Z-Score de edad]])&gt;1.96, "Atípico","Normal")</f>
        <v>Normal</v>
      </c>
      <c r="L3124">
        <f>(moras__2[[#This Row],[SALARIO]]-AVERAGE(C:C)) / _xlfn.STDEV.P(C:C)</f>
        <v>-0.44087670126835837</v>
      </c>
      <c r="M3124" t="str">
        <f>IF(ABS(moras__2[[#This Row],[Z-Score de salario]])&gt;1.96, "Atípico", "Normal")</f>
        <v>Normal</v>
      </c>
      <c r="N3124" s="5">
        <f t="shared" si="144"/>
        <v>300018</v>
      </c>
      <c r="O3124" s="5">
        <f t="shared" si="145"/>
        <v>45</v>
      </c>
      <c r="P3124" s="5" t="str">
        <f t="shared" si="146"/>
        <v>TRABAJADOR INDEPENDIENTE</v>
      </c>
      <c r="Q3124" s="5">
        <f>IF($H3124="SI", $O3124, _xludf.NA())</f>
        <v>45</v>
      </c>
      <c r="R3124" s="5" t="e">
        <f ca="1">IF($H3124="NO",$O3124, _xludf.NA())</f>
        <v>#NAME?</v>
      </c>
      <c r="S3124" s="5">
        <f>IF($H3124="SI",$N3124, _xludf.NA())</f>
        <v>300018</v>
      </c>
      <c r="T3124" s="5" t="e">
        <f ca="1">IF($H3124="NO",$N3124, _xludf.NA())</f>
        <v>#NAME?</v>
      </c>
    </row>
    <row r="3125" spans="1:20" x14ac:dyDescent="0.3">
      <c r="A3125">
        <v>3124</v>
      </c>
      <c r="B3125" t="s">
        <v>15</v>
      </c>
      <c r="C3125">
        <v>299000</v>
      </c>
      <c r="D3125" t="s">
        <v>18</v>
      </c>
      <c r="E3125" t="s">
        <v>16</v>
      </c>
      <c r="F3125" t="s">
        <v>12</v>
      </c>
      <c r="G3125" t="s">
        <v>13</v>
      </c>
      <c r="H3125" t="s">
        <v>13</v>
      </c>
      <c r="I3125">
        <v>28</v>
      </c>
      <c r="J3125">
        <f>(moras__2[[#This Row],[EDAD]]-AVERAGE(I:I))/ _xlfn.STDEV.P(I:I)</f>
        <v>-0.98154302243891756</v>
      </c>
      <c r="K3125" t="str">
        <f>IF(ABS(moras__2[[#This Row],[Z-Score de edad]])&gt;1.96, "Atípico","Normal")</f>
        <v>Normal</v>
      </c>
      <c r="L3125">
        <f>(moras__2[[#This Row],[SALARIO]]-AVERAGE(C:C)) / _xlfn.STDEV.P(C:C)</f>
        <v>-0.44213206358741297</v>
      </c>
      <c r="M3125" t="str">
        <f>IF(ABS(moras__2[[#This Row],[Z-Score de salario]])&gt;1.96, "Atípico", "Normal")</f>
        <v>Normal</v>
      </c>
      <c r="N3125" s="5">
        <f t="shared" si="144"/>
        <v>299000</v>
      </c>
      <c r="O3125" s="5">
        <f t="shared" si="145"/>
        <v>28</v>
      </c>
      <c r="P3125" s="5" t="str">
        <f t="shared" si="146"/>
        <v>TRABAJADOR INDEPENDIENTE</v>
      </c>
      <c r="Q3125" s="5" t="e">
        <f ca="1">IF($H3125="SI", $O3125, _xludf.NA())</f>
        <v>#NAME?</v>
      </c>
      <c r="R3125" s="5">
        <f>IF($H3125="NO",$O3125, _xludf.NA())</f>
        <v>28</v>
      </c>
      <c r="S3125" s="5" t="e">
        <f ca="1">IF($H3125="SI",$N3125, _xludf.NA())</f>
        <v>#NAME?</v>
      </c>
      <c r="T3125" s="5">
        <f>IF($H3125="NO",$N3125, _xludf.NA())</f>
        <v>299000</v>
      </c>
    </row>
    <row r="3126" spans="1:20" x14ac:dyDescent="0.3">
      <c r="A3126">
        <v>3125</v>
      </c>
      <c r="B3126" t="s">
        <v>9</v>
      </c>
      <c r="C3126">
        <v>296540</v>
      </c>
      <c r="D3126" t="s">
        <v>18</v>
      </c>
      <c r="E3126" t="s">
        <v>16</v>
      </c>
      <c r="F3126" t="s">
        <v>12</v>
      </c>
      <c r="G3126" t="s">
        <v>13</v>
      </c>
      <c r="H3126" t="s">
        <v>12</v>
      </c>
      <c r="I3126">
        <v>44</v>
      </c>
      <c r="J3126">
        <f>(moras__2[[#This Row],[EDAD]]-AVERAGE(I:I))/ _xlfn.STDEV.P(I:I)</f>
        <v>0.14777526407765068</v>
      </c>
      <c r="K3126" t="str">
        <f>IF(ABS(moras__2[[#This Row],[Z-Score de edad]])&gt;1.96, "Atípico","Normal")</f>
        <v>Normal</v>
      </c>
      <c r="L3126">
        <f>(moras__2[[#This Row],[SALARIO]]-AVERAGE(C:C)) / _xlfn.STDEV.P(C:C)</f>
        <v>-0.44516565033090444</v>
      </c>
      <c r="M3126" t="str">
        <f>IF(ABS(moras__2[[#This Row],[Z-Score de salario]])&gt;1.96, "Atípico", "Normal")</f>
        <v>Normal</v>
      </c>
      <c r="N3126" s="5">
        <f t="shared" si="144"/>
        <v>296540</v>
      </c>
      <c r="O3126" s="5">
        <f t="shared" si="145"/>
        <v>44</v>
      </c>
      <c r="P3126" s="5" t="str">
        <f t="shared" si="146"/>
        <v>TRABAJADOR INDEPENDIENTE</v>
      </c>
      <c r="Q3126" s="5">
        <f>IF($H3126="SI", $O3126, _xludf.NA())</f>
        <v>44</v>
      </c>
      <c r="R3126" s="5" t="e">
        <f ca="1">IF($H3126="NO",$O3126, _xludf.NA())</f>
        <v>#NAME?</v>
      </c>
      <c r="S3126" s="5">
        <f>IF($H3126="SI",$N3126, _xludf.NA())</f>
        <v>296540</v>
      </c>
      <c r="T3126" s="5" t="e">
        <f ca="1">IF($H3126="NO",$N3126, _xludf.NA())</f>
        <v>#NAME?</v>
      </c>
    </row>
    <row r="3127" spans="1:20" x14ac:dyDescent="0.3">
      <c r="A3127">
        <v>3126</v>
      </c>
      <c r="B3127" t="s">
        <v>9</v>
      </c>
      <c r="C3127">
        <v>639148</v>
      </c>
      <c r="D3127" t="s">
        <v>17</v>
      </c>
      <c r="E3127" t="s">
        <v>16</v>
      </c>
      <c r="F3127" t="s">
        <v>12</v>
      </c>
      <c r="G3127" t="s">
        <v>12</v>
      </c>
      <c r="H3127" t="s">
        <v>13</v>
      </c>
      <c r="I3127">
        <v>76</v>
      </c>
      <c r="J3127">
        <f>(moras__2[[#This Row],[EDAD]]-AVERAGE(I:I))/ _xlfn.STDEV.P(I:I)</f>
        <v>2.4064118371107872</v>
      </c>
      <c r="K3127" t="str">
        <f>IF(ABS(moras__2[[#This Row],[Z-Score de edad]])&gt;1.96, "Atípico","Normal")</f>
        <v>Atípico</v>
      </c>
      <c r="L3127">
        <f>(moras__2[[#This Row],[SALARIO]]-AVERAGE(C:C)) / _xlfn.STDEV.P(C:C)</f>
        <v>-2.2673338536546354E-2</v>
      </c>
      <c r="M3127" t="str">
        <f>IF(ABS(moras__2[[#This Row],[Z-Score de salario]])&gt;1.96, "Atípico", "Normal")</f>
        <v>Normal</v>
      </c>
      <c r="N3127" s="5">
        <f t="shared" si="144"/>
        <v>639148</v>
      </c>
      <c r="O3127" s="5">
        <f t="shared" si="145"/>
        <v>76</v>
      </c>
      <c r="P3127" s="5" t="str">
        <f t="shared" si="146"/>
        <v>ASEGURADO VOLUNTARIO</v>
      </c>
      <c r="Q3127" s="5" t="e">
        <f ca="1">IF($H3127="SI", $O3127, _xludf.NA())</f>
        <v>#NAME?</v>
      </c>
      <c r="R3127" s="5">
        <f>IF($H3127="NO",$O3127, _xludf.NA())</f>
        <v>76</v>
      </c>
      <c r="S3127" s="5" t="e">
        <f ca="1">IF($H3127="SI",$N3127, _xludf.NA())</f>
        <v>#NAME?</v>
      </c>
      <c r="T3127" s="5">
        <f>IF($H3127="NO",$N3127, _xludf.NA())</f>
        <v>639148</v>
      </c>
    </row>
    <row r="3128" spans="1:20" x14ac:dyDescent="0.3">
      <c r="A3128">
        <v>3127</v>
      </c>
      <c r="B3128" t="s">
        <v>9</v>
      </c>
      <c r="C3128">
        <v>616500</v>
      </c>
      <c r="D3128" t="s">
        <v>10</v>
      </c>
      <c r="E3128" t="s">
        <v>16</v>
      </c>
      <c r="F3128" t="s">
        <v>12</v>
      </c>
      <c r="G3128" t="s">
        <v>13</v>
      </c>
      <c r="H3128" t="s">
        <v>13</v>
      </c>
      <c r="I3128">
        <v>21</v>
      </c>
      <c r="J3128">
        <f>(moras__2[[#This Row],[EDAD]]-AVERAGE(I:I))/ _xlfn.STDEV.P(I:I)</f>
        <v>-1.4756197727899161</v>
      </c>
      <c r="K3128" t="str">
        <f>IF(ABS(moras__2[[#This Row],[Z-Score de edad]])&gt;1.96, "Atípico","Normal")</f>
        <v>Normal</v>
      </c>
      <c r="L3128">
        <f>(moras__2[[#This Row],[SALARIO]]-AVERAGE(C:C)) / _xlfn.STDEV.P(C:C)</f>
        <v>-5.0602067222153872E-2</v>
      </c>
      <c r="M3128" t="str">
        <f>IF(ABS(moras__2[[#This Row],[Z-Score de salario]])&gt;1.96, "Atípico", "Normal")</f>
        <v>Normal</v>
      </c>
      <c r="N3128" s="5">
        <f t="shared" si="144"/>
        <v>616500</v>
      </c>
      <c r="O3128" s="5">
        <f t="shared" si="145"/>
        <v>21</v>
      </c>
      <c r="P3128" s="5" t="str">
        <f t="shared" si="146"/>
        <v>ASALARIADO</v>
      </c>
      <c r="Q3128" s="5" t="e">
        <f ca="1">IF($H3128="SI", $O3128, _xludf.NA())</f>
        <v>#NAME?</v>
      </c>
      <c r="R3128" s="5">
        <f>IF($H3128="NO",$O3128, _xludf.NA())</f>
        <v>21</v>
      </c>
      <c r="S3128" s="5" t="e">
        <f ca="1">IF($H3128="SI",$N3128, _xludf.NA())</f>
        <v>#NAME?</v>
      </c>
      <c r="T3128" s="5">
        <f>IF($H3128="NO",$N3128, _xludf.NA())</f>
        <v>616500</v>
      </c>
    </row>
    <row r="3129" spans="1:20" x14ac:dyDescent="0.3">
      <c r="A3129">
        <v>3128</v>
      </c>
      <c r="B3129" t="s">
        <v>15</v>
      </c>
      <c r="C3129">
        <v>557959.78</v>
      </c>
      <c r="D3129" t="s">
        <v>10</v>
      </c>
      <c r="E3129" t="s">
        <v>11</v>
      </c>
      <c r="F3129" t="s">
        <v>12</v>
      </c>
      <c r="G3129" t="s">
        <v>13</v>
      </c>
      <c r="H3129" t="s">
        <v>13</v>
      </c>
      <c r="I3129">
        <v>30</v>
      </c>
      <c r="J3129">
        <f>(moras__2[[#This Row],[EDAD]]-AVERAGE(I:I))/ _xlfn.STDEV.P(I:I)</f>
        <v>-0.84037823662434652</v>
      </c>
      <c r="K3129" t="str">
        <f>IF(ABS(moras__2[[#This Row],[Z-Score de edad]])&gt;1.96, "Atípico","Normal")</f>
        <v>Normal</v>
      </c>
      <c r="L3129">
        <f>(moras__2[[#This Row],[SALARIO]]-AVERAGE(C:C)) / _xlfn.STDEV.P(C:C)</f>
        <v>-0.12279183769088287</v>
      </c>
      <c r="M3129" t="str">
        <f>IF(ABS(moras__2[[#This Row],[Z-Score de salario]])&gt;1.96, "Atípico", "Normal")</f>
        <v>Normal</v>
      </c>
      <c r="N3129" s="5">
        <f t="shared" si="144"/>
        <v>557959.78</v>
      </c>
      <c r="O3129" s="5">
        <f t="shared" si="145"/>
        <v>30</v>
      </c>
      <c r="P3129" s="5" t="str">
        <f t="shared" si="146"/>
        <v>ASALARIADO</v>
      </c>
      <c r="Q3129" s="5" t="e">
        <f ca="1">IF($H3129="SI", $O3129, _xludf.NA())</f>
        <v>#NAME?</v>
      </c>
      <c r="R3129" s="5">
        <f>IF($H3129="NO",$O3129, _xludf.NA())</f>
        <v>30</v>
      </c>
      <c r="S3129" s="5" t="e">
        <f ca="1">IF($H3129="SI",$N3129, _xludf.NA())</f>
        <v>#NAME?</v>
      </c>
      <c r="T3129" s="5">
        <f>IF($H3129="NO",$N3129, _xludf.NA())</f>
        <v>557959.78</v>
      </c>
    </row>
    <row r="3130" spans="1:20" x14ac:dyDescent="0.3">
      <c r="A3130">
        <v>3129</v>
      </c>
      <c r="B3130" t="s">
        <v>9</v>
      </c>
      <c r="C3130">
        <v>594267.31999999995</v>
      </c>
      <c r="D3130" t="s">
        <v>10</v>
      </c>
      <c r="E3130" t="s">
        <v>16</v>
      </c>
      <c r="F3130" t="s">
        <v>12</v>
      </c>
      <c r="G3130" t="s">
        <v>13</v>
      </c>
      <c r="H3130" t="s">
        <v>13</v>
      </c>
      <c r="I3130">
        <v>34</v>
      </c>
      <c r="J3130">
        <f>(moras__2[[#This Row],[EDAD]]-AVERAGE(I:I))/ _xlfn.STDEV.P(I:I)</f>
        <v>-0.55804866499520445</v>
      </c>
      <c r="K3130" t="str">
        <f>IF(ABS(moras__2[[#This Row],[Z-Score de edad]])&gt;1.96, "Atípico","Normal")</f>
        <v>Normal</v>
      </c>
      <c r="L3130">
        <f>(moras__2[[#This Row],[SALARIO]]-AVERAGE(C:C)) / _xlfn.STDEV.P(C:C)</f>
        <v>-7.8018637677555416E-2</v>
      </c>
      <c r="M3130" t="str">
        <f>IF(ABS(moras__2[[#This Row],[Z-Score de salario]])&gt;1.96, "Atípico", "Normal")</f>
        <v>Normal</v>
      </c>
      <c r="N3130" s="5">
        <f t="shared" si="144"/>
        <v>594267.31999999995</v>
      </c>
      <c r="O3130" s="5">
        <f t="shared" si="145"/>
        <v>34</v>
      </c>
      <c r="P3130" s="5" t="str">
        <f t="shared" si="146"/>
        <v>ASALARIADO</v>
      </c>
      <c r="Q3130" s="5" t="e">
        <f ca="1">IF($H3130="SI", $O3130, _xludf.NA())</f>
        <v>#NAME?</v>
      </c>
      <c r="R3130" s="5">
        <f>IF($H3130="NO",$O3130, _xludf.NA())</f>
        <v>34</v>
      </c>
      <c r="S3130" s="5" t="e">
        <f ca="1">IF($H3130="SI",$N3130, _xludf.NA())</f>
        <v>#NAME?</v>
      </c>
      <c r="T3130" s="5">
        <f>IF($H3130="NO",$N3130, _xludf.NA())</f>
        <v>594267.31999999995</v>
      </c>
    </row>
    <row r="3131" spans="1:20" x14ac:dyDescent="0.3">
      <c r="A3131">
        <v>3130</v>
      </c>
      <c r="B3131" t="s">
        <v>9</v>
      </c>
      <c r="C3131">
        <v>375277</v>
      </c>
      <c r="D3131" t="s">
        <v>10</v>
      </c>
      <c r="E3131" t="s">
        <v>11</v>
      </c>
      <c r="F3131" t="s">
        <v>12</v>
      </c>
      <c r="G3131" t="s">
        <v>13</v>
      </c>
      <c r="H3131" t="s">
        <v>13</v>
      </c>
      <c r="I3131">
        <v>63</v>
      </c>
      <c r="J3131">
        <f>(moras__2[[#This Row],[EDAD]]-AVERAGE(I:I))/ _xlfn.STDEV.P(I:I)</f>
        <v>1.4888407293160755</v>
      </c>
      <c r="K3131" t="str">
        <f>IF(ABS(moras__2[[#This Row],[Z-Score de edad]])&gt;1.96, "Atípico","Normal")</f>
        <v>Normal</v>
      </c>
      <c r="L3131">
        <f>(moras__2[[#This Row],[SALARIO]]-AVERAGE(C:C)) / _xlfn.STDEV.P(C:C)</f>
        <v>-0.34806991072834881</v>
      </c>
      <c r="M3131" t="str">
        <f>IF(ABS(moras__2[[#This Row],[Z-Score de salario]])&gt;1.96, "Atípico", "Normal")</f>
        <v>Normal</v>
      </c>
      <c r="N3131" s="5">
        <f t="shared" si="144"/>
        <v>375277</v>
      </c>
      <c r="O3131" s="5">
        <f t="shared" si="145"/>
        <v>63</v>
      </c>
      <c r="P3131" s="5" t="str">
        <f t="shared" si="146"/>
        <v>ASALARIADO</v>
      </c>
      <c r="Q3131" s="5" t="e">
        <f ca="1">IF($H3131="SI", $O3131, _xludf.NA())</f>
        <v>#NAME?</v>
      </c>
      <c r="R3131" s="5">
        <f>IF($H3131="NO",$O3131, _xludf.NA())</f>
        <v>63</v>
      </c>
      <c r="S3131" s="5" t="e">
        <f ca="1">IF($H3131="SI",$N3131, _xludf.NA())</f>
        <v>#NAME?</v>
      </c>
      <c r="T3131" s="5">
        <f>IF($H3131="NO",$N3131, _xludf.NA())</f>
        <v>375277</v>
      </c>
    </row>
    <row r="3132" spans="1:20" x14ac:dyDescent="0.3">
      <c r="A3132">
        <v>3131</v>
      </c>
      <c r="B3132" t="s">
        <v>9</v>
      </c>
      <c r="C3132">
        <v>153968</v>
      </c>
      <c r="D3132" t="s">
        <v>10</v>
      </c>
      <c r="E3132" t="s">
        <v>16</v>
      </c>
      <c r="F3132" t="s">
        <v>12</v>
      </c>
      <c r="G3132" t="s">
        <v>13</v>
      </c>
      <c r="H3132" t="s">
        <v>13</v>
      </c>
      <c r="I3132">
        <v>42</v>
      </c>
      <c r="J3132">
        <f>(moras__2[[#This Row],[EDAD]]-AVERAGE(I:I))/ _xlfn.STDEV.P(I:I)</f>
        <v>6.6104782630796582E-3</v>
      </c>
      <c r="K3132" t="str">
        <f>IF(ABS(moras__2[[#This Row],[Z-Score de edad]])&gt;1.96, "Atípico","Normal")</f>
        <v>Normal</v>
      </c>
      <c r="L3132">
        <f>(moras__2[[#This Row],[SALARIO]]-AVERAGE(C:C)) / _xlfn.STDEV.P(C:C)</f>
        <v>-0.62098049959637758</v>
      </c>
      <c r="M3132" t="str">
        <f>IF(ABS(moras__2[[#This Row],[Z-Score de salario]])&gt;1.96, "Atípico", "Normal")</f>
        <v>Normal</v>
      </c>
      <c r="N3132" s="5">
        <f t="shared" si="144"/>
        <v>153968</v>
      </c>
      <c r="O3132" s="5">
        <f t="shared" si="145"/>
        <v>42</v>
      </c>
      <c r="P3132" s="5" t="str">
        <f t="shared" si="146"/>
        <v>ASALARIADO</v>
      </c>
      <c r="Q3132" s="5" t="e">
        <f ca="1">IF($H3132="SI", $O3132, _xludf.NA())</f>
        <v>#NAME?</v>
      </c>
      <c r="R3132" s="5">
        <f>IF($H3132="NO",$O3132, _xludf.NA())</f>
        <v>42</v>
      </c>
      <c r="S3132" s="5" t="e">
        <f ca="1">IF($H3132="SI",$N3132, _xludf.NA())</f>
        <v>#NAME?</v>
      </c>
      <c r="T3132" s="5">
        <f>IF($H3132="NO",$N3132, _xludf.NA())</f>
        <v>153968</v>
      </c>
    </row>
    <row r="3133" spans="1:20" x14ac:dyDescent="0.3">
      <c r="A3133">
        <v>3132</v>
      </c>
      <c r="B3133" t="s">
        <v>9</v>
      </c>
      <c r="C3133">
        <v>352314</v>
      </c>
      <c r="D3133" t="s">
        <v>18</v>
      </c>
      <c r="E3133" t="s">
        <v>16</v>
      </c>
      <c r="F3133" t="s">
        <v>12</v>
      </c>
      <c r="G3133" t="s">
        <v>13</v>
      </c>
      <c r="H3133" t="s">
        <v>12</v>
      </c>
      <c r="I3133">
        <v>37</v>
      </c>
      <c r="J3133">
        <f>(moras__2[[#This Row],[EDAD]]-AVERAGE(I:I))/ _xlfn.STDEV.P(I:I)</f>
        <v>-0.34630148627334789</v>
      </c>
      <c r="K3133" t="str">
        <f>IF(ABS(moras__2[[#This Row],[Z-Score de edad]])&gt;1.96, "Atípico","Normal")</f>
        <v>Normal</v>
      </c>
      <c r="L3133">
        <f>(moras__2[[#This Row],[SALARIO]]-AVERAGE(C:C)) / _xlfn.STDEV.P(C:C)</f>
        <v>-0.3763870864969644</v>
      </c>
      <c r="M3133" t="str">
        <f>IF(ABS(moras__2[[#This Row],[Z-Score de salario]])&gt;1.96, "Atípico", "Normal")</f>
        <v>Normal</v>
      </c>
      <c r="N3133" s="5">
        <f t="shared" si="144"/>
        <v>352314</v>
      </c>
      <c r="O3133" s="5">
        <f t="shared" si="145"/>
        <v>37</v>
      </c>
      <c r="P3133" s="5" t="str">
        <f t="shared" si="146"/>
        <v>TRABAJADOR INDEPENDIENTE</v>
      </c>
      <c r="Q3133" s="5">
        <f>IF($H3133="SI", $O3133, _xludf.NA())</f>
        <v>37</v>
      </c>
      <c r="R3133" s="5" t="e">
        <f ca="1">IF($H3133="NO",$O3133, _xludf.NA())</f>
        <v>#NAME?</v>
      </c>
      <c r="S3133" s="5">
        <f>IF($H3133="SI",$N3133, _xludf.NA())</f>
        <v>352314</v>
      </c>
      <c r="T3133" s="5" t="e">
        <f ca="1">IF($H3133="NO",$N3133, _xludf.NA())</f>
        <v>#NAME?</v>
      </c>
    </row>
    <row r="3134" spans="1:20" x14ac:dyDescent="0.3">
      <c r="A3134">
        <v>3133</v>
      </c>
      <c r="B3134" t="s">
        <v>9</v>
      </c>
      <c r="C3134">
        <v>1389242.41</v>
      </c>
      <c r="D3134" t="s">
        <v>10</v>
      </c>
      <c r="E3134" t="s">
        <v>16</v>
      </c>
      <c r="F3134" t="s">
        <v>12</v>
      </c>
      <c r="G3134" t="s">
        <v>13</v>
      </c>
      <c r="H3134" t="s">
        <v>13</v>
      </c>
      <c r="I3134">
        <v>45</v>
      </c>
      <c r="J3134">
        <f>(moras__2[[#This Row],[EDAD]]-AVERAGE(I:I))/ _xlfn.STDEV.P(I:I)</f>
        <v>0.2183576569849362</v>
      </c>
      <c r="K3134" t="str">
        <f>IF(ABS(moras__2[[#This Row],[Z-Score de edad]])&gt;1.96, "Atípico","Normal")</f>
        <v>Normal</v>
      </c>
      <c r="L3134">
        <f>(moras__2[[#This Row],[SALARIO]]-AVERAGE(C:C)) / _xlfn.STDEV.P(C:C)</f>
        <v>0.90231709176550445</v>
      </c>
      <c r="M3134" t="str">
        <f>IF(ABS(moras__2[[#This Row],[Z-Score de salario]])&gt;1.96, "Atípico", "Normal")</f>
        <v>Normal</v>
      </c>
      <c r="N3134" s="5">
        <f t="shared" si="144"/>
        <v>1389242.41</v>
      </c>
      <c r="O3134" s="5">
        <f t="shared" si="145"/>
        <v>45</v>
      </c>
      <c r="P3134" s="5" t="str">
        <f t="shared" si="146"/>
        <v>ASALARIADO</v>
      </c>
      <c r="Q3134" s="5" t="e">
        <f ca="1">IF($H3134="SI", $O3134, _xludf.NA())</f>
        <v>#NAME?</v>
      </c>
      <c r="R3134" s="5">
        <f>IF($H3134="NO",$O3134, _xludf.NA())</f>
        <v>45</v>
      </c>
      <c r="S3134" s="5" t="e">
        <f ca="1">IF($H3134="SI",$N3134, _xludf.NA())</f>
        <v>#NAME?</v>
      </c>
      <c r="T3134" s="5">
        <f>IF($H3134="NO",$N3134, _xludf.NA())</f>
        <v>1389242.41</v>
      </c>
    </row>
    <row r="3135" spans="1:20" x14ac:dyDescent="0.3">
      <c r="A3135">
        <v>3134</v>
      </c>
      <c r="B3135" t="s">
        <v>9</v>
      </c>
      <c r="C3135">
        <v>376977.2</v>
      </c>
      <c r="D3135" t="s">
        <v>10</v>
      </c>
      <c r="E3135" t="s">
        <v>11</v>
      </c>
      <c r="F3135" t="s">
        <v>12</v>
      </c>
      <c r="G3135" t="s">
        <v>13</v>
      </c>
      <c r="H3135" t="s">
        <v>13</v>
      </c>
      <c r="I3135">
        <v>47</v>
      </c>
      <c r="J3135">
        <f>(moras__2[[#This Row],[EDAD]]-AVERAGE(I:I))/ _xlfn.STDEV.P(I:I)</f>
        <v>0.35952244279950724</v>
      </c>
      <c r="K3135" t="str">
        <f>IF(ABS(moras__2[[#This Row],[Z-Score de edad]])&gt;1.96, "Atípico","Normal")</f>
        <v>Normal</v>
      </c>
      <c r="L3135">
        <f>(moras__2[[#This Row],[SALARIO]]-AVERAGE(C:C)) / _xlfn.STDEV.P(C:C)</f>
        <v>-0.34597328301237962</v>
      </c>
      <c r="M3135" t="str">
        <f>IF(ABS(moras__2[[#This Row],[Z-Score de salario]])&gt;1.96, "Atípico", "Normal")</f>
        <v>Normal</v>
      </c>
      <c r="N3135" s="5">
        <f t="shared" si="144"/>
        <v>376977.2</v>
      </c>
      <c r="O3135" s="5">
        <f t="shared" si="145"/>
        <v>47</v>
      </c>
      <c r="P3135" s="5" t="str">
        <f t="shared" si="146"/>
        <v>ASALARIADO</v>
      </c>
      <c r="Q3135" s="5" t="e">
        <f ca="1">IF($H3135="SI", $O3135, _xludf.NA())</f>
        <v>#NAME?</v>
      </c>
      <c r="R3135" s="5">
        <f>IF($H3135="NO",$O3135, _xludf.NA())</f>
        <v>47</v>
      </c>
      <c r="S3135" s="5" t="e">
        <f ca="1">IF($H3135="SI",$N3135, _xludf.NA())</f>
        <v>#NAME?</v>
      </c>
      <c r="T3135" s="5">
        <f>IF($H3135="NO",$N3135, _xludf.NA())</f>
        <v>376977.2</v>
      </c>
    </row>
    <row r="3136" spans="1:20" x14ac:dyDescent="0.3">
      <c r="A3136">
        <v>3135</v>
      </c>
      <c r="B3136" t="s">
        <v>9</v>
      </c>
      <c r="C3136">
        <v>350955</v>
      </c>
      <c r="D3136" t="s">
        <v>10</v>
      </c>
      <c r="E3136" t="s">
        <v>16</v>
      </c>
      <c r="F3136" t="s">
        <v>12</v>
      </c>
      <c r="G3136" t="s">
        <v>13</v>
      </c>
      <c r="H3136" t="s">
        <v>13</v>
      </c>
      <c r="I3136">
        <v>41</v>
      </c>
      <c r="J3136">
        <f>(moras__2[[#This Row],[EDAD]]-AVERAGE(I:I))/ _xlfn.STDEV.P(I:I)</f>
        <v>-6.397191464420586E-2</v>
      </c>
      <c r="K3136" t="str">
        <f>IF(ABS(moras__2[[#This Row],[Z-Score de edad]])&gt;1.96, "Atípico","Normal")</f>
        <v>Normal</v>
      </c>
      <c r="L3136">
        <f>(moras__2[[#This Row],[SALARIO]]-AVERAGE(C:C)) / _xlfn.STDEV.P(C:C)</f>
        <v>-0.378062958197942</v>
      </c>
      <c r="M3136" t="str">
        <f>IF(ABS(moras__2[[#This Row],[Z-Score de salario]])&gt;1.96, "Atípico", "Normal")</f>
        <v>Normal</v>
      </c>
      <c r="N3136" s="5">
        <f t="shared" si="144"/>
        <v>350955</v>
      </c>
      <c r="O3136" s="5">
        <f t="shared" si="145"/>
        <v>41</v>
      </c>
      <c r="P3136" s="5" t="str">
        <f t="shared" si="146"/>
        <v>ASALARIADO</v>
      </c>
      <c r="Q3136" s="5" t="e">
        <f ca="1">IF($H3136="SI", $O3136, _xludf.NA())</f>
        <v>#NAME?</v>
      </c>
      <c r="R3136" s="5">
        <f>IF($H3136="NO",$O3136, _xludf.NA())</f>
        <v>41</v>
      </c>
      <c r="S3136" s="5" t="e">
        <f ca="1">IF($H3136="SI",$N3136, _xludf.NA())</f>
        <v>#NAME?</v>
      </c>
      <c r="T3136" s="5">
        <f>IF($H3136="NO",$N3136, _xludf.NA())</f>
        <v>350955</v>
      </c>
    </row>
    <row r="3137" spans="1:20" x14ac:dyDescent="0.3">
      <c r="A3137">
        <v>3136</v>
      </c>
      <c r="B3137" t="s">
        <v>15</v>
      </c>
      <c r="C3137">
        <v>1275143</v>
      </c>
      <c r="D3137" t="s">
        <v>10</v>
      </c>
      <c r="E3137" t="s">
        <v>16</v>
      </c>
      <c r="F3137" t="s">
        <v>12</v>
      </c>
      <c r="G3137" t="s">
        <v>13</v>
      </c>
      <c r="H3137" t="s">
        <v>13</v>
      </c>
      <c r="I3137">
        <v>53</v>
      </c>
      <c r="J3137">
        <f>(moras__2[[#This Row],[EDAD]]-AVERAGE(I:I))/ _xlfn.STDEV.P(I:I)</f>
        <v>0.78301680024322029</v>
      </c>
      <c r="K3137" t="str">
        <f>IF(ABS(moras__2[[#This Row],[Z-Score de edad]])&gt;1.96, "Atípico","Normal")</f>
        <v>Normal</v>
      </c>
      <c r="L3137">
        <f>(moras__2[[#This Row],[SALARIO]]-AVERAGE(C:C)) / _xlfn.STDEV.P(C:C)</f>
        <v>0.76161365371014011</v>
      </c>
      <c r="M3137" t="str">
        <f>IF(ABS(moras__2[[#This Row],[Z-Score de salario]])&gt;1.96, "Atípico", "Normal")</f>
        <v>Normal</v>
      </c>
      <c r="N3137" s="5">
        <f t="shared" si="144"/>
        <v>1275143</v>
      </c>
      <c r="O3137" s="5">
        <f t="shared" si="145"/>
        <v>53</v>
      </c>
      <c r="P3137" s="5" t="str">
        <f t="shared" si="146"/>
        <v>ASALARIADO</v>
      </c>
      <c r="Q3137" s="5" t="e">
        <f ca="1">IF($H3137="SI", $O3137, _xludf.NA())</f>
        <v>#NAME?</v>
      </c>
      <c r="R3137" s="5">
        <f>IF($H3137="NO",$O3137, _xludf.NA())</f>
        <v>53</v>
      </c>
      <c r="S3137" s="5" t="e">
        <f ca="1">IF($H3137="SI",$N3137, _xludf.NA())</f>
        <v>#NAME?</v>
      </c>
      <c r="T3137" s="5">
        <f>IF($H3137="NO",$N3137, _xludf.NA())</f>
        <v>1275143</v>
      </c>
    </row>
    <row r="3138" spans="1:20" x14ac:dyDescent="0.3">
      <c r="A3138">
        <v>3137</v>
      </c>
      <c r="B3138" t="s">
        <v>15</v>
      </c>
      <c r="C3138">
        <v>666437.5</v>
      </c>
      <c r="D3138" t="s">
        <v>10</v>
      </c>
      <c r="E3138" t="s">
        <v>11</v>
      </c>
      <c r="F3138" t="s">
        <v>12</v>
      </c>
      <c r="G3138" t="s">
        <v>13</v>
      </c>
      <c r="H3138" t="s">
        <v>13</v>
      </c>
      <c r="I3138">
        <v>26</v>
      </c>
      <c r="J3138">
        <f>(moras__2[[#This Row],[EDAD]]-AVERAGE(I:I))/ _xlfn.STDEV.P(I:I)</f>
        <v>-1.1227078082534885</v>
      </c>
      <c r="K3138" t="str">
        <f>IF(ABS(moras__2[[#This Row],[Z-Score de edad]])&gt;1.96, "Atípico","Normal")</f>
        <v>Normal</v>
      </c>
      <c r="L3138">
        <f>(moras__2[[#This Row],[SALARIO]]-AVERAGE(C:C)) / _xlfn.STDEV.P(C:C)</f>
        <v>1.0979127088051247E-2</v>
      </c>
      <c r="M3138" t="str">
        <f>IF(ABS(moras__2[[#This Row],[Z-Score de salario]])&gt;1.96, "Atípico", "Normal")</f>
        <v>Normal</v>
      </c>
      <c r="N3138" s="5">
        <f t="shared" si="144"/>
        <v>666437.5</v>
      </c>
      <c r="O3138" s="5">
        <f t="shared" si="145"/>
        <v>26</v>
      </c>
      <c r="P3138" s="5" t="str">
        <f t="shared" si="146"/>
        <v>ASALARIADO</v>
      </c>
      <c r="Q3138" s="5" t="e">
        <f ca="1">IF($H3138="SI", $O3138, _xludf.NA())</f>
        <v>#NAME?</v>
      </c>
      <c r="R3138" s="5">
        <f>IF($H3138="NO",$O3138, _xludf.NA())</f>
        <v>26</v>
      </c>
      <c r="S3138" s="5" t="e">
        <f ca="1">IF($H3138="SI",$N3138, _xludf.NA())</f>
        <v>#NAME?</v>
      </c>
      <c r="T3138" s="5">
        <f>IF($H3138="NO",$N3138, _xludf.NA())</f>
        <v>666437.5</v>
      </c>
    </row>
    <row r="3139" spans="1:20" x14ac:dyDescent="0.3">
      <c r="A3139">
        <v>3138</v>
      </c>
      <c r="B3139" t="s">
        <v>9</v>
      </c>
      <c r="C3139">
        <v>10652</v>
      </c>
      <c r="D3139" t="s">
        <v>10</v>
      </c>
      <c r="E3139" t="s">
        <v>16</v>
      </c>
      <c r="F3139" t="s">
        <v>12</v>
      </c>
      <c r="G3139" t="s">
        <v>12</v>
      </c>
      <c r="H3139" t="s">
        <v>13</v>
      </c>
      <c r="I3139">
        <v>23</v>
      </c>
      <c r="J3139">
        <f>(moras__2[[#This Row],[EDAD]]-AVERAGE(I:I))/ _xlfn.STDEV.P(I:I)</f>
        <v>-1.334454986975345</v>
      </c>
      <c r="K3139" t="str">
        <f>IF(ABS(moras__2[[#This Row],[Z-Score de edad]])&gt;1.96, "Atípico","Normal")</f>
        <v>Normal</v>
      </c>
      <c r="L3139">
        <f>(moras__2[[#This Row],[SALARIO]]-AVERAGE(C:C)) / _xlfn.STDEV.P(C:C)</f>
        <v>-0.79771282387695541</v>
      </c>
      <c r="M3139" t="str">
        <f>IF(ABS(moras__2[[#This Row],[Z-Score de salario]])&gt;1.96, "Atípico", "Normal")</f>
        <v>Normal</v>
      </c>
      <c r="N3139" s="5">
        <f t="shared" ref="N3139:N3202" si="147">IF(ISBLANK(C3139),  MEDIAN($C$2:$C$5001), C3139)</f>
        <v>10652</v>
      </c>
      <c r="O3139" s="5">
        <f t="shared" ref="O3139:O3202" si="148">IF(ISBLANK(I3139), MEDIAN($I$2:$I$5001), I3139)</f>
        <v>23</v>
      </c>
      <c r="P3139" s="5" t="str">
        <f t="shared" ref="P3139:P3202" si="149">IF(ISBLANK(D3139), "ASALARIADO", D3139)</f>
        <v>ASALARIADO</v>
      </c>
      <c r="Q3139" s="5" t="e">
        <f ca="1">IF($H3139="SI", $O3139, _xludf.NA())</f>
        <v>#NAME?</v>
      </c>
      <c r="R3139" s="5">
        <f>IF($H3139="NO",$O3139, _xludf.NA())</f>
        <v>23</v>
      </c>
      <c r="S3139" s="5" t="e">
        <f ca="1">IF($H3139="SI",$N3139, _xludf.NA())</f>
        <v>#NAME?</v>
      </c>
      <c r="T3139" s="5">
        <f>IF($H3139="NO",$N3139, _xludf.NA())</f>
        <v>10652</v>
      </c>
    </row>
    <row r="3140" spans="1:20" x14ac:dyDescent="0.3">
      <c r="A3140">
        <v>3139</v>
      </c>
      <c r="B3140" t="s">
        <v>9</v>
      </c>
      <c r="C3140">
        <v>698559.5</v>
      </c>
      <c r="D3140" t="s">
        <v>10</v>
      </c>
      <c r="E3140" t="s">
        <v>11</v>
      </c>
      <c r="F3140" t="s">
        <v>12</v>
      </c>
      <c r="G3140" t="s">
        <v>13</v>
      </c>
      <c r="H3140" t="s">
        <v>13</v>
      </c>
      <c r="I3140">
        <v>31</v>
      </c>
      <c r="J3140">
        <f>(moras__2[[#This Row],[EDAD]]-AVERAGE(I:I))/ _xlfn.STDEV.P(I:I)</f>
        <v>-0.769795843717061</v>
      </c>
      <c r="K3140" t="str">
        <f>IF(ABS(moras__2[[#This Row],[Z-Score de edad]])&gt;1.96, "Atípico","Normal")</f>
        <v>Normal</v>
      </c>
      <c r="L3140">
        <f>(moras__2[[#This Row],[SALARIO]]-AVERAGE(C:C)) / _xlfn.STDEV.P(C:C)</f>
        <v>5.0590864232129523E-2</v>
      </c>
      <c r="M3140" t="str">
        <f>IF(ABS(moras__2[[#This Row],[Z-Score de salario]])&gt;1.96, "Atípico", "Normal")</f>
        <v>Normal</v>
      </c>
      <c r="N3140" s="5">
        <f t="shared" si="147"/>
        <v>698559.5</v>
      </c>
      <c r="O3140" s="5">
        <f t="shared" si="148"/>
        <v>31</v>
      </c>
      <c r="P3140" s="5" t="str">
        <f t="shared" si="149"/>
        <v>ASALARIADO</v>
      </c>
      <c r="Q3140" s="5" t="e">
        <f ca="1">IF($H3140="SI", $O3140, _xludf.NA())</f>
        <v>#NAME?</v>
      </c>
      <c r="R3140" s="5">
        <f>IF($H3140="NO",$O3140, _xludf.NA())</f>
        <v>31</v>
      </c>
      <c r="S3140" s="5" t="e">
        <f ca="1">IF($H3140="SI",$N3140, _xludf.NA())</f>
        <v>#NAME?</v>
      </c>
      <c r="T3140" s="5">
        <f>IF($H3140="NO",$N3140, _xludf.NA())</f>
        <v>698559.5</v>
      </c>
    </row>
    <row r="3141" spans="1:20" x14ac:dyDescent="0.3">
      <c r="A3141">
        <v>3140</v>
      </c>
      <c r="B3141" t="s">
        <v>15</v>
      </c>
      <c r="C3141">
        <v>150000</v>
      </c>
      <c r="D3141" t="s">
        <v>10</v>
      </c>
      <c r="E3141" t="s">
        <v>16</v>
      </c>
      <c r="F3141" t="s">
        <v>12</v>
      </c>
      <c r="G3141" t="s">
        <v>13</v>
      </c>
      <c r="H3141" t="s">
        <v>13</v>
      </c>
      <c r="I3141">
        <v>21</v>
      </c>
      <c r="J3141">
        <f>(moras__2[[#This Row],[EDAD]]-AVERAGE(I:I))/ _xlfn.STDEV.P(I:I)</f>
        <v>-1.4756197727899161</v>
      </c>
      <c r="K3141" t="str">
        <f>IF(ABS(moras__2[[#This Row],[Z-Score de edad]])&gt;1.96, "Atípico","Normal")</f>
        <v>Normal</v>
      </c>
      <c r="L3141">
        <f>(moras__2[[#This Row],[SALARIO]]-AVERAGE(C:C)) / _xlfn.STDEV.P(C:C)</f>
        <v>-0.62587369967693607</v>
      </c>
      <c r="M3141" t="str">
        <f>IF(ABS(moras__2[[#This Row],[Z-Score de salario]])&gt;1.96, "Atípico", "Normal")</f>
        <v>Normal</v>
      </c>
      <c r="N3141" s="5">
        <f t="shared" si="147"/>
        <v>150000</v>
      </c>
      <c r="O3141" s="5">
        <f t="shared" si="148"/>
        <v>21</v>
      </c>
      <c r="P3141" s="5" t="str">
        <f t="shared" si="149"/>
        <v>ASALARIADO</v>
      </c>
      <c r="Q3141" s="5" t="e">
        <f ca="1">IF($H3141="SI", $O3141, _xludf.NA())</f>
        <v>#NAME?</v>
      </c>
      <c r="R3141" s="5">
        <f>IF($H3141="NO",$O3141, _xludf.NA())</f>
        <v>21</v>
      </c>
      <c r="S3141" s="5" t="e">
        <f ca="1">IF($H3141="SI",$N3141, _xludf.NA())</f>
        <v>#NAME?</v>
      </c>
      <c r="T3141" s="5">
        <f>IF($H3141="NO",$N3141, _xludf.NA())</f>
        <v>150000</v>
      </c>
    </row>
    <row r="3142" spans="1:20" x14ac:dyDescent="0.3">
      <c r="A3142">
        <v>3141</v>
      </c>
      <c r="B3142" t="s">
        <v>15</v>
      </c>
      <c r="C3142">
        <v>406159.28</v>
      </c>
      <c r="D3142" t="s">
        <v>10</v>
      </c>
      <c r="E3142" t="s">
        <v>16</v>
      </c>
      <c r="F3142" t="s">
        <v>12</v>
      </c>
      <c r="G3142" t="s">
        <v>13</v>
      </c>
      <c r="H3142" t="s">
        <v>13</v>
      </c>
      <c r="I3142">
        <v>25</v>
      </c>
      <c r="J3142">
        <f>(moras__2[[#This Row],[EDAD]]-AVERAGE(I:I))/ _xlfn.STDEV.P(I:I)</f>
        <v>-1.193290201160774</v>
      </c>
      <c r="K3142" t="str">
        <f>IF(ABS(moras__2[[#This Row],[Z-Score de edad]])&gt;1.96, "Atípico","Normal")</f>
        <v>Normal</v>
      </c>
      <c r="L3142">
        <f>(moras__2[[#This Row],[SALARIO]]-AVERAGE(C:C)) / _xlfn.STDEV.P(C:C)</f>
        <v>-0.30998695332314907</v>
      </c>
      <c r="M3142" t="str">
        <f>IF(ABS(moras__2[[#This Row],[Z-Score de salario]])&gt;1.96, "Atípico", "Normal")</f>
        <v>Normal</v>
      </c>
      <c r="N3142" s="5">
        <f t="shared" si="147"/>
        <v>406159.28</v>
      </c>
      <c r="O3142" s="5">
        <f t="shared" si="148"/>
        <v>25</v>
      </c>
      <c r="P3142" s="5" t="str">
        <f t="shared" si="149"/>
        <v>ASALARIADO</v>
      </c>
      <c r="Q3142" s="5" t="e">
        <f ca="1">IF($H3142="SI", $O3142, _xludf.NA())</f>
        <v>#NAME?</v>
      </c>
      <c r="R3142" s="5">
        <f>IF($H3142="NO",$O3142, _xludf.NA())</f>
        <v>25</v>
      </c>
      <c r="S3142" s="5" t="e">
        <f ca="1">IF($H3142="SI",$N3142, _xludf.NA())</f>
        <v>#NAME?</v>
      </c>
      <c r="T3142" s="5">
        <f>IF($H3142="NO",$N3142, _xludf.NA())</f>
        <v>406159.28</v>
      </c>
    </row>
    <row r="3143" spans="1:20" x14ac:dyDescent="0.3">
      <c r="A3143">
        <v>3142</v>
      </c>
      <c r="B3143" t="s">
        <v>15</v>
      </c>
      <c r="C3143">
        <v>801190.2</v>
      </c>
      <c r="D3143" t="s">
        <v>10</v>
      </c>
      <c r="E3143" t="s">
        <v>16</v>
      </c>
      <c r="F3143" t="s">
        <v>12</v>
      </c>
      <c r="G3143" t="s">
        <v>13</v>
      </c>
      <c r="H3143" t="s">
        <v>13</v>
      </c>
      <c r="I3143">
        <v>43</v>
      </c>
      <c r="J3143">
        <f>(moras__2[[#This Row],[EDAD]]-AVERAGE(I:I))/ _xlfn.STDEV.P(I:I)</f>
        <v>7.7192871170365177E-2</v>
      </c>
      <c r="K3143" t="str">
        <f>IF(ABS(moras__2[[#This Row],[Z-Score de edad]])&gt;1.96, "Atípico","Normal")</f>
        <v>Normal</v>
      </c>
      <c r="L3143">
        <f>(moras__2[[#This Row],[SALARIO]]-AVERAGE(C:C)) / _xlfn.STDEV.P(C:C)</f>
        <v>0.17715148658792157</v>
      </c>
      <c r="M3143" t="str">
        <f>IF(ABS(moras__2[[#This Row],[Z-Score de salario]])&gt;1.96, "Atípico", "Normal")</f>
        <v>Normal</v>
      </c>
      <c r="N3143" s="5">
        <f t="shared" si="147"/>
        <v>801190.2</v>
      </c>
      <c r="O3143" s="5">
        <f t="shared" si="148"/>
        <v>43</v>
      </c>
      <c r="P3143" s="5" t="str">
        <f t="shared" si="149"/>
        <v>ASALARIADO</v>
      </c>
      <c r="Q3143" s="5" t="e">
        <f ca="1">IF($H3143="SI", $O3143, _xludf.NA())</f>
        <v>#NAME?</v>
      </c>
      <c r="R3143" s="5">
        <f>IF($H3143="NO",$O3143, _xludf.NA())</f>
        <v>43</v>
      </c>
      <c r="S3143" s="5" t="e">
        <f ca="1">IF($H3143="SI",$N3143, _xludf.NA())</f>
        <v>#NAME?</v>
      </c>
      <c r="T3143" s="5">
        <f>IF($H3143="NO",$N3143, _xludf.NA())</f>
        <v>801190.2</v>
      </c>
    </row>
    <row r="3144" spans="1:20" x14ac:dyDescent="0.3">
      <c r="A3144">
        <v>3143</v>
      </c>
      <c r="B3144" t="s">
        <v>9</v>
      </c>
      <c r="C3144">
        <v>980353.5</v>
      </c>
      <c r="D3144" t="s">
        <v>10</v>
      </c>
      <c r="E3144" t="s">
        <v>11</v>
      </c>
      <c r="F3144" t="s">
        <v>12</v>
      </c>
      <c r="G3144" t="s">
        <v>13</v>
      </c>
      <c r="H3144" t="s">
        <v>13</v>
      </c>
      <c r="I3144">
        <v>34</v>
      </c>
      <c r="J3144">
        <f>(moras__2[[#This Row],[EDAD]]-AVERAGE(I:I))/ _xlfn.STDEV.P(I:I)</f>
        <v>-0.55804866499520445</v>
      </c>
      <c r="K3144" t="str">
        <f>IF(ABS(moras__2[[#This Row],[Z-Score de edad]])&gt;1.96, "Atípico","Normal")</f>
        <v>Normal</v>
      </c>
      <c r="L3144">
        <f>(moras__2[[#This Row],[SALARIO]]-AVERAGE(C:C)) / _xlfn.STDEV.P(C:C)</f>
        <v>0.39808945886441871</v>
      </c>
      <c r="M3144" t="str">
        <f>IF(ABS(moras__2[[#This Row],[Z-Score de salario]])&gt;1.96, "Atípico", "Normal")</f>
        <v>Normal</v>
      </c>
      <c r="N3144" s="5">
        <f t="shared" si="147"/>
        <v>980353.5</v>
      </c>
      <c r="O3144" s="5">
        <f t="shared" si="148"/>
        <v>34</v>
      </c>
      <c r="P3144" s="5" t="str">
        <f t="shared" si="149"/>
        <v>ASALARIADO</v>
      </c>
      <c r="Q3144" s="5" t="e">
        <f ca="1">IF($H3144="SI", $O3144, _xludf.NA())</f>
        <v>#NAME?</v>
      </c>
      <c r="R3144" s="5">
        <f>IF($H3144="NO",$O3144, _xludf.NA())</f>
        <v>34</v>
      </c>
      <c r="S3144" s="5" t="e">
        <f ca="1">IF($H3144="SI",$N3144, _xludf.NA())</f>
        <v>#NAME?</v>
      </c>
      <c r="T3144" s="5">
        <f>IF($H3144="NO",$N3144, _xludf.NA())</f>
        <v>980353.5</v>
      </c>
    </row>
    <row r="3145" spans="1:20" x14ac:dyDescent="0.3">
      <c r="A3145">
        <v>3144</v>
      </c>
      <c r="B3145" t="s">
        <v>9</v>
      </c>
      <c r="C3145">
        <v>847403.34</v>
      </c>
      <c r="D3145" t="s">
        <v>10</v>
      </c>
      <c r="E3145" t="s">
        <v>16</v>
      </c>
      <c r="F3145" t="s">
        <v>12</v>
      </c>
      <c r="G3145" t="s">
        <v>13</v>
      </c>
      <c r="H3145" t="s">
        <v>13</v>
      </c>
      <c r="I3145">
        <v>45</v>
      </c>
      <c r="J3145">
        <f>(moras__2[[#This Row],[EDAD]]-AVERAGE(I:I))/ _xlfn.STDEV.P(I:I)</f>
        <v>0.2183576569849362</v>
      </c>
      <c r="K3145" t="str">
        <f>IF(ABS(moras__2[[#This Row],[Z-Score de edad]])&gt;1.96, "Atípico","Normal")</f>
        <v>Normal</v>
      </c>
      <c r="L3145">
        <f>(moras__2[[#This Row],[SALARIO]]-AVERAGE(C:C)) / _xlfn.STDEV.P(C:C)</f>
        <v>0.23413992922170807</v>
      </c>
      <c r="M3145" t="str">
        <f>IF(ABS(moras__2[[#This Row],[Z-Score de salario]])&gt;1.96, "Atípico", "Normal")</f>
        <v>Normal</v>
      </c>
      <c r="N3145" s="5">
        <f t="shared" si="147"/>
        <v>847403.34</v>
      </c>
      <c r="O3145" s="5">
        <f t="shared" si="148"/>
        <v>45</v>
      </c>
      <c r="P3145" s="5" t="str">
        <f t="shared" si="149"/>
        <v>ASALARIADO</v>
      </c>
      <c r="Q3145" s="5" t="e">
        <f ca="1">IF($H3145="SI", $O3145, _xludf.NA())</f>
        <v>#NAME?</v>
      </c>
      <c r="R3145" s="5">
        <f>IF($H3145="NO",$O3145, _xludf.NA())</f>
        <v>45</v>
      </c>
      <c r="S3145" s="5" t="e">
        <f ca="1">IF($H3145="SI",$N3145, _xludf.NA())</f>
        <v>#NAME?</v>
      </c>
      <c r="T3145" s="5">
        <f>IF($H3145="NO",$N3145, _xludf.NA())</f>
        <v>847403.34</v>
      </c>
    </row>
    <row r="3146" spans="1:20" x14ac:dyDescent="0.3">
      <c r="A3146">
        <v>3145</v>
      </c>
      <c r="B3146" t="s">
        <v>9</v>
      </c>
      <c r="C3146">
        <v>295505</v>
      </c>
      <c r="D3146" t="s">
        <v>10</v>
      </c>
      <c r="E3146" t="s">
        <v>16</v>
      </c>
      <c r="F3146" t="s">
        <v>12</v>
      </c>
      <c r="G3146" t="s">
        <v>13</v>
      </c>
      <c r="H3146" t="s">
        <v>13</v>
      </c>
      <c r="I3146">
        <v>36</v>
      </c>
      <c r="J3146">
        <f>(moras__2[[#This Row],[EDAD]]-AVERAGE(I:I))/ _xlfn.STDEV.P(I:I)</f>
        <v>-0.41688387918063341</v>
      </c>
      <c r="K3146" t="str">
        <f>IF(ABS(moras__2[[#This Row],[Z-Score de edad]])&gt;1.96, "Atípico","Normal")</f>
        <v>Normal</v>
      </c>
      <c r="L3146">
        <f>(moras__2[[#This Row],[SALARIO]]-AVERAGE(C:C)) / _xlfn.STDEV.P(C:C)</f>
        <v>-0.44644197646078804</v>
      </c>
      <c r="M3146" t="str">
        <f>IF(ABS(moras__2[[#This Row],[Z-Score de salario]])&gt;1.96, "Atípico", "Normal")</f>
        <v>Normal</v>
      </c>
      <c r="N3146" s="5">
        <f t="shared" si="147"/>
        <v>295505</v>
      </c>
      <c r="O3146" s="5">
        <f t="shared" si="148"/>
        <v>36</v>
      </c>
      <c r="P3146" s="5" t="str">
        <f t="shared" si="149"/>
        <v>ASALARIADO</v>
      </c>
      <c r="Q3146" s="5" t="e">
        <f ca="1">IF($H3146="SI", $O3146, _xludf.NA())</f>
        <v>#NAME?</v>
      </c>
      <c r="R3146" s="5">
        <f>IF($H3146="NO",$O3146, _xludf.NA())</f>
        <v>36</v>
      </c>
      <c r="S3146" s="5" t="e">
        <f ca="1">IF($H3146="SI",$N3146, _xludf.NA())</f>
        <v>#NAME?</v>
      </c>
      <c r="T3146" s="5">
        <f>IF($H3146="NO",$N3146, _xludf.NA())</f>
        <v>295505</v>
      </c>
    </row>
    <row r="3147" spans="1:20" x14ac:dyDescent="0.3">
      <c r="A3147">
        <v>3146</v>
      </c>
      <c r="B3147" t="s">
        <v>9</v>
      </c>
      <c r="C3147">
        <v>297046</v>
      </c>
      <c r="D3147" t="s">
        <v>17</v>
      </c>
      <c r="E3147" t="s">
        <v>16</v>
      </c>
      <c r="F3147" t="s">
        <v>12</v>
      </c>
      <c r="G3147" t="s">
        <v>13</v>
      </c>
      <c r="H3147" t="s">
        <v>13</v>
      </c>
      <c r="I3147">
        <v>25</v>
      </c>
      <c r="J3147">
        <f>(moras__2[[#This Row],[EDAD]]-AVERAGE(I:I))/ _xlfn.STDEV.P(I:I)</f>
        <v>-1.193290201160774</v>
      </c>
      <c r="K3147" t="str">
        <f>IF(ABS(moras__2[[#This Row],[Z-Score de edad]])&gt;1.96, "Atípico","Normal")</f>
        <v>Normal</v>
      </c>
      <c r="L3147">
        <f>(moras__2[[#This Row],[SALARIO]]-AVERAGE(C:C)) / _xlfn.STDEV.P(C:C)</f>
        <v>-0.44454166866740574</v>
      </c>
      <c r="M3147" t="str">
        <f>IF(ABS(moras__2[[#This Row],[Z-Score de salario]])&gt;1.96, "Atípico", "Normal")</f>
        <v>Normal</v>
      </c>
      <c r="N3147" s="5">
        <f t="shared" si="147"/>
        <v>297046</v>
      </c>
      <c r="O3147" s="5">
        <f t="shared" si="148"/>
        <v>25</v>
      </c>
      <c r="P3147" s="5" t="str">
        <f t="shared" si="149"/>
        <v>ASEGURADO VOLUNTARIO</v>
      </c>
      <c r="Q3147" s="5" t="e">
        <f ca="1">IF($H3147="SI", $O3147, _xludf.NA())</f>
        <v>#NAME?</v>
      </c>
      <c r="R3147" s="5">
        <f>IF($H3147="NO",$O3147, _xludf.NA())</f>
        <v>25</v>
      </c>
      <c r="S3147" s="5" t="e">
        <f ca="1">IF($H3147="SI",$N3147, _xludf.NA())</f>
        <v>#NAME?</v>
      </c>
      <c r="T3147" s="5">
        <f>IF($H3147="NO",$N3147, _xludf.NA())</f>
        <v>297046</v>
      </c>
    </row>
    <row r="3148" spans="1:20" x14ac:dyDescent="0.3">
      <c r="A3148">
        <v>3147</v>
      </c>
      <c r="B3148" t="s">
        <v>15</v>
      </c>
      <c r="C3148">
        <v>457220</v>
      </c>
      <c r="D3148" t="s">
        <v>10</v>
      </c>
      <c r="E3148" t="s">
        <v>11</v>
      </c>
      <c r="F3148" t="s">
        <v>12</v>
      </c>
      <c r="G3148" t="s">
        <v>13</v>
      </c>
      <c r="H3148" t="s">
        <v>13</v>
      </c>
      <c r="I3148">
        <v>25</v>
      </c>
      <c r="J3148">
        <f>(moras__2[[#This Row],[EDAD]]-AVERAGE(I:I))/ _xlfn.STDEV.P(I:I)</f>
        <v>-1.193290201160774</v>
      </c>
      <c r="K3148" t="str">
        <f>IF(ABS(moras__2[[#This Row],[Z-Score de edad]])&gt;1.96, "Atípico","Normal")</f>
        <v>Normal</v>
      </c>
      <c r="L3148">
        <f>(moras__2[[#This Row],[SALARIO]]-AVERAGE(C:C)) / _xlfn.STDEV.P(C:C)</f>
        <v>-0.24702064303651125</v>
      </c>
      <c r="M3148" t="str">
        <f>IF(ABS(moras__2[[#This Row],[Z-Score de salario]])&gt;1.96, "Atípico", "Normal")</f>
        <v>Normal</v>
      </c>
      <c r="N3148" s="5">
        <f t="shared" si="147"/>
        <v>457220</v>
      </c>
      <c r="O3148" s="5">
        <f t="shared" si="148"/>
        <v>25</v>
      </c>
      <c r="P3148" s="5" t="str">
        <f t="shared" si="149"/>
        <v>ASALARIADO</v>
      </c>
      <c r="Q3148" s="5" t="e">
        <f ca="1">IF($H3148="SI", $O3148, _xludf.NA())</f>
        <v>#NAME?</v>
      </c>
      <c r="R3148" s="5">
        <f>IF($H3148="NO",$O3148, _xludf.NA())</f>
        <v>25</v>
      </c>
      <c r="S3148" s="5" t="e">
        <f ca="1">IF($H3148="SI",$N3148, _xludf.NA())</f>
        <v>#NAME?</v>
      </c>
      <c r="T3148" s="5">
        <f>IF($H3148="NO",$N3148, _xludf.NA())</f>
        <v>457220</v>
      </c>
    </row>
    <row r="3149" spans="1:20" x14ac:dyDescent="0.3">
      <c r="A3149">
        <v>3148</v>
      </c>
      <c r="B3149" t="s">
        <v>9</v>
      </c>
      <c r="C3149">
        <v>458557</v>
      </c>
      <c r="D3149" t="s">
        <v>18</v>
      </c>
      <c r="E3149" t="s">
        <v>16</v>
      </c>
      <c r="F3149" t="s">
        <v>12</v>
      </c>
      <c r="G3149" t="s">
        <v>13</v>
      </c>
      <c r="H3149" t="s">
        <v>12</v>
      </c>
      <c r="I3149">
        <v>33</v>
      </c>
      <c r="J3149">
        <f>(moras__2[[#This Row],[EDAD]]-AVERAGE(I:I))/ _xlfn.STDEV.P(I:I)</f>
        <v>-0.62863105790248996</v>
      </c>
      <c r="K3149" t="str">
        <f>IF(ABS(moras__2[[#This Row],[Z-Score de edad]])&gt;1.96, "Atípico","Normal")</f>
        <v>Normal</v>
      </c>
      <c r="L3149">
        <f>(moras__2[[#This Row],[SALARIO]]-AVERAGE(C:C)) / _xlfn.STDEV.P(C:C)</f>
        <v>-0.24537190097307707</v>
      </c>
      <c r="M3149" t="str">
        <f>IF(ABS(moras__2[[#This Row],[Z-Score de salario]])&gt;1.96, "Atípico", "Normal")</f>
        <v>Normal</v>
      </c>
      <c r="N3149" s="5">
        <f t="shared" si="147"/>
        <v>458557</v>
      </c>
      <c r="O3149" s="5">
        <f t="shared" si="148"/>
        <v>33</v>
      </c>
      <c r="P3149" s="5" t="str">
        <f t="shared" si="149"/>
        <v>TRABAJADOR INDEPENDIENTE</v>
      </c>
      <c r="Q3149" s="5">
        <f>IF($H3149="SI", $O3149, _xludf.NA())</f>
        <v>33</v>
      </c>
      <c r="R3149" s="5" t="e">
        <f ca="1">IF($H3149="NO",$O3149, _xludf.NA())</f>
        <v>#NAME?</v>
      </c>
      <c r="S3149" s="5">
        <f>IF($H3149="SI",$N3149, _xludf.NA())</f>
        <v>458557</v>
      </c>
      <c r="T3149" s="5" t="e">
        <f ca="1">IF($H3149="NO",$N3149, _xludf.NA())</f>
        <v>#NAME?</v>
      </c>
    </row>
    <row r="3150" spans="1:20" x14ac:dyDescent="0.3">
      <c r="A3150">
        <v>3149</v>
      </c>
      <c r="B3150" t="s">
        <v>15</v>
      </c>
      <c r="C3150">
        <v>308439</v>
      </c>
      <c r="D3150" t="s">
        <v>18</v>
      </c>
      <c r="E3150" t="s">
        <v>16</v>
      </c>
      <c r="F3150" t="s">
        <v>12</v>
      </c>
      <c r="G3150" t="s">
        <v>13</v>
      </c>
      <c r="H3150" t="s">
        <v>12</v>
      </c>
      <c r="I3150">
        <v>31</v>
      </c>
      <c r="J3150">
        <f>(moras__2[[#This Row],[EDAD]]-AVERAGE(I:I))/ _xlfn.STDEV.P(I:I)</f>
        <v>-0.769795843717061</v>
      </c>
      <c r="K3150" t="str">
        <f>IF(ABS(moras__2[[#This Row],[Z-Score de edad]])&gt;1.96, "Atípico","Normal")</f>
        <v>Normal</v>
      </c>
      <c r="L3150">
        <f>(moras__2[[#This Row],[SALARIO]]-AVERAGE(C:C)) / _xlfn.STDEV.P(C:C)</f>
        <v>-0.43049221591594311</v>
      </c>
      <c r="M3150" t="str">
        <f>IF(ABS(moras__2[[#This Row],[Z-Score de salario]])&gt;1.96, "Atípico", "Normal")</f>
        <v>Normal</v>
      </c>
      <c r="N3150" s="5">
        <f t="shared" si="147"/>
        <v>308439</v>
      </c>
      <c r="O3150" s="5">
        <f t="shared" si="148"/>
        <v>31</v>
      </c>
      <c r="P3150" s="5" t="str">
        <f t="shared" si="149"/>
        <v>TRABAJADOR INDEPENDIENTE</v>
      </c>
      <c r="Q3150" s="5">
        <f>IF($H3150="SI", $O3150, _xludf.NA())</f>
        <v>31</v>
      </c>
      <c r="R3150" s="5" t="e">
        <f ca="1">IF($H3150="NO",$O3150, _xludf.NA())</f>
        <v>#NAME?</v>
      </c>
      <c r="S3150" s="5">
        <f>IF($H3150="SI",$N3150, _xludf.NA())</f>
        <v>308439</v>
      </c>
      <c r="T3150" s="5" t="e">
        <f ca="1">IF($H3150="NO",$N3150, _xludf.NA())</f>
        <v>#NAME?</v>
      </c>
    </row>
    <row r="3151" spans="1:20" x14ac:dyDescent="0.3">
      <c r="A3151">
        <v>3150</v>
      </c>
      <c r="B3151" t="s">
        <v>15</v>
      </c>
      <c r="C3151">
        <v>456605</v>
      </c>
      <c r="D3151" t="s">
        <v>14</v>
      </c>
      <c r="E3151" t="s">
        <v>11</v>
      </c>
      <c r="F3151" t="s">
        <v>12</v>
      </c>
      <c r="G3151" t="s">
        <v>13</v>
      </c>
      <c r="H3151" t="s">
        <v>13</v>
      </c>
      <c r="I3151">
        <v>67</v>
      </c>
      <c r="J3151">
        <f>(moras__2[[#This Row],[EDAD]]-AVERAGE(I:I))/ _xlfn.STDEV.P(I:I)</f>
        <v>1.7711703009452175</v>
      </c>
      <c r="K3151" t="str">
        <f>IF(ABS(moras__2[[#This Row],[Z-Score de edad]])&gt;1.96, "Atípico","Normal")</f>
        <v>Normal</v>
      </c>
      <c r="L3151">
        <f>(moras__2[[#This Row],[SALARIO]]-AVERAGE(C:C)) / _xlfn.STDEV.P(C:C)</f>
        <v>-0.2477790397223841</v>
      </c>
      <c r="M3151" t="str">
        <f>IF(ABS(moras__2[[#This Row],[Z-Score de salario]])&gt;1.96, "Atípico", "Normal")</f>
        <v>Normal</v>
      </c>
      <c r="N3151" s="5">
        <f t="shared" si="147"/>
        <v>456605</v>
      </c>
      <c r="O3151" s="5">
        <f t="shared" si="148"/>
        <v>67</v>
      </c>
      <c r="P3151" s="5" t="str">
        <f t="shared" si="149"/>
        <v>PENSIONADOS EN SU PROPIO SISTEMA</v>
      </c>
      <c r="Q3151" s="5" t="e">
        <f ca="1">IF($H3151="SI", $O3151, _xludf.NA())</f>
        <v>#NAME?</v>
      </c>
      <c r="R3151" s="5">
        <f>IF($H3151="NO",$O3151, _xludf.NA())</f>
        <v>67</v>
      </c>
      <c r="S3151" s="5" t="e">
        <f ca="1">IF($H3151="SI",$N3151, _xludf.NA())</f>
        <v>#NAME?</v>
      </c>
      <c r="T3151" s="5">
        <f>IF($H3151="NO",$N3151, _xludf.NA())</f>
        <v>456605</v>
      </c>
    </row>
    <row r="3152" spans="1:20" x14ac:dyDescent="0.3">
      <c r="A3152">
        <v>3151</v>
      </c>
      <c r="B3152" t="s">
        <v>15</v>
      </c>
      <c r="C3152">
        <v>1542959.58</v>
      </c>
      <c r="D3152" t="s">
        <v>10</v>
      </c>
      <c r="E3152" t="s">
        <v>16</v>
      </c>
      <c r="F3152" t="s">
        <v>12</v>
      </c>
      <c r="G3152" t="s">
        <v>13</v>
      </c>
      <c r="H3152" t="s">
        <v>13</v>
      </c>
      <c r="I3152">
        <v>58</v>
      </c>
      <c r="J3152">
        <f>(moras__2[[#This Row],[EDAD]]-AVERAGE(I:I))/ _xlfn.STDEV.P(I:I)</f>
        <v>1.1359287647796479</v>
      </c>
      <c r="K3152" t="str">
        <f>IF(ABS(moras__2[[#This Row],[Z-Score de edad]])&gt;1.96, "Atípico","Normal")</f>
        <v>Normal</v>
      </c>
      <c r="L3152">
        <f>(moras__2[[#This Row],[SALARIO]]-AVERAGE(C:C)) / _xlfn.STDEV.P(C:C)</f>
        <v>1.0918757784155138</v>
      </c>
      <c r="M3152" t="str">
        <f>IF(ABS(moras__2[[#This Row],[Z-Score de salario]])&gt;1.96, "Atípico", "Normal")</f>
        <v>Normal</v>
      </c>
      <c r="N3152" s="5">
        <f t="shared" si="147"/>
        <v>1542959.58</v>
      </c>
      <c r="O3152" s="5">
        <f t="shared" si="148"/>
        <v>58</v>
      </c>
      <c r="P3152" s="5" t="str">
        <f t="shared" si="149"/>
        <v>ASALARIADO</v>
      </c>
      <c r="Q3152" s="5" t="e">
        <f ca="1">IF($H3152="SI", $O3152, _xludf.NA())</f>
        <v>#NAME?</v>
      </c>
      <c r="R3152" s="5">
        <f>IF($H3152="NO",$O3152, _xludf.NA())</f>
        <v>58</v>
      </c>
      <c r="S3152" s="5" t="e">
        <f ca="1">IF($H3152="SI",$N3152, _xludf.NA())</f>
        <v>#NAME?</v>
      </c>
      <c r="T3152" s="5">
        <f>IF($H3152="NO",$N3152, _xludf.NA())</f>
        <v>1542959.58</v>
      </c>
    </row>
    <row r="3153" spans="1:20" x14ac:dyDescent="0.3">
      <c r="A3153">
        <v>3152</v>
      </c>
      <c r="B3153" t="s">
        <v>9</v>
      </c>
      <c r="C3153">
        <v>297046</v>
      </c>
      <c r="D3153" t="s">
        <v>18</v>
      </c>
      <c r="E3153" t="s">
        <v>16</v>
      </c>
      <c r="F3153" t="s">
        <v>12</v>
      </c>
      <c r="G3153" t="s">
        <v>13</v>
      </c>
      <c r="H3153" t="s">
        <v>13</v>
      </c>
      <c r="I3153">
        <v>52</v>
      </c>
      <c r="J3153">
        <f>(moras__2[[#This Row],[EDAD]]-AVERAGE(I:I))/ _xlfn.STDEV.P(I:I)</f>
        <v>0.71243440733593477</v>
      </c>
      <c r="K3153" t="str">
        <f>IF(ABS(moras__2[[#This Row],[Z-Score de edad]])&gt;1.96, "Atípico","Normal")</f>
        <v>Normal</v>
      </c>
      <c r="L3153">
        <f>(moras__2[[#This Row],[SALARIO]]-AVERAGE(C:C)) / _xlfn.STDEV.P(C:C)</f>
        <v>-0.44454166866740574</v>
      </c>
      <c r="M3153" t="str">
        <f>IF(ABS(moras__2[[#This Row],[Z-Score de salario]])&gt;1.96, "Atípico", "Normal")</f>
        <v>Normal</v>
      </c>
      <c r="N3153" s="5">
        <f t="shared" si="147"/>
        <v>297046</v>
      </c>
      <c r="O3153" s="5">
        <f t="shared" si="148"/>
        <v>52</v>
      </c>
      <c r="P3153" s="5" t="str">
        <f t="shared" si="149"/>
        <v>TRABAJADOR INDEPENDIENTE</v>
      </c>
      <c r="Q3153" s="5" t="e">
        <f ca="1">IF($H3153="SI", $O3153, _xludf.NA())</f>
        <v>#NAME?</v>
      </c>
      <c r="R3153" s="5">
        <f>IF($H3153="NO",$O3153, _xludf.NA())</f>
        <v>52</v>
      </c>
      <c r="S3153" s="5" t="e">
        <f ca="1">IF($H3153="SI",$N3153, _xludf.NA())</f>
        <v>#NAME?</v>
      </c>
      <c r="T3153" s="5">
        <f>IF($H3153="NO",$N3153, _xludf.NA())</f>
        <v>297046</v>
      </c>
    </row>
    <row r="3154" spans="1:20" x14ac:dyDescent="0.3">
      <c r="A3154">
        <v>3153</v>
      </c>
      <c r="B3154" t="s">
        <v>9</v>
      </c>
      <c r="C3154">
        <v>433254</v>
      </c>
      <c r="D3154" t="s">
        <v>18</v>
      </c>
      <c r="E3154" t="s">
        <v>16</v>
      </c>
      <c r="F3154" t="s">
        <v>12</v>
      </c>
      <c r="G3154" t="s">
        <v>13</v>
      </c>
      <c r="H3154" t="s">
        <v>12</v>
      </c>
      <c r="I3154">
        <v>59</v>
      </c>
      <c r="J3154">
        <f>(moras__2[[#This Row],[EDAD]]-AVERAGE(I:I))/ _xlfn.STDEV.P(I:I)</f>
        <v>1.2065111576869334</v>
      </c>
      <c r="K3154" t="str">
        <f>IF(ABS(moras__2[[#This Row],[Z-Score de edad]])&gt;1.96, "Atípico","Normal")</f>
        <v>Normal</v>
      </c>
      <c r="L3154">
        <f>(moras__2[[#This Row],[SALARIO]]-AVERAGE(C:C)) / _xlfn.STDEV.P(C:C)</f>
        <v>-0.2765746836440382</v>
      </c>
      <c r="M3154" t="str">
        <f>IF(ABS(moras__2[[#This Row],[Z-Score de salario]])&gt;1.96, "Atípico", "Normal")</f>
        <v>Normal</v>
      </c>
      <c r="N3154" s="5">
        <f t="shared" si="147"/>
        <v>433254</v>
      </c>
      <c r="O3154" s="5">
        <f t="shared" si="148"/>
        <v>59</v>
      </c>
      <c r="P3154" s="5" t="str">
        <f t="shared" si="149"/>
        <v>TRABAJADOR INDEPENDIENTE</v>
      </c>
      <c r="Q3154" s="5">
        <f>IF($H3154="SI", $O3154, _xludf.NA())</f>
        <v>59</v>
      </c>
      <c r="R3154" s="5" t="e">
        <f ca="1">IF($H3154="NO",$O3154, _xludf.NA())</f>
        <v>#NAME?</v>
      </c>
      <c r="S3154" s="5">
        <f>IF($H3154="SI",$N3154, _xludf.NA())</f>
        <v>433254</v>
      </c>
      <c r="T3154" s="5" t="e">
        <f ca="1">IF($H3154="NO",$N3154, _xludf.NA())</f>
        <v>#NAME?</v>
      </c>
    </row>
    <row r="3155" spans="1:20" x14ac:dyDescent="0.3">
      <c r="A3155">
        <v>3154</v>
      </c>
      <c r="B3155" t="s">
        <v>9</v>
      </c>
      <c r="C3155">
        <v>471223.1</v>
      </c>
      <c r="D3155" t="s">
        <v>10</v>
      </c>
      <c r="E3155" t="s">
        <v>16</v>
      </c>
      <c r="F3155" t="s">
        <v>12</v>
      </c>
      <c r="G3155" t="s">
        <v>13</v>
      </c>
      <c r="H3155" t="s">
        <v>13</v>
      </c>
      <c r="I3155">
        <v>23</v>
      </c>
      <c r="J3155">
        <f>(moras__2[[#This Row],[EDAD]]-AVERAGE(I:I))/ _xlfn.STDEV.P(I:I)</f>
        <v>-1.334454986975345</v>
      </c>
      <c r="K3155" t="str">
        <f>IF(ABS(moras__2[[#This Row],[Z-Score de edad]])&gt;1.96, "Atípico","Normal")</f>
        <v>Normal</v>
      </c>
      <c r="L3155">
        <f>(moras__2[[#This Row],[SALARIO]]-AVERAGE(C:C)) / _xlfn.STDEV.P(C:C)</f>
        <v>-0.22975250542359046</v>
      </c>
      <c r="M3155" t="str">
        <f>IF(ABS(moras__2[[#This Row],[Z-Score de salario]])&gt;1.96, "Atípico", "Normal")</f>
        <v>Normal</v>
      </c>
      <c r="N3155" s="5">
        <f t="shared" si="147"/>
        <v>471223.1</v>
      </c>
      <c r="O3155" s="5">
        <f t="shared" si="148"/>
        <v>23</v>
      </c>
      <c r="P3155" s="5" t="str">
        <f t="shared" si="149"/>
        <v>ASALARIADO</v>
      </c>
      <c r="Q3155" s="5" t="e">
        <f ca="1">IF($H3155="SI", $O3155, _xludf.NA())</f>
        <v>#NAME?</v>
      </c>
      <c r="R3155" s="5">
        <f>IF($H3155="NO",$O3155, _xludf.NA())</f>
        <v>23</v>
      </c>
      <c r="S3155" s="5" t="e">
        <f ca="1">IF($H3155="SI",$N3155, _xludf.NA())</f>
        <v>#NAME?</v>
      </c>
      <c r="T3155" s="5">
        <f>IF($H3155="NO",$N3155, _xludf.NA())</f>
        <v>471223.1</v>
      </c>
    </row>
    <row r="3156" spans="1:20" x14ac:dyDescent="0.3">
      <c r="A3156">
        <v>3155</v>
      </c>
      <c r="B3156" t="s">
        <v>15</v>
      </c>
      <c r="C3156">
        <v>532710.84</v>
      </c>
      <c r="D3156" t="s">
        <v>10</v>
      </c>
      <c r="E3156" t="s">
        <v>11</v>
      </c>
      <c r="F3156" t="s">
        <v>12</v>
      </c>
      <c r="G3156" t="s">
        <v>13</v>
      </c>
      <c r="H3156" t="s">
        <v>13</v>
      </c>
      <c r="I3156">
        <v>44</v>
      </c>
      <c r="J3156">
        <f>(moras__2[[#This Row],[EDAD]]-AVERAGE(I:I))/ _xlfn.STDEV.P(I:I)</f>
        <v>0.14777526407765068</v>
      </c>
      <c r="K3156" t="str">
        <f>IF(ABS(moras__2[[#This Row],[Z-Score de edad]])&gt;1.96, "Atípico","Normal")</f>
        <v>Normal</v>
      </c>
      <c r="L3156">
        <f>(moras__2[[#This Row],[SALARIO]]-AVERAGE(C:C)) / _xlfn.STDEV.P(C:C)</f>
        <v>-0.15392795544340782</v>
      </c>
      <c r="M3156" t="str">
        <f>IF(ABS(moras__2[[#This Row],[Z-Score de salario]])&gt;1.96, "Atípico", "Normal")</f>
        <v>Normal</v>
      </c>
      <c r="N3156" s="5">
        <f t="shared" si="147"/>
        <v>532710.84</v>
      </c>
      <c r="O3156" s="5">
        <f t="shared" si="148"/>
        <v>44</v>
      </c>
      <c r="P3156" s="5" t="str">
        <f t="shared" si="149"/>
        <v>ASALARIADO</v>
      </c>
      <c r="Q3156" s="5" t="e">
        <f ca="1">IF($H3156="SI", $O3156, _xludf.NA())</f>
        <v>#NAME?</v>
      </c>
      <c r="R3156" s="5">
        <f>IF($H3156="NO",$O3156, _xludf.NA())</f>
        <v>44</v>
      </c>
      <c r="S3156" s="5" t="e">
        <f ca="1">IF($H3156="SI",$N3156, _xludf.NA())</f>
        <v>#NAME?</v>
      </c>
      <c r="T3156" s="5">
        <f>IF($H3156="NO",$N3156, _xludf.NA())</f>
        <v>532710.84</v>
      </c>
    </row>
    <row r="3157" spans="1:20" x14ac:dyDescent="0.3">
      <c r="A3157">
        <v>3156</v>
      </c>
      <c r="B3157" t="s">
        <v>9</v>
      </c>
      <c r="C3157">
        <v>800000</v>
      </c>
      <c r="D3157" t="s">
        <v>10</v>
      </c>
      <c r="E3157" t="s">
        <v>16</v>
      </c>
      <c r="F3157" t="s">
        <v>12</v>
      </c>
      <c r="G3157" t="s">
        <v>13</v>
      </c>
      <c r="H3157" t="s">
        <v>13</v>
      </c>
      <c r="I3157">
        <v>35</v>
      </c>
      <c r="J3157">
        <f>(moras__2[[#This Row],[EDAD]]-AVERAGE(I:I))/ _xlfn.STDEV.P(I:I)</f>
        <v>-0.48746627208791893</v>
      </c>
      <c r="K3157" t="str">
        <f>IF(ABS(moras__2[[#This Row],[Z-Score de edad]])&gt;1.96, "Atípico","Normal")</f>
        <v>Normal</v>
      </c>
      <c r="L3157">
        <f>(moras__2[[#This Row],[SALARIO]]-AVERAGE(C:C)) / _xlfn.STDEV.P(C:C)</f>
        <v>0.17568377319682263</v>
      </c>
      <c r="M3157" t="str">
        <f>IF(ABS(moras__2[[#This Row],[Z-Score de salario]])&gt;1.96, "Atípico", "Normal")</f>
        <v>Normal</v>
      </c>
      <c r="N3157" s="5">
        <f t="shared" si="147"/>
        <v>800000</v>
      </c>
      <c r="O3157" s="5">
        <f t="shared" si="148"/>
        <v>35</v>
      </c>
      <c r="P3157" s="5" t="str">
        <f t="shared" si="149"/>
        <v>ASALARIADO</v>
      </c>
      <c r="Q3157" s="5" t="e">
        <f ca="1">IF($H3157="SI", $O3157, _xludf.NA())</f>
        <v>#NAME?</v>
      </c>
      <c r="R3157" s="5">
        <f>IF($H3157="NO",$O3157, _xludf.NA())</f>
        <v>35</v>
      </c>
      <c r="S3157" s="5" t="e">
        <f ca="1">IF($H3157="SI",$N3157, _xludf.NA())</f>
        <v>#NAME?</v>
      </c>
      <c r="T3157" s="5">
        <f>IF($H3157="NO",$N3157, _xludf.NA())</f>
        <v>800000</v>
      </c>
    </row>
    <row r="3158" spans="1:20" x14ac:dyDescent="0.3">
      <c r="A3158">
        <v>3157</v>
      </c>
      <c r="B3158" t="s">
        <v>15</v>
      </c>
      <c r="C3158">
        <v>2467875.73</v>
      </c>
      <c r="D3158" t="s">
        <v>10</v>
      </c>
      <c r="E3158" t="s">
        <v>11</v>
      </c>
      <c r="F3158" t="s">
        <v>12</v>
      </c>
      <c r="G3158" t="s">
        <v>13</v>
      </c>
      <c r="H3158" t="s">
        <v>13</v>
      </c>
      <c r="I3158">
        <v>31</v>
      </c>
      <c r="J3158">
        <f>(moras__2[[#This Row],[EDAD]]-AVERAGE(I:I))/ _xlfn.STDEV.P(I:I)</f>
        <v>-0.769795843717061</v>
      </c>
      <c r="K3158" t="str">
        <f>IF(ABS(moras__2[[#This Row],[Z-Score de edad]])&gt;1.96, "Atípico","Normal")</f>
        <v>Normal</v>
      </c>
      <c r="L3158">
        <f>(moras__2[[#This Row],[SALARIO]]-AVERAGE(C:C)) / _xlfn.STDEV.P(C:C)</f>
        <v>2.2324503196680157</v>
      </c>
      <c r="M3158" t="str">
        <f>IF(ABS(moras__2[[#This Row],[Z-Score de salario]])&gt;1.96, "Atípico", "Normal")</f>
        <v>Atípico</v>
      </c>
      <c r="N3158" s="5">
        <f t="shared" si="147"/>
        <v>2467875.73</v>
      </c>
      <c r="O3158" s="5">
        <f t="shared" si="148"/>
        <v>31</v>
      </c>
      <c r="P3158" s="5" t="str">
        <f t="shared" si="149"/>
        <v>ASALARIADO</v>
      </c>
      <c r="Q3158" s="5" t="e">
        <f ca="1">IF($H3158="SI", $O3158, _xludf.NA())</f>
        <v>#NAME?</v>
      </c>
      <c r="R3158" s="5">
        <f>IF($H3158="NO",$O3158, _xludf.NA())</f>
        <v>31</v>
      </c>
      <c r="S3158" s="5" t="e">
        <f ca="1">IF($H3158="SI",$N3158, _xludf.NA())</f>
        <v>#NAME?</v>
      </c>
      <c r="T3158" s="5">
        <f>IF($H3158="NO",$N3158, _xludf.NA())</f>
        <v>2467875.73</v>
      </c>
    </row>
    <row r="3159" spans="1:20" x14ac:dyDescent="0.3">
      <c r="A3159">
        <v>3158</v>
      </c>
      <c r="B3159" t="s">
        <v>15</v>
      </c>
      <c r="C3159">
        <v>384515.19</v>
      </c>
      <c r="D3159" t="s">
        <v>10</v>
      </c>
      <c r="E3159" t="s">
        <v>16</v>
      </c>
      <c r="F3159" t="s">
        <v>12</v>
      </c>
      <c r="G3159" t="s">
        <v>13</v>
      </c>
      <c r="H3159" t="s">
        <v>13</v>
      </c>
      <c r="I3159">
        <v>26</v>
      </c>
      <c r="J3159">
        <f>(moras__2[[#This Row],[EDAD]]-AVERAGE(I:I))/ _xlfn.STDEV.P(I:I)</f>
        <v>-1.1227078082534885</v>
      </c>
      <c r="K3159" t="str">
        <f>IF(ABS(moras__2[[#This Row],[Z-Score de edad]])&gt;1.96, "Atípico","Normal")</f>
        <v>Normal</v>
      </c>
      <c r="L3159">
        <f>(moras__2[[#This Row],[SALARIO]]-AVERAGE(C:C)) / _xlfn.STDEV.P(C:C)</f>
        <v>-0.33667769498938321</v>
      </c>
      <c r="M3159" t="str">
        <f>IF(ABS(moras__2[[#This Row],[Z-Score de salario]])&gt;1.96, "Atípico", "Normal")</f>
        <v>Normal</v>
      </c>
      <c r="N3159" s="5">
        <f t="shared" si="147"/>
        <v>384515.19</v>
      </c>
      <c r="O3159" s="5">
        <f t="shared" si="148"/>
        <v>26</v>
      </c>
      <c r="P3159" s="5" t="str">
        <f t="shared" si="149"/>
        <v>ASALARIADO</v>
      </c>
      <c r="Q3159" s="5" t="e">
        <f ca="1">IF($H3159="SI", $O3159, _xludf.NA())</f>
        <v>#NAME?</v>
      </c>
      <c r="R3159" s="5">
        <f>IF($H3159="NO",$O3159, _xludf.NA())</f>
        <v>26</v>
      </c>
      <c r="S3159" s="5" t="e">
        <f ca="1">IF($H3159="SI",$N3159, _xludf.NA())</f>
        <v>#NAME?</v>
      </c>
      <c r="T3159" s="5">
        <f>IF($H3159="NO",$N3159, _xludf.NA())</f>
        <v>384515.19</v>
      </c>
    </row>
    <row r="3160" spans="1:20" x14ac:dyDescent="0.3">
      <c r="A3160">
        <v>3159</v>
      </c>
      <c r="B3160" t="s">
        <v>9</v>
      </c>
      <c r="C3160">
        <v>784810.69</v>
      </c>
      <c r="D3160" t="s">
        <v>10</v>
      </c>
      <c r="E3160" t="s">
        <v>11</v>
      </c>
      <c r="F3160" t="s">
        <v>12</v>
      </c>
      <c r="G3160" t="s">
        <v>13</v>
      </c>
      <c r="H3160" t="s">
        <v>13</v>
      </c>
      <c r="I3160">
        <v>35</v>
      </c>
      <c r="J3160">
        <f>(moras__2[[#This Row],[EDAD]]-AVERAGE(I:I))/ _xlfn.STDEV.P(I:I)</f>
        <v>-0.48746627208791893</v>
      </c>
      <c r="K3160" t="str">
        <f>IF(ABS(moras__2[[#This Row],[Z-Score de edad]])&gt;1.96, "Atípico","Normal")</f>
        <v>Normal</v>
      </c>
      <c r="L3160">
        <f>(moras__2[[#This Row],[SALARIO]]-AVERAGE(C:C)) / _xlfn.STDEV.P(C:C)</f>
        <v>0.15695284252252087</v>
      </c>
      <c r="M3160" t="str">
        <f>IF(ABS(moras__2[[#This Row],[Z-Score de salario]])&gt;1.96, "Atípico", "Normal")</f>
        <v>Normal</v>
      </c>
      <c r="N3160" s="5">
        <f t="shared" si="147"/>
        <v>784810.69</v>
      </c>
      <c r="O3160" s="5">
        <f t="shared" si="148"/>
        <v>35</v>
      </c>
      <c r="P3160" s="5" t="str">
        <f t="shared" si="149"/>
        <v>ASALARIADO</v>
      </c>
      <c r="Q3160" s="5" t="e">
        <f ca="1">IF($H3160="SI", $O3160, _xludf.NA())</f>
        <v>#NAME?</v>
      </c>
      <c r="R3160" s="5">
        <f>IF($H3160="NO",$O3160, _xludf.NA())</f>
        <v>35</v>
      </c>
      <c r="S3160" s="5" t="e">
        <f ca="1">IF($H3160="SI",$N3160, _xludf.NA())</f>
        <v>#NAME?</v>
      </c>
      <c r="T3160" s="5">
        <f>IF($H3160="NO",$N3160, _xludf.NA())</f>
        <v>784810.69</v>
      </c>
    </row>
    <row r="3161" spans="1:20" x14ac:dyDescent="0.3">
      <c r="A3161">
        <v>3160</v>
      </c>
      <c r="B3161" t="s">
        <v>15</v>
      </c>
      <c r="C3161">
        <v>532793</v>
      </c>
      <c r="D3161" t="s">
        <v>10</v>
      </c>
      <c r="E3161" t="s">
        <v>16</v>
      </c>
      <c r="F3161" t="s">
        <v>12</v>
      </c>
      <c r="G3161" t="s">
        <v>13</v>
      </c>
      <c r="H3161" t="s">
        <v>13</v>
      </c>
      <c r="I3161">
        <v>47</v>
      </c>
      <c r="J3161">
        <f>(moras__2[[#This Row],[EDAD]]-AVERAGE(I:I))/ _xlfn.STDEV.P(I:I)</f>
        <v>0.35952244279950724</v>
      </c>
      <c r="K3161" t="str">
        <f>IF(ABS(moras__2[[#This Row],[Z-Score de edad]])&gt;1.96, "Atípico","Normal")</f>
        <v>Normal</v>
      </c>
      <c r="L3161">
        <f>(moras__2[[#This Row],[SALARIO]]-AVERAGE(C:C)) / _xlfn.STDEV.P(C:C)</f>
        <v>-0.15382663857883652</v>
      </c>
      <c r="M3161" t="str">
        <f>IF(ABS(moras__2[[#This Row],[Z-Score de salario]])&gt;1.96, "Atípico", "Normal")</f>
        <v>Normal</v>
      </c>
      <c r="N3161" s="5">
        <f t="shared" si="147"/>
        <v>532793</v>
      </c>
      <c r="O3161" s="5">
        <f t="shared" si="148"/>
        <v>47</v>
      </c>
      <c r="P3161" s="5" t="str">
        <f t="shared" si="149"/>
        <v>ASALARIADO</v>
      </c>
      <c r="Q3161" s="5" t="e">
        <f ca="1">IF($H3161="SI", $O3161, _xludf.NA())</f>
        <v>#NAME?</v>
      </c>
      <c r="R3161" s="5">
        <f>IF($H3161="NO",$O3161, _xludf.NA())</f>
        <v>47</v>
      </c>
      <c r="S3161" s="5" t="e">
        <f ca="1">IF($H3161="SI",$N3161, _xludf.NA())</f>
        <v>#NAME?</v>
      </c>
      <c r="T3161" s="5">
        <f>IF($H3161="NO",$N3161, _xludf.NA())</f>
        <v>532793</v>
      </c>
    </row>
    <row r="3162" spans="1:20" x14ac:dyDescent="0.3">
      <c r="A3162">
        <v>3161</v>
      </c>
      <c r="B3162" t="s">
        <v>9</v>
      </c>
      <c r="C3162">
        <v>388390</v>
      </c>
      <c r="D3162" t="s">
        <v>10</v>
      </c>
      <c r="E3162" t="s">
        <v>16</v>
      </c>
      <c r="F3162" t="s">
        <v>12</v>
      </c>
      <c r="G3162" t="s">
        <v>13</v>
      </c>
      <c r="H3162" t="s">
        <v>13</v>
      </c>
      <c r="I3162">
        <v>55</v>
      </c>
      <c r="J3162">
        <f>(moras__2[[#This Row],[EDAD]]-AVERAGE(I:I))/ _xlfn.STDEV.P(I:I)</f>
        <v>0.92418158605779133</v>
      </c>
      <c r="K3162" t="str">
        <f>IF(ABS(moras__2[[#This Row],[Z-Score de edad]])&gt;1.96, "Atípico","Normal")</f>
        <v>Normal</v>
      </c>
      <c r="L3162">
        <f>(moras__2[[#This Row],[SALARIO]]-AVERAGE(C:C)) / _xlfn.STDEV.P(C:C)</f>
        <v>-0.33189941358712788</v>
      </c>
      <c r="M3162" t="str">
        <f>IF(ABS(moras__2[[#This Row],[Z-Score de salario]])&gt;1.96, "Atípico", "Normal")</f>
        <v>Normal</v>
      </c>
      <c r="N3162" s="5">
        <f t="shared" si="147"/>
        <v>388390</v>
      </c>
      <c r="O3162" s="5">
        <f t="shared" si="148"/>
        <v>55</v>
      </c>
      <c r="P3162" s="5" t="str">
        <f t="shared" si="149"/>
        <v>ASALARIADO</v>
      </c>
      <c r="Q3162" s="5" t="e">
        <f ca="1">IF($H3162="SI", $O3162, _xludf.NA())</f>
        <v>#NAME?</v>
      </c>
      <c r="R3162" s="5">
        <f>IF($H3162="NO",$O3162, _xludf.NA())</f>
        <v>55</v>
      </c>
      <c r="S3162" s="5" t="e">
        <f ca="1">IF($H3162="SI",$N3162, _xludf.NA())</f>
        <v>#NAME?</v>
      </c>
      <c r="T3162" s="5">
        <f>IF($H3162="NO",$N3162, _xludf.NA())</f>
        <v>388390</v>
      </c>
    </row>
    <row r="3163" spans="1:20" x14ac:dyDescent="0.3">
      <c r="A3163">
        <v>3162</v>
      </c>
      <c r="B3163" t="s">
        <v>15</v>
      </c>
      <c r="C3163">
        <v>410367</v>
      </c>
      <c r="D3163" t="s">
        <v>10</v>
      </c>
      <c r="E3163" t="s">
        <v>16</v>
      </c>
      <c r="F3163" t="s">
        <v>12</v>
      </c>
      <c r="G3163" t="s">
        <v>13</v>
      </c>
      <c r="H3163" t="s">
        <v>13</v>
      </c>
      <c r="I3163">
        <v>38</v>
      </c>
      <c r="J3163">
        <f>(moras__2[[#This Row],[EDAD]]-AVERAGE(I:I))/ _xlfn.STDEV.P(I:I)</f>
        <v>-0.27571909336606237</v>
      </c>
      <c r="K3163" t="str">
        <f>IF(ABS(moras__2[[#This Row],[Z-Score de edad]])&gt;1.96, "Atípico","Normal")</f>
        <v>Normal</v>
      </c>
      <c r="L3163">
        <f>(moras__2[[#This Row],[SALARIO]]-AVERAGE(C:C)) / _xlfn.STDEV.P(C:C)</f>
        <v>-0.30479813884659468</v>
      </c>
      <c r="M3163" t="str">
        <f>IF(ABS(moras__2[[#This Row],[Z-Score de salario]])&gt;1.96, "Atípico", "Normal")</f>
        <v>Normal</v>
      </c>
      <c r="N3163" s="5">
        <f t="shared" si="147"/>
        <v>410367</v>
      </c>
      <c r="O3163" s="5">
        <f t="shared" si="148"/>
        <v>38</v>
      </c>
      <c r="P3163" s="5" t="str">
        <f t="shared" si="149"/>
        <v>ASALARIADO</v>
      </c>
      <c r="Q3163" s="5" t="e">
        <f ca="1">IF($H3163="SI", $O3163, _xludf.NA())</f>
        <v>#NAME?</v>
      </c>
      <c r="R3163" s="5">
        <f>IF($H3163="NO",$O3163, _xludf.NA())</f>
        <v>38</v>
      </c>
      <c r="S3163" s="5" t="e">
        <f ca="1">IF($H3163="SI",$N3163, _xludf.NA())</f>
        <v>#NAME?</v>
      </c>
      <c r="T3163" s="5">
        <f>IF($H3163="NO",$N3163, _xludf.NA())</f>
        <v>410367</v>
      </c>
    </row>
    <row r="3164" spans="1:20" x14ac:dyDescent="0.3">
      <c r="A3164">
        <v>3163</v>
      </c>
      <c r="B3164" t="s">
        <v>9</v>
      </c>
      <c r="C3164">
        <v>1583534</v>
      </c>
      <c r="D3164" t="s">
        <v>10</v>
      </c>
      <c r="E3164" t="s">
        <v>11</v>
      </c>
      <c r="F3164" t="s">
        <v>12</v>
      </c>
      <c r="G3164" t="s">
        <v>13</v>
      </c>
      <c r="H3164" t="s">
        <v>13</v>
      </c>
      <c r="I3164">
        <v>59</v>
      </c>
      <c r="J3164">
        <f>(moras__2[[#This Row],[EDAD]]-AVERAGE(I:I))/ _xlfn.STDEV.P(I:I)</f>
        <v>1.2065111576869334</v>
      </c>
      <c r="K3164" t="str">
        <f>IF(ABS(moras__2[[#This Row],[Z-Score de edad]])&gt;1.96, "Atípico","Normal")</f>
        <v>Normal</v>
      </c>
      <c r="L3164">
        <f>(moras__2[[#This Row],[SALARIO]]-AVERAGE(C:C)) / _xlfn.STDEV.P(C:C)</f>
        <v>1.1419107469670806</v>
      </c>
      <c r="M3164" t="str">
        <f>IF(ABS(moras__2[[#This Row],[Z-Score de salario]])&gt;1.96, "Atípico", "Normal")</f>
        <v>Normal</v>
      </c>
      <c r="N3164" s="5">
        <f t="shared" si="147"/>
        <v>1583534</v>
      </c>
      <c r="O3164" s="5">
        <f t="shared" si="148"/>
        <v>59</v>
      </c>
      <c r="P3164" s="5" t="str">
        <f t="shared" si="149"/>
        <v>ASALARIADO</v>
      </c>
      <c r="Q3164" s="5" t="e">
        <f ca="1">IF($H3164="SI", $O3164, _xludf.NA())</f>
        <v>#NAME?</v>
      </c>
      <c r="R3164" s="5">
        <f>IF($H3164="NO",$O3164, _xludf.NA())</f>
        <v>59</v>
      </c>
      <c r="S3164" s="5" t="e">
        <f ca="1">IF($H3164="SI",$N3164, _xludf.NA())</f>
        <v>#NAME?</v>
      </c>
      <c r="T3164" s="5">
        <f>IF($H3164="NO",$N3164, _xludf.NA())</f>
        <v>1583534</v>
      </c>
    </row>
    <row r="3165" spans="1:20" x14ac:dyDescent="0.3">
      <c r="A3165">
        <v>3164</v>
      </c>
      <c r="B3165" t="s">
        <v>9</v>
      </c>
      <c r="C3165">
        <v>356455</v>
      </c>
      <c r="D3165" t="s">
        <v>18</v>
      </c>
      <c r="E3165" t="s">
        <v>16</v>
      </c>
      <c r="F3165" t="s">
        <v>12</v>
      </c>
      <c r="G3165" t="s">
        <v>13</v>
      </c>
      <c r="H3165" t="s">
        <v>12</v>
      </c>
      <c r="I3165">
        <v>36</v>
      </c>
      <c r="J3165">
        <f>(moras__2[[#This Row],[EDAD]]-AVERAGE(I:I))/ _xlfn.STDEV.P(I:I)</f>
        <v>-0.41688387918063341</v>
      </c>
      <c r="K3165" t="str">
        <f>IF(ABS(moras__2[[#This Row],[Z-Score de edad]])&gt;1.96, "Atípico","Normal")</f>
        <v>Normal</v>
      </c>
      <c r="L3165">
        <f>(moras__2[[#This Row],[SALARIO]]-AVERAGE(C:C)) / _xlfn.STDEV.P(C:C)</f>
        <v>-0.37128054881208711</v>
      </c>
      <c r="M3165" t="str">
        <f>IF(ABS(moras__2[[#This Row],[Z-Score de salario]])&gt;1.96, "Atípico", "Normal")</f>
        <v>Normal</v>
      </c>
      <c r="N3165" s="5">
        <f t="shared" si="147"/>
        <v>356455</v>
      </c>
      <c r="O3165" s="5">
        <f t="shared" si="148"/>
        <v>36</v>
      </c>
      <c r="P3165" s="5" t="str">
        <f t="shared" si="149"/>
        <v>TRABAJADOR INDEPENDIENTE</v>
      </c>
      <c r="Q3165" s="5">
        <f>IF($H3165="SI", $O3165, _xludf.NA())</f>
        <v>36</v>
      </c>
      <c r="R3165" s="5" t="e">
        <f ca="1">IF($H3165="NO",$O3165, _xludf.NA())</f>
        <v>#NAME?</v>
      </c>
      <c r="S3165" s="5">
        <f>IF($H3165="SI",$N3165, _xludf.NA())</f>
        <v>356455</v>
      </c>
      <c r="T3165" s="5" t="e">
        <f ca="1">IF($H3165="NO",$N3165, _xludf.NA())</f>
        <v>#NAME?</v>
      </c>
    </row>
    <row r="3166" spans="1:20" x14ac:dyDescent="0.3">
      <c r="A3166">
        <v>3165</v>
      </c>
      <c r="B3166" t="s">
        <v>15</v>
      </c>
      <c r="C3166">
        <v>125727.03999999999</v>
      </c>
      <c r="D3166" t="s">
        <v>14</v>
      </c>
      <c r="E3166" t="s">
        <v>11</v>
      </c>
      <c r="F3166" t="s">
        <v>12</v>
      </c>
      <c r="G3166" t="s">
        <v>13</v>
      </c>
      <c r="H3166" t="s">
        <v>13</v>
      </c>
      <c r="I3166">
        <v>73</v>
      </c>
      <c r="J3166">
        <f>(moras__2[[#This Row],[EDAD]]-AVERAGE(I:I))/ _xlfn.STDEV.P(I:I)</f>
        <v>2.1946646583889304</v>
      </c>
      <c r="K3166" t="str">
        <f>IF(ABS(moras__2[[#This Row],[Z-Score de edad]])&gt;1.96, "Atípico","Normal")</f>
        <v>Atípico</v>
      </c>
      <c r="L3166">
        <f>(moras__2[[#This Row],[SALARIO]]-AVERAGE(C:C)) / _xlfn.STDEV.P(C:C)</f>
        <v>-0.65580627271811431</v>
      </c>
      <c r="M3166" t="str">
        <f>IF(ABS(moras__2[[#This Row],[Z-Score de salario]])&gt;1.96, "Atípico", "Normal")</f>
        <v>Normal</v>
      </c>
      <c r="N3166" s="5">
        <f t="shared" si="147"/>
        <v>125727.03999999999</v>
      </c>
      <c r="O3166" s="5">
        <f t="shared" si="148"/>
        <v>73</v>
      </c>
      <c r="P3166" s="5" t="str">
        <f t="shared" si="149"/>
        <v>PENSIONADOS EN SU PROPIO SISTEMA</v>
      </c>
      <c r="Q3166" s="5" t="e">
        <f ca="1">IF($H3166="SI", $O3166, _xludf.NA())</f>
        <v>#NAME?</v>
      </c>
      <c r="R3166" s="5">
        <f>IF($H3166="NO",$O3166, _xludf.NA())</f>
        <v>73</v>
      </c>
      <c r="S3166" s="5" t="e">
        <f ca="1">IF($H3166="SI",$N3166, _xludf.NA())</f>
        <v>#NAME?</v>
      </c>
      <c r="T3166" s="5">
        <f>IF($H3166="NO",$N3166, _xludf.NA())</f>
        <v>125727.03999999999</v>
      </c>
    </row>
    <row r="3167" spans="1:20" x14ac:dyDescent="0.3">
      <c r="A3167">
        <v>3166</v>
      </c>
      <c r="B3167" t="s">
        <v>9</v>
      </c>
      <c r="C3167">
        <v>268811.75</v>
      </c>
      <c r="D3167" t="s">
        <v>10</v>
      </c>
      <c r="E3167" t="s">
        <v>11</v>
      </c>
      <c r="F3167" t="s">
        <v>12</v>
      </c>
      <c r="G3167" t="s">
        <v>13</v>
      </c>
      <c r="H3167" t="s">
        <v>13</v>
      </c>
      <c r="I3167">
        <v>33</v>
      </c>
      <c r="J3167">
        <f>(moras__2[[#This Row],[EDAD]]-AVERAGE(I:I))/ _xlfn.STDEV.P(I:I)</f>
        <v>-0.62863105790248996</v>
      </c>
      <c r="K3167" t="str">
        <f>IF(ABS(moras__2[[#This Row],[Z-Score de edad]])&gt;1.96, "Atípico","Normal")</f>
        <v>Normal</v>
      </c>
      <c r="L3167">
        <f>(moras__2[[#This Row],[SALARIO]]-AVERAGE(C:C)) / _xlfn.STDEV.P(C:C)</f>
        <v>-0.4793591672496918</v>
      </c>
      <c r="M3167" t="str">
        <f>IF(ABS(moras__2[[#This Row],[Z-Score de salario]])&gt;1.96, "Atípico", "Normal")</f>
        <v>Normal</v>
      </c>
      <c r="N3167" s="5">
        <f t="shared" si="147"/>
        <v>268811.75</v>
      </c>
      <c r="O3167" s="5">
        <f t="shared" si="148"/>
        <v>33</v>
      </c>
      <c r="P3167" s="5" t="str">
        <f t="shared" si="149"/>
        <v>ASALARIADO</v>
      </c>
      <c r="Q3167" s="5" t="e">
        <f ca="1">IF($H3167="SI", $O3167, _xludf.NA())</f>
        <v>#NAME?</v>
      </c>
      <c r="R3167" s="5">
        <f>IF($H3167="NO",$O3167, _xludf.NA())</f>
        <v>33</v>
      </c>
      <c r="S3167" s="5" t="e">
        <f ca="1">IF($H3167="SI",$N3167, _xludf.NA())</f>
        <v>#NAME?</v>
      </c>
      <c r="T3167" s="5">
        <f>IF($H3167="NO",$N3167, _xludf.NA())</f>
        <v>268811.75</v>
      </c>
    </row>
    <row r="3168" spans="1:20" x14ac:dyDescent="0.3">
      <c r="A3168">
        <v>3167</v>
      </c>
      <c r="B3168" t="s">
        <v>9</v>
      </c>
      <c r="C3168">
        <v>406824</v>
      </c>
      <c r="D3168" t="s">
        <v>10</v>
      </c>
      <c r="E3168" t="s">
        <v>16</v>
      </c>
      <c r="F3168" t="s">
        <v>12</v>
      </c>
      <c r="G3168" t="s">
        <v>13</v>
      </c>
      <c r="H3168" t="s">
        <v>13</v>
      </c>
      <c r="I3168">
        <v>25</v>
      </c>
      <c r="J3168">
        <f>(moras__2[[#This Row],[EDAD]]-AVERAGE(I:I))/ _xlfn.STDEV.P(I:I)</f>
        <v>-1.193290201160774</v>
      </c>
      <c r="K3168" t="str">
        <f>IF(ABS(moras__2[[#This Row],[Z-Score de edad]])&gt;1.96, "Atípico","Normal")</f>
        <v>Normal</v>
      </c>
      <c r="L3168">
        <f>(moras__2[[#This Row],[SALARIO]]-AVERAGE(C:C)) / _xlfn.STDEV.P(C:C)</f>
        <v>-0.30916724365642811</v>
      </c>
      <c r="M3168" t="str">
        <f>IF(ABS(moras__2[[#This Row],[Z-Score de salario]])&gt;1.96, "Atípico", "Normal")</f>
        <v>Normal</v>
      </c>
      <c r="N3168" s="5">
        <f t="shared" si="147"/>
        <v>406824</v>
      </c>
      <c r="O3168" s="5">
        <f t="shared" si="148"/>
        <v>25</v>
      </c>
      <c r="P3168" s="5" t="str">
        <f t="shared" si="149"/>
        <v>ASALARIADO</v>
      </c>
      <c r="Q3168" s="5" t="e">
        <f ca="1">IF($H3168="SI", $O3168, _xludf.NA())</f>
        <v>#NAME?</v>
      </c>
      <c r="R3168" s="5">
        <f>IF($H3168="NO",$O3168, _xludf.NA())</f>
        <v>25</v>
      </c>
      <c r="S3168" s="5" t="e">
        <f ca="1">IF($H3168="SI",$N3168, _xludf.NA())</f>
        <v>#NAME?</v>
      </c>
      <c r="T3168" s="5">
        <f>IF($H3168="NO",$N3168, _xludf.NA())</f>
        <v>406824</v>
      </c>
    </row>
    <row r="3169" spans="1:20" x14ac:dyDescent="0.3">
      <c r="A3169">
        <v>3168</v>
      </c>
      <c r="B3169" t="s">
        <v>9</v>
      </c>
      <c r="C3169">
        <v>1872119</v>
      </c>
      <c r="D3169" t="s">
        <v>10</v>
      </c>
      <c r="E3169" t="s">
        <v>11</v>
      </c>
      <c r="F3169" t="s">
        <v>12</v>
      </c>
      <c r="G3169" t="s">
        <v>13</v>
      </c>
      <c r="H3169" t="s">
        <v>13</v>
      </c>
      <c r="I3169">
        <v>37</v>
      </c>
      <c r="J3169">
        <f>(moras__2[[#This Row],[EDAD]]-AVERAGE(I:I))/ _xlfn.STDEV.P(I:I)</f>
        <v>-0.34630148627334789</v>
      </c>
      <c r="K3169" t="str">
        <f>IF(ABS(moras__2[[#This Row],[Z-Score de edad]])&gt;1.96, "Atípico","Normal")</f>
        <v>Normal</v>
      </c>
      <c r="L3169">
        <f>(moras__2[[#This Row],[SALARIO]]-AVERAGE(C:C)) / _xlfn.STDEV.P(C:C)</f>
        <v>1.4977837674428862</v>
      </c>
      <c r="M3169" t="str">
        <f>IF(ABS(moras__2[[#This Row],[Z-Score de salario]])&gt;1.96, "Atípico", "Normal")</f>
        <v>Normal</v>
      </c>
      <c r="N3169" s="5">
        <f t="shared" si="147"/>
        <v>1872119</v>
      </c>
      <c r="O3169" s="5">
        <f t="shared" si="148"/>
        <v>37</v>
      </c>
      <c r="P3169" s="5" t="str">
        <f t="shared" si="149"/>
        <v>ASALARIADO</v>
      </c>
      <c r="Q3169" s="5" t="e">
        <f ca="1">IF($H3169="SI", $O3169, _xludf.NA())</f>
        <v>#NAME?</v>
      </c>
      <c r="R3169" s="5">
        <f>IF($H3169="NO",$O3169, _xludf.NA())</f>
        <v>37</v>
      </c>
      <c r="S3169" s="5" t="e">
        <f ca="1">IF($H3169="SI",$N3169, _xludf.NA())</f>
        <v>#NAME?</v>
      </c>
      <c r="T3169" s="5">
        <f>IF($H3169="NO",$N3169, _xludf.NA())</f>
        <v>1872119</v>
      </c>
    </row>
    <row r="3170" spans="1:20" x14ac:dyDescent="0.3">
      <c r="A3170">
        <v>3169</v>
      </c>
      <c r="B3170" t="s">
        <v>9</v>
      </c>
      <c r="C3170">
        <v>1562879</v>
      </c>
      <c r="D3170" t="s">
        <v>10</v>
      </c>
      <c r="E3170" t="s">
        <v>11</v>
      </c>
      <c r="F3170" t="s">
        <v>12</v>
      </c>
      <c r="G3170" t="s">
        <v>13</v>
      </c>
      <c r="H3170" t="s">
        <v>12</v>
      </c>
      <c r="I3170">
        <v>42</v>
      </c>
      <c r="J3170">
        <f>(moras__2[[#This Row],[EDAD]]-AVERAGE(I:I))/ _xlfn.STDEV.P(I:I)</f>
        <v>6.6104782630796582E-3</v>
      </c>
      <c r="K3170" t="str">
        <f>IF(ABS(moras__2[[#This Row],[Z-Score de edad]])&gt;1.96, "Atípico","Normal")</f>
        <v>Normal</v>
      </c>
      <c r="L3170">
        <f>(moras__2[[#This Row],[SALARIO]]-AVERAGE(C:C)) / _xlfn.STDEV.P(C:C)</f>
        <v>1.1164397168098383</v>
      </c>
      <c r="M3170" t="str">
        <f>IF(ABS(moras__2[[#This Row],[Z-Score de salario]])&gt;1.96, "Atípico", "Normal")</f>
        <v>Normal</v>
      </c>
      <c r="N3170" s="5">
        <f t="shared" si="147"/>
        <v>1562879</v>
      </c>
      <c r="O3170" s="5">
        <f t="shared" si="148"/>
        <v>42</v>
      </c>
      <c r="P3170" s="5" t="str">
        <f t="shared" si="149"/>
        <v>ASALARIADO</v>
      </c>
      <c r="Q3170" s="5">
        <f>IF($H3170="SI", $O3170, _xludf.NA())</f>
        <v>42</v>
      </c>
      <c r="R3170" s="5" t="e">
        <f ca="1">IF($H3170="NO",$O3170, _xludf.NA())</f>
        <v>#NAME?</v>
      </c>
      <c r="S3170" s="5">
        <f>IF($H3170="SI",$N3170, _xludf.NA())</f>
        <v>1562879</v>
      </c>
      <c r="T3170" s="5" t="e">
        <f ca="1">IF($H3170="NO",$N3170, _xludf.NA())</f>
        <v>#NAME?</v>
      </c>
    </row>
    <row r="3171" spans="1:20" x14ac:dyDescent="0.3">
      <c r="A3171">
        <v>3170</v>
      </c>
      <c r="B3171" t="s">
        <v>15</v>
      </c>
      <c r="C3171">
        <v>501500</v>
      </c>
      <c r="D3171" t="s">
        <v>10</v>
      </c>
      <c r="E3171" t="s">
        <v>16</v>
      </c>
      <c r="F3171" t="s">
        <v>12</v>
      </c>
      <c r="G3171" t="s">
        <v>13</v>
      </c>
      <c r="H3171" t="s">
        <v>12</v>
      </c>
      <c r="I3171">
        <v>55</v>
      </c>
      <c r="J3171">
        <f>(moras__2[[#This Row],[EDAD]]-AVERAGE(I:I))/ _xlfn.STDEV.P(I:I)</f>
        <v>0.92418158605779133</v>
      </c>
      <c r="K3171" t="str">
        <f>IF(ABS(moras__2[[#This Row],[Z-Score de edad]])&gt;1.96, "Atípico","Normal")</f>
        <v>Normal</v>
      </c>
      <c r="L3171">
        <f>(moras__2[[#This Row],[SALARIO]]-AVERAGE(C:C)) / _xlfn.STDEV.P(C:C)</f>
        <v>-0.19241608165366503</v>
      </c>
      <c r="M3171" t="str">
        <f>IF(ABS(moras__2[[#This Row],[Z-Score de salario]])&gt;1.96, "Atípico", "Normal")</f>
        <v>Normal</v>
      </c>
      <c r="N3171" s="5">
        <f t="shared" si="147"/>
        <v>501500</v>
      </c>
      <c r="O3171" s="5">
        <f t="shared" si="148"/>
        <v>55</v>
      </c>
      <c r="P3171" s="5" t="str">
        <f t="shared" si="149"/>
        <v>ASALARIADO</v>
      </c>
      <c r="Q3171" s="5">
        <f>IF($H3171="SI", $O3171, _xludf.NA())</f>
        <v>55</v>
      </c>
      <c r="R3171" s="5" t="e">
        <f ca="1">IF($H3171="NO",$O3171, _xludf.NA())</f>
        <v>#NAME?</v>
      </c>
      <c r="S3171" s="5">
        <f>IF($H3171="SI",$N3171, _xludf.NA())</f>
        <v>501500</v>
      </c>
      <c r="T3171" s="5" t="e">
        <f ca="1">IF($H3171="NO",$N3171, _xludf.NA())</f>
        <v>#NAME?</v>
      </c>
    </row>
    <row r="3172" spans="1:20" x14ac:dyDescent="0.3">
      <c r="A3172">
        <v>3171</v>
      </c>
      <c r="B3172" t="s">
        <v>15</v>
      </c>
      <c r="C3172">
        <v>458371</v>
      </c>
      <c r="D3172" t="s">
        <v>10</v>
      </c>
      <c r="E3172" t="s">
        <v>11</v>
      </c>
      <c r="F3172" t="s">
        <v>12</v>
      </c>
      <c r="G3172" t="s">
        <v>13</v>
      </c>
      <c r="H3172" t="s">
        <v>12</v>
      </c>
      <c r="I3172">
        <v>43</v>
      </c>
      <c r="J3172">
        <f>(moras__2[[#This Row],[EDAD]]-AVERAGE(I:I))/ _xlfn.STDEV.P(I:I)</f>
        <v>7.7192871170365177E-2</v>
      </c>
      <c r="K3172" t="str">
        <f>IF(ABS(moras__2[[#This Row],[Z-Score de edad]])&gt;1.96, "Atípico","Normal")</f>
        <v>Normal</v>
      </c>
      <c r="L3172">
        <f>(moras__2[[#This Row],[SALARIO]]-AVERAGE(C:C)) / _xlfn.STDEV.P(C:C)</f>
        <v>-0.24560126972685326</v>
      </c>
      <c r="M3172" t="str">
        <f>IF(ABS(moras__2[[#This Row],[Z-Score de salario]])&gt;1.96, "Atípico", "Normal")</f>
        <v>Normal</v>
      </c>
      <c r="N3172" s="5">
        <f t="shared" si="147"/>
        <v>458371</v>
      </c>
      <c r="O3172" s="5">
        <f t="shared" si="148"/>
        <v>43</v>
      </c>
      <c r="P3172" s="5" t="str">
        <f t="shared" si="149"/>
        <v>ASALARIADO</v>
      </c>
      <c r="Q3172" s="5">
        <f>IF($H3172="SI", $O3172, _xludf.NA())</f>
        <v>43</v>
      </c>
      <c r="R3172" s="5" t="e">
        <f ca="1">IF($H3172="NO",$O3172, _xludf.NA())</f>
        <v>#NAME?</v>
      </c>
      <c r="S3172" s="5">
        <f>IF($H3172="SI",$N3172, _xludf.NA())</f>
        <v>458371</v>
      </c>
      <c r="T3172" s="5" t="e">
        <f ca="1">IF($H3172="NO",$N3172, _xludf.NA())</f>
        <v>#NAME?</v>
      </c>
    </row>
    <row r="3173" spans="1:20" x14ac:dyDescent="0.3">
      <c r="A3173">
        <v>3172</v>
      </c>
      <c r="B3173" t="s">
        <v>15</v>
      </c>
      <c r="C3173">
        <v>466740</v>
      </c>
      <c r="D3173" t="s">
        <v>10</v>
      </c>
      <c r="E3173" t="s">
        <v>11</v>
      </c>
      <c r="F3173" t="s">
        <v>12</v>
      </c>
      <c r="G3173" t="s">
        <v>13</v>
      </c>
      <c r="H3173" t="s">
        <v>12</v>
      </c>
      <c r="I3173">
        <v>30</v>
      </c>
      <c r="J3173">
        <f>(moras__2[[#This Row],[EDAD]]-AVERAGE(I:I))/ _xlfn.STDEV.P(I:I)</f>
        <v>-0.84037823662434652</v>
      </c>
      <c r="K3173" t="str">
        <f>IF(ABS(moras__2[[#This Row],[Z-Score de edad]])&gt;1.96, "Atípico","Normal")</f>
        <v>Normal</v>
      </c>
      <c r="L3173">
        <f>(moras__2[[#This Row],[SALARIO]]-AVERAGE(C:C)) / _xlfn.STDEV.P(C:C)</f>
        <v>-0.23528090897226789</v>
      </c>
      <c r="M3173" t="str">
        <f>IF(ABS(moras__2[[#This Row],[Z-Score de salario]])&gt;1.96, "Atípico", "Normal")</f>
        <v>Normal</v>
      </c>
      <c r="N3173" s="5">
        <f t="shared" si="147"/>
        <v>466740</v>
      </c>
      <c r="O3173" s="5">
        <f t="shared" si="148"/>
        <v>30</v>
      </c>
      <c r="P3173" s="5" t="str">
        <f t="shared" si="149"/>
        <v>ASALARIADO</v>
      </c>
      <c r="Q3173" s="5">
        <f>IF($H3173="SI", $O3173, _xludf.NA())</f>
        <v>30</v>
      </c>
      <c r="R3173" s="5" t="e">
        <f ca="1">IF($H3173="NO",$O3173, _xludf.NA())</f>
        <v>#NAME?</v>
      </c>
      <c r="S3173" s="5">
        <f>IF($H3173="SI",$N3173, _xludf.NA())</f>
        <v>466740</v>
      </c>
      <c r="T3173" s="5" t="e">
        <f ca="1">IF($H3173="NO",$N3173, _xludf.NA())</f>
        <v>#NAME?</v>
      </c>
    </row>
    <row r="3174" spans="1:20" x14ac:dyDescent="0.3">
      <c r="A3174">
        <v>3173</v>
      </c>
      <c r="B3174" t="s">
        <v>9</v>
      </c>
      <c r="C3174">
        <v>416721.88</v>
      </c>
      <c r="D3174" t="s">
        <v>10</v>
      </c>
      <c r="E3174" t="s">
        <v>16</v>
      </c>
      <c r="F3174" t="s">
        <v>12</v>
      </c>
      <c r="G3174" t="s">
        <v>13</v>
      </c>
      <c r="H3174" t="s">
        <v>13</v>
      </c>
      <c r="I3174">
        <v>29</v>
      </c>
      <c r="J3174">
        <f>(moras__2[[#This Row],[EDAD]]-AVERAGE(I:I))/ _xlfn.STDEV.P(I:I)</f>
        <v>-0.91096062953163204</v>
      </c>
      <c r="K3174" t="str">
        <f>IF(ABS(moras__2[[#This Row],[Z-Score de edad]])&gt;1.96, "Atípico","Normal")</f>
        <v>Normal</v>
      </c>
      <c r="L3174">
        <f>(moras__2[[#This Row],[SALARIO]]-AVERAGE(C:C)) / _xlfn.STDEV.P(C:C)</f>
        <v>-0.29696152107241619</v>
      </c>
      <c r="M3174" t="str">
        <f>IF(ABS(moras__2[[#This Row],[Z-Score de salario]])&gt;1.96, "Atípico", "Normal")</f>
        <v>Normal</v>
      </c>
      <c r="N3174" s="5">
        <f t="shared" si="147"/>
        <v>416721.88</v>
      </c>
      <c r="O3174" s="5">
        <f t="shared" si="148"/>
        <v>29</v>
      </c>
      <c r="P3174" s="5" t="str">
        <f t="shared" si="149"/>
        <v>ASALARIADO</v>
      </c>
      <c r="Q3174" s="5" t="e">
        <f ca="1">IF($H3174="SI", $O3174, _xludf.NA())</f>
        <v>#NAME?</v>
      </c>
      <c r="R3174" s="5">
        <f>IF($H3174="NO",$O3174, _xludf.NA())</f>
        <v>29</v>
      </c>
      <c r="S3174" s="5" t="e">
        <f ca="1">IF($H3174="SI",$N3174, _xludf.NA())</f>
        <v>#NAME?</v>
      </c>
      <c r="T3174" s="5">
        <f>IF($H3174="NO",$N3174, _xludf.NA())</f>
        <v>416721.88</v>
      </c>
    </row>
    <row r="3175" spans="1:20" x14ac:dyDescent="0.3">
      <c r="A3175">
        <v>3174</v>
      </c>
      <c r="B3175" t="s">
        <v>9</v>
      </c>
      <c r="C3175">
        <v>518642.73</v>
      </c>
      <c r="D3175" t="s">
        <v>10</v>
      </c>
      <c r="E3175" t="s">
        <v>16</v>
      </c>
      <c r="F3175" t="s">
        <v>12</v>
      </c>
      <c r="G3175" t="s">
        <v>12</v>
      </c>
      <c r="H3175" t="s">
        <v>13</v>
      </c>
      <c r="I3175">
        <v>40</v>
      </c>
      <c r="J3175">
        <f>(moras__2[[#This Row],[EDAD]]-AVERAGE(I:I))/ _xlfn.STDEV.P(I:I)</f>
        <v>-0.13455430755149136</v>
      </c>
      <c r="K3175" t="str">
        <f>IF(ABS(moras__2[[#This Row],[Z-Score de edad]])&gt;1.96, "Atípico","Normal")</f>
        <v>Normal</v>
      </c>
      <c r="L3175">
        <f>(moras__2[[#This Row],[SALARIO]]-AVERAGE(C:C)) / _xlfn.STDEV.P(C:C)</f>
        <v>-0.17127626113526942</v>
      </c>
      <c r="M3175" t="str">
        <f>IF(ABS(moras__2[[#This Row],[Z-Score de salario]])&gt;1.96, "Atípico", "Normal")</f>
        <v>Normal</v>
      </c>
      <c r="N3175" s="5">
        <f t="shared" si="147"/>
        <v>518642.73</v>
      </c>
      <c r="O3175" s="5">
        <f t="shared" si="148"/>
        <v>40</v>
      </c>
      <c r="P3175" s="5" t="str">
        <f t="shared" si="149"/>
        <v>ASALARIADO</v>
      </c>
      <c r="Q3175" s="5" t="e">
        <f ca="1">IF($H3175="SI", $O3175, _xludf.NA())</f>
        <v>#NAME?</v>
      </c>
      <c r="R3175" s="5">
        <f>IF($H3175="NO",$O3175, _xludf.NA())</f>
        <v>40</v>
      </c>
      <c r="S3175" s="5" t="e">
        <f ca="1">IF($H3175="SI",$N3175, _xludf.NA())</f>
        <v>#NAME?</v>
      </c>
      <c r="T3175" s="5">
        <f>IF($H3175="NO",$N3175, _xludf.NA())</f>
        <v>518642.73</v>
      </c>
    </row>
    <row r="3176" spans="1:20" x14ac:dyDescent="0.3">
      <c r="A3176">
        <v>3175</v>
      </c>
      <c r="B3176" t="s">
        <v>9</v>
      </c>
      <c r="C3176">
        <v>297046</v>
      </c>
      <c r="D3176" t="s">
        <v>18</v>
      </c>
      <c r="E3176" t="s">
        <v>16</v>
      </c>
      <c r="F3176" t="s">
        <v>12</v>
      </c>
      <c r="G3176" t="s">
        <v>12</v>
      </c>
      <c r="H3176" t="s">
        <v>12</v>
      </c>
      <c r="I3176">
        <v>36</v>
      </c>
      <c r="J3176">
        <f>(moras__2[[#This Row],[EDAD]]-AVERAGE(I:I))/ _xlfn.STDEV.P(I:I)</f>
        <v>-0.41688387918063341</v>
      </c>
      <c r="K3176" t="str">
        <f>IF(ABS(moras__2[[#This Row],[Z-Score de edad]])&gt;1.96, "Atípico","Normal")</f>
        <v>Normal</v>
      </c>
      <c r="L3176">
        <f>(moras__2[[#This Row],[SALARIO]]-AVERAGE(C:C)) / _xlfn.STDEV.P(C:C)</f>
        <v>-0.44454166866740574</v>
      </c>
      <c r="M3176" t="str">
        <f>IF(ABS(moras__2[[#This Row],[Z-Score de salario]])&gt;1.96, "Atípico", "Normal")</f>
        <v>Normal</v>
      </c>
      <c r="N3176" s="5">
        <f t="shared" si="147"/>
        <v>297046</v>
      </c>
      <c r="O3176" s="5">
        <f t="shared" si="148"/>
        <v>36</v>
      </c>
      <c r="P3176" s="5" t="str">
        <f t="shared" si="149"/>
        <v>TRABAJADOR INDEPENDIENTE</v>
      </c>
      <c r="Q3176" s="5">
        <f>IF($H3176="SI", $O3176, _xludf.NA())</f>
        <v>36</v>
      </c>
      <c r="R3176" s="5" t="e">
        <f ca="1">IF($H3176="NO",$O3176, _xludf.NA())</f>
        <v>#NAME?</v>
      </c>
      <c r="S3176" s="5">
        <f>IF($H3176="SI",$N3176, _xludf.NA())</f>
        <v>297046</v>
      </c>
      <c r="T3176" s="5" t="e">
        <f ca="1">IF($H3176="NO",$N3176, _xludf.NA())</f>
        <v>#NAME?</v>
      </c>
    </row>
    <row r="3177" spans="1:20" x14ac:dyDescent="0.3">
      <c r="A3177">
        <v>3176</v>
      </c>
      <c r="B3177" t="s">
        <v>9</v>
      </c>
      <c r="C3177">
        <v>326749</v>
      </c>
      <c r="D3177" t="s">
        <v>18</v>
      </c>
      <c r="E3177" t="s">
        <v>16</v>
      </c>
      <c r="F3177" t="s">
        <v>12</v>
      </c>
      <c r="G3177" t="s">
        <v>13</v>
      </c>
      <c r="H3177" t="s">
        <v>12</v>
      </c>
      <c r="I3177">
        <v>50</v>
      </c>
      <c r="J3177">
        <f>(moras__2[[#This Row],[EDAD]]-AVERAGE(I:I))/ _xlfn.STDEV.P(I:I)</f>
        <v>0.57126962152136374</v>
      </c>
      <c r="K3177" t="str">
        <f>IF(ABS(moras__2[[#This Row],[Z-Score de edad]])&gt;1.96, "Atípico","Normal")</f>
        <v>Normal</v>
      </c>
      <c r="L3177">
        <f>(moras__2[[#This Row],[SALARIO]]-AVERAGE(C:C)) / _xlfn.STDEV.P(C:C)</f>
        <v>-0.40791295848776077</v>
      </c>
      <c r="M3177" t="str">
        <f>IF(ABS(moras__2[[#This Row],[Z-Score de salario]])&gt;1.96, "Atípico", "Normal")</f>
        <v>Normal</v>
      </c>
      <c r="N3177" s="5">
        <f t="shared" si="147"/>
        <v>326749</v>
      </c>
      <c r="O3177" s="5">
        <f t="shared" si="148"/>
        <v>50</v>
      </c>
      <c r="P3177" s="5" t="str">
        <f t="shared" si="149"/>
        <v>TRABAJADOR INDEPENDIENTE</v>
      </c>
      <c r="Q3177" s="5">
        <f>IF($H3177="SI", $O3177, _xludf.NA())</f>
        <v>50</v>
      </c>
      <c r="R3177" s="5" t="e">
        <f ca="1">IF($H3177="NO",$O3177, _xludf.NA())</f>
        <v>#NAME?</v>
      </c>
      <c r="S3177" s="5">
        <f>IF($H3177="SI",$N3177, _xludf.NA())</f>
        <v>326749</v>
      </c>
      <c r="T3177" s="5" t="e">
        <f ca="1">IF($H3177="NO",$N3177, _xludf.NA())</f>
        <v>#NAME?</v>
      </c>
    </row>
    <row r="3178" spans="1:20" x14ac:dyDescent="0.3">
      <c r="A3178">
        <v>3177</v>
      </c>
      <c r="B3178" t="s">
        <v>15</v>
      </c>
      <c r="C3178">
        <v>703520.79</v>
      </c>
      <c r="D3178" t="s">
        <v>10</v>
      </c>
      <c r="E3178" t="s">
        <v>16</v>
      </c>
      <c r="F3178" t="s">
        <v>12</v>
      </c>
      <c r="G3178" t="s">
        <v>13</v>
      </c>
      <c r="H3178" t="s">
        <v>13</v>
      </c>
      <c r="I3178">
        <v>36</v>
      </c>
      <c r="J3178">
        <f>(moras__2[[#This Row],[EDAD]]-AVERAGE(I:I))/ _xlfn.STDEV.P(I:I)</f>
        <v>-0.41688387918063341</v>
      </c>
      <c r="K3178" t="str">
        <f>IF(ABS(moras__2[[#This Row],[Z-Score de edad]])&gt;1.96, "Atípico","Normal")</f>
        <v>Normal</v>
      </c>
      <c r="L3178">
        <f>(moras__2[[#This Row],[SALARIO]]-AVERAGE(C:C)) / _xlfn.STDEV.P(C:C)</f>
        <v>5.6708955116120105E-2</v>
      </c>
      <c r="M3178" t="str">
        <f>IF(ABS(moras__2[[#This Row],[Z-Score de salario]])&gt;1.96, "Atípico", "Normal")</f>
        <v>Normal</v>
      </c>
      <c r="N3178" s="5">
        <f t="shared" si="147"/>
        <v>703520.79</v>
      </c>
      <c r="O3178" s="5">
        <f t="shared" si="148"/>
        <v>36</v>
      </c>
      <c r="P3178" s="5" t="str">
        <f t="shared" si="149"/>
        <v>ASALARIADO</v>
      </c>
      <c r="Q3178" s="5" t="e">
        <f ca="1">IF($H3178="SI", $O3178, _xludf.NA())</f>
        <v>#NAME?</v>
      </c>
      <c r="R3178" s="5">
        <f>IF($H3178="NO",$O3178, _xludf.NA())</f>
        <v>36</v>
      </c>
      <c r="S3178" s="5" t="e">
        <f ca="1">IF($H3178="SI",$N3178, _xludf.NA())</f>
        <v>#NAME?</v>
      </c>
      <c r="T3178" s="5">
        <f>IF($H3178="NO",$N3178, _xludf.NA())</f>
        <v>703520.79</v>
      </c>
    </row>
    <row r="3179" spans="1:20" x14ac:dyDescent="0.3">
      <c r="A3179">
        <v>3178</v>
      </c>
      <c r="B3179" t="s">
        <v>9</v>
      </c>
      <c r="C3179">
        <v>360000</v>
      </c>
      <c r="D3179" t="s">
        <v>10</v>
      </c>
      <c r="E3179" t="s">
        <v>16</v>
      </c>
      <c r="F3179" t="s">
        <v>12</v>
      </c>
      <c r="G3179" t="s">
        <v>13</v>
      </c>
      <c r="H3179" t="s">
        <v>13</v>
      </c>
      <c r="I3179">
        <v>23</v>
      </c>
      <c r="J3179">
        <f>(moras__2[[#This Row],[EDAD]]-AVERAGE(I:I))/ _xlfn.STDEV.P(I:I)</f>
        <v>-1.334454986975345</v>
      </c>
      <c r="K3179" t="str">
        <f>IF(ABS(moras__2[[#This Row],[Z-Score de edad]])&gt;1.96, "Atípico","Normal")</f>
        <v>Normal</v>
      </c>
      <c r="L3179">
        <f>(moras__2[[#This Row],[SALARIO]]-AVERAGE(C:C)) / _xlfn.STDEV.P(C:C)</f>
        <v>-0.36690897767156788</v>
      </c>
      <c r="M3179" t="str">
        <f>IF(ABS(moras__2[[#This Row],[Z-Score de salario]])&gt;1.96, "Atípico", "Normal")</f>
        <v>Normal</v>
      </c>
      <c r="N3179" s="5">
        <f t="shared" si="147"/>
        <v>360000</v>
      </c>
      <c r="O3179" s="5">
        <f t="shared" si="148"/>
        <v>23</v>
      </c>
      <c r="P3179" s="5" t="str">
        <f t="shared" si="149"/>
        <v>ASALARIADO</v>
      </c>
      <c r="Q3179" s="5" t="e">
        <f ca="1">IF($H3179="SI", $O3179, _xludf.NA())</f>
        <v>#NAME?</v>
      </c>
      <c r="R3179" s="5">
        <f>IF($H3179="NO",$O3179, _xludf.NA())</f>
        <v>23</v>
      </c>
      <c r="S3179" s="5" t="e">
        <f ca="1">IF($H3179="SI",$N3179, _xludf.NA())</f>
        <v>#NAME?</v>
      </c>
      <c r="T3179" s="5">
        <f>IF($H3179="NO",$N3179, _xludf.NA())</f>
        <v>360000</v>
      </c>
    </row>
    <row r="3180" spans="1:20" x14ac:dyDescent="0.3">
      <c r="A3180">
        <v>3179</v>
      </c>
      <c r="B3180" t="s">
        <v>15</v>
      </c>
      <c r="C3180">
        <v>1251585</v>
      </c>
      <c r="D3180" t="s">
        <v>10</v>
      </c>
      <c r="E3180" t="s">
        <v>11</v>
      </c>
      <c r="F3180" t="s">
        <v>12</v>
      </c>
      <c r="G3180" t="s">
        <v>13</v>
      </c>
      <c r="H3180" t="s">
        <v>12</v>
      </c>
      <c r="I3180">
        <v>50</v>
      </c>
      <c r="J3180">
        <f>(moras__2[[#This Row],[EDAD]]-AVERAGE(I:I))/ _xlfn.STDEV.P(I:I)</f>
        <v>0.57126962152136374</v>
      </c>
      <c r="K3180" t="str">
        <f>IF(ABS(moras__2[[#This Row],[Z-Score de edad]])&gt;1.96, "Atípico","Normal")</f>
        <v>Normal</v>
      </c>
      <c r="L3180">
        <f>(moras__2[[#This Row],[SALARIO]]-AVERAGE(C:C)) / _xlfn.STDEV.P(C:C)</f>
        <v>0.73256274456250936</v>
      </c>
      <c r="M3180" t="str">
        <f>IF(ABS(moras__2[[#This Row],[Z-Score de salario]])&gt;1.96, "Atípico", "Normal")</f>
        <v>Normal</v>
      </c>
      <c r="N3180" s="5">
        <f t="shared" si="147"/>
        <v>1251585</v>
      </c>
      <c r="O3180" s="5">
        <f t="shared" si="148"/>
        <v>50</v>
      </c>
      <c r="P3180" s="5" t="str">
        <f t="shared" si="149"/>
        <v>ASALARIADO</v>
      </c>
      <c r="Q3180" s="5">
        <f>IF($H3180="SI", $O3180, _xludf.NA())</f>
        <v>50</v>
      </c>
      <c r="R3180" s="5" t="e">
        <f ca="1">IF($H3180="NO",$O3180, _xludf.NA())</f>
        <v>#NAME?</v>
      </c>
      <c r="S3180" s="5">
        <f>IF($H3180="SI",$N3180, _xludf.NA())</f>
        <v>1251585</v>
      </c>
      <c r="T3180" s="5" t="e">
        <f ca="1">IF($H3180="NO",$N3180, _xludf.NA())</f>
        <v>#NAME?</v>
      </c>
    </row>
    <row r="3181" spans="1:20" x14ac:dyDescent="0.3">
      <c r="A3181">
        <v>3180</v>
      </c>
      <c r="B3181" t="s">
        <v>15</v>
      </c>
      <c r="C3181">
        <v>278030</v>
      </c>
      <c r="D3181" t="s">
        <v>19</v>
      </c>
      <c r="E3181" t="s">
        <v>16</v>
      </c>
      <c r="F3181" t="s">
        <v>12</v>
      </c>
      <c r="G3181" t="s">
        <v>13</v>
      </c>
      <c r="H3181" t="s">
        <v>13</v>
      </c>
      <c r="I3181">
        <v>35</v>
      </c>
      <c r="J3181">
        <f>(moras__2[[#This Row],[EDAD]]-AVERAGE(I:I))/ _xlfn.STDEV.P(I:I)</f>
        <v>-0.48746627208791893</v>
      </c>
      <c r="K3181" t="str">
        <f>IF(ABS(moras__2[[#This Row],[Z-Score de edad]])&gt;1.96, "Atípico","Normal")</f>
        <v>Normal</v>
      </c>
      <c r="L3181">
        <f>(moras__2[[#This Row],[SALARIO]]-AVERAGE(C:C)) / _xlfn.STDEV.P(C:C)</f>
        <v>-0.46799154082766331</v>
      </c>
      <c r="M3181" t="str">
        <f>IF(ABS(moras__2[[#This Row],[Z-Score de salario]])&gt;1.96, "Atípico", "Normal")</f>
        <v>Normal</v>
      </c>
      <c r="N3181" s="5">
        <f t="shared" si="147"/>
        <v>278030</v>
      </c>
      <c r="O3181" s="5">
        <f t="shared" si="148"/>
        <v>35</v>
      </c>
      <c r="P3181" s="5" t="str">
        <f t="shared" si="149"/>
        <v>CONVENIOS ESPECIALES DE TRABAJADORES INDEPENDIENTES</v>
      </c>
      <c r="Q3181" s="5" t="e">
        <f ca="1">IF($H3181="SI", $O3181, _xludf.NA())</f>
        <v>#NAME?</v>
      </c>
      <c r="R3181" s="5">
        <f>IF($H3181="NO",$O3181, _xludf.NA())</f>
        <v>35</v>
      </c>
      <c r="S3181" s="5" t="e">
        <f ca="1">IF($H3181="SI",$N3181, _xludf.NA())</f>
        <v>#NAME?</v>
      </c>
      <c r="T3181" s="5">
        <f>IF($H3181="NO",$N3181, _xludf.NA())</f>
        <v>278030</v>
      </c>
    </row>
    <row r="3182" spans="1:20" x14ac:dyDescent="0.3">
      <c r="A3182">
        <v>3181</v>
      </c>
      <c r="B3182" t="s">
        <v>15</v>
      </c>
      <c r="C3182">
        <v>473621</v>
      </c>
      <c r="D3182" t="s">
        <v>10</v>
      </c>
      <c r="E3182" t="s">
        <v>11</v>
      </c>
      <c r="F3182" t="s">
        <v>12</v>
      </c>
      <c r="G3182" t="s">
        <v>13</v>
      </c>
      <c r="H3182" t="s">
        <v>12</v>
      </c>
      <c r="I3182">
        <v>48</v>
      </c>
      <c r="J3182">
        <f>(moras__2[[#This Row],[EDAD]]-AVERAGE(I:I))/ _xlfn.STDEV.P(I:I)</f>
        <v>0.43010483570679275</v>
      </c>
      <c r="K3182" t="str">
        <f>IF(ABS(moras__2[[#This Row],[Z-Score de edad]])&gt;1.96, "Atípico","Normal")</f>
        <v>Normal</v>
      </c>
      <c r="L3182">
        <f>(moras__2[[#This Row],[SALARIO]]-AVERAGE(C:C)) / _xlfn.STDEV.P(C:C)</f>
        <v>-0.226795498247892</v>
      </c>
      <c r="M3182" t="str">
        <f>IF(ABS(moras__2[[#This Row],[Z-Score de salario]])&gt;1.96, "Atípico", "Normal")</f>
        <v>Normal</v>
      </c>
      <c r="N3182" s="5">
        <f t="shared" si="147"/>
        <v>473621</v>
      </c>
      <c r="O3182" s="5">
        <f t="shared" si="148"/>
        <v>48</v>
      </c>
      <c r="P3182" s="5" t="str">
        <f t="shared" si="149"/>
        <v>ASALARIADO</v>
      </c>
      <c r="Q3182" s="5">
        <f>IF($H3182="SI", $O3182, _xludf.NA())</f>
        <v>48</v>
      </c>
      <c r="R3182" s="5" t="e">
        <f ca="1">IF($H3182="NO",$O3182, _xludf.NA())</f>
        <v>#NAME?</v>
      </c>
      <c r="S3182" s="5">
        <f>IF($H3182="SI",$N3182, _xludf.NA())</f>
        <v>473621</v>
      </c>
      <c r="T3182" s="5" t="e">
        <f ca="1">IF($H3182="NO",$N3182, _xludf.NA())</f>
        <v>#NAME?</v>
      </c>
    </row>
    <row r="3183" spans="1:20" x14ac:dyDescent="0.3">
      <c r="A3183">
        <v>3182</v>
      </c>
      <c r="B3183" t="s">
        <v>9</v>
      </c>
      <c r="C3183">
        <v>559000</v>
      </c>
      <c r="D3183" t="s">
        <v>10</v>
      </c>
      <c r="E3183" t="s">
        <v>16</v>
      </c>
      <c r="F3183" t="s">
        <v>12</v>
      </c>
      <c r="G3183" t="s">
        <v>13</v>
      </c>
      <c r="H3183" t="s">
        <v>13</v>
      </c>
      <c r="I3183">
        <v>33</v>
      </c>
      <c r="J3183">
        <f>(moras__2[[#This Row],[EDAD]]-AVERAGE(I:I))/ _xlfn.STDEV.P(I:I)</f>
        <v>-0.62863105790248996</v>
      </c>
      <c r="K3183" t="str">
        <f>IF(ABS(moras__2[[#This Row],[Z-Score de edad]])&gt;1.96, "Atípico","Normal")</f>
        <v>Normal</v>
      </c>
      <c r="L3183">
        <f>(moras__2[[#This Row],[SALARIO]]-AVERAGE(C:C)) / _xlfn.STDEV.P(C:C)</f>
        <v>-0.12150907443790945</v>
      </c>
      <c r="M3183" t="str">
        <f>IF(ABS(moras__2[[#This Row],[Z-Score de salario]])&gt;1.96, "Atípico", "Normal")</f>
        <v>Normal</v>
      </c>
      <c r="N3183" s="5">
        <f t="shared" si="147"/>
        <v>559000</v>
      </c>
      <c r="O3183" s="5">
        <f t="shared" si="148"/>
        <v>33</v>
      </c>
      <c r="P3183" s="5" t="str">
        <f t="shared" si="149"/>
        <v>ASALARIADO</v>
      </c>
      <c r="Q3183" s="5" t="e">
        <f ca="1">IF($H3183="SI", $O3183, _xludf.NA())</f>
        <v>#NAME?</v>
      </c>
      <c r="R3183" s="5">
        <f>IF($H3183="NO",$O3183, _xludf.NA())</f>
        <v>33</v>
      </c>
      <c r="S3183" s="5" t="e">
        <f ca="1">IF($H3183="SI",$N3183, _xludf.NA())</f>
        <v>#NAME?</v>
      </c>
      <c r="T3183" s="5">
        <f>IF($H3183="NO",$N3183, _xludf.NA())</f>
        <v>559000</v>
      </c>
    </row>
    <row r="3184" spans="1:20" x14ac:dyDescent="0.3">
      <c r="A3184">
        <v>3183</v>
      </c>
      <c r="B3184" t="s">
        <v>9</v>
      </c>
      <c r="C3184">
        <v>484144</v>
      </c>
      <c r="D3184" t="s">
        <v>10</v>
      </c>
      <c r="E3184" t="s">
        <v>16</v>
      </c>
      <c r="F3184" t="s">
        <v>12</v>
      </c>
      <c r="G3184" t="s">
        <v>13</v>
      </c>
      <c r="H3184" t="s">
        <v>13</v>
      </c>
      <c r="I3184">
        <v>46</v>
      </c>
      <c r="J3184">
        <f>(moras__2[[#This Row],[EDAD]]-AVERAGE(I:I))/ _xlfn.STDEV.P(I:I)</f>
        <v>0.28894004989222172</v>
      </c>
      <c r="K3184" t="str">
        <f>IF(ABS(moras__2[[#This Row],[Z-Score de edad]])&gt;1.96, "Atípico","Normal")</f>
        <v>Normal</v>
      </c>
      <c r="L3184">
        <f>(moras__2[[#This Row],[SALARIO]]-AVERAGE(C:C)) / _xlfn.STDEV.P(C:C)</f>
        <v>-0.21381889934473727</v>
      </c>
      <c r="M3184" t="str">
        <f>IF(ABS(moras__2[[#This Row],[Z-Score de salario]])&gt;1.96, "Atípico", "Normal")</f>
        <v>Normal</v>
      </c>
      <c r="N3184" s="5">
        <f t="shared" si="147"/>
        <v>484144</v>
      </c>
      <c r="O3184" s="5">
        <f t="shared" si="148"/>
        <v>46</v>
      </c>
      <c r="P3184" s="5" t="str">
        <f t="shared" si="149"/>
        <v>ASALARIADO</v>
      </c>
      <c r="Q3184" s="5" t="e">
        <f ca="1">IF($H3184="SI", $O3184, _xludf.NA())</f>
        <v>#NAME?</v>
      </c>
      <c r="R3184" s="5">
        <f>IF($H3184="NO",$O3184, _xludf.NA())</f>
        <v>46</v>
      </c>
      <c r="S3184" s="5" t="e">
        <f ca="1">IF($H3184="SI",$N3184, _xludf.NA())</f>
        <v>#NAME?</v>
      </c>
      <c r="T3184" s="5">
        <f>IF($H3184="NO",$N3184, _xludf.NA())</f>
        <v>484144</v>
      </c>
    </row>
    <row r="3185" spans="1:20" x14ac:dyDescent="0.3">
      <c r="A3185">
        <v>3184</v>
      </c>
      <c r="B3185" t="s">
        <v>15</v>
      </c>
      <c r="C3185">
        <v>278030</v>
      </c>
      <c r="D3185" t="s">
        <v>17</v>
      </c>
      <c r="E3185" t="s">
        <v>16</v>
      </c>
      <c r="F3185" t="s">
        <v>12</v>
      </c>
      <c r="G3185" t="s">
        <v>13</v>
      </c>
      <c r="H3185" t="s">
        <v>13</v>
      </c>
      <c r="I3185">
        <v>26</v>
      </c>
      <c r="J3185">
        <f>(moras__2[[#This Row],[EDAD]]-AVERAGE(I:I))/ _xlfn.STDEV.P(I:I)</f>
        <v>-1.1227078082534885</v>
      </c>
      <c r="K3185" t="str">
        <f>IF(ABS(moras__2[[#This Row],[Z-Score de edad]])&gt;1.96, "Atípico","Normal")</f>
        <v>Normal</v>
      </c>
      <c r="L3185">
        <f>(moras__2[[#This Row],[SALARIO]]-AVERAGE(C:C)) / _xlfn.STDEV.P(C:C)</f>
        <v>-0.46799154082766331</v>
      </c>
      <c r="M3185" t="str">
        <f>IF(ABS(moras__2[[#This Row],[Z-Score de salario]])&gt;1.96, "Atípico", "Normal")</f>
        <v>Normal</v>
      </c>
      <c r="N3185" s="5">
        <f t="shared" si="147"/>
        <v>278030</v>
      </c>
      <c r="O3185" s="5">
        <f t="shared" si="148"/>
        <v>26</v>
      </c>
      <c r="P3185" s="5" t="str">
        <f t="shared" si="149"/>
        <v>ASEGURADO VOLUNTARIO</v>
      </c>
      <c r="Q3185" s="5" t="e">
        <f ca="1">IF($H3185="SI", $O3185, _xludf.NA())</f>
        <v>#NAME?</v>
      </c>
      <c r="R3185" s="5">
        <f>IF($H3185="NO",$O3185, _xludf.NA())</f>
        <v>26</v>
      </c>
      <c r="S3185" s="5" t="e">
        <f ca="1">IF($H3185="SI",$N3185, _xludf.NA())</f>
        <v>#NAME?</v>
      </c>
      <c r="T3185" s="5">
        <f>IF($H3185="NO",$N3185, _xludf.NA())</f>
        <v>278030</v>
      </c>
    </row>
    <row r="3186" spans="1:20" x14ac:dyDescent="0.3">
      <c r="A3186">
        <v>3185</v>
      </c>
      <c r="B3186" t="s">
        <v>9</v>
      </c>
      <c r="C3186">
        <v>1000000</v>
      </c>
      <c r="D3186" t="s">
        <v>10</v>
      </c>
      <c r="E3186" t="s">
        <v>16</v>
      </c>
      <c r="F3186" t="s">
        <v>12</v>
      </c>
      <c r="G3186" t="s">
        <v>13</v>
      </c>
      <c r="H3186" t="s">
        <v>13</v>
      </c>
      <c r="I3186">
        <v>24</v>
      </c>
      <c r="J3186">
        <f>(moras__2[[#This Row],[EDAD]]-AVERAGE(I:I))/ _xlfn.STDEV.P(I:I)</f>
        <v>-1.2638725940680595</v>
      </c>
      <c r="K3186" t="str">
        <f>IF(ABS(moras__2[[#This Row],[Z-Score de edad]])&gt;1.96, "Atípico","Normal")</f>
        <v>Normal</v>
      </c>
      <c r="L3186">
        <f>(moras__2[[#This Row],[SALARIO]]-AVERAGE(C:C)) / _xlfn.STDEV.P(C:C)</f>
        <v>0.42231684177336382</v>
      </c>
      <c r="M3186" t="str">
        <f>IF(ABS(moras__2[[#This Row],[Z-Score de salario]])&gt;1.96, "Atípico", "Normal")</f>
        <v>Normal</v>
      </c>
      <c r="N3186" s="5">
        <f t="shared" si="147"/>
        <v>1000000</v>
      </c>
      <c r="O3186" s="5">
        <f t="shared" si="148"/>
        <v>24</v>
      </c>
      <c r="P3186" s="5" t="str">
        <f t="shared" si="149"/>
        <v>ASALARIADO</v>
      </c>
      <c r="Q3186" s="5" t="e">
        <f ca="1">IF($H3186="SI", $O3186, _xludf.NA())</f>
        <v>#NAME?</v>
      </c>
      <c r="R3186" s="5">
        <f>IF($H3186="NO",$O3186, _xludf.NA())</f>
        <v>24</v>
      </c>
      <c r="S3186" s="5" t="e">
        <f ca="1">IF($H3186="SI",$N3186, _xludf.NA())</f>
        <v>#NAME?</v>
      </c>
      <c r="T3186" s="5">
        <f>IF($H3186="NO",$N3186, _xludf.NA())</f>
        <v>1000000</v>
      </c>
    </row>
    <row r="3187" spans="1:20" x14ac:dyDescent="0.3">
      <c r="A3187">
        <v>3186</v>
      </c>
      <c r="B3187" t="s">
        <v>9</v>
      </c>
      <c r="C3187">
        <v>532896.9</v>
      </c>
      <c r="D3187" t="s">
        <v>10</v>
      </c>
      <c r="E3187" t="s">
        <v>11</v>
      </c>
      <c r="F3187" t="s">
        <v>12</v>
      </c>
      <c r="G3187" t="s">
        <v>13</v>
      </c>
      <c r="H3187" t="s">
        <v>13</v>
      </c>
      <c r="I3187">
        <v>35</v>
      </c>
      <c r="J3187">
        <f>(moras__2[[#This Row],[EDAD]]-AVERAGE(I:I))/ _xlfn.STDEV.P(I:I)</f>
        <v>-0.48746627208791893</v>
      </c>
      <c r="K3187" t="str">
        <f>IF(ABS(moras__2[[#This Row],[Z-Score de edad]])&gt;1.96, "Atípico","Normal")</f>
        <v>Normal</v>
      </c>
      <c r="L3187">
        <f>(moras__2[[#This Row],[SALARIO]]-AVERAGE(C:C)) / _xlfn.STDEV.P(C:C)</f>
        <v>-0.15369851269971099</v>
      </c>
      <c r="M3187" t="str">
        <f>IF(ABS(moras__2[[#This Row],[Z-Score de salario]])&gt;1.96, "Atípico", "Normal")</f>
        <v>Normal</v>
      </c>
      <c r="N3187" s="5">
        <f t="shared" si="147"/>
        <v>532896.9</v>
      </c>
      <c r="O3187" s="5">
        <f t="shared" si="148"/>
        <v>35</v>
      </c>
      <c r="P3187" s="5" t="str">
        <f t="shared" si="149"/>
        <v>ASALARIADO</v>
      </c>
      <c r="Q3187" s="5" t="e">
        <f ca="1">IF($H3187="SI", $O3187, _xludf.NA())</f>
        <v>#NAME?</v>
      </c>
      <c r="R3187" s="5">
        <f>IF($H3187="NO",$O3187, _xludf.NA())</f>
        <v>35</v>
      </c>
      <c r="S3187" s="5" t="e">
        <f ca="1">IF($H3187="SI",$N3187, _xludf.NA())</f>
        <v>#NAME?</v>
      </c>
      <c r="T3187" s="5">
        <f>IF($H3187="NO",$N3187, _xludf.NA())</f>
        <v>532896.9</v>
      </c>
    </row>
    <row r="3188" spans="1:20" x14ac:dyDescent="0.3">
      <c r="A3188">
        <v>3187</v>
      </c>
      <c r="B3188" t="s">
        <v>9</v>
      </c>
      <c r="C3188">
        <v>914404.3</v>
      </c>
      <c r="D3188" t="s">
        <v>10</v>
      </c>
      <c r="E3188" t="s">
        <v>16</v>
      </c>
      <c r="F3188" t="s">
        <v>12</v>
      </c>
      <c r="G3188" t="s">
        <v>13</v>
      </c>
      <c r="H3188" t="s">
        <v>13</v>
      </c>
      <c r="I3188">
        <v>29</v>
      </c>
      <c r="J3188">
        <f>(moras__2[[#This Row],[EDAD]]-AVERAGE(I:I))/ _xlfn.STDEV.P(I:I)</f>
        <v>-0.91096062953163204</v>
      </c>
      <c r="K3188" t="str">
        <f>IF(ABS(moras__2[[#This Row],[Z-Score de edad]])&gt;1.96, "Atípico","Normal")</f>
        <v>Normal</v>
      </c>
      <c r="L3188">
        <f>(moras__2[[#This Row],[SALARIO]]-AVERAGE(C:C)) / _xlfn.STDEV.P(C:C)</f>
        <v>0.31676319103357864</v>
      </c>
      <c r="M3188" t="str">
        <f>IF(ABS(moras__2[[#This Row],[Z-Score de salario]])&gt;1.96, "Atípico", "Normal")</f>
        <v>Normal</v>
      </c>
      <c r="N3188" s="5">
        <f t="shared" si="147"/>
        <v>914404.3</v>
      </c>
      <c r="O3188" s="5">
        <f t="shared" si="148"/>
        <v>29</v>
      </c>
      <c r="P3188" s="5" t="str">
        <f t="shared" si="149"/>
        <v>ASALARIADO</v>
      </c>
      <c r="Q3188" s="5" t="e">
        <f ca="1">IF($H3188="SI", $O3188, _xludf.NA())</f>
        <v>#NAME?</v>
      </c>
      <c r="R3188" s="5">
        <f>IF($H3188="NO",$O3188, _xludf.NA())</f>
        <v>29</v>
      </c>
      <c r="S3188" s="5" t="e">
        <f ca="1">IF($H3188="SI",$N3188, _xludf.NA())</f>
        <v>#NAME?</v>
      </c>
      <c r="T3188" s="5">
        <f>IF($H3188="NO",$N3188, _xludf.NA())</f>
        <v>914404.3</v>
      </c>
    </row>
    <row r="3189" spans="1:20" x14ac:dyDescent="0.3">
      <c r="A3189">
        <v>3188</v>
      </c>
      <c r="B3189" t="s">
        <v>9</v>
      </c>
      <c r="C3189">
        <v>680960</v>
      </c>
      <c r="D3189" t="s">
        <v>10</v>
      </c>
      <c r="E3189" t="s">
        <v>11</v>
      </c>
      <c r="F3189" t="s">
        <v>12</v>
      </c>
      <c r="G3189" t="s">
        <v>13</v>
      </c>
      <c r="H3189" t="s">
        <v>13</v>
      </c>
      <c r="I3189">
        <v>32</v>
      </c>
      <c r="J3189">
        <f>(moras__2[[#This Row],[EDAD]]-AVERAGE(I:I))/ _xlfn.STDEV.P(I:I)</f>
        <v>-0.69921345080977548</v>
      </c>
      <c r="K3189" t="str">
        <f>IF(ABS(moras__2[[#This Row],[Z-Score de edad]])&gt;1.96, "Atípico","Normal")</f>
        <v>Normal</v>
      </c>
      <c r="L3189">
        <f>(moras__2[[#This Row],[SALARIO]]-AVERAGE(C:C)) / _xlfn.STDEV.P(C:C)</f>
        <v>2.8887770780065342E-2</v>
      </c>
      <c r="M3189" t="str">
        <f>IF(ABS(moras__2[[#This Row],[Z-Score de salario]])&gt;1.96, "Atípico", "Normal")</f>
        <v>Normal</v>
      </c>
      <c r="N3189" s="5">
        <f t="shared" si="147"/>
        <v>680960</v>
      </c>
      <c r="O3189" s="5">
        <f t="shared" si="148"/>
        <v>32</v>
      </c>
      <c r="P3189" s="5" t="str">
        <f t="shared" si="149"/>
        <v>ASALARIADO</v>
      </c>
      <c r="Q3189" s="5" t="e">
        <f ca="1">IF($H3189="SI", $O3189, _xludf.NA())</f>
        <v>#NAME?</v>
      </c>
      <c r="R3189" s="5">
        <f>IF($H3189="NO",$O3189, _xludf.NA())</f>
        <v>32</v>
      </c>
      <c r="S3189" s="5" t="e">
        <f ca="1">IF($H3189="SI",$N3189, _xludf.NA())</f>
        <v>#NAME?</v>
      </c>
      <c r="T3189" s="5">
        <f>IF($H3189="NO",$N3189, _xludf.NA())</f>
        <v>680960</v>
      </c>
    </row>
    <row r="3190" spans="1:20" x14ac:dyDescent="0.3">
      <c r="A3190">
        <v>3189</v>
      </c>
      <c r="B3190" t="s">
        <v>9</v>
      </c>
      <c r="C3190">
        <v>409256.03</v>
      </c>
      <c r="D3190" t="s">
        <v>10</v>
      </c>
      <c r="E3190" t="s">
        <v>16</v>
      </c>
      <c r="F3190" t="s">
        <v>12</v>
      </c>
      <c r="G3190" t="s">
        <v>13</v>
      </c>
      <c r="H3190" t="s">
        <v>13</v>
      </c>
      <c r="I3190">
        <v>34</v>
      </c>
      <c r="J3190">
        <f>(moras__2[[#This Row],[EDAD]]-AVERAGE(I:I))/ _xlfn.STDEV.P(I:I)</f>
        <v>-0.55804866499520445</v>
      </c>
      <c r="K3190" t="str">
        <f>IF(ABS(moras__2[[#This Row],[Z-Score de edad]])&gt;1.96, "Atípico","Normal")</f>
        <v>Normal</v>
      </c>
      <c r="L3190">
        <f>(moras__2[[#This Row],[SALARIO]]-AVERAGE(C:C)) / _xlfn.STDEV.P(C:C)</f>
        <v>-0.30616814854757701</v>
      </c>
      <c r="M3190" t="str">
        <f>IF(ABS(moras__2[[#This Row],[Z-Score de salario]])&gt;1.96, "Atípico", "Normal")</f>
        <v>Normal</v>
      </c>
      <c r="N3190" s="5">
        <f t="shared" si="147"/>
        <v>409256.03</v>
      </c>
      <c r="O3190" s="5">
        <f t="shared" si="148"/>
        <v>34</v>
      </c>
      <c r="P3190" s="5" t="str">
        <f t="shared" si="149"/>
        <v>ASALARIADO</v>
      </c>
      <c r="Q3190" s="5" t="e">
        <f ca="1">IF($H3190="SI", $O3190, _xludf.NA())</f>
        <v>#NAME?</v>
      </c>
      <c r="R3190" s="5">
        <f>IF($H3190="NO",$O3190, _xludf.NA())</f>
        <v>34</v>
      </c>
      <c r="S3190" s="5" t="e">
        <f ca="1">IF($H3190="SI",$N3190, _xludf.NA())</f>
        <v>#NAME?</v>
      </c>
      <c r="T3190" s="5">
        <f>IF($H3190="NO",$N3190, _xludf.NA())</f>
        <v>409256.03</v>
      </c>
    </row>
    <row r="3191" spans="1:20" x14ac:dyDescent="0.3">
      <c r="A3191">
        <v>3190</v>
      </c>
      <c r="B3191" t="s">
        <v>15</v>
      </c>
      <c r="C3191">
        <v>297045</v>
      </c>
      <c r="D3191" t="s">
        <v>18</v>
      </c>
      <c r="E3191" t="s">
        <v>16</v>
      </c>
      <c r="F3191" t="s">
        <v>12</v>
      </c>
      <c r="G3191" t="s">
        <v>13</v>
      </c>
      <c r="H3191" t="s">
        <v>13</v>
      </c>
      <c r="I3191">
        <v>39</v>
      </c>
      <c r="J3191">
        <f>(moras__2[[#This Row],[EDAD]]-AVERAGE(I:I))/ _xlfn.STDEV.P(I:I)</f>
        <v>-0.20513670045877688</v>
      </c>
      <c r="K3191" t="str">
        <f>IF(ABS(moras__2[[#This Row],[Z-Score de edad]])&gt;1.96, "Atípico","Normal")</f>
        <v>Normal</v>
      </c>
      <c r="L3191">
        <f>(moras__2[[#This Row],[SALARIO]]-AVERAGE(C:C)) / _xlfn.STDEV.P(C:C)</f>
        <v>-0.44454290183274864</v>
      </c>
      <c r="M3191" t="str">
        <f>IF(ABS(moras__2[[#This Row],[Z-Score de salario]])&gt;1.96, "Atípico", "Normal")</f>
        <v>Normal</v>
      </c>
      <c r="N3191" s="5">
        <f t="shared" si="147"/>
        <v>297045</v>
      </c>
      <c r="O3191" s="5">
        <f t="shared" si="148"/>
        <v>39</v>
      </c>
      <c r="P3191" s="5" t="str">
        <f t="shared" si="149"/>
        <v>TRABAJADOR INDEPENDIENTE</v>
      </c>
      <c r="Q3191" s="5" t="e">
        <f ca="1">IF($H3191="SI", $O3191, _xludf.NA())</f>
        <v>#NAME?</v>
      </c>
      <c r="R3191" s="5">
        <f>IF($H3191="NO",$O3191, _xludf.NA())</f>
        <v>39</v>
      </c>
      <c r="S3191" s="5" t="e">
        <f ca="1">IF($H3191="SI",$N3191, _xludf.NA())</f>
        <v>#NAME?</v>
      </c>
      <c r="T3191" s="5">
        <f>IF($H3191="NO",$N3191, _xludf.NA())</f>
        <v>297045</v>
      </c>
    </row>
    <row r="3192" spans="1:20" x14ac:dyDescent="0.3">
      <c r="A3192">
        <v>3191</v>
      </c>
      <c r="B3192" t="s">
        <v>9</v>
      </c>
      <c r="C3192">
        <v>278030</v>
      </c>
      <c r="D3192" t="s">
        <v>19</v>
      </c>
      <c r="E3192" t="s">
        <v>16</v>
      </c>
      <c r="F3192" t="s">
        <v>12</v>
      </c>
      <c r="G3192" t="s">
        <v>13</v>
      </c>
      <c r="H3192" t="s">
        <v>13</v>
      </c>
      <c r="I3192">
        <v>45</v>
      </c>
      <c r="J3192">
        <f>(moras__2[[#This Row],[EDAD]]-AVERAGE(I:I))/ _xlfn.STDEV.P(I:I)</f>
        <v>0.2183576569849362</v>
      </c>
      <c r="K3192" t="str">
        <f>IF(ABS(moras__2[[#This Row],[Z-Score de edad]])&gt;1.96, "Atípico","Normal")</f>
        <v>Normal</v>
      </c>
      <c r="L3192">
        <f>(moras__2[[#This Row],[SALARIO]]-AVERAGE(C:C)) / _xlfn.STDEV.P(C:C)</f>
        <v>-0.46799154082766331</v>
      </c>
      <c r="M3192" t="str">
        <f>IF(ABS(moras__2[[#This Row],[Z-Score de salario]])&gt;1.96, "Atípico", "Normal")</f>
        <v>Normal</v>
      </c>
      <c r="N3192" s="5">
        <f t="shared" si="147"/>
        <v>278030</v>
      </c>
      <c r="O3192" s="5">
        <f t="shared" si="148"/>
        <v>45</v>
      </c>
      <c r="P3192" s="5" t="str">
        <f t="shared" si="149"/>
        <v>CONVENIOS ESPECIALES DE TRABAJADORES INDEPENDIENTES</v>
      </c>
      <c r="Q3192" s="5" t="e">
        <f ca="1">IF($H3192="SI", $O3192, _xludf.NA())</f>
        <v>#NAME?</v>
      </c>
      <c r="R3192" s="5">
        <f>IF($H3192="NO",$O3192, _xludf.NA())</f>
        <v>45</v>
      </c>
      <c r="S3192" s="5" t="e">
        <f ca="1">IF($H3192="SI",$N3192, _xludf.NA())</f>
        <v>#NAME?</v>
      </c>
      <c r="T3192" s="5">
        <f>IF($H3192="NO",$N3192, _xludf.NA())</f>
        <v>278030</v>
      </c>
    </row>
    <row r="3193" spans="1:20" x14ac:dyDescent="0.3">
      <c r="A3193">
        <v>3192</v>
      </c>
      <c r="B3193" t="s">
        <v>9</v>
      </c>
      <c r="C3193">
        <v>762359.6</v>
      </c>
      <c r="D3193" t="s">
        <v>10</v>
      </c>
      <c r="E3193" t="s">
        <v>16</v>
      </c>
      <c r="F3193" t="s">
        <v>12</v>
      </c>
      <c r="G3193" t="s">
        <v>13</v>
      </c>
      <c r="H3193" t="s">
        <v>13</v>
      </c>
      <c r="I3193">
        <v>34</v>
      </c>
      <c r="J3193">
        <f>(moras__2[[#This Row],[EDAD]]-AVERAGE(I:I))/ _xlfn.STDEV.P(I:I)</f>
        <v>-0.55804866499520445</v>
      </c>
      <c r="K3193" t="str">
        <f>IF(ABS(moras__2[[#This Row],[Z-Score de edad]])&gt;1.96, "Atípico","Normal")</f>
        <v>Normal</v>
      </c>
      <c r="L3193">
        <f>(moras__2[[#This Row],[SALARIO]]-AVERAGE(C:C)) / _xlfn.STDEV.P(C:C)</f>
        <v>0.1292669364245804</v>
      </c>
      <c r="M3193" t="str">
        <f>IF(ABS(moras__2[[#This Row],[Z-Score de salario]])&gt;1.96, "Atípico", "Normal")</f>
        <v>Normal</v>
      </c>
      <c r="N3193" s="5">
        <f t="shared" si="147"/>
        <v>762359.6</v>
      </c>
      <c r="O3193" s="5">
        <f t="shared" si="148"/>
        <v>34</v>
      </c>
      <c r="P3193" s="5" t="str">
        <f t="shared" si="149"/>
        <v>ASALARIADO</v>
      </c>
      <c r="Q3193" s="5" t="e">
        <f ca="1">IF($H3193="SI", $O3193, _xludf.NA())</f>
        <v>#NAME?</v>
      </c>
      <c r="R3193" s="5">
        <f>IF($H3193="NO",$O3193, _xludf.NA())</f>
        <v>34</v>
      </c>
      <c r="S3193" s="5" t="e">
        <f ca="1">IF($H3193="SI",$N3193, _xludf.NA())</f>
        <v>#NAME?</v>
      </c>
      <c r="T3193" s="5">
        <f>IF($H3193="NO",$N3193, _xludf.NA())</f>
        <v>762359.6</v>
      </c>
    </row>
    <row r="3194" spans="1:20" x14ac:dyDescent="0.3">
      <c r="A3194">
        <v>3193</v>
      </c>
      <c r="B3194" t="s">
        <v>15</v>
      </c>
      <c r="C3194">
        <v>639148</v>
      </c>
      <c r="D3194" t="s">
        <v>18</v>
      </c>
      <c r="E3194" t="s">
        <v>16</v>
      </c>
      <c r="F3194" t="s">
        <v>12</v>
      </c>
      <c r="G3194" t="s">
        <v>13</v>
      </c>
      <c r="H3194" t="s">
        <v>12</v>
      </c>
      <c r="I3194">
        <v>74</v>
      </c>
      <c r="J3194">
        <f>(moras__2[[#This Row],[EDAD]]-AVERAGE(I:I))/ _xlfn.STDEV.P(I:I)</f>
        <v>2.2652470512962162</v>
      </c>
      <c r="K3194" t="str">
        <f>IF(ABS(moras__2[[#This Row],[Z-Score de edad]])&gt;1.96, "Atípico","Normal")</f>
        <v>Atípico</v>
      </c>
      <c r="L3194">
        <f>(moras__2[[#This Row],[SALARIO]]-AVERAGE(C:C)) / _xlfn.STDEV.P(C:C)</f>
        <v>-2.2673338536546354E-2</v>
      </c>
      <c r="M3194" t="str">
        <f>IF(ABS(moras__2[[#This Row],[Z-Score de salario]])&gt;1.96, "Atípico", "Normal")</f>
        <v>Normal</v>
      </c>
      <c r="N3194" s="5">
        <f t="shared" si="147"/>
        <v>639148</v>
      </c>
      <c r="O3194" s="5">
        <f t="shared" si="148"/>
        <v>74</v>
      </c>
      <c r="P3194" s="5" t="str">
        <f t="shared" si="149"/>
        <v>TRABAJADOR INDEPENDIENTE</v>
      </c>
      <c r="Q3194" s="5">
        <f>IF($H3194="SI", $O3194, _xludf.NA())</f>
        <v>74</v>
      </c>
      <c r="R3194" s="5" t="e">
        <f ca="1">IF($H3194="NO",$O3194, _xludf.NA())</f>
        <v>#NAME?</v>
      </c>
      <c r="S3194" s="5">
        <f>IF($H3194="SI",$N3194, _xludf.NA())</f>
        <v>639148</v>
      </c>
      <c r="T3194" s="5" t="e">
        <f ca="1">IF($H3194="NO",$N3194, _xludf.NA())</f>
        <v>#NAME?</v>
      </c>
    </row>
    <row r="3195" spans="1:20" x14ac:dyDescent="0.3">
      <c r="A3195">
        <v>3194</v>
      </c>
      <c r="B3195" t="s">
        <v>9</v>
      </c>
      <c r="C3195">
        <v>410495.2</v>
      </c>
      <c r="D3195" t="s">
        <v>10</v>
      </c>
      <c r="E3195" t="s">
        <v>16</v>
      </c>
      <c r="F3195" t="s">
        <v>12</v>
      </c>
      <c r="G3195" t="s">
        <v>12</v>
      </c>
      <c r="H3195" t="s">
        <v>12</v>
      </c>
      <c r="I3195">
        <v>29</v>
      </c>
      <c r="J3195">
        <f>(moras__2[[#This Row],[EDAD]]-AVERAGE(I:I))/ _xlfn.STDEV.P(I:I)</f>
        <v>-0.91096062953163204</v>
      </c>
      <c r="K3195" t="str">
        <f>IF(ABS(moras__2[[#This Row],[Z-Score de edad]])&gt;1.96, "Atípico","Normal")</f>
        <v>Normal</v>
      </c>
      <c r="L3195">
        <f>(moras__2[[#This Row],[SALARIO]]-AVERAGE(C:C)) / _xlfn.STDEV.P(C:C)</f>
        <v>-0.3046400470496371</v>
      </c>
      <c r="M3195" t="str">
        <f>IF(ABS(moras__2[[#This Row],[Z-Score de salario]])&gt;1.96, "Atípico", "Normal")</f>
        <v>Normal</v>
      </c>
      <c r="N3195" s="5">
        <f t="shared" si="147"/>
        <v>410495.2</v>
      </c>
      <c r="O3195" s="5">
        <f t="shared" si="148"/>
        <v>29</v>
      </c>
      <c r="P3195" s="5" t="str">
        <f t="shared" si="149"/>
        <v>ASALARIADO</v>
      </c>
      <c r="Q3195" s="5">
        <f>IF($H3195="SI", $O3195, _xludf.NA())</f>
        <v>29</v>
      </c>
      <c r="R3195" s="5" t="e">
        <f ca="1">IF($H3195="NO",$O3195, _xludf.NA())</f>
        <v>#NAME?</v>
      </c>
      <c r="S3195" s="5">
        <f>IF($H3195="SI",$N3195, _xludf.NA())</f>
        <v>410495.2</v>
      </c>
      <c r="T3195" s="5" t="e">
        <f ca="1">IF($H3195="NO",$N3195, _xludf.NA())</f>
        <v>#NAME?</v>
      </c>
    </row>
    <row r="3196" spans="1:20" x14ac:dyDescent="0.3">
      <c r="A3196">
        <v>3195</v>
      </c>
      <c r="B3196" t="s">
        <v>15</v>
      </c>
      <c r="C3196">
        <v>504218.48</v>
      </c>
      <c r="D3196" t="s">
        <v>10</v>
      </c>
      <c r="E3196" t="s">
        <v>16</v>
      </c>
      <c r="F3196" t="s">
        <v>12</v>
      </c>
      <c r="G3196" t="s">
        <v>12</v>
      </c>
      <c r="H3196" t="s">
        <v>13</v>
      </c>
      <c r="I3196">
        <v>49</v>
      </c>
      <c r="J3196">
        <f>(moras__2[[#This Row],[EDAD]]-AVERAGE(I:I))/ _xlfn.STDEV.P(I:I)</f>
        <v>0.50068722861407822</v>
      </c>
      <c r="K3196" t="str">
        <f>IF(ABS(moras__2[[#This Row],[Z-Score de edad]])&gt;1.96, "Atípico","Normal")</f>
        <v>Normal</v>
      </c>
      <c r="L3196">
        <f>(moras__2[[#This Row],[SALARIO]]-AVERAGE(C:C)) / _xlfn.STDEV.P(C:C)</f>
        <v>-0.18906374633234529</v>
      </c>
      <c r="M3196" t="str">
        <f>IF(ABS(moras__2[[#This Row],[Z-Score de salario]])&gt;1.96, "Atípico", "Normal")</f>
        <v>Normal</v>
      </c>
      <c r="N3196" s="5">
        <f t="shared" si="147"/>
        <v>504218.48</v>
      </c>
      <c r="O3196" s="5">
        <f t="shared" si="148"/>
        <v>49</v>
      </c>
      <c r="P3196" s="5" t="str">
        <f t="shared" si="149"/>
        <v>ASALARIADO</v>
      </c>
      <c r="Q3196" s="5" t="e">
        <f ca="1">IF($H3196="SI", $O3196, _xludf.NA())</f>
        <v>#NAME?</v>
      </c>
      <c r="R3196" s="5">
        <f>IF($H3196="NO",$O3196, _xludf.NA())</f>
        <v>49</v>
      </c>
      <c r="S3196" s="5" t="e">
        <f ca="1">IF($H3196="SI",$N3196, _xludf.NA())</f>
        <v>#NAME?</v>
      </c>
      <c r="T3196" s="5">
        <f>IF($H3196="NO",$N3196, _xludf.NA())</f>
        <v>504218.48</v>
      </c>
    </row>
    <row r="3197" spans="1:20" x14ac:dyDescent="0.3">
      <c r="A3197">
        <v>3196</v>
      </c>
      <c r="B3197" t="s">
        <v>9</v>
      </c>
      <c r="C3197">
        <v>660746</v>
      </c>
      <c r="D3197" t="s">
        <v>10</v>
      </c>
      <c r="E3197" t="s">
        <v>11</v>
      </c>
      <c r="F3197" t="s">
        <v>12</v>
      </c>
      <c r="G3197" t="s">
        <v>13</v>
      </c>
      <c r="H3197" t="s">
        <v>13</v>
      </c>
      <c r="I3197">
        <v>35</v>
      </c>
      <c r="J3197">
        <f>(moras__2[[#This Row],[EDAD]]-AVERAGE(I:I))/ _xlfn.STDEV.P(I:I)</f>
        <v>-0.48746627208791893</v>
      </c>
      <c r="K3197" t="str">
        <f>IF(ABS(moras__2[[#This Row],[Z-Score de edad]])&gt;1.96, "Atípico","Normal")</f>
        <v>Normal</v>
      </c>
      <c r="L3197">
        <f>(moras__2[[#This Row],[SALARIO]]-AVERAGE(C:C)) / _xlfn.STDEV.P(C:C)</f>
        <v>3.9605665390343263E-3</v>
      </c>
      <c r="M3197" t="str">
        <f>IF(ABS(moras__2[[#This Row],[Z-Score de salario]])&gt;1.96, "Atípico", "Normal")</f>
        <v>Normal</v>
      </c>
      <c r="N3197" s="5">
        <f t="shared" si="147"/>
        <v>660746</v>
      </c>
      <c r="O3197" s="5">
        <f t="shared" si="148"/>
        <v>35</v>
      </c>
      <c r="P3197" s="5" t="str">
        <f t="shared" si="149"/>
        <v>ASALARIADO</v>
      </c>
      <c r="Q3197" s="5" t="e">
        <f ca="1">IF($H3197="SI", $O3197, _xludf.NA())</f>
        <v>#NAME?</v>
      </c>
      <c r="R3197" s="5">
        <f>IF($H3197="NO",$O3197, _xludf.NA())</f>
        <v>35</v>
      </c>
      <c r="S3197" s="5" t="e">
        <f ca="1">IF($H3197="SI",$N3197, _xludf.NA())</f>
        <v>#NAME?</v>
      </c>
      <c r="T3197" s="5">
        <f>IF($H3197="NO",$N3197, _xludf.NA())</f>
        <v>660746</v>
      </c>
    </row>
    <row r="3198" spans="1:20" x14ac:dyDescent="0.3">
      <c r="A3198">
        <v>3197</v>
      </c>
      <c r="B3198" t="s">
        <v>15</v>
      </c>
      <c r="C3198">
        <v>874538.66</v>
      </c>
      <c r="D3198" t="s">
        <v>10</v>
      </c>
      <c r="E3198" t="s">
        <v>16</v>
      </c>
      <c r="F3198" t="s">
        <v>12</v>
      </c>
      <c r="G3198" t="s">
        <v>13</v>
      </c>
      <c r="H3198" t="s">
        <v>13</v>
      </c>
      <c r="I3198">
        <v>40</v>
      </c>
      <c r="J3198">
        <f>(moras__2[[#This Row],[EDAD]]-AVERAGE(I:I))/ _xlfn.STDEV.P(I:I)</f>
        <v>-0.13455430755149136</v>
      </c>
      <c r="K3198" t="str">
        <f>IF(ABS(moras__2[[#This Row],[Z-Score de edad]])&gt;1.96, "Atípico","Normal")</f>
        <v>Normal</v>
      </c>
      <c r="L3198">
        <f>(moras__2[[#This Row],[SALARIO]]-AVERAGE(C:C)) / _xlfn.STDEV.P(C:C)</f>
        <v>0.2676022654137401</v>
      </c>
      <c r="M3198" t="str">
        <f>IF(ABS(moras__2[[#This Row],[Z-Score de salario]])&gt;1.96, "Atípico", "Normal")</f>
        <v>Normal</v>
      </c>
      <c r="N3198" s="5">
        <f t="shared" si="147"/>
        <v>874538.66</v>
      </c>
      <c r="O3198" s="5">
        <f t="shared" si="148"/>
        <v>40</v>
      </c>
      <c r="P3198" s="5" t="str">
        <f t="shared" si="149"/>
        <v>ASALARIADO</v>
      </c>
      <c r="Q3198" s="5" t="e">
        <f ca="1">IF($H3198="SI", $O3198, _xludf.NA())</f>
        <v>#NAME?</v>
      </c>
      <c r="R3198" s="5">
        <f>IF($H3198="NO",$O3198, _xludf.NA())</f>
        <v>40</v>
      </c>
      <c r="S3198" s="5" t="e">
        <f ca="1">IF($H3198="SI",$N3198, _xludf.NA())</f>
        <v>#NAME?</v>
      </c>
      <c r="T3198" s="5">
        <f>IF($H3198="NO",$N3198, _xludf.NA())</f>
        <v>874538.66</v>
      </c>
    </row>
    <row r="3199" spans="1:20" x14ac:dyDescent="0.3">
      <c r="A3199">
        <v>3198</v>
      </c>
      <c r="B3199" t="s">
        <v>15</v>
      </c>
      <c r="C3199">
        <v>346062</v>
      </c>
      <c r="D3199" t="s">
        <v>17</v>
      </c>
      <c r="E3199" t="s">
        <v>16</v>
      </c>
      <c r="F3199" t="s">
        <v>12</v>
      </c>
      <c r="G3199" t="s">
        <v>13</v>
      </c>
      <c r="H3199" t="s">
        <v>13</v>
      </c>
      <c r="I3199">
        <v>43</v>
      </c>
      <c r="J3199">
        <f>(moras__2[[#This Row],[EDAD]]-AVERAGE(I:I))/ _xlfn.STDEV.P(I:I)</f>
        <v>7.7192871170365177E-2</v>
      </c>
      <c r="K3199" t="str">
        <f>IF(ABS(moras__2[[#This Row],[Z-Score de edad]])&gt;1.96, "Atípico","Normal")</f>
        <v>Normal</v>
      </c>
      <c r="L3199">
        <f>(moras__2[[#This Row],[SALARIO]]-AVERAGE(C:C)) / _xlfn.STDEV.P(C:C)</f>
        <v>-0.38409683622066704</v>
      </c>
      <c r="M3199" t="str">
        <f>IF(ABS(moras__2[[#This Row],[Z-Score de salario]])&gt;1.96, "Atípico", "Normal")</f>
        <v>Normal</v>
      </c>
      <c r="N3199" s="5">
        <f t="shared" si="147"/>
        <v>346062</v>
      </c>
      <c r="O3199" s="5">
        <f t="shared" si="148"/>
        <v>43</v>
      </c>
      <c r="P3199" s="5" t="str">
        <f t="shared" si="149"/>
        <v>ASEGURADO VOLUNTARIO</v>
      </c>
      <c r="Q3199" s="5" t="e">
        <f ca="1">IF($H3199="SI", $O3199, _xludf.NA())</f>
        <v>#NAME?</v>
      </c>
      <c r="R3199" s="5">
        <f>IF($H3199="NO",$O3199, _xludf.NA())</f>
        <v>43</v>
      </c>
      <c r="S3199" s="5" t="e">
        <f ca="1">IF($H3199="SI",$N3199, _xludf.NA())</f>
        <v>#NAME?</v>
      </c>
      <c r="T3199" s="5">
        <f>IF($H3199="NO",$N3199, _xludf.NA())</f>
        <v>346062</v>
      </c>
    </row>
    <row r="3200" spans="1:20" x14ac:dyDescent="0.3">
      <c r="A3200">
        <v>3199</v>
      </c>
      <c r="B3200" t="s">
        <v>15</v>
      </c>
      <c r="C3200">
        <v>641782.9</v>
      </c>
      <c r="D3200" t="s">
        <v>10</v>
      </c>
      <c r="E3200" t="s">
        <v>11</v>
      </c>
      <c r="F3200" t="s">
        <v>12</v>
      </c>
      <c r="G3200" t="s">
        <v>12</v>
      </c>
      <c r="H3200" t="s">
        <v>13</v>
      </c>
      <c r="I3200">
        <v>55</v>
      </c>
      <c r="J3200">
        <f>(moras__2[[#This Row],[EDAD]]-AVERAGE(I:I))/ _xlfn.STDEV.P(I:I)</f>
        <v>0.92418158605779133</v>
      </c>
      <c r="K3200" t="str">
        <f>IF(ABS(moras__2[[#This Row],[Z-Score de edad]])&gt;1.96, "Atípico","Normal")</f>
        <v>Normal</v>
      </c>
      <c r="L3200">
        <f>(moras__2[[#This Row],[SALARIO]]-AVERAGE(C:C)) / _xlfn.STDEV.P(C:C)</f>
        <v>-1.9424071174584681E-2</v>
      </c>
      <c r="M3200" t="str">
        <f>IF(ABS(moras__2[[#This Row],[Z-Score de salario]])&gt;1.96, "Atípico", "Normal")</f>
        <v>Normal</v>
      </c>
      <c r="N3200" s="5">
        <f t="shared" si="147"/>
        <v>641782.9</v>
      </c>
      <c r="O3200" s="5">
        <f t="shared" si="148"/>
        <v>55</v>
      </c>
      <c r="P3200" s="5" t="str">
        <f t="shared" si="149"/>
        <v>ASALARIADO</v>
      </c>
      <c r="Q3200" s="5" t="e">
        <f ca="1">IF($H3200="SI", $O3200, _xludf.NA())</f>
        <v>#NAME?</v>
      </c>
      <c r="R3200" s="5">
        <f>IF($H3200="NO",$O3200, _xludf.NA())</f>
        <v>55</v>
      </c>
      <c r="S3200" s="5" t="e">
        <f ca="1">IF($H3200="SI",$N3200, _xludf.NA())</f>
        <v>#NAME?</v>
      </c>
      <c r="T3200" s="5">
        <f>IF($H3200="NO",$N3200, _xludf.NA())</f>
        <v>641782.9</v>
      </c>
    </row>
    <row r="3201" spans="1:20" x14ac:dyDescent="0.3">
      <c r="A3201">
        <v>3200</v>
      </c>
      <c r="B3201" t="s">
        <v>15</v>
      </c>
      <c r="C3201">
        <v>359544.27</v>
      </c>
      <c r="D3201" t="s">
        <v>21</v>
      </c>
      <c r="E3201" t="s">
        <v>16</v>
      </c>
      <c r="F3201" t="s">
        <v>12</v>
      </c>
      <c r="G3201" t="s">
        <v>12</v>
      </c>
      <c r="H3201" t="s">
        <v>13</v>
      </c>
      <c r="I3201">
        <v>32</v>
      </c>
      <c r="J3201">
        <f>(moras__2[[#This Row],[EDAD]]-AVERAGE(I:I))/ _xlfn.STDEV.P(I:I)</f>
        <v>-0.69921345080977548</v>
      </c>
      <c r="K3201" t="str">
        <f>IF(ABS(moras__2[[#This Row],[Z-Score de edad]])&gt;1.96, "Atípico","Normal")</f>
        <v>Normal</v>
      </c>
      <c r="L3201">
        <f>(moras__2[[#This Row],[SALARIO]]-AVERAGE(C:C)) / _xlfn.STDEV.P(C:C)</f>
        <v>-0.36747096811327984</v>
      </c>
      <c r="M3201" t="str">
        <f>IF(ABS(moras__2[[#This Row],[Z-Score de salario]])&gt;1.96, "Atípico", "Normal")</f>
        <v>Normal</v>
      </c>
      <c r="N3201" s="5">
        <f t="shared" si="147"/>
        <v>359544.27</v>
      </c>
      <c r="O3201" s="5">
        <f t="shared" si="148"/>
        <v>32</v>
      </c>
      <c r="P3201" s="5" t="str">
        <f t="shared" si="149"/>
        <v>CONVENIOS ESPECIALES DE ASEGURADOS VOLUNTARIOS</v>
      </c>
      <c r="Q3201" s="5" t="e">
        <f ca="1">IF($H3201="SI", $O3201, _xludf.NA())</f>
        <v>#NAME?</v>
      </c>
      <c r="R3201" s="5">
        <f>IF($H3201="NO",$O3201, _xludf.NA())</f>
        <v>32</v>
      </c>
      <c r="S3201" s="5" t="e">
        <f ca="1">IF($H3201="SI",$N3201, _xludf.NA())</f>
        <v>#NAME?</v>
      </c>
      <c r="T3201" s="5">
        <f>IF($H3201="NO",$N3201, _xludf.NA())</f>
        <v>359544.27</v>
      </c>
    </row>
    <row r="3202" spans="1:20" x14ac:dyDescent="0.3">
      <c r="A3202">
        <v>3201</v>
      </c>
      <c r="B3202" t="s">
        <v>9</v>
      </c>
      <c r="C3202">
        <v>326704.05</v>
      </c>
      <c r="D3202" t="s">
        <v>10</v>
      </c>
      <c r="E3202" t="s">
        <v>11</v>
      </c>
      <c r="F3202" t="s">
        <v>12</v>
      </c>
      <c r="G3202" t="s">
        <v>13</v>
      </c>
      <c r="H3202" t="s">
        <v>13</v>
      </c>
      <c r="I3202">
        <v>33</v>
      </c>
      <c r="J3202">
        <f>(moras__2[[#This Row],[EDAD]]-AVERAGE(I:I))/ _xlfn.STDEV.P(I:I)</f>
        <v>-0.62863105790248996</v>
      </c>
      <c r="K3202" t="str">
        <f>IF(ABS(moras__2[[#This Row],[Z-Score de edad]])&gt;1.96, "Atípico","Normal")</f>
        <v>Normal</v>
      </c>
      <c r="L3202">
        <f>(moras__2[[#This Row],[SALARIO]]-AVERAGE(C:C)) / _xlfn.STDEV.P(C:C)</f>
        <v>-0.40796838926992335</v>
      </c>
      <c r="M3202" t="str">
        <f>IF(ABS(moras__2[[#This Row],[Z-Score de salario]])&gt;1.96, "Atípico", "Normal")</f>
        <v>Normal</v>
      </c>
      <c r="N3202" s="5">
        <f t="shared" si="147"/>
        <v>326704.05</v>
      </c>
      <c r="O3202" s="5">
        <f t="shared" si="148"/>
        <v>33</v>
      </c>
      <c r="P3202" s="5" t="str">
        <f t="shared" si="149"/>
        <v>ASALARIADO</v>
      </c>
      <c r="Q3202" s="5" t="e">
        <f ca="1">IF($H3202="SI", $O3202, _xludf.NA())</f>
        <v>#NAME?</v>
      </c>
      <c r="R3202" s="5">
        <f>IF($H3202="NO",$O3202, _xludf.NA())</f>
        <v>33</v>
      </c>
      <c r="S3202" s="5" t="e">
        <f ca="1">IF($H3202="SI",$N3202, _xludf.NA())</f>
        <v>#NAME?</v>
      </c>
      <c r="T3202" s="5">
        <f>IF($H3202="NO",$N3202, _xludf.NA())</f>
        <v>326704.05</v>
      </c>
    </row>
    <row r="3203" spans="1:20" x14ac:dyDescent="0.3">
      <c r="A3203">
        <v>3202</v>
      </c>
      <c r="B3203" t="s">
        <v>9</v>
      </c>
      <c r="C3203">
        <v>300018</v>
      </c>
      <c r="D3203" t="s">
        <v>17</v>
      </c>
      <c r="E3203" t="s">
        <v>16</v>
      </c>
      <c r="F3203" t="s">
        <v>12</v>
      </c>
      <c r="G3203" t="s">
        <v>13</v>
      </c>
      <c r="H3203" t="s">
        <v>13</v>
      </c>
      <c r="I3203">
        <v>85</v>
      </c>
      <c r="J3203">
        <f>(moras__2[[#This Row],[EDAD]]-AVERAGE(I:I))/ _xlfn.STDEV.P(I:I)</f>
        <v>3.0416533732763567</v>
      </c>
      <c r="K3203" t="str">
        <f>IF(ABS(moras__2[[#This Row],[Z-Score de edad]])&gt;1.96, "Atípico","Normal")</f>
        <v>Atípico</v>
      </c>
      <c r="L3203">
        <f>(moras__2[[#This Row],[SALARIO]]-AVERAGE(C:C)) / _xlfn.STDEV.P(C:C)</f>
        <v>-0.44087670126835837</v>
      </c>
      <c r="M3203" t="str">
        <f>IF(ABS(moras__2[[#This Row],[Z-Score de salario]])&gt;1.96, "Atípico", "Normal")</f>
        <v>Normal</v>
      </c>
      <c r="N3203" s="5">
        <f t="shared" ref="N3203:N3266" si="150">IF(ISBLANK(C3203),  MEDIAN($C$2:$C$5001), C3203)</f>
        <v>300018</v>
      </c>
      <c r="O3203" s="5">
        <f t="shared" ref="O3203:O3266" si="151">IF(ISBLANK(I3203), MEDIAN($I$2:$I$5001), I3203)</f>
        <v>85</v>
      </c>
      <c r="P3203" s="5" t="str">
        <f t="shared" ref="P3203:P3266" si="152">IF(ISBLANK(D3203), "ASALARIADO", D3203)</f>
        <v>ASEGURADO VOLUNTARIO</v>
      </c>
      <c r="Q3203" s="5" t="e">
        <f ca="1">IF($H3203="SI", $O3203, _xludf.NA())</f>
        <v>#NAME?</v>
      </c>
      <c r="R3203" s="5">
        <f>IF($H3203="NO",$O3203, _xludf.NA())</f>
        <v>85</v>
      </c>
      <c r="S3203" s="5" t="e">
        <f ca="1">IF($H3203="SI",$N3203, _xludf.NA())</f>
        <v>#NAME?</v>
      </c>
      <c r="T3203" s="5">
        <f>IF($H3203="NO",$N3203, _xludf.NA())</f>
        <v>300018</v>
      </c>
    </row>
    <row r="3204" spans="1:20" x14ac:dyDescent="0.3">
      <c r="A3204">
        <v>3203</v>
      </c>
      <c r="B3204" t="s">
        <v>9</v>
      </c>
      <c r="C3204">
        <v>1160637.07</v>
      </c>
      <c r="D3204" t="s">
        <v>10</v>
      </c>
      <c r="E3204" t="s">
        <v>16</v>
      </c>
      <c r="F3204" t="s">
        <v>12</v>
      </c>
      <c r="G3204" t="s">
        <v>13</v>
      </c>
      <c r="H3204" t="s">
        <v>12</v>
      </c>
      <c r="I3204">
        <v>29</v>
      </c>
      <c r="J3204">
        <f>(moras__2[[#This Row],[EDAD]]-AVERAGE(I:I))/ _xlfn.STDEV.P(I:I)</f>
        <v>-0.91096062953163204</v>
      </c>
      <c r="K3204" t="str">
        <f>IF(ABS(moras__2[[#This Row],[Z-Score de edad]])&gt;1.96, "Atípico","Normal")</f>
        <v>Normal</v>
      </c>
      <c r="L3204">
        <f>(moras__2[[#This Row],[SALARIO]]-AVERAGE(C:C)) / _xlfn.STDEV.P(C:C)</f>
        <v>0.62040890927958703</v>
      </c>
      <c r="M3204" t="str">
        <f>IF(ABS(moras__2[[#This Row],[Z-Score de salario]])&gt;1.96, "Atípico", "Normal")</f>
        <v>Normal</v>
      </c>
      <c r="N3204" s="5">
        <f t="shared" si="150"/>
        <v>1160637.07</v>
      </c>
      <c r="O3204" s="5">
        <f t="shared" si="151"/>
        <v>29</v>
      </c>
      <c r="P3204" s="5" t="str">
        <f t="shared" si="152"/>
        <v>ASALARIADO</v>
      </c>
      <c r="Q3204" s="5">
        <f>IF($H3204="SI", $O3204, _xludf.NA())</f>
        <v>29</v>
      </c>
      <c r="R3204" s="5" t="e">
        <f ca="1">IF($H3204="NO",$O3204, _xludf.NA())</f>
        <v>#NAME?</v>
      </c>
      <c r="S3204" s="5">
        <f>IF($H3204="SI",$N3204, _xludf.NA())</f>
        <v>1160637.07</v>
      </c>
      <c r="T3204" s="5" t="e">
        <f ca="1">IF($H3204="NO",$N3204, _xludf.NA())</f>
        <v>#NAME?</v>
      </c>
    </row>
    <row r="3205" spans="1:20" x14ac:dyDescent="0.3">
      <c r="A3205">
        <v>3204</v>
      </c>
      <c r="B3205" t="s">
        <v>9</v>
      </c>
      <c r="C3205">
        <v>367220</v>
      </c>
      <c r="D3205" t="s">
        <v>10</v>
      </c>
      <c r="E3205" t="s">
        <v>16</v>
      </c>
      <c r="F3205" t="s">
        <v>12</v>
      </c>
      <c r="G3205" t="s">
        <v>12</v>
      </c>
      <c r="H3205" t="s">
        <v>13</v>
      </c>
      <c r="I3205">
        <v>25</v>
      </c>
      <c r="J3205">
        <f>(moras__2[[#This Row],[EDAD]]-AVERAGE(I:I))/ _xlfn.STDEV.P(I:I)</f>
        <v>-1.193290201160774</v>
      </c>
      <c r="K3205" t="str">
        <f>IF(ABS(moras__2[[#This Row],[Z-Score de edad]])&gt;1.96, "Atípico","Normal")</f>
        <v>Normal</v>
      </c>
      <c r="L3205">
        <f>(moras__2[[#This Row],[SALARIO]]-AVERAGE(C:C)) / _xlfn.STDEV.P(C:C)</f>
        <v>-0.35800552389595475</v>
      </c>
      <c r="M3205" t="str">
        <f>IF(ABS(moras__2[[#This Row],[Z-Score de salario]])&gt;1.96, "Atípico", "Normal")</f>
        <v>Normal</v>
      </c>
      <c r="N3205" s="5">
        <f t="shared" si="150"/>
        <v>367220</v>
      </c>
      <c r="O3205" s="5">
        <f t="shared" si="151"/>
        <v>25</v>
      </c>
      <c r="P3205" s="5" t="str">
        <f t="shared" si="152"/>
        <v>ASALARIADO</v>
      </c>
      <c r="Q3205" s="5" t="e">
        <f ca="1">IF($H3205="SI", $O3205, _xludf.NA())</f>
        <v>#NAME?</v>
      </c>
      <c r="R3205" s="5">
        <f>IF($H3205="NO",$O3205, _xludf.NA())</f>
        <v>25</v>
      </c>
      <c r="S3205" s="5" t="e">
        <f ca="1">IF($H3205="SI",$N3205, _xludf.NA())</f>
        <v>#NAME?</v>
      </c>
      <c r="T3205" s="5">
        <f>IF($H3205="NO",$N3205, _xludf.NA())</f>
        <v>367220</v>
      </c>
    </row>
    <row r="3206" spans="1:20" x14ac:dyDescent="0.3">
      <c r="A3206">
        <v>3205</v>
      </c>
      <c r="B3206" t="s">
        <v>9</v>
      </c>
      <c r="C3206">
        <v>450886</v>
      </c>
      <c r="D3206" t="s">
        <v>18</v>
      </c>
      <c r="E3206" t="s">
        <v>16</v>
      </c>
      <c r="F3206" t="s">
        <v>12</v>
      </c>
      <c r="G3206" t="s">
        <v>12</v>
      </c>
      <c r="H3206" t="s">
        <v>12</v>
      </c>
      <c r="I3206">
        <v>45</v>
      </c>
      <c r="J3206">
        <f>(moras__2[[#This Row],[EDAD]]-AVERAGE(I:I))/ _xlfn.STDEV.P(I:I)</f>
        <v>0.2183576569849362</v>
      </c>
      <c r="K3206" t="str">
        <f>IF(ABS(moras__2[[#This Row],[Z-Score de edad]])&gt;1.96, "Atípico","Normal")</f>
        <v>Normal</v>
      </c>
      <c r="L3206">
        <f>(moras__2[[#This Row],[SALARIO]]-AVERAGE(C:C)) / _xlfn.STDEV.P(C:C)</f>
        <v>-0.25483151231833029</v>
      </c>
      <c r="M3206" t="str">
        <f>IF(ABS(moras__2[[#This Row],[Z-Score de salario]])&gt;1.96, "Atípico", "Normal")</f>
        <v>Normal</v>
      </c>
      <c r="N3206" s="5">
        <f t="shared" si="150"/>
        <v>450886</v>
      </c>
      <c r="O3206" s="5">
        <f t="shared" si="151"/>
        <v>45</v>
      </c>
      <c r="P3206" s="5" t="str">
        <f t="shared" si="152"/>
        <v>TRABAJADOR INDEPENDIENTE</v>
      </c>
      <c r="Q3206" s="5">
        <f>IF($H3206="SI", $O3206, _xludf.NA())</f>
        <v>45</v>
      </c>
      <c r="R3206" s="5" t="e">
        <f ca="1">IF($H3206="NO",$O3206, _xludf.NA())</f>
        <v>#NAME?</v>
      </c>
      <c r="S3206" s="5">
        <f>IF($H3206="SI",$N3206, _xludf.NA())</f>
        <v>450886</v>
      </c>
      <c r="T3206" s="5" t="e">
        <f ca="1">IF($H3206="NO",$N3206, _xludf.NA())</f>
        <v>#NAME?</v>
      </c>
    </row>
    <row r="3207" spans="1:20" x14ac:dyDescent="0.3">
      <c r="A3207">
        <v>3206</v>
      </c>
      <c r="B3207" t="s">
        <v>15</v>
      </c>
      <c r="C3207">
        <v>80000</v>
      </c>
      <c r="D3207" t="s">
        <v>10</v>
      </c>
      <c r="E3207" t="s">
        <v>16</v>
      </c>
      <c r="F3207" t="s">
        <v>12</v>
      </c>
      <c r="G3207" t="s">
        <v>13</v>
      </c>
      <c r="H3207" t="s">
        <v>13</v>
      </c>
      <c r="I3207">
        <v>44</v>
      </c>
      <c r="J3207">
        <f>(moras__2[[#This Row],[EDAD]]-AVERAGE(I:I))/ _xlfn.STDEV.P(I:I)</f>
        <v>0.14777526407765068</v>
      </c>
      <c r="K3207" t="str">
        <f>IF(ABS(moras__2[[#This Row],[Z-Score de edad]])&gt;1.96, "Atípico","Normal")</f>
        <v>Normal</v>
      </c>
      <c r="L3207">
        <f>(moras__2[[#This Row],[SALARIO]]-AVERAGE(C:C)) / _xlfn.STDEV.P(C:C)</f>
        <v>-0.71219527367872548</v>
      </c>
      <c r="M3207" t="str">
        <f>IF(ABS(moras__2[[#This Row],[Z-Score de salario]])&gt;1.96, "Atípico", "Normal")</f>
        <v>Normal</v>
      </c>
      <c r="N3207" s="5">
        <f t="shared" si="150"/>
        <v>80000</v>
      </c>
      <c r="O3207" s="5">
        <f t="shared" si="151"/>
        <v>44</v>
      </c>
      <c r="P3207" s="5" t="str">
        <f t="shared" si="152"/>
        <v>ASALARIADO</v>
      </c>
      <c r="Q3207" s="5" t="e">
        <f ca="1">IF($H3207="SI", $O3207, _xludf.NA())</f>
        <v>#NAME?</v>
      </c>
      <c r="R3207" s="5">
        <f>IF($H3207="NO",$O3207, _xludf.NA())</f>
        <v>44</v>
      </c>
      <c r="S3207" s="5" t="e">
        <f ca="1">IF($H3207="SI",$N3207, _xludf.NA())</f>
        <v>#NAME?</v>
      </c>
      <c r="T3207" s="5">
        <f>IF($H3207="NO",$N3207, _xludf.NA())</f>
        <v>80000</v>
      </c>
    </row>
    <row r="3208" spans="1:20" x14ac:dyDescent="0.3">
      <c r="A3208">
        <v>3207</v>
      </c>
      <c r="B3208" t="s">
        <v>9</v>
      </c>
      <c r="C3208">
        <v>297046</v>
      </c>
      <c r="D3208" t="s">
        <v>18</v>
      </c>
      <c r="E3208" t="s">
        <v>16</v>
      </c>
      <c r="F3208" t="s">
        <v>12</v>
      </c>
      <c r="G3208" t="s">
        <v>12</v>
      </c>
      <c r="H3208" t="s">
        <v>12</v>
      </c>
      <c r="I3208">
        <v>50</v>
      </c>
      <c r="J3208">
        <f>(moras__2[[#This Row],[EDAD]]-AVERAGE(I:I))/ _xlfn.STDEV.P(I:I)</f>
        <v>0.57126962152136374</v>
      </c>
      <c r="K3208" t="str">
        <f>IF(ABS(moras__2[[#This Row],[Z-Score de edad]])&gt;1.96, "Atípico","Normal")</f>
        <v>Normal</v>
      </c>
      <c r="L3208">
        <f>(moras__2[[#This Row],[SALARIO]]-AVERAGE(C:C)) / _xlfn.STDEV.P(C:C)</f>
        <v>-0.44454166866740574</v>
      </c>
      <c r="M3208" t="str">
        <f>IF(ABS(moras__2[[#This Row],[Z-Score de salario]])&gt;1.96, "Atípico", "Normal")</f>
        <v>Normal</v>
      </c>
      <c r="N3208" s="5">
        <f t="shared" si="150"/>
        <v>297046</v>
      </c>
      <c r="O3208" s="5">
        <f t="shared" si="151"/>
        <v>50</v>
      </c>
      <c r="P3208" s="5" t="str">
        <f t="shared" si="152"/>
        <v>TRABAJADOR INDEPENDIENTE</v>
      </c>
      <c r="Q3208" s="5">
        <f>IF($H3208="SI", $O3208, _xludf.NA())</f>
        <v>50</v>
      </c>
      <c r="R3208" s="5" t="e">
        <f ca="1">IF($H3208="NO",$O3208, _xludf.NA())</f>
        <v>#NAME?</v>
      </c>
      <c r="S3208" s="5">
        <f>IF($H3208="SI",$N3208, _xludf.NA())</f>
        <v>297046</v>
      </c>
      <c r="T3208" s="5" t="e">
        <f ca="1">IF($H3208="NO",$N3208, _xludf.NA())</f>
        <v>#NAME?</v>
      </c>
    </row>
    <row r="3209" spans="1:20" x14ac:dyDescent="0.3">
      <c r="A3209">
        <v>3208</v>
      </c>
      <c r="B3209" t="s">
        <v>15</v>
      </c>
      <c r="C3209">
        <v>280000</v>
      </c>
      <c r="D3209" t="s">
        <v>10</v>
      </c>
      <c r="E3209" t="s">
        <v>16</v>
      </c>
      <c r="F3209" t="s">
        <v>12</v>
      </c>
      <c r="G3209" t="s">
        <v>12</v>
      </c>
      <c r="H3209" t="s">
        <v>12</v>
      </c>
      <c r="I3209">
        <v>44</v>
      </c>
      <c r="J3209">
        <f>(moras__2[[#This Row],[EDAD]]-AVERAGE(I:I))/ _xlfn.STDEV.P(I:I)</f>
        <v>0.14777526407765068</v>
      </c>
      <c r="K3209" t="str">
        <f>IF(ABS(moras__2[[#This Row],[Z-Score de edad]])&gt;1.96, "Atípico","Normal")</f>
        <v>Normal</v>
      </c>
      <c r="L3209">
        <f>(moras__2[[#This Row],[SALARIO]]-AVERAGE(C:C)) / _xlfn.STDEV.P(C:C)</f>
        <v>-0.46556220510218438</v>
      </c>
      <c r="M3209" t="str">
        <f>IF(ABS(moras__2[[#This Row],[Z-Score de salario]])&gt;1.96, "Atípico", "Normal")</f>
        <v>Normal</v>
      </c>
      <c r="N3209" s="5">
        <f t="shared" si="150"/>
        <v>280000</v>
      </c>
      <c r="O3209" s="5">
        <f t="shared" si="151"/>
        <v>44</v>
      </c>
      <c r="P3209" s="5" t="str">
        <f t="shared" si="152"/>
        <v>ASALARIADO</v>
      </c>
      <c r="Q3209" s="5">
        <f>IF($H3209="SI", $O3209, _xludf.NA())</f>
        <v>44</v>
      </c>
      <c r="R3209" s="5" t="e">
        <f ca="1">IF($H3209="NO",$O3209, _xludf.NA())</f>
        <v>#NAME?</v>
      </c>
      <c r="S3209" s="5">
        <f>IF($H3209="SI",$N3209, _xludf.NA())</f>
        <v>280000</v>
      </c>
      <c r="T3209" s="5" t="e">
        <f ca="1">IF($H3209="NO",$N3209, _xludf.NA())</f>
        <v>#NAME?</v>
      </c>
    </row>
    <row r="3210" spans="1:20" x14ac:dyDescent="0.3">
      <c r="A3210">
        <v>3209</v>
      </c>
      <c r="B3210" t="s">
        <v>15</v>
      </c>
      <c r="C3210">
        <v>575000</v>
      </c>
      <c r="D3210" t="s">
        <v>10</v>
      </c>
      <c r="E3210" t="s">
        <v>16</v>
      </c>
      <c r="F3210" t="s">
        <v>12</v>
      </c>
      <c r="G3210" t="s">
        <v>13</v>
      </c>
      <c r="H3210" t="s">
        <v>12</v>
      </c>
      <c r="I3210">
        <v>21</v>
      </c>
      <c r="J3210">
        <f>(moras__2[[#This Row],[EDAD]]-AVERAGE(I:I))/ _xlfn.STDEV.P(I:I)</f>
        <v>-1.4756197727899161</v>
      </c>
      <c r="K3210" t="str">
        <f>IF(ABS(moras__2[[#This Row],[Z-Score de edad]])&gt;1.96, "Atípico","Normal")</f>
        <v>Normal</v>
      </c>
      <c r="L3210">
        <f>(moras__2[[#This Row],[SALARIO]]-AVERAGE(C:C)) / _xlfn.STDEV.P(C:C)</f>
        <v>-0.10177842895178617</v>
      </c>
      <c r="M3210" t="str">
        <f>IF(ABS(moras__2[[#This Row],[Z-Score de salario]])&gt;1.96, "Atípico", "Normal")</f>
        <v>Normal</v>
      </c>
      <c r="N3210" s="5">
        <f t="shared" si="150"/>
        <v>575000</v>
      </c>
      <c r="O3210" s="5">
        <f t="shared" si="151"/>
        <v>21</v>
      </c>
      <c r="P3210" s="5" t="str">
        <f t="shared" si="152"/>
        <v>ASALARIADO</v>
      </c>
      <c r="Q3210" s="5">
        <f>IF($H3210="SI", $O3210, _xludf.NA())</f>
        <v>21</v>
      </c>
      <c r="R3210" s="5" t="e">
        <f ca="1">IF($H3210="NO",$O3210, _xludf.NA())</f>
        <v>#NAME?</v>
      </c>
      <c r="S3210" s="5">
        <f>IF($H3210="SI",$N3210, _xludf.NA())</f>
        <v>575000</v>
      </c>
      <c r="T3210" s="5" t="e">
        <f ca="1">IF($H3210="NO",$N3210, _xludf.NA())</f>
        <v>#NAME?</v>
      </c>
    </row>
    <row r="3211" spans="1:20" x14ac:dyDescent="0.3">
      <c r="A3211">
        <v>3210</v>
      </c>
      <c r="B3211" t="s">
        <v>9</v>
      </c>
      <c r="C3211">
        <v>356455</v>
      </c>
      <c r="D3211" t="s">
        <v>18</v>
      </c>
      <c r="E3211" t="s">
        <v>16</v>
      </c>
      <c r="F3211" t="s">
        <v>12</v>
      </c>
      <c r="G3211" t="s">
        <v>13</v>
      </c>
      <c r="H3211" t="s">
        <v>12</v>
      </c>
      <c r="I3211">
        <v>50</v>
      </c>
      <c r="J3211">
        <f>(moras__2[[#This Row],[EDAD]]-AVERAGE(I:I))/ _xlfn.STDEV.P(I:I)</f>
        <v>0.57126962152136374</v>
      </c>
      <c r="K3211" t="str">
        <f>IF(ABS(moras__2[[#This Row],[Z-Score de edad]])&gt;1.96, "Atípico","Normal")</f>
        <v>Normal</v>
      </c>
      <c r="L3211">
        <f>(moras__2[[#This Row],[SALARIO]]-AVERAGE(C:C)) / _xlfn.STDEV.P(C:C)</f>
        <v>-0.37128054881208711</v>
      </c>
      <c r="M3211" t="str">
        <f>IF(ABS(moras__2[[#This Row],[Z-Score de salario]])&gt;1.96, "Atípico", "Normal")</f>
        <v>Normal</v>
      </c>
      <c r="N3211" s="5">
        <f t="shared" si="150"/>
        <v>356455</v>
      </c>
      <c r="O3211" s="5">
        <f t="shared" si="151"/>
        <v>50</v>
      </c>
      <c r="P3211" s="5" t="str">
        <f t="shared" si="152"/>
        <v>TRABAJADOR INDEPENDIENTE</v>
      </c>
      <c r="Q3211" s="5">
        <f>IF($H3211="SI", $O3211, _xludf.NA())</f>
        <v>50</v>
      </c>
      <c r="R3211" s="5" t="e">
        <f ca="1">IF($H3211="NO",$O3211, _xludf.NA())</f>
        <v>#NAME?</v>
      </c>
      <c r="S3211" s="5">
        <f>IF($H3211="SI",$N3211, _xludf.NA())</f>
        <v>356455</v>
      </c>
      <c r="T3211" s="5" t="e">
        <f ca="1">IF($H3211="NO",$N3211, _xludf.NA())</f>
        <v>#NAME?</v>
      </c>
    </row>
    <row r="3212" spans="1:20" x14ac:dyDescent="0.3">
      <c r="A3212">
        <v>3211</v>
      </c>
      <c r="B3212" t="s">
        <v>9</v>
      </c>
      <c r="C3212">
        <v>1250882.3500000001</v>
      </c>
      <c r="D3212" t="s">
        <v>10</v>
      </c>
      <c r="E3212" t="s">
        <v>11</v>
      </c>
      <c r="F3212" t="s">
        <v>12</v>
      </c>
      <c r="G3212" t="s">
        <v>13</v>
      </c>
      <c r="H3212" t="s">
        <v>13</v>
      </c>
      <c r="I3212">
        <v>30</v>
      </c>
      <c r="J3212">
        <f>(moras__2[[#This Row],[EDAD]]-AVERAGE(I:I))/ _xlfn.STDEV.P(I:I)</f>
        <v>-0.84037823662434652</v>
      </c>
      <c r="K3212" t="str">
        <f>IF(ABS(moras__2[[#This Row],[Z-Score de edad]])&gt;1.96, "Atípico","Normal")</f>
        <v>Normal</v>
      </c>
      <c r="L3212">
        <f>(moras__2[[#This Row],[SALARIO]]-AVERAGE(C:C)) / _xlfn.STDEV.P(C:C)</f>
        <v>0.73169626093433293</v>
      </c>
      <c r="M3212" t="str">
        <f>IF(ABS(moras__2[[#This Row],[Z-Score de salario]])&gt;1.96, "Atípico", "Normal")</f>
        <v>Normal</v>
      </c>
      <c r="N3212" s="5">
        <f t="shared" si="150"/>
        <v>1250882.3500000001</v>
      </c>
      <c r="O3212" s="5">
        <f t="shared" si="151"/>
        <v>30</v>
      </c>
      <c r="P3212" s="5" t="str">
        <f t="shared" si="152"/>
        <v>ASALARIADO</v>
      </c>
      <c r="Q3212" s="5" t="e">
        <f ca="1">IF($H3212="SI", $O3212, _xludf.NA())</f>
        <v>#NAME?</v>
      </c>
      <c r="R3212" s="5">
        <f>IF($H3212="NO",$O3212, _xludf.NA())</f>
        <v>30</v>
      </c>
      <c r="S3212" s="5" t="e">
        <f ca="1">IF($H3212="SI",$N3212, _xludf.NA())</f>
        <v>#NAME?</v>
      </c>
      <c r="T3212" s="5">
        <f>IF($H3212="NO",$N3212, _xludf.NA())</f>
        <v>1250882.3500000001</v>
      </c>
    </row>
    <row r="3213" spans="1:20" x14ac:dyDescent="0.3">
      <c r="A3213">
        <v>3212</v>
      </c>
      <c r="B3213" t="s">
        <v>9</v>
      </c>
      <c r="C3213">
        <v>1065177</v>
      </c>
      <c r="D3213" t="s">
        <v>17</v>
      </c>
      <c r="E3213" t="s">
        <v>16</v>
      </c>
      <c r="F3213" t="s">
        <v>12</v>
      </c>
      <c r="G3213" t="s">
        <v>13</v>
      </c>
      <c r="H3213" t="s">
        <v>13</v>
      </c>
      <c r="I3213">
        <v>59</v>
      </c>
      <c r="J3213">
        <f>(moras__2[[#This Row],[EDAD]]-AVERAGE(I:I))/ _xlfn.STDEV.P(I:I)</f>
        <v>1.2065111576869334</v>
      </c>
      <c r="K3213" t="str">
        <f>IF(ABS(moras__2[[#This Row],[Z-Score de edad]])&gt;1.96, "Atípico","Normal")</f>
        <v>Normal</v>
      </c>
      <c r="L3213">
        <f>(moras__2[[#This Row],[SALARIO]]-AVERAGE(C:C)) / _xlfn.STDEV.P(C:C)</f>
        <v>0.50269085932642987</v>
      </c>
      <c r="M3213" t="str">
        <f>IF(ABS(moras__2[[#This Row],[Z-Score de salario]])&gt;1.96, "Atípico", "Normal")</f>
        <v>Normal</v>
      </c>
      <c r="N3213" s="5">
        <f t="shared" si="150"/>
        <v>1065177</v>
      </c>
      <c r="O3213" s="5">
        <f t="shared" si="151"/>
        <v>59</v>
      </c>
      <c r="P3213" s="5" t="str">
        <f t="shared" si="152"/>
        <v>ASEGURADO VOLUNTARIO</v>
      </c>
      <c r="Q3213" s="5" t="e">
        <f ca="1">IF($H3213="SI", $O3213, _xludf.NA())</f>
        <v>#NAME?</v>
      </c>
      <c r="R3213" s="5">
        <f>IF($H3213="NO",$O3213, _xludf.NA())</f>
        <v>59</v>
      </c>
      <c r="S3213" s="5" t="e">
        <f ca="1">IF($H3213="SI",$N3213, _xludf.NA())</f>
        <v>#NAME?</v>
      </c>
      <c r="T3213" s="5">
        <f>IF($H3213="NO",$N3213, _xludf.NA())</f>
        <v>1065177</v>
      </c>
    </row>
    <row r="3214" spans="1:20" x14ac:dyDescent="0.3">
      <c r="A3214">
        <v>3213</v>
      </c>
      <c r="B3214" t="s">
        <v>9</v>
      </c>
      <c r="C3214">
        <v>285000</v>
      </c>
      <c r="D3214" t="s">
        <v>10</v>
      </c>
      <c r="E3214" t="s">
        <v>16</v>
      </c>
      <c r="F3214" t="s">
        <v>12</v>
      </c>
      <c r="G3214" t="s">
        <v>13</v>
      </c>
      <c r="H3214" t="s">
        <v>12</v>
      </c>
      <c r="I3214">
        <v>51</v>
      </c>
      <c r="J3214">
        <f>(moras__2[[#This Row],[EDAD]]-AVERAGE(I:I))/ _xlfn.STDEV.P(I:I)</f>
        <v>0.64185201442864925</v>
      </c>
      <c r="K3214" t="str">
        <f>IF(ABS(moras__2[[#This Row],[Z-Score de edad]])&gt;1.96, "Atípico","Normal")</f>
        <v>Normal</v>
      </c>
      <c r="L3214">
        <f>(moras__2[[#This Row],[SALARIO]]-AVERAGE(C:C)) / _xlfn.STDEV.P(C:C)</f>
        <v>-0.45939637838777081</v>
      </c>
      <c r="M3214" t="str">
        <f>IF(ABS(moras__2[[#This Row],[Z-Score de salario]])&gt;1.96, "Atípico", "Normal")</f>
        <v>Normal</v>
      </c>
      <c r="N3214" s="5">
        <f t="shared" si="150"/>
        <v>285000</v>
      </c>
      <c r="O3214" s="5">
        <f t="shared" si="151"/>
        <v>51</v>
      </c>
      <c r="P3214" s="5" t="str">
        <f t="shared" si="152"/>
        <v>ASALARIADO</v>
      </c>
      <c r="Q3214" s="5">
        <f>IF($H3214="SI", $O3214, _xludf.NA())</f>
        <v>51</v>
      </c>
      <c r="R3214" s="5" t="e">
        <f ca="1">IF($H3214="NO",$O3214, _xludf.NA())</f>
        <v>#NAME?</v>
      </c>
      <c r="S3214" s="5">
        <f>IF($H3214="SI",$N3214, _xludf.NA())</f>
        <v>285000</v>
      </c>
      <c r="T3214" s="5" t="e">
        <f ca="1">IF($H3214="NO",$N3214, _xludf.NA())</f>
        <v>#NAME?</v>
      </c>
    </row>
    <row r="3215" spans="1:20" x14ac:dyDescent="0.3">
      <c r="A3215">
        <v>3214</v>
      </c>
      <c r="B3215" t="s">
        <v>15</v>
      </c>
      <c r="C3215">
        <v>1279275</v>
      </c>
      <c r="D3215" t="s">
        <v>10</v>
      </c>
      <c r="E3215" t="s">
        <v>11</v>
      </c>
      <c r="F3215" t="s">
        <v>12</v>
      </c>
      <c r="G3215" t="s">
        <v>13</v>
      </c>
      <c r="H3215" t="s">
        <v>13</v>
      </c>
      <c r="I3215">
        <v>31</v>
      </c>
      <c r="J3215">
        <f>(moras__2[[#This Row],[EDAD]]-AVERAGE(I:I))/ _xlfn.STDEV.P(I:I)</f>
        <v>-0.769795843717061</v>
      </c>
      <c r="K3215" t="str">
        <f>IF(ABS(moras__2[[#This Row],[Z-Score de edad]])&gt;1.96, "Atípico","Normal")</f>
        <v>Normal</v>
      </c>
      <c r="L3215">
        <f>(moras__2[[#This Row],[SALARIO]]-AVERAGE(C:C)) / _xlfn.STDEV.P(C:C)</f>
        <v>0.76670909290693146</v>
      </c>
      <c r="M3215" t="str">
        <f>IF(ABS(moras__2[[#This Row],[Z-Score de salario]])&gt;1.96, "Atípico", "Normal")</f>
        <v>Normal</v>
      </c>
      <c r="N3215" s="5">
        <f t="shared" si="150"/>
        <v>1279275</v>
      </c>
      <c r="O3215" s="5">
        <f t="shared" si="151"/>
        <v>31</v>
      </c>
      <c r="P3215" s="5" t="str">
        <f t="shared" si="152"/>
        <v>ASALARIADO</v>
      </c>
      <c r="Q3215" s="5" t="e">
        <f ca="1">IF($H3215="SI", $O3215, _xludf.NA())</f>
        <v>#NAME?</v>
      </c>
      <c r="R3215" s="5">
        <f>IF($H3215="NO",$O3215, _xludf.NA())</f>
        <v>31</v>
      </c>
      <c r="S3215" s="5" t="e">
        <f ca="1">IF($H3215="SI",$N3215, _xludf.NA())</f>
        <v>#NAME?</v>
      </c>
      <c r="T3215" s="5">
        <f>IF($H3215="NO",$N3215, _xludf.NA())</f>
        <v>1279275</v>
      </c>
    </row>
    <row r="3216" spans="1:20" x14ac:dyDescent="0.3">
      <c r="A3216">
        <v>3215</v>
      </c>
      <c r="B3216" t="s">
        <v>15</v>
      </c>
      <c r="C3216">
        <v>563332</v>
      </c>
      <c r="D3216" t="s">
        <v>10</v>
      </c>
      <c r="E3216" t="s">
        <v>16</v>
      </c>
      <c r="F3216" t="s">
        <v>12</v>
      </c>
      <c r="G3216" t="s">
        <v>13</v>
      </c>
      <c r="H3216" t="s">
        <v>13</v>
      </c>
      <c r="I3216">
        <v>34</v>
      </c>
      <c r="J3216">
        <f>(moras__2[[#This Row],[EDAD]]-AVERAGE(I:I))/ _xlfn.STDEV.P(I:I)</f>
        <v>-0.55804866499520445</v>
      </c>
      <c r="K3216" t="str">
        <f>IF(ABS(moras__2[[#This Row],[Z-Score de edad]])&gt;1.96, "Atípico","Normal")</f>
        <v>Normal</v>
      </c>
      <c r="L3216">
        <f>(moras__2[[#This Row],[SALARIO]]-AVERAGE(C:C)) / _xlfn.STDEV.P(C:C)</f>
        <v>-0.11616700217254157</v>
      </c>
      <c r="M3216" t="str">
        <f>IF(ABS(moras__2[[#This Row],[Z-Score de salario]])&gt;1.96, "Atípico", "Normal")</f>
        <v>Normal</v>
      </c>
      <c r="N3216" s="5">
        <f t="shared" si="150"/>
        <v>563332</v>
      </c>
      <c r="O3216" s="5">
        <f t="shared" si="151"/>
        <v>34</v>
      </c>
      <c r="P3216" s="5" t="str">
        <f t="shared" si="152"/>
        <v>ASALARIADO</v>
      </c>
      <c r="Q3216" s="5" t="e">
        <f ca="1">IF($H3216="SI", $O3216, _xludf.NA())</f>
        <v>#NAME?</v>
      </c>
      <c r="R3216" s="5">
        <f>IF($H3216="NO",$O3216, _xludf.NA())</f>
        <v>34</v>
      </c>
      <c r="S3216" s="5" t="e">
        <f ca="1">IF($H3216="SI",$N3216, _xludf.NA())</f>
        <v>#NAME?</v>
      </c>
      <c r="T3216" s="5">
        <f>IF($H3216="NO",$N3216, _xludf.NA())</f>
        <v>563332</v>
      </c>
    </row>
    <row r="3217" spans="1:20" x14ac:dyDescent="0.3">
      <c r="A3217">
        <v>3216</v>
      </c>
      <c r="B3217" t="s">
        <v>15</v>
      </c>
      <c r="C3217">
        <v>450886</v>
      </c>
      <c r="D3217" t="s">
        <v>17</v>
      </c>
      <c r="E3217" t="s">
        <v>16</v>
      </c>
      <c r="F3217" t="s">
        <v>12</v>
      </c>
      <c r="G3217" t="s">
        <v>12</v>
      </c>
      <c r="H3217" t="s">
        <v>13</v>
      </c>
      <c r="I3217">
        <v>95</v>
      </c>
      <c r="J3217">
        <f>(moras__2[[#This Row],[EDAD]]-AVERAGE(I:I))/ _xlfn.STDEV.P(I:I)</f>
        <v>3.7474773023492118</v>
      </c>
      <c r="K3217" t="str">
        <f>IF(ABS(moras__2[[#This Row],[Z-Score de edad]])&gt;1.96, "Atípico","Normal")</f>
        <v>Atípico</v>
      </c>
      <c r="L3217">
        <f>(moras__2[[#This Row],[SALARIO]]-AVERAGE(C:C)) / _xlfn.STDEV.P(C:C)</f>
        <v>-0.25483151231833029</v>
      </c>
      <c r="M3217" t="str">
        <f>IF(ABS(moras__2[[#This Row],[Z-Score de salario]])&gt;1.96, "Atípico", "Normal")</f>
        <v>Normal</v>
      </c>
      <c r="N3217" s="5">
        <f t="shared" si="150"/>
        <v>450886</v>
      </c>
      <c r="O3217" s="5">
        <f t="shared" si="151"/>
        <v>95</v>
      </c>
      <c r="P3217" s="5" t="str">
        <f t="shared" si="152"/>
        <v>ASEGURADO VOLUNTARIO</v>
      </c>
      <c r="Q3217" s="5" t="e">
        <f ca="1">IF($H3217="SI", $O3217, _xludf.NA())</f>
        <v>#NAME?</v>
      </c>
      <c r="R3217" s="5">
        <f>IF($H3217="NO",$O3217, _xludf.NA())</f>
        <v>95</v>
      </c>
      <c r="S3217" s="5" t="e">
        <f ca="1">IF($H3217="SI",$N3217, _xludf.NA())</f>
        <v>#NAME?</v>
      </c>
      <c r="T3217" s="5">
        <f>IF($H3217="NO",$N3217, _xludf.NA())</f>
        <v>450886</v>
      </c>
    </row>
    <row r="3218" spans="1:20" x14ac:dyDescent="0.3">
      <c r="A3218">
        <v>3217</v>
      </c>
      <c r="B3218" t="s">
        <v>9</v>
      </c>
      <c r="C3218">
        <v>58985</v>
      </c>
      <c r="D3218" t="s">
        <v>10</v>
      </c>
      <c r="E3218" t="s">
        <v>16</v>
      </c>
      <c r="F3218" t="s">
        <v>12</v>
      </c>
      <c r="G3218" t="s">
        <v>13</v>
      </c>
      <c r="H3218" t="s">
        <v>12</v>
      </c>
      <c r="I3218">
        <v>45</v>
      </c>
      <c r="J3218">
        <f>(moras__2[[#This Row],[EDAD]]-AVERAGE(I:I))/ _xlfn.STDEV.P(I:I)</f>
        <v>0.2183576569849362</v>
      </c>
      <c r="K3218" t="str">
        <f>IF(ABS(moras__2[[#This Row],[Z-Score de edad]])&gt;1.96, "Atípico","Normal")</f>
        <v>Normal</v>
      </c>
      <c r="L3218">
        <f>(moras__2[[#This Row],[SALARIO]]-AVERAGE(C:C)) / _xlfn.STDEV.P(C:C)</f>
        <v>-0.73811024335940556</v>
      </c>
      <c r="M3218" t="str">
        <f>IF(ABS(moras__2[[#This Row],[Z-Score de salario]])&gt;1.96, "Atípico", "Normal")</f>
        <v>Normal</v>
      </c>
      <c r="N3218" s="5">
        <f t="shared" si="150"/>
        <v>58985</v>
      </c>
      <c r="O3218" s="5">
        <f t="shared" si="151"/>
        <v>45</v>
      </c>
      <c r="P3218" s="5" t="str">
        <f t="shared" si="152"/>
        <v>ASALARIADO</v>
      </c>
      <c r="Q3218" s="5">
        <f>IF($H3218="SI", $O3218, _xludf.NA())</f>
        <v>45</v>
      </c>
      <c r="R3218" s="5" t="e">
        <f ca="1">IF($H3218="NO",$O3218, _xludf.NA())</f>
        <v>#NAME?</v>
      </c>
      <c r="S3218" s="5">
        <f>IF($H3218="SI",$N3218, _xludf.NA())</f>
        <v>58985</v>
      </c>
      <c r="T3218" s="5" t="e">
        <f ca="1">IF($H3218="NO",$N3218, _xludf.NA())</f>
        <v>#NAME?</v>
      </c>
    </row>
    <row r="3219" spans="1:20" x14ac:dyDescent="0.3">
      <c r="A3219">
        <v>3218</v>
      </c>
      <c r="B3219" t="s">
        <v>9</v>
      </c>
      <c r="C3219">
        <v>278030</v>
      </c>
      <c r="D3219" t="s">
        <v>19</v>
      </c>
      <c r="E3219" t="s">
        <v>16</v>
      </c>
      <c r="F3219" t="s">
        <v>12</v>
      </c>
      <c r="G3219" t="s">
        <v>13</v>
      </c>
      <c r="H3219" t="s">
        <v>13</v>
      </c>
      <c r="I3219">
        <v>35</v>
      </c>
      <c r="J3219">
        <f>(moras__2[[#This Row],[EDAD]]-AVERAGE(I:I))/ _xlfn.STDEV.P(I:I)</f>
        <v>-0.48746627208791893</v>
      </c>
      <c r="K3219" t="str">
        <f>IF(ABS(moras__2[[#This Row],[Z-Score de edad]])&gt;1.96, "Atípico","Normal")</f>
        <v>Normal</v>
      </c>
      <c r="L3219">
        <f>(moras__2[[#This Row],[SALARIO]]-AVERAGE(C:C)) / _xlfn.STDEV.P(C:C)</f>
        <v>-0.46799154082766331</v>
      </c>
      <c r="M3219" t="str">
        <f>IF(ABS(moras__2[[#This Row],[Z-Score de salario]])&gt;1.96, "Atípico", "Normal")</f>
        <v>Normal</v>
      </c>
      <c r="N3219" s="5">
        <f t="shared" si="150"/>
        <v>278030</v>
      </c>
      <c r="O3219" s="5">
        <f t="shared" si="151"/>
        <v>35</v>
      </c>
      <c r="P3219" s="5" t="str">
        <f t="shared" si="152"/>
        <v>CONVENIOS ESPECIALES DE TRABAJADORES INDEPENDIENTES</v>
      </c>
      <c r="Q3219" s="5" t="e">
        <f ca="1">IF($H3219="SI", $O3219, _xludf.NA())</f>
        <v>#NAME?</v>
      </c>
      <c r="R3219" s="5">
        <f>IF($H3219="NO",$O3219, _xludf.NA())</f>
        <v>35</v>
      </c>
      <c r="S3219" s="5" t="e">
        <f ca="1">IF($H3219="SI",$N3219, _xludf.NA())</f>
        <v>#NAME?</v>
      </c>
      <c r="T3219" s="5">
        <f>IF($H3219="NO",$N3219, _xludf.NA())</f>
        <v>278030</v>
      </c>
    </row>
    <row r="3220" spans="1:20" x14ac:dyDescent="0.3">
      <c r="A3220">
        <v>3219</v>
      </c>
      <c r="B3220" t="s">
        <v>9</v>
      </c>
      <c r="C3220">
        <v>347737.5</v>
      </c>
      <c r="D3220" t="s">
        <v>10</v>
      </c>
      <c r="E3220" t="s">
        <v>16</v>
      </c>
      <c r="F3220" t="s">
        <v>12</v>
      </c>
      <c r="G3220" t="s">
        <v>13</v>
      </c>
      <c r="H3220" t="s">
        <v>13</v>
      </c>
      <c r="I3220">
        <v>27</v>
      </c>
      <c r="J3220">
        <f>(moras__2[[#This Row],[EDAD]]-AVERAGE(I:I))/ _xlfn.STDEV.P(I:I)</f>
        <v>-1.052125415346203</v>
      </c>
      <c r="K3220" t="str">
        <f>IF(ABS(moras__2[[#This Row],[Z-Score de edad]])&gt;1.96, "Atípico","Normal")</f>
        <v>Normal</v>
      </c>
      <c r="L3220">
        <f>(moras__2[[#This Row],[SALARIO]]-AVERAGE(C:C)) / _xlfn.STDEV.P(C:C)</f>
        <v>-0.38203066768866706</v>
      </c>
      <c r="M3220" t="str">
        <f>IF(ABS(moras__2[[#This Row],[Z-Score de salario]])&gt;1.96, "Atípico", "Normal")</f>
        <v>Normal</v>
      </c>
      <c r="N3220" s="5">
        <f t="shared" si="150"/>
        <v>347737.5</v>
      </c>
      <c r="O3220" s="5">
        <f t="shared" si="151"/>
        <v>27</v>
      </c>
      <c r="P3220" s="5" t="str">
        <f t="shared" si="152"/>
        <v>ASALARIADO</v>
      </c>
      <c r="Q3220" s="5" t="e">
        <f ca="1">IF($H3220="SI", $O3220, _xludf.NA())</f>
        <v>#NAME?</v>
      </c>
      <c r="R3220" s="5">
        <f>IF($H3220="NO",$O3220, _xludf.NA())</f>
        <v>27</v>
      </c>
      <c r="S3220" s="5" t="e">
        <f ca="1">IF($H3220="SI",$N3220, _xludf.NA())</f>
        <v>#NAME?</v>
      </c>
      <c r="T3220" s="5">
        <f>IF($H3220="NO",$N3220, _xludf.NA())</f>
        <v>347737.5</v>
      </c>
    </row>
    <row r="3221" spans="1:20" x14ac:dyDescent="0.3">
      <c r="A3221">
        <v>3220</v>
      </c>
      <c r="B3221" t="s">
        <v>15</v>
      </c>
      <c r="C3221">
        <v>455206.04</v>
      </c>
      <c r="D3221" t="s">
        <v>10</v>
      </c>
      <c r="E3221" t="s">
        <v>16</v>
      </c>
      <c r="F3221" t="s">
        <v>12</v>
      </c>
      <c r="G3221" t="s">
        <v>13</v>
      </c>
      <c r="H3221" t="s">
        <v>13</v>
      </c>
      <c r="I3221">
        <v>32</v>
      </c>
      <c r="J3221">
        <f>(moras__2[[#This Row],[EDAD]]-AVERAGE(I:I))/ _xlfn.STDEV.P(I:I)</f>
        <v>-0.69921345080977548</v>
      </c>
      <c r="K3221" t="str">
        <f>IF(ABS(moras__2[[#This Row],[Z-Score de edad]])&gt;1.96, "Atípico","Normal")</f>
        <v>Normal</v>
      </c>
      <c r="L3221">
        <f>(moras__2[[#This Row],[SALARIO]]-AVERAGE(C:C)) / _xlfn.STDEV.P(C:C)</f>
        <v>-0.24950418871046331</v>
      </c>
      <c r="M3221" t="str">
        <f>IF(ABS(moras__2[[#This Row],[Z-Score de salario]])&gt;1.96, "Atípico", "Normal")</f>
        <v>Normal</v>
      </c>
      <c r="N3221" s="5">
        <f t="shared" si="150"/>
        <v>455206.04</v>
      </c>
      <c r="O3221" s="5">
        <f t="shared" si="151"/>
        <v>32</v>
      </c>
      <c r="P3221" s="5" t="str">
        <f t="shared" si="152"/>
        <v>ASALARIADO</v>
      </c>
      <c r="Q3221" s="5" t="e">
        <f ca="1">IF($H3221="SI", $O3221, _xludf.NA())</f>
        <v>#NAME?</v>
      </c>
      <c r="R3221" s="5">
        <f>IF($H3221="NO",$O3221, _xludf.NA())</f>
        <v>32</v>
      </c>
      <c r="S3221" s="5" t="e">
        <f ca="1">IF($H3221="SI",$N3221, _xludf.NA())</f>
        <v>#NAME?</v>
      </c>
      <c r="T3221" s="5">
        <f>IF($H3221="NO",$N3221, _xludf.NA())</f>
        <v>455206.04</v>
      </c>
    </row>
    <row r="3222" spans="1:20" x14ac:dyDescent="0.3">
      <c r="A3222">
        <v>3221</v>
      </c>
      <c r="B3222" t="s">
        <v>15</v>
      </c>
      <c r="C3222">
        <v>339794.4</v>
      </c>
      <c r="D3222" t="s">
        <v>10</v>
      </c>
      <c r="E3222" t="s">
        <v>11</v>
      </c>
      <c r="F3222" t="s">
        <v>12</v>
      </c>
      <c r="G3222" t="s">
        <v>13</v>
      </c>
      <c r="H3222" t="s">
        <v>13</v>
      </c>
      <c r="I3222">
        <v>46</v>
      </c>
      <c r="J3222">
        <f>(moras__2[[#This Row],[EDAD]]-AVERAGE(I:I))/ _xlfn.STDEV.P(I:I)</f>
        <v>0.28894004989222172</v>
      </c>
      <c r="K3222" t="str">
        <f>IF(ABS(moras__2[[#This Row],[Z-Score de edad]])&gt;1.96, "Atípico","Normal")</f>
        <v>Normal</v>
      </c>
      <c r="L3222">
        <f>(moras__2[[#This Row],[SALARIO]]-AVERAGE(C:C)) / _xlfn.STDEV.P(C:C)</f>
        <v>-0.39182582332371868</v>
      </c>
      <c r="M3222" t="str">
        <f>IF(ABS(moras__2[[#This Row],[Z-Score de salario]])&gt;1.96, "Atípico", "Normal")</f>
        <v>Normal</v>
      </c>
      <c r="N3222" s="5">
        <f t="shared" si="150"/>
        <v>339794.4</v>
      </c>
      <c r="O3222" s="5">
        <f t="shared" si="151"/>
        <v>46</v>
      </c>
      <c r="P3222" s="5" t="str">
        <f t="shared" si="152"/>
        <v>ASALARIADO</v>
      </c>
      <c r="Q3222" s="5" t="e">
        <f ca="1">IF($H3222="SI", $O3222, _xludf.NA())</f>
        <v>#NAME?</v>
      </c>
      <c r="R3222" s="5">
        <f>IF($H3222="NO",$O3222, _xludf.NA())</f>
        <v>46</v>
      </c>
      <c r="S3222" s="5" t="e">
        <f ca="1">IF($H3222="SI",$N3222, _xludf.NA())</f>
        <v>#NAME?</v>
      </c>
      <c r="T3222" s="5">
        <f>IF($H3222="NO",$N3222, _xludf.NA())</f>
        <v>339794.4</v>
      </c>
    </row>
    <row r="3223" spans="1:20" x14ac:dyDescent="0.3">
      <c r="A3223">
        <v>3222</v>
      </c>
      <c r="B3223" t="s">
        <v>15</v>
      </c>
      <c r="C3223">
        <v>445821</v>
      </c>
      <c r="D3223" t="s">
        <v>18</v>
      </c>
      <c r="E3223" t="s">
        <v>16</v>
      </c>
      <c r="F3223" t="s">
        <v>12</v>
      </c>
      <c r="G3223" t="s">
        <v>13</v>
      </c>
      <c r="H3223" t="s">
        <v>13</v>
      </c>
      <c r="I3223">
        <v>63</v>
      </c>
      <c r="J3223">
        <f>(moras__2[[#This Row],[EDAD]]-AVERAGE(I:I))/ _xlfn.STDEV.P(I:I)</f>
        <v>1.4888407293160755</v>
      </c>
      <c r="K3223" t="str">
        <f>IF(ABS(moras__2[[#This Row],[Z-Score de edad]])&gt;1.96, "Atípico","Normal")</f>
        <v>Normal</v>
      </c>
      <c r="L3223">
        <f>(moras__2[[#This Row],[SALARIO]]-AVERAGE(C:C)) / _xlfn.STDEV.P(C:C)</f>
        <v>-0.26107749478003123</v>
      </c>
      <c r="M3223" t="str">
        <f>IF(ABS(moras__2[[#This Row],[Z-Score de salario]])&gt;1.96, "Atípico", "Normal")</f>
        <v>Normal</v>
      </c>
      <c r="N3223" s="5">
        <f t="shared" si="150"/>
        <v>445821</v>
      </c>
      <c r="O3223" s="5">
        <f t="shared" si="151"/>
        <v>63</v>
      </c>
      <c r="P3223" s="5" t="str">
        <f t="shared" si="152"/>
        <v>TRABAJADOR INDEPENDIENTE</v>
      </c>
      <c r="Q3223" s="5" t="e">
        <f ca="1">IF($H3223="SI", $O3223, _xludf.NA())</f>
        <v>#NAME?</v>
      </c>
      <c r="R3223" s="5">
        <f>IF($H3223="NO",$O3223, _xludf.NA())</f>
        <v>63</v>
      </c>
      <c r="S3223" s="5" t="e">
        <f ca="1">IF($H3223="SI",$N3223, _xludf.NA())</f>
        <v>#NAME?</v>
      </c>
      <c r="T3223" s="5">
        <f>IF($H3223="NO",$N3223, _xludf.NA())</f>
        <v>445821</v>
      </c>
    </row>
    <row r="3224" spans="1:20" x14ac:dyDescent="0.3">
      <c r="A3224">
        <v>3223</v>
      </c>
      <c r="B3224" t="s">
        <v>9</v>
      </c>
      <c r="C3224">
        <v>326322</v>
      </c>
      <c r="D3224" t="s">
        <v>10</v>
      </c>
      <c r="E3224" t="s">
        <v>16</v>
      </c>
      <c r="F3224" t="s">
        <v>12</v>
      </c>
      <c r="G3224" t="s">
        <v>13</v>
      </c>
      <c r="H3224" t="s">
        <v>13</v>
      </c>
      <c r="I3224">
        <v>57</v>
      </c>
      <c r="J3224">
        <f>(moras__2[[#This Row],[EDAD]]-AVERAGE(I:I))/ _xlfn.STDEV.P(I:I)</f>
        <v>1.0653463718723624</v>
      </c>
      <c r="K3224" t="str">
        <f>IF(ABS(moras__2[[#This Row],[Z-Score de edad]])&gt;1.96, "Atípico","Normal")</f>
        <v>Normal</v>
      </c>
      <c r="L3224">
        <f>(moras__2[[#This Row],[SALARIO]]-AVERAGE(C:C)) / _xlfn.STDEV.P(C:C)</f>
        <v>-0.40843952008917167</v>
      </c>
      <c r="M3224" t="str">
        <f>IF(ABS(moras__2[[#This Row],[Z-Score de salario]])&gt;1.96, "Atípico", "Normal")</f>
        <v>Normal</v>
      </c>
      <c r="N3224" s="5">
        <f t="shared" si="150"/>
        <v>326322</v>
      </c>
      <c r="O3224" s="5">
        <f t="shared" si="151"/>
        <v>57</v>
      </c>
      <c r="P3224" s="5" t="str">
        <f t="shared" si="152"/>
        <v>ASALARIADO</v>
      </c>
      <c r="Q3224" s="5" t="e">
        <f ca="1">IF($H3224="SI", $O3224, _xludf.NA())</f>
        <v>#NAME?</v>
      </c>
      <c r="R3224" s="5">
        <f>IF($H3224="NO",$O3224, _xludf.NA())</f>
        <v>57</v>
      </c>
      <c r="S3224" s="5" t="e">
        <f ca="1">IF($H3224="SI",$N3224, _xludf.NA())</f>
        <v>#NAME?</v>
      </c>
      <c r="T3224" s="5">
        <f>IF($H3224="NO",$N3224, _xludf.NA())</f>
        <v>326322</v>
      </c>
    </row>
    <row r="3225" spans="1:20" x14ac:dyDescent="0.3">
      <c r="A3225">
        <v>3224</v>
      </c>
      <c r="B3225" t="s">
        <v>9</v>
      </c>
      <c r="C3225">
        <v>278030</v>
      </c>
      <c r="D3225" t="s">
        <v>19</v>
      </c>
      <c r="E3225" t="s">
        <v>16</v>
      </c>
      <c r="F3225" t="s">
        <v>12</v>
      </c>
      <c r="G3225" t="s">
        <v>13</v>
      </c>
      <c r="H3225" t="s">
        <v>13</v>
      </c>
      <c r="I3225">
        <v>57</v>
      </c>
      <c r="J3225">
        <f>(moras__2[[#This Row],[EDAD]]-AVERAGE(I:I))/ _xlfn.STDEV.P(I:I)</f>
        <v>1.0653463718723624</v>
      </c>
      <c r="K3225" t="str">
        <f>IF(ABS(moras__2[[#This Row],[Z-Score de edad]])&gt;1.96, "Atípico","Normal")</f>
        <v>Normal</v>
      </c>
      <c r="L3225">
        <f>(moras__2[[#This Row],[SALARIO]]-AVERAGE(C:C)) / _xlfn.STDEV.P(C:C)</f>
        <v>-0.46799154082766331</v>
      </c>
      <c r="M3225" t="str">
        <f>IF(ABS(moras__2[[#This Row],[Z-Score de salario]])&gt;1.96, "Atípico", "Normal")</f>
        <v>Normal</v>
      </c>
      <c r="N3225" s="5">
        <f t="shared" si="150"/>
        <v>278030</v>
      </c>
      <c r="O3225" s="5">
        <f t="shared" si="151"/>
        <v>57</v>
      </c>
      <c r="P3225" s="5" t="str">
        <f t="shared" si="152"/>
        <v>CONVENIOS ESPECIALES DE TRABAJADORES INDEPENDIENTES</v>
      </c>
      <c r="Q3225" s="5" t="e">
        <f ca="1">IF($H3225="SI", $O3225, _xludf.NA())</f>
        <v>#NAME?</v>
      </c>
      <c r="R3225" s="5">
        <f>IF($H3225="NO",$O3225, _xludf.NA())</f>
        <v>57</v>
      </c>
      <c r="S3225" s="5" t="e">
        <f ca="1">IF($H3225="SI",$N3225, _xludf.NA())</f>
        <v>#NAME?</v>
      </c>
      <c r="T3225" s="5">
        <f>IF($H3225="NO",$N3225, _xludf.NA())</f>
        <v>278030</v>
      </c>
    </row>
    <row r="3226" spans="1:20" x14ac:dyDescent="0.3">
      <c r="A3226">
        <v>3225</v>
      </c>
      <c r="B3226" t="s">
        <v>9</v>
      </c>
      <c r="C3226">
        <v>300018</v>
      </c>
      <c r="D3226" t="s">
        <v>17</v>
      </c>
      <c r="E3226" t="s">
        <v>16</v>
      </c>
      <c r="F3226" t="s">
        <v>12</v>
      </c>
      <c r="G3226" t="s">
        <v>13</v>
      </c>
      <c r="H3226" t="s">
        <v>13</v>
      </c>
      <c r="I3226">
        <v>60</v>
      </c>
      <c r="J3226">
        <f>(moras__2[[#This Row],[EDAD]]-AVERAGE(I:I))/ _xlfn.STDEV.P(I:I)</f>
        <v>1.2770935505942189</v>
      </c>
      <c r="K3226" t="str">
        <f>IF(ABS(moras__2[[#This Row],[Z-Score de edad]])&gt;1.96, "Atípico","Normal")</f>
        <v>Normal</v>
      </c>
      <c r="L3226">
        <f>(moras__2[[#This Row],[SALARIO]]-AVERAGE(C:C)) / _xlfn.STDEV.P(C:C)</f>
        <v>-0.44087670126835837</v>
      </c>
      <c r="M3226" t="str">
        <f>IF(ABS(moras__2[[#This Row],[Z-Score de salario]])&gt;1.96, "Atípico", "Normal")</f>
        <v>Normal</v>
      </c>
      <c r="N3226" s="5">
        <f t="shared" si="150"/>
        <v>300018</v>
      </c>
      <c r="O3226" s="5">
        <f t="shared" si="151"/>
        <v>60</v>
      </c>
      <c r="P3226" s="5" t="str">
        <f t="shared" si="152"/>
        <v>ASEGURADO VOLUNTARIO</v>
      </c>
      <c r="Q3226" s="5" t="e">
        <f ca="1">IF($H3226="SI", $O3226, _xludf.NA())</f>
        <v>#NAME?</v>
      </c>
      <c r="R3226" s="5">
        <f>IF($H3226="NO",$O3226, _xludf.NA())</f>
        <v>60</v>
      </c>
      <c r="S3226" s="5" t="e">
        <f ca="1">IF($H3226="SI",$N3226, _xludf.NA())</f>
        <v>#NAME?</v>
      </c>
      <c r="T3226" s="5">
        <f>IF($H3226="NO",$N3226, _xludf.NA())</f>
        <v>300018</v>
      </c>
    </row>
    <row r="3227" spans="1:20" x14ac:dyDescent="0.3">
      <c r="A3227">
        <v>3226</v>
      </c>
      <c r="B3227" t="s">
        <v>15</v>
      </c>
      <c r="C3227">
        <v>420214.94</v>
      </c>
      <c r="D3227" t="s">
        <v>10</v>
      </c>
      <c r="E3227" t="s">
        <v>16</v>
      </c>
      <c r="F3227" t="s">
        <v>12</v>
      </c>
      <c r="G3227" t="s">
        <v>13</v>
      </c>
      <c r="H3227" t="s">
        <v>13</v>
      </c>
      <c r="I3227">
        <v>34</v>
      </c>
      <c r="J3227">
        <f>(moras__2[[#This Row],[EDAD]]-AVERAGE(I:I))/ _xlfn.STDEV.P(I:I)</f>
        <v>-0.55804866499520445</v>
      </c>
      <c r="K3227" t="str">
        <f>IF(ABS(moras__2[[#This Row],[Z-Score de edad]])&gt;1.96, "Atípico","Normal")</f>
        <v>Normal</v>
      </c>
      <c r="L3227">
        <f>(moras__2[[#This Row],[SALARIO]]-AVERAGE(C:C)) / _xlfn.STDEV.P(C:C)</f>
        <v>-0.29265400053980634</v>
      </c>
      <c r="M3227" t="str">
        <f>IF(ABS(moras__2[[#This Row],[Z-Score de salario]])&gt;1.96, "Atípico", "Normal")</f>
        <v>Normal</v>
      </c>
      <c r="N3227" s="5">
        <f t="shared" si="150"/>
        <v>420214.94</v>
      </c>
      <c r="O3227" s="5">
        <f t="shared" si="151"/>
        <v>34</v>
      </c>
      <c r="P3227" s="5" t="str">
        <f t="shared" si="152"/>
        <v>ASALARIADO</v>
      </c>
      <c r="Q3227" s="5" t="e">
        <f ca="1">IF($H3227="SI", $O3227, _xludf.NA())</f>
        <v>#NAME?</v>
      </c>
      <c r="R3227" s="5">
        <f>IF($H3227="NO",$O3227, _xludf.NA())</f>
        <v>34</v>
      </c>
      <c r="S3227" s="5" t="e">
        <f ca="1">IF($H3227="SI",$N3227, _xludf.NA())</f>
        <v>#NAME?</v>
      </c>
      <c r="T3227" s="5">
        <f>IF($H3227="NO",$N3227, _xludf.NA())</f>
        <v>420214.94</v>
      </c>
    </row>
    <row r="3228" spans="1:20" x14ac:dyDescent="0.3">
      <c r="A3228">
        <v>3227</v>
      </c>
      <c r="B3228" t="s">
        <v>9</v>
      </c>
      <c r="C3228">
        <v>202396.55</v>
      </c>
      <c r="D3228" t="s">
        <v>10</v>
      </c>
      <c r="E3228" t="s">
        <v>16</v>
      </c>
      <c r="F3228" t="s">
        <v>12</v>
      </c>
      <c r="G3228" t="s">
        <v>13</v>
      </c>
      <c r="H3228" t="s">
        <v>13</v>
      </c>
      <c r="I3228">
        <v>22</v>
      </c>
      <c r="J3228">
        <f>(moras__2[[#This Row],[EDAD]]-AVERAGE(I:I))/ _xlfn.STDEV.P(I:I)</f>
        <v>-1.4050373798826306</v>
      </c>
      <c r="K3228" t="str">
        <f>IF(ABS(moras__2[[#This Row],[Z-Score de edad]])&gt;1.96, "Atípico","Normal")</f>
        <v>Normal</v>
      </c>
      <c r="L3228">
        <f>(moras__2[[#This Row],[SALARIO]]-AVERAGE(C:C)) / _xlfn.STDEV.P(C:C)</f>
        <v>-0.5612600901303153</v>
      </c>
      <c r="M3228" t="str">
        <f>IF(ABS(moras__2[[#This Row],[Z-Score de salario]])&gt;1.96, "Atípico", "Normal")</f>
        <v>Normal</v>
      </c>
      <c r="N3228" s="5">
        <f t="shared" si="150"/>
        <v>202396.55</v>
      </c>
      <c r="O3228" s="5">
        <f t="shared" si="151"/>
        <v>22</v>
      </c>
      <c r="P3228" s="5" t="str">
        <f t="shared" si="152"/>
        <v>ASALARIADO</v>
      </c>
      <c r="Q3228" s="5" t="e">
        <f ca="1">IF($H3228="SI", $O3228, _xludf.NA())</f>
        <v>#NAME?</v>
      </c>
      <c r="R3228" s="5">
        <f>IF($H3228="NO",$O3228, _xludf.NA())</f>
        <v>22</v>
      </c>
      <c r="S3228" s="5" t="e">
        <f ca="1">IF($H3228="SI",$N3228, _xludf.NA())</f>
        <v>#NAME?</v>
      </c>
      <c r="T3228" s="5">
        <f>IF($H3228="NO",$N3228, _xludf.NA())</f>
        <v>202396.55</v>
      </c>
    </row>
    <row r="3229" spans="1:20" x14ac:dyDescent="0.3">
      <c r="A3229">
        <v>3228</v>
      </c>
      <c r="B3229" t="s">
        <v>9</v>
      </c>
      <c r="C3229">
        <v>1000025.21</v>
      </c>
      <c r="D3229" t="s">
        <v>14</v>
      </c>
      <c r="E3229" t="s">
        <v>11</v>
      </c>
      <c r="F3229" t="s">
        <v>12</v>
      </c>
      <c r="G3229" t="s">
        <v>13</v>
      </c>
      <c r="H3229" t="s">
        <v>13</v>
      </c>
      <c r="I3229">
        <v>67</v>
      </c>
      <c r="J3229">
        <f>(moras__2[[#This Row],[EDAD]]-AVERAGE(I:I))/ _xlfn.STDEV.P(I:I)</f>
        <v>1.7711703009452175</v>
      </c>
      <c r="K3229" t="str">
        <f>IF(ABS(moras__2[[#This Row],[Z-Score de edad]])&gt;1.96, "Atípico","Normal")</f>
        <v>Normal</v>
      </c>
      <c r="L3229">
        <f>(moras__2[[#This Row],[SALARIO]]-AVERAGE(C:C)) / _xlfn.STDEV.P(C:C)</f>
        <v>0.42234792987165781</v>
      </c>
      <c r="M3229" t="str">
        <f>IF(ABS(moras__2[[#This Row],[Z-Score de salario]])&gt;1.96, "Atípico", "Normal")</f>
        <v>Normal</v>
      </c>
      <c r="N3229" s="5">
        <f t="shared" si="150"/>
        <v>1000025.21</v>
      </c>
      <c r="O3229" s="5">
        <f t="shared" si="151"/>
        <v>67</v>
      </c>
      <c r="P3229" s="5" t="str">
        <f t="shared" si="152"/>
        <v>PENSIONADOS EN SU PROPIO SISTEMA</v>
      </c>
      <c r="Q3229" s="5" t="e">
        <f ca="1">IF($H3229="SI", $O3229, _xludf.NA())</f>
        <v>#NAME?</v>
      </c>
      <c r="R3229" s="5">
        <f>IF($H3229="NO",$O3229, _xludf.NA())</f>
        <v>67</v>
      </c>
      <c r="S3229" s="5" t="e">
        <f ca="1">IF($H3229="SI",$N3229, _xludf.NA())</f>
        <v>#NAME?</v>
      </c>
      <c r="T3229" s="5">
        <f>IF($H3229="NO",$N3229, _xludf.NA())</f>
        <v>1000025.21</v>
      </c>
    </row>
    <row r="3230" spans="1:20" x14ac:dyDescent="0.3">
      <c r="A3230">
        <v>3229</v>
      </c>
      <c r="B3230" t="s">
        <v>9</v>
      </c>
      <c r="C3230">
        <v>924499</v>
      </c>
      <c r="D3230" t="s">
        <v>10</v>
      </c>
      <c r="E3230" t="s">
        <v>11</v>
      </c>
      <c r="F3230" t="s">
        <v>12</v>
      </c>
      <c r="G3230" t="s">
        <v>13</v>
      </c>
      <c r="H3230" t="s">
        <v>13</v>
      </c>
      <c r="I3230">
        <v>42</v>
      </c>
      <c r="J3230">
        <f>(moras__2[[#This Row],[EDAD]]-AVERAGE(I:I))/ _xlfn.STDEV.P(I:I)</f>
        <v>6.6104782630796582E-3</v>
      </c>
      <c r="K3230" t="str">
        <f>IF(ABS(moras__2[[#This Row],[Z-Score de edad]])&gt;1.96, "Atípico","Normal")</f>
        <v>Normal</v>
      </c>
      <c r="L3230">
        <f>(moras__2[[#This Row],[SALARIO]]-AVERAGE(C:C)) / _xlfn.STDEV.P(C:C)</f>
        <v>0.32921162522037661</v>
      </c>
      <c r="M3230" t="str">
        <f>IF(ABS(moras__2[[#This Row],[Z-Score de salario]])&gt;1.96, "Atípico", "Normal")</f>
        <v>Normal</v>
      </c>
      <c r="N3230" s="5">
        <f t="shared" si="150"/>
        <v>924499</v>
      </c>
      <c r="O3230" s="5">
        <f t="shared" si="151"/>
        <v>42</v>
      </c>
      <c r="P3230" s="5" t="str">
        <f t="shared" si="152"/>
        <v>ASALARIADO</v>
      </c>
      <c r="Q3230" s="5" t="e">
        <f ca="1">IF($H3230="SI", $O3230, _xludf.NA())</f>
        <v>#NAME?</v>
      </c>
      <c r="R3230" s="5">
        <f>IF($H3230="NO",$O3230, _xludf.NA())</f>
        <v>42</v>
      </c>
      <c r="S3230" s="5" t="e">
        <f ca="1">IF($H3230="SI",$N3230, _xludf.NA())</f>
        <v>#NAME?</v>
      </c>
      <c r="T3230" s="5">
        <f>IF($H3230="NO",$N3230, _xludf.NA())</f>
        <v>924499</v>
      </c>
    </row>
    <row r="3231" spans="1:20" x14ac:dyDescent="0.3">
      <c r="A3231">
        <v>3230</v>
      </c>
      <c r="B3231" t="s">
        <v>9</v>
      </c>
      <c r="C3231">
        <v>336000</v>
      </c>
      <c r="D3231" t="s">
        <v>10</v>
      </c>
      <c r="E3231" t="s">
        <v>16</v>
      </c>
      <c r="F3231" t="s">
        <v>12</v>
      </c>
      <c r="G3231" t="s">
        <v>13</v>
      </c>
      <c r="H3231" t="s">
        <v>12</v>
      </c>
      <c r="I3231">
        <v>39</v>
      </c>
      <c r="J3231">
        <f>(moras__2[[#This Row],[EDAD]]-AVERAGE(I:I))/ _xlfn.STDEV.P(I:I)</f>
        <v>-0.20513670045877688</v>
      </c>
      <c r="K3231" t="str">
        <f>IF(ABS(moras__2[[#This Row],[Z-Score de edad]])&gt;1.96, "Atípico","Normal")</f>
        <v>Normal</v>
      </c>
      <c r="L3231">
        <f>(moras__2[[#This Row],[SALARIO]]-AVERAGE(C:C)) / _xlfn.STDEV.P(C:C)</f>
        <v>-0.39650494590075286</v>
      </c>
      <c r="M3231" t="str">
        <f>IF(ABS(moras__2[[#This Row],[Z-Score de salario]])&gt;1.96, "Atípico", "Normal")</f>
        <v>Normal</v>
      </c>
      <c r="N3231" s="5">
        <f t="shared" si="150"/>
        <v>336000</v>
      </c>
      <c r="O3231" s="5">
        <f t="shared" si="151"/>
        <v>39</v>
      </c>
      <c r="P3231" s="5" t="str">
        <f t="shared" si="152"/>
        <v>ASALARIADO</v>
      </c>
      <c r="Q3231" s="5">
        <f>IF($H3231="SI", $O3231, _xludf.NA())</f>
        <v>39</v>
      </c>
      <c r="R3231" s="5" t="e">
        <f ca="1">IF($H3231="NO",$O3231, _xludf.NA())</f>
        <v>#NAME?</v>
      </c>
      <c r="S3231" s="5">
        <f>IF($H3231="SI",$N3231, _xludf.NA())</f>
        <v>336000</v>
      </c>
      <c r="T3231" s="5" t="e">
        <f ca="1">IF($H3231="NO",$N3231, _xludf.NA())</f>
        <v>#NAME?</v>
      </c>
    </row>
    <row r="3232" spans="1:20" x14ac:dyDescent="0.3">
      <c r="A3232">
        <v>3231</v>
      </c>
      <c r="B3232" t="s">
        <v>9</v>
      </c>
      <c r="C3232">
        <v>278030</v>
      </c>
      <c r="D3232" t="s">
        <v>19</v>
      </c>
      <c r="E3232" t="s">
        <v>16</v>
      </c>
      <c r="F3232" t="s">
        <v>12</v>
      </c>
      <c r="G3232" t="s">
        <v>13</v>
      </c>
      <c r="H3232" t="s">
        <v>13</v>
      </c>
      <c r="I3232">
        <v>89</v>
      </c>
      <c r="J3232">
        <f>(moras__2[[#This Row],[EDAD]]-AVERAGE(I:I))/ _xlfn.STDEV.P(I:I)</f>
        <v>3.3239829449054987</v>
      </c>
      <c r="K3232" t="str">
        <f>IF(ABS(moras__2[[#This Row],[Z-Score de edad]])&gt;1.96, "Atípico","Normal")</f>
        <v>Atípico</v>
      </c>
      <c r="L3232">
        <f>(moras__2[[#This Row],[SALARIO]]-AVERAGE(C:C)) / _xlfn.STDEV.P(C:C)</f>
        <v>-0.46799154082766331</v>
      </c>
      <c r="M3232" t="str">
        <f>IF(ABS(moras__2[[#This Row],[Z-Score de salario]])&gt;1.96, "Atípico", "Normal")</f>
        <v>Normal</v>
      </c>
      <c r="N3232" s="5">
        <f t="shared" si="150"/>
        <v>278030</v>
      </c>
      <c r="O3232" s="5">
        <f t="shared" si="151"/>
        <v>89</v>
      </c>
      <c r="P3232" s="5" t="str">
        <f t="shared" si="152"/>
        <v>CONVENIOS ESPECIALES DE TRABAJADORES INDEPENDIENTES</v>
      </c>
      <c r="Q3232" s="5" t="e">
        <f ca="1">IF($H3232="SI", $O3232, _xludf.NA())</f>
        <v>#NAME?</v>
      </c>
      <c r="R3232" s="5">
        <f>IF($H3232="NO",$O3232, _xludf.NA())</f>
        <v>89</v>
      </c>
      <c r="S3232" s="5" t="e">
        <f ca="1">IF($H3232="SI",$N3232, _xludf.NA())</f>
        <v>#NAME?</v>
      </c>
      <c r="T3232" s="5">
        <f>IF($H3232="NO",$N3232, _xludf.NA())</f>
        <v>278030</v>
      </c>
    </row>
    <row r="3233" spans="1:20" x14ac:dyDescent="0.3">
      <c r="A3233">
        <v>3232</v>
      </c>
      <c r="B3233" t="s">
        <v>9</v>
      </c>
      <c r="C3233">
        <v>1529457.14</v>
      </c>
      <c r="D3233" t="s">
        <v>10</v>
      </c>
      <c r="E3233" t="s">
        <v>16</v>
      </c>
      <c r="F3233" t="s">
        <v>12</v>
      </c>
      <c r="G3233" t="s">
        <v>13</v>
      </c>
      <c r="H3233" t="s">
        <v>13</v>
      </c>
      <c r="I3233">
        <v>32</v>
      </c>
      <c r="J3233">
        <f>(moras__2[[#This Row],[EDAD]]-AVERAGE(I:I))/ _xlfn.STDEV.P(I:I)</f>
        <v>-0.69921345080977548</v>
      </c>
      <c r="K3233" t="str">
        <f>IF(ABS(moras__2[[#This Row],[Z-Score de edad]])&gt;1.96, "Atípico","Normal")</f>
        <v>Normal</v>
      </c>
      <c r="L3233">
        <f>(moras__2[[#This Row],[SALARIO]]-AVERAGE(C:C)) / _xlfn.STDEV.P(C:C)</f>
        <v>1.0752250373631604</v>
      </c>
      <c r="M3233" t="str">
        <f>IF(ABS(moras__2[[#This Row],[Z-Score de salario]])&gt;1.96, "Atípico", "Normal")</f>
        <v>Normal</v>
      </c>
      <c r="N3233" s="5">
        <f t="shared" si="150"/>
        <v>1529457.14</v>
      </c>
      <c r="O3233" s="5">
        <f t="shared" si="151"/>
        <v>32</v>
      </c>
      <c r="P3233" s="5" t="str">
        <f t="shared" si="152"/>
        <v>ASALARIADO</v>
      </c>
      <c r="Q3233" s="5" t="e">
        <f ca="1">IF($H3233="SI", $O3233, _xludf.NA())</f>
        <v>#NAME?</v>
      </c>
      <c r="R3233" s="5">
        <f>IF($H3233="NO",$O3233, _xludf.NA())</f>
        <v>32</v>
      </c>
      <c r="S3233" s="5" t="e">
        <f ca="1">IF($H3233="SI",$N3233, _xludf.NA())</f>
        <v>#NAME?</v>
      </c>
      <c r="T3233" s="5">
        <f>IF($H3233="NO",$N3233, _xludf.NA())</f>
        <v>1529457.14</v>
      </c>
    </row>
    <row r="3234" spans="1:20" x14ac:dyDescent="0.3">
      <c r="A3234">
        <v>3233</v>
      </c>
      <c r="B3234" t="s">
        <v>9</v>
      </c>
      <c r="C3234">
        <v>297046</v>
      </c>
      <c r="D3234" t="s">
        <v>18</v>
      </c>
      <c r="E3234" t="s">
        <v>16</v>
      </c>
      <c r="F3234" t="s">
        <v>12</v>
      </c>
      <c r="G3234" t="s">
        <v>13</v>
      </c>
      <c r="H3234" t="s">
        <v>12</v>
      </c>
      <c r="I3234">
        <v>59</v>
      </c>
      <c r="J3234">
        <f>(moras__2[[#This Row],[EDAD]]-AVERAGE(I:I))/ _xlfn.STDEV.P(I:I)</f>
        <v>1.2065111576869334</v>
      </c>
      <c r="K3234" t="str">
        <f>IF(ABS(moras__2[[#This Row],[Z-Score de edad]])&gt;1.96, "Atípico","Normal")</f>
        <v>Normal</v>
      </c>
      <c r="L3234">
        <f>(moras__2[[#This Row],[SALARIO]]-AVERAGE(C:C)) / _xlfn.STDEV.P(C:C)</f>
        <v>-0.44454166866740574</v>
      </c>
      <c r="M3234" t="str">
        <f>IF(ABS(moras__2[[#This Row],[Z-Score de salario]])&gt;1.96, "Atípico", "Normal")</f>
        <v>Normal</v>
      </c>
      <c r="N3234" s="5">
        <f t="shared" si="150"/>
        <v>297046</v>
      </c>
      <c r="O3234" s="5">
        <f t="shared" si="151"/>
        <v>59</v>
      </c>
      <c r="P3234" s="5" t="str">
        <f t="shared" si="152"/>
        <v>TRABAJADOR INDEPENDIENTE</v>
      </c>
      <c r="Q3234" s="5">
        <f>IF($H3234="SI", $O3234, _xludf.NA())</f>
        <v>59</v>
      </c>
      <c r="R3234" s="5" t="e">
        <f ca="1">IF($H3234="NO",$O3234, _xludf.NA())</f>
        <v>#NAME?</v>
      </c>
      <c r="S3234" s="5">
        <f>IF($H3234="SI",$N3234, _xludf.NA())</f>
        <v>297046</v>
      </c>
      <c r="T3234" s="5" t="e">
        <f ca="1">IF($H3234="NO",$N3234, _xludf.NA())</f>
        <v>#NAME?</v>
      </c>
    </row>
    <row r="3235" spans="1:20" x14ac:dyDescent="0.3">
      <c r="A3235">
        <v>3234</v>
      </c>
      <c r="B3235" t="s">
        <v>9</v>
      </c>
      <c r="C3235">
        <v>358640</v>
      </c>
      <c r="D3235" t="s">
        <v>18</v>
      </c>
      <c r="E3235" t="s">
        <v>16</v>
      </c>
      <c r="F3235" t="s">
        <v>12</v>
      </c>
      <c r="G3235" t="s">
        <v>13</v>
      </c>
      <c r="H3235" t="s">
        <v>12</v>
      </c>
      <c r="I3235">
        <v>63</v>
      </c>
      <c r="J3235">
        <f>(moras__2[[#This Row],[EDAD]]-AVERAGE(I:I))/ _xlfn.STDEV.P(I:I)</f>
        <v>1.4888407293160755</v>
      </c>
      <c r="K3235" t="str">
        <f>IF(ABS(moras__2[[#This Row],[Z-Score de edad]])&gt;1.96, "Atípico","Normal")</f>
        <v>Normal</v>
      </c>
      <c r="L3235">
        <f>(moras__2[[#This Row],[SALARIO]]-AVERAGE(C:C)) / _xlfn.STDEV.P(C:C)</f>
        <v>-0.36858608253788838</v>
      </c>
      <c r="M3235" t="str">
        <f>IF(ABS(moras__2[[#This Row],[Z-Score de salario]])&gt;1.96, "Atípico", "Normal")</f>
        <v>Normal</v>
      </c>
      <c r="N3235" s="5">
        <f t="shared" si="150"/>
        <v>358640</v>
      </c>
      <c r="O3235" s="5">
        <f t="shared" si="151"/>
        <v>63</v>
      </c>
      <c r="P3235" s="5" t="str">
        <f t="shared" si="152"/>
        <v>TRABAJADOR INDEPENDIENTE</v>
      </c>
      <c r="Q3235" s="5">
        <f>IF($H3235="SI", $O3235, _xludf.NA())</f>
        <v>63</v>
      </c>
      <c r="R3235" s="5" t="e">
        <f ca="1">IF($H3235="NO",$O3235, _xludf.NA())</f>
        <v>#NAME?</v>
      </c>
      <c r="S3235" s="5">
        <f>IF($H3235="SI",$N3235, _xludf.NA())</f>
        <v>358640</v>
      </c>
      <c r="T3235" s="5" t="e">
        <f ca="1">IF($H3235="NO",$N3235, _xludf.NA())</f>
        <v>#NAME?</v>
      </c>
    </row>
    <row r="3236" spans="1:20" x14ac:dyDescent="0.3">
      <c r="A3236">
        <v>3235</v>
      </c>
      <c r="B3236" t="s">
        <v>9</v>
      </c>
      <c r="C3236">
        <v>414416</v>
      </c>
      <c r="D3236" t="s">
        <v>10</v>
      </c>
      <c r="E3236" t="s">
        <v>16</v>
      </c>
      <c r="F3236" t="s">
        <v>12</v>
      </c>
      <c r="G3236" t="s">
        <v>13</v>
      </c>
      <c r="H3236" t="s">
        <v>13</v>
      </c>
      <c r="I3236">
        <v>61</v>
      </c>
      <c r="J3236">
        <f>(moras__2[[#This Row],[EDAD]]-AVERAGE(I:I))/ _xlfn.STDEV.P(I:I)</f>
        <v>1.3476759435015044</v>
      </c>
      <c r="K3236" t="str">
        <f>IF(ABS(moras__2[[#This Row],[Z-Score de edad]])&gt;1.96, "Atípico","Normal")</f>
        <v>Normal</v>
      </c>
      <c r="L3236">
        <f>(moras__2[[#This Row],[SALARIO]]-AVERAGE(C:C)) / _xlfn.STDEV.P(C:C)</f>
        <v>-0.2998050523732626</v>
      </c>
      <c r="M3236" t="str">
        <f>IF(ABS(moras__2[[#This Row],[Z-Score de salario]])&gt;1.96, "Atípico", "Normal")</f>
        <v>Normal</v>
      </c>
      <c r="N3236" s="5">
        <f t="shared" si="150"/>
        <v>414416</v>
      </c>
      <c r="O3236" s="5">
        <f t="shared" si="151"/>
        <v>61</v>
      </c>
      <c r="P3236" s="5" t="str">
        <f t="shared" si="152"/>
        <v>ASALARIADO</v>
      </c>
      <c r="Q3236" s="5" t="e">
        <f ca="1">IF($H3236="SI", $O3236, _xludf.NA())</f>
        <v>#NAME?</v>
      </c>
      <c r="R3236" s="5">
        <f>IF($H3236="NO",$O3236, _xludf.NA())</f>
        <v>61</v>
      </c>
      <c r="S3236" s="5" t="e">
        <f ca="1">IF($H3236="SI",$N3236, _xludf.NA())</f>
        <v>#NAME?</v>
      </c>
      <c r="T3236" s="5">
        <f>IF($H3236="NO",$N3236, _xludf.NA())</f>
        <v>414416</v>
      </c>
    </row>
    <row r="3237" spans="1:20" x14ac:dyDescent="0.3">
      <c r="A3237">
        <v>3236</v>
      </c>
      <c r="B3237" t="s">
        <v>15</v>
      </c>
      <c r="C3237">
        <v>347256</v>
      </c>
      <c r="D3237" t="s">
        <v>10</v>
      </c>
      <c r="E3237" t="s">
        <v>11</v>
      </c>
      <c r="F3237" t="s">
        <v>12</v>
      </c>
      <c r="G3237" t="s">
        <v>13</v>
      </c>
      <c r="H3237" t="s">
        <v>12</v>
      </c>
      <c r="I3237">
        <v>47</v>
      </c>
      <c r="J3237">
        <f>(moras__2[[#This Row],[EDAD]]-AVERAGE(I:I))/ _xlfn.STDEV.P(I:I)</f>
        <v>0.35952244279950724</v>
      </c>
      <c r="K3237" t="str">
        <f>IF(ABS(moras__2[[#This Row],[Z-Score de edad]])&gt;1.96, "Atípico","Normal")</f>
        <v>Normal</v>
      </c>
      <c r="L3237">
        <f>(moras__2[[#This Row],[SALARIO]]-AVERAGE(C:C)) / _xlfn.STDEV.P(C:C)</f>
        <v>-0.38262443680126512</v>
      </c>
      <c r="M3237" t="str">
        <f>IF(ABS(moras__2[[#This Row],[Z-Score de salario]])&gt;1.96, "Atípico", "Normal")</f>
        <v>Normal</v>
      </c>
      <c r="N3237" s="5">
        <f t="shared" si="150"/>
        <v>347256</v>
      </c>
      <c r="O3237" s="5">
        <f t="shared" si="151"/>
        <v>47</v>
      </c>
      <c r="P3237" s="5" t="str">
        <f t="shared" si="152"/>
        <v>ASALARIADO</v>
      </c>
      <c r="Q3237" s="5">
        <f>IF($H3237="SI", $O3237, _xludf.NA())</f>
        <v>47</v>
      </c>
      <c r="R3237" s="5" t="e">
        <f ca="1">IF($H3237="NO",$O3237, _xludf.NA())</f>
        <v>#NAME?</v>
      </c>
      <c r="S3237" s="5">
        <f>IF($H3237="SI",$N3237, _xludf.NA())</f>
        <v>347256</v>
      </c>
      <c r="T3237" s="5" t="e">
        <f ca="1">IF($H3237="NO",$N3237, _xludf.NA())</f>
        <v>#NAME?</v>
      </c>
    </row>
    <row r="3238" spans="1:20" x14ac:dyDescent="0.3">
      <c r="A3238">
        <v>3237</v>
      </c>
      <c r="B3238" t="s">
        <v>9</v>
      </c>
      <c r="C3238">
        <v>1119534</v>
      </c>
      <c r="D3238" t="s">
        <v>18</v>
      </c>
      <c r="E3238" t="s">
        <v>16</v>
      </c>
      <c r="F3238" t="s">
        <v>12</v>
      </c>
      <c r="G3238" t="s">
        <v>13</v>
      </c>
      <c r="H3238" t="s">
        <v>13</v>
      </c>
      <c r="I3238">
        <v>71</v>
      </c>
      <c r="J3238">
        <f>(moras__2[[#This Row],[EDAD]]-AVERAGE(I:I))/ _xlfn.STDEV.P(I:I)</f>
        <v>2.0534998725743594</v>
      </c>
      <c r="K3238" t="str">
        <f>IF(ABS(moras__2[[#This Row],[Z-Score de edad]])&gt;1.96, "Atípico","Normal")</f>
        <v>Atípico</v>
      </c>
      <c r="L3238">
        <f>(moras__2[[#This Row],[SALARIO]]-AVERAGE(C:C)) / _xlfn.STDEV.P(C:C)</f>
        <v>0.5697220278695051</v>
      </c>
      <c r="M3238" t="str">
        <f>IF(ABS(moras__2[[#This Row],[Z-Score de salario]])&gt;1.96, "Atípico", "Normal")</f>
        <v>Normal</v>
      </c>
      <c r="N3238" s="5">
        <f t="shared" si="150"/>
        <v>1119534</v>
      </c>
      <c r="O3238" s="5">
        <f t="shared" si="151"/>
        <v>71</v>
      </c>
      <c r="P3238" s="5" t="str">
        <f t="shared" si="152"/>
        <v>TRABAJADOR INDEPENDIENTE</v>
      </c>
      <c r="Q3238" s="5" t="e">
        <f ca="1">IF($H3238="SI", $O3238, _xludf.NA())</f>
        <v>#NAME?</v>
      </c>
      <c r="R3238" s="5">
        <f>IF($H3238="NO",$O3238, _xludf.NA())</f>
        <v>71</v>
      </c>
      <c r="S3238" s="5" t="e">
        <f ca="1">IF($H3238="SI",$N3238, _xludf.NA())</f>
        <v>#NAME?</v>
      </c>
      <c r="T3238" s="5">
        <f>IF($H3238="NO",$N3238, _xludf.NA())</f>
        <v>1119534</v>
      </c>
    </row>
    <row r="3239" spans="1:20" x14ac:dyDescent="0.3">
      <c r="A3239">
        <v>3238</v>
      </c>
      <c r="B3239" t="s">
        <v>15</v>
      </c>
      <c r="C3239">
        <v>346666.67</v>
      </c>
      <c r="D3239" t="s">
        <v>10</v>
      </c>
      <c r="E3239" t="s">
        <v>16</v>
      </c>
      <c r="F3239" t="s">
        <v>12</v>
      </c>
      <c r="G3239" t="s">
        <v>13</v>
      </c>
      <c r="H3239" t="s">
        <v>13</v>
      </c>
      <c r="I3239">
        <v>38</v>
      </c>
      <c r="J3239">
        <f>(moras__2[[#This Row],[EDAD]]-AVERAGE(I:I))/ _xlfn.STDEV.P(I:I)</f>
        <v>-0.27571909336606237</v>
      </c>
      <c r="K3239" t="str">
        <f>IF(ABS(moras__2[[#This Row],[Z-Score de edad]])&gt;1.96, "Atípico","Normal")</f>
        <v>Normal</v>
      </c>
      <c r="L3239">
        <f>(moras__2[[#This Row],[SALARIO]]-AVERAGE(C:C)) / _xlfn.STDEV.P(C:C)</f>
        <v>-0.38335117813278619</v>
      </c>
      <c r="M3239" t="str">
        <f>IF(ABS(moras__2[[#This Row],[Z-Score de salario]])&gt;1.96, "Atípico", "Normal")</f>
        <v>Normal</v>
      </c>
      <c r="N3239" s="5">
        <f t="shared" si="150"/>
        <v>346666.67</v>
      </c>
      <c r="O3239" s="5">
        <f t="shared" si="151"/>
        <v>38</v>
      </c>
      <c r="P3239" s="5" t="str">
        <f t="shared" si="152"/>
        <v>ASALARIADO</v>
      </c>
      <c r="Q3239" s="5" t="e">
        <f ca="1">IF($H3239="SI", $O3239, _xludf.NA())</f>
        <v>#NAME?</v>
      </c>
      <c r="R3239" s="5">
        <f>IF($H3239="NO",$O3239, _xludf.NA())</f>
        <v>38</v>
      </c>
      <c r="S3239" s="5" t="e">
        <f ca="1">IF($H3239="SI",$N3239, _xludf.NA())</f>
        <v>#NAME?</v>
      </c>
      <c r="T3239" s="5">
        <f>IF($H3239="NO",$N3239, _xludf.NA())</f>
        <v>346666.67</v>
      </c>
    </row>
    <row r="3240" spans="1:20" x14ac:dyDescent="0.3">
      <c r="A3240">
        <v>3239</v>
      </c>
      <c r="B3240" t="s">
        <v>9</v>
      </c>
      <c r="C3240">
        <v>594092</v>
      </c>
      <c r="D3240" t="s">
        <v>18</v>
      </c>
      <c r="E3240" t="s">
        <v>16</v>
      </c>
      <c r="F3240" t="s">
        <v>12</v>
      </c>
      <c r="G3240" t="s">
        <v>13</v>
      </c>
      <c r="H3240" t="s">
        <v>12</v>
      </c>
      <c r="I3240">
        <v>39</v>
      </c>
      <c r="J3240">
        <f>(moras__2[[#This Row],[EDAD]]-AVERAGE(I:I))/ _xlfn.STDEV.P(I:I)</f>
        <v>-0.20513670045877688</v>
      </c>
      <c r="K3240" t="str">
        <f>IF(ABS(moras__2[[#This Row],[Z-Score de edad]])&gt;1.96, "Atípico","Normal")</f>
        <v>Normal</v>
      </c>
      <c r="L3240">
        <f>(moras__2[[#This Row],[SALARIO]]-AVERAGE(C:C)) / _xlfn.STDEV.P(C:C)</f>
        <v>-7.8234836225469548E-2</v>
      </c>
      <c r="M3240" t="str">
        <f>IF(ABS(moras__2[[#This Row],[Z-Score de salario]])&gt;1.96, "Atípico", "Normal")</f>
        <v>Normal</v>
      </c>
      <c r="N3240" s="5">
        <f t="shared" si="150"/>
        <v>594092</v>
      </c>
      <c r="O3240" s="5">
        <f t="shared" si="151"/>
        <v>39</v>
      </c>
      <c r="P3240" s="5" t="str">
        <f t="shared" si="152"/>
        <v>TRABAJADOR INDEPENDIENTE</v>
      </c>
      <c r="Q3240" s="5">
        <f>IF($H3240="SI", $O3240, _xludf.NA())</f>
        <v>39</v>
      </c>
      <c r="R3240" s="5" t="e">
        <f ca="1">IF($H3240="NO",$O3240, _xludf.NA())</f>
        <v>#NAME?</v>
      </c>
      <c r="S3240" s="5">
        <f>IF($H3240="SI",$N3240, _xludf.NA())</f>
        <v>594092</v>
      </c>
      <c r="T3240" s="5" t="e">
        <f ca="1">IF($H3240="NO",$N3240, _xludf.NA())</f>
        <v>#NAME?</v>
      </c>
    </row>
    <row r="3241" spans="1:20" x14ac:dyDescent="0.3">
      <c r="A3241">
        <v>3240</v>
      </c>
      <c r="B3241" t="s">
        <v>15</v>
      </c>
      <c r="C3241">
        <v>175000</v>
      </c>
      <c r="D3241" t="s">
        <v>10</v>
      </c>
      <c r="E3241" t="s">
        <v>16</v>
      </c>
      <c r="F3241" t="s">
        <v>12</v>
      </c>
      <c r="G3241" t="s">
        <v>13</v>
      </c>
      <c r="H3241" t="s">
        <v>13</v>
      </c>
      <c r="I3241">
        <v>31</v>
      </c>
      <c r="J3241">
        <f>(moras__2[[#This Row],[EDAD]]-AVERAGE(I:I))/ _xlfn.STDEV.P(I:I)</f>
        <v>-0.769795843717061</v>
      </c>
      <c r="K3241" t="str">
        <f>IF(ABS(moras__2[[#This Row],[Z-Score de edad]])&gt;1.96, "Atípico","Normal")</f>
        <v>Normal</v>
      </c>
      <c r="L3241">
        <f>(moras__2[[#This Row],[SALARIO]]-AVERAGE(C:C)) / _xlfn.STDEV.P(C:C)</f>
        <v>-0.59504456610486844</v>
      </c>
      <c r="M3241" t="str">
        <f>IF(ABS(moras__2[[#This Row],[Z-Score de salario]])&gt;1.96, "Atípico", "Normal")</f>
        <v>Normal</v>
      </c>
      <c r="N3241" s="5">
        <f t="shared" si="150"/>
        <v>175000</v>
      </c>
      <c r="O3241" s="5">
        <f t="shared" si="151"/>
        <v>31</v>
      </c>
      <c r="P3241" s="5" t="str">
        <f t="shared" si="152"/>
        <v>ASALARIADO</v>
      </c>
      <c r="Q3241" s="5" t="e">
        <f ca="1">IF($H3241="SI", $O3241, _xludf.NA())</f>
        <v>#NAME?</v>
      </c>
      <c r="R3241" s="5">
        <f>IF($H3241="NO",$O3241, _xludf.NA())</f>
        <v>31</v>
      </c>
      <c r="S3241" s="5" t="e">
        <f ca="1">IF($H3241="SI",$N3241, _xludf.NA())</f>
        <v>#NAME?</v>
      </c>
      <c r="T3241" s="5">
        <f>IF($H3241="NO",$N3241, _xludf.NA())</f>
        <v>175000</v>
      </c>
    </row>
    <row r="3242" spans="1:20" x14ac:dyDescent="0.3">
      <c r="A3242">
        <v>3241</v>
      </c>
      <c r="B3242" t="s">
        <v>15</v>
      </c>
      <c r="C3242">
        <v>2214734.2999999998</v>
      </c>
      <c r="D3242" t="s">
        <v>10</v>
      </c>
      <c r="E3242" t="s">
        <v>11</v>
      </c>
      <c r="F3242" t="s">
        <v>12</v>
      </c>
      <c r="G3242" t="s">
        <v>13</v>
      </c>
      <c r="H3242" t="s">
        <v>13</v>
      </c>
      <c r="I3242">
        <v>54</v>
      </c>
      <c r="J3242">
        <f>(moras__2[[#This Row],[EDAD]]-AVERAGE(I:I))/ _xlfn.STDEV.P(I:I)</f>
        <v>0.85359919315050581</v>
      </c>
      <c r="K3242" t="str">
        <f>IF(ABS(moras__2[[#This Row],[Z-Score de edad]])&gt;1.96, "Atípico","Normal")</f>
        <v>Normal</v>
      </c>
      <c r="L3242">
        <f>(moras__2[[#This Row],[SALARIO]]-AVERAGE(C:C)) / _xlfn.STDEV.P(C:C)</f>
        <v>1.9202850813442471</v>
      </c>
      <c r="M3242" t="str">
        <f>IF(ABS(moras__2[[#This Row],[Z-Score de salario]])&gt;1.96, "Atípico", "Normal")</f>
        <v>Normal</v>
      </c>
      <c r="N3242" s="5">
        <f t="shared" si="150"/>
        <v>2214734.2999999998</v>
      </c>
      <c r="O3242" s="5">
        <f t="shared" si="151"/>
        <v>54</v>
      </c>
      <c r="P3242" s="5" t="str">
        <f t="shared" si="152"/>
        <v>ASALARIADO</v>
      </c>
      <c r="Q3242" s="5" t="e">
        <f ca="1">IF($H3242="SI", $O3242, _xludf.NA())</f>
        <v>#NAME?</v>
      </c>
      <c r="R3242" s="5">
        <f>IF($H3242="NO",$O3242, _xludf.NA())</f>
        <v>54</v>
      </c>
      <c r="S3242" s="5" t="e">
        <f ca="1">IF($H3242="SI",$N3242, _xludf.NA())</f>
        <v>#NAME?</v>
      </c>
      <c r="T3242" s="5">
        <f>IF($H3242="NO",$N3242, _xludf.NA())</f>
        <v>2214734.2999999998</v>
      </c>
    </row>
    <row r="3243" spans="1:20" x14ac:dyDescent="0.3">
      <c r="A3243">
        <v>3242</v>
      </c>
      <c r="B3243" t="s">
        <v>15</v>
      </c>
      <c r="C3243">
        <v>657562.5</v>
      </c>
      <c r="D3243" t="s">
        <v>10</v>
      </c>
      <c r="E3243" t="s">
        <v>11</v>
      </c>
      <c r="F3243" t="s">
        <v>12</v>
      </c>
      <c r="G3243" t="s">
        <v>13</v>
      </c>
      <c r="H3243" t="s">
        <v>13</v>
      </c>
      <c r="I3243">
        <v>27</v>
      </c>
      <c r="J3243">
        <f>(moras__2[[#This Row],[EDAD]]-AVERAGE(I:I))/ _xlfn.STDEV.P(I:I)</f>
        <v>-1.052125415346203</v>
      </c>
      <c r="K3243" t="str">
        <f>IF(ABS(moras__2[[#This Row],[Z-Score de edad]])&gt;1.96, "Atípico","Normal")</f>
        <v>Normal</v>
      </c>
      <c r="L3243">
        <f>(moras__2[[#This Row],[SALARIO]]-AVERAGE(C:C)) / _xlfn.STDEV.P(C:C)</f>
        <v>3.4784669967232785E-5</v>
      </c>
      <c r="M3243" t="str">
        <f>IF(ABS(moras__2[[#This Row],[Z-Score de salario]])&gt;1.96, "Atípico", "Normal")</f>
        <v>Normal</v>
      </c>
      <c r="N3243" s="5">
        <f t="shared" si="150"/>
        <v>657562.5</v>
      </c>
      <c r="O3243" s="5">
        <f t="shared" si="151"/>
        <v>27</v>
      </c>
      <c r="P3243" s="5" t="str">
        <f t="shared" si="152"/>
        <v>ASALARIADO</v>
      </c>
      <c r="Q3243" s="5" t="e">
        <f ca="1">IF($H3243="SI", $O3243, _xludf.NA())</f>
        <v>#NAME?</v>
      </c>
      <c r="R3243" s="5">
        <f>IF($H3243="NO",$O3243, _xludf.NA())</f>
        <v>27</v>
      </c>
      <c r="S3243" s="5" t="e">
        <f ca="1">IF($H3243="SI",$N3243, _xludf.NA())</f>
        <v>#NAME?</v>
      </c>
      <c r="T3243" s="5">
        <f>IF($H3243="NO",$N3243, _xludf.NA())</f>
        <v>657562.5</v>
      </c>
    </row>
    <row r="3244" spans="1:20" x14ac:dyDescent="0.3">
      <c r="A3244">
        <v>3243</v>
      </c>
      <c r="B3244" t="s">
        <v>9</v>
      </c>
      <c r="C3244">
        <v>297502</v>
      </c>
      <c r="D3244" t="s">
        <v>17</v>
      </c>
      <c r="E3244" t="s">
        <v>16</v>
      </c>
      <c r="F3244" t="s">
        <v>12</v>
      </c>
      <c r="G3244" t="s">
        <v>13</v>
      </c>
      <c r="H3244" t="s">
        <v>13</v>
      </c>
      <c r="I3244">
        <v>67</v>
      </c>
      <c r="J3244">
        <f>(moras__2[[#This Row],[EDAD]]-AVERAGE(I:I))/ _xlfn.STDEV.P(I:I)</f>
        <v>1.7711703009452175</v>
      </c>
      <c r="K3244" t="str">
        <f>IF(ABS(moras__2[[#This Row],[Z-Score de edad]])&gt;1.96, "Atípico","Normal")</f>
        <v>Normal</v>
      </c>
      <c r="L3244">
        <f>(moras__2[[#This Row],[SALARIO]]-AVERAGE(C:C)) / _xlfn.STDEV.P(C:C)</f>
        <v>-0.44397934527105126</v>
      </c>
      <c r="M3244" t="str">
        <f>IF(ABS(moras__2[[#This Row],[Z-Score de salario]])&gt;1.96, "Atípico", "Normal")</f>
        <v>Normal</v>
      </c>
      <c r="N3244" s="5">
        <f t="shared" si="150"/>
        <v>297502</v>
      </c>
      <c r="O3244" s="5">
        <f t="shared" si="151"/>
        <v>67</v>
      </c>
      <c r="P3244" s="5" t="str">
        <f t="shared" si="152"/>
        <v>ASEGURADO VOLUNTARIO</v>
      </c>
      <c r="Q3244" s="5" t="e">
        <f ca="1">IF($H3244="SI", $O3244, _xludf.NA())</f>
        <v>#NAME?</v>
      </c>
      <c r="R3244" s="5">
        <f>IF($H3244="NO",$O3244, _xludf.NA())</f>
        <v>67</v>
      </c>
      <c r="S3244" s="5" t="e">
        <f ca="1">IF($H3244="SI",$N3244, _xludf.NA())</f>
        <v>#NAME?</v>
      </c>
      <c r="T3244" s="5">
        <f>IF($H3244="NO",$N3244, _xludf.NA())</f>
        <v>297502</v>
      </c>
    </row>
    <row r="3245" spans="1:20" x14ac:dyDescent="0.3">
      <c r="A3245">
        <v>3244</v>
      </c>
      <c r="B3245" t="s">
        <v>9</v>
      </c>
      <c r="C3245">
        <v>422231</v>
      </c>
      <c r="D3245" t="s">
        <v>10</v>
      </c>
      <c r="E3245" t="s">
        <v>11</v>
      </c>
      <c r="F3245" t="s">
        <v>12</v>
      </c>
      <c r="G3245" t="s">
        <v>13</v>
      </c>
      <c r="H3245" t="s">
        <v>13</v>
      </c>
      <c r="I3245">
        <v>49</v>
      </c>
      <c r="J3245">
        <f>(moras__2[[#This Row],[EDAD]]-AVERAGE(I:I))/ _xlfn.STDEV.P(I:I)</f>
        <v>0.50068722861407822</v>
      </c>
      <c r="K3245" t="str">
        <f>IF(ABS(moras__2[[#This Row],[Z-Score de edad]])&gt;1.96, "Atípico","Normal")</f>
        <v>Normal</v>
      </c>
      <c r="L3245">
        <f>(moras__2[[#This Row],[SALARIO]]-AVERAGE(C:C)) / _xlfn.STDEV.P(C:C)</f>
        <v>-0.29016786521863425</v>
      </c>
      <c r="M3245" t="str">
        <f>IF(ABS(moras__2[[#This Row],[Z-Score de salario]])&gt;1.96, "Atípico", "Normal")</f>
        <v>Normal</v>
      </c>
      <c r="N3245" s="5">
        <f t="shared" si="150"/>
        <v>422231</v>
      </c>
      <c r="O3245" s="5">
        <f t="shared" si="151"/>
        <v>49</v>
      </c>
      <c r="P3245" s="5" t="str">
        <f t="shared" si="152"/>
        <v>ASALARIADO</v>
      </c>
      <c r="Q3245" s="5" t="e">
        <f ca="1">IF($H3245="SI", $O3245, _xludf.NA())</f>
        <v>#NAME?</v>
      </c>
      <c r="R3245" s="5">
        <f>IF($H3245="NO",$O3245, _xludf.NA())</f>
        <v>49</v>
      </c>
      <c r="S3245" s="5" t="e">
        <f ca="1">IF($H3245="SI",$N3245, _xludf.NA())</f>
        <v>#NAME?</v>
      </c>
      <c r="T3245" s="5">
        <f>IF($H3245="NO",$N3245, _xludf.NA())</f>
        <v>422231</v>
      </c>
    </row>
    <row r="3246" spans="1:20" x14ac:dyDescent="0.3">
      <c r="A3246">
        <v>3245</v>
      </c>
      <c r="B3246" t="s">
        <v>15</v>
      </c>
      <c r="C3246">
        <v>500937.8</v>
      </c>
      <c r="D3246" t="s">
        <v>10</v>
      </c>
      <c r="E3246" t="s">
        <v>16</v>
      </c>
      <c r="F3246" t="s">
        <v>12</v>
      </c>
      <c r="G3246" t="s">
        <v>13</v>
      </c>
      <c r="H3246" t="s">
        <v>13</v>
      </c>
      <c r="I3246">
        <v>50</v>
      </c>
      <c r="J3246">
        <f>(moras__2[[#This Row],[EDAD]]-AVERAGE(I:I))/ _xlfn.STDEV.P(I:I)</f>
        <v>0.57126962152136374</v>
      </c>
      <c r="K3246" t="str">
        <f>IF(ABS(moras__2[[#This Row],[Z-Score de edad]])&gt;1.96, "Atípico","Normal")</f>
        <v>Normal</v>
      </c>
      <c r="L3246">
        <f>(moras__2[[#This Row],[SALARIO]]-AVERAGE(C:C)) / _xlfn.STDEV.P(C:C)</f>
        <v>-0.1931093672094337</v>
      </c>
      <c r="M3246" t="str">
        <f>IF(ABS(moras__2[[#This Row],[Z-Score de salario]])&gt;1.96, "Atípico", "Normal")</f>
        <v>Normal</v>
      </c>
      <c r="N3246" s="5">
        <f t="shared" si="150"/>
        <v>500937.8</v>
      </c>
      <c r="O3246" s="5">
        <f t="shared" si="151"/>
        <v>50</v>
      </c>
      <c r="P3246" s="5" t="str">
        <f t="shared" si="152"/>
        <v>ASALARIADO</v>
      </c>
      <c r="Q3246" s="5" t="e">
        <f ca="1">IF($H3246="SI", $O3246, _xludf.NA())</f>
        <v>#NAME?</v>
      </c>
      <c r="R3246" s="5">
        <f>IF($H3246="NO",$O3246, _xludf.NA())</f>
        <v>50</v>
      </c>
      <c r="S3246" s="5" t="e">
        <f ca="1">IF($H3246="SI",$N3246, _xludf.NA())</f>
        <v>#NAME?</v>
      </c>
      <c r="T3246" s="5">
        <f>IF($H3246="NO",$N3246, _xludf.NA())</f>
        <v>500937.8</v>
      </c>
    </row>
    <row r="3247" spans="1:20" x14ac:dyDescent="0.3">
      <c r="A3247">
        <v>3246</v>
      </c>
      <c r="B3247" t="s">
        <v>9</v>
      </c>
      <c r="C3247">
        <v>278031</v>
      </c>
      <c r="D3247" t="s">
        <v>18</v>
      </c>
      <c r="E3247" t="s">
        <v>16</v>
      </c>
      <c r="F3247" t="s">
        <v>12</v>
      </c>
      <c r="G3247" t="s">
        <v>13</v>
      </c>
      <c r="H3247" t="s">
        <v>13</v>
      </c>
      <c r="I3247">
        <v>42</v>
      </c>
      <c r="J3247">
        <f>(moras__2[[#This Row],[EDAD]]-AVERAGE(I:I))/ _xlfn.STDEV.P(I:I)</f>
        <v>6.6104782630796582E-3</v>
      </c>
      <c r="K3247" t="str">
        <f>IF(ABS(moras__2[[#This Row],[Z-Score de edad]])&gt;1.96, "Atípico","Normal")</f>
        <v>Normal</v>
      </c>
      <c r="L3247">
        <f>(moras__2[[#This Row],[SALARIO]]-AVERAGE(C:C)) / _xlfn.STDEV.P(C:C)</f>
        <v>-0.46799030766232042</v>
      </c>
      <c r="M3247" t="str">
        <f>IF(ABS(moras__2[[#This Row],[Z-Score de salario]])&gt;1.96, "Atípico", "Normal")</f>
        <v>Normal</v>
      </c>
      <c r="N3247" s="5">
        <f t="shared" si="150"/>
        <v>278031</v>
      </c>
      <c r="O3247" s="5">
        <f t="shared" si="151"/>
        <v>42</v>
      </c>
      <c r="P3247" s="5" t="str">
        <f t="shared" si="152"/>
        <v>TRABAJADOR INDEPENDIENTE</v>
      </c>
      <c r="Q3247" s="5" t="e">
        <f ca="1">IF($H3247="SI", $O3247, _xludf.NA())</f>
        <v>#NAME?</v>
      </c>
      <c r="R3247" s="5">
        <f>IF($H3247="NO",$O3247, _xludf.NA())</f>
        <v>42</v>
      </c>
      <c r="S3247" s="5" t="e">
        <f ca="1">IF($H3247="SI",$N3247, _xludf.NA())</f>
        <v>#NAME?</v>
      </c>
      <c r="T3247" s="5">
        <f>IF($H3247="NO",$N3247, _xludf.NA())</f>
        <v>278031</v>
      </c>
    </row>
    <row r="3248" spans="1:20" x14ac:dyDescent="0.3">
      <c r="A3248">
        <v>3247</v>
      </c>
      <c r="B3248" t="s">
        <v>9</v>
      </c>
      <c r="C3248">
        <v>180000</v>
      </c>
      <c r="D3248" t="s">
        <v>10</v>
      </c>
      <c r="E3248" t="s">
        <v>16</v>
      </c>
      <c r="F3248" t="s">
        <v>12</v>
      </c>
      <c r="G3248" t="s">
        <v>13</v>
      </c>
      <c r="H3248" t="s">
        <v>12</v>
      </c>
      <c r="I3248">
        <v>41</v>
      </c>
      <c r="J3248">
        <f>(moras__2[[#This Row],[EDAD]]-AVERAGE(I:I))/ _xlfn.STDEV.P(I:I)</f>
        <v>-6.397191464420586E-2</v>
      </c>
      <c r="K3248" t="str">
        <f>IF(ABS(moras__2[[#This Row],[Z-Score de edad]])&gt;1.96, "Atípico","Normal")</f>
        <v>Normal</v>
      </c>
      <c r="L3248">
        <f>(moras__2[[#This Row],[SALARIO]]-AVERAGE(C:C)) / _xlfn.STDEV.P(C:C)</f>
        <v>-0.58887873939045499</v>
      </c>
      <c r="M3248" t="str">
        <f>IF(ABS(moras__2[[#This Row],[Z-Score de salario]])&gt;1.96, "Atípico", "Normal")</f>
        <v>Normal</v>
      </c>
      <c r="N3248" s="5">
        <f t="shared" si="150"/>
        <v>180000</v>
      </c>
      <c r="O3248" s="5">
        <f t="shared" si="151"/>
        <v>41</v>
      </c>
      <c r="P3248" s="5" t="str">
        <f t="shared" si="152"/>
        <v>ASALARIADO</v>
      </c>
      <c r="Q3248" s="5">
        <f>IF($H3248="SI", $O3248, _xludf.NA())</f>
        <v>41</v>
      </c>
      <c r="R3248" s="5" t="e">
        <f ca="1">IF($H3248="NO",$O3248, _xludf.NA())</f>
        <v>#NAME?</v>
      </c>
      <c r="S3248" s="5">
        <f>IF($H3248="SI",$N3248, _xludf.NA())</f>
        <v>180000</v>
      </c>
      <c r="T3248" s="5" t="e">
        <f ca="1">IF($H3248="NO",$N3248, _xludf.NA())</f>
        <v>#NAME?</v>
      </c>
    </row>
    <row r="3249" spans="1:20" x14ac:dyDescent="0.3">
      <c r="A3249">
        <v>3248</v>
      </c>
      <c r="B3249" t="s">
        <v>9</v>
      </c>
      <c r="C3249">
        <v>194000</v>
      </c>
      <c r="D3249" t="s">
        <v>10</v>
      </c>
      <c r="E3249" t="s">
        <v>16</v>
      </c>
      <c r="F3249" t="s">
        <v>12</v>
      </c>
      <c r="G3249" t="s">
        <v>13</v>
      </c>
      <c r="H3249" t="s">
        <v>13</v>
      </c>
      <c r="I3249">
        <v>57</v>
      </c>
      <c r="J3249">
        <f>(moras__2[[#This Row],[EDAD]]-AVERAGE(I:I))/ _xlfn.STDEV.P(I:I)</f>
        <v>1.0653463718723624</v>
      </c>
      <c r="K3249" t="str">
        <f>IF(ABS(moras__2[[#This Row],[Z-Score de edad]])&gt;1.96, "Atípico","Normal")</f>
        <v>Normal</v>
      </c>
      <c r="L3249">
        <f>(moras__2[[#This Row],[SALARIO]]-AVERAGE(C:C)) / _xlfn.STDEV.P(C:C)</f>
        <v>-0.57161442459009704</v>
      </c>
      <c r="M3249" t="str">
        <f>IF(ABS(moras__2[[#This Row],[Z-Score de salario]])&gt;1.96, "Atípico", "Normal")</f>
        <v>Normal</v>
      </c>
      <c r="N3249" s="5">
        <f t="shared" si="150"/>
        <v>194000</v>
      </c>
      <c r="O3249" s="5">
        <f t="shared" si="151"/>
        <v>57</v>
      </c>
      <c r="P3249" s="5" t="str">
        <f t="shared" si="152"/>
        <v>ASALARIADO</v>
      </c>
      <c r="Q3249" s="5" t="e">
        <f ca="1">IF($H3249="SI", $O3249, _xludf.NA())</f>
        <v>#NAME?</v>
      </c>
      <c r="R3249" s="5">
        <f>IF($H3249="NO",$O3249, _xludf.NA())</f>
        <v>57</v>
      </c>
      <c r="S3249" s="5" t="e">
        <f ca="1">IF($H3249="SI",$N3249, _xludf.NA())</f>
        <v>#NAME?</v>
      </c>
      <c r="T3249" s="5">
        <f>IF($H3249="NO",$N3249, _xludf.NA())</f>
        <v>194000</v>
      </c>
    </row>
    <row r="3250" spans="1:20" x14ac:dyDescent="0.3">
      <c r="A3250">
        <v>3249</v>
      </c>
      <c r="B3250" t="s">
        <v>9</v>
      </c>
      <c r="C3250">
        <v>606313.31000000006</v>
      </c>
      <c r="D3250" t="s">
        <v>14</v>
      </c>
      <c r="E3250" t="s">
        <v>11</v>
      </c>
      <c r="F3250" t="s">
        <v>12</v>
      </c>
      <c r="G3250" t="s">
        <v>13</v>
      </c>
      <c r="H3250" t="s">
        <v>13</v>
      </c>
      <c r="I3250">
        <v>62</v>
      </c>
      <c r="J3250">
        <f>(moras__2[[#This Row],[EDAD]]-AVERAGE(I:I))/ _xlfn.STDEV.P(I:I)</f>
        <v>1.41825833640879</v>
      </c>
      <c r="K3250" t="str">
        <f>IF(ABS(moras__2[[#This Row],[Z-Score de edad]])&gt;1.96, "Atípico","Normal")</f>
        <v>Normal</v>
      </c>
      <c r="L3250">
        <f>(moras__2[[#This Row],[SALARIO]]-AVERAGE(C:C)) / _xlfn.STDEV.P(C:C)</f>
        <v>-6.3163940288843631E-2</v>
      </c>
      <c r="M3250" t="str">
        <f>IF(ABS(moras__2[[#This Row],[Z-Score de salario]])&gt;1.96, "Atípico", "Normal")</f>
        <v>Normal</v>
      </c>
      <c r="N3250" s="5">
        <f t="shared" si="150"/>
        <v>606313.31000000006</v>
      </c>
      <c r="O3250" s="5">
        <f t="shared" si="151"/>
        <v>62</v>
      </c>
      <c r="P3250" s="5" t="str">
        <f t="shared" si="152"/>
        <v>PENSIONADOS EN SU PROPIO SISTEMA</v>
      </c>
      <c r="Q3250" s="5" t="e">
        <f ca="1">IF($H3250="SI", $O3250, _xludf.NA())</f>
        <v>#NAME?</v>
      </c>
      <c r="R3250" s="5">
        <f>IF($H3250="NO",$O3250, _xludf.NA())</f>
        <v>62</v>
      </c>
      <c r="S3250" s="5" t="e">
        <f ca="1">IF($H3250="SI",$N3250, _xludf.NA())</f>
        <v>#NAME?</v>
      </c>
      <c r="T3250" s="5">
        <f>IF($H3250="NO",$N3250, _xludf.NA())</f>
        <v>606313.31000000006</v>
      </c>
    </row>
    <row r="3251" spans="1:20" x14ac:dyDescent="0.3">
      <c r="A3251">
        <v>3250</v>
      </c>
      <c r="B3251" t="s">
        <v>9</v>
      </c>
      <c r="C3251">
        <v>556116.75</v>
      </c>
      <c r="D3251" t="s">
        <v>10</v>
      </c>
      <c r="E3251" t="s">
        <v>16</v>
      </c>
      <c r="F3251" t="s">
        <v>12</v>
      </c>
      <c r="G3251" t="s">
        <v>13</v>
      </c>
      <c r="H3251" t="s">
        <v>13</v>
      </c>
      <c r="I3251">
        <v>52</v>
      </c>
      <c r="J3251">
        <f>(moras__2[[#This Row],[EDAD]]-AVERAGE(I:I))/ _xlfn.STDEV.P(I:I)</f>
        <v>0.71243440733593477</v>
      </c>
      <c r="K3251" t="str">
        <f>IF(ABS(moras__2[[#This Row],[Z-Score de edad]])&gt;1.96, "Atípico","Normal")</f>
        <v>Normal</v>
      </c>
      <c r="L3251">
        <f>(moras__2[[#This Row],[SALARIO]]-AVERAGE(C:C)) / _xlfn.STDEV.P(C:C)</f>
        <v>-0.12506459841277601</v>
      </c>
      <c r="M3251" t="str">
        <f>IF(ABS(moras__2[[#This Row],[Z-Score de salario]])&gt;1.96, "Atípico", "Normal")</f>
        <v>Normal</v>
      </c>
      <c r="N3251" s="5">
        <f t="shared" si="150"/>
        <v>556116.75</v>
      </c>
      <c r="O3251" s="5">
        <f t="shared" si="151"/>
        <v>52</v>
      </c>
      <c r="P3251" s="5" t="str">
        <f t="shared" si="152"/>
        <v>ASALARIADO</v>
      </c>
      <c r="Q3251" s="5" t="e">
        <f ca="1">IF($H3251="SI", $O3251, _xludf.NA())</f>
        <v>#NAME?</v>
      </c>
      <c r="R3251" s="5">
        <f>IF($H3251="NO",$O3251, _xludf.NA())</f>
        <v>52</v>
      </c>
      <c r="S3251" s="5" t="e">
        <f ca="1">IF($H3251="SI",$N3251, _xludf.NA())</f>
        <v>#NAME?</v>
      </c>
      <c r="T3251" s="5">
        <f>IF($H3251="NO",$N3251, _xludf.NA())</f>
        <v>556116.75</v>
      </c>
    </row>
    <row r="3252" spans="1:20" x14ac:dyDescent="0.3">
      <c r="A3252">
        <v>3251</v>
      </c>
      <c r="B3252" t="s">
        <v>9</v>
      </c>
      <c r="C3252">
        <v>1106966.42</v>
      </c>
      <c r="D3252" t="s">
        <v>10</v>
      </c>
      <c r="E3252" t="s">
        <v>11</v>
      </c>
      <c r="F3252" t="s">
        <v>12</v>
      </c>
      <c r="G3252" t="s">
        <v>13</v>
      </c>
      <c r="H3252" t="s">
        <v>13</v>
      </c>
      <c r="I3252">
        <v>36</v>
      </c>
      <c r="J3252">
        <f>(moras__2[[#This Row],[EDAD]]-AVERAGE(I:I))/ _xlfn.STDEV.P(I:I)</f>
        <v>-0.41688387918063341</v>
      </c>
      <c r="K3252" t="str">
        <f>IF(ABS(moras__2[[#This Row],[Z-Score de edad]])&gt;1.96, "Atípico","Normal")</f>
        <v>Normal</v>
      </c>
      <c r="L3252">
        <f>(moras__2[[#This Row],[SALARIO]]-AVERAGE(C:C)) / _xlfn.STDEV.P(C:C)</f>
        <v>0.55422412376959918</v>
      </c>
      <c r="M3252" t="str">
        <f>IF(ABS(moras__2[[#This Row],[Z-Score de salario]])&gt;1.96, "Atípico", "Normal")</f>
        <v>Normal</v>
      </c>
      <c r="N3252" s="5">
        <f t="shared" si="150"/>
        <v>1106966.42</v>
      </c>
      <c r="O3252" s="5">
        <f t="shared" si="151"/>
        <v>36</v>
      </c>
      <c r="P3252" s="5" t="str">
        <f t="shared" si="152"/>
        <v>ASALARIADO</v>
      </c>
      <c r="Q3252" s="5" t="e">
        <f ca="1">IF($H3252="SI", $O3252, _xludf.NA())</f>
        <v>#NAME?</v>
      </c>
      <c r="R3252" s="5">
        <f>IF($H3252="NO",$O3252, _xludf.NA())</f>
        <v>36</v>
      </c>
      <c r="S3252" s="5" t="e">
        <f ca="1">IF($H3252="SI",$N3252, _xludf.NA())</f>
        <v>#NAME?</v>
      </c>
      <c r="T3252" s="5">
        <f>IF($H3252="NO",$N3252, _xludf.NA())</f>
        <v>1106966.42</v>
      </c>
    </row>
    <row r="3253" spans="1:20" x14ac:dyDescent="0.3">
      <c r="A3253">
        <v>3252</v>
      </c>
      <c r="B3253" t="s">
        <v>9</v>
      </c>
      <c r="C3253">
        <v>415064.04</v>
      </c>
      <c r="D3253" t="s">
        <v>10</v>
      </c>
      <c r="E3253" t="s">
        <v>16</v>
      </c>
      <c r="F3253" t="s">
        <v>12</v>
      </c>
      <c r="G3253" t="s">
        <v>13</v>
      </c>
      <c r="H3253" t="s">
        <v>13</v>
      </c>
      <c r="I3253">
        <v>24</v>
      </c>
      <c r="J3253">
        <f>(moras__2[[#This Row],[EDAD]]-AVERAGE(I:I))/ _xlfn.STDEV.P(I:I)</f>
        <v>-1.2638725940680595</v>
      </c>
      <c r="K3253" t="str">
        <f>IF(ABS(moras__2[[#This Row],[Z-Score de edad]])&gt;1.96, "Atípico","Normal")</f>
        <v>Normal</v>
      </c>
      <c r="L3253">
        <f>(moras__2[[#This Row],[SALARIO]]-AVERAGE(C:C)) / _xlfn.STDEV.P(C:C)</f>
        <v>-0.29900591190446091</v>
      </c>
      <c r="M3253" t="str">
        <f>IF(ABS(moras__2[[#This Row],[Z-Score de salario]])&gt;1.96, "Atípico", "Normal")</f>
        <v>Normal</v>
      </c>
      <c r="N3253" s="5">
        <f t="shared" si="150"/>
        <v>415064.04</v>
      </c>
      <c r="O3253" s="5">
        <f t="shared" si="151"/>
        <v>24</v>
      </c>
      <c r="P3253" s="5" t="str">
        <f t="shared" si="152"/>
        <v>ASALARIADO</v>
      </c>
      <c r="Q3253" s="5" t="e">
        <f ca="1">IF($H3253="SI", $O3253, _xludf.NA())</f>
        <v>#NAME?</v>
      </c>
      <c r="R3253" s="5">
        <f>IF($H3253="NO",$O3253, _xludf.NA())</f>
        <v>24</v>
      </c>
      <c r="S3253" s="5" t="e">
        <f ca="1">IF($H3253="SI",$N3253, _xludf.NA())</f>
        <v>#NAME?</v>
      </c>
      <c r="T3253" s="5">
        <f>IF($H3253="NO",$N3253, _xludf.NA())</f>
        <v>415064.04</v>
      </c>
    </row>
    <row r="3254" spans="1:20" x14ac:dyDescent="0.3">
      <c r="A3254">
        <v>3253</v>
      </c>
      <c r="B3254" t="s">
        <v>9</v>
      </c>
      <c r="C3254">
        <v>500700</v>
      </c>
      <c r="D3254" t="s">
        <v>10</v>
      </c>
      <c r="E3254" t="s">
        <v>16</v>
      </c>
      <c r="F3254" t="s">
        <v>12</v>
      </c>
      <c r="G3254" t="s">
        <v>13</v>
      </c>
      <c r="H3254" t="s">
        <v>13</v>
      </c>
      <c r="I3254">
        <v>50</v>
      </c>
      <c r="J3254">
        <f>(moras__2[[#This Row],[EDAD]]-AVERAGE(I:I))/ _xlfn.STDEV.P(I:I)</f>
        <v>0.57126962152136374</v>
      </c>
      <c r="K3254" t="str">
        <f>IF(ABS(moras__2[[#This Row],[Z-Score de edad]])&gt;1.96, "Atípico","Normal")</f>
        <v>Normal</v>
      </c>
      <c r="L3254">
        <f>(moras__2[[#This Row],[SALARIO]]-AVERAGE(C:C)) / _xlfn.STDEV.P(C:C)</f>
        <v>-0.1934026139279712</v>
      </c>
      <c r="M3254" t="str">
        <f>IF(ABS(moras__2[[#This Row],[Z-Score de salario]])&gt;1.96, "Atípico", "Normal")</f>
        <v>Normal</v>
      </c>
      <c r="N3254" s="5">
        <f t="shared" si="150"/>
        <v>500700</v>
      </c>
      <c r="O3254" s="5">
        <f t="shared" si="151"/>
        <v>50</v>
      </c>
      <c r="P3254" s="5" t="str">
        <f t="shared" si="152"/>
        <v>ASALARIADO</v>
      </c>
      <c r="Q3254" s="5" t="e">
        <f ca="1">IF($H3254="SI", $O3254, _xludf.NA())</f>
        <v>#NAME?</v>
      </c>
      <c r="R3254" s="5">
        <f>IF($H3254="NO",$O3254, _xludf.NA())</f>
        <v>50</v>
      </c>
      <c r="S3254" s="5" t="e">
        <f ca="1">IF($H3254="SI",$N3254, _xludf.NA())</f>
        <v>#NAME?</v>
      </c>
      <c r="T3254" s="5">
        <f>IF($H3254="NO",$N3254, _xludf.NA())</f>
        <v>500700</v>
      </c>
    </row>
    <row r="3255" spans="1:20" x14ac:dyDescent="0.3">
      <c r="A3255">
        <v>3254</v>
      </c>
      <c r="B3255" t="s">
        <v>15</v>
      </c>
      <c r="C3255">
        <v>1585515</v>
      </c>
      <c r="D3255" t="s">
        <v>10</v>
      </c>
      <c r="E3255" t="s">
        <v>11</v>
      </c>
      <c r="F3255" t="s">
        <v>12</v>
      </c>
      <c r="G3255" t="s">
        <v>13</v>
      </c>
      <c r="H3255" t="s">
        <v>13</v>
      </c>
      <c r="I3255">
        <v>61</v>
      </c>
      <c r="J3255">
        <f>(moras__2[[#This Row],[EDAD]]-AVERAGE(I:I))/ _xlfn.STDEV.P(I:I)</f>
        <v>1.3476759435015044</v>
      </c>
      <c r="K3255" t="str">
        <f>IF(ABS(moras__2[[#This Row],[Z-Score de edad]])&gt;1.96, "Atípico","Normal")</f>
        <v>Normal</v>
      </c>
      <c r="L3255">
        <f>(moras__2[[#This Row],[SALARIO]]-AVERAGE(C:C)) / _xlfn.STDEV.P(C:C)</f>
        <v>1.1443536475113312</v>
      </c>
      <c r="M3255" t="str">
        <f>IF(ABS(moras__2[[#This Row],[Z-Score de salario]])&gt;1.96, "Atípico", "Normal")</f>
        <v>Normal</v>
      </c>
      <c r="N3255" s="5">
        <f t="shared" si="150"/>
        <v>1585515</v>
      </c>
      <c r="O3255" s="5">
        <f t="shared" si="151"/>
        <v>61</v>
      </c>
      <c r="P3255" s="5" t="str">
        <f t="shared" si="152"/>
        <v>ASALARIADO</v>
      </c>
      <c r="Q3255" s="5" t="e">
        <f ca="1">IF($H3255="SI", $O3255, _xludf.NA())</f>
        <v>#NAME?</v>
      </c>
      <c r="R3255" s="5">
        <f>IF($H3255="NO",$O3255, _xludf.NA())</f>
        <v>61</v>
      </c>
      <c r="S3255" s="5" t="e">
        <f ca="1">IF($H3255="SI",$N3255, _xludf.NA())</f>
        <v>#NAME?</v>
      </c>
      <c r="T3255" s="5">
        <f>IF($H3255="NO",$N3255, _xludf.NA())</f>
        <v>1585515</v>
      </c>
    </row>
    <row r="3256" spans="1:20" x14ac:dyDescent="0.3">
      <c r="A3256">
        <v>3255</v>
      </c>
      <c r="B3256" t="s">
        <v>9</v>
      </c>
      <c r="C3256">
        <v>567425</v>
      </c>
      <c r="D3256" t="s">
        <v>10</v>
      </c>
      <c r="E3256" t="s">
        <v>11</v>
      </c>
      <c r="F3256" t="s">
        <v>12</v>
      </c>
      <c r="G3256" t="s">
        <v>13</v>
      </c>
      <c r="H3256" t="s">
        <v>13</v>
      </c>
      <c r="I3256">
        <v>35</v>
      </c>
      <c r="J3256">
        <f>(moras__2[[#This Row],[EDAD]]-AVERAGE(I:I))/ _xlfn.STDEV.P(I:I)</f>
        <v>-0.48746627208791893</v>
      </c>
      <c r="K3256" t="str">
        <f>IF(ABS(moras__2[[#This Row],[Z-Score de edad]])&gt;1.96, "Atípico","Normal")</f>
        <v>Normal</v>
      </c>
      <c r="L3256">
        <f>(moras__2[[#This Row],[SALARIO]]-AVERAGE(C:C)) / _xlfn.STDEV.P(C:C)</f>
        <v>-0.11111965642412266</v>
      </c>
      <c r="M3256" t="str">
        <f>IF(ABS(moras__2[[#This Row],[Z-Score de salario]])&gt;1.96, "Atípico", "Normal")</f>
        <v>Normal</v>
      </c>
      <c r="N3256" s="5">
        <f t="shared" si="150"/>
        <v>567425</v>
      </c>
      <c r="O3256" s="5">
        <f t="shared" si="151"/>
        <v>35</v>
      </c>
      <c r="P3256" s="5" t="str">
        <f t="shared" si="152"/>
        <v>ASALARIADO</v>
      </c>
      <c r="Q3256" s="5" t="e">
        <f ca="1">IF($H3256="SI", $O3256, _xludf.NA())</f>
        <v>#NAME?</v>
      </c>
      <c r="R3256" s="5">
        <f>IF($H3256="NO",$O3256, _xludf.NA())</f>
        <v>35</v>
      </c>
      <c r="S3256" s="5" t="e">
        <f ca="1">IF($H3256="SI",$N3256, _xludf.NA())</f>
        <v>#NAME?</v>
      </c>
      <c r="T3256" s="5">
        <f>IF($H3256="NO",$N3256, _xludf.NA())</f>
        <v>567425</v>
      </c>
    </row>
    <row r="3257" spans="1:20" x14ac:dyDescent="0.3">
      <c r="A3257">
        <v>3256</v>
      </c>
      <c r="B3257" t="s">
        <v>9</v>
      </c>
      <c r="C3257">
        <v>3623771</v>
      </c>
      <c r="D3257" t="s">
        <v>10</v>
      </c>
      <c r="E3257" t="s">
        <v>11</v>
      </c>
      <c r="F3257" t="s">
        <v>12</v>
      </c>
      <c r="G3257" t="s">
        <v>13</v>
      </c>
      <c r="H3257" t="s">
        <v>13</v>
      </c>
      <c r="I3257">
        <v>60</v>
      </c>
      <c r="J3257">
        <f>(moras__2[[#This Row],[EDAD]]-AVERAGE(I:I))/ _xlfn.STDEV.P(I:I)</f>
        <v>1.2770935505942189</v>
      </c>
      <c r="K3257" t="str">
        <f>IF(ABS(moras__2[[#This Row],[Z-Score de edad]])&gt;1.96, "Atípico","Normal")</f>
        <v>Normal</v>
      </c>
      <c r="L3257">
        <f>(moras__2[[#This Row],[SALARIO]]-AVERAGE(C:C)) / _xlfn.STDEV.P(C:C)</f>
        <v>3.6578603066340638</v>
      </c>
      <c r="M3257" t="str">
        <f>IF(ABS(moras__2[[#This Row],[Z-Score de salario]])&gt;1.96, "Atípico", "Normal")</f>
        <v>Atípico</v>
      </c>
      <c r="N3257" s="5">
        <f t="shared" si="150"/>
        <v>3623771</v>
      </c>
      <c r="O3257" s="5">
        <f t="shared" si="151"/>
        <v>60</v>
      </c>
      <c r="P3257" s="5" t="str">
        <f t="shared" si="152"/>
        <v>ASALARIADO</v>
      </c>
      <c r="Q3257" s="5" t="e">
        <f ca="1">IF($H3257="SI", $O3257, _xludf.NA())</f>
        <v>#NAME?</v>
      </c>
      <c r="R3257" s="5">
        <f>IF($H3257="NO",$O3257, _xludf.NA())</f>
        <v>60</v>
      </c>
      <c r="S3257" s="5" t="e">
        <f ca="1">IF($H3257="SI",$N3257, _xludf.NA())</f>
        <v>#NAME?</v>
      </c>
      <c r="T3257" s="5">
        <f>IF($H3257="NO",$N3257, _xludf.NA())</f>
        <v>3623771</v>
      </c>
    </row>
    <row r="3258" spans="1:20" x14ac:dyDescent="0.3">
      <c r="A3258">
        <v>3257</v>
      </c>
      <c r="B3258" t="s">
        <v>15</v>
      </c>
      <c r="C3258">
        <v>310124</v>
      </c>
      <c r="D3258" t="s">
        <v>18</v>
      </c>
      <c r="E3258" t="s">
        <v>16</v>
      </c>
      <c r="F3258" t="s">
        <v>12</v>
      </c>
      <c r="G3258" t="s">
        <v>13</v>
      </c>
      <c r="H3258" t="s">
        <v>13</v>
      </c>
      <c r="I3258">
        <v>48</v>
      </c>
      <c r="J3258">
        <f>(moras__2[[#This Row],[EDAD]]-AVERAGE(I:I))/ _xlfn.STDEV.P(I:I)</f>
        <v>0.43010483570679275</v>
      </c>
      <c r="K3258" t="str">
        <f>IF(ABS(moras__2[[#This Row],[Z-Score de edad]])&gt;1.96, "Atípico","Normal")</f>
        <v>Normal</v>
      </c>
      <c r="L3258">
        <f>(moras__2[[#This Row],[SALARIO]]-AVERAGE(C:C)) / _xlfn.STDEV.P(C:C)</f>
        <v>-0.42841433231318576</v>
      </c>
      <c r="M3258" t="str">
        <f>IF(ABS(moras__2[[#This Row],[Z-Score de salario]])&gt;1.96, "Atípico", "Normal")</f>
        <v>Normal</v>
      </c>
      <c r="N3258" s="5">
        <f t="shared" si="150"/>
        <v>310124</v>
      </c>
      <c r="O3258" s="5">
        <f t="shared" si="151"/>
        <v>48</v>
      </c>
      <c r="P3258" s="5" t="str">
        <f t="shared" si="152"/>
        <v>TRABAJADOR INDEPENDIENTE</v>
      </c>
      <c r="Q3258" s="5" t="e">
        <f ca="1">IF($H3258="SI", $O3258, _xludf.NA())</f>
        <v>#NAME?</v>
      </c>
      <c r="R3258" s="5">
        <f>IF($H3258="NO",$O3258, _xludf.NA())</f>
        <v>48</v>
      </c>
      <c r="S3258" s="5" t="e">
        <f ca="1">IF($H3258="SI",$N3258, _xludf.NA())</f>
        <v>#NAME?</v>
      </c>
      <c r="T3258" s="5">
        <f>IF($H3258="NO",$N3258, _xludf.NA())</f>
        <v>310124</v>
      </c>
    </row>
    <row r="3259" spans="1:20" x14ac:dyDescent="0.3">
      <c r="A3259">
        <v>3258</v>
      </c>
      <c r="B3259" t="s">
        <v>9</v>
      </c>
      <c r="C3259">
        <v>559014.66</v>
      </c>
      <c r="D3259" t="s">
        <v>10</v>
      </c>
      <c r="E3259" t="s">
        <v>16</v>
      </c>
      <c r="F3259" t="s">
        <v>12</v>
      </c>
      <c r="G3259" t="s">
        <v>13</v>
      </c>
      <c r="H3259" t="s">
        <v>12</v>
      </c>
      <c r="I3259">
        <v>44</v>
      </c>
      <c r="J3259">
        <f>(moras__2[[#This Row],[EDAD]]-AVERAGE(I:I))/ _xlfn.STDEV.P(I:I)</f>
        <v>0.14777526407765068</v>
      </c>
      <c r="K3259" t="str">
        <f>IF(ABS(moras__2[[#This Row],[Z-Score de edad]])&gt;1.96, "Atípico","Normal")</f>
        <v>Normal</v>
      </c>
      <c r="L3259">
        <f>(moras__2[[#This Row],[SALARIO]]-AVERAGE(C:C)) / _xlfn.STDEV.P(C:C)</f>
        <v>-0.12149099623398275</v>
      </c>
      <c r="M3259" t="str">
        <f>IF(ABS(moras__2[[#This Row],[Z-Score de salario]])&gt;1.96, "Atípico", "Normal")</f>
        <v>Normal</v>
      </c>
      <c r="N3259" s="5">
        <f t="shared" si="150"/>
        <v>559014.66</v>
      </c>
      <c r="O3259" s="5">
        <f t="shared" si="151"/>
        <v>44</v>
      </c>
      <c r="P3259" s="5" t="str">
        <f t="shared" si="152"/>
        <v>ASALARIADO</v>
      </c>
      <c r="Q3259" s="5">
        <f>IF($H3259="SI", $O3259, _xludf.NA())</f>
        <v>44</v>
      </c>
      <c r="R3259" s="5" t="e">
        <f ca="1">IF($H3259="NO",$O3259, _xludf.NA())</f>
        <v>#NAME?</v>
      </c>
      <c r="S3259" s="5">
        <f>IF($H3259="SI",$N3259, _xludf.NA())</f>
        <v>559014.66</v>
      </c>
      <c r="T3259" s="5" t="e">
        <f ca="1">IF($H3259="NO",$N3259, _xludf.NA())</f>
        <v>#NAME?</v>
      </c>
    </row>
    <row r="3260" spans="1:20" x14ac:dyDescent="0.3">
      <c r="A3260">
        <v>3259</v>
      </c>
      <c r="B3260" t="s">
        <v>9</v>
      </c>
      <c r="C3260">
        <v>150000</v>
      </c>
      <c r="D3260" t="s">
        <v>10</v>
      </c>
      <c r="E3260" t="s">
        <v>16</v>
      </c>
      <c r="F3260" t="s">
        <v>12</v>
      </c>
      <c r="G3260" t="s">
        <v>13</v>
      </c>
      <c r="H3260" t="s">
        <v>13</v>
      </c>
      <c r="I3260">
        <v>24</v>
      </c>
      <c r="J3260">
        <f>(moras__2[[#This Row],[EDAD]]-AVERAGE(I:I))/ _xlfn.STDEV.P(I:I)</f>
        <v>-1.2638725940680595</v>
      </c>
      <c r="K3260" t="str">
        <f>IF(ABS(moras__2[[#This Row],[Z-Score de edad]])&gt;1.96, "Atípico","Normal")</f>
        <v>Normal</v>
      </c>
      <c r="L3260">
        <f>(moras__2[[#This Row],[SALARIO]]-AVERAGE(C:C)) / _xlfn.STDEV.P(C:C)</f>
        <v>-0.62587369967693607</v>
      </c>
      <c r="M3260" t="str">
        <f>IF(ABS(moras__2[[#This Row],[Z-Score de salario]])&gt;1.96, "Atípico", "Normal")</f>
        <v>Normal</v>
      </c>
      <c r="N3260" s="5">
        <f t="shared" si="150"/>
        <v>150000</v>
      </c>
      <c r="O3260" s="5">
        <f t="shared" si="151"/>
        <v>24</v>
      </c>
      <c r="P3260" s="5" t="str">
        <f t="shared" si="152"/>
        <v>ASALARIADO</v>
      </c>
      <c r="Q3260" s="5" t="e">
        <f ca="1">IF($H3260="SI", $O3260, _xludf.NA())</f>
        <v>#NAME?</v>
      </c>
      <c r="R3260" s="5">
        <f>IF($H3260="NO",$O3260, _xludf.NA())</f>
        <v>24</v>
      </c>
      <c r="S3260" s="5" t="e">
        <f ca="1">IF($H3260="SI",$N3260, _xludf.NA())</f>
        <v>#NAME?</v>
      </c>
      <c r="T3260" s="5">
        <f>IF($H3260="NO",$N3260, _xludf.NA())</f>
        <v>150000</v>
      </c>
    </row>
    <row r="3261" spans="1:20" x14ac:dyDescent="0.3">
      <c r="A3261">
        <v>3260</v>
      </c>
      <c r="B3261" t="s">
        <v>9</v>
      </c>
      <c r="C3261">
        <v>280000</v>
      </c>
      <c r="D3261" t="s">
        <v>10</v>
      </c>
      <c r="E3261" t="s">
        <v>16</v>
      </c>
      <c r="F3261" t="s">
        <v>12</v>
      </c>
      <c r="G3261" t="s">
        <v>13</v>
      </c>
      <c r="H3261" t="s">
        <v>13</v>
      </c>
      <c r="I3261">
        <v>40</v>
      </c>
      <c r="J3261">
        <f>(moras__2[[#This Row],[EDAD]]-AVERAGE(I:I))/ _xlfn.STDEV.P(I:I)</f>
        <v>-0.13455430755149136</v>
      </c>
      <c r="K3261" t="str">
        <f>IF(ABS(moras__2[[#This Row],[Z-Score de edad]])&gt;1.96, "Atípico","Normal")</f>
        <v>Normal</v>
      </c>
      <c r="L3261">
        <f>(moras__2[[#This Row],[SALARIO]]-AVERAGE(C:C)) / _xlfn.STDEV.P(C:C)</f>
        <v>-0.46556220510218438</v>
      </c>
      <c r="M3261" t="str">
        <f>IF(ABS(moras__2[[#This Row],[Z-Score de salario]])&gt;1.96, "Atípico", "Normal")</f>
        <v>Normal</v>
      </c>
      <c r="N3261" s="5">
        <f t="shared" si="150"/>
        <v>280000</v>
      </c>
      <c r="O3261" s="5">
        <f t="shared" si="151"/>
        <v>40</v>
      </c>
      <c r="P3261" s="5" t="str">
        <f t="shared" si="152"/>
        <v>ASALARIADO</v>
      </c>
      <c r="Q3261" s="5" t="e">
        <f ca="1">IF($H3261="SI", $O3261, _xludf.NA())</f>
        <v>#NAME?</v>
      </c>
      <c r="R3261" s="5">
        <f>IF($H3261="NO",$O3261, _xludf.NA())</f>
        <v>40</v>
      </c>
      <c r="S3261" s="5" t="e">
        <f ca="1">IF($H3261="SI",$N3261, _xludf.NA())</f>
        <v>#NAME?</v>
      </c>
      <c r="T3261" s="5">
        <f>IF($H3261="NO",$N3261, _xludf.NA())</f>
        <v>280000</v>
      </c>
    </row>
    <row r="3262" spans="1:20" x14ac:dyDescent="0.3">
      <c r="A3262">
        <v>3261</v>
      </c>
      <c r="B3262" t="s">
        <v>9</v>
      </c>
      <c r="C3262">
        <v>2667169.88</v>
      </c>
      <c r="D3262" t="s">
        <v>10</v>
      </c>
      <c r="E3262" t="s">
        <v>11</v>
      </c>
      <c r="F3262" t="s">
        <v>12</v>
      </c>
      <c r="G3262" t="s">
        <v>13</v>
      </c>
      <c r="H3262" t="s">
        <v>13</v>
      </c>
      <c r="I3262">
        <v>31</v>
      </c>
      <c r="J3262">
        <f>(moras__2[[#This Row],[EDAD]]-AVERAGE(I:I))/ _xlfn.STDEV.P(I:I)</f>
        <v>-0.769795843717061</v>
      </c>
      <c r="K3262" t="str">
        <f>IF(ABS(moras__2[[#This Row],[Z-Score de edad]])&gt;1.96, "Atípico","Normal")</f>
        <v>Normal</v>
      </c>
      <c r="L3262">
        <f>(moras__2[[#This Row],[SALARIO]]-AVERAGE(C:C)) / _xlfn.STDEV.P(C:C)</f>
        <v>2.478212958487283</v>
      </c>
      <c r="M3262" t="str">
        <f>IF(ABS(moras__2[[#This Row],[Z-Score de salario]])&gt;1.96, "Atípico", "Normal")</f>
        <v>Atípico</v>
      </c>
      <c r="N3262" s="5">
        <f t="shared" si="150"/>
        <v>2667169.88</v>
      </c>
      <c r="O3262" s="5">
        <f t="shared" si="151"/>
        <v>31</v>
      </c>
      <c r="P3262" s="5" t="str">
        <f t="shared" si="152"/>
        <v>ASALARIADO</v>
      </c>
      <c r="Q3262" s="5" t="e">
        <f ca="1">IF($H3262="SI", $O3262, _xludf.NA())</f>
        <v>#NAME?</v>
      </c>
      <c r="R3262" s="5">
        <f>IF($H3262="NO",$O3262, _xludf.NA())</f>
        <v>31</v>
      </c>
      <c r="S3262" s="5" t="e">
        <f ca="1">IF($H3262="SI",$N3262, _xludf.NA())</f>
        <v>#NAME?</v>
      </c>
      <c r="T3262" s="5">
        <f>IF($H3262="NO",$N3262, _xludf.NA())</f>
        <v>2667169.88</v>
      </c>
    </row>
    <row r="3263" spans="1:20" x14ac:dyDescent="0.3">
      <c r="A3263">
        <v>3262</v>
      </c>
      <c r="B3263" t="s">
        <v>9</v>
      </c>
      <c r="C3263">
        <v>315617</v>
      </c>
      <c r="D3263" t="s">
        <v>17</v>
      </c>
      <c r="E3263" t="s">
        <v>16</v>
      </c>
      <c r="F3263" t="s">
        <v>12</v>
      </c>
      <c r="G3263" t="s">
        <v>13</v>
      </c>
      <c r="H3263" t="s">
        <v>13</v>
      </c>
      <c r="I3263">
        <v>44</v>
      </c>
      <c r="J3263">
        <f>(moras__2[[#This Row],[EDAD]]-AVERAGE(I:I))/ _xlfn.STDEV.P(I:I)</f>
        <v>0.14777526407765068</v>
      </c>
      <c r="K3263" t="str">
        <f>IF(ABS(moras__2[[#This Row],[Z-Score de edad]])&gt;1.96, "Atípico","Normal")</f>
        <v>Normal</v>
      </c>
      <c r="L3263">
        <f>(moras__2[[#This Row],[SALARIO]]-AVERAGE(C:C)) / _xlfn.STDEV.P(C:C)</f>
        <v>-0.42164055508473103</v>
      </c>
      <c r="M3263" t="str">
        <f>IF(ABS(moras__2[[#This Row],[Z-Score de salario]])&gt;1.96, "Atípico", "Normal")</f>
        <v>Normal</v>
      </c>
      <c r="N3263" s="5">
        <f t="shared" si="150"/>
        <v>315617</v>
      </c>
      <c r="O3263" s="5">
        <f t="shared" si="151"/>
        <v>44</v>
      </c>
      <c r="P3263" s="5" t="str">
        <f t="shared" si="152"/>
        <v>ASEGURADO VOLUNTARIO</v>
      </c>
      <c r="Q3263" s="5" t="e">
        <f ca="1">IF($H3263="SI", $O3263, _xludf.NA())</f>
        <v>#NAME?</v>
      </c>
      <c r="R3263" s="5">
        <f>IF($H3263="NO",$O3263, _xludf.NA())</f>
        <v>44</v>
      </c>
      <c r="S3263" s="5" t="e">
        <f ca="1">IF($H3263="SI",$N3263, _xludf.NA())</f>
        <v>#NAME?</v>
      </c>
      <c r="T3263" s="5">
        <f>IF($H3263="NO",$N3263, _xludf.NA())</f>
        <v>315617</v>
      </c>
    </row>
    <row r="3264" spans="1:20" x14ac:dyDescent="0.3">
      <c r="A3264">
        <v>3263</v>
      </c>
      <c r="B3264" t="s">
        <v>15</v>
      </c>
      <c r="C3264">
        <v>446610.91</v>
      </c>
      <c r="D3264" t="s">
        <v>10</v>
      </c>
      <c r="E3264" t="s">
        <v>16</v>
      </c>
      <c r="F3264" t="s">
        <v>12</v>
      </c>
      <c r="G3264" t="s">
        <v>13</v>
      </c>
      <c r="H3264" t="s">
        <v>13</v>
      </c>
      <c r="I3264">
        <v>23</v>
      </c>
      <c r="J3264">
        <f>(moras__2[[#This Row],[EDAD]]-AVERAGE(I:I))/ _xlfn.STDEV.P(I:I)</f>
        <v>-1.334454986975345</v>
      </c>
      <c r="K3264" t="str">
        <f>IF(ABS(moras__2[[#This Row],[Z-Score de edad]])&gt;1.96, "Atípico","Normal")</f>
        <v>Normal</v>
      </c>
      <c r="L3264">
        <f>(moras__2[[#This Row],[SALARIO]]-AVERAGE(C:C)) / _xlfn.STDEV.P(C:C)</f>
        <v>-0.26010340514403474</v>
      </c>
      <c r="M3264" t="str">
        <f>IF(ABS(moras__2[[#This Row],[Z-Score de salario]])&gt;1.96, "Atípico", "Normal")</f>
        <v>Normal</v>
      </c>
      <c r="N3264" s="5">
        <f t="shared" si="150"/>
        <v>446610.91</v>
      </c>
      <c r="O3264" s="5">
        <f t="shared" si="151"/>
        <v>23</v>
      </c>
      <c r="P3264" s="5" t="str">
        <f t="shared" si="152"/>
        <v>ASALARIADO</v>
      </c>
      <c r="Q3264" s="5" t="e">
        <f ca="1">IF($H3264="SI", $O3264, _xludf.NA())</f>
        <v>#NAME?</v>
      </c>
      <c r="R3264" s="5">
        <f>IF($H3264="NO",$O3264, _xludf.NA())</f>
        <v>23</v>
      </c>
      <c r="S3264" s="5" t="e">
        <f ca="1">IF($H3264="SI",$N3264, _xludf.NA())</f>
        <v>#NAME?</v>
      </c>
      <c r="T3264" s="5">
        <f>IF($H3264="NO",$N3264, _xludf.NA())</f>
        <v>446610.91</v>
      </c>
    </row>
    <row r="3265" spans="1:20" x14ac:dyDescent="0.3">
      <c r="A3265">
        <v>3264</v>
      </c>
      <c r="B3265" t="s">
        <v>9</v>
      </c>
      <c r="C3265">
        <v>549000</v>
      </c>
      <c r="D3265" t="s">
        <v>10</v>
      </c>
      <c r="E3265" t="s">
        <v>16</v>
      </c>
      <c r="F3265" t="s">
        <v>12</v>
      </c>
      <c r="G3265" t="s">
        <v>13</v>
      </c>
      <c r="H3265" t="s">
        <v>13</v>
      </c>
      <c r="I3265">
        <v>35</v>
      </c>
      <c r="J3265">
        <f>(moras__2[[#This Row],[EDAD]]-AVERAGE(I:I))/ _xlfn.STDEV.P(I:I)</f>
        <v>-0.48746627208791893</v>
      </c>
      <c r="K3265" t="str">
        <f>IF(ABS(moras__2[[#This Row],[Z-Score de edad]])&gt;1.96, "Atípico","Normal")</f>
        <v>Normal</v>
      </c>
      <c r="L3265">
        <f>(moras__2[[#This Row],[SALARIO]]-AVERAGE(C:C)) / _xlfn.STDEV.P(C:C)</f>
        <v>-0.13384072786673651</v>
      </c>
      <c r="M3265" t="str">
        <f>IF(ABS(moras__2[[#This Row],[Z-Score de salario]])&gt;1.96, "Atípico", "Normal")</f>
        <v>Normal</v>
      </c>
      <c r="N3265" s="5">
        <f t="shared" si="150"/>
        <v>549000</v>
      </c>
      <c r="O3265" s="5">
        <f t="shared" si="151"/>
        <v>35</v>
      </c>
      <c r="P3265" s="5" t="str">
        <f t="shared" si="152"/>
        <v>ASALARIADO</v>
      </c>
      <c r="Q3265" s="5" t="e">
        <f ca="1">IF($H3265="SI", $O3265, _xludf.NA())</f>
        <v>#NAME?</v>
      </c>
      <c r="R3265" s="5">
        <f>IF($H3265="NO",$O3265, _xludf.NA())</f>
        <v>35</v>
      </c>
      <c r="S3265" s="5" t="e">
        <f ca="1">IF($H3265="SI",$N3265, _xludf.NA())</f>
        <v>#NAME?</v>
      </c>
      <c r="T3265" s="5">
        <f>IF($H3265="NO",$N3265, _xludf.NA())</f>
        <v>549000</v>
      </c>
    </row>
    <row r="3266" spans="1:20" x14ac:dyDescent="0.3">
      <c r="A3266">
        <v>3265</v>
      </c>
      <c r="B3266" t="s">
        <v>15</v>
      </c>
      <c r="C3266">
        <v>370123</v>
      </c>
      <c r="D3266" t="s">
        <v>17</v>
      </c>
      <c r="E3266" t="s">
        <v>16</v>
      </c>
      <c r="F3266" t="s">
        <v>12</v>
      </c>
      <c r="G3266" t="s">
        <v>13</v>
      </c>
      <c r="H3266" t="s">
        <v>13</v>
      </c>
      <c r="I3266">
        <v>53</v>
      </c>
      <c r="J3266">
        <f>(moras__2[[#This Row],[EDAD]]-AVERAGE(I:I))/ _xlfn.STDEV.P(I:I)</f>
        <v>0.78301680024322029</v>
      </c>
      <c r="K3266" t="str">
        <f>IF(ABS(moras__2[[#This Row],[Z-Score de edad]])&gt;1.96, "Atípico","Normal")</f>
        <v>Normal</v>
      </c>
      <c r="L3266">
        <f>(moras__2[[#This Row],[SALARIO]]-AVERAGE(C:C)) / _xlfn.STDEV.P(C:C)</f>
        <v>-0.35442564490556627</v>
      </c>
      <c r="M3266" t="str">
        <f>IF(ABS(moras__2[[#This Row],[Z-Score de salario]])&gt;1.96, "Atípico", "Normal")</f>
        <v>Normal</v>
      </c>
      <c r="N3266" s="5">
        <f t="shared" si="150"/>
        <v>370123</v>
      </c>
      <c r="O3266" s="5">
        <f t="shared" si="151"/>
        <v>53</v>
      </c>
      <c r="P3266" s="5" t="str">
        <f t="shared" si="152"/>
        <v>ASEGURADO VOLUNTARIO</v>
      </c>
      <c r="Q3266" s="5" t="e">
        <f ca="1">IF($H3266="SI", $O3266, _xludf.NA())</f>
        <v>#NAME?</v>
      </c>
      <c r="R3266" s="5">
        <f>IF($H3266="NO",$O3266, _xludf.NA())</f>
        <v>53</v>
      </c>
      <c r="S3266" s="5" t="e">
        <f ca="1">IF($H3266="SI",$N3266, _xludf.NA())</f>
        <v>#NAME?</v>
      </c>
      <c r="T3266" s="5">
        <f>IF($H3266="NO",$N3266, _xludf.NA())</f>
        <v>370123</v>
      </c>
    </row>
    <row r="3267" spans="1:20" x14ac:dyDescent="0.3">
      <c r="A3267">
        <v>3266</v>
      </c>
      <c r="B3267" t="s">
        <v>9</v>
      </c>
      <c r="C3267">
        <v>5412755.4900000002</v>
      </c>
      <c r="D3267" t="s">
        <v>10</v>
      </c>
      <c r="E3267" t="s">
        <v>16</v>
      </c>
      <c r="F3267" t="s">
        <v>12</v>
      </c>
      <c r="G3267" t="s">
        <v>13</v>
      </c>
      <c r="H3267" t="s">
        <v>13</v>
      </c>
      <c r="I3267">
        <v>34</v>
      </c>
      <c r="J3267">
        <f>(moras__2[[#This Row],[EDAD]]-AVERAGE(I:I))/ _xlfn.STDEV.P(I:I)</f>
        <v>-0.55804866499520445</v>
      </c>
      <c r="K3267" t="str">
        <f>IF(ABS(moras__2[[#This Row],[Z-Score de edad]])&gt;1.96, "Atípico","Normal")</f>
        <v>Normal</v>
      </c>
      <c r="L3267">
        <f>(moras__2[[#This Row],[SALARIO]]-AVERAGE(C:C)) / _xlfn.STDEV.P(C:C)</f>
        <v>5.8639739786567562</v>
      </c>
      <c r="M3267" t="str">
        <f>IF(ABS(moras__2[[#This Row],[Z-Score de salario]])&gt;1.96, "Atípico", "Normal")</f>
        <v>Atípico</v>
      </c>
      <c r="N3267" s="5">
        <f t="shared" ref="N3267:N3330" si="153">IF(ISBLANK(C3267),  MEDIAN($C$2:$C$5001), C3267)</f>
        <v>5412755.4900000002</v>
      </c>
      <c r="O3267" s="5">
        <f t="shared" ref="O3267:O3330" si="154">IF(ISBLANK(I3267), MEDIAN($I$2:$I$5001), I3267)</f>
        <v>34</v>
      </c>
      <c r="P3267" s="5" t="str">
        <f t="shared" ref="P3267:P3330" si="155">IF(ISBLANK(D3267), "ASALARIADO", D3267)</f>
        <v>ASALARIADO</v>
      </c>
      <c r="Q3267" s="5" t="e">
        <f ca="1">IF($H3267="SI", $O3267, _xludf.NA())</f>
        <v>#NAME?</v>
      </c>
      <c r="R3267" s="5">
        <f>IF($H3267="NO",$O3267, _xludf.NA())</f>
        <v>34</v>
      </c>
      <c r="S3267" s="5" t="e">
        <f ca="1">IF($H3267="SI",$N3267, _xludf.NA())</f>
        <v>#NAME?</v>
      </c>
      <c r="T3267" s="5">
        <f>IF($H3267="NO",$N3267, _xludf.NA())</f>
        <v>5412755.4900000002</v>
      </c>
    </row>
    <row r="3268" spans="1:20" x14ac:dyDescent="0.3">
      <c r="A3268">
        <v>3267</v>
      </c>
      <c r="B3268" t="s">
        <v>9</v>
      </c>
      <c r="C3268">
        <v>271250</v>
      </c>
      <c r="D3268" t="s">
        <v>10</v>
      </c>
      <c r="E3268" t="s">
        <v>16</v>
      </c>
      <c r="F3268" t="s">
        <v>12</v>
      </c>
      <c r="G3268" t="s">
        <v>13</v>
      </c>
      <c r="H3268" t="s">
        <v>12</v>
      </c>
      <c r="I3268">
        <v>19</v>
      </c>
      <c r="J3268">
        <f>(moras__2[[#This Row],[EDAD]]-AVERAGE(I:I))/ _xlfn.STDEV.P(I:I)</f>
        <v>-1.6167845586044871</v>
      </c>
      <c r="K3268" t="str">
        <f>IF(ABS(moras__2[[#This Row],[Z-Score de edad]])&gt;1.96, "Atípico","Normal")</f>
        <v>Normal</v>
      </c>
      <c r="L3268">
        <f>(moras__2[[#This Row],[SALARIO]]-AVERAGE(C:C)) / _xlfn.STDEV.P(C:C)</f>
        <v>-0.47635240185240807</v>
      </c>
      <c r="M3268" t="str">
        <f>IF(ABS(moras__2[[#This Row],[Z-Score de salario]])&gt;1.96, "Atípico", "Normal")</f>
        <v>Normal</v>
      </c>
      <c r="N3268" s="5">
        <f t="shared" si="153"/>
        <v>271250</v>
      </c>
      <c r="O3268" s="5">
        <f t="shared" si="154"/>
        <v>19</v>
      </c>
      <c r="P3268" s="5" t="str">
        <f t="shared" si="155"/>
        <v>ASALARIADO</v>
      </c>
      <c r="Q3268" s="5">
        <f>IF($H3268="SI", $O3268, _xludf.NA())</f>
        <v>19</v>
      </c>
      <c r="R3268" s="5" t="e">
        <f ca="1">IF($H3268="NO",$O3268, _xludf.NA())</f>
        <v>#NAME?</v>
      </c>
      <c r="S3268" s="5">
        <f>IF($H3268="SI",$N3268, _xludf.NA())</f>
        <v>271250</v>
      </c>
      <c r="T3268" s="5" t="e">
        <f ca="1">IF($H3268="NO",$N3268, _xludf.NA())</f>
        <v>#NAME?</v>
      </c>
    </row>
    <row r="3269" spans="1:20" x14ac:dyDescent="0.3">
      <c r="A3269">
        <v>3268</v>
      </c>
      <c r="B3269" t="s">
        <v>15</v>
      </c>
      <c r="C3269">
        <v>300018</v>
      </c>
      <c r="D3269" t="s">
        <v>17</v>
      </c>
      <c r="E3269" t="s">
        <v>16</v>
      </c>
      <c r="F3269" t="s">
        <v>12</v>
      </c>
      <c r="G3269" t="s">
        <v>13</v>
      </c>
      <c r="H3269" t="s">
        <v>13</v>
      </c>
      <c r="I3269">
        <v>57</v>
      </c>
      <c r="J3269">
        <f>(moras__2[[#This Row],[EDAD]]-AVERAGE(I:I))/ _xlfn.STDEV.P(I:I)</f>
        <v>1.0653463718723624</v>
      </c>
      <c r="K3269" t="str">
        <f>IF(ABS(moras__2[[#This Row],[Z-Score de edad]])&gt;1.96, "Atípico","Normal")</f>
        <v>Normal</v>
      </c>
      <c r="L3269">
        <f>(moras__2[[#This Row],[SALARIO]]-AVERAGE(C:C)) / _xlfn.STDEV.P(C:C)</f>
        <v>-0.44087670126835837</v>
      </c>
      <c r="M3269" t="str">
        <f>IF(ABS(moras__2[[#This Row],[Z-Score de salario]])&gt;1.96, "Atípico", "Normal")</f>
        <v>Normal</v>
      </c>
      <c r="N3269" s="5">
        <f t="shared" si="153"/>
        <v>300018</v>
      </c>
      <c r="O3269" s="5">
        <f t="shared" si="154"/>
        <v>57</v>
      </c>
      <c r="P3269" s="5" t="str">
        <f t="shared" si="155"/>
        <v>ASEGURADO VOLUNTARIO</v>
      </c>
      <c r="Q3269" s="5" t="e">
        <f ca="1">IF($H3269="SI", $O3269, _xludf.NA())</f>
        <v>#NAME?</v>
      </c>
      <c r="R3269" s="5">
        <f>IF($H3269="NO",$O3269, _xludf.NA())</f>
        <v>57</v>
      </c>
      <c r="S3269" s="5" t="e">
        <f ca="1">IF($H3269="SI",$N3269, _xludf.NA())</f>
        <v>#NAME?</v>
      </c>
      <c r="T3269" s="5">
        <f>IF($H3269="NO",$N3269, _xludf.NA())</f>
        <v>300018</v>
      </c>
    </row>
    <row r="3270" spans="1:20" x14ac:dyDescent="0.3">
      <c r="A3270">
        <v>3269</v>
      </c>
      <c r="B3270" t="s">
        <v>9</v>
      </c>
      <c r="C3270">
        <v>516873</v>
      </c>
      <c r="D3270" t="s">
        <v>18</v>
      </c>
      <c r="E3270" t="s">
        <v>16</v>
      </c>
      <c r="F3270" t="s">
        <v>12</v>
      </c>
      <c r="G3270" t="s">
        <v>13</v>
      </c>
      <c r="H3270" t="s">
        <v>13</v>
      </c>
      <c r="I3270">
        <v>38</v>
      </c>
      <c r="J3270">
        <f>(moras__2[[#This Row],[EDAD]]-AVERAGE(I:I))/ _xlfn.STDEV.P(I:I)</f>
        <v>-0.27571909336606237</v>
      </c>
      <c r="K3270" t="str">
        <f>IF(ABS(moras__2[[#This Row],[Z-Score de edad]])&gt;1.96, "Atípico","Normal")</f>
        <v>Normal</v>
      </c>
      <c r="L3270">
        <f>(moras__2[[#This Row],[SALARIO]]-AVERAGE(C:C)) / _xlfn.STDEV.P(C:C)</f>
        <v>-0.17345863083752919</v>
      </c>
      <c r="M3270" t="str">
        <f>IF(ABS(moras__2[[#This Row],[Z-Score de salario]])&gt;1.96, "Atípico", "Normal")</f>
        <v>Normal</v>
      </c>
      <c r="N3270" s="5">
        <f t="shared" si="153"/>
        <v>516873</v>
      </c>
      <c r="O3270" s="5">
        <f t="shared" si="154"/>
        <v>38</v>
      </c>
      <c r="P3270" s="5" t="str">
        <f t="shared" si="155"/>
        <v>TRABAJADOR INDEPENDIENTE</v>
      </c>
      <c r="Q3270" s="5" t="e">
        <f ca="1">IF($H3270="SI", $O3270, _xludf.NA())</f>
        <v>#NAME?</v>
      </c>
      <c r="R3270" s="5">
        <f>IF($H3270="NO",$O3270, _xludf.NA())</f>
        <v>38</v>
      </c>
      <c r="S3270" s="5" t="e">
        <f ca="1">IF($H3270="SI",$N3270, _xludf.NA())</f>
        <v>#NAME?</v>
      </c>
      <c r="T3270" s="5">
        <f>IF($H3270="NO",$N3270, _xludf.NA())</f>
        <v>516873</v>
      </c>
    </row>
    <row r="3271" spans="1:20" x14ac:dyDescent="0.3">
      <c r="A3271">
        <v>3270</v>
      </c>
      <c r="B3271" t="s">
        <v>9</v>
      </c>
      <c r="C3271">
        <v>678863</v>
      </c>
      <c r="D3271" t="s">
        <v>14</v>
      </c>
      <c r="E3271" t="s">
        <v>11</v>
      </c>
      <c r="F3271" t="s">
        <v>12</v>
      </c>
      <c r="G3271" t="s">
        <v>13</v>
      </c>
      <c r="H3271" t="s">
        <v>13</v>
      </c>
      <c r="I3271">
        <v>79</v>
      </c>
      <c r="J3271">
        <f>(moras__2[[#This Row],[EDAD]]-AVERAGE(I:I))/ _xlfn.STDEV.P(I:I)</f>
        <v>2.6181590158326435</v>
      </c>
      <c r="K3271" t="str">
        <f>IF(ABS(moras__2[[#This Row],[Z-Score de edad]])&gt;1.96, "Atípico","Normal")</f>
        <v>Atípico</v>
      </c>
      <c r="L3271">
        <f>(moras__2[[#This Row],[SALARIO]]-AVERAGE(C:C)) / _xlfn.STDEV.P(C:C)</f>
        <v>2.6301823056040306E-2</v>
      </c>
      <c r="M3271" t="str">
        <f>IF(ABS(moras__2[[#This Row],[Z-Score de salario]])&gt;1.96, "Atípico", "Normal")</f>
        <v>Normal</v>
      </c>
      <c r="N3271" s="5">
        <f t="shared" si="153"/>
        <v>678863</v>
      </c>
      <c r="O3271" s="5">
        <f t="shared" si="154"/>
        <v>79</v>
      </c>
      <c r="P3271" s="5" t="str">
        <f t="shared" si="155"/>
        <v>PENSIONADOS EN SU PROPIO SISTEMA</v>
      </c>
      <c r="Q3271" s="5" t="e">
        <f ca="1">IF($H3271="SI", $O3271, _xludf.NA())</f>
        <v>#NAME?</v>
      </c>
      <c r="R3271" s="5">
        <f>IF($H3271="NO",$O3271, _xludf.NA())</f>
        <v>79</v>
      </c>
      <c r="S3271" s="5" t="e">
        <f ca="1">IF($H3271="SI",$N3271, _xludf.NA())</f>
        <v>#NAME?</v>
      </c>
      <c r="T3271" s="5">
        <f>IF($H3271="NO",$N3271, _xludf.NA())</f>
        <v>678863</v>
      </c>
    </row>
    <row r="3272" spans="1:20" x14ac:dyDescent="0.3">
      <c r="A3272">
        <v>3271</v>
      </c>
      <c r="B3272" t="s">
        <v>9</v>
      </c>
      <c r="C3272">
        <v>362964</v>
      </c>
      <c r="D3272" t="s">
        <v>18</v>
      </c>
      <c r="E3272" t="s">
        <v>16</v>
      </c>
      <c r="F3272" t="s">
        <v>12</v>
      </c>
      <c r="G3272" t="s">
        <v>13</v>
      </c>
      <c r="H3272" t="s">
        <v>12</v>
      </c>
      <c r="I3272">
        <v>52</v>
      </c>
      <c r="J3272">
        <f>(moras__2[[#This Row],[EDAD]]-AVERAGE(I:I))/ _xlfn.STDEV.P(I:I)</f>
        <v>0.71243440733593477</v>
      </c>
      <c r="K3272" t="str">
        <f>IF(ABS(moras__2[[#This Row],[Z-Score de edad]])&gt;1.96, "Atípico","Normal")</f>
        <v>Normal</v>
      </c>
      <c r="L3272">
        <f>(moras__2[[#This Row],[SALARIO]]-AVERAGE(C:C)) / _xlfn.STDEV.P(C:C)</f>
        <v>-0.36325387559526356</v>
      </c>
      <c r="M3272" t="str">
        <f>IF(ABS(moras__2[[#This Row],[Z-Score de salario]])&gt;1.96, "Atípico", "Normal")</f>
        <v>Normal</v>
      </c>
      <c r="N3272" s="5">
        <f t="shared" si="153"/>
        <v>362964</v>
      </c>
      <c r="O3272" s="5">
        <f t="shared" si="154"/>
        <v>52</v>
      </c>
      <c r="P3272" s="5" t="str">
        <f t="shared" si="155"/>
        <v>TRABAJADOR INDEPENDIENTE</v>
      </c>
      <c r="Q3272" s="5">
        <f>IF($H3272="SI", $O3272, _xludf.NA())</f>
        <v>52</v>
      </c>
      <c r="R3272" s="5" t="e">
        <f ca="1">IF($H3272="NO",$O3272, _xludf.NA())</f>
        <v>#NAME?</v>
      </c>
      <c r="S3272" s="5">
        <f>IF($H3272="SI",$N3272, _xludf.NA())</f>
        <v>362964</v>
      </c>
      <c r="T3272" s="5" t="e">
        <f ca="1">IF($H3272="NO",$N3272, _xludf.NA())</f>
        <v>#NAME?</v>
      </c>
    </row>
    <row r="3273" spans="1:20" x14ac:dyDescent="0.3">
      <c r="A3273">
        <v>3272</v>
      </c>
      <c r="B3273" t="s">
        <v>9</v>
      </c>
      <c r="C3273">
        <v>639148</v>
      </c>
      <c r="D3273" t="s">
        <v>18</v>
      </c>
      <c r="E3273" t="s">
        <v>16</v>
      </c>
      <c r="F3273" t="s">
        <v>12</v>
      </c>
      <c r="G3273" t="s">
        <v>13</v>
      </c>
      <c r="H3273" t="s">
        <v>12</v>
      </c>
      <c r="I3273">
        <v>43</v>
      </c>
      <c r="J3273">
        <f>(moras__2[[#This Row],[EDAD]]-AVERAGE(I:I))/ _xlfn.STDEV.P(I:I)</f>
        <v>7.7192871170365177E-2</v>
      </c>
      <c r="K3273" t="str">
        <f>IF(ABS(moras__2[[#This Row],[Z-Score de edad]])&gt;1.96, "Atípico","Normal")</f>
        <v>Normal</v>
      </c>
      <c r="L3273">
        <f>(moras__2[[#This Row],[SALARIO]]-AVERAGE(C:C)) / _xlfn.STDEV.P(C:C)</f>
        <v>-2.2673338536546354E-2</v>
      </c>
      <c r="M3273" t="str">
        <f>IF(ABS(moras__2[[#This Row],[Z-Score de salario]])&gt;1.96, "Atípico", "Normal")</f>
        <v>Normal</v>
      </c>
      <c r="N3273" s="5">
        <f t="shared" si="153"/>
        <v>639148</v>
      </c>
      <c r="O3273" s="5">
        <f t="shared" si="154"/>
        <v>43</v>
      </c>
      <c r="P3273" s="5" t="str">
        <f t="shared" si="155"/>
        <v>TRABAJADOR INDEPENDIENTE</v>
      </c>
      <c r="Q3273" s="5">
        <f>IF($H3273="SI", $O3273, _xludf.NA())</f>
        <v>43</v>
      </c>
      <c r="R3273" s="5" t="e">
        <f ca="1">IF($H3273="NO",$O3273, _xludf.NA())</f>
        <v>#NAME?</v>
      </c>
      <c r="S3273" s="5">
        <f>IF($H3273="SI",$N3273, _xludf.NA())</f>
        <v>639148</v>
      </c>
      <c r="T3273" s="5" t="e">
        <f ca="1">IF($H3273="NO",$N3273, _xludf.NA())</f>
        <v>#NAME?</v>
      </c>
    </row>
    <row r="3274" spans="1:20" x14ac:dyDescent="0.3">
      <c r="A3274">
        <v>3273</v>
      </c>
      <c r="B3274" t="s">
        <v>15</v>
      </c>
      <c r="C3274">
        <v>100000</v>
      </c>
      <c r="D3274" t="s">
        <v>10</v>
      </c>
      <c r="E3274" t="s">
        <v>16</v>
      </c>
      <c r="F3274" t="s">
        <v>12</v>
      </c>
      <c r="G3274" t="s">
        <v>12</v>
      </c>
      <c r="H3274" t="s">
        <v>13</v>
      </c>
      <c r="I3274">
        <v>30</v>
      </c>
      <c r="J3274">
        <f>(moras__2[[#This Row],[EDAD]]-AVERAGE(I:I))/ _xlfn.STDEV.P(I:I)</f>
        <v>-0.84037823662434652</v>
      </c>
      <c r="K3274" t="str">
        <f>IF(ABS(moras__2[[#This Row],[Z-Score de edad]])&gt;1.96, "Atípico","Normal")</f>
        <v>Normal</v>
      </c>
      <c r="L3274">
        <f>(moras__2[[#This Row],[SALARIO]]-AVERAGE(C:C)) / _xlfn.STDEV.P(C:C)</f>
        <v>-0.68753196682107143</v>
      </c>
      <c r="M3274" t="str">
        <f>IF(ABS(moras__2[[#This Row],[Z-Score de salario]])&gt;1.96, "Atípico", "Normal")</f>
        <v>Normal</v>
      </c>
      <c r="N3274" s="5">
        <f t="shared" si="153"/>
        <v>100000</v>
      </c>
      <c r="O3274" s="5">
        <f t="shared" si="154"/>
        <v>30</v>
      </c>
      <c r="P3274" s="5" t="str">
        <f t="shared" si="155"/>
        <v>ASALARIADO</v>
      </c>
      <c r="Q3274" s="5" t="e">
        <f ca="1">IF($H3274="SI", $O3274, _xludf.NA())</f>
        <v>#NAME?</v>
      </c>
      <c r="R3274" s="5">
        <f>IF($H3274="NO",$O3274, _xludf.NA())</f>
        <v>30</v>
      </c>
      <c r="S3274" s="5" t="e">
        <f ca="1">IF($H3274="SI",$N3274, _xludf.NA())</f>
        <v>#NAME?</v>
      </c>
      <c r="T3274" s="5">
        <f>IF($H3274="NO",$N3274, _xludf.NA())</f>
        <v>100000</v>
      </c>
    </row>
    <row r="3275" spans="1:20" x14ac:dyDescent="0.3">
      <c r="A3275">
        <v>3274</v>
      </c>
      <c r="B3275" t="s">
        <v>15</v>
      </c>
      <c r="C3275">
        <v>1160614</v>
      </c>
      <c r="D3275" t="s">
        <v>14</v>
      </c>
      <c r="E3275" t="s">
        <v>11</v>
      </c>
      <c r="F3275" t="s">
        <v>12</v>
      </c>
      <c r="G3275" t="s">
        <v>13</v>
      </c>
      <c r="H3275" t="s">
        <v>13</v>
      </c>
      <c r="I3275">
        <v>65</v>
      </c>
      <c r="J3275">
        <f>(moras__2[[#This Row],[EDAD]]-AVERAGE(I:I))/ _xlfn.STDEV.P(I:I)</f>
        <v>1.6300055151306465</v>
      </c>
      <c r="K3275" t="str">
        <f>IF(ABS(moras__2[[#This Row],[Z-Score de edad]])&gt;1.96, "Atípico","Normal")</f>
        <v>Normal</v>
      </c>
      <c r="L3275">
        <f>(moras__2[[#This Row],[SALARIO]]-AVERAGE(C:C)) / _xlfn.STDEV.P(C:C)</f>
        <v>0.62038046015512671</v>
      </c>
      <c r="M3275" t="str">
        <f>IF(ABS(moras__2[[#This Row],[Z-Score de salario]])&gt;1.96, "Atípico", "Normal")</f>
        <v>Normal</v>
      </c>
      <c r="N3275" s="5">
        <f t="shared" si="153"/>
        <v>1160614</v>
      </c>
      <c r="O3275" s="5">
        <f t="shared" si="154"/>
        <v>65</v>
      </c>
      <c r="P3275" s="5" t="str">
        <f t="shared" si="155"/>
        <v>PENSIONADOS EN SU PROPIO SISTEMA</v>
      </c>
      <c r="Q3275" s="5" t="e">
        <f ca="1">IF($H3275="SI", $O3275, _xludf.NA())</f>
        <v>#NAME?</v>
      </c>
      <c r="R3275" s="5">
        <f>IF($H3275="NO",$O3275, _xludf.NA())</f>
        <v>65</v>
      </c>
      <c r="S3275" s="5" t="e">
        <f ca="1">IF($H3275="SI",$N3275, _xludf.NA())</f>
        <v>#NAME?</v>
      </c>
      <c r="T3275" s="5">
        <f>IF($H3275="NO",$N3275, _xludf.NA())</f>
        <v>1160614</v>
      </c>
    </row>
    <row r="3276" spans="1:20" x14ac:dyDescent="0.3">
      <c r="A3276">
        <v>3275</v>
      </c>
      <c r="B3276" t="s">
        <v>9</v>
      </c>
      <c r="C3276">
        <v>298018</v>
      </c>
      <c r="D3276" t="s">
        <v>18</v>
      </c>
      <c r="E3276" t="s">
        <v>16</v>
      </c>
      <c r="F3276" t="s">
        <v>12</v>
      </c>
      <c r="G3276" t="s">
        <v>12</v>
      </c>
      <c r="H3276" t="s">
        <v>12</v>
      </c>
      <c r="I3276">
        <v>43</v>
      </c>
      <c r="J3276">
        <f>(moras__2[[#This Row],[EDAD]]-AVERAGE(I:I))/ _xlfn.STDEV.P(I:I)</f>
        <v>7.7192871170365177E-2</v>
      </c>
      <c r="K3276" t="str">
        <f>IF(ABS(moras__2[[#This Row],[Z-Score de edad]])&gt;1.96, "Atípico","Normal")</f>
        <v>Normal</v>
      </c>
      <c r="L3276">
        <f>(moras__2[[#This Row],[SALARIO]]-AVERAGE(C:C)) / _xlfn.STDEV.P(C:C)</f>
        <v>-0.44334303195412378</v>
      </c>
      <c r="M3276" t="str">
        <f>IF(ABS(moras__2[[#This Row],[Z-Score de salario]])&gt;1.96, "Atípico", "Normal")</f>
        <v>Normal</v>
      </c>
      <c r="N3276" s="5">
        <f t="shared" si="153"/>
        <v>298018</v>
      </c>
      <c r="O3276" s="5">
        <f t="shared" si="154"/>
        <v>43</v>
      </c>
      <c r="P3276" s="5" t="str">
        <f t="shared" si="155"/>
        <v>TRABAJADOR INDEPENDIENTE</v>
      </c>
      <c r="Q3276" s="5">
        <f>IF($H3276="SI", $O3276, _xludf.NA())</f>
        <v>43</v>
      </c>
      <c r="R3276" s="5" t="e">
        <f ca="1">IF($H3276="NO",$O3276, _xludf.NA())</f>
        <v>#NAME?</v>
      </c>
      <c r="S3276" s="5">
        <f>IF($H3276="SI",$N3276, _xludf.NA())</f>
        <v>298018</v>
      </c>
      <c r="T3276" s="5" t="e">
        <f ca="1">IF($H3276="NO",$N3276, _xludf.NA())</f>
        <v>#NAME?</v>
      </c>
    </row>
    <row r="3277" spans="1:20" x14ac:dyDescent="0.3">
      <c r="A3277">
        <v>3276</v>
      </c>
      <c r="B3277" t="s">
        <v>9</v>
      </c>
      <c r="C3277">
        <v>278030.99</v>
      </c>
      <c r="D3277" t="s">
        <v>19</v>
      </c>
      <c r="E3277" t="s">
        <v>16</v>
      </c>
      <c r="F3277" t="s">
        <v>12</v>
      </c>
      <c r="G3277" t="s">
        <v>13</v>
      </c>
      <c r="H3277" t="s">
        <v>13</v>
      </c>
      <c r="I3277">
        <v>25</v>
      </c>
      <c r="J3277">
        <f>(moras__2[[#This Row],[EDAD]]-AVERAGE(I:I))/ _xlfn.STDEV.P(I:I)</f>
        <v>-1.193290201160774</v>
      </c>
      <c r="K3277" t="str">
        <f>IF(ABS(moras__2[[#This Row],[Z-Score de edad]])&gt;1.96, "Atípico","Normal")</f>
        <v>Normal</v>
      </c>
      <c r="L3277">
        <f>(moras__2[[#This Row],[SALARIO]]-AVERAGE(C:C)) / _xlfn.STDEV.P(C:C)</f>
        <v>-0.46799031999397384</v>
      </c>
      <c r="M3277" t="str">
        <f>IF(ABS(moras__2[[#This Row],[Z-Score de salario]])&gt;1.96, "Atípico", "Normal")</f>
        <v>Normal</v>
      </c>
      <c r="N3277" s="5">
        <f t="shared" si="153"/>
        <v>278030.99</v>
      </c>
      <c r="O3277" s="5">
        <f t="shared" si="154"/>
        <v>25</v>
      </c>
      <c r="P3277" s="5" t="str">
        <f t="shared" si="155"/>
        <v>CONVENIOS ESPECIALES DE TRABAJADORES INDEPENDIENTES</v>
      </c>
      <c r="Q3277" s="5" t="e">
        <f ca="1">IF($H3277="SI", $O3277, _xludf.NA())</f>
        <v>#NAME?</v>
      </c>
      <c r="R3277" s="5">
        <f>IF($H3277="NO",$O3277, _xludf.NA())</f>
        <v>25</v>
      </c>
      <c r="S3277" s="5" t="e">
        <f ca="1">IF($H3277="SI",$N3277, _xludf.NA())</f>
        <v>#NAME?</v>
      </c>
      <c r="T3277" s="5">
        <f>IF($H3277="NO",$N3277, _xludf.NA())</f>
        <v>278030.99</v>
      </c>
    </row>
    <row r="3278" spans="1:20" x14ac:dyDescent="0.3">
      <c r="A3278">
        <v>3277</v>
      </c>
      <c r="B3278" t="s">
        <v>9</v>
      </c>
      <c r="C3278">
        <v>1718999.67</v>
      </c>
      <c r="D3278" t="s">
        <v>10</v>
      </c>
      <c r="E3278" t="s">
        <v>16</v>
      </c>
      <c r="F3278" t="s">
        <v>12</v>
      </c>
      <c r="G3278" t="s">
        <v>12</v>
      </c>
      <c r="H3278" t="s">
        <v>13</v>
      </c>
      <c r="I3278">
        <v>32</v>
      </c>
      <c r="J3278">
        <f>(moras__2[[#This Row],[EDAD]]-AVERAGE(I:I))/ _xlfn.STDEV.P(I:I)</f>
        <v>-0.69921345080977548</v>
      </c>
      <c r="K3278" t="str">
        <f>IF(ABS(moras__2[[#This Row],[Z-Score de edad]])&gt;1.96, "Atípico","Normal")</f>
        <v>Normal</v>
      </c>
      <c r="L3278">
        <f>(moras__2[[#This Row],[SALARIO]]-AVERAGE(C:C)) / _xlfn.STDEV.P(C:C)</f>
        <v>1.3089623163614661</v>
      </c>
      <c r="M3278" t="str">
        <f>IF(ABS(moras__2[[#This Row],[Z-Score de salario]])&gt;1.96, "Atípico", "Normal")</f>
        <v>Normal</v>
      </c>
      <c r="N3278" s="5">
        <f t="shared" si="153"/>
        <v>1718999.67</v>
      </c>
      <c r="O3278" s="5">
        <f t="shared" si="154"/>
        <v>32</v>
      </c>
      <c r="P3278" s="5" t="str">
        <f t="shared" si="155"/>
        <v>ASALARIADO</v>
      </c>
      <c r="Q3278" s="5" t="e">
        <f ca="1">IF($H3278="SI", $O3278, _xludf.NA())</f>
        <v>#NAME?</v>
      </c>
      <c r="R3278" s="5">
        <f>IF($H3278="NO",$O3278, _xludf.NA())</f>
        <v>32</v>
      </c>
      <c r="S3278" s="5" t="e">
        <f ca="1">IF($H3278="SI",$N3278, _xludf.NA())</f>
        <v>#NAME?</v>
      </c>
      <c r="T3278" s="5">
        <f>IF($H3278="NO",$N3278, _xludf.NA())</f>
        <v>1718999.67</v>
      </c>
    </row>
    <row r="3279" spans="1:20" x14ac:dyDescent="0.3">
      <c r="A3279">
        <v>3278</v>
      </c>
      <c r="B3279" t="s">
        <v>9</v>
      </c>
      <c r="C3279">
        <v>358468.86</v>
      </c>
      <c r="D3279" t="s">
        <v>10</v>
      </c>
      <c r="E3279" t="s">
        <v>16</v>
      </c>
      <c r="F3279" t="s">
        <v>12</v>
      </c>
      <c r="G3279" t="s">
        <v>13</v>
      </c>
      <c r="H3279" t="s">
        <v>13</v>
      </c>
      <c r="I3279">
        <v>52</v>
      </c>
      <c r="J3279">
        <f>(moras__2[[#This Row],[EDAD]]-AVERAGE(I:I))/ _xlfn.STDEV.P(I:I)</f>
        <v>0.71243440733593477</v>
      </c>
      <c r="K3279" t="str">
        <f>IF(ABS(moras__2[[#This Row],[Z-Score de edad]])&gt;1.96, "Atípico","Normal")</f>
        <v>Normal</v>
      </c>
      <c r="L3279">
        <f>(moras__2[[#This Row],[SALARIO]]-AVERAGE(C:C)) / _xlfn.STDEV.P(C:C)</f>
        <v>-0.36879712645466933</v>
      </c>
      <c r="M3279" t="str">
        <f>IF(ABS(moras__2[[#This Row],[Z-Score de salario]])&gt;1.96, "Atípico", "Normal")</f>
        <v>Normal</v>
      </c>
      <c r="N3279" s="5">
        <f t="shared" si="153"/>
        <v>358468.86</v>
      </c>
      <c r="O3279" s="5">
        <f t="shared" si="154"/>
        <v>52</v>
      </c>
      <c r="P3279" s="5" t="str">
        <f t="shared" si="155"/>
        <v>ASALARIADO</v>
      </c>
      <c r="Q3279" s="5" t="e">
        <f ca="1">IF($H3279="SI", $O3279, _xludf.NA())</f>
        <v>#NAME?</v>
      </c>
      <c r="R3279" s="5">
        <f>IF($H3279="NO",$O3279, _xludf.NA())</f>
        <v>52</v>
      </c>
      <c r="S3279" s="5" t="e">
        <f ca="1">IF($H3279="SI",$N3279, _xludf.NA())</f>
        <v>#NAME?</v>
      </c>
      <c r="T3279" s="5">
        <f>IF($H3279="NO",$N3279, _xludf.NA())</f>
        <v>358468.86</v>
      </c>
    </row>
    <row r="3280" spans="1:20" x14ac:dyDescent="0.3">
      <c r="A3280">
        <v>3279</v>
      </c>
      <c r="B3280" t="s">
        <v>9</v>
      </c>
      <c r="C3280">
        <v>439167</v>
      </c>
      <c r="D3280" t="s">
        <v>10</v>
      </c>
      <c r="E3280" t="s">
        <v>16</v>
      </c>
      <c r="F3280" t="s">
        <v>12</v>
      </c>
      <c r="G3280" t="s">
        <v>13</v>
      </c>
      <c r="H3280" t="s">
        <v>13</v>
      </c>
      <c r="I3280">
        <v>44</v>
      </c>
      <c r="J3280">
        <f>(moras__2[[#This Row],[EDAD]]-AVERAGE(I:I))/ _xlfn.STDEV.P(I:I)</f>
        <v>0.14777526407765068</v>
      </c>
      <c r="K3280" t="str">
        <f>IF(ABS(moras__2[[#This Row],[Z-Score de edad]])&gt;1.96, "Atípico","Normal")</f>
        <v>Normal</v>
      </c>
      <c r="L3280">
        <f>(moras__2[[#This Row],[SALARIO]]-AVERAGE(C:C)) / _xlfn.STDEV.P(C:C)</f>
        <v>-0.26928297697157272</v>
      </c>
      <c r="M3280" t="str">
        <f>IF(ABS(moras__2[[#This Row],[Z-Score de salario]])&gt;1.96, "Atípico", "Normal")</f>
        <v>Normal</v>
      </c>
      <c r="N3280" s="5">
        <f t="shared" si="153"/>
        <v>439167</v>
      </c>
      <c r="O3280" s="5">
        <f t="shared" si="154"/>
        <v>44</v>
      </c>
      <c r="P3280" s="5" t="str">
        <f t="shared" si="155"/>
        <v>ASALARIADO</v>
      </c>
      <c r="Q3280" s="5" t="e">
        <f ca="1">IF($H3280="SI", $O3280, _xludf.NA())</f>
        <v>#NAME?</v>
      </c>
      <c r="R3280" s="5">
        <f>IF($H3280="NO",$O3280, _xludf.NA())</f>
        <v>44</v>
      </c>
      <c r="S3280" s="5" t="e">
        <f ca="1">IF($H3280="SI",$N3280, _xludf.NA())</f>
        <v>#NAME?</v>
      </c>
      <c r="T3280" s="5">
        <f>IF($H3280="NO",$N3280, _xludf.NA())</f>
        <v>439167</v>
      </c>
    </row>
    <row r="3281" spans="1:20" x14ac:dyDescent="0.3">
      <c r="A3281">
        <v>3280</v>
      </c>
      <c r="B3281" t="s">
        <v>9</v>
      </c>
      <c r="C3281">
        <v>639148</v>
      </c>
      <c r="D3281" t="s">
        <v>18</v>
      </c>
      <c r="E3281" t="s">
        <v>16</v>
      </c>
      <c r="F3281" t="s">
        <v>12</v>
      </c>
      <c r="G3281" t="s">
        <v>13</v>
      </c>
      <c r="H3281" t="s">
        <v>13</v>
      </c>
      <c r="I3281">
        <v>54</v>
      </c>
      <c r="J3281">
        <f>(moras__2[[#This Row],[EDAD]]-AVERAGE(I:I))/ _xlfn.STDEV.P(I:I)</f>
        <v>0.85359919315050581</v>
      </c>
      <c r="K3281" t="str">
        <f>IF(ABS(moras__2[[#This Row],[Z-Score de edad]])&gt;1.96, "Atípico","Normal")</f>
        <v>Normal</v>
      </c>
      <c r="L3281">
        <f>(moras__2[[#This Row],[SALARIO]]-AVERAGE(C:C)) / _xlfn.STDEV.P(C:C)</f>
        <v>-2.2673338536546354E-2</v>
      </c>
      <c r="M3281" t="str">
        <f>IF(ABS(moras__2[[#This Row],[Z-Score de salario]])&gt;1.96, "Atípico", "Normal")</f>
        <v>Normal</v>
      </c>
      <c r="N3281" s="5">
        <f t="shared" si="153"/>
        <v>639148</v>
      </c>
      <c r="O3281" s="5">
        <f t="shared" si="154"/>
        <v>54</v>
      </c>
      <c r="P3281" s="5" t="str">
        <f t="shared" si="155"/>
        <v>TRABAJADOR INDEPENDIENTE</v>
      </c>
      <c r="Q3281" s="5" t="e">
        <f ca="1">IF($H3281="SI", $O3281, _xludf.NA())</f>
        <v>#NAME?</v>
      </c>
      <c r="R3281" s="5">
        <f>IF($H3281="NO",$O3281, _xludf.NA())</f>
        <v>54</v>
      </c>
      <c r="S3281" s="5" t="e">
        <f ca="1">IF($H3281="SI",$N3281, _xludf.NA())</f>
        <v>#NAME?</v>
      </c>
      <c r="T3281" s="5">
        <f>IF($H3281="NO",$N3281, _xludf.NA())</f>
        <v>639148</v>
      </c>
    </row>
    <row r="3282" spans="1:20" x14ac:dyDescent="0.3">
      <c r="A3282">
        <v>3281</v>
      </c>
      <c r="B3282" t="s">
        <v>9</v>
      </c>
      <c r="C3282">
        <v>589824.6</v>
      </c>
      <c r="D3282" t="s">
        <v>10</v>
      </c>
      <c r="E3282" t="s">
        <v>16</v>
      </c>
      <c r="F3282" t="s">
        <v>12</v>
      </c>
      <c r="G3282" t="s">
        <v>13</v>
      </c>
      <c r="H3282" t="s">
        <v>13</v>
      </c>
      <c r="I3282">
        <v>33</v>
      </c>
      <c r="J3282">
        <f>(moras__2[[#This Row],[EDAD]]-AVERAGE(I:I))/ _xlfn.STDEV.P(I:I)</f>
        <v>-0.62863105790248996</v>
      </c>
      <c r="K3282" t="str">
        <f>IF(ABS(moras__2[[#This Row],[Z-Score de edad]])&gt;1.96, "Atípico","Normal")</f>
        <v>Normal</v>
      </c>
      <c r="L3282">
        <f>(moras__2[[#This Row],[SALARIO]]-AVERAGE(C:C)) / _xlfn.STDEV.P(C:C)</f>
        <v>-8.3497246009687234E-2</v>
      </c>
      <c r="M3282" t="str">
        <f>IF(ABS(moras__2[[#This Row],[Z-Score de salario]])&gt;1.96, "Atípico", "Normal")</f>
        <v>Normal</v>
      </c>
      <c r="N3282" s="5">
        <f t="shared" si="153"/>
        <v>589824.6</v>
      </c>
      <c r="O3282" s="5">
        <f t="shared" si="154"/>
        <v>33</v>
      </c>
      <c r="P3282" s="5" t="str">
        <f t="shared" si="155"/>
        <v>ASALARIADO</v>
      </c>
      <c r="Q3282" s="5" t="e">
        <f ca="1">IF($H3282="SI", $O3282, _xludf.NA())</f>
        <v>#NAME?</v>
      </c>
      <c r="R3282" s="5">
        <f>IF($H3282="NO",$O3282, _xludf.NA())</f>
        <v>33</v>
      </c>
      <c r="S3282" s="5" t="e">
        <f ca="1">IF($H3282="SI",$N3282, _xludf.NA())</f>
        <v>#NAME?</v>
      </c>
      <c r="T3282" s="5">
        <f>IF($H3282="NO",$N3282, _xludf.NA())</f>
        <v>589824.6</v>
      </c>
    </row>
    <row r="3283" spans="1:20" x14ac:dyDescent="0.3">
      <c r="A3283">
        <v>3282</v>
      </c>
      <c r="B3283" t="s">
        <v>15</v>
      </c>
      <c r="C3283">
        <v>264315.09999999998</v>
      </c>
      <c r="D3283" t="s">
        <v>10</v>
      </c>
      <c r="E3283" t="s">
        <v>16</v>
      </c>
      <c r="F3283" t="s">
        <v>12</v>
      </c>
      <c r="G3283" t="s">
        <v>13</v>
      </c>
      <c r="H3283" t="s">
        <v>13</v>
      </c>
      <c r="I3283">
        <v>23</v>
      </c>
      <c r="J3283">
        <f>(moras__2[[#This Row],[EDAD]]-AVERAGE(I:I))/ _xlfn.STDEV.P(I:I)</f>
        <v>-1.334454986975345</v>
      </c>
      <c r="K3283" t="str">
        <f>IF(ABS(moras__2[[#This Row],[Z-Score de edad]])&gt;1.96, "Atípico","Normal")</f>
        <v>Normal</v>
      </c>
      <c r="L3283">
        <f>(moras__2[[#This Row],[SALARIO]]-AVERAGE(C:C)) / _xlfn.STDEV.P(C:C)</f>
        <v>-0.48490428018876536</v>
      </c>
      <c r="M3283" t="str">
        <f>IF(ABS(moras__2[[#This Row],[Z-Score de salario]])&gt;1.96, "Atípico", "Normal")</f>
        <v>Normal</v>
      </c>
      <c r="N3283" s="5">
        <f t="shared" si="153"/>
        <v>264315.09999999998</v>
      </c>
      <c r="O3283" s="5">
        <f t="shared" si="154"/>
        <v>23</v>
      </c>
      <c r="P3283" s="5" t="str">
        <f t="shared" si="155"/>
        <v>ASALARIADO</v>
      </c>
      <c r="Q3283" s="5" t="e">
        <f ca="1">IF($H3283="SI", $O3283, _xludf.NA())</f>
        <v>#NAME?</v>
      </c>
      <c r="R3283" s="5">
        <f>IF($H3283="NO",$O3283, _xludf.NA())</f>
        <v>23</v>
      </c>
      <c r="S3283" s="5" t="e">
        <f ca="1">IF($H3283="SI",$N3283, _xludf.NA())</f>
        <v>#NAME?</v>
      </c>
      <c r="T3283" s="5">
        <f>IF($H3283="NO",$N3283, _xludf.NA())</f>
        <v>264315.09999999998</v>
      </c>
    </row>
    <row r="3284" spans="1:20" x14ac:dyDescent="0.3">
      <c r="A3284">
        <v>3283</v>
      </c>
      <c r="B3284" t="s">
        <v>9</v>
      </c>
      <c r="C3284">
        <v>939801.74</v>
      </c>
      <c r="D3284" t="s">
        <v>10</v>
      </c>
      <c r="E3284" t="s">
        <v>11</v>
      </c>
      <c r="F3284" t="s">
        <v>12</v>
      </c>
      <c r="G3284" t="s">
        <v>13</v>
      </c>
      <c r="H3284" t="s">
        <v>13</v>
      </c>
      <c r="I3284">
        <v>34</v>
      </c>
      <c r="J3284">
        <f>(moras__2[[#This Row],[EDAD]]-AVERAGE(I:I))/ _xlfn.STDEV.P(I:I)</f>
        <v>-0.55804866499520445</v>
      </c>
      <c r="K3284" t="str">
        <f>IF(ABS(moras__2[[#This Row],[Z-Score de edad]])&gt;1.96, "Atípico","Normal")</f>
        <v>Normal</v>
      </c>
      <c r="L3284">
        <f>(moras__2[[#This Row],[SALARIO]]-AVERAGE(C:C)) / _xlfn.STDEV.P(C:C)</f>
        <v>0.34808243383952153</v>
      </c>
      <c r="M3284" t="str">
        <f>IF(ABS(moras__2[[#This Row],[Z-Score de salario]])&gt;1.96, "Atípico", "Normal")</f>
        <v>Normal</v>
      </c>
      <c r="N3284" s="5">
        <f t="shared" si="153"/>
        <v>939801.74</v>
      </c>
      <c r="O3284" s="5">
        <f t="shared" si="154"/>
        <v>34</v>
      </c>
      <c r="P3284" s="5" t="str">
        <f t="shared" si="155"/>
        <v>ASALARIADO</v>
      </c>
      <c r="Q3284" s="5" t="e">
        <f ca="1">IF($H3284="SI", $O3284, _xludf.NA())</f>
        <v>#NAME?</v>
      </c>
      <c r="R3284" s="5">
        <f>IF($H3284="NO",$O3284, _xludf.NA())</f>
        <v>34</v>
      </c>
      <c r="S3284" s="5" t="e">
        <f ca="1">IF($H3284="SI",$N3284, _xludf.NA())</f>
        <v>#NAME?</v>
      </c>
      <c r="T3284" s="5">
        <f>IF($H3284="NO",$N3284, _xludf.NA())</f>
        <v>939801.74</v>
      </c>
    </row>
    <row r="3285" spans="1:20" x14ac:dyDescent="0.3">
      <c r="A3285">
        <v>3284</v>
      </c>
      <c r="B3285" t="s">
        <v>9</v>
      </c>
      <c r="C3285">
        <v>297045</v>
      </c>
      <c r="D3285" t="s">
        <v>17</v>
      </c>
      <c r="E3285" t="s">
        <v>16</v>
      </c>
      <c r="F3285" t="s">
        <v>12</v>
      </c>
      <c r="G3285" t="s">
        <v>12</v>
      </c>
      <c r="H3285" t="s">
        <v>13</v>
      </c>
      <c r="I3285">
        <v>61</v>
      </c>
      <c r="J3285">
        <f>(moras__2[[#This Row],[EDAD]]-AVERAGE(I:I))/ _xlfn.STDEV.P(I:I)</f>
        <v>1.3476759435015044</v>
      </c>
      <c r="K3285" t="str">
        <f>IF(ABS(moras__2[[#This Row],[Z-Score de edad]])&gt;1.96, "Atípico","Normal")</f>
        <v>Normal</v>
      </c>
      <c r="L3285">
        <f>(moras__2[[#This Row],[SALARIO]]-AVERAGE(C:C)) / _xlfn.STDEV.P(C:C)</f>
        <v>-0.44454290183274864</v>
      </c>
      <c r="M3285" t="str">
        <f>IF(ABS(moras__2[[#This Row],[Z-Score de salario]])&gt;1.96, "Atípico", "Normal")</f>
        <v>Normal</v>
      </c>
      <c r="N3285" s="5">
        <f t="shared" si="153"/>
        <v>297045</v>
      </c>
      <c r="O3285" s="5">
        <f t="shared" si="154"/>
        <v>61</v>
      </c>
      <c r="P3285" s="5" t="str">
        <f t="shared" si="155"/>
        <v>ASEGURADO VOLUNTARIO</v>
      </c>
      <c r="Q3285" s="5" t="e">
        <f ca="1">IF($H3285="SI", $O3285, _xludf.NA())</f>
        <v>#NAME?</v>
      </c>
      <c r="R3285" s="5">
        <f>IF($H3285="NO",$O3285, _xludf.NA())</f>
        <v>61</v>
      </c>
      <c r="S3285" s="5" t="e">
        <f ca="1">IF($H3285="SI",$N3285, _xludf.NA())</f>
        <v>#NAME?</v>
      </c>
      <c r="T3285" s="5">
        <f>IF($H3285="NO",$N3285, _xludf.NA())</f>
        <v>297045</v>
      </c>
    </row>
    <row r="3286" spans="1:20" x14ac:dyDescent="0.3">
      <c r="A3286">
        <v>3285</v>
      </c>
      <c r="B3286" t="s">
        <v>15</v>
      </c>
      <c r="C3286">
        <v>996628.96</v>
      </c>
      <c r="D3286" t="s">
        <v>10</v>
      </c>
      <c r="E3286" t="s">
        <v>11</v>
      </c>
      <c r="F3286" t="s">
        <v>12</v>
      </c>
      <c r="G3286" t="s">
        <v>13</v>
      </c>
      <c r="H3286" t="s">
        <v>13</v>
      </c>
      <c r="I3286">
        <v>34</v>
      </c>
      <c r="J3286">
        <f>(moras__2[[#This Row],[EDAD]]-AVERAGE(I:I))/ _xlfn.STDEV.P(I:I)</f>
        <v>-0.55804866499520445</v>
      </c>
      <c r="K3286" t="str">
        <f>IF(ABS(moras__2[[#This Row],[Z-Score de edad]])&gt;1.96, "Atípico","Normal")</f>
        <v>Normal</v>
      </c>
      <c r="L3286">
        <f>(moras__2[[#This Row],[SALARIO]]-AVERAGE(C:C)) / _xlfn.STDEV.P(C:C)</f>
        <v>0.41815979207589243</v>
      </c>
      <c r="M3286" t="str">
        <f>IF(ABS(moras__2[[#This Row],[Z-Score de salario]])&gt;1.96, "Atípico", "Normal")</f>
        <v>Normal</v>
      </c>
      <c r="N3286" s="5">
        <f t="shared" si="153"/>
        <v>996628.96</v>
      </c>
      <c r="O3286" s="5">
        <f t="shared" si="154"/>
        <v>34</v>
      </c>
      <c r="P3286" s="5" t="str">
        <f t="shared" si="155"/>
        <v>ASALARIADO</v>
      </c>
      <c r="Q3286" s="5" t="e">
        <f ca="1">IF($H3286="SI", $O3286, _xludf.NA())</f>
        <v>#NAME?</v>
      </c>
      <c r="R3286" s="5">
        <f>IF($H3286="NO",$O3286, _xludf.NA())</f>
        <v>34</v>
      </c>
      <c r="S3286" s="5" t="e">
        <f ca="1">IF($H3286="SI",$N3286, _xludf.NA())</f>
        <v>#NAME?</v>
      </c>
      <c r="T3286" s="5">
        <f>IF($H3286="NO",$N3286, _xludf.NA())</f>
        <v>996628.96</v>
      </c>
    </row>
    <row r="3287" spans="1:20" x14ac:dyDescent="0.3">
      <c r="A3287">
        <v>3286</v>
      </c>
      <c r="B3287" t="s">
        <v>9</v>
      </c>
      <c r="C3287">
        <v>600000</v>
      </c>
      <c r="D3287" t="s">
        <v>10</v>
      </c>
      <c r="E3287" t="s">
        <v>16</v>
      </c>
      <c r="F3287" t="s">
        <v>12</v>
      </c>
      <c r="G3287" t="s">
        <v>13</v>
      </c>
      <c r="H3287" t="s">
        <v>13</v>
      </c>
      <c r="I3287">
        <v>48</v>
      </c>
      <c r="J3287">
        <f>(moras__2[[#This Row],[EDAD]]-AVERAGE(I:I))/ _xlfn.STDEV.P(I:I)</f>
        <v>0.43010483570679275</v>
      </c>
      <c r="K3287" t="str">
        <f>IF(ABS(moras__2[[#This Row],[Z-Score de edad]])&gt;1.96, "Atípico","Normal")</f>
        <v>Normal</v>
      </c>
      <c r="L3287">
        <f>(moras__2[[#This Row],[SALARIO]]-AVERAGE(C:C)) / _xlfn.STDEV.P(C:C)</f>
        <v>-7.0949295379718516E-2</v>
      </c>
      <c r="M3287" t="str">
        <f>IF(ABS(moras__2[[#This Row],[Z-Score de salario]])&gt;1.96, "Atípico", "Normal")</f>
        <v>Normal</v>
      </c>
      <c r="N3287" s="5">
        <f t="shared" si="153"/>
        <v>600000</v>
      </c>
      <c r="O3287" s="5">
        <f t="shared" si="154"/>
        <v>48</v>
      </c>
      <c r="P3287" s="5" t="str">
        <f t="shared" si="155"/>
        <v>ASALARIADO</v>
      </c>
      <c r="Q3287" s="5" t="e">
        <f ca="1">IF($H3287="SI", $O3287, _xludf.NA())</f>
        <v>#NAME?</v>
      </c>
      <c r="R3287" s="5">
        <f>IF($H3287="NO",$O3287, _xludf.NA())</f>
        <v>48</v>
      </c>
      <c r="S3287" s="5" t="e">
        <f ca="1">IF($H3287="SI",$N3287, _xludf.NA())</f>
        <v>#NAME?</v>
      </c>
      <c r="T3287" s="5">
        <f>IF($H3287="NO",$N3287, _xludf.NA())</f>
        <v>600000</v>
      </c>
    </row>
    <row r="3288" spans="1:20" x14ac:dyDescent="0.3">
      <c r="A3288">
        <v>3287</v>
      </c>
      <c r="B3288" t="s">
        <v>9</v>
      </c>
      <c r="C3288">
        <v>193800</v>
      </c>
      <c r="D3288" t="s">
        <v>10</v>
      </c>
      <c r="E3288" t="s">
        <v>16</v>
      </c>
      <c r="F3288" t="s">
        <v>12</v>
      </c>
      <c r="G3288" t="s">
        <v>13</v>
      </c>
      <c r="H3288" t="s">
        <v>13</v>
      </c>
      <c r="I3288">
        <v>28</v>
      </c>
      <c r="J3288">
        <f>(moras__2[[#This Row],[EDAD]]-AVERAGE(I:I))/ _xlfn.STDEV.P(I:I)</f>
        <v>-0.98154302243891756</v>
      </c>
      <c r="K3288" t="str">
        <f>IF(ABS(moras__2[[#This Row],[Z-Score de edad]])&gt;1.96, "Atípico","Normal")</f>
        <v>Normal</v>
      </c>
      <c r="L3288">
        <f>(moras__2[[#This Row],[SALARIO]]-AVERAGE(C:C)) / _xlfn.STDEV.P(C:C)</f>
        <v>-0.57186105765867357</v>
      </c>
      <c r="M3288" t="str">
        <f>IF(ABS(moras__2[[#This Row],[Z-Score de salario]])&gt;1.96, "Atípico", "Normal")</f>
        <v>Normal</v>
      </c>
      <c r="N3288" s="5">
        <f t="shared" si="153"/>
        <v>193800</v>
      </c>
      <c r="O3288" s="5">
        <f t="shared" si="154"/>
        <v>28</v>
      </c>
      <c r="P3288" s="5" t="str">
        <f t="shared" si="155"/>
        <v>ASALARIADO</v>
      </c>
      <c r="Q3288" s="5" t="e">
        <f ca="1">IF($H3288="SI", $O3288, _xludf.NA())</f>
        <v>#NAME?</v>
      </c>
      <c r="R3288" s="5">
        <f>IF($H3288="NO",$O3288, _xludf.NA())</f>
        <v>28</v>
      </c>
      <c r="S3288" s="5" t="e">
        <f ca="1">IF($H3288="SI",$N3288, _xludf.NA())</f>
        <v>#NAME?</v>
      </c>
      <c r="T3288" s="5">
        <f>IF($H3288="NO",$N3288, _xludf.NA())</f>
        <v>193800</v>
      </c>
    </row>
    <row r="3289" spans="1:20" x14ac:dyDescent="0.3">
      <c r="A3289">
        <v>3288</v>
      </c>
      <c r="B3289" t="s">
        <v>9</v>
      </c>
      <c r="C3289">
        <v>278030</v>
      </c>
      <c r="D3289" t="s">
        <v>19</v>
      </c>
      <c r="E3289" t="s">
        <v>16</v>
      </c>
      <c r="F3289" t="s">
        <v>12</v>
      </c>
      <c r="G3289" t="s">
        <v>13</v>
      </c>
      <c r="H3289" t="s">
        <v>13</v>
      </c>
      <c r="I3289">
        <v>30</v>
      </c>
      <c r="J3289">
        <f>(moras__2[[#This Row],[EDAD]]-AVERAGE(I:I))/ _xlfn.STDEV.P(I:I)</f>
        <v>-0.84037823662434652</v>
      </c>
      <c r="K3289" t="str">
        <f>IF(ABS(moras__2[[#This Row],[Z-Score de edad]])&gt;1.96, "Atípico","Normal")</f>
        <v>Normal</v>
      </c>
      <c r="L3289">
        <f>(moras__2[[#This Row],[SALARIO]]-AVERAGE(C:C)) / _xlfn.STDEV.P(C:C)</f>
        <v>-0.46799154082766331</v>
      </c>
      <c r="M3289" t="str">
        <f>IF(ABS(moras__2[[#This Row],[Z-Score de salario]])&gt;1.96, "Atípico", "Normal")</f>
        <v>Normal</v>
      </c>
      <c r="N3289" s="5">
        <f t="shared" si="153"/>
        <v>278030</v>
      </c>
      <c r="O3289" s="5">
        <f t="shared" si="154"/>
        <v>30</v>
      </c>
      <c r="P3289" s="5" t="str">
        <f t="shared" si="155"/>
        <v>CONVENIOS ESPECIALES DE TRABAJADORES INDEPENDIENTES</v>
      </c>
      <c r="Q3289" s="5" t="e">
        <f ca="1">IF($H3289="SI", $O3289, _xludf.NA())</f>
        <v>#NAME?</v>
      </c>
      <c r="R3289" s="5">
        <f>IF($H3289="NO",$O3289, _xludf.NA())</f>
        <v>30</v>
      </c>
      <c r="S3289" s="5" t="e">
        <f ca="1">IF($H3289="SI",$N3289, _xludf.NA())</f>
        <v>#NAME?</v>
      </c>
      <c r="T3289" s="5">
        <f>IF($H3289="NO",$N3289, _xludf.NA())</f>
        <v>278030</v>
      </c>
    </row>
    <row r="3290" spans="1:20" x14ac:dyDescent="0.3">
      <c r="A3290">
        <v>3289</v>
      </c>
      <c r="B3290" t="s">
        <v>9</v>
      </c>
      <c r="C3290">
        <v>538043.07999999996</v>
      </c>
      <c r="D3290" t="s">
        <v>10</v>
      </c>
      <c r="E3290" t="s">
        <v>16</v>
      </c>
      <c r="F3290" t="s">
        <v>12</v>
      </c>
      <c r="G3290" t="s">
        <v>13</v>
      </c>
      <c r="H3290" t="s">
        <v>13</v>
      </c>
      <c r="I3290">
        <v>45</v>
      </c>
      <c r="J3290">
        <f>(moras__2[[#This Row],[EDAD]]-AVERAGE(I:I))/ _xlfn.STDEV.P(I:I)</f>
        <v>0.2183576569849362</v>
      </c>
      <c r="K3290" t="str">
        <f>IF(ABS(moras__2[[#This Row],[Z-Score de edad]])&gt;1.96, "Atípico","Normal")</f>
        <v>Normal</v>
      </c>
      <c r="L3290">
        <f>(moras__2[[#This Row],[SALARIO]]-AVERAGE(C:C)) / _xlfn.STDEV.P(C:C)</f>
        <v>-0.14735242187547495</v>
      </c>
      <c r="M3290" t="str">
        <f>IF(ABS(moras__2[[#This Row],[Z-Score de salario]])&gt;1.96, "Atípico", "Normal")</f>
        <v>Normal</v>
      </c>
      <c r="N3290" s="5">
        <f t="shared" si="153"/>
        <v>538043.07999999996</v>
      </c>
      <c r="O3290" s="5">
        <f t="shared" si="154"/>
        <v>45</v>
      </c>
      <c r="P3290" s="5" t="str">
        <f t="shared" si="155"/>
        <v>ASALARIADO</v>
      </c>
      <c r="Q3290" s="5" t="e">
        <f ca="1">IF($H3290="SI", $O3290, _xludf.NA())</f>
        <v>#NAME?</v>
      </c>
      <c r="R3290" s="5">
        <f>IF($H3290="NO",$O3290, _xludf.NA())</f>
        <v>45</v>
      </c>
      <c r="S3290" s="5" t="e">
        <f ca="1">IF($H3290="SI",$N3290, _xludf.NA())</f>
        <v>#NAME?</v>
      </c>
      <c r="T3290" s="5">
        <f>IF($H3290="NO",$N3290, _xludf.NA())</f>
        <v>538043.07999999996</v>
      </c>
    </row>
    <row r="3291" spans="1:20" x14ac:dyDescent="0.3">
      <c r="A3291">
        <v>3290</v>
      </c>
      <c r="B3291" t="s">
        <v>15</v>
      </c>
      <c r="C3291">
        <v>465000</v>
      </c>
      <c r="D3291" t="s">
        <v>10</v>
      </c>
      <c r="E3291" t="s">
        <v>16</v>
      </c>
      <c r="F3291" t="s">
        <v>12</v>
      </c>
      <c r="G3291" t="s">
        <v>13</v>
      </c>
      <c r="H3291" t="s">
        <v>12</v>
      </c>
      <c r="I3291">
        <v>28</v>
      </c>
      <c r="J3291">
        <f>(moras__2[[#This Row],[EDAD]]-AVERAGE(I:I))/ _xlfn.STDEV.P(I:I)</f>
        <v>-0.98154302243891756</v>
      </c>
      <c r="K3291" t="str">
        <f>IF(ABS(moras__2[[#This Row],[Z-Score de edad]])&gt;1.96, "Atípico","Normal")</f>
        <v>Normal</v>
      </c>
      <c r="L3291">
        <f>(moras__2[[#This Row],[SALARIO]]-AVERAGE(C:C)) / _xlfn.STDEV.P(C:C)</f>
        <v>-0.23742661666888379</v>
      </c>
      <c r="M3291" t="str">
        <f>IF(ABS(moras__2[[#This Row],[Z-Score de salario]])&gt;1.96, "Atípico", "Normal")</f>
        <v>Normal</v>
      </c>
      <c r="N3291" s="5">
        <f t="shared" si="153"/>
        <v>465000</v>
      </c>
      <c r="O3291" s="5">
        <f t="shared" si="154"/>
        <v>28</v>
      </c>
      <c r="P3291" s="5" t="str">
        <f t="shared" si="155"/>
        <v>ASALARIADO</v>
      </c>
      <c r="Q3291" s="5">
        <f>IF($H3291="SI", $O3291, _xludf.NA())</f>
        <v>28</v>
      </c>
      <c r="R3291" s="5" t="e">
        <f ca="1">IF($H3291="NO",$O3291, _xludf.NA())</f>
        <v>#NAME?</v>
      </c>
      <c r="S3291" s="5">
        <f>IF($H3291="SI",$N3291, _xludf.NA())</f>
        <v>465000</v>
      </c>
      <c r="T3291" s="5" t="e">
        <f ca="1">IF($H3291="NO",$N3291, _xludf.NA())</f>
        <v>#NAME?</v>
      </c>
    </row>
    <row r="3292" spans="1:20" x14ac:dyDescent="0.3">
      <c r="A3292">
        <v>3291</v>
      </c>
      <c r="B3292" t="s">
        <v>9</v>
      </c>
      <c r="C3292">
        <v>318610</v>
      </c>
      <c r="D3292" t="s">
        <v>18</v>
      </c>
      <c r="E3292" t="s">
        <v>16</v>
      </c>
      <c r="F3292" t="s">
        <v>12</v>
      </c>
      <c r="G3292" t="s">
        <v>13</v>
      </c>
      <c r="H3292" t="s">
        <v>13</v>
      </c>
      <c r="I3292">
        <v>44</v>
      </c>
      <c r="J3292">
        <f>(moras__2[[#This Row],[EDAD]]-AVERAGE(I:I))/ _xlfn.STDEV.P(I:I)</f>
        <v>0.14777526407765068</v>
      </c>
      <c r="K3292" t="str">
        <f>IF(ABS(moras__2[[#This Row],[Z-Score de edad]])&gt;1.96, "Atípico","Normal")</f>
        <v>Normal</v>
      </c>
      <c r="L3292">
        <f>(moras__2[[#This Row],[SALARIO]]-AVERAGE(C:C)) / _xlfn.STDEV.P(C:C)</f>
        <v>-0.41794969121348308</v>
      </c>
      <c r="M3292" t="str">
        <f>IF(ABS(moras__2[[#This Row],[Z-Score de salario]])&gt;1.96, "Atípico", "Normal")</f>
        <v>Normal</v>
      </c>
      <c r="N3292" s="5">
        <f t="shared" si="153"/>
        <v>318610</v>
      </c>
      <c r="O3292" s="5">
        <f t="shared" si="154"/>
        <v>44</v>
      </c>
      <c r="P3292" s="5" t="str">
        <f t="shared" si="155"/>
        <v>TRABAJADOR INDEPENDIENTE</v>
      </c>
      <c r="Q3292" s="5" t="e">
        <f ca="1">IF($H3292="SI", $O3292, _xludf.NA())</f>
        <v>#NAME?</v>
      </c>
      <c r="R3292" s="5">
        <f>IF($H3292="NO",$O3292, _xludf.NA())</f>
        <v>44</v>
      </c>
      <c r="S3292" s="5" t="e">
        <f ca="1">IF($H3292="SI",$N3292, _xludf.NA())</f>
        <v>#NAME?</v>
      </c>
      <c r="T3292" s="5">
        <f>IF($H3292="NO",$N3292, _xludf.NA())</f>
        <v>318610</v>
      </c>
    </row>
    <row r="3293" spans="1:20" x14ac:dyDescent="0.3">
      <c r="A3293">
        <v>3292</v>
      </c>
      <c r="B3293" t="s">
        <v>15</v>
      </c>
      <c r="C3293">
        <v>272000</v>
      </c>
      <c r="D3293" t="s">
        <v>10</v>
      </c>
      <c r="E3293" t="s">
        <v>16</v>
      </c>
      <c r="F3293" t="s">
        <v>12</v>
      </c>
      <c r="G3293" t="s">
        <v>13</v>
      </c>
      <c r="H3293" t="s">
        <v>13</v>
      </c>
      <c r="I3293">
        <v>60</v>
      </c>
      <c r="J3293">
        <f>(moras__2[[#This Row],[EDAD]]-AVERAGE(I:I))/ _xlfn.STDEV.P(I:I)</f>
        <v>1.2770935505942189</v>
      </c>
      <c r="K3293" t="str">
        <f>IF(ABS(moras__2[[#This Row],[Z-Score de edad]])&gt;1.96, "Atípico","Normal")</f>
        <v>Normal</v>
      </c>
      <c r="L3293">
        <f>(moras__2[[#This Row],[SALARIO]]-AVERAGE(C:C)) / _xlfn.STDEV.P(C:C)</f>
        <v>-0.475427527845246</v>
      </c>
      <c r="M3293" t="str">
        <f>IF(ABS(moras__2[[#This Row],[Z-Score de salario]])&gt;1.96, "Atípico", "Normal")</f>
        <v>Normal</v>
      </c>
      <c r="N3293" s="5">
        <f t="shared" si="153"/>
        <v>272000</v>
      </c>
      <c r="O3293" s="5">
        <f t="shared" si="154"/>
        <v>60</v>
      </c>
      <c r="P3293" s="5" t="str">
        <f t="shared" si="155"/>
        <v>ASALARIADO</v>
      </c>
      <c r="Q3293" s="5" t="e">
        <f ca="1">IF($H3293="SI", $O3293, _xludf.NA())</f>
        <v>#NAME?</v>
      </c>
      <c r="R3293" s="5">
        <f>IF($H3293="NO",$O3293, _xludf.NA())</f>
        <v>60</v>
      </c>
      <c r="S3293" s="5" t="e">
        <f ca="1">IF($H3293="SI",$N3293, _xludf.NA())</f>
        <v>#NAME?</v>
      </c>
      <c r="T3293" s="5">
        <f>IF($H3293="NO",$N3293, _xludf.NA())</f>
        <v>272000</v>
      </c>
    </row>
    <row r="3294" spans="1:20" x14ac:dyDescent="0.3">
      <c r="A3294">
        <v>3293</v>
      </c>
      <c r="B3294" t="s">
        <v>15</v>
      </c>
      <c r="C3294">
        <v>2588242.2000000002</v>
      </c>
      <c r="D3294" t="s">
        <v>10</v>
      </c>
      <c r="E3294" t="s">
        <v>11</v>
      </c>
      <c r="F3294" t="s">
        <v>12</v>
      </c>
      <c r="G3294" t="s">
        <v>13</v>
      </c>
      <c r="H3294" t="s">
        <v>13</v>
      </c>
      <c r="I3294">
        <v>32</v>
      </c>
      <c r="J3294">
        <f>(moras__2[[#This Row],[EDAD]]-AVERAGE(I:I))/ _xlfn.STDEV.P(I:I)</f>
        <v>-0.69921345080977548</v>
      </c>
      <c r="K3294" t="str">
        <f>IF(ABS(moras__2[[#This Row],[Z-Score de edad]])&gt;1.96, "Atípico","Normal")</f>
        <v>Normal</v>
      </c>
      <c r="L3294">
        <f>(moras__2[[#This Row],[SALARIO]]-AVERAGE(C:C)) / _xlfn.STDEV.P(C:C)</f>
        <v>2.3808820789171472</v>
      </c>
      <c r="M3294" t="str">
        <f>IF(ABS(moras__2[[#This Row],[Z-Score de salario]])&gt;1.96, "Atípico", "Normal")</f>
        <v>Atípico</v>
      </c>
      <c r="N3294" s="5">
        <f t="shared" si="153"/>
        <v>2588242.2000000002</v>
      </c>
      <c r="O3294" s="5">
        <f t="shared" si="154"/>
        <v>32</v>
      </c>
      <c r="P3294" s="5" t="str">
        <f t="shared" si="155"/>
        <v>ASALARIADO</v>
      </c>
      <c r="Q3294" s="5" t="e">
        <f ca="1">IF($H3294="SI", $O3294, _xludf.NA())</f>
        <v>#NAME?</v>
      </c>
      <c r="R3294" s="5">
        <f>IF($H3294="NO",$O3294, _xludf.NA())</f>
        <v>32</v>
      </c>
      <c r="S3294" s="5" t="e">
        <f ca="1">IF($H3294="SI",$N3294, _xludf.NA())</f>
        <v>#NAME?</v>
      </c>
      <c r="T3294" s="5">
        <f>IF($H3294="NO",$N3294, _xludf.NA())</f>
        <v>2588242.2000000002</v>
      </c>
    </row>
    <row r="3295" spans="1:20" x14ac:dyDescent="0.3">
      <c r="A3295">
        <v>3294</v>
      </c>
      <c r="B3295" t="s">
        <v>15</v>
      </c>
      <c r="C3295">
        <v>302470</v>
      </c>
      <c r="D3295" t="s">
        <v>18</v>
      </c>
      <c r="E3295" t="s">
        <v>16</v>
      </c>
      <c r="F3295" t="s">
        <v>12</v>
      </c>
      <c r="G3295" t="s">
        <v>13</v>
      </c>
      <c r="H3295" t="s">
        <v>13</v>
      </c>
      <c r="I3295">
        <v>28</v>
      </c>
      <c r="J3295">
        <f>(moras__2[[#This Row],[EDAD]]-AVERAGE(I:I))/ _xlfn.STDEV.P(I:I)</f>
        <v>-0.98154302243891756</v>
      </c>
      <c r="K3295" t="str">
        <f>IF(ABS(moras__2[[#This Row],[Z-Score de edad]])&gt;1.96, "Atípico","Normal")</f>
        <v>Normal</v>
      </c>
      <c r="L3295">
        <f>(moras__2[[#This Row],[SALARIO]]-AVERAGE(C:C)) / _xlfn.STDEV.P(C:C)</f>
        <v>-0.43785297984760996</v>
      </c>
      <c r="M3295" t="str">
        <f>IF(ABS(moras__2[[#This Row],[Z-Score de salario]])&gt;1.96, "Atípico", "Normal")</f>
        <v>Normal</v>
      </c>
      <c r="N3295" s="5">
        <f t="shared" si="153"/>
        <v>302470</v>
      </c>
      <c r="O3295" s="5">
        <f t="shared" si="154"/>
        <v>28</v>
      </c>
      <c r="P3295" s="5" t="str">
        <f t="shared" si="155"/>
        <v>TRABAJADOR INDEPENDIENTE</v>
      </c>
      <c r="Q3295" s="5" t="e">
        <f ca="1">IF($H3295="SI", $O3295, _xludf.NA())</f>
        <v>#NAME?</v>
      </c>
      <c r="R3295" s="5">
        <f>IF($H3295="NO",$O3295, _xludf.NA())</f>
        <v>28</v>
      </c>
      <c r="S3295" s="5" t="e">
        <f ca="1">IF($H3295="SI",$N3295, _xludf.NA())</f>
        <v>#NAME?</v>
      </c>
      <c r="T3295" s="5">
        <f>IF($H3295="NO",$N3295, _xludf.NA())</f>
        <v>302470</v>
      </c>
    </row>
    <row r="3296" spans="1:20" x14ac:dyDescent="0.3">
      <c r="A3296">
        <v>3295</v>
      </c>
      <c r="B3296" t="s">
        <v>9</v>
      </c>
      <c r="C3296">
        <v>300018</v>
      </c>
      <c r="D3296" t="s">
        <v>17</v>
      </c>
      <c r="E3296" t="s">
        <v>16</v>
      </c>
      <c r="F3296" t="s">
        <v>13</v>
      </c>
      <c r="G3296" t="s">
        <v>13</v>
      </c>
      <c r="H3296" t="s">
        <v>13</v>
      </c>
      <c r="I3296">
        <v>85</v>
      </c>
      <c r="J3296">
        <f>(moras__2[[#This Row],[EDAD]]-AVERAGE(I:I))/ _xlfn.STDEV.P(I:I)</f>
        <v>3.0416533732763567</v>
      </c>
      <c r="K3296" t="str">
        <f>IF(ABS(moras__2[[#This Row],[Z-Score de edad]])&gt;1.96, "Atípico","Normal")</f>
        <v>Atípico</v>
      </c>
      <c r="L3296">
        <f>(moras__2[[#This Row],[SALARIO]]-AVERAGE(C:C)) / _xlfn.STDEV.P(C:C)</f>
        <v>-0.44087670126835837</v>
      </c>
      <c r="M3296" t="str">
        <f>IF(ABS(moras__2[[#This Row],[Z-Score de salario]])&gt;1.96, "Atípico", "Normal")</f>
        <v>Normal</v>
      </c>
      <c r="N3296" s="5">
        <f t="shared" si="153"/>
        <v>300018</v>
      </c>
      <c r="O3296" s="5">
        <f t="shared" si="154"/>
        <v>85</v>
      </c>
      <c r="P3296" s="5" t="str">
        <f t="shared" si="155"/>
        <v>ASEGURADO VOLUNTARIO</v>
      </c>
      <c r="Q3296" s="5" t="e">
        <f ca="1">IF($H3296="SI", $O3296, _xludf.NA())</f>
        <v>#NAME?</v>
      </c>
      <c r="R3296" s="5">
        <f>IF($H3296="NO",$O3296, _xludf.NA())</f>
        <v>85</v>
      </c>
      <c r="S3296" s="5" t="e">
        <f ca="1">IF($H3296="SI",$N3296, _xludf.NA())</f>
        <v>#NAME?</v>
      </c>
      <c r="T3296" s="5">
        <f>IF($H3296="NO",$N3296, _xludf.NA())</f>
        <v>300018</v>
      </c>
    </row>
    <row r="3297" spans="1:20" x14ac:dyDescent="0.3">
      <c r="A3297">
        <v>3296</v>
      </c>
      <c r="B3297" t="s">
        <v>15</v>
      </c>
      <c r="C3297">
        <v>509509</v>
      </c>
      <c r="D3297" t="s">
        <v>18</v>
      </c>
      <c r="E3297" t="s">
        <v>16</v>
      </c>
      <c r="F3297" t="s">
        <v>12</v>
      </c>
      <c r="G3297" t="s">
        <v>13</v>
      </c>
      <c r="H3297" t="s">
        <v>12</v>
      </c>
      <c r="I3297">
        <v>36</v>
      </c>
      <c r="J3297">
        <f>(moras__2[[#This Row],[EDAD]]-AVERAGE(I:I))/ _xlfn.STDEV.P(I:I)</f>
        <v>-0.41688387918063341</v>
      </c>
      <c r="K3297" t="str">
        <f>IF(ABS(moras__2[[#This Row],[Z-Score de edad]])&gt;1.96, "Atípico","Normal")</f>
        <v>Normal</v>
      </c>
      <c r="L3297">
        <f>(moras__2[[#This Row],[SALARIO]]-AVERAGE(C:C)) / _xlfn.STDEV.P(C:C)</f>
        <v>-0.18253966042251746</v>
      </c>
      <c r="M3297" t="str">
        <f>IF(ABS(moras__2[[#This Row],[Z-Score de salario]])&gt;1.96, "Atípico", "Normal")</f>
        <v>Normal</v>
      </c>
      <c r="N3297" s="5">
        <f t="shared" si="153"/>
        <v>509509</v>
      </c>
      <c r="O3297" s="5">
        <f t="shared" si="154"/>
        <v>36</v>
      </c>
      <c r="P3297" s="5" t="str">
        <f t="shared" si="155"/>
        <v>TRABAJADOR INDEPENDIENTE</v>
      </c>
      <c r="Q3297" s="5">
        <f>IF($H3297="SI", $O3297, _xludf.NA())</f>
        <v>36</v>
      </c>
      <c r="R3297" s="5" t="e">
        <f ca="1">IF($H3297="NO",$O3297, _xludf.NA())</f>
        <v>#NAME?</v>
      </c>
      <c r="S3297" s="5">
        <f>IF($H3297="SI",$N3297, _xludf.NA())</f>
        <v>509509</v>
      </c>
      <c r="T3297" s="5" t="e">
        <f ca="1">IF($H3297="NO",$N3297, _xludf.NA())</f>
        <v>#NAME?</v>
      </c>
    </row>
    <row r="3298" spans="1:20" x14ac:dyDescent="0.3">
      <c r="A3298">
        <v>3297</v>
      </c>
      <c r="B3298" t="s">
        <v>9</v>
      </c>
      <c r="C3298">
        <v>25000</v>
      </c>
      <c r="D3298" t="s">
        <v>10</v>
      </c>
      <c r="E3298" t="s">
        <v>16</v>
      </c>
      <c r="F3298" t="s">
        <v>12</v>
      </c>
      <c r="G3298" t="s">
        <v>13</v>
      </c>
      <c r="H3298" t="s">
        <v>13</v>
      </c>
      <c r="I3298">
        <v>27</v>
      </c>
      <c r="J3298">
        <f>(moras__2[[#This Row],[EDAD]]-AVERAGE(I:I))/ _xlfn.STDEV.P(I:I)</f>
        <v>-1.052125415346203</v>
      </c>
      <c r="K3298" t="str">
        <f>IF(ABS(moras__2[[#This Row],[Z-Score de edad]])&gt;1.96, "Atípico","Normal")</f>
        <v>Normal</v>
      </c>
      <c r="L3298">
        <f>(moras__2[[#This Row],[SALARIO]]-AVERAGE(C:C)) / _xlfn.STDEV.P(C:C)</f>
        <v>-0.7800193675372743</v>
      </c>
      <c r="M3298" t="str">
        <f>IF(ABS(moras__2[[#This Row],[Z-Score de salario]])&gt;1.96, "Atípico", "Normal")</f>
        <v>Normal</v>
      </c>
      <c r="N3298" s="5">
        <f t="shared" si="153"/>
        <v>25000</v>
      </c>
      <c r="O3298" s="5">
        <f t="shared" si="154"/>
        <v>27</v>
      </c>
      <c r="P3298" s="5" t="str">
        <f t="shared" si="155"/>
        <v>ASALARIADO</v>
      </c>
      <c r="Q3298" s="5" t="e">
        <f ca="1">IF($H3298="SI", $O3298, _xludf.NA())</f>
        <v>#NAME?</v>
      </c>
      <c r="R3298" s="5">
        <f>IF($H3298="NO",$O3298, _xludf.NA())</f>
        <v>27</v>
      </c>
      <c r="S3298" s="5" t="e">
        <f ca="1">IF($H3298="SI",$N3298, _xludf.NA())</f>
        <v>#NAME?</v>
      </c>
      <c r="T3298" s="5">
        <f>IF($H3298="NO",$N3298, _xludf.NA())</f>
        <v>25000</v>
      </c>
    </row>
    <row r="3299" spans="1:20" x14ac:dyDescent="0.3">
      <c r="A3299">
        <v>3298</v>
      </c>
      <c r="B3299" t="s">
        <v>15</v>
      </c>
      <c r="C3299">
        <v>355022.46</v>
      </c>
      <c r="D3299" t="s">
        <v>10</v>
      </c>
      <c r="E3299" t="s">
        <v>16</v>
      </c>
      <c r="F3299" t="s">
        <v>12</v>
      </c>
      <c r="G3299" t="s">
        <v>13</v>
      </c>
      <c r="H3299" t="s">
        <v>13</v>
      </c>
      <c r="I3299">
        <v>37</v>
      </c>
      <c r="J3299">
        <f>(moras__2[[#This Row],[EDAD]]-AVERAGE(I:I))/ _xlfn.STDEV.P(I:I)</f>
        <v>-0.34630148627334789</v>
      </c>
      <c r="K3299" t="str">
        <f>IF(ABS(moras__2[[#This Row],[Z-Score de edad]])&gt;1.96, "Atípico","Normal")</f>
        <v>Normal</v>
      </c>
      <c r="L3299">
        <f>(moras__2[[#This Row],[SALARIO]]-AVERAGE(C:C)) / _xlfn.STDEV.P(C:C)</f>
        <v>-0.37304710749238024</v>
      </c>
      <c r="M3299" t="str">
        <f>IF(ABS(moras__2[[#This Row],[Z-Score de salario]])&gt;1.96, "Atípico", "Normal")</f>
        <v>Normal</v>
      </c>
      <c r="N3299" s="5">
        <f t="shared" si="153"/>
        <v>355022.46</v>
      </c>
      <c r="O3299" s="5">
        <f t="shared" si="154"/>
        <v>37</v>
      </c>
      <c r="P3299" s="5" t="str">
        <f t="shared" si="155"/>
        <v>ASALARIADO</v>
      </c>
      <c r="Q3299" s="5" t="e">
        <f ca="1">IF($H3299="SI", $O3299, _xludf.NA())</f>
        <v>#NAME?</v>
      </c>
      <c r="R3299" s="5">
        <f>IF($H3299="NO",$O3299, _xludf.NA())</f>
        <v>37</v>
      </c>
      <c r="S3299" s="5" t="e">
        <f ca="1">IF($H3299="SI",$N3299, _xludf.NA())</f>
        <v>#NAME?</v>
      </c>
      <c r="T3299" s="5">
        <f>IF($H3299="NO",$N3299, _xludf.NA())</f>
        <v>355022.46</v>
      </c>
    </row>
    <row r="3300" spans="1:20" x14ac:dyDescent="0.3">
      <c r="A3300">
        <v>3299</v>
      </c>
      <c r="B3300" t="s">
        <v>15</v>
      </c>
      <c r="C3300">
        <v>727896.34</v>
      </c>
      <c r="D3300" t="s">
        <v>10</v>
      </c>
      <c r="E3300" t="s">
        <v>11</v>
      </c>
      <c r="F3300" t="s">
        <v>12</v>
      </c>
      <c r="G3300" t="s">
        <v>13</v>
      </c>
      <c r="H3300" t="s">
        <v>13</v>
      </c>
      <c r="I3300">
        <v>28</v>
      </c>
      <c r="J3300">
        <f>(moras__2[[#This Row],[EDAD]]-AVERAGE(I:I))/ _xlfn.STDEV.P(I:I)</f>
        <v>-0.98154302243891756</v>
      </c>
      <c r="K3300" t="str">
        <f>IF(ABS(moras__2[[#This Row],[Z-Score de edad]])&gt;1.96, "Atípico","Normal")</f>
        <v>Normal</v>
      </c>
      <c r="L3300">
        <f>(moras__2[[#This Row],[SALARIO]]-AVERAGE(C:C)) / _xlfn.STDEV.P(C:C)</f>
        <v>8.6768038589824556E-2</v>
      </c>
      <c r="M3300" t="str">
        <f>IF(ABS(moras__2[[#This Row],[Z-Score de salario]])&gt;1.96, "Atípico", "Normal")</f>
        <v>Normal</v>
      </c>
      <c r="N3300" s="5">
        <f t="shared" si="153"/>
        <v>727896.34</v>
      </c>
      <c r="O3300" s="5">
        <f t="shared" si="154"/>
        <v>28</v>
      </c>
      <c r="P3300" s="5" t="str">
        <f t="shared" si="155"/>
        <v>ASALARIADO</v>
      </c>
      <c r="Q3300" s="5" t="e">
        <f ca="1">IF($H3300="SI", $O3300, _xludf.NA())</f>
        <v>#NAME?</v>
      </c>
      <c r="R3300" s="5">
        <f>IF($H3300="NO",$O3300, _xludf.NA())</f>
        <v>28</v>
      </c>
      <c r="S3300" s="5" t="e">
        <f ca="1">IF($H3300="SI",$N3300, _xludf.NA())</f>
        <v>#NAME?</v>
      </c>
      <c r="T3300" s="5">
        <f>IF($H3300="NO",$N3300, _xludf.NA())</f>
        <v>727896.34</v>
      </c>
    </row>
    <row r="3301" spans="1:20" x14ac:dyDescent="0.3">
      <c r="A3301">
        <v>3300</v>
      </c>
      <c r="B3301" t="s">
        <v>9</v>
      </c>
      <c r="C3301">
        <v>343393</v>
      </c>
      <c r="D3301" t="s">
        <v>10</v>
      </c>
      <c r="E3301" t="s">
        <v>16</v>
      </c>
      <c r="F3301" t="s">
        <v>12</v>
      </c>
      <c r="G3301" t="s">
        <v>13</v>
      </c>
      <c r="H3301" t="s">
        <v>13</v>
      </c>
      <c r="I3301">
        <v>37</v>
      </c>
      <c r="J3301">
        <f>(moras__2[[#This Row],[EDAD]]-AVERAGE(I:I))/ _xlfn.STDEV.P(I:I)</f>
        <v>-0.34630148627334789</v>
      </c>
      <c r="K3301" t="str">
        <f>IF(ABS(moras__2[[#This Row],[Z-Score de edad]])&gt;1.96, "Atípico","Normal")</f>
        <v>Normal</v>
      </c>
      <c r="L3301">
        <f>(moras__2[[#This Row],[SALARIO]]-AVERAGE(C:C)) / _xlfn.STDEV.P(C:C)</f>
        <v>-0.38738815452082098</v>
      </c>
      <c r="M3301" t="str">
        <f>IF(ABS(moras__2[[#This Row],[Z-Score de salario]])&gt;1.96, "Atípico", "Normal")</f>
        <v>Normal</v>
      </c>
      <c r="N3301" s="5">
        <f t="shared" si="153"/>
        <v>343393</v>
      </c>
      <c r="O3301" s="5">
        <f t="shared" si="154"/>
        <v>37</v>
      </c>
      <c r="P3301" s="5" t="str">
        <f t="shared" si="155"/>
        <v>ASALARIADO</v>
      </c>
      <c r="Q3301" s="5" t="e">
        <f ca="1">IF($H3301="SI", $O3301, _xludf.NA())</f>
        <v>#NAME?</v>
      </c>
      <c r="R3301" s="5">
        <f>IF($H3301="NO",$O3301, _xludf.NA())</f>
        <v>37</v>
      </c>
      <c r="S3301" s="5" t="e">
        <f ca="1">IF($H3301="SI",$N3301, _xludf.NA())</f>
        <v>#NAME?</v>
      </c>
      <c r="T3301" s="5">
        <f>IF($H3301="NO",$N3301, _xludf.NA())</f>
        <v>343393</v>
      </c>
    </row>
    <row r="3302" spans="1:20" x14ac:dyDescent="0.3">
      <c r="A3302">
        <v>3301</v>
      </c>
      <c r="B3302" t="s">
        <v>15</v>
      </c>
      <c r="C3302">
        <v>296610</v>
      </c>
      <c r="D3302" t="s">
        <v>17</v>
      </c>
      <c r="E3302" t="s">
        <v>16</v>
      </c>
      <c r="F3302" t="s">
        <v>12</v>
      </c>
      <c r="G3302" t="s">
        <v>13</v>
      </c>
      <c r="H3302" t="s">
        <v>13</v>
      </c>
      <c r="I3302">
        <v>22</v>
      </c>
      <c r="J3302">
        <f>(moras__2[[#This Row],[EDAD]]-AVERAGE(I:I))/ _xlfn.STDEV.P(I:I)</f>
        <v>-1.4050373798826306</v>
      </c>
      <c r="K3302" t="str">
        <f>IF(ABS(moras__2[[#This Row],[Z-Score de edad]])&gt;1.96, "Atípico","Normal")</f>
        <v>Normal</v>
      </c>
      <c r="L3302">
        <f>(moras__2[[#This Row],[SALARIO]]-AVERAGE(C:C)) / _xlfn.STDEV.P(C:C)</f>
        <v>-0.44507932875690265</v>
      </c>
      <c r="M3302" t="str">
        <f>IF(ABS(moras__2[[#This Row],[Z-Score de salario]])&gt;1.96, "Atípico", "Normal")</f>
        <v>Normal</v>
      </c>
      <c r="N3302" s="5">
        <f t="shared" si="153"/>
        <v>296610</v>
      </c>
      <c r="O3302" s="5">
        <f t="shared" si="154"/>
        <v>22</v>
      </c>
      <c r="P3302" s="5" t="str">
        <f t="shared" si="155"/>
        <v>ASEGURADO VOLUNTARIO</v>
      </c>
      <c r="Q3302" s="5" t="e">
        <f ca="1">IF($H3302="SI", $O3302, _xludf.NA())</f>
        <v>#NAME?</v>
      </c>
      <c r="R3302" s="5">
        <f>IF($H3302="NO",$O3302, _xludf.NA())</f>
        <v>22</v>
      </c>
      <c r="S3302" s="5" t="e">
        <f ca="1">IF($H3302="SI",$N3302, _xludf.NA())</f>
        <v>#NAME?</v>
      </c>
      <c r="T3302" s="5">
        <f>IF($H3302="NO",$N3302, _xludf.NA())</f>
        <v>296610</v>
      </c>
    </row>
    <row r="3303" spans="1:20" x14ac:dyDescent="0.3">
      <c r="A3303">
        <v>3302</v>
      </c>
      <c r="B3303" t="s">
        <v>9</v>
      </c>
      <c r="C3303">
        <v>1309556</v>
      </c>
      <c r="D3303" t="s">
        <v>14</v>
      </c>
      <c r="E3303" t="s">
        <v>11</v>
      </c>
      <c r="F3303" t="s">
        <v>12</v>
      </c>
      <c r="G3303" t="s">
        <v>13</v>
      </c>
      <c r="H3303" t="s">
        <v>13</v>
      </c>
      <c r="I3303">
        <v>55</v>
      </c>
      <c r="J3303">
        <f>(moras__2[[#This Row],[EDAD]]-AVERAGE(I:I))/ _xlfn.STDEV.P(I:I)</f>
        <v>0.92418158605779133</v>
      </c>
      <c r="K3303" t="str">
        <f>IF(ABS(moras__2[[#This Row],[Z-Score de edad]])&gt;1.96, "Atípico","Normal")</f>
        <v>Normal</v>
      </c>
      <c r="L3303">
        <f>(moras__2[[#This Row],[SALARIO]]-AVERAGE(C:C)) / _xlfn.STDEV.P(C:C)</f>
        <v>0.80405057265476265</v>
      </c>
      <c r="M3303" t="str">
        <f>IF(ABS(moras__2[[#This Row],[Z-Score de salario]])&gt;1.96, "Atípico", "Normal")</f>
        <v>Normal</v>
      </c>
      <c r="N3303" s="5">
        <f t="shared" si="153"/>
        <v>1309556</v>
      </c>
      <c r="O3303" s="5">
        <f t="shared" si="154"/>
        <v>55</v>
      </c>
      <c r="P3303" s="5" t="str">
        <f t="shared" si="155"/>
        <v>PENSIONADOS EN SU PROPIO SISTEMA</v>
      </c>
      <c r="Q3303" s="5" t="e">
        <f ca="1">IF($H3303="SI", $O3303, _xludf.NA())</f>
        <v>#NAME?</v>
      </c>
      <c r="R3303" s="5">
        <f>IF($H3303="NO",$O3303, _xludf.NA())</f>
        <v>55</v>
      </c>
      <c r="S3303" s="5" t="e">
        <f ca="1">IF($H3303="SI",$N3303, _xludf.NA())</f>
        <v>#NAME?</v>
      </c>
      <c r="T3303" s="5">
        <f>IF($H3303="NO",$N3303, _xludf.NA())</f>
        <v>1309556</v>
      </c>
    </row>
    <row r="3304" spans="1:20" x14ac:dyDescent="0.3">
      <c r="A3304">
        <v>3303</v>
      </c>
      <c r="B3304" t="s">
        <v>9</v>
      </c>
      <c r="C3304">
        <v>278030.99</v>
      </c>
      <c r="D3304" t="s">
        <v>19</v>
      </c>
      <c r="E3304" t="s">
        <v>16</v>
      </c>
      <c r="F3304" t="s">
        <v>12</v>
      </c>
      <c r="G3304" t="s">
        <v>13</v>
      </c>
      <c r="H3304" t="s">
        <v>13</v>
      </c>
      <c r="I3304">
        <v>64</v>
      </c>
      <c r="J3304">
        <f>(moras__2[[#This Row],[EDAD]]-AVERAGE(I:I))/ _xlfn.STDEV.P(I:I)</f>
        <v>1.559423122223361</v>
      </c>
      <c r="K3304" t="str">
        <f>IF(ABS(moras__2[[#This Row],[Z-Score de edad]])&gt;1.96, "Atípico","Normal")</f>
        <v>Normal</v>
      </c>
      <c r="L3304">
        <f>(moras__2[[#This Row],[SALARIO]]-AVERAGE(C:C)) / _xlfn.STDEV.P(C:C)</f>
        <v>-0.46799031999397384</v>
      </c>
      <c r="M3304" t="str">
        <f>IF(ABS(moras__2[[#This Row],[Z-Score de salario]])&gt;1.96, "Atípico", "Normal")</f>
        <v>Normal</v>
      </c>
      <c r="N3304" s="5">
        <f t="shared" si="153"/>
        <v>278030.99</v>
      </c>
      <c r="O3304" s="5">
        <f t="shared" si="154"/>
        <v>64</v>
      </c>
      <c r="P3304" s="5" t="str">
        <f t="shared" si="155"/>
        <v>CONVENIOS ESPECIALES DE TRABAJADORES INDEPENDIENTES</v>
      </c>
      <c r="Q3304" s="5" t="e">
        <f ca="1">IF($H3304="SI", $O3304, _xludf.NA())</f>
        <v>#NAME?</v>
      </c>
      <c r="R3304" s="5">
        <f>IF($H3304="NO",$O3304, _xludf.NA())</f>
        <v>64</v>
      </c>
      <c r="S3304" s="5" t="e">
        <f ca="1">IF($H3304="SI",$N3304, _xludf.NA())</f>
        <v>#NAME?</v>
      </c>
      <c r="T3304" s="5">
        <f>IF($H3304="NO",$N3304, _xludf.NA())</f>
        <v>278030.99</v>
      </c>
    </row>
    <row r="3305" spans="1:20" x14ac:dyDescent="0.3">
      <c r="A3305">
        <v>3304</v>
      </c>
      <c r="B3305" t="s">
        <v>9</v>
      </c>
      <c r="C3305">
        <v>184600</v>
      </c>
      <c r="D3305" t="s">
        <v>10</v>
      </c>
      <c r="E3305" t="s">
        <v>16</v>
      </c>
      <c r="F3305" t="s">
        <v>12</v>
      </c>
      <c r="G3305" t="s">
        <v>13</v>
      </c>
      <c r="H3305" t="s">
        <v>13</v>
      </c>
      <c r="I3305">
        <v>35</v>
      </c>
      <c r="J3305">
        <f>(moras__2[[#This Row],[EDAD]]-AVERAGE(I:I))/ _xlfn.STDEV.P(I:I)</f>
        <v>-0.48746627208791893</v>
      </c>
      <c r="K3305" t="str">
        <f>IF(ABS(moras__2[[#This Row],[Z-Score de edad]])&gt;1.96, "Atípico","Normal")</f>
        <v>Normal</v>
      </c>
      <c r="L3305">
        <f>(moras__2[[#This Row],[SALARIO]]-AVERAGE(C:C)) / _xlfn.STDEV.P(C:C)</f>
        <v>-0.58320617881319448</v>
      </c>
      <c r="M3305" t="str">
        <f>IF(ABS(moras__2[[#This Row],[Z-Score de salario]])&gt;1.96, "Atípico", "Normal")</f>
        <v>Normal</v>
      </c>
      <c r="N3305" s="5">
        <f t="shared" si="153"/>
        <v>184600</v>
      </c>
      <c r="O3305" s="5">
        <f t="shared" si="154"/>
        <v>35</v>
      </c>
      <c r="P3305" s="5" t="str">
        <f t="shared" si="155"/>
        <v>ASALARIADO</v>
      </c>
      <c r="Q3305" s="5" t="e">
        <f ca="1">IF($H3305="SI", $O3305, _xludf.NA())</f>
        <v>#NAME?</v>
      </c>
      <c r="R3305" s="5">
        <f>IF($H3305="NO",$O3305, _xludf.NA())</f>
        <v>35</v>
      </c>
      <c r="S3305" s="5" t="e">
        <f ca="1">IF($H3305="SI",$N3305, _xludf.NA())</f>
        <v>#NAME?</v>
      </c>
      <c r="T3305" s="5">
        <f>IF($H3305="NO",$N3305, _xludf.NA())</f>
        <v>184600</v>
      </c>
    </row>
    <row r="3306" spans="1:20" x14ac:dyDescent="0.3">
      <c r="A3306">
        <v>3305</v>
      </c>
      <c r="B3306" t="s">
        <v>15</v>
      </c>
      <c r="C3306">
        <v>1437897</v>
      </c>
      <c r="D3306" t="s">
        <v>10</v>
      </c>
      <c r="E3306" t="s">
        <v>11</v>
      </c>
      <c r="F3306" t="s">
        <v>12</v>
      </c>
      <c r="G3306" t="s">
        <v>13</v>
      </c>
      <c r="H3306" t="s">
        <v>13</v>
      </c>
      <c r="I3306">
        <v>59</v>
      </c>
      <c r="J3306">
        <f>(moras__2[[#This Row],[EDAD]]-AVERAGE(I:I))/ _xlfn.STDEV.P(I:I)</f>
        <v>1.2065111576869334</v>
      </c>
      <c r="K3306" t="str">
        <f>IF(ABS(moras__2[[#This Row],[Z-Score de edad]])&gt;1.96, "Atípico","Normal")</f>
        <v>Normal</v>
      </c>
      <c r="L3306">
        <f>(moras__2[[#This Row],[SALARIO]]-AVERAGE(C:C)) / _xlfn.STDEV.P(C:C)</f>
        <v>0.962316245925672</v>
      </c>
      <c r="M3306" t="str">
        <f>IF(ABS(moras__2[[#This Row],[Z-Score de salario]])&gt;1.96, "Atípico", "Normal")</f>
        <v>Normal</v>
      </c>
      <c r="N3306" s="5">
        <f t="shared" si="153"/>
        <v>1437897</v>
      </c>
      <c r="O3306" s="5">
        <f t="shared" si="154"/>
        <v>59</v>
      </c>
      <c r="P3306" s="5" t="str">
        <f t="shared" si="155"/>
        <v>ASALARIADO</v>
      </c>
      <c r="Q3306" s="5" t="e">
        <f ca="1">IF($H3306="SI", $O3306, _xludf.NA())</f>
        <v>#NAME?</v>
      </c>
      <c r="R3306" s="5">
        <f>IF($H3306="NO",$O3306, _xludf.NA())</f>
        <v>59</v>
      </c>
      <c r="S3306" s="5" t="e">
        <f ca="1">IF($H3306="SI",$N3306, _xludf.NA())</f>
        <v>#NAME?</v>
      </c>
      <c r="T3306" s="5">
        <f>IF($H3306="NO",$N3306, _xludf.NA())</f>
        <v>1437897</v>
      </c>
    </row>
    <row r="3307" spans="1:20" x14ac:dyDescent="0.3">
      <c r="A3307">
        <v>3306</v>
      </c>
      <c r="B3307" t="s">
        <v>9</v>
      </c>
      <c r="C3307">
        <v>298000</v>
      </c>
      <c r="D3307" t="s">
        <v>10</v>
      </c>
      <c r="E3307" t="s">
        <v>16</v>
      </c>
      <c r="F3307" t="s">
        <v>12</v>
      </c>
      <c r="G3307" t="s">
        <v>13</v>
      </c>
      <c r="H3307" t="s">
        <v>13</v>
      </c>
      <c r="I3307">
        <v>31</v>
      </c>
      <c r="J3307">
        <f>(moras__2[[#This Row],[EDAD]]-AVERAGE(I:I))/ _xlfn.STDEV.P(I:I)</f>
        <v>-0.769795843717061</v>
      </c>
      <c r="K3307" t="str">
        <f>IF(ABS(moras__2[[#This Row],[Z-Score de edad]])&gt;1.96, "Atípico","Normal")</f>
        <v>Normal</v>
      </c>
      <c r="L3307">
        <f>(moras__2[[#This Row],[SALARIO]]-AVERAGE(C:C)) / _xlfn.STDEV.P(C:C)</f>
        <v>-0.44336522893029567</v>
      </c>
      <c r="M3307" t="str">
        <f>IF(ABS(moras__2[[#This Row],[Z-Score de salario]])&gt;1.96, "Atípico", "Normal")</f>
        <v>Normal</v>
      </c>
      <c r="N3307" s="5">
        <f t="shared" si="153"/>
        <v>298000</v>
      </c>
      <c r="O3307" s="5">
        <f t="shared" si="154"/>
        <v>31</v>
      </c>
      <c r="P3307" s="5" t="str">
        <f t="shared" si="155"/>
        <v>ASALARIADO</v>
      </c>
      <c r="Q3307" s="5" t="e">
        <f ca="1">IF($H3307="SI", $O3307, _xludf.NA())</f>
        <v>#NAME?</v>
      </c>
      <c r="R3307" s="5">
        <f>IF($H3307="NO",$O3307, _xludf.NA())</f>
        <v>31</v>
      </c>
      <c r="S3307" s="5" t="e">
        <f ca="1">IF($H3307="SI",$N3307, _xludf.NA())</f>
        <v>#NAME?</v>
      </c>
      <c r="T3307" s="5">
        <f>IF($H3307="NO",$N3307, _xludf.NA())</f>
        <v>298000</v>
      </c>
    </row>
    <row r="3308" spans="1:20" x14ac:dyDescent="0.3">
      <c r="A3308">
        <v>3307</v>
      </c>
      <c r="B3308" t="s">
        <v>9</v>
      </c>
      <c r="C3308">
        <v>324750</v>
      </c>
      <c r="D3308" t="s">
        <v>10</v>
      </c>
      <c r="E3308" t="s">
        <v>16</v>
      </c>
      <c r="F3308" t="s">
        <v>12</v>
      </c>
      <c r="G3308" t="s">
        <v>13</v>
      </c>
      <c r="H3308" t="s">
        <v>13</v>
      </c>
      <c r="I3308">
        <v>33</v>
      </c>
      <c r="J3308">
        <f>(moras__2[[#This Row],[EDAD]]-AVERAGE(I:I))/ _xlfn.STDEV.P(I:I)</f>
        <v>-0.62863105790248996</v>
      </c>
      <c r="K3308" t="str">
        <f>IF(ABS(moras__2[[#This Row],[Z-Score de edad]])&gt;1.96, "Atípico","Normal")</f>
        <v>Normal</v>
      </c>
      <c r="L3308">
        <f>(moras__2[[#This Row],[SALARIO]]-AVERAGE(C:C)) / _xlfn.STDEV.P(C:C)</f>
        <v>-0.41037805600818328</v>
      </c>
      <c r="M3308" t="str">
        <f>IF(ABS(moras__2[[#This Row],[Z-Score de salario]])&gt;1.96, "Atípico", "Normal")</f>
        <v>Normal</v>
      </c>
      <c r="N3308" s="5">
        <f t="shared" si="153"/>
        <v>324750</v>
      </c>
      <c r="O3308" s="5">
        <f t="shared" si="154"/>
        <v>33</v>
      </c>
      <c r="P3308" s="5" t="str">
        <f t="shared" si="155"/>
        <v>ASALARIADO</v>
      </c>
      <c r="Q3308" s="5" t="e">
        <f ca="1">IF($H3308="SI", $O3308, _xludf.NA())</f>
        <v>#NAME?</v>
      </c>
      <c r="R3308" s="5">
        <f>IF($H3308="NO",$O3308, _xludf.NA())</f>
        <v>33</v>
      </c>
      <c r="S3308" s="5" t="e">
        <f ca="1">IF($H3308="SI",$N3308, _xludf.NA())</f>
        <v>#NAME?</v>
      </c>
      <c r="T3308" s="5">
        <f>IF($H3308="NO",$N3308, _xludf.NA())</f>
        <v>324750</v>
      </c>
    </row>
    <row r="3309" spans="1:20" x14ac:dyDescent="0.3">
      <c r="A3309">
        <v>3308</v>
      </c>
      <c r="B3309" t="s">
        <v>15</v>
      </c>
      <c r="C3309">
        <v>1120416.72</v>
      </c>
      <c r="D3309" t="s">
        <v>10</v>
      </c>
      <c r="E3309" t="s">
        <v>16</v>
      </c>
      <c r="F3309" t="s">
        <v>12</v>
      </c>
      <c r="G3309" t="s">
        <v>13</v>
      </c>
      <c r="H3309" t="s">
        <v>13</v>
      </c>
      <c r="I3309">
        <v>33</v>
      </c>
      <c r="J3309">
        <f>(moras__2[[#This Row],[EDAD]]-AVERAGE(I:I))/ _xlfn.STDEV.P(I:I)</f>
        <v>-0.62863105790248996</v>
      </c>
      <c r="K3309" t="str">
        <f>IF(ABS(moras__2[[#This Row],[Z-Score de edad]])&gt;1.96, "Atípico","Normal")</f>
        <v>Normal</v>
      </c>
      <c r="L3309">
        <f>(moras__2[[#This Row],[SALARIO]]-AVERAGE(C:C)) / _xlfn.STDEV.P(C:C)</f>
        <v>0.57081056758097448</v>
      </c>
      <c r="M3309" t="str">
        <f>IF(ABS(moras__2[[#This Row],[Z-Score de salario]])&gt;1.96, "Atípico", "Normal")</f>
        <v>Normal</v>
      </c>
      <c r="N3309" s="5">
        <f t="shared" si="153"/>
        <v>1120416.72</v>
      </c>
      <c r="O3309" s="5">
        <f t="shared" si="154"/>
        <v>33</v>
      </c>
      <c r="P3309" s="5" t="str">
        <f t="shared" si="155"/>
        <v>ASALARIADO</v>
      </c>
      <c r="Q3309" s="5" t="e">
        <f ca="1">IF($H3309="SI", $O3309, _xludf.NA())</f>
        <v>#NAME?</v>
      </c>
      <c r="R3309" s="5">
        <f>IF($H3309="NO",$O3309, _xludf.NA())</f>
        <v>33</v>
      </c>
      <c r="S3309" s="5" t="e">
        <f ca="1">IF($H3309="SI",$N3309, _xludf.NA())</f>
        <v>#NAME?</v>
      </c>
      <c r="T3309" s="5">
        <f>IF($H3309="NO",$N3309, _xludf.NA())</f>
        <v>1120416.72</v>
      </c>
    </row>
    <row r="3310" spans="1:20" x14ac:dyDescent="0.3">
      <c r="A3310">
        <v>3309</v>
      </c>
      <c r="B3310" t="s">
        <v>9</v>
      </c>
      <c r="C3310">
        <v>484940</v>
      </c>
      <c r="D3310" t="s">
        <v>18</v>
      </c>
      <c r="E3310" t="s">
        <v>16</v>
      </c>
      <c r="F3310" t="s">
        <v>12</v>
      </c>
      <c r="G3310" t="s">
        <v>13</v>
      </c>
      <c r="H3310" t="s">
        <v>12</v>
      </c>
      <c r="I3310">
        <v>33</v>
      </c>
      <c r="J3310">
        <f>(moras__2[[#This Row],[EDAD]]-AVERAGE(I:I))/ _xlfn.STDEV.P(I:I)</f>
        <v>-0.62863105790248996</v>
      </c>
      <c r="K3310" t="str">
        <f>IF(ABS(moras__2[[#This Row],[Z-Score de edad]])&gt;1.96, "Atípico","Normal")</f>
        <v>Normal</v>
      </c>
      <c r="L3310">
        <f>(moras__2[[#This Row],[SALARIO]]-AVERAGE(C:C)) / _xlfn.STDEV.P(C:C)</f>
        <v>-0.21283729973180265</v>
      </c>
      <c r="M3310" t="str">
        <f>IF(ABS(moras__2[[#This Row],[Z-Score de salario]])&gt;1.96, "Atípico", "Normal")</f>
        <v>Normal</v>
      </c>
      <c r="N3310" s="5">
        <f t="shared" si="153"/>
        <v>484940</v>
      </c>
      <c r="O3310" s="5">
        <f t="shared" si="154"/>
        <v>33</v>
      </c>
      <c r="P3310" s="5" t="str">
        <f t="shared" si="155"/>
        <v>TRABAJADOR INDEPENDIENTE</v>
      </c>
      <c r="Q3310" s="5">
        <f>IF($H3310="SI", $O3310, _xludf.NA())</f>
        <v>33</v>
      </c>
      <c r="R3310" s="5" t="e">
        <f ca="1">IF($H3310="NO",$O3310, _xludf.NA())</f>
        <v>#NAME?</v>
      </c>
      <c r="S3310" s="5">
        <f>IF($H3310="SI",$N3310, _xludf.NA())</f>
        <v>484940</v>
      </c>
      <c r="T3310" s="5" t="e">
        <f ca="1">IF($H3310="NO",$N3310, _xludf.NA())</f>
        <v>#NAME?</v>
      </c>
    </row>
    <row r="3311" spans="1:20" x14ac:dyDescent="0.3">
      <c r="A3311">
        <v>3310</v>
      </c>
      <c r="B3311" t="s">
        <v>15</v>
      </c>
      <c r="C3311">
        <v>467175.25</v>
      </c>
      <c r="D3311" t="s">
        <v>10</v>
      </c>
      <c r="E3311" t="s">
        <v>16</v>
      </c>
      <c r="F3311" t="s">
        <v>12</v>
      </c>
      <c r="G3311" t="s">
        <v>13</v>
      </c>
      <c r="H3311" t="s">
        <v>13</v>
      </c>
      <c r="I3311">
        <v>28</v>
      </c>
      <c r="J3311">
        <f>(moras__2[[#This Row],[EDAD]]-AVERAGE(I:I))/ _xlfn.STDEV.P(I:I)</f>
        <v>-0.98154302243891756</v>
      </c>
      <c r="K3311" t="str">
        <f>IF(ABS(moras__2[[#This Row],[Z-Score de edad]])&gt;1.96, "Atípico","Normal")</f>
        <v>Normal</v>
      </c>
      <c r="L3311">
        <f>(moras__2[[#This Row],[SALARIO]]-AVERAGE(C:C)) / _xlfn.STDEV.P(C:C)</f>
        <v>-0.2347441737567782</v>
      </c>
      <c r="M3311" t="str">
        <f>IF(ABS(moras__2[[#This Row],[Z-Score de salario]])&gt;1.96, "Atípico", "Normal")</f>
        <v>Normal</v>
      </c>
      <c r="N3311" s="5">
        <f t="shared" si="153"/>
        <v>467175.25</v>
      </c>
      <c r="O3311" s="5">
        <f t="shared" si="154"/>
        <v>28</v>
      </c>
      <c r="P3311" s="5" t="str">
        <f t="shared" si="155"/>
        <v>ASALARIADO</v>
      </c>
      <c r="Q3311" s="5" t="e">
        <f ca="1">IF($H3311="SI", $O3311, _xludf.NA())</f>
        <v>#NAME?</v>
      </c>
      <c r="R3311" s="5">
        <f>IF($H3311="NO",$O3311, _xludf.NA())</f>
        <v>28</v>
      </c>
      <c r="S3311" s="5" t="e">
        <f ca="1">IF($H3311="SI",$N3311, _xludf.NA())</f>
        <v>#NAME?</v>
      </c>
      <c r="T3311" s="5">
        <f>IF($H3311="NO",$N3311, _xludf.NA())</f>
        <v>467175.25</v>
      </c>
    </row>
    <row r="3312" spans="1:20" x14ac:dyDescent="0.3">
      <c r="A3312">
        <v>3311</v>
      </c>
      <c r="B3312" t="s">
        <v>15</v>
      </c>
      <c r="C3312">
        <v>405000</v>
      </c>
      <c r="D3312" t="s">
        <v>10</v>
      </c>
      <c r="E3312" t="s">
        <v>16</v>
      </c>
      <c r="F3312" t="s">
        <v>12</v>
      </c>
      <c r="G3312" t="s">
        <v>13</v>
      </c>
      <c r="H3312" t="s">
        <v>13</v>
      </c>
      <c r="I3312">
        <v>41</v>
      </c>
      <c r="J3312">
        <f>(moras__2[[#This Row],[EDAD]]-AVERAGE(I:I))/ _xlfn.STDEV.P(I:I)</f>
        <v>-6.397191464420586E-2</v>
      </c>
      <c r="K3312" t="str">
        <f>IF(ABS(moras__2[[#This Row],[Z-Score de edad]])&gt;1.96, "Atípico","Normal")</f>
        <v>Normal</v>
      </c>
      <c r="L3312">
        <f>(moras__2[[#This Row],[SALARIO]]-AVERAGE(C:C)) / _xlfn.STDEV.P(C:C)</f>
        <v>-0.31141653724184615</v>
      </c>
      <c r="M3312" t="str">
        <f>IF(ABS(moras__2[[#This Row],[Z-Score de salario]])&gt;1.96, "Atípico", "Normal")</f>
        <v>Normal</v>
      </c>
      <c r="N3312" s="5">
        <f t="shared" si="153"/>
        <v>405000</v>
      </c>
      <c r="O3312" s="5">
        <f t="shared" si="154"/>
        <v>41</v>
      </c>
      <c r="P3312" s="5" t="str">
        <f t="shared" si="155"/>
        <v>ASALARIADO</v>
      </c>
      <c r="Q3312" s="5" t="e">
        <f ca="1">IF($H3312="SI", $O3312, _xludf.NA())</f>
        <v>#NAME?</v>
      </c>
      <c r="R3312" s="5">
        <f>IF($H3312="NO",$O3312, _xludf.NA())</f>
        <v>41</v>
      </c>
      <c r="S3312" s="5" t="e">
        <f ca="1">IF($H3312="SI",$N3312, _xludf.NA())</f>
        <v>#NAME?</v>
      </c>
      <c r="T3312" s="5">
        <f>IF($H3312="NO",$N3312, _xludf.NA())</f>
        <v>405000</v>
      </c>
    </row>
    <row r="3313" spans="1:20" x14ac:dyDescent="0.3">
      <c r="A3313">
        <v>3312</v>
      </c>
      <c r="B3313" t="s">
        <v>9</v>
      </c>
      <c r="C3313">
        <v>597549.97</v>
      </c>
      <c r="D3313" t="s">
        <v>10</v>
      </c>
      <c r="E3313" t="s">
        <v>16</v>
      </c>
      <c r="F3313" t="s">
        <v>12</v>
      </c>
      <c r="G3313" t="s">
        <v>13</v>
      </c>
      <c r="H3313" t="s">
        <v>13</v>
      </c>
      <c r="I3313">
        <v>25</v>
      </c>
      <c r="J3313">
        <f>(moras__2[[#This Row],[EDAD]]-AVERAGE(I:I))/ _xlfn.STDEV.P(I:I)</f>
        <v>-1.193290201160774</v>
      </c>
      <c r="K3313" t="str">
        <f>IF(ABS(moras__2[[#This Row],[Z-Score de edad]])&gt;1.96, "Atípico","Normal")</f>
        <v>Normal</v>
      </c>
      <c r="L3313">
        <f>(moras__2[[#This Row],[SALARIO]]-AVERAGE(C:C)) / _xlfn.STDEV.P(C:C)</f>
        <v>-7.3970587464741472E-2</v>
      </c>
      <c r="M3313" t="str">
        <f>IF(ABS(moras__2[[#This Row],[Z-Score de salario]])&gt;1.96, "Atípico", "Normal")</f>
        <v>Normal</v>
      </c>
      <c r="N3313" s="5">
        <f t="shared" si="153"/>
        <v>597549.97</v>
      </c>
      <c r="O3313" s="5">
        <f t="shared" si="154"/>
        <v>25</v>
      </c>
      <c r="P3313" s="5" t="str">
        <f t="shared" si="155"/>
        <v>ASALARIADO</v>
      </c>
      <c r="Q3313" s="5" t="e">
        <f ca="1">IF($H3313="SI", $O3313, _xludf.NA())</f>
        <v>#NAME?</v>
      </c>
      <c r="R3313" s="5">
        <f>IF($H3313="NO",$O3313, _xludf.NA())</f>
        <v>25</v>
      </c>
      <c r="S3313" s="5" t="e">
        <f ca="1">IF($H3313="SI",$N3313, _xludf.NA())</f>
        <v>#NAME?</v>
      </c>
      <c r="T3313" s="5">
        <f>IF($H3313="NO",$N3313, _xludf.NA())</f>
        <v>597549.97</v>
      </c>
    </row>
    <row r="3314" spans="1:20" x14ac:dyDescent="0.3">
      <c r="A3314">
        <v>3313</v>
      </c>
      <c r="B3314" t="s">
        <v>15</v>
      </c>
      <c r="C3314">
        <v>643308</v>
      </c>
      <c r="D3314" t="s">
        <v>14</v>
      </c>
      <c r="E3314" t="s">
        <v>11</v>
      </c>
      <c r="F3314" t="s">
        <v>12</v>
      </c>
      <c r="G3314" t="s">
        <v>13</v>
      </c>
      <c r="H3314" t="s">
        <v>13</v>
      </c>
      <c r="I3314">
        <v>74</v>
      </c>
      <c r="J3314">
        <f>(moras__2[[#This Row],[EDAD]]-AVERAGE(I:I))/ _xlfn.STDEV.P(I:I)</f>
        <v>2.2652470512962162</v>
      </c>
      <c r="K3314" t="str">
        <f>IF(ABS(moras__2[[#This Row],[Z-Score de edad]])&gt;1.96, "Atípico","Normal")</f>
        <v>Atípico</v>
      </c>
      <c r="L3314">
        <f>(moras__2[[#This Row],[SALARIO]]-AVERAGE(C:C)) / _xlfn.STDEV.P(C:C)</f>
        <v>-1.7543370710154296E-2</v>
      </c>
      <c r="M3314" t="str">
        <f>IF(ABS(moras__2[[#This Row],[Z-Score de salario]])&gt;1.96, "Atípico", "Normal")</f>
        <v>Normal</v>
      </c>
      <c r="N3314" s="5">
        <f t="shared" si="153"/>
        <v>643308</v>
      </c>
      <c r="O3314" s="5">
        <f t="shared" si="154"/>
        <v>74</v>
      </c>
      <c r="P3314" s="5" t="str">
        <f t="shared" si="155"/>
        <v>PENSIONADOS EN SU PROPIO SISTEMA</v>
      </c>
      <c r="Q3314" s="5" t="e">
        <f ca="1">IF($H3314="SI", $O3314, _xludf.NA())</f>
        <v>#NAME?</v>
      </c>
      <c r="R3314" s="5">
        <f>IF($H3314="NO",$O3314, _xludf.NA())</f>
        <v>74</v>
      </c>
      <c r="S3314" s="5" t="e">
        <f ca="1">IF($H3314="SI",$N3314, _xludf.NA())</f>
        <v>#NAME?</v>
      </c>
      <c r="T3314" s="5">
        <f>IF($H3314="NO",$N3314, _xludf.NA())</f>
        <v>643308</v>
      </c>
    </row>
    <row r="3315" spans="1:20" x14ac:dyDescent="0.3">
      <c r="A3315">
        <v>3314</v>
      </c>
      <c r="B3315" t="s">
        <v>15</v>
      </c>
      <c r="C3315">
        <v>510866</v>
      </c>
      <c r="D3315" t="s">
        <v>10</v>
      </c>
      <c r="E3315" t="s">
        <v>16</v>
      </c>
      <c r="F3315" t="s">
        <v>12</v>
      </c>
      <c r="G3315" t="s">
        <v>13</v>
      </c>
      <c r="H3315" t="s">
        <v>13</v>
      </c>
      <c r="I3315">
        <v>26</v>
      </c>
      <c r="J3315">
        <f>(moras__2[[#This Row],[EDAD]]-AVERAGE(I:I))/ _xlfn.STDEV.P(I:I)</f>
        <v>-1.1227078082534885</v>
      </c>
      <c r="K3315" t="str">
        <f>IF(ABS(moras__2[[#This Row],[Z-Score de edad]])&gt;1.96, "Atípico","Normal")</f>
        <v>Normal</v>
      </c>
      <c r="L3315">
        <f>(moras__2[[#This Row],[SALARIO]]-AVERAGE(C:C)) / _xlfn.STDEV.P(C:C)</f>
        <v>-0.18086625505222562</v>
      </c>
      <c r="M3315" t="str">
        <f>IF(ABS(moras__2[[#This Row],[Z-Score de salario]])&gt;1.96, "Atípico", "Normal")</f>
        <v>Normal</v>
      </c>
      <c r="N3315" s="5">
        <f t="shared" si="153"/>
        <v>510866</v>
      </c>
      <c r="O3315" s="5">
        <f t="shared" si="154"/>
        <v>26</v>
      </c>
      <c r="P3315" s="5" t="str">
        <f t="shared" si="155"/>
        <v>ASALARIADO</v>
      </c>
      <c r="Q3315" s="5" t="e">
        <f ca="1">IF($H3315="SI", $O3315, _xludf.NA())</f>
        <v>#NAME?</v>
      </c>
      <c r="R3315" s="5">
        <f>IF($H3315="NO",$O3315, _xludf.NA())</f>
        <v>26</v>
      </c>
      <c r="S3315" s="5" t="e">
        <f ca="1">IF($H3315="SI",$N3315, _xludf.NA())</f>
        <v>#NAME?</v>
      </c>
      <c r="T3315" s="5">
        <f>IF($H3315="NO",$N3315, _xludf.NA())</f>
        <v>510866</v>
      </c>
    </row>
    <row r="3316" spans="1:20" x14ac:dyDescent="0.3">
      <c r="A3316">
        <v>3315</v>
      </c>
      <c r="B3316" t="s">
        <v>9</v>
      </c>
      <c r="C3316">
        <v>297046</v>
      </c>
      <c r="D3316" t="s">
        <v>17</v>
      </c>
      <c r="E3316" t="s">
        <v>16</v>
      </c>
      <c r="F3316" t="s">
        <v>12</v>
      </c>
      <c r="G3316" t="s">
        <v>13</v>
      </c>
      <c r="H3316" t="s">
        <v>13</v>
      </c>
      <c r="I3316">
        <v>36</v>
      </c>
      <c r="J3316">
        <f>(moras__2[[#This Row],[EDAD]]-AVERAGE(I:I))/ _xlfn.STDEV.P(I:I)</f>
        <v>-0.41688387918063341</v>
      </c>
      <c r="K3316" t="str">
        <f>IF(ABS(moras__2[[#This Row],[Z-Score de edad]])&gt;1.96, "Atípico","Normal")</f>
        <v>Normal</v>
      </c>
      <c r="L3316">
        <f>(moras__2[[#This Row],[SALARIO]]-AVERAGE(C:C)) / _xlfn.STDEV.P(C:C)</f>
        <v>-0.44454166866740574</v>
      </c>
      <c r="M3316" t="str">
        <f>IF(ABS(moras__2[[#This Row],[Z-Score de salario]])&gt;1.96, "Atípico", "Normal")</f>
        <v>Normal</v>
      </c>
      <c r="N3316" s="5">
        <f t="shared" si="153"/>
        <v>297046</v>
      </c>
      <c r="O3316" s="5">
        <f t="shared" si="154"/>
        <v>36</v>
      </c>
      <c r="P3316" s="5" t="str">
        <f t="shared" si="155"/>
        <v>ASEGURADO VOLUNTARIO</v>
      </c>
      <c r="Q3316" s="5" t="e">
        <f ca="1">IF($H3316="SI", $O3316, _xludf.NA())</f>
        <v>#NAME?</v>
      </c>
      <c r="R3316" s="5">
        <f>IF($H3316="NO",$O3316, _xludf.NA())</f>
        <v>36</v>
      </c>
      <c r="S3316" s="5" t="e">
        <f ca="1">IF($H3316="SI",$N3316, _xludf.NA())</f>
        <v>#NAME?</v>
      </c>
      <c r="T3316" s="5">
        <f>IF($H3316="NO",$N3316, _xludf.NA())</f>
        <v>297046</v>
      </c>
    </row>
    <row r="3317" spans="1:20" x14ac:dyDescent="0.3">
      <c r="A3317">
        <v>3316</v>
      </c>
      <c r="B3317" t="s">
        <v>15</v>
      </c>
      <c r="C3317">
        <v>688499</v>
      </c>
      <c r="D3317" t="s">
        <v>10</v>
      </c>
      <c r="E3317" t="s">
        <v>16</v>
      </c>
      <c r="F3317" t="s">
        <v>12</v>
      </c>
      <c r="G3317" t="s">
        <v>13</v>
      </c>
      <c r="H3317" t="s">
        <v>13</v>
      </c>
      <c r="I3317">
        <v>32</v>
      </c>
      <c r="J3317">
        <f>(moras__2[[#This Row],[EDAD]]-AVERAGE(I:I))/ _xlfn.STDEV.P(I:I)</f>
        <v>-0.69921345080977548</v>
      </c>
      <c r="K3317" t="str">
        <f>IF(ABS(moras__2[[#This Row],[Z-Score de edad]])&gt;1.96, "Atípico","Normal")</f>
        <v>Normal</v>
      </c>
      <c r="L3317">
        <f>(moras__2[[#This Row],[SALARIO]]-AVERAGE(C:C)) / _xlfn.STDEV.P(C:C)</f>
        <v>3.8184604300058059E-2</v>
      </c>
      <c r="M3317" t="str">
        <f>IF(ABS(moras__2[[#This Row],[Z-Score de salario]])&gt;1.96, "Atípico", "Normal")</f>
        <v>Normal</v>
      </c>
      <c r="N3317" s="5">
        <f t="shared" si="153"/>
        <v>688499</v>
      </c>
      <c r="O3317" s="5">
        <f t="shared" si="154"/>
        <v>32</v>
      </c>
      <c r="P3317" s="5" t="str">
        <f t="shared" si="155"/>
        <v>ASALARIADO</v>
      </c>
      <c r="Q3317" s="5" t="e">
        <f ca="1">IF($H3317="SI", $O3317, _xludf.NA())</f>
        <v>#NAME?</v>
      </c>
      <c r="R3317" s="5">
        <f>IF($H3317="NO",$O3317, _xludf.NA())</f>
        <v>32</v>
      </c>
      <c r="S3317" s="5" t="e">
        <f ca="1">IF($H3317="SI",$N3317, _xludf.NA())</f>
        <v>#NAME?</v>
      </c>
      <c r="T3317" s="5">
        <f>IF($H3317="NO",$N3317, _xludf.NA())</f>
        <v>688499</v>
      </c>
    </row>
    <row r="3318" spans="1:20" x14ac:dyDescent="0.3">
      <c r="A3318">
        <v>3317</v>
      </c>
      <c r="B3318" t="s">
        <v>9</v>
      </c>
      <c r="C3318">
        <v>310253.48</v>
      </c>
      <c r="D3318" t="s">
        <v>10</v>
      </c>
      <c r="E3318" t="s">
        <v>16</v>
      </c>
      <c r="F3318" t="s">
        <v>12</v>
      </c>
      <c r="G3318" t="s">
        <v>13</v>
      </c>
      <c r="H3318" t="s">
        <v>13</v>
      </c>
      <c r="I3318">
        <v>59</v>
      </c>
      <c r="J3318">
        <f>(moras__2[[#This Row],[EDAD]]-AVERAGE(I:I))/ _xlfn.STDEV.P(I:I)</f>
        <v>1.2065111576869334</v>
      </c>
      <c r="K3318" t="str">
        <f>IF(ABS(moras__2[[#This Row],[Z-Score de edad]])&gt;1.96, "Atípico","Normal")</f>
        <v>Normal</v>
      </c>
      <c r="L3318">
        <f>(moras__2[[#This Row],[SALARIO]]-AVERAGE(C:C)) / _xlfn.STDEV.P(C:C)</f>
        <v>-0.42825466206458929</v>
      </c>
      <c r="M3318" t="str">
        <f>IF(ABS(moras__2[[#This Row],[Z-Score de salario]])&gt;1.96, "Atípico", "Normal")</f>
        <v>Normal</v>
      </c>
      <c r="N3318" s="5">
        <f t="shared" si="153"/>
        <v>310253.48</v>
      </c>
      <c r="O3318" s="5">
        <f t="shared" si="154"/>
        <v>59</v>
      </c>
      <c r="P3318" s="5" t="str">
        <f t="shared" si="155"/>
        <v>ASALARIADO</v>
      </c>
      <c r="Q3318" s="5" t="e">
        <f ca="1">IF($H3318="SI", $O3318, _xludf.NA())</f>
        <v>#NAME?</v>
      </c>
      <c r="R3318" s="5">
        <f>IF($H3318="NO",$O3318, _xludf.NA())</f>
        <v>59</v>
      </c>
      <c r="S3318" s="5" t="e">
        <f ca="1">IF($H3318="SI",$N3318, _xludf.NA())</f>
        <v>#NAME?</v>
      </c>
      <c r="T3318" s="5">
        <f>IF($H3318="NO",$N3318, _xludf.NA())</f>
        <v>310253.48</v>
      </c>
    </row>
    <row r="3319" spans="1:20" x14ac:dyDescent="0.3">
      <c r="A3319">
        <v>3318</v>
      </c>
      <c r="B3319" t="s">
        <v>15</v>
      </c>
      <c r="C3319">
        <v>297046</v>
      </c>
      <c r="D3319" t="s">
        <v>17</v>
      </c>
      <c r="E3319" t="s">
        <v>16</v>
      </c>
      <c r="F3319" t="s">
        <v>12</v>
      </c>
      <c r="G3319" t="s">
        <v>13</v>
      </c>
      <c r="H3319" t="s">
        <v>13</v>
      </c>
      <c r="I3319">
        <v>57</v>
      </c>
      <c r="J3319">
        <f>(moras__2[[#This Row],[EDAD]]-AVERAGE(I:I))/ _xlfn.STDEV.P(I:I)</f>
        <v>1.0653463718723624</v>
      </c>
      <c r="K3319" t="str">
        <f>IF(ABS(moras__2[[#This Row],[Z-Score de edad]])&gt;1.96, "Atípico","Normal")</f>
        <v>Normal</v>
      </c>
      <c r="L3319">
        <f>(moras__2[[#This Row],[SALARIO]]-AVERAGE(C:C)) / _xlfn.STDEV.P(C:C)</f>
        <v>-0.44454166866740574</v>
      </c>
      <c r="M3319" t="str">
        <f>IF(ABS(moras__2[[#This Row],[Z-Score de salario]])&gt;1.96, "Atípico", "Normal")</f>
        <v>Normal</v>
      </c>
      <c r="N3319" s="5">
        <f t="shared" si="153"/>
        <v>297046</v>
      </c>
      <c r="O3319" s="5">
        <f t="shared" si="154"/>
        <v>57</v>
      </c>
      <c r="P3319" s="5" t="str">
        <f t="shared" si="155"/>
        <v>ASEGURADO VOLUNTARIO</v>
      </c>
      <c r="Q3319" s="5" t="e">
        <f ca="1">IF($H3319="SI", $O3319, _xludf.NA())</f>
        <v>#NAME?</v>
      </c>
      <c r="R3319" s="5">
        <f>IF($H3319="NO",$O3319, _xludf.NA())</f>
        <v>57</v>
      </c>
      <c r="S3319" s="5" t="e">
        <f ca="1">IF($H3319="SI",$N3319, _xludf.NA())</f>
        <v>#NAME?</v>
      </c>
      <c r="T3319" s="5">
        <f>IF($H3319="NO",$N3319, _xludf.NA())</f>
        <v>297046</v>
      </c>
    </row>
    <row r="3320" spans="1:20" x14ac:dyDescent="0.3">
      <c r="A3320">
        <v>3319</v>
      </c>
      <c r="B3320" t="s">
        <v>9</v>
      </c>
      <c r="C3320">
        <v>877095.21</v>
      </c>
      <c r="D3320" t="s">
        <v>10</v>
      </c>
      <c r="E3320" t="s">
        <v>16</v>
      </c>
      <c r="F3320" t="s">
        <v>12</v>
      </c>
      <c r="G3320" t="s">
        <v>13</v>
      </c>
      <c r="H3320" t="s">
        <v>13</v>
      </c>
      <c r="I3320">
        <v>43</v>
      </c>
      <c r="J3320">
        <f>(moras__2[[#This Row],[EDAD]]-AVERAGE(I:I))/ _xlfn.STDEV.P(I:I)</f>
        <v>7.7192871170365177E-2</v>
      </c>
      <c r="K3320" t="str">
        <f>IF(ABS(moras__2[[#This Row],[Z-Score de edad]])&gt;1.96, "Atípico","Normal")</f>
        <v>Normal</v>
      </c>
      <c r="L3320">
        <f>(moras__2[[#This Row],[SALARIO]]-AVERAGE(C:C)) / _xlfn.STDEV.P(C:C)</f>
        <v>0.27075491427108678</v>
      </c>
      <c r="M3320" t="str">
        <f>IF(ABS(moras__2[[#This Row],[Z-Score de salario]])&gt;1.96, "Atípico", "Normal")</f>
        <v>Normal</v>
      </c>
      <c r="N3320" s="5">
        <f t="shared" si="153"/>
        <v>877095.21</v>
      </c>
      <c r="O3320" s="5">
        <f t="shared" si="154"/>
        <v>43</v>
      </c>
      <c r="P3320" s="5" t="str">
        <f t="shared" si="155"/>
        <v>ASALARIADO</v>
      </c>
      <c r="Q3320" s="5" t="e">
        <f ca="1">IF($H3320="SI", $O3320, _xludf.NA())</f>
        <v>#NAME?</v>
      </c>
      <c r="R3320" s="5">
        <f>IF($H3320="NO",$O3320, _xludf.NA())</f>
        <v>43</v>
      </c>
      <c r="S3320" s="5" t="e">
        <f ca="1">IF($H3320="SI",$N3320, _xludf.NA())</f>
        <v>#NAME?</v>
      </c>
      <c r="T3320" s="5">
        <f>IF($H3320="NO",$N3320, _xludf.NA())</f>
        <v>877095.21</v>
      </c>
    </row>
    <row r="3321" spans="1:20" x14ac:dyDescent="0.3">
      <c r="A3321">
        <v>3320</v>
      </c>
      <c r="B3321" t="s">
        <v>9</v>
      </c>
      <c r="C3321">
        <v>689245.69</v>
      </c>
      <c r="D3321" t="s">
        <v>10</v>
      </c>
      <c r="E3321" t="s">
        <v>16</v>
      </c>
      <c r="F3321" t="s">
        <v>12</v>
      </c>
      <c r="G3321" t="s">
        <v>13</v>
      </c>
      <c r="H3321" t="s">
        <v>13</v>
      </c>
      <c r="I3321">
        <v>38</v>
      </c>
      <c r="J3321">
        <f>(moras__2[[#This Row],[EDAD]]-AVERAGE(I:I))/ _xlfn.STDEV.P(I:I)</f>
        <v>-0.27571909336606237</v>
      </c>
      <c r="K3321" t="str">
        <f>IF(ABS(moras__2[[#This Row],[Z-Score de edad]])&gt;1.96, "Atípico","Normal")</f>
        <v>Normal</v>
      </c>
      <c r="L3321">
        <f>(moras__2[[#This Row],[SALARIO]]-AVERAGE(C:C)) / _xlfn.STDEV.P(C:C)</f>
        <v>3.9105396529935076E-2</v>
      </c>
      <c r="M3321" t="str">
        <f>IF(ABS(moras__2[[#This Row],[Z-Score de salario]])&gt;1.96, "Atípico", "Normal")</f>
        <v>Normal</v>
      </c>
      <c r="N3321" s="5">
        <f t="shared" si="153"/>
        <v>689245.69</v>
      </c>
      <c r="O3321" s="5">
        <f t="shared" si="154"/>
        <v>38</v>
      </c>
      <c r="P3321" s="5" t="str">
        <f t="shared" si="155"/>
        <v>ASALARIADO</v>
      </c>
      <c r="Q3321" s="5" t="e">
        <f ca="1">IF($H3321="SI", $O3321, _xludf.NA())</f>
        <v>#NAME?</v>
      </c>
      <c r="R3321" s="5">
        <f>IF($H3321="NO",$O3321, _xludf.NA())</f>
        <v>38</v>
      </c>
      <c r="S3321" s="5" t="e">
        <f ca="1">IF($H3321="SI",$N3321, _xludf.NA())</f>
        <v>#NAME?</v>
      </c>
      <c r="T3321" s="5">
        <f>IF($H3321="NO",$N3321, _xludf.NA())</f>
        <v>689245.69</v>
      </c>
    </row>
    <row r="3322" spans="1:20" x14ac:dyDescent="0.3">
      <c r="A3322">
        <v>3321</v>
      </c>
      <c r="B3322" t="s">
        <v>15</v>
      </c>
      <c r="C3322">
        <v>1314275</v>
      </c>
      <c r="D3322" t="s">
        <v>10</v>
      </c>
      <c r="E3322" t="s">
        <v>11</v>
      </c>
      <c r="F3322" t="s">
        <v>12</v>
      </c>
      <c r="G3322" t="s">
        <v>13</v>
      </c>
      <c r="H3322" t="s">
        <v>13</v>
      </c>
      <c r="I3322">
        <v>46</v>
      </c>
      <c r="J3322">
        <f>(moras__2[[#This Row],[EDAD]]-AVERAGE(I:I))/ _xlfn.STDEV.P(I:I)</f>
        <v>0.28894004989222172</v>
      </c>
      <c r="K3322" t="str">
        <f>IF(ABS(moras__2[[#This Row],[Z-Score de edad]])&gt;1.96, "Atípico","Normal")</f>
        <v>Normal</v>
      </c>
      <c r="L3322">
        <f>(moras__2[[#This Row],[SALARIO]]-AVERAGE(C:C)) / _xlfn.STDEV.P(C:C)</f>
        <v>0.80986987990782611</v>
      </c>
      <c r="M3322" t="str">
        <f>IF(ABS(moras__2[[#This Row],[Z-Score de salario]])&gt;1.96, "Atípico", "Normal")</f>
        <v>Normal</v>
      </c>
      <c r="N3322" s="5">
        <f t="shared" si="153"/>
        <v>1314275</v>
      </c>
      <c r="O3322" s="5">
        <f t="shared" si="154"/>
        <v>46</v>
      </c>
      <c r="P3322" s="5" t="str">
        <f t="shared" si="155"/>
        <v>ASALARIADO</v>
      </c>
      <c r="Q3322" s="5" t="e">
        <f ca="1">IF($H3322="SI", $O3322, _xludf.NA())</f>
        <v>#NAME?</v>
      </c>
      <c r="R3322" s="5">
        <f>IF($H3322="NO",$O3322, _xludf.NA())</f>
        <v>46</v>
      </c>
      <c r="S3322" s="5" t="e">
        <f ca="1">IF($H3322="SI",$N3322, _xludf.NA())</f>
        <v>#NAME?</v>
      </c>
      <c r="T3322" s="5">
        <f>IF($H3322="NO",$N3322, _xludf.NA())</f>
        <v>1314275</v>
      </c>
    </row>
    <row r="3323" spans="1:20" x14ac:dyDescent="0.3">
      <c r="A3323">
        <v>3322</v>
      </c>
      <c r="B3323" t="s">
        <v>15</v>
      </c>
      <c r="C3323">
        <v>540083</v>
      </c>
      <c r="D3323" t="s">
        <v>17</v>
      </c>
      <c r="E3323" t="s">
        <v>16</v>
      </c>
      <c r="F3323" t="s">
        <v>13</v>
      </c>
      <c r="G3323" t="s">
        <v>12</v>
      </c>
      <c r="H3323" t="s">
        <v>12</v>
      </c>
      <c r="I3323">
        <v>73</v>
      </c>
      <c r="J3323">
        <f>(moras__2[[#This Row],[EDAD]]-AVERAGE(I:I))/ _xlfn.STDEV.P(I:I)</f>
        <v>2.1946646583889304</v>
      </c>
      <c r="K3323" t="str">
        <f>IF(ABS(moras__2[[#This Row],[Z-Score de edad]])&gt;1.96, "Atípico","Normal")</f>
        <v>Atípico</v>
      </c>
      <c r="L3323">
        <f>(moras__2[[#This Row],[SALARIO]]-AVERAGE(C:C)) / _xlfn.STDEV.P(C:C)</f>
        <v>-0.1448368632292216</v>
      </c>
      <c r="M3323" t="str">
        <f>IF(ABS(moras__2[[#This Row],[Z-Score de salario]])&gt;1.96, "Atípico", "Normal")</f>
        <v>Normal</v>
      </c>
      <c r="N3323" s="5">
        <f t="shared" si="153"/>
        <v>540083</v>
      </c>
      <c r="O3323" s="5">
        <f t="shared" si="154"/>
        <v>73</v>
      </c>
      <c r="P3323" s="5" t="str">
        <f t="shared" si="155"/>
        <v>ASEGURADO VOLUNTARIO</v>
      </c>
      <c r="Q3323" s="5">
        <f>IF($H3323="SI", $O3323, _xludf.NA())</f>
        <v>73</v>
      </c>
      <c r="R3323" s="5" t="e">
        <f ca="1">IF($H3323="NO",$O3323, _xludf.NA())</f>
        <v>#NAME?</v>
      </c>
      <c r="S3323" s="5">
        <f>IF($H3323="SI",$N3323, _xludf.NA())</f>
        <v>540083</v>
      </c>
      <c r="T3323" s="5" t="e">
        <f ca="1">IF($H3323="NO",$N3323, _xludf.NA())</f>
        <v>#NAME?</v>
      </c>
    </row>
    <row r="3324" spans="1:20" x14ac:dyDescent="0.3">
      <c r="A3324">
        <v>3323</v>
      </c>
      <c r="B3324" t="s">
        <v>9</v>
      </c>
      <c r="C3324">
        <v>609663</v>
      </c>
      <c r="D3324" t="s">
        <v>10</v>
      </c>
      <c r="E3324" t="s">
        <v>16</v>
      </c>
      <c r="F3324" t="s">
        <v>12</v>
      </c>
      <c r="G3324" t="s">
        <v>13</v>
      </c>
      <c r="H3324" t="s">
        <v>12</v>
      </c>
      <c r="I3324">
        <v>41</v>
      </c>
      <c r="J3324">
        <f>(moras__2[[#This Row],[EDAD]]-AVERAGE(I:I))/ _xlfn.STDEV.P(I:I)</f>
        <v>-6.397191464420586E-2</v>
      </c>
      <c r="K3324" t="str">
        <f>IF(ABS(moras__2[[#This Row],[Z-Score de edad]])&gt;1.96, "Atípico","Normal")</f>
        <v>Normal</v>
      </c>
      <c r="L3324">
        <f>(moras__2[[#This Row],[SALARIO]]-AVERAGE(C:C)) / _xlfn.STDEV.P(C:C)</f>
        <v>-5.9033218671442934E-2</v>
      </c>
      <c r="M3324" t="str">
        <f>IF(ABS(moras__2[[#This Row],[Z-Score de salario]])&gt;1.96, "Atípico", "Normal")</f>
        <v>Normal</v>
      </c>
      <c r="N3324" s="5">
        <f t="shared" si="153"/>
        <v>609663</v>
      </c>
      <c r="O3324" s="5">
        <f t="shared" si="154"/>
        <v>41</v>
      </c>
      <c r="P3324" s="5" t="str">
        <f t="shared" si="155"/>
        <v>ASALARIADO</v>
      </c>
      <c r="Q3324" s="5">
        <f>IF($H3324="SI", $O3324, _xludf.NA())</f>
        <v>41</v>
      </c>
      <c r="R3324" s="5" t="e">
        <f ca="1">IF($H3324="NO",$O3324, _xludf.NA())</f>
        <v>#NAME?</v>
      </c>
      <c r="S3324" s="5">
        <f>IF($H3324="SI",$N3324, _xludf.NA())</f>
        <v>609663</v>
      </c>
      <c r="T3324" s="5" t="e">
        <f ca="1">IF($H3324="NO",$N3324, _xludf.NA())</f>
        <v>#NAME?</v>
      </c>
    </row>
    <row r="3325" spans="1:20" x14ac:dyDescent="0.3">
      <c r="A3325">
        <v>3324</v>
      </c>
      <c r="B3325" t="s">
        <v>9</v>
      </c>
      <c r="C3325">
        <v>727926.26</v>
      </c>
      <c r="D3325" t="s">
        <v>10</v>
      </c>
      <c r="E3325" t="s">
        <v>16</v>
      </c>
      <c r="F3325" t="s">
        <v>12</v>
      </c>
      <c r="G3325" t="s">
        <v>13</v>
      </c>
      <c r="H3325" t="s">
        <v>13</v>
      </c>
      <c r="I3325">
        <v>48</v>
      </c>
      <c r="J3325">
        <f>(moras__2[[#This Row],[EDAD]]-AVERAGE(I:I))/ _xlfn.STDEV.P(I:I)</f>
        <v>0.43010483570679275</v>
      </c>
      <c r="K3325" t="str">
        <f>IF(ABS(moras__2[[#This Row],[Z-Score de edad]])&gt;1.96, "Atípico","Normal")</f>
        <v>Normal</v>
      </c>
      <c r="L3325">
        <f>(moras__2[[#This Row],[SALARIO]]-AVERAGE(C:C)) / _xlfn.STDEV.P(C:C)</f>
        <v>8.6804934896883665E-2</v>
      </c>
      <c r="M3325" t="str">
        <f>IF(ABS(moras__2[[#This Row],[Z-Score de salario]])&gt;1.96, "Atípico", "Normal")</f>
        <v>Normal</v>
      </c>
      <c r="N3325" s="5">
        <f t="shared" si="153"/>
        <v>727926.26</v>
      </c>
      <c r="O3325" s="5">
        <f t="shared" si="154"/>
        <v>48</v>
      </c>
      <c r="P3325" s="5" t="str">
        <f t="shared" si="155"/>
        <v>ASALARIADO</v>
      </c>
      <c r="Q3325" s="5" t="e">
        <f ca="1">IF($H3325="SI", $O3325, _xludf.NA())</f>
        <v>#NAME?</v>
      </c>
      <c r="R3325" s="5">
        <f>IF($H3325="NO",$O3325, _xludf.NA())</f>
        <v>48</v>
      </c>
      <c r="S3325" s="5" t="e">
        <f ca="1">IF($H3325="SI",$N3325, _xludf.NA())</f>
        <v>#NAME?</v>
      </c>
      <c r="T3325" s="5">
        <f>IF($H3325="NO",$N3325, _xludf.NA())</f>
        <v>727926.26</v>
      </c>
    </row>
    <row r="3326" spans="1:20" x14ac:dyDescent="0.3">
      <c r="A3326">
        <v>3325</v>
      </c>
      <c r="B3326" t="s">
        <v>15</v>
      </c>
      <c r="C3326">
        <v>1632331</v>
      </c>
      <c r="D3326" t="s">
        <v>10</v>
      </c>
      <c r="E3326" t="s">
        <v>11</v>
      </c>
      <c r="F3326" t="s">
        <v>12</v>
      </c>
      <c r="G3326" t="s">
        <v>13</v>
      </c>
      <c r="H3326" t="s">
        <v>13</v>
      </c>
      <c r="I3326">
        <v>44</v>
      </c>
      <c r="J3326">
        <f>(moras__2[[#This Row],[EDAD]]-AVERAGE(I:I))/ _xlfn.STDEV.P(I:I)</f>
        <v>0.14777526407765068</v>
      </c>
      <c r="K3326" t="str">
        <f>IF(ABS(moras__2[[#This Row],[Z-Score de edad]])&gt;1.96, "Atípico","Normal")</f>
        <v>Normal</v>
      </c>
      <c r="L3326">
        <f>(moras__2[[#This Row],[SALARIO]]-AVERAGE(C:C)) / _xlfn.STDEV.P(C:C)</f>
        <v>1.2020855162037281</v>
      </c>
      <c r="M3326" t="str">
        <f>IF(ABS(moras__2[[#This Row],[Z-Score de salario]])&gt;1.96, "Atípico", "Normal")</f>
        <v>Normal</v>
      </c>
      <c r="N3326" s="5">
        <f t="shared" si="153"/>
        <v>1632331</v>
      </c>
      <c r="O3326" s="5">
        <f t="shared" si="154"/>
        <v>44</v>
      </c>
      <c r="P3326" s="5" t="str">
        <f t="shared" si="155"/>
        <v>ASALARIADO</v>
      </c>
      <c r="Q3326" s="5" t="e">
        <f ca="1">IF($H3326="SI", $O3326, _xludf.NA())</f>
        <v>#NAME?</v>
      </c>
      <c r="R3326" s="5">
        <f>IF($H3326="NO",$O3326, _xludf.NA())</f>
        <v>44</v>
      </c>
      <c r="S3326" s="5" t="e">
        <f ca="1">IF($H3326="SI",$N3326, _xludf.NA())</f>
        <v>#NAME?</v>
      </c>
      <c r="T3326" s="5">
        <f>IF($H3326="NO",$N3326, _xludf.NA())</f>
        <v>1632331</v>
      </c>
    </row>
    <row r="3327" spans="1:20" x14ac:dyDescent="0.3">
      <c r="A3327">
        <v>3326</v>
      </c>
      <c r="B3327" t="s">
        <v>9</v>
      </c>
      <c r="C3327">
        <v>444937.63</v>
      </c>
      <c r="D3327" t="s">
        <v>10</v>
      </c>
      <c r="E3327" t="s">
        <v>16</v>
      </c>
      <c r="F3327" t="s">
        <v>12</v>
      </c>
      <c r="G3327" t="s">
        <v>12</v>
      </c>
      <c r="H3327" t="s">
        <v>13</v>
      </c>
      <c r="I3327">
        <v>48</v>
      </c>
      <c r="J3327">
        <f>(moras__2[[#This Row],[EDAD]]-AVERAGE(I:I))/ _xlfn.STDEV.P(I:I)</f>
        <v>0.43010483570679275</v>
      </c>
      <c r="K3327" t="str">
        <f>IF(ABS(moras__2[[#This Row],[Z-Score de edad]])&gt;1.96, "Atípico","Normal")</f>
        <v>Normal</v>
      </c>
      <c r="L3327">
        <f>(moras__2[[#This Row],[SALARIO]]-AVERAGE(C:C)) / _xlfn.STDEV.P(C:C)</f>
        <v>-0.26216683604897351</v>
      </c>
      <c r="M3327" t="str">
        <f>IF(ABS(moras__2[[#This Row],[Z-Score de salario]])&gt;1.96, "Atípico", "Normal")</f>
        <v>Normal</v>
      </c>
      <c r="N3327" s="5">
        <f t="shared" si="153"/>
        <v>444937.63</v>
      </c>
      <c r="O3327" s="5">
        <f t="shared" si="154"/>
        <v>48</v>
      </c>
      <c r="P3327" s="5" t="str">
        <f t="shared" si="155"/>
        <v>ASALARIADO</v>
      </c>
      <c r="Q3327" s="5" t="e">
        <f ca="1">IF($H3327="SI", $O3327, _xludf.NA())</f>
        <v>#NAME?</v>
      </c>
      <c r="R3327" s="5">
        <f>IF($H3327="NO",$O3327, _xludf.NA())</f>
        <v>48</v>
      </c>
      <c r="S3327" s="5" t="e">
        <f ca="1">IF($H3327="SI",$N3327, _xludf.NA())</f>
        <v>#NAME?</v>
      </c>
      <c r="T3327" s="5">
        <f>IF($H3327="NO",$N3327, _xludf.NA())</f>
        <v>444937.63</v>
      </c>
    </row>
    <row r="3328" spans="1:20" x14ac:dyDescent="0.3">
      <c r="A3328">
        <v>3327</v>
      </c>
      <c r="B3328" t="s">
        <v>9</v>
      </c>
      <c r="C3328">
        <v>185956</v>
      </c>
      <c r="D3328" t="s">
        <v>10</v>
      </c>
      <c r="E3328" t="s">
        <v>16</v>
      </c>
      <c r="F3328" t="s">
        <v>12</v>
      </c>
      <c r="G3328" t="s">
        <v>13</v>
      </c>
      <c r="H3328" t="s">
        <v>13</v>
      </c>
      <c r="I3328">
        <v>64</v>
      </c>
      <c r="J3328">
        <f>(moras__2[[#This Row],[EDAD]]-AVERAGE(I:I))/ _xlfn.STDEV.P(I:I)</f>
        <v>1.559423122223361</v>
      </c>
      <c r="K3328" t="str">
        <f>IF(ABS(moras__2[[#This Row],[Z-Score de edad]])&gt;1.96, "Atípico","Normal")</f>
        <v>Normal</v>
      </c>
      <c r="L3328">
        <f>(moras__2[[#This Row],[SALARIO]]-AVERAGE(C:C)) / _xlfn.STDEV.P(C:C)</f>
        <v>-0.5815340066082455</v>
      </c>
      <c r="M3328" t="str">
        <f>IF(ABS(moras__2[[#This Row],[Z-Score de salario]])&gt;1.96, "Atípico", "Normal")</f>
        <v>Normal</v>
      </c>
      <c r="N3328" s="5">
        <f t="shared" si="153"/>
        <v>185956</v>
      </c>
      <c r="O3328" s="5">
        <f t="shared" si="154"/>
        <v>64</v>
      </c>
      <c r="P3328" s="5" t="str">
        <f t="shared" si="155"/>
        <v>ASALARIADO</v>
      </c>
      <c r="Q3328" s="5" t="e">
        <f ca="1">IF($H3328="SI", $O3328, _xludf.NA())</f>
        <v>#NAME?</v>
      </c>
      <c r="R3328" s="5">
        <f>IF($H3328="NO",$O3328, _xludf.NA())</f>
        <v>64</v>
      </c>
      <c r="S3328" s="5" t="e">
        <f ca="1">IF($H3328="SI",$N3328, _xludf.NA())</f>
        <v>#NAME?</v>
      </c>
      <c r="T3328" s="5">
        <f>IF($H3328="NO",$N3328, _xludf.NA())</f>
        <v>185956</v>
      </c>
    </row>
    <row r="3329" spans="1:20" x14ac:dyDescent="0.3">
      <c r="A3329">
        <v>3328</v>
      </c>
      <c r="B3329" t="s">
        <v>9</v>
      </c>
      <c r="C3329">
        <v>121368.02</v>
      </c>
      <c r="D3329" t="s">
        <v>10</v>
      </c>
      <c r="E3329" t="s">
        <v>16</v>
      </c>
      <c r="F3329" t="s">
        <v>12</v>
      </c>
      <c r="G3329" t="s">
        <v>13</v>
      </c>
      <c r="H3329" t="s">
        <v>13</v>
      </c>
      <c r="I3329">
        <v>26</v>
      </c>
      <c r="J3329">
        <f>(moras__2[[#This Row],[EDAD]]-AVERAGE(I:I))/ _xlfn.STDEV.P(I:I)</f>
        <v>-1.1227078082534885</v>
      </c>
      <c r="K3329" t="str">
        <f>IF(ABS(moras__2[[#This Row],[Z-Score de edad]])&gt;1.96, "Atípico","Normal")</f>
        <v>Normal</v>
      </c>
      <c r="L3329">
        <f>(moras__2[[#This Row],[SALARIO]]-AVERAGE(C:C)) / _xlfn.STDEV.P(C:C)</f>
        <v>-0.66118166511104692</v>
      </c>
      <c r="M3329" t="str">
        <f>IF(ABS(moras__2[[#This Row],[Z-Score de salario]])&gt;1.96, "Atípico", "Normal")</f>
        <v>Normal</v>
      </c>
      <c r="N3329" s="5">
        <f t="shared" si="153"/>
        <v>121368.02</v>
      </c>
      <c r="O3329" s="5">
        <f t="shared" si="154"/>
        <v>26</v>
      </c>
      <c r="P3329" s="5" t="str">
        <f t="shared" si="155"/>
        <v>ASALARIADO</v>
      </c>
      <c r="Q3329" s="5" t="e">
        <f ca="1">IF($H3329="SI", $O3329, _xludf.NA())</f>
        <v>#NAME?</v>
      </c>
      <c r="R3329" s="5">
        <f>IF($H3329="NO",$O3329, _xludf.NA())</f>
        <v>26</v>
      </c>
      <c r="S3329" s="5" t="e">
        <f ca="1">IF($H3329="SI",$N3329, _xludf.NA())</f>
        <v>#NAME?</v>
      </c>
      <c r="T3329" s="5">
        <f>IF($H3329="NO",$N3329, _xludf.NA())</f>
        <v>121368.02</v>
      </c>
    </row>
    <row r="3330" spans="1:20" x14ac:dyDescent="0.3">
      <c r="A3330">
        <v>3329</v>
      </c>
      <c r="B3330" t="s">
        <v>9</v>
      </c>
      <c r="C3330">
        <v>532800</v>
      </c>
      <c r="D3330" t="s">
        <v>10</v>
      </c>
      <c r="E3330" t="s">
        <v>16</v>
      </c>
      <c r="F3330" t="s">
        <v>12</v>
      </c>
      <c r="G3330" t="s">
        <v>13</v>
      </c>
      <c r="H3330" t="s">
        <v>13</v>
      </c>
      <c r="I3330">
        <v>31</v>
      </c>
      <c r="J3330">
        <f>(moras__2[[#This Row],[EDAD]]-AVERAGE(I:I))/ _xlfn.STDEV.P(I:I)</f>
        <v>-0.769795843717061</v>
      </c>
      <c r="K3330" t="str">
        <f>IF(ABS(moras__2[[#This Row],[Z-Score de edad]])&gt;1.96, "Atípico","Normal")</f>
        <v>Normal</v>
      </c>
      <c r="L3330">
        <f>(moras__2[[#This Row],[SALARIO]]-AVERAGE(C:C)) / _xlfn.STDEV.P(C:C)</f>
        <v>-0.15381800642143634</v>
      </c>
      <c r="M3330" t="str">
        <f>IF(ABS(moras__2[[#This Row],[Z-Score de salario]])&gt;1.96, "Atípico", "Normal")</f>
        <v>Normal</v>
      </c>
      <c r="N3330" s="5">
        <f t="shared" si="153"/>
        <v>532800</v>
      </c>
      <c r="O3330" s="5">
        <f t="shared" si="154"/>
        <v>31</v>
      </c>
      <c r="P3330" s="5" t="str">
        <f t="shared" si="155"/>
        <v>ASALARIADO</v>
      </c>
      <c r="Q3330" s="5" t="e">
        <f ca="1">IF($H3330="SI", $O3330, _xludf.NA())</f>
        <v>#NAME?</v>
      </c>
      <c r="R3330" s="5">
        <f>IF($H3330="NO",$O3330, _xludf.NA())</f>
        <v>31</v>
      </c>
      <c r="S3330" s="5" t="e">
        <f ca="1">IF($H3330="SI",$N3330, _xludf.NA())</f>
        <v>#NAME?</v>
      </c>
      <c r="T3330" s="5">
        <f>IF($H3330="NO",$N3330, _xludf.NA())</f>
        <v>532800</v>
      </c>
    </row>
    <row r="3331" spans="1:20" x14ac:dyDescent="0.3">
      <c r="A3331">
        <v>3330</v>
      </c>
      <c r="B3331" t="s">
        <v>9</v>
      </c>
      <c r="C3331">
        <v>1066381.08</v>
      </c>
      <c r="D3331" t="s">
        <v>10</v>
      </c>
      <c r="E3331" t="s">
        <v>16</v>
      </c>
      <c r="F3331" t="s">
        <v>12</v>
      </c>
      <c r="G3331" t="s">
        <v>13</v>
      </c>
      <c r="H3331" t="s">
        <v>13</v>
      </c>
      <c r="I3331">
        <v>29</v>
      </c>
      <c r="J3331">
        <f>(moras__2[[#This Row],[EDAD]]-AVERAGE(I:I))/ _xlfn.STDEV.P(I:I)</f>
        <v>-0.91096062953163204</v>
      </c>
      <c r="K3331" t="str">
        <f>IF(ABS(moras__2[[#This Row],[Z-Score de edad]])&gt;1.96, "Atípico","Normal")</f>
        <v>Normal</v>
      </c>
      <c r="L3331">
        <f>(moras__2[[#This Row],[SALARIO]]-AVERAGE(C:C)) / _xlfn.STDEV.P(C:C)</f>
        <v>0.50417568905248822</v>
      </c>
      <c r="M3331" t="str">
        <f>IF(ABS(moras__2[[#This Row],[Z-Score de salario]])&gt;1.96, "Atípico", "Normal")</f>
        <v>Normal</v>
      </c>
      <c r="N3331" s="5">
        <f t="shared" ref="N3331:N3394" si="156">IF(ISBLANK(C3331),  MEDIAN($C$2:$C$5001), C3331)</f>
        <v>1066381.08</v>
      </c>
      <c r="O3331" s="5">
        <f t="shared" ref="O3331:O3394" si="157">IF(ISBLANK(I3331), MEDIAN($I$2:$I$5001), I3331)</f>
        <v>29</v>
      </c>
      <c r="P3331" s="5" t="str">
        <f t="shared" ref="P3331:P3394" si="158">IF(ISBLANK(D3331), "ASALARIADO", D3331)</f>
        <v>ASALARIADO</v>
      </c>
      <c r="Q3331" s="5" t="e">
        <f ca="1">IF($H3331="SI", $O3331, _xludf.NA())</f>
        <v>#NAME?</v>
      </c>
      <c r="R3331" s="5">
        <f>IF($H3331="NO",$O3331, _xludf.NA())</f>
        <v>29</v>
      </c>
      <c r="S3331" s="5" t="e">
        <f ca="1">IF($H3331="SI",$N3331, _xludf.NA())</f>
        <v>#NAME?</v>
      </c>
      <c r="T3331" s="5">
        <f>IF($H3331="NO",$N3331, _xludf.NA())</f>
        <v>1066381.08</v>
      </c>
    </row>
    <row r="3332" spans="1:20" x14ac:dyDescent="0.3">
      <c r="A3332">
        <v>3331</v>
      </c>
      <c r="B3332" t="s">
        <v>9</v>
      </c>
      <c r="C3332">
        <v>280000</v>
      </c>
      <c r="D3332" t="s">
        <v>18</v>
      </c>
      <c r="E3332" t="s">
        <v>16</v>
      </c>
      <c r="F3332" t="s">
        <v>12</v>
      </c>
      <c r="G3332" t="s">
        <v>13</v>
      </c>
      <c r="H3332" t="s">
        <v>13</v>
      </c>
      <c r="I3332">
        <v>40</v>
      </c>
      <c r="J3332">
        <f>(moras__2[[#This Row],[EDAD]]-AVERAGE(I:I))/ _xlfn.STDEV.P(I:I)</f>
        <v>-0.13455430755149136</v>
      </c>
      <c r="K3332" t="str">
        <f>IF(ABS(moras__2[[#This Row],[Z-Score de edad]])&gt;1.96, "Atípico","Normal")</f>
        <v>Normal</v>
      </c>
      <c r="L3332">
        <f>(moras__2[[#This Row],[SALARIO]]-AVERAGE(C:C)) / _xlfn.STDEV.P(C:C)</f>
        <v>-0.46556220510218438</v>
      </c>
      <c r="M3332" t="str">
        <f>IF(ABS(moras__2[[#This Row],[Z-Score de salario]])&gt;1.96, "Atípico", "Normal")</f>
        <v>Normal</v>
      </c>
      <c r="N3332" s="5">
        <f t="shared" si="156"/>
        <v>280000</v>
      </c>
      <c r="O3332" s="5">
        <f t="shared" si="157"/>
        <v>40</v>
      </c>
      <c r="P3332" s="5" t="str">
        <f t="shared" si="158"/>
        <v>TRABAJADOR INDEPENDIENTE</v>
      </c>
      <c r="Q3332" s="5" t="e">
        <f ca="1">IF($H3332="SI", $O3332, _xludf.NA())</f>
        <v>#NAME?</v>
      </c>
      <c r="R3332" s="5">
        <f>IF($H3332="NO",$O3332, _xludf.NA())</f>
        <v>40</v>
      </c>
      <c r="S3332" s="5" t="e">
        <f ca="1">IF($H3332="SI",$N3332, _xludf.NA())</f>
        <v>#NAME?</v>
      </c>
      <c r="T3332" s="5">
        <f>IF($H3332="NO",$N3332, _xludf.NA())</f>
        <v>280000</v>
      </c>
    </row>
    <row r="3333" spans="1:20" x14ac:dyDescent="0.3">
      <c r="A3333">
        <v>3332</v>
      </c>
      <c r="B3333" t="s">
        <v>9</v>
      </c>
      <c r="C3333">
        <v>342225.26</v>
      </c>
      <c r="D3333" t="s">
        <v>10</v>
      </c>
      <c r="E3333" t="s">
        <v>16</v>
      </c>
      <c r="F3333" t="s">
        <v>12</v>
      </c>
      <c r="G3333" t="s">
        <v>13</v>
      </c>
      <c r="H3333" t="s">
        <v>13</v>
      </c>
      <c r="I3333">
        <v>44</v>
      </c>
      <c r="J3333">
        <f>(moras__2[[#This Row],[EDAD]]-AVERAGE(I:I))/ _xlfn.STDEV.P(I:I)</f>
        <v>0.14777526407765068</v>
      </c>
      <c r="K3333" t="str">
        <f>IF(ABS(moras__2[[#This Row],[Z-Score de edad]])&gt;1.96, "Atípico","Normal")</f>
        <v>Normal</v>
      </c>
      <c r="L3333">
        <f>(moras__2[[#This Row],[SALARIO]]-AVERAGE(C:C)) / _xlfn.STDEV.P(C:C)</f>
        <v>-0.38882817101831885</v>
      </c>
      <c r="M3333" t="str">
        <f>IF(ABS(moras__2[[#This Row],[Z-Score de salario]])&gt;1.96, "Atípico", "Normal")</f>
        <v>Normal</v>
      </c>
      <c r="N3333" s="5">
        <f t="shared" si="156"/>
        <v>342225.26</v>
      </c>
      <c r="O3333" s="5">
        <f t="shared" si="157"/>
        <v>44</v>
      </c>
      <c r="P3333" s="5" t="str">
        <f t="shared" si="158"/>
        <v>ASALARIADO</v>
      </c>
      <c r="Q3333" s="5" t="e">
        <f ca="1">IF($H3333="SI", $O3333, _xludf.NA())</f>
        <v>#NAME?</v>
      </c>
      <c r="R3333" s="5">
        <f>IF($H3333="NO",$O3333, _xludf.NA())</f>
        <v>44</v>
      </c>
      <c r="S3333" s="5" t="e">
        <f ca="1">IF($H3333="SI",$N3333, _xludf.NA())</f>
        <v>#NAME?</v>
      </c>
      <c r="T3333" s="5">
        <f>IF($H3333="NO",$N3333, _xludf.NA())</f>
        <v>342225.26</v>
      </c>
    </row>
    <row r="3334" spans="1:20" x14ac:dyDescent="0.3">
      <c r="A3334">
        <v>3333</v>
      </c>
      <c r="B3334" t="s">
        <v>15</v>
      </c>
      <c r="C3334">
        <v>535736.47</v>
      </c>
      <c r="D3334" t="s">
        <v>10</v>
      </c>
      <c r="E3334" t="s">
        <v>16</v>
      </c>
      <c r="F3334" t="s">
        <v>12</v>
      </c>
      <c r="G3334" t="s">
        <v>13</v>
      </c>
      <c r="H3334" t="s">
        <v>13</v>
      </c>
      <c r="I3334">
        <v>35</v>
      </c>
      <c r="J3334">
        <f>(moras__2[[#This Row],[EDAD]]-AVERAGE(I:I))/ _xlfn.STDEV.P(I:I)</f>
        <v>-0.48746627208791893</v>
      </c>
      <c r="K3334" t="str">
        <f>IF(ABS(moras__2[[#This Row],[Z-Score de edad]])&gt;1.96, "Atípico","Normal")</f>
        <v>Normal</v>
      </c>
      <c r="L3334">
        <f>(moras__2[[#This Row],[SALARIO]]-AVERAGE(C:C)) / _xlfn.STDEV.P(C:C)</f>
        <v>-0.1501968533870216</v>
      </c>
      <c r="M3334" t="str">
        <f>IF(ABS(moras__2[[#This Row],[Z-Score de salario]])&gt;1.96, "Atípico", "Normal")</f>
        <v>Normal</v>
      </c>
      <c r="N3334" s="5">
        <f t="shared" si="156"/>
        <v>535736.47</v>
      </c>
      <c r="O3334" s="5">
        <f t="shared" si="157"/>
        <v>35</v>
      </c>
      <c r="P3334" s="5" t="str">
        <f t="shared" si="158"/>
        <v>ASALARIADO</v>
      </c>
      <c r="Q3334" s="5" t="e">
        <f ca="1">IF($H3334="SI", $O3334, _xludf.NA())</f>
        <v>#NAME?</v>
      </c>
      <c r="R3334" s="5">
        <f>IF($H3334="NO",$O3334, _xludf.NA())</f>
        <v>35</v>
      </c>
      <c r="S3334" s="5" t="e">
        <f ca="1">IF($H3334="SI",$N3334, _xludf.NA())</f>
        <v>#NAME?</v>
      </c>
      <c r="T3334" s="5">
        <f>IF($H3334="NO",$N3334, _xludf.NA())</f>
        <v>535736.47</v>
      </c>
    </row>
    <row r="3335" spans="1:20" x14ac:dyDescent="0.3">
      <c r="A3335">
        <v>3334</v>
      </c>
      <c r="B3335" t="s">
        <v>9</v>
      </c>
      <c r="C3335">
        <v>288313.38</v>
      </c>
      <c r="D3335" t="s">
        <v>10</v>
      </c>
      <c r="E3335" t="s">
        <v>16</v>
      </c>
      <c r="F3335" t="s">
        <v>12</v>
      </c>
      <c r="G3335" t="s">
        <v>13</v>
      </c>
      <c r="H3335" t="s">
        <v>13</v>
      </c>
      <c r="I3335">
        <v>57</v>
      </c>
      <c r="J3335">
        <f>(moras__2[[#This Row],[EDAD]]-AVERAGE(I:I))/ _xlfn.STDEV.P(I:I)</f>
        <v>1.0653463718723624</v>
      </c>
      <c r="K3335" t="str">
        <f>IF(ABS(moras__2[[#This Row],[Z-Score de edad]])&gt;1.96, "Atípico","Normal")</f>
        <v>Normal</v>
      </c>
      <c r="L3335">
        <f>(moras__2[[#This Row],[SALARIO]]-AVERAGE(C:C)) / _xlfn.STDEV.P(C:C)</f>
        <v>-0.45531043300397012</v>
      </c>
      <c r="M3335" t="str">
        <f>IF(ABS(moras__2[[#This Row],[Z-Score de salario]])&gt;1.96, "Atípico", "Normal")</f>
        <v>Normal</v>
      </c>
      <c r="N3335" s="5">
        <f t="shared" si="156"/>
        <v>288313.38</v>
      </c>
      <c r="O3335" s="5">
        <f t="shared" si="157"/>
        <v>57</v>
      </c>
      <c r="P3335" s="5" t="str">
        <f t="shared" si="158"/>
        <v>ASALARIADO</v>
      </c>
      <c r="Q3335" s="5" t="e">
        <f ca="1">IF($H3335="SI", $O3335, _xludf.NA())</f>
        <v>#NAME?</v>
      </c>
      <c r="R3335" s="5">
        <f>IF($H3335="NO",$O3335, _xludf.NA())</f>
        <v>57</v>
      </c>
      <c r="S3335" s="5" t="e">
        <f ca="1">IF($H3335="SI",$N3335, _xludf.NA())</f>
        <v>#NAME?</v>
      </c>
      <c r="T3335" s="5">
        <f>IF($H3335="NO",$N3335, _xludf.NA())</f>
        <v>288313.38</v>
      </c>
    </row>
    <row r="3336" spans="1:20" x14ac:dyDescent="0.3">
      <c r="A3336">
        <v>3335</v>
      </c>
      <c r="B3336" t="s">
        <v>9</v>
      </c>
      <c r="C3336">
        <v>1374999.99</v>
      </c>
      <c r="D3336" t="s">
        <v>10</v>
      </c>
      <c r="E3336" t="s">
        <v>16</v>
      </c>
      <c r="F3336" t="s">
        <v>12</v>
      </c>
      <c r="G3336" t="s">
        <v>12</v>
      </c>
      <c r="H3336" t="s">
        <v>13</v>
      </c>
      <c r="I3336">
        <v>37</v>
      </c>
      <c r="J3336">
        <f>(moras__2[[#This Row],[EDAD]]-AVERAGE(I:I))/ _xlfn.STDEV.P(I:I)</f>
        <v>-0.34630148627334789</v>
      </c>
      <c r="K3336" t="str">
        <f>IF(ABS(moras__2[[#This Row],[Z-Score de edad]])&gt;1.96, "Atípico","Normal")</f>
        <v>Normal</v>
      </c>
      <c r="L3336">
        <f>(moras__2[[#This Row],[SALARIO]]-AVERAGE(C:C)) / _xlfn.STDEV.P(C:C)</f>
        <v>0.88475383302272503</v>
      </c>
      <c r="M3336" t="str">
        <f>IF(ABS(moras__2[[#This Row],[Z-Score de salario]])&gt;1.96, "Atípico", "Normal")</f>
        <v>Normal</v>
      </c>
      <c r="N3336" s="5">
        <f t="shared" si="156"/>
        <v>1374999.99</v>
      </c>
      <c r="O3336" s="5">
        <f t="shared" si="157"/>
        <v>37</v>
      </c>
      <c r="P3336" s="5" t="str">
        <f t="shared" si="158"/>
        <v>ASALARIADO</v>
      </c>
      <c r="Q3336" s="5" t="e">
        <f ca="1">IF($H3336="SI", $O3336, _xludf.NA())</f>
        <v>#NAME?</v>
      </c>
      <c r="R3336" s="5">
        <f>IF($H3336="NO",$O3336, _xludf.NA())</f>
        <v>37</v>
      </c>
      <c r="S3336" s="5" t="e">
        <f ca="1">IF($H3336="SI",$N3336, _xludf.NA())</f>
        <v>#NAME?</v>
      </c>
      <c r="T3336" s="5">
        <f>IF($H3336="NO",$N3336, _xludf.NA())</f>
        <v>1374999.99</v>
      </c>
    </row>
    <row r="3337" spans="1:20" x14ac:dyDescent="0.3">
      <c r="A3337">
        <v>3336</v>
      </c>
      <c r="B3337" t="s">
        <v>15</v>
      </c>
      <c r="C3337">
        <v>748465</v>
      </c>
      <c r="D3337" t="s">
        <v>10</v>
      </c>
      <c r="E3337" t="s">
        <v>11</v>
      </c>
      <c r="F3337" t="s">
        <v>12</v>
      </c>
      <c r="G3337" t="s">
        <v>13</v>
      </c>
      <c r="H3337" t="s">
        <v>13</v>
      </c>
      <c r="I3337">
        <v>40</v>
      </c>
      <c r="J3337">
        <f>(moras__2[[#This Row],[EDAD]]-AVERAGE(I:I))/ _xlfn.STDEV.P(I:I)</f>
        <v>-0.13455430755149136</v>
      </c>
      <c r="K3337" t="str">
        <f>IF(ABS(moras__2[[#This Row],[Z-Score de edad]])&gt;1.96, "Atípico","Normal")</f>
        <v>Normal</v>
      </c>
      <c r="L3337">
        <f>(moras__2[[#This Row],[SALARIO]]-AVERAGE(C:C)) / _xlfn.STDEV.P(C:C)</f>
        <v>0.11213259725136239</v>
      </c>
      <c r="M3337" t="str">
        <f>IF(ABS(moras__2[[#This Row],[Z-Score de salario]])&gt;1.96, "Atípico", "Normal")</f>
        <v>Normal</v>
      </c>
      <c r="N3337" s="5">
        <f t="shared" si="156"/>
        <v>748465</v>
      </c>
      <c r="O3337" s="5">
        <f t="shared" si="157"/>
        <v>40</v>
      </c>
      <c r="P3337" s="5" t="str">
        <f t="shared" si="158"/>
        <v>ASALARIADO</v>
      </c>
      <c r="Q3337" s="5" t="e">
        <f ca="1">IF($H3337="SI", $O3337, _xludf.NA())</f>
        <v>#NAME?</v>
      </c>
      <c r="R3337" s="5">
        <f>IF($H3337="NO",$O3337, _xludf.NA())</f>
        <v>40</v>
      </c>
      <c r="S3337" s="5" t="e">
        <f ca="1">IF($H3337="SI",$N3337, _xludf.NA())</f>
        <v>#NAME?</v>
      </c>
      <c r="T3337" s="5">
        <f>IF($H3337="NO",$N3337, _xludf.NA())</f>
        <v>748465</v>
      </c>
    </row>
    <row r="3338" spans="1:20" x14ac:dyDescent="0.3">
      <c r="A3338">
        <v>3337</v>
      </c>
      <c r="B3338" t="s">
        <v>15</v>
      </c>
      <c r="C3338">
        <v>235768.2</v>
      </c>
      <c r="D3338" t="s">
        <v>10</v>
      </c>
      <c r="E3338" t="s">
        <v>11</v>
      </c>
      <c r="F3338" t="s">
        <v>12</v>
      </c>
      <c r="G3338" t="s">
        <v>13</v>
      </c>
      <c r="H3338" t="s">
        <v>13</v>
      </c>
      <c r="I3338">
        <v>47</v>
      </c>
      <c r="J3338">
        <f>(moras__2[[#This Row],[EDAD]]-AVERAGE(I:I))/ _xlfn.STDEV.P(I:I)</f>
        <v>0.35952244279950724</v>
      </c>
      <c r="K3338" t="str">
        <f>IF(ABS(moras__2[[#This Row],[Z-Score de edad]])&gt;1.96, "Atípico","Normal")</f>
        <v>Normal</v>
      </c>
      <c r="L3338">
        <f>(moras__2[[#This Row],[SALARIO]]-AVERAGE(C:C)) / _xlfn.STDEV.P(C:C)</f>
        <v>-0.52010732791550363</v>
      </c>
      <c r="M3338" t="str">
        <f>IF(ABS(moras__2[[#This Row],[Z-Score de salario]])&gt;1.96, "Atípico", "Normal")</f>
        <v>Normal</v>
      </c>
      <c r="N3338" s="5">
        <f t="shared" si="156"/>
        <v>235768.2</v>
      </c>
      <c r="O3338" s="5">
        <f t="shared" si="157"/>
        <v>47</v>
      </c>
      <c r="P3338" s="5" t="str">
        <f t="shared" si="158"/>
        <v>ASALARIADO</v>
      </c>
      <c r="Q3338" s="5" t="e">
        <f ca="1">IF($H3338="SI", $O3338, _xludf.NA())</f>
        <v>#NAME?</v>
      </c>
      <c r="R3338" s="5">
        <f>IF($H3338="NO",$O3338, _xludf.NA())</f>
        <v>47</v>
      </c>
      <c r="S3338" s="5" t="e">
        <f ca="1">IF($H3338="SI",$N3338, _xludf.NA())</f>
        <v>#NAME?</v>
      </c>
      <c r="T3338" s="5">
        <f>IF($H3338="NO",$N3338, _xludf.NA())</f>
        <v>235768.2</v>
      </c>
    </row>
    <row r="3339" spans="1:20" x14ac:dyDescent="0.3">
      <c r="A3339">
        <v>3338</v>
      </c>
      <c r="B3339" t="s">
        <v>9</v>
      </c>
      <c r="C3339">
        <v>11200</v>
      </c>
      <c r="D3339" t="s">
        <v>10</v>
      </c>
      <c r="E3339" t="s">
        <v>16</v>
      </c>
      <c r="F3339" t="s">
        <v>12</v>
      </c>
      <c r="G3339" t="s">
        <v>12</v>
      </c>
      <c r="H3339" t="s">
        <v>12</v>
      </c>
      <c r="I3339">
        <v>24</v>
      </c>
      <c r="J3339">
        <f>(moras__2[[#This Row],[EDAD]]-AVERAGE(I:I))/ _xlfn.STDEV.P(I:I)</f>
        <v>-1.2638725940680595</v>
      </c>
      <c r="K3339" t="str">
        <f>IF(ABS(moras__2[[#This Row],[Z-Score de edad]])&gt;1.96, "Atípico","Normal")</f>
        <v>Normal</v>
      </c>
      <c r="L3339">
        <f>(moras__2[[#This Row],[SALARIO]]-AVERAGE(C:C)) / _xlfn.STDEV.P(C:C)</f>
        <v>-0.79703704926905572</v>
      </c>
      <c r="M3339" t="str">
        <f>IF(ABS(moras__2[[#This Row],[Z-Score de salario]])&gt;1.96, "Atípico", "Normal")</f>
        <v>Normal</v>
      </c>
      <c r="N3339" s="5">
        <f t="shared" si="156"/>
        <v>11200</v>
      </c>
      <c r="O3339" s="5">
        <f t="shared" si="157"/>
        <v>24</v>
      </c>
      <c r="P3339" s="5" t="str">
        <f t="shared" si="158"/>
        <v>ASALARIADO</v>
      </c>
      <c r="Q3339" s="5">
        <f>IF($H3339="SI", $O3339, _xludf.NA())</f>
        <v>24</v>
      </c>
      <c r="R3339" s="5" t="e">
        <f ca="1">IF($H3339="NO",$O3339, _xludf.NA())</f>
        <v>#NAME?</v>
      </c>
      <c r="S3339" s="5">
        <f>IF($H3339="SI",$N3339, _xludf.NA())</f>
        <v>11200</v>
      </c>
      <c r="T3339" s="5" t="e">
        <f ca="1">IF($H3339="NO",$N3339, _xludf.NA())</f>
        <v>#NAME?</v>
      </c>
    </row>
    <row r="3340" spans="1:20" x14ac:dyDescent="0.3">
      <c r="A3340">
        <v>3339</v>
      </c>
      <c r="B3340" t="s">
        <v>9</v>
      </c>
      <c r="C3340">
        <v>377425.93</v>
      </c>
      <c r="D3340" t="s">
        <v>10</v>
      </c>
      <c r="E3340" t="s">
        <v>16</v>
      </c>
      <c r="F3340" t="s">
        <v>12</v>
      </c>
      <c r="G3340" t="s">
        <v>13</v>
      </c>
      <c r="H3340" t="s">
        <v>13</v>
      </c>
      <c r="I3340">
        <v>54</v>
      </c>
      <c r="J3340">
        <f>(moras__2[[#This Row],[EDAD]]-AVERAGE(I:I))/ _xlfn.STDEV.P(I:I)</f>
        <v>0.85359919315050581</v>
      </c>
      <c r="K3340" t="str">
        <f>IF(ABS(moras__2[[#This Row],[Z-Score de edad]])&gt;1.96, "Atípico","Normal")</f>
        <v>Normal</v>
      </c>
      <c r="L3340">
        <f>(moras__2[[#This Row],[SALARIO]]-AVERAGE(C:C)) / _xlfn.STDEV.P(C:C)</f>
        <v>-0.34541992472806787</v>
      </c>
      <c r="M3340" t="str">
        <f>IF(ABS(moras__2[[#This Row],[Z-Score de salario]])&gt;1.96, "Atípico", "Normal")</f>
        <v>Normal</v>
      </c>
      <c r="N3340" s="5">
        <f t="shared" si="156"/>
        <v>377425.93</v>
      </c>
      <c r="O3340" s="5">
        <f t="shared" si="157"/>
        <v>54</v>
      </c>
      <c r="P3340" s="5" t="str">
        <f t="shared" si="158"/>
        <v>ASALARIADO</v>
      </c>
      <c r="Q3340" s="5" t="e">
        <f ca="1">IF($H3340="SI", $O3340, _xludf.NA())</f>
        <v>#NAME?</v>
      </c>
      <c r="R3340" s="5">
        <f>IF($H3340="NO",$O3340, _xludf.NA())</f>
        <v>54</v>
      </c>
      <c r="S3340" s="5" t="e">
        <f ca="1">IF($H3340="SI",$N3340, _xludf.NA())</f>
        <v>#NAME?</v>
      </c>
      <c r="T3340" s="5">
        <f>IF($H3340="NO",$N3340, _xludf.NA())</f>
        <v>377425.93</v>
      </c>
    </row>
    <row r="3341" spans="1:20" x14ac:dyDescent="0.3">
      <c r="A3341">
        <v>3340</v>
      </c>
      <c r="B3341" t="s">
        <v>9</v>
      </c>
      <c r="C3341">
        <v>297044</v>
      </c>
      <c r="D3341" t="s">
        <v>17</v>
      </c>
      <c r="E3341" t="s">
        <v>16</v>
      </c>
      <c r="F3341" t="s">
        <v>12</v>
      </c>
      <c r="G3341" t="s">
        <v>12</v>
      </c>
      <c r="H3341" t="s">
        <v>13</v>
      </c>
      <c r="I3341">
        <v>55</v>
      </c>
      <c r="J3341">
        <f>(moras__2[[#This Row],[EDAD]]-AVERAGE(I:I))/ _xlfn.STDEV.P(I:I)</f>
        <v>0.92418158605779133</v>
      </c>
      <c r="K3341" t="str">
        <f>IF(ABS(moras__2[[#This Row],[Z-Score de edad]])&gt;1.96, "Atípico","Normal")</f>
        <v>Normal</v>
      </c>
      <c r="L3341">
        <f>(moras__2[[#This Row],[SALARIO]]-AVERAGE(C:C)) / _xlfn.STDEV.P(C:C)</f>
        <v>-0.44454413499809153</v>
      </c>
      <c r="M3341" t="str">
        <f>IF(ABS(moras__2[[#This Row],[Z-Score de salario]])&gt;1.96, "Atípico", "Normal")</f>
        <v>Normal</v>
      </c>
      <c r="N3341" s="5">
        <f t="shared" si="156"/>
        <v>297044</v>
      </c>
      <c r="O3341" s="5">
        <f t="shared" si="157"/>
        <v>55</v>
      </c>
      <c r="P3341" s="5" t="str">
        <f t="shared" si="158"/>
        <v>ASEGURADO VOLUNTARIO</v>
      </c>
      <c r="Q3341" s="5" t="e">
        <f ca="1">IF($H3341="SI", $O3341, _xludf.NA())</f>
        <v>#NAME?</v>
      </c>
      <c r="R3341" s="5">
        <f>IF($H3341="NO",$O3341, _xludf.NA())</f>
        <v>55</v>
      </c>
      <c r="S3341" s="5" t="e">
        <f ca="1">IF($H3341="SI",$N3341, _xludf.NA())</f>
        <v>#NAME?</v>
      </c>
      <c r="T3341" s="5">
        <f>IF($H3341="NO",$N3341, _xludf.NA())</f>
        <v>297044</v>
      </c>
    </row>
    <row r="3342" spans="1:20" x14ac:dyDescent="0.3">
      <c r="A3342">
        <v>3341</v>
      </c>
      <c r="B3342" t="s">
        <v>9</v>
      </c>
      <c r="C3342">
        <v>85221.33</v>
      </c>
      <c r="D3342" t="s">
        <v>10</v>
      </c>
      <c r="E3342" t="s">
        <v>16</v>
      </c>
      <c r="F3342" t="s">
        <v>12</v>
      </c>
      <c r="G3342" t="s">
        <v>13</v>
      </c>
      <c r="H3342" t="s">
        <v>13</v>
      </c>
      <c r="I3342">
        <v>52</v>
      </c>
      <c r="J3342">
        <f>(moras__2[[#This Row],[EDAD]]-AVERAGE(I:I))/ _xlfn.STDEV.P(I:I)</f>
        <v>0.71243440733593477</v>
      </c>
      <c r="K3342" t="str">
        <f>IF(ABS(moras__2[[#This Row],[Z-Score de edad]])&gt;1.96, "Atípico","Normal")</f>
        <v>Normal</v>
      </c>
      <c r="L3342">
        <f>(moras__2[[#This Row],[SALARIO]]-AVERAGE(C:C)) / _xlfn.STDEV.P(C:C)</f>
        <v>-0.70575651047897181</v>
      </c>
      <c r="M3342" t="str">
        <f>IF(ABS(moras__2[[#This Row],[Z-Score de salario]])&gt;1.96, "Atípico", "Normal")</f>
        <v>Normal</v>
      </c>
      <c r="N3342" s="5">
        <f t="shared" si="156"/>
        <v>85221.33</v>
      </c>
      <c r="O3342" s="5">
        <f t="shared" si="157"/>
        <v>52</v>
      </c>
      <c r="P3342" s="5" t="str">
        <f t="shared" si="158"/>
        <v>ASALARIADO</v>
      </c>
      <c r="Q3342" s="5" t="e">
        <f ca="1">IF($H3342="SI", $O3342, _xludf.NA())</f>
        <v>#NAME?</v>
      </c>
      <c r="R3342" s="5">
        <f>IF($H3342="NO",$O3342, _xludf.NA())</f>
        <v>52</v>
      </c>
      <c r="S3342" s="5" t="e">
        <f ca="1">IF($H3342="SI",$N3342, _xludf.NA())</f>
        <v>#NAME?</v>
      </c>
      <c r="T3342" s="5">
        <f>IF($H3342="NO",$N3342, _xludf.NA())</f>
        <v>85221.33</v>
      </c>
    </row>
    <row r="3343" spans="1:20" x14ac:dyDescent="0.3">
      <c r="A3343">
        <v>3342</v>
      </c>
      <c r="B3343" t="s">
        <v>9</v>
      </c>
      <c r="C3343">
        <v>297046</v>
      </c>
      <c r="D3343" t="s">
        <v>18</v>
      </c>
      <c r="E3343" t="s">
        <v>16</v>
      </c>
      <c r="F3343" t="s">
        <v>12</v>
      </c>
      <c r="G3343" t="s">
        <v>13</v>
      </c>
      <c r="H3343" t="s">
        <v>13</v>
      </c>
      <c r="I3343">
        <v>59</v>
      </c>
      <c r="J3343">
        <f>(moras__2[[#This Row],[EDAD]]-AVERAGE(I:I))/ _xlfn.STDEV.P(I:I)</f>
        <v>1.2065111576869334</v>
      </c>
      <c r="K3343" t="str">
        <f>IF(ABS(moras__2[[#This Row],[Z-Score de edad]])&gt;1.96, "Atípico","Normal")</f>
        <v>Normal</v>
      </c>
      <c r="L3343">
        <f>(moras__2[[#This Row],[SALARIO]]-AVERAGE(C:C)) / _xlfn.STDEV.P(C:C)</f>
        <v>-0.44454166866740574</v>
      </c>
      <c r="M3343" t="str">
        <f>IF(ABS(moras__2[[#This Row],[Z-Score de salario]])&gt;1.96, "Atípico", "Normal")</f>
        <v>Normal</v>
      </c>
      <c r="N3343" s="5">
        <f t="shared" si="156"/>
        <v>297046</v>
      </c>
      <c r="O3343" s="5">
        <f t="shared" si="157"/>
        <v>59</v>
      </c>
      <c r="P3343" s="5" t="str">
        <f t="shared" si="158"/>
        <v>TRABAJADOR INDEPENDIENTE</v>
      </c>
      <c r="Q3343" s="5" t="e">
        <f ca="1">IF($H3343="SI", $O3343, _xludf.NA())</f>
        <v>#NAME?</v>
      </c>
      <c r="R3343" s="5">
        <f>IF($H3343="NO",$O3343, _xludf.NA())</f>
        <v>59</v>
      </c>
      <c r="S3343" s="5" t="e">
        <f ca="1">IF($H3343="SI",$N3343, _xludf.NA())</f>
        <v>#NAME?</v>
      </c>
      <c r="T3343" s="5">
        <f>IF($H3343="NO",$N3343, _xludf.NA())</f>
        <v>297046</v>
      </c>
    </row>
    <row r="3344" spans="1:20" x14ac:dyDescent="0.3">
      <c r="A3344">
        <v>3343</v>
      </c>
      <c r="B3344" t="s">
        <v>9</v>
      </c>
      <c r="C3344">
        <v>280000</v>
      </c>
      <c r="D3344" t="s">
        <v>10</v>
      </c>
      <c r="E3344" t="s">
        <v>16</v>
      </c>
      <c r="F3344" t="s">
        <v>12</v>
      </c>
      <c r="G3344" t="s">
        <v>13</v>
      </c>
      <c r="H3344" t="s">
        <v>13</v>
      </c>
      <c r="I3344">
        <v>70</v>
      </c>
      <c r="J3344">
        <f>(moras__2[[#This Row],[EDAD]]-AVERAGE(I:I))/ _xlfn.STDEV.P(I:I)</f>
        <v>1.9829174796670741</v>
      </c>
      <c r="K3344" t="str">
        <f>IF(ABS(moras__2[[#This Row],[Z-Score de edad]])&gt;1.96, "Atípico","Normal")</f>
        <v>Atípico</v>
      </c>
      <c r="L3344">
        <f>(moras__2[[#This Row],[SALARIO]]-AVERAGE(C:C)) / _xlfn.STDEV.P(C:C)</f>
        <v>-0.46556220510218438</v>
      </c>
      <c r="M3344" t="str">
        <f>IF(ABS(moras__2[[#This Row],[Z-Score de salario]])&gt;1.96, "Atípico", "Normal")</f>
        <v>Normal</v>
      </c>
      <c r="N3344" s="5">
        <f t="shared" si="156"/>
        <v>280000</v>
      </c>
      <c r="O3344" s="5">
        <f t="shared" si="157"/>
        <v>70</v>
      </c>
      <c r="P3344" s="5" t="str">
        <f t="shared" si="158"/>
        <v>ASALARIADO</v>
      </c>
      <c r="Q3344" s="5" t="e">
        <f ca="1">IF($H3344="SI", $O3344, _xludf.NA())</f>
        <v>#NAME?</v>
      </c>
      <c r="R3344" s="5">
        <f>IF($H3344="NO",$O3344, _xludf.NA())</f>
        <v>70</v>
      </c>
      <c r="S3344" s="5" t="e">
        <f ca="1">IF($H3344="SI",$N3344, _xludf.NA())</f>
        <v>#NAME?</v>
      </c>
      <c r="T3344" s="5">
        <f>IF($H3344="NO",$N3344, _xludf.NA())</f>
        <v>280000</v>
      </c>
    </row>
    <row r="3345" spans="1:20" x14ac:dyDescent="0.3">
      <c r="A3345">
        <v>3344</v>
      </c>
      <c r="B3345" t="s">
        <v>9</v>
      </c>
      <c r="C3345">
        <v>400000</v>
      </c>
      <c r="D3345" t="s">
        <v>10</v>
      </c>
      <c r="E3345" t="s">
        <v>16</v>
      </c>
      <c r="F3345" t="s">
        <v>12</v>
      </c>
      <c r="G3345" t="s">
        <v>13</v>
      </c>
      <c r="H3345" t="s">
        <v>13</v>
      </c>
      <c r="I3345">
        <v>47</v>
      </c>
      <c r="J3345">
        <f>(moras__2[[#This Row],[EDAD]]-AVERAGE(I:I))/ _xlfn.STDEV.P(I:I)</f>
        <v>0.35952244279950724</v>
      </c>
      <c r="K3345" t="str">
        <f>IF(ABS(moras__2[[#This Row],[Z-Score de edad]])&gt;1.96, "Atípico","Normal")</f>
        <v>Normal</v>
      </c>
      <c r="L3345">
        <f>(moras__2[[#This Row],[SALARIO]]-AVERAGE(C:C)) / _xlfn.STDEV.P(C:C)</f>
        <v>-0.31758236395625966</v>
      </c>
      <c r="M3345" t="str">
        <f>IF(ABS(moras__2[[#This Row],[Z-Score de salario]])&gt;1.96, "Atípico", "Normal")</f>
        <v>Normal</v>
      </c>
      <c r="N3345" s="5">
        <f t="shared" si="156"/>
        <v>400000</v>
      </c>
      <c r="O3345" s="5">
        <f t="shared" si="157"/>
        <v>47</v>
      </c>
      <c r="P3345" s="5" t="str">
        <f t="shared" si="158"/>
        <v>ASALARIADO</v>
      </c>
      <c r="Q3345" s="5" t="e">
        <f ca="1">IF($H3345="SI", $O3345, _xludf.NA())</f>
        <v>#NAME?</v>
      </c>
      <c r="R3345" s="5">
        <f>IF($H3345="NO",$O3345, _xludf.NA())</f>
        <v>47</v>
      </c>
      <c r="S3345" s="5" t="e">
        <f ca="1">IF($H3345="SI",$N3345, _xludf.NA())</f>
        <v>#NAME?</v>
      </c>
      <c r="T3345" s="5">
        <f>IF($H3345="NO",$N3345, _xludf.NA())</f>
        <v>400000</v>
      </c>
    </row>
    <row r="3346" spans="1:20" x14ac:dyDescent="0.3">
      <c r="A3346">
        <v>3345</v>
      </c>
      <c r="B3346" t="s">
        <v>9</v>
      </c>
      <c r="C3346">
        <v>664950.56000000006</v>
      </c>
      <c r="D3346" t="s">
        <v>10</v>
      </c>
      <c r="E3346" t="s">
        <v>16</v>
      </c>
      <c r="F3346" t="s">
        <v>12</v>
      </c>
      <c r="G3346" t="s">
        <v>12</v>
      </c>
      <c r="H3346" t="s">
        <v>13</v>
      </c>
      <c r="I3346">
        <v>38</v>
      </c>
      <c r="J3346">
        <f>(moras__2[[#This Row],[EDAD]]-AVERAGE(I:I))/ _xlfn.STDEV.P(I:I)</f>
        <v>-0.27571909336606237</v>
      </c>
      <c r="K3346" t="str">
        <f>IF(ABS(moras__2[[#This Row],[Z-Score de edad]])&gt;1.96, "Atípico","Normal")</f>
        <v>Normal</v>
      </c>
      <c r="L3346">
        <f>(moras__2[[#This Row],[SALARIO]]-AVERAGE(C:C)) / _xlfn.STDEV.P(C:C)</f>
        <v>9.1454842131053048E-3</v>
      </c>
      <c r="M3346" t="str">
        <f>IF(ABS(moras__2[[#This Row],[Z-Score de salario]])&gt;1.96, "Atípico", "Normal")</f>
        <v>Normal</v>
      </c>
      <c r="N3346" s="5">
        <f t="shared" si="156"/>
        <v>664950.56000000006</v>
      </c>
      <c r="O3346" s="5">
        <f t="shared" si="157"/>
        <v>38</v>
      </c>
      <c r="P3346" s="5" t="str">
        <f t="shared" si="158"/>
        <v>ASALARIADO</v>
      </c>
      <c r="Q3346" s="5" t="e">
        <f ca="1">IF($H3346="SI", $O3346, _xludf.NA())</f>
        <v>#NAME?</v>
      </c>
      <c r="R3346" s="5">
        <f>IF($H3346="NO",$O3346, _xludf.NA())</f>
        <v>38</v>
      </c>
      <c r="S3346" s="5" t="e">
        <f ca="1">IF($H3346="SI",$N3346, _xludf.NA())</f>
        <v>#NAME?</v>
      </c>
      <c r="T3346" s="5">
        <f>IF($H3346="NO",$N3346, _xludf.NA())</f>
        <v>664950.56000000006</v>
      </c>
    </row>
    <row r="3347" spans="1:20" x14ac:dyDescent="0.3">
      <c r="A3347">
        <v>3346</v>
      </c>
      <c r="B3347" t="s">
        <v>15</v>
      </c>
      <c r="C3347">
        <v>580000</v>
      </c>
      <c r="D3347" t="s">
        <v>10</v>
      </c>
      <c r="E3347" t="s">
        <v>16</v>
      </c>
      <c r="F3347" t="s">
        <v>12</v>
      </c>
      <c r="G3347" t="s">
        <v>13</v>
      </c>
      <c r="H3347" t="s">
        <v>13</v>
      </c>
      <c r="I3347">
        <v>25</v>
      </c>
      <c r="J3347">
        <f>(moras__2[[#This Row],[EDAD]]-AVERAGE(I:I))/ _xlfn.STDEV.P(I:I)</f>
        <v>-1.193290201160774</v>
      </c>
      <c r="K3347" t="str">
        <f>IF(ABS(moras__2[[#This Row],[Z-Score de edad]])&gt;1.96, "Atípico","Normal")</f>
        <v>Normal</v>
      </c>
      <c r="L3347">
        <f>(moras__2[[#This Row],[SALARIO]]-AVERAGE(C:C)) / _xlfn.STDEV.P(C:C)</f>
        <v>-9.561260223737264E-2</v>
      </c>
      <c r="M3347" t="str">
        <f>IF(ABS(moras__2[[#This Row],[Z-Score de salario]])&gt;1.96, "Atípico", "Normal")</f>
        <v>Normal</v>
      </c>
      <c r="N3347" s="5">
        <f t="shared" si="156"/>
        <v>580000</v>
      </c>
      <c r="O3347" s="5">
        <f t="shared" si="157"/>
        <v>25</v>
      </c>
      <c r="P3347" s="5" t="str">
        <f t="shared" si="158"/>
        <v>ASALARIADO</v>
      </c>
      <c r="Q3347" s="5" t="e">
        <f ca="1">IF($H3347="SI", $O3347, _xludf.NA())</f>
        <v>#NAME?</v>
      </c>
      <c r="R3347" s="5">
        <f>IF($H3347="NO",$O3347, _xludf.NA())</f>
        <v>25</v>
      </c>
      <c r="S3347" s="5" t="e">
        <f ca="1">IF($H3347="SI",$N3347, _xludf.NA())</f>
        <v>#NAME?</v>
      </c>
      <c r="T3347" s="5">
        <f>IF($H3347="NO",$N3347, _xludf.NA())</f>
        <v>580000</v>
      </c>
    </row>
    <row r="3348" spans="1:20" x14ac:dyDescent="0.3">
      <c r="A3348">
        <v>3347</v>
      </c>
      <c r="B3348" t="s">
        <v>15</v>
      </c>
      <c r="C3348">
        <v>183760</v>
      </c>
      <c r="D3348" t="s">
        <v>10</v>
      </c>
      <c r="E3348" t="s">
        <v>16</v>
      </c>
      <c r="F3348" t="s">
        <v>12</v>
      </c>
      <c r="G3348" t="s">
        <v>12</v>
      </c>
      <c r="H3348" t="s">
        <v>13</v>
      </c>
      <c r="I3348">
        <v>53</v>
      </c>
      <c r="J3348">
        <f>(moras__2[[#This Row],[EDAD]]-AVERAGE(I:I))/ _xlfn.STDEV.P(I:I)</f>
        <v>0.78301680024322029</v>
      </c>
      <c r="K3348" t="str">
        <f>IF(ABS(moras__2[[#This Row],[Z-Score de edad]])&gt;1.96, "Atípico","Normal")</f>
        <v>Normal</v>
      </c>
      <c r="L3348">
        <f>(moras__2[[#This Row],[SALARIO]]-AVERAGE(C:C)) / _xlfn.STDEV.P(C:C)</f>
        <v>-0.58424203770121597</v>
      </c>
      <c r="M3348" t="str">
        <f>IF(ABS(moras__2[[#This Row],[Z-Score de salario]])&gt;1.96, "Atípico", "Normal")</f>
        <v>Normal</v>
      </c>
      <c r="N3348" s="5">
        <f t="shared" si="156"/>
        <v>183760</v>
      </c>
      <c r="O3348" s="5">
        <f t="shared" si="157"/>
        <v>53</v>
      </c>
      <c r="P3348" s="5" t="str">
        <f t="shared" si="158"/>
        <v>ASALARIADO</v>
      </c>
      <c r="Q3348" s="5" t="e">
        <f ca="1">IF($H3348="SI", $O3348, _xludf.NA())</f>
        <v>#NAME?</v>
      </c>
      <c r="R3348" s="5">
        <f>IF($H3348="NO",$O3348, _xludf.NA())</f>
        <v>53</v>
      </c>
      <c r="S3348" s="5" t="e">
        <f ca="1">IF($H3348="SI",$N3348, _xludf.NA())</f>
        <v>#NAME?</v>
      </c>
      <c r="T3348" s="5">
        <f>IF($H3348="NO",$N3348, _xludf.NA())</f>
        <v>183760</v>
      </c>
    </row>
    <row r="3349" spans="1:20" x14ac:dyDescent="0.3">
      <c r="A3349">
        <v>3348</v>
      </c>
      <c r="B3349" t="s">
        <v>15</v>
      </c>
      <c r="C3349">
        <v>591000</v>
      </c>
      <c r="D3349" t="s">
        <v>10</v>
      </c>
      <c r="E3349" t="s">
        <v>16</v>
      </c>
      <c r="F3349" t="s">
        <v>12</v>
      </c>
      <c r="G3349" t="s">
        <v>13</v>
      </c>
      <c r="H3349" t="s">
        <v>13</v>
      </c>
      <c r="I3349">
        <v>45</v>
      </c>
      <c r="J3349">
        <f>(moras__2[[#This Row],[EDAD]]-AVERAGE(I:I))/ _xlfn.STDEV.P(I:I)</f>
        <v>0.2183576569849362</v>
      </c>
      <c r="K3349" t="str">
        <f>IF(ABS(moras__2[[#This Row],[Z-Score de edad]])&gt;1.96, "Atípico","Normal")</f>
        <v>Normal</v>
      </c>
      <c r="L3349">
        <f>(moras__2[[#This Row],[SALARIO]]-AVERAGE(C:C)) / _xlfn.STDEV.P(C:C)</f>
        <v>-8.2047783465662869E-2</v>
      </c>
      <c r="M3349" t="str">
        <f>IF(ABS(moras__2[[#This Row],[Z-Score de salario]])&gt;1.96, "Atípico", "Normal")</f>
        <v>Normal</v>
      </c>
      <c r="N3349" s="5">
        <f t="shared" si="156"/>
        <v>591000</v>
      </c>
      <c r="O3349" s="5">
        <f t="shared" si="157"/>
        <v>45</v>
      </c>
      <c r="P3349" s="5" t="str">
        <f t="shared" si="158"/>
        <v>ASALARIADO</v>
      </c>
      <c r="Q3349" s="5" t="e">
        <f ca="1">IF($H3349="SI", $O3349, _xludf.NA())</f>
        <v>#NAME?</v>
      </c>
      <c r="R3349" s="5">
        <f>IF($H3349="NO",$O3349, _xludf.NA())</f>
        <v>45</v>
      </c>
      <c r="S3349" s="5" t="e">
        <f ca="1">IF($H3349="SI",$N3349, _xludf.NA())</f>
        <v>#NAME?</v>
      </c>
      <c r="T3349" s="5">
        <f>IF($H3349="NO",$N3349, _xludf.NA())</f>
        <v>591000</v>
      </c>
    </row>
    <row r="3350" spans="1:20" x14ac:dyDescent="0.3">
      <c r="A3350">
        <v>3349</v>
      </c>
      <c r="B3350" t="s">
        <v>9</v>
      </c>
      <c r="C3350">
        <v>1461023.23</v>
      </c>
      <c r="D3350" t="s">
        <v>10</v>
      </c>
      <c r="E3350" t="s">
        <v>16</v>
      </c>
      <c r="F3350" t="s">
        <v>12</v>
      </c>
      <c r="G3350" t="s">
        <v>13</v>
      </c>
      <c r="H3350" t="s">
        <v>13</v>
      </c>
      <c r="I3350">
        <v>30</v>
      </c>
      <c r="J3350">
        <f>(moras__2[[#This Row],[EDAD]]-AVERAGE(I:I))/ _xlfn.STDEV.P(I:I)</f>
        <v>-0.84037823662434652</v>
      </c>
      <c r="K3350" t="str">
        <f>IF(ABS(moras__2[[#This Row],[Z-Score de edad]])&gt;1.96, "Atípico","Normal")</f>
        <v>Normal</v>
      </c>
      <c r="L3350">
        <f>(moras__2[[#This Row],[SALARIO]]-AVERAGE(C:C)) / _xlfn.STDEV.P(C:C)</f>
        <v>0.99083471127320633</v>
      </c>
      <c r="M3350" t="str">
        <f>IF(ABS(moras__2[[#This Row],[Z-Score de salario]])&gt;1.96, "Atípico", "Normal")</f>
        <v>Normal</v>
      </c>
      <c r="N3350" s="5">
        <f t="shared" si="156"/>
        <v>1461023.23</v>
      </c>
      <c r="O3350" s="5">
        <f t="shared" si="157"/>
        <v>30</v>
      </c>
      <c r="P3350" s="5" t="str">
        <f t="shared" si="158"/>
        <v>ASALARIADO</v>
      </c>
      <c r="Q3350" s="5" t="e">
        <f ca="1">IF($H3350="SI", $O3350, _xludf.NA())</f>
        <v>#NAME?</v>
      </c>
      <c r="R3350" s="5">
        <f>IF($H3350="NO",$O3350, _xludf.NA())</f>
        <v>30</v>
      </c>
      <c r="S3350" s="5" t="e">
        <f ca="1">IF($H3350="SI",$N3350, _xludf.NA())</f>
        <v>#NAME?</v>
      </c>
      <c r="T3350" s="5">
        <f>IF($H3350="NO",$N3350, _xludf.NA())</f>
        <v>1461023.23</v>
      </c>
    </row>
    <row r="3351" spans="1:20" x14ac:dyDescent="0.3">
      <c r="A3351">
        <v>3350</v>
      </c>
      <c r="B3351" t="s">
        <v>15</v>
      </c>
      <c r="C3351">
        <v>1167041</v>
      </c>
      <c r="D3351" t="s">
        <v>10</v>
      </c>
      <c r="E3351" t="s">
        <v>11</v>
      </c>
      <c r="F3351" t="s">
        <v>12</v>
      </c>
      <c r="G3351" t="s">
        <v>13</v>
      </c>
      <c r="H3351" t="s">
        <v>12</v>
      </c>
      <c r="I3351">
        <v>32</v>
      </c>
      <c r="J3351">
        <f>(moras__2[[#This Row],[EDAD]]-AVERAGE(I:I))/ _xlfn.STDEV.P(I:I)</f>
        <v>-0.69921345080977548</v>
      </c>
      <c r="K3351" t="str">
        <f>IF(ABS(moras__2[[#This Row],[Z-Score de edad]])&gt;1.96, "Atípico","Normal")</f>
        <v>Normal</v>
      </c>
      <c r="L3351">
        <f>(moras__2[[#This Row],[SALARIO]]-AVERAGE(C:C)) / _xlfn.STDEV.P(C:C)</f>
        <v>0.62830601381383389</v>
      </c>
      <c r="M3351" t="str">
        <f>IF(ABS(moras__2[[#This Row],[Z-Score de salario]])&gt;1.96, "Atípico", "Normal")</f>
        <v>Normal</v>
      </c>
      <c r="N3351" s="5">
        <f t="shared" si="156"/>
        <v>1167041</v>
      </c>
      <c r="O3351" s="5">
        <f t="shared" si="157"/>
        <v>32</v>
      </c>
      <c r="P3351" s="5" t="str">
        <f t="shared" si="158"/>
        <v>ASALARIADO</v>
      </c>
      <c r="Q3351" s="5">
        <f>IF($H3351="SI", $O3351, _xludf.NA())</f>
        <v>32</v>
      </c>
      <c r="R3351" s="5" t="e">
        <f ca="1">IF($H3351="NO",$O3351, _xludf.NA())</f>
        <v>#NAME?</v>
      </c>
      <c r="S3351" s="5">
        <f>IF($H3351="SI",$N3351, _xludf.NA())</f>
        <v>1167041</v>
      </c>
      <c r="T3351" s="5" t="e">
        <f ca="1">IF($H3351="NO",$N3351, _xludf.NA())</f>
        <v>#NAME?</v>
      </c>
    </row>
    <row r="3352" spans="1:20" x14ac:dyDescent="0.3">
      <c r="A3352">
        <v>3351</v>
      </c>
      <c r="B3352" t="s">
        <v>15</v>
      </c>
      <c r="C3352">
        <v>240000</v>
      </c>
      <c r="D3352" t="s">
        <v>10</v>
      </c>
      <c r="E3352" t="s">
        <v>16</v>
      </c>
      <c r="F3352" t="s">
        <v>12</v>
      </c>
      <c r="G3352" t="s">
        <v>12</v>
      </c>
      <c r="H3352" t="s">
        <v>12</v>
      </c>
      <c r="I3352">
        <v>42</v>
      </c>
      <c r="J3352">
        <f>(moras__2[[#This Row],[EDAD]]-AVERAGE(I:I))/ _xlfn.STDEV.P(I:I)</f>
        <v>6.6104782630796582E-3</v>
      </c>
      <c r="K3352" t="str">
        <f>IF(ABS(moras__2[[#This Row],[Z-Score de edad]])&gt;1.96, "Atípico","Normal")</f>
        <v>Normal</v>
      </c>
      <c r="L3352">
        <f>(moras__2[[#This Row],[SALARIO]]-AVERAGE(C:C)) / _xlfn.STDEV.P(C:C)</f>
        <v>-0.5148888188174926</v>
      </c>
      <c r="M3352" t="str">
        <f>IF(ABS(moras__2[[#This Row],[Z-Score de salario]])&gt;1.96, "Atípico", "Normal")</f>
        <v>Normal</v>
      </c>
      <c r="N3352" s="5">
        <f t="shared" si="156"/>
        <v>240000</v>
      </c>
      <c r="O3352" s="5">
        <f t="shared" si="157"/>
        <v>42</v>
      </c>
      <c r="P3352" s="5" t="str">
        <f t="shared" si="158"/>
        <v>ASALARIADO</v>
      </c>
      <c r="Q3352" s="5">
        <f>IF($H3352="SI", $O3352, _xludf.NA())</f>
        <v>42</v>
      </c>
      <c r="R3352" s="5" t="e">
        <f ca="1">IF($H3352="NO",$O3352, _xludf.NA())</f>
        <v>#NAME?</v>
      </c>
      <c r="S3352" s="5">
        <f>IF($H3352="SI",$N3352, _xludf.NA())</f>
        <v>240000</v>
      </c>
      <c r="T3352" s="5" t="e">
        <f ca="1">IF($H3352="NO",$N3352, _xludf.NA())</f>
        <v>#NAME?</v>
      </c>
    </row>
    <row r="3353" spans="1:20" x14ac:dyDescent="0.3">
      <c r="A3353">
        <v>3352</v>
      </c>
      <c r="B3353" t="s">
        <v>15</v>
      </c>
      <c r="C3353">
        <v>227197.58</v>
      </c>
      <c r="D3353" t="s">
        <v>10</v>
      </c>
      <c r="E3353" t="s">
        <v>16</v>
      </c>
      <c r="F3353" t="s">
        <v>12</v>
      </c>
      <c r="G3353" t="s">
        <v>13</v>
      </c>
      <c r="H3353" t="s">
        <v>13</v>
      </c>
      <c r="I3353">
        <v>36</v>
      </c>
      <c r="J3353">
        <f>(moras__2[[#This Row],[EDAD]]-AVERAGE(I:I))/ _xlfn.STDEV.P(I:I)</f>
        <v>-0.41688387918063341</v>
      </c>
      <c r="K3353" t="str">
        <f>IF(ABS(moras__2[[#This Row],[Z-Score de edad]])&gt;1.96, "Atípico","Normal")</f>
        <v>Normal</v>
      </c>
      <c r="L3353">
        <f>(moras__2[[#This Row],[SALARIO]]-AVERAGE(C:C)) / _xlfn.STDEV.P(C:C)</f>
        <v>-0.53067631946652105</v>
      </c>
      <c r="M3353" t="str">
        <f>IF(ABS(moras__2[[#This Row],[Z-Score de salario]])&gt;1.96, "Atípico", "Normal")</f>
        <v>Normal</v>
      </c>
      <c r="N3353" s="5">
        <f t="shared" si="156"/>
        <v>227197.58</v>
      </c>
      <c r="O3353" s="5">
        <f t="shared" si="157"/>
        <v>36</v>
      </c>
      <c r="P3353" s="5" t="str">
        <f t="shared" si="158"/>
        <v>ASALARIADO</v>
      </c>
      <c r="Q3353" s="5" t="e">
        <f ca="1">IF($H3353="SI", $O3353, _xludf.NA())</f>
        <v>#NAME?</v>
      </c>
      <c r="R3353" s="5">
        <f>IF($H3353="NO",$O3353, _xludf.NA())</f>
        <v>36</v>
      </c>
      <c r="S3353" s="5" t="e">
        <f ca="1">IF($H3353="SI",$N3353, _xludf.NA())</f>
        <v>#NAME?</v>
      </c>
      <c r="T3353" s="5">
        <f>IF($H3353="NO",$N3353, _xludf.NA())</f>
        <v>227197.58</v>
      </c>
    </row>
    <row r="3354" spans="1:20" x14ac:dyDescent="0.3">
      <c r="A3354">
        <v>3353</v>
      </c>
      <c r="B3354" t="s">
        <v>15</v>
      </c>
      <c r="C3354">
        <v>346384</v>
      </c>
      <c r="D3354" t="s">
        <v>10</v>
      </c>
      <c r="E3354" t="s">
        <v>11</v>
      </c>
      <c r="F3354" t="s">
        <v>12</v>
      </c>
      <c r="G3354" t="s">
        <v>13</v>
      </c>
      <c r="H3354" t="s">
        <v>13</v>
      </c>
      <c r="I3354">
        <v>43</v>
      </c>
      <c r="J3354">
        <f>(moras__2[[#This Row],[EDAD]]-AVERAGE(I:I))/ _xlfn.STDEV.P(I:I)</f>
        <v>7.7192871170365177E-2</v>
      </c>
      <c r="K3354" t="str">
        <f>IF(ABS(moras__2[[#This Row],[Z-Score de edad]])&gt;1.96, "Atípico","Normal")</f>
        <v>Normal</v>
      </c>
      <c r="L3354">
        <f>(moras__2[[#This Row],[SALARIO]]-AVERAGE(C:C)) / _xlfn.STDEV.P(C:C)</f>
        <v>-0.38369975698025882</v>
      </c>
      <c r="M3354" t="str">
        <f>IF(ABS(moras__2[[#This Row],[Z-Score de salario]])&gt;1.96, "Atípico", "Normal")</f>
        <v>Normal</v>
      </c>
      <c r="N3354" s="5">
        <f t="shared" si="156"/>
        <v>346384</v>
      </c>
      <c r="O3354" s="5">
        <f t="shared" si="157"/>
        <v>43</v>
      </c>
      <c r="P3354" s="5" t="str">
        <f t="shared" si="158"/>
        <v>ASALARIADO</v>
      </c>
      <c r="Q3354" s="5" t="e">
        <f ca="1">IF($H3354="SI", $O3354, _xludf.NA())</f>
        <v>#NAME?</v>
      </c>
      <c r="R3354" s="5">
        <f>IF($H3354="NO",$O3354, _xludf.NA())</f>
        <v>43</v>
      </c>
      <c r="S3354" s="5" t="e">
        <f ca="1">IF($H3354="SI",$N3354, _xludf.NA())</f>
        <v>#NAME?</v>
      </c>
      <c r="T3354" s="5">
        <f>IF($H3354="NO",$N3354, _xludf.NA())</f>
        <v>346384</v>
      </c>
    </row>
    <row r="3355" spans="1:20" x14ac:dyDescent="0.3">
      <c r="A3355">
        <v>3354</v>
      </c>
      <c r="B3355" t="s">
        <v>9</v>
      </c>
      <c r="C3355">
        <v>821327.28</v>
      </c>
      <c r="D3355" t="s">
        <v>10</v>
      </c>
      <c r="E3355" t="s">
        <v>16</v>
      </c>
      <c r="F3355" t="s">
        <v>12</v>
      </c>
      <c r="G3355" t="s">
        <v>13</v>
      </c>
      <c r="H3355" t="s">
        <v>13</v>
      </c>
      <c r="I3355">
        <v>60</v>
      </c>
      <c r="J3355">
        <f>(moras__2[[#This Row],[EDAD]]-AVERAGE(I:I))/ _xlfn.STDEV.P(I:I)</f>
        <v>1.2770935505942189</v>
      </c>
      <c r="K3355" t="str">
        <f>IF(ABS(moras__2[[#This Row],[Z-Score de edad]])&gt;1.96, "Atípico","Normal")</f>
        <v>Normal</v>
      </c>
      <c r="L3355">
        <f>(moras__2[[#This Row],[SALARIO]]-AVERAGE(C:C)) / _xlfn.STDEV.P(C:C)</f>
        <v>0.20198383575077813</v>
      </c>
      <c r="M3355" t="str">
        <f>IF(ABS(moras__2[[#This Row],[Z-Score de salario]])&gt;1.96, "Atípico", "Normal")</f>
        <v>Normal</v>
      </c>
      <c r="N3355" s="5">
        <f t="shared" si="156"/>
        <v>821327.28</v>
      </c>
      <c r="O3355" s="5">
        <f t="shared" si="157"/>
        <v>60</v>
      </c>
      <c r="P3355" s="5" t="str">
        <f t="shared" si="158"/>
        <v>ASALARIADO</v>
      </c>
      <c r="Q3355" s="5" t="e">
        <f ca="1">IF($H3355="SI", $O3355, _xludf.NA())</f>
        <v>#NAME?</v>
      </c>
      <c r="R3355" s="5">
        <f>IF($H3355="NO",$O3355, _xludf.NA())</f>
        <v>60</v>
      </c>
      <c r="S3355" s="5" t="e">
        <f ca="1">IF($H3355="SI",$N3355, _xludf.NA())</f>
        <v>#NAME?</v>
      </c>
      <c r="T3355" s="5">
        <f>IF($H3355="NO",$N3355, _xludf.NA())</f>
        <v>821327.28</v>
      </c>
    </row>
    <row r="3356" spans="1:20" x14ac:dyDescent="0.3">
      <c r="A3356">
        <v>3355</v>
      </c>
      <c r="B3356" t="s">
        <v>9</v>
      </c>
      <c r="C3356">
        <v>350000</v>
      </c>
      <c r="D3356" t="s">
        <v>10</v>
      </c>
      <c r="E3356" t="s">
        <v>16</v>
      </c>
      <c r="F3356" t="s">
        <v>12</v>
      </c>
      <c r="G3356" t="s">
        <v>13</v>
      </c>
      <c r="H3356" t="s">
        <v>13</v>
      </c>
      <c r="I3356">
        <v>36</v>
      </c>
      <c r="J3356">
        <f>(moras__2[[#This Row],[EDAD]]-AVERAGE(I:I))/ _xlfn.STDEV.P(I:I)</f>
        <v>-0.41688387918063341</v>
      </c>
      <c r="K3356" t="str">
        <f>IF(ABS(moras__2[[#This Row],[Z-Score de edad]])&gt;1.96, "Atípico","Normal")</f>
        <v>Normal</v>
      </c>
      <c r="L3356">
        <f>(moras__2[[#This Row],[SALARIO]]-AVERAGE(C:C)) / _xlfn.STDEV.P(C:C)</f>
        <v>-0.37924063110039496</v>
      </c>
      <c r="M3356" t="str">
        <f>IF(ABS(moras__2[[#This Row],[Z-Score de salario]])&gt;1.96, "Atípico", "Normal")</f>
        <v>Normal</v>
      </c>
      <c r="N3356" s="5">
        <f t="shared" si="156"/>
        <v>350000</v>
      </c>
      <c r="O3356" s="5">
        <f t="shared" si="157"/>
        <v>36</v>
      </c>
      <c r="P3356" s="5" t="str">
        <f t="shared" si="158"/>
        <v>ASALARIADO</v>
      </c>
      <c r="Q3356" s="5" t="e">
        <f ca="1">IF($H3356="SI", $O3356, _xludf.NA())</f>
        <v>#NAME?</v>
      </c>
      <c r="R3356" s="5">
        <f>IF($H3356="NO",$O3356, _xludf.NA())</f>
        <v>36</v>
      </c>
      <c r="S3356" s="5" t="e">
        <f ca="1">IF($H3356="SI",$N3356, _xludf.NA())</f>
        <v>#NAME?</v>
      </c>
      <c r="T3356" s="5">
        <f>IF($H3356="NO",$N3356, _xludf.NA())</f>
        <v>350000</v>
      </c>
    </row>
    <row r="3357" spans="1:20" x14ac:dyDescent="0.3">
      <c r="A3357">
        <v>3356</v>
      </c>
      <c r="B3357" t="s">
        <v>9</v>
      </c>
      <c r="C3357">
        <v>351536.79</v>
      </c>
      <c r="D3357" t="s">
        <v>10</v>
      </c>
      <c r="E3357" t="s">
        <v>16</v>
      </c>
      <c r="F3357" t="s">
        <v>12</v>
      </c>
      <c r="G3357" t="s">
        <v>13</v>
      </c>
      <c r="H3357" t="s">
        <v>13</v>
      </c>
      <c r="I3357">
        <v>46</v>
      </c>
      <c r="J3357">
        <f>(moras__2[[#This Row],[EDAD]]-AVERAGE(I:I))/ _xlfn.STDEV.P(I:I)</f>
        <v>0.28894004989222172</v>
      </c>
      <c r="K3357" t="str">
        <f>IF(ABS(moras__2[[#This Row],[Z-Score de edad]])&gt;1.96, "Atípico","Normal")</f>
        <v>Normal</v>
      </c>
      <c r="L3357">
        <f>(moras__2[[#This Row],[SALARIO]]-AVERAGE(C:C)) / _xlfn.STDEV.P(C:C)</f>
        <v>-0.37734551493310625</v>
      </c>
      <c r="M3357" t="str">
        <f>IF(ABS(moras__2[[#This Row],[Z-Score de salario]])&gt;1.96, "Atípico", "Normal")</f>
        <v>Normal</v>
      </c>
      <c r="N3357" s="5">
        <f t="shared" si="156"/>
        <v>351536.79</v>
      </c>
      <c r="O3357" s="5">
        <f t="shared" si="157"/>
        <v>46</v>
      </c>
      <c r="P3357" s="5" t="str">
        <f t="shared" si="158"/>
        <v>ASALARIADO</v>
      </c>
      <c r="Q3357" s="5" t="e">
        <f ca="1">IF($H3357="SI", $O3357, _xludf.NA())</f>
        <v>#NAME?</v>
      </c>
      <c r="R3357" s="5">
        <f>IF($H3357="NO",$O3357, _xludf.NA())</f>
        <v>46</v>
      </c>
      <c r="S3357" s="5" t="e">
        <f ca="1">IF($H3357="SI",$N3357, _xludf.NA())</f>
        <v>#NAME?</v>
      </c>
      <c r="T3357" s="5">
        <f>IF($H3357="NO",$N3357, _xludf.NA())</f>
        <v>351536.79</v>
      </c>
    </row>
    <row r="3358" spans="1:20" x14ac:dyDescent="0.3">
      <c r="A3358">
        <v>3357</v>
      </c>
      <c r="B3358" t="s">
        <v>15</v>
      </c>
      <c r="C3358">
        <v>258542.5</v>
      </c>
      <c r="D3358" t="s">
        <v>10</v>
      </c>
      <c r="E3358" t="s">
        <v>16</v>
      </c>
      <c r="F3358" t="s">
        <v>12</v>
      </c>
      <c r="G3358" t="s">
        <v>13</v>
      </c>
      <c r="H3358" t="s">
        <v>13</v>
      </c>
      <c r="I3358">
        <v>53</v>
      </c>
      <c r="J3358">
        <f>(moras__2[[#This Row],[EDAD]]-AVERAGE(I:I))/ _xlfn.STDEV.P(I:I)</f>
        <v>0.78301680024322029</v>
      </c>
      <c r="K3358" t="str">
        <f>IF(ABS(moras__2[[#This Row],[Z-Score de edad]])&gt;1.96, "Atípico","Normal")</f>
        <v>Normal</v>
      </c>
      <c r="L3358">
        <f>(moras__2[[#This Row],[SALARIO]]-AVERAGE(C:C)) / _xlfn.STDEV.P(C:C)</f>
        <v>-0.49202285044709004</v>
      </c>
      <c r="M3358" t="str">
        <f>IF(ABS(moras__2[[#This Row],[Z-Score de salario]])&gt;1.96, "Atípico", "Normal")</f>
        <v>Normal</v>
      </c>
      <c r="N3358" s="5">
        <f t="shared" si="156"/>
        <v>258542.5</v>
      </c>
      <c r="O3358" s="5">
        <f t="shared" si="157"/>
        <v>53</v>
      </c>
      <c r="P3358" s="5" t="str">
        <f t="shared" si="158"/>
        <v>ASALARIADO</v>
      </c>
      <c r="Q3358" s="5" t="e">
        <f ca="1">IF($H3358="SI", $O3358, _xludf.NA())</f>
        <v>#NAME?</v>
      </c>
      <c r="R3358" s="5">
        <f>IF($H3358="NO",$O3358, _xludf.NA())</f>
        <v>53</v>
      </c>
      <c r="S3358" s="5" t="e">
        <f ca="1">IF($H3358="SI",$N3358, _xludf.NA())</f>
        <v>#NAME?</v>
      </c>
      <c r="T3358" s="5">
        <f>IF($H3358="NO",$N3358, _xludf.NA())</f>
        <v>258542.5</v>
      </c>
    </row>
    <row r="3359" spans="1:20" x14ac:dyDescent="0.3">
      <c r="A3359">
        <v>3358</v>
      </c>
      <c r="B3359" t="s">
        <v>15</v>
      </c>
      <c r="C3359">
        <v>297045</v>
      </c>
      <c r="D3359" t="s">
        <v>17</v>
      </c>
      <c r="E3359" t="s">
        <v>16</v>
      </c>
      <c r="F3359" t="s">
        <v>12</v>
      </c>
      <c r="G3359" t="s">
        <v>12</v>
      </c>
      <c r="H3359" t="s">
        <v>13</v>
      </c>
      <c r="I3359">
        <v>40</v>
      </c>
      <c r="J3359">
        <f>(moras__2[[#This Row],[EDAD]]-AVERAGE(I:I))/ _xlfn.STDEV.P(I:I)</f>
        <v>-0.13455430755149136</v>
      </c>
      <c r="K3359" t="str">
        <f>IF(ABS(moras__2[[#This Row],[Z-Score de edad]])&gt;1.96, "Atípico","Normal")</f>
        <v>Normal</v>
      </c>
      <c r="L3359">
        <f>(moras__2[[#This Row],[SALARIO]]-AVERAGE(C:C)) / _xlfn.STDEV.P(C:C)</f>
        <v>-0.44454290183274864</v>
      </c>
      <c r="M3359" t="str">
        <f>IF(ABS(moras__2[[#This Row],[Z-Score de salario]])&gt;1.96, "Atípico", "Normal")</f>
        <v>Normal</v>
      </c>
      <c r="N3359" s="5">
        <f t="shared" si="156"/>
        <v>297045</v>
      </c>
      <c r="O3359" s="5">
        <f t="shared" si="157"/>
        <v>40</v>
      </c>
      <c r="P3359" s="5" t="str">
        <f t="shared" si="158"/>
        <v>ASEGURADO VOLUNTARIO</v>
      </c>
      <c r="Q3359" s="5" t="e">
        <f ca="1">IF($H3359="SI", $O3359, _xludf.NA())</f>
        <v>#NAME?</v>
      </c>
      <c r="R3359" s="5">
        <f>IF($H3359="NO",$O3359, _xludf.NA())</f>
        <v>40</v>
      </c>
      <c r="S3359" s="5" t="e">
        <f ca="1">IF($H3359="SI",$N3359, _xludf.NA())</f>
        <v>#NAME?</v>
      </c>
      <c r="T3359" s="5">
        <f>IF($H3359="NO",$N3359, _xludf.NA())</f>
        <v>297045</v>
      </c>
    </row>
    <row r="3360" spans="1:20" x14ac:dyDescent="0.3">
      <c r="A3360">
        <v>3359</v>
      </c>
      <c r="B3360" t="s">
        <v>15</v>
      </c>
      <c r="C3360">
        <v>289729</v>
      </c>
      <c r="D3360" t="s">
        <v>10</v>
      </c>
      <c r="E3360" t="s">
        <v>11</v>
      </c>
      <c r="F3360" t="s">
        <v>12</v>
      </c>
      <c r="G3360" t="s">
        <v>13</v>
      </c>
      <c r="H3360" t="s">
        <v>12</v>
      </c>
      <c r="I3360">
        <v>41</v>
      </c>
      <c r="J3360">
        <f>(moras__2[[#This Row],[EDAD]]-AVERAGE(I:I))/ _xlfn.STDEV.P(I:I)</f>
        <v>-6.397191464420586E-2</v>
      </c>
      <c r="K3360" t="str">
        <f>IF(ABS(moras__2[[#This Row],[Z-Score de edad]])&gt;1.96, "Atípico","Normal")</f>
        <v>Normal</v>
      </c>
      <c r="L3360">
        <f>(moras__2[[#This Row],[SALARIO]]-AVERAGE(C:C)) / _xlfn.STDEV.P(C:C)</f>
        <v>-0.45356473948127851</v>
      </c>
      <c r="M3360" t="str">
        <f>IF(ABS(moras__2[[#This Row],[Z-Score de salario]])&gt;1.96, "Atípico", "Normal")</f>
        <v>Normal</v>
      </c>
      <c r="N3360" s="5">
        <f t="shared" si="156"/>
        <v>289729</v>
      </c>
      <c r="O3360" s="5">
        <f t="shared" si="157"/>
        <v>41</v>
      </c>
      <c r="P3360" s="5" t="str">
        <f t="shared" si="158"/>
        <v>ASALARIADO</v>
      </c>
      <c r="Q3360" s="5">
        <f>IF($H3360="SI", $O3360, _xludf.NA())</f>
        <v>41</v>
      </c>
      <c r="R3360" s="5" t="e">
        <f ca="1">IF($H3360="NO",$O3360, _xludf.NA())</f>
        <v>#NAME?</v>
      </c>
      <c r="S3360" s="5">
        <f>IF($H3360="SI",$N3360, _xludf.NA())</f>
        <v>289729</v>
      </c>
      <c r="T3360" s="5" t="e">
        <f ca="1">IF($H3360="NO",$N3360, _xludf.NA())</f>
        <v>#NAME?</v>
      </c>
    </row>
    <row r="3361" spans="1:20" x14ac:dyDescent="0.3">
      <c r="A3361">
        <v>3360</v>
      </c>
      <c r="B3361" t="s">
        <v>15</v>
      </c>
      <c r="C3361">
        <v>550000</v>
      </c>
      <c r="D3361" t="s">
        <v>10</v>
      </c>
      <c r="E3361" t="s">
        <v>16</v>
      </c>
      <c r="F3361" t="s">
        <v>12</v>
      </c>
      <c r="G3361" t="s">
        <v>13</v>
      </c>
      <c r="H3361" t="s">
        <v>13</v>
      </c>
      <c r="I3361">
        <v>22</v>
      </c>
      <c r="J3361">
        <f>(moras__2[[#This Row],[EDAD]]-AVERAGE(I:I))/ _xlfn.STDEV.P(I:I)</f>
        <v>-1.4050373798826306</v>
      </c>
      <c r="K3361" t="str">
        <f>IF(ABS(moras__2[[#This Row],[Z-Score de edad]])&gt;1.96, "Atípico","Normal")</f>
        <v>Normal</v>
      </c>
      <c r="L3361">
        <f>(moras__2[[#This Row],[SALARIO]]-AVERAGE(C:C)) / _xlfn.STDEV.P(C:C)</f>
        <v>-0.13260756252385381</v>
      </c>
      <c r="M3361" t="str">
        <f>IF(ABS(moras__2[[#This Row],[Z-Score de salario]])&gt;1.96, "Atípico", "Normal")</f>
        <v>Normal</v>
      </c>
      <c r="N3361" s="5">
        <f t="shared" si="156"/>
        <v>550000</v>
      </c>
      <c r="O3361" s="5">
        <f t="shared" si="157"/>
        <v>22</v>
      </c>
      <c r="P3361" s="5" t="str">
        <f t="shared" si="158"/>
        <v>ASALARIADO</v>
      </c>
      <c r="Q3361" s="5" t="e">
        <f ca="1">IF($H3361="SI", $O3361, _xludf.NA())</f>
        <v>#NAME?</v>
      </c>
      <c r="R3361" s="5">
        <f>IF($H3361="NO",$O3361, _xludf.NA())</f>
        <v>22</v>
      </c>
      <c r="S3361" s="5" t="e">
        <f ca="1">IF($H3361="SI",$N3361, _xludf.NA())</f>
        <v>#NAME?</v>
      </c>
      <c r="T3361" s="5">
        <f>IF($H3361="NO",$N3361, _xludf.NA())</f>
        <v>550000</v>
      </c>
    </row>
    <row r="3362" spans="1:20" x14ac:dyDescent="0.3">
      <c r="A3362">
        <v>3361</v>
      </c>
      <c r="B3362" t="s">
        <v>15</v>
      </c>
      <c r="C3362">
        <v>1418498.89</v>
      </c>
      <c r="D3362" t="s">
        <v>10</v>
      </c>
      <c r="E3362" t="s">
        <v>16</v>
      </c>
      <c r="F3362" t="s">
        <v>12</v>
      </c>
      <c r="G3362" t="s">
        <v>13</v>
      </c>
      <c r="H3362" t="s">
        <v>13</v>
      </c>
      <c r="I3362">
        <v>48</v>
      </c>
      <c r="J3362">
        <f>(moras__2[[#This Row],[EDAD]]-AVERAGE(I:I))/ _xlfn.STDEV.P(I:I)</f>
        <v>0.43010483570679275</v>
      </c>
      <c r="K3362" t="str">
        <f>IF(ABS(moras__2[[#This Row],[Z-Score de edad]])&gt;1.96, "Atípico","Normal")</f>
        <v>Normal</v>
      </c>
      <c r="L3362">
        <f>(moras__2[[#This Row],[SALARIO]]-AVERAGE(C:C)) / _xlfn.STDEV.P(C:C)</f>
        <v>0.93839516895624542</v>
      </c>
      <c r="M3362" t="str">
        <f>IF(ABS(moras__2[[#This Row],[Z-Score de salario]])&gt;1.96, "Atípico", "Normal")</f>
        <v>Normal</v>
      </c>
      <c r="N3362" s="5">
        <f t="shared" si="156"/>
        <v>1418498.89</v>
      </c>
      <c r="O3362" s="5">
        <f t="shared" si="157"/>
        <v>48</v>
      </c>
      <c r="P3362" s="5" t="str">
        <f t="shared" si="158"/>
        <v>ASALARIADO</v>
      </c>
      <c r="Q3362" s="5" t="e">
        <f ca="1">IF($H3362="SI", $O3362, _xludf.NA())</f>
        <v>#NAME?</v>
      </c>
      <c r="R3362" s="5">
        <f>IF($H3362="NO",$O3362, _xludf.NA())</f>
        <v>48</v>
      </c>
      <c r="S3362" s="5" t="e">
        <f ca="1">IF($H3362="SI",$N3362, _xludf.NA())</f>
        <v>#NAME?</v>
      </c>
      <c r="T3362" s="5">
        <f>IF($H3362="NO",$N3362, _xludf.NA())</f>
        <v>1418498.89</v>
      </c>
    </row>
    <row r="3363" spans="1:20" x14ac:dyDescent="0.3">
      <c r="A3363">
        <v>3362</v>
      </c>
      <c r="B3363" t="s">
        <v>9</v>
      </c>
      <c r="C3363">
        <v>2409620.6</v>
      </c>
      <c r="D3363" t="s">
        <v>10</v>
      </c>
      <c r="E3363" t="s">
        <v>11</v>
      </c>
      <c r="F3363" t="s">
        <v>12</v>
      </c>
      <c r="G3363" t="s">
        <v>13</v>
      </c>
      <c r="H3363" t="s">
        <v>13</v>
      </c>
      <c r="I3363">
        <v>52</v>
      </c>
      <c r="J3363">
        <f>(moras__2[[#This Row],[EDAD]]-AVERAGE(I:I))/ _xlfn.STDEV.P(I:I)</f>
        <v>0.71243440733593477</v>
      </c>
      <c r="K3363" t="str">
        <f>IF(ABS(moras__2[[#This Row],[Z-Score de edad]])&gt;1.96, "Atípico","Normal")</f>
        <v>Normal</v>
      </c>
      <c r="L3363">
        <f>(moras__2[[#This Row],[SALARIO]]-AVERAGE(C:C)) / _xlfn.STDEV.P(C:C)</f>
        <v>2.1606121123068895</v>
      </c>
      <c r="M3363" t="str">
        <f>IF(ABS(moras__2[[#This Row],[Z-Score de salario]])&gt;1.96, "Atípico", "Normal")</f>
        <v>Atípico</v>
      </c>
      <c r="N3363" s="5">
        <f t="shared" si="156"/>
        <v>2409620.6</v>
      </c>
      <c r="O3363" s="5">
        <f t="shared" si="157"/>
        <v>52</v>
      </c>
      <c r="P3363" s="5" t="str">
        <f t="shared" si="158"/>
        <v>ASALARIADO</v>
      </c>
      <c r="Q3363" s="5" t="e">
        <f ca="1">IF($H3363="SI", $O3363, _xludf.NA())</f>
        <v>#NAME?</v>
      </c>
      <c r="R3363" s="5">
        <f>IF($H3363="NO",$O3363, _xludf.NA())</f>
        <v>52</v>
      </c>
      <c r="S3363" s="5" t="e">
        <f ca="1">IF($H3363="SI",$N3363, _xludf.NA())</f>
        <v>#NAME?</v>
      </c>
      <c r="T3363" s="5">
        <f>IF($H3363="NO",$N3363, _xludf.NA())</f>
        <v>2409620.6</v>
      </c>
    </row>
    <row r="3364" spans="1:20" x14ac:dyDescent="0.3">
      <c r="A3364">
        <v>3363</v>
      </c>
      <c r="B3364" t="s">
        <v>15</v>
      </c>
      <c r="C3364">
        <v>225000</v>
      </c>
      <c r="D3364" t="s">
        <v>10</v>
      </c>
      <c r="E3364" t="s">
        <v>16</v>
      </c>
      <c r="F3364" t="s">
        <v>12</v>
      </c>
      <c r="G3364" t="s">
        <v>13</v>
      </c>
      <c r="H3364" t="s">
        <v>13</v>
      </c>
      <c r="I3364">
        <v>36</v>
      </c>
      <c r="J3364">
        <f>(moras__2[[#This Row],[EDAD]]-AVERAGE(I:I))/ _xlfn.STDEV.P(I:I)</f>
        <v>-0.41688387918063341</v>
      </c>
      <c r="K3364" t="str">
        <f>IF(ABS(moras__2[[#This Row],[Z-Score de edad]])&gt;1.96, "Atípico","Normal")</f>
        <v>Normal</v>
      </c>
      <c r="L3364">
        <f>(moras__2[[#This Row],[SALARIO]]-AVERAGE(C:C)) / _xlfn.STDEV.P(C:C)</f>
        <v>-0.5333862989607332</v>
      </c>
      <c r="M3364" t="str">
        <f>IF(ABS(moras__2[[#This Row],[Z-Score de salario]])&gt;1.96, "Atípico", "Normal")</f>
        <v>Normal</v>
      </c>
      <c r="N3364" s="5">
        <f t="shared" si="156"/>
        <v>225000</v>
      </c>
      <c r="O3364" s="5">
        <f t="shared" si="157"/>
        <v>36</v>
      </c>
      <c r="P3364" s="5" t="str">
        <f t="shared" si="158"/>
        <v>ASALARIADO</v>
      </c>
      <c r="Q3364" s="5" t="e">
        <f ca="1">IF($H3364="SI", $O3364, _xludf.NA())</f>
        <v>#NAME?</v>
      </c>
      <c r="R3364" s="5">
        <f>IF($H3364="NO",$O3364, _xludf.NA())</f>
        <v>36</v>
      </c>
      <c r="S3364" s="5" t="e">
        <f ca="1">IF($H3364="SI",$N3364, _xludf.NA())</f>
        <v>#NAME?</v>
      </c>
      <c r="T3364" s="5">
        <f>IF($H3364="NO",$N3364, _xludf.NA())</f>
        <v>225000</v>
      </c>
    </row>
    <row r="3365" spans="1:20" x14ac:dyDescent="0.3">
      <c r="A3365">
        <v>3364</v>
      </c>
      <c r="B3365" t="s">
        <v>15</v>
      </c>
      <c r="C3365">
        <v>578167.4</v>
      </c>
      <c r="D3365" t="s">
        <v>10</v>
      </c>
      <c r="E3365" t="s">
        <v>11</v>
      </c>
      <c r="F3365" t="s">
        <v>12</v>
      </c>
      <c r="G3365" t="s">
        <v>13</v>
      </c>
      <c r="H3365" t="s">
        <v>13</v>
      </c>
      <c r="I3365">
        <v>40</v>
      </c>
      <c r="J3365">
        <f>(moras__2[[#This Row],[EDAD]]-AVERAGE(I:I))/ _xlfn.STDEV.P(I:I)</f>
        <v>-0.13455430755149136</v>
      </c>
      <c r="K3365" t="str">
        <f>IF(ABS(moras__2[[#This Row],[Z-Score de edad]])&gt;1.96, "Atípico","Normal")</f>
        <v>Normal</v>
      </c>
      <c r="L3365">
        <f>(moras__2[[#This Row],[SALARIO]]-AVERAGE(C:C)) / _xlfn.STDEV.P(C:C)</f>
        <v>-9.7872501044739449E-2</v>
      </c>
      <c r="M3365" t="str">
        <f>IF(ABS(moras__2[[#This Row],[Z-Score de salario]])&gt;1.96, "Atípico", "Normal")</f>
        <v>Normal</v>
      </c>
      <c r="N3365" s="5">
        <f t="shared" si="156"/>
        <v>578167.4</v>
      </c>
      <c r="O3365" s="5">
        <f t="shared" si="157"/>
        <v>40</v>
      </c>
      <c r="P3365" s="5" t="str">
        <f t="shared" si="158"/>
        <v>ASALARIADO</v>
      </c>
      <c r="Q3365" s="5" t="e">
        <f ca="1">IF($H3365="SI", $O3365, _xludf.NA())</f>
        <v>#NAME?</v>
      </c>
      <c r="R3365" s="5">
        <f>IF($H3365="NO",$O3365, _xludf.NA())</f>
        <v>40</v>
      </c>
      <c r="S3365" s="5" t="e">
        <f ca="1">IF($H3365="SI",$N3365, _xludf.NA())</f>
        <v>#NAME?</v>
      </c>
      <c r="T3365" s="5">
        <f>IF($H3365="NO",$N3365, _xludf.NA())</f>
        <v>578167.4</v>
      </c>
    </row>
    <row r="3366" spans="1:20" x14ac:dyDescent="0.3">
      <c r="A3366">
        <v>3365</v>
      </c>
      <c r="B3366" t="s">
        <v>15</v>
      </c>
      <c r="C3366">
        <v>282305</v>
      </c>
      <c r="D3366" t="s">
        <v>17</v>
      </c>
      <c r="E3366" t="s">
        <v>16</v>
      </c>
      <c r="F3366" t="s">
        <v>13</v>
      </c>
      <c r="G3366" t="s">
        <v>13</v>
      </c>
      <c r="H3366" t="s">
        <v>13</v>
      </c>
      <c r="I3366">
        <v>65</v>
      </c>
      <c r="J3366">
        <f>(moras__2[[#This Row],[EDAD]]-AVERAGE(I:I))/ _xlfn.STDEV.P(I:I)</f>
        <v>1.6300055151306465</v>
      </c>
      <c r="K3366" t="str">
        <f>IF(ABS(moras__2[[#This Row],[Z-Score de edad]])&gt;1.96, "Atípico","Normal")</f>
        <v>Normal</v>
      </c>
      <c r="L3366">
        <f>(moras__2[[#This Row],[SALARIO]]-AVERAGE(C:C)) / _xlfn.STDEV.P(C:C)</f>
        <v>-0.4627197589868397</v>
      </c>
      <c r="M3366" t="str">
        <f>IF(ABS(moras__2[[#This Row],[Z-Score de salario]])&gt;1.96, "Atípico", "Normal")</f>
        <v>Normal</v>
      </c>
      <c r="N3366" s="5">
        <f t="shared" si="156"/>
        <v>282305</v>
      </c>
      <c r="O3366" s="5">
        <f t="shared" si="157"/>
        <v>65</v>
      </c>
      <c r="P3366" s="5" t="str">
        <f t="shared" si="158"/>
        <v>ASEGURADO VOLUNTARIO</v>
      </c>
      <c r="Q3366" s="5" t="e">
        <f ca="1">IF($H3366="SI", $O3366, _xludf.NA())</f>
        <v>#NAME?</v>
      </c>
      <c r="R3366" s="5">
        <f>IF($H3366="NO",$O3366, _xludf.NA())</f>
        <v>65</v>
      </c>
      <c r="S3366" s="5" t="e">
        <f ca="1">IF($H3366="SI",$N3366, _xludf.NA())</f>
        <v>#NAME?</v>
      </c>
      <c r="T3366" s="5">
        <f>IF($H3366="NO",$N3366, _xludf.NA())</f>
        <v>282305</v>
      </c>
    </row>
    <row r="3367" spans="1:20" x14ac:dyDescent="0.3">
      <c r="A3367">
        <v>3366</v>
      </c>
      <c r="B3367" t="s">
        <v>15</v>
      </c>
      <c r="C3367">
        <v>585519.47</v>
      </c>
      <c r="D3367" t="s">
        <v>10</v>
      </c>
      <c r="E3367" t="s">
        <v>11</v>
      </c>
      <c r="F3367" t="s">
        <v>12</v>
      </c>
      <c r="G3367" t="s">
        <v>13</v>
      </c>
      <c r="H3367" t="s">
        <v>13</v>
      </c>
      <c r="I3367">
        <v>54</v>
      </c>
      <c r="J3367">
        <f>(moras__2[[#This Row],[EDAD]]-AVERAGE(I:I))/ _xlfn.STDEV.P(I:I)</f>
        <v>0.85359919315050581</v>
      </c>
      <c r="K3367" t="str">
        <f>IF(ABS(moras__2[[#This Row],[Z-Score de edad]])&gt;1.96, "Atípico","Normal")</f>
        <v>Normal</v>
      </c>
      <c r="L3367">
        <f>(moras__2[[#This Row],[SALARIO]]-AVERAGE(C:C)) / _xlfn.STDEV.P(C:C)</f>
        <v>-8.8806183122291854E-2</v>
      </c>
      <c r="M3367" t="str">
        <f>IF(ABS(moras__2[[#This Row],[Z-Score de salario]])&gt;1.96, "Atípico", "Normal")</f>
        <v>Normal</v>
      </c>
      <c r="N3367" s="5">
        <f t="shared" si="156"/>
        <v>585519.47</v>
      </c>
      <c r="O3367" s="5">
        <f t="shared" si="157"/>
        <v>54</v>
      </c>
      <c r="P3367" s="5" t="str">
        <f t="shared" si="158"/>
        <v>ASALARIADO</v>
      </c>
      <c r="Q3367" s="5" t="e">
        <f ca="1">IF($H3367="SI", $O3367, _xludf.NA())</f>
        <v>#NAME?</v>
      </c>
      <c r="R3367" s="5">
        <f>IF($H3367="NO",$O3367, _xludf.NA())</f>
        <v>54</v>
      </c>
      <c r="S3367" s="5" t="e">
        <f ca="1">IF($H3367="SI",$N3367, _xludf.NA())</f>
        <v>#NAME?</v>
      </c>
      <c r="T3367" s="5">
        <f>IF($H3367="NO",$N3367, _xludf.NA())</f>
        <v>585519.47</v>
      </c>
    </row>
    <row r="3368" spans="1:20" x14ac:dyDescent="0.3">
      <c r="A3368">
        <v>3367</v>
      </c>
      <c r="B3368" t="s">
        <v>9</v>
      </c>
      <c r="C3368">
        <v>477206.99</v>
      </c>
      <c r="D3368" t="s">
        <v>10</v>
      </c>
      <c r="E3368" t="s">
        <v>16</v>
      </c>
      <c r="F3368" t="s">
        <v>12</v>
      </c>
      <c r="G3368" t="s">
        <v>13</v>
      </c>
      <c r="H3368" t="s">
        <v>13</v>
      </c>
      <c r="I3368">
        <v>27</v>
      </c>
      <c r="J3368">
        <f>(moras__2[[#This Row],[EDAD]]-AVERAGE(I:I))/ _xlfn.STDEV.P(I:I)</f>
        <v>-1.052125415346203</v>
      </c>
      <c r="K3368" t="str">
        <f>IF(ABS(moras__2[[#This Row],[Z-Score de edad]])&gt;1.96, "Atípico","Normal")</f>
        <v>Normal</v>
      </c>
      <c r="L3368">
        <f>(moras__2[[#This Row],[SALARIO]]-AVERAGE(C:C)) / _xlfn.STDEV.P(C:C)</f>
        <v>-0.22237337965996806</v>
      </c>
      <c r="M3368" t="str">
        <f>IF(ABS(moras__2[[#This Row],[Z-Score de salario]])&gt;1.96, "Atípico", "Normal")</f>
        <v>Normal</v>
      </c>
      <c r="N3368" s="5">
        <f t="shared" si="156"/>
        <v>477206.99</v>
      </c>
      <c r="O3368" s="5">
        <f t="shared" si="157"/>
        <v>27</v>
      </c>
      <c r="P3368" s="5" t="str">
        <f t="shared" si="158"/>
        <v>ASALARIADO</v>
      </c>
      <c r="Q3368" s="5" t="e">
        <f ca="1">IF($H3368="SI", $O3368, _xludf.NA())</f>
        <v>#NAME?</v>
      </c>
      <c r="R3368" s="5">
        <f>IF($H3368="NO",$O3368, _xludf.NA())</f>
        <v>27</v>
      </c>
      <c r="S3368" s="5" t="e">
        <f ca="1">IF($H3368="SI",$N3368, _xludf.NA())</f>
        <v>#NAME?</v>
      </c>
      <c r="T3368" s="5">
        <f>IF($H3368="NO",$N3368, _xludf.NA())</f>
        <v>477206.99</v>
      </c>
    </row>
    <row r="3369" spans="1:20" x14ac:dyDescent="0.3">
      <c r="A3369">
        <v>3368</v>
      </c>
      <c r="B3369" t="s">
        <v>15</v>
      </c>
      <c r="C3369">
        <v>366740.15</v>
      </c>
      <c r="D3369" t="s">
        <v>10</v>
      </c>
      <c r="E3369" t="s">
        <v>16</v>
      </c>
      <c r="F3369" t="s">
        <v>12</v>
      </c>
      <c r="G3369" t="s">
        <v>13</v>
      </c>
      <c r="H3369" t="s">
        <v>13</v>
      </c>
      <c r="I3369">
        <v>37</v>
      </c>
      <c r="J3369">
        <f>(moras__2[[#This Row],[EDAD]]-AVERAGE(I:I))/ _xlfn.STDEV.P(I:I)</f>
        <v>-0.34630148627334789</v>
      </c>
      <c r="K3369" t="str">
        <f>IF(ABS(moras__2[[#This Row],[Z-Score de edad]])&gt;1.96, "Atípico","Normal")</f>
        <v>Normal</v>
      </c>
      <c r="L3369">
        <f>(moras__2[[#This Row],[SALARIO]]-AVERAGE(C:C)) / _xlfn.STDEV.P(C:C)</f>
        <v>-0.35859725828573702</v>
      </c>
      <c r="M3369" t="str">
        <f>IF(ABS(moras__2[[#This Row],[Z-Score de salario]])&gt;1.96, "Atípico", "Normal")</f>
        <v>Normal</v>
      </c>
      <c r="N3369" s="5">
        <f t="shared" si="156"/>
        <v>366740.15</v>
      </c>
      <c r="O3369" s="5">
        <f t="shared" si="157"/>
        <v>37</v>
      </c>
      <c r="P3369" s="5" t="str">
        <f t="shared" si="158"/>
        <v>ASALARIADO</v>
      </c>
      <c r="Q3369" s="5" t="e">
        <f ca="1">IF($H3369="SI", $O3369, _xludf.NA())</f>
        <v>#NAME?</v>
      </c>
      <c r="R3369" s="5">
        <f>IF($H3369="NO",$O3369, _xludf.NA())</f>
        <v>37</v>
      </c>
      <c r="S3369" s="5" t="e">
        <f ca="1">IF($H3369="SI",$N3369, _xludf.NA())</f>
        <v>#NAME?</v>
      </c>
      <c r="T3369" s="5">
        <f>IF($H3369="NO",$N3369, _xludf.NA())</f>
        <v>366740.15</v>
      </c>
    </row>
    <row r="3370" spans="1:20" x14ac:dyDescent="0.3">
      <c r="A3370">
        <v>3369</v>
      </c>
      <c r="B3370" t="s">
        <v>15</v>
      </c>
      <c r="C3370">
        <v>297045</v>
      </c>
      <c r="D3370" t="s">
        <v>17</v>
      </c>
      <c r="E3370" t="s">
        <v>16</v>
      </c>
      <c r="F3370" t="s">
        <v>12</v>
      </c>
      <c r="G3370" t="s">
        <v>13</v>
      </c>
      <c r="H3370" t="s">
        <v>13</v>
      </c>
      <c r="I3370">
        <v>29</v>
      </c>
      <c r="J3370">
        <f>(moras__2[[#This Row],[EDAD]]-AVERAGE(I:I))/ _xlfn.STDEV.P(I:I)</f>
        <v>-0.91096062953163204</v>
      </c>
      <c r="K3370" t="str">
        <f>IF(ABS(moras__2[[#This Row],[Z-Score de edad]])&gt;1.96, "Atípico","Normal")</f>
        <v>Normal</v>
      </c>
      <c r="L3370">
        <f>(moras__2[[#This Row],[SALARIO]]-AVERAGE(C:C)) / _xlfn.STDEV.P(C:C)</f>
        <v>-0.44454290183274864</v>
      </c>
      <c r="M3370" t="str">
        <f>IF(ABS(moras__2[[#This Row],[Z-Score de salario]])&gt;1.96, "Atípico", "Normal")</f>
        <v>Normal</v>
      </c>
      <c r="N3370" s="5">
        <f t="shared" si="156"/>
        <v>297045</v>
      </c>
      <c r="O3370" s="5">
        <f t="shared" si="157"/>
        <v>29</v>
      </c>
      <c r="P3370" s="5" t="str">
        <f t="shared" si="158"/>
        <v>ASEGURADO VOLUNTARIO</v>
      </c>
      <c r="Q3370" s="5" t="e">
        <f ca="1">IF($H3370="SI", $O3370, _xludf.NA())</f>
        <v>#NAME?</v>
      </c>
      <c r="R3370" s="5">
        <f>IF($H3370="NO",$O3370, _xludf.NA())</f>
        <v>29</v>
      </c>
      <c r="S3370" s="5" t="e">
        <f ca="1">IF($H3370="SI",$N3370, _xludf.NA())</f>
        <v>#NAME?</v>
      </c>
      <c r="T3370" s="5">
        <f>IF($H3370="NO",$N3370, _xludf.NA())</f>
        <v>297045</v>
      </c>
    </row>
    <row r="3371" spans="1:20" x14ac:dyDescent="0.3">
      <c r="A3371">
        <v>3370</v>
      </c>
      <c r="B3371" t="s">
        <v>15</v>
      </c>
      <c r="C3371">
        <v>375728</v>
      </c>
      <c r="D3371" t="s">
        <v>10</v>
      </c>
      <c r="E3371" t="s">
        <v>16</v>
      </c>
      <c r="F3371" t="s">
        <v>12</v>
      </c>
      <c r="G3371" t="s">
        <v>12</v>
      </c>
      <c r="H3371" t="s">
        <v>13</v>
      </c>
      <c r="I3371">
        <v>41</v>
      </c>
      <c r="J3371">
        <f>(moras__2[[#This Row],[EDAD]]-AVERAGE(I:I))/ _xlfn.STDEV.P(I:I)</f>
        <v>-6.397191464420586E-2</v>
      </c>
      <c r="K3371" t="str">
        <f>IF(ABS(moras__2[[#This Row],[Z-Score de edad]])&gt;1.96, "Atípico","Normal")</f>
        <v>Normal</v>
      </c>
      <c r="L3371">
        <f>(moras__2[[#This Row],[SALARIO]]-AVERAGE(C:C)) / _xlfn.STDEV.P(C:C)</f>
        <v>-0.34751375315870869</v>
      </c>
      <c r="M3371" t="str">
        <f>IF(ABS(moras__2[[#This Row],[Z-Score de salario]])&gt;1.96, "Atípico", "Normal")</f>
        <v>Normal</v>
      </c>
      <c r="N3371" s="5">
        <f t="shared" si="156"/>
        <v>375728</v>
      </c>
      <c r="O3371" s="5">
        <f t="shared" si="157"/>
        <v>41</v>
      </c>
      <c r="P3371" s="5" t="str">
        <f t="shared" si="158"/>
        <v>ASALARIADO</v>
      </c>
      <c r="Q3371" s="5" t="e">
        <f ca="1">IF($H3371="SI", $O3371, _xludf.NA())</f>
        <v>#NAME?</v>
      </c>
      <c r="R3371" s="5">
        <f>IF($H3371="NO",$O3371, _xludf.NA())</f>
        <v>41</v>
      </c>
      <c r="S3371" s="5" t="e">
        <f ca="1">IF($H3371="SI",$N3371, _xludf.NA())</f>
        <v>#NAME?</v>
      </c>
      <c r="T3371" s="5">
        <f>IF($H3371="NO",$N3371, _xludf.NA())</f>
        <v>375728</v>
      </c>
    </row>
    <row r="3372" spans="1:20" x14ac:dyDescent="0.3">
      <c r="A3372">
        <v>3371</v>
      </c>
      <c r="B3372" t="s">
        <v>9</v>
      </c>
      <c r="C3372">
        <v>541286.99</v>
      </c>
      <c r="D3372" t="s">
        <v>10</v>
      </c>
      <c r="E3372" t="s">
        <v>16</v>
      </c>
      <c r="F3372" t="s">
        <v>12</v>
      </c>
      <c r="G3372" t="s">
        <v>13</v>
      </c>
      <c r="H3372" t="s">
        <v>13</v>
      </c>
      <c r="I3372">
        <v>38</v>
      </c>
      <c r="J3372">
        <f>(moras__2[[#This Row],[EDAD]]-AVERAGE(I:I))/ _xlfn.STDEV.P(I:I)</f>
        <v>-0.27571909336606237</v>
      </c>
      <c r="K3372" t="str">
        <f>IF(ABS(moras__2[[#This Row],[Z-Score de edad]])&gt;1.96, "Atípico","Normal")</f>
        <v>Normal</v>
      </c>
      <c r="L3372">
        <f>(moras__2[[#This Row],[SALARIO]]-AVERAGE(C:C)) / _xlfn.STDEV.P(C:C)</f>
        <v>-0.14335214448804426</v>
      </c>
      <c r="M3372" t="str">
        <f>IF(ABS(moras__2[[#This Row],[Z-Score de salario]])&gt;1.96, "Atípico", "Normal")</f>
        <v>Normal</v>
      </c>
      <c r="N3372" s="5">
        <f t="shared" si="156"/>
        <v>541286.99</v>
      </c>
      <c r="O3372" s="5">
        <f t="shared" si="157"/>
        <v>38</v>
      </c>
      <c r="P3372" s="5" t="str">
        <f t="shared" si="158"/>
        <v>ASALARIADO</v>
      </c>
      <c r="Q3372" s="5" t="e">
        <f ca="1">IF($H3372="SI", $O3372, _xludf.NA())</f>
        <v>#NAME?</v>
      </c>
      <c r="R3372" s="5">
        <f>IF($H3372="NO",$O3372, _xludf.NA())</f>
        <v>38</v>
      </c>
      <c r="S3372" s="5" t="e">
        <f ca="1">IF($H3372="SI",$N3372, _xludf.NA())</f>
        <v>#NAME?</v>
      </c>
      <c r="T3372" s="5">
        <f>IF($H3372="NO",$N3372, _xludf.NA())</f>
        <v>541286.99</v>
      </c>
    </row>
    <row r="3373" spans="1:20" x14ac:dyDescent="0.3">
      <c r="A3373">
        <v>3372</v>
      </c>
      <c r="B3373" t="s">
        <v>9</v>
      </c>
      <c r="C3373">
        <v>1486779</v>
      </c>
      <c r="D3373" t="s">
        <v>14</v>
      </c>
      <c r="E3373" t="s">
        <v>11</v>
      </c>
      <c r="F3373" t="s">
        <v>12</v>
      </c>
      <c r="G3373" t="s">
        <v>13</v>
      </c>
      <c r="H3373" t="s">
        <v>13</v>
      </c>
      <c r="I3373">
        <v>60</v>
      </c>
      <c r="J3373">
        <f>(moras__2[[#This Row],[EDAD]]-AVERAGE(I:I))/ _xlfn.STDEV.P(I:I)</f>
        <v>1.2770935505942189</v>
      </c>
      <c r="K3373" t="str">
        <f>IF(ABS(moras__2[[#This Row],[Z-Score de edad]])&gt;1.96, "Atípico","Normal")</f>
        <v>Normal</v>
      </c>
      <c r="L3373">
        <f>(moras__2[[#This Row],[SALARIO]]-AVERAGE(C:C)) / _xlfn.STDEV.P(C:C)</f>
        <v>1.0225958342164645</v>
      </c>
      <c r="M3373" t="str">
        <f>IF(ABS(moras__2[[#This Row],[Z-Score de salario]])&gt;1.96, "Atípico", "Normal")</f>
        <v>Normal</v>
      </c>
      <c r="N3373" s="5">
        <f t="shared" si="156"/>
        <v>1486779</v>
      </c>
      <c r="O3373" s="5">
        <f t="shared" si="157"/>
        <v>60</v>
      </c>
      <c r="P3373" s="5" t="str">
        <f t="shared" si="158"/>
        <v>PENSIONADOS EN SU PROPIO SISTEMA</v>
      </c>
      <c r="Q3373" s="5" t="e">
        <f ca="1">IF($H3373="SI", $O3373, _xludf.NA())</f>
        <v>#NAME?</v>
      </c>
      <c r="R3373" s="5">
        <f>IF($H3373="NO",$O3373, _xludf.NA())</f>
        <v>60</v>
      </c>
      <c r="S3373" s="5" t="e">
        <f ca="1">IF($H3373="SI",$N3373, _xludf.NA())</f>
        <v>#NAME?</v>
      </c>
      <c r="T3373" s="5">
        <f>IF($H3373="NO",$N3373, _xludf.NA())</f>
        <v>1486779</v>
      </c>
    </row>
    <row r="3374" spans="1:20" x14ac:dyDescent="0.3">
      <c r="A3374">
        <v>3373</v>
      </c>
      <c r="B3374" t="s">
        <v>15</v>
      </c>
      <c r="C3374">
        <v>297045</v>
      </c>
      <c r="D3374" t="s">
        <v>17</v>
      </c>
      <c r="E3374" t="s">
        <v>16</v>
      </c>
      <c r="F3374" t="s">
        <v>12</v>
      </c>
      <c r="G3374" t="s">
        <v>13</v>
      </c>
      <c r="H3374" t="s">
        <v>13</v>
      </c>
      <c r="I3374">
        <v>62</v>
      </c>
      <c r="J3374">
        <f>(moras__2[[#This Row],[EDAD]]-AVERAGE(I:I))/ _xlfn.STDEV.P(I:I)</f>
        <v>1.41825833640879</v>
      </c>
      <c r="K3374" t="str">
        <f>IF(ABS(moras__2[[#This Row],[Z-Score de edad]])&gt;1.96, "Atípico","Normal")</f>
        <v>Normal</v>
      </c>
      <c r="L3374">
        <f>(moras__2[[#This Row],[SALARIO]]-AVERAGE(C:C)) / _xlfn.STDEV.P(C:C)</f>
        <v>-0.44454290183274864</v>
      </c>
      <c r="M3374" t="str">
        <f>IF(ABS(moras__2[[#This Row],[Z-Score de salario]])&gt;1.96, "Atípico", "Normal")</f>
        <v>Normal</v>
      </c>
      <c r="N3374" s="5">
        <f t="shared" si="156"/>
        <v>297045</v>
      </c>
      <c r="O3374" s="5">
        <f t="shared" si="157"/>
        <v>62</v>
      </c>
      <c r="P3374" s="5" t="str">
        <f t="shared" si="158"/>
        <v>ASEGURADO VOLUNTARIO</v>
      </c>
      <c r="Q3374" s="5" t="e">
        <f ca="1">IF($H3374="SI", $O3374, _xludf.NA())</f>
        <v>#NAME?</v>
      </c>
      <c r="R3374" s="5">
        <f>IF($H3374="NO",$O3374, _xludf.NA())</f>
        <v>62</v>
      </c>
      <c r="S3374" s="5" t="e">
        <f ca="1">IF($H3374="SI",$N3374, _xludf.NA())</f>
        <v>#NAME?</v>
      </c>
      <c r="T3374" s="5">
        <f>IF($H3374="NO",$N3374, _xludf.NA())</f>
        <v>297045</v>
      </c>
    </row>
    <row r="3375" spans="1:20" x14ac:dyDescent="0.3">
      <c r="A3375">
        <v>3374</v>
      </c>
      <c r="B3375" t="s">
        <v>9</v>
      </c>
      <c r="C3375">
        <v>297046</v>
      </c>
      <c r="D3375" t="s">
        <v>17</v>
      </c>
      <c r="E3375" t="s">
        <v>16</v>
      </c>
      <c r="F3375" t="s">
        <v>12</v>
      </c>
      <c r="G3375" t="s">
        <v>12</v>
      </c>
      <c r="H3375" t="s">
        <v>13</v>
      </c>
      <c r="I3375">
        <v>38</v>
      </c>
      <c r="J3375">
        <f>(moras__2[[#This Row],[EDAD]]-AVERAGE(I:I))/ _xlfn.STDEV.P(I:I)</f>
        <v>-0.27571909336606237</v>
      </c>
      <c r="K3375" t="str">
        <f>IF(ABS(moras__2[[#This Row],[Z-Score de edad]])&gt;1.96, "Atípico","Normal")</f>
        <v>Normal</v>
      </c>
      <c r="L3375">
        <f>(moras__2[[#This Row],[SALARIO]]-AVERAGE(C:C)) / _xlfn.STDEV.P(C:C)</f>
        <v>-0.44454166866740574</v>
      </c>
      <c r="M3375" t="str">
        <f>IF(ABS(moras__2[[#This Row],[Z-Score de salario]])&gt;1.96, "Atípico", "Normal")</f>
        <v>Normal</v>
      </c>
      <c r="N3375" s="5">
        <f t="shared" si="156"/>
        <v>297046</v>
      </c>
      <c r="O3375" s="5">
        <f t="shared" si="157"/>
        <v>38</v>
      </c>
      <c r="P3375" s="5" t="str">
        <f t="shared" si="158"/>
        <v>ASEGURADO VOLUNTARIO</v>
      </c>
      <c r="Q3375" s="5" t="e">
        <f ca="1">IF($H3375="SI", $O3375, _xludf.NA())</f>
        <v>#NAME?</v>
      </c>
      <c r="R3375" s="5">
        <f>IF($H3375="NO",$O3375, _xludf.NA())</f>
        <v>38</v>
      </c>
      <c r="S3375" s="5" t="e">
        <f ca="1">IF($H3375="SI",$N3375, _xludf.NA())</f>
        <v>#NAME?</v>
      </c>
      <c r="T3375" s="5">
        <f>IF($H3375="NO",$N3375, _xludf.NA())</f>
        <v>297046</v>
      </c>
    </row>
    <row r="3376" spans="1:20" x14ac:dyDescent="0.3">
      <c r="A3376">
        <v>3375</v>
      </c>
      <c r="B3376" t="s">
        <v>15</v>
      </c>
      <c r="C3376">
        <v>557319</v>
      </c>
      <c r="D3376" t="s">
        <v>18</v>
      </c>
      <c r="E3376" t="s">
        <v>16</v>
      </c>
      <c r="F3376" t="s">
        <v>12</v>
      </c>
      <c r="G3376" t="s">
        <v>13</v>
      </c>
      <c r="H3376" t="s">
        <v>13</v>
      </c>
      <c r="I3376">
        <v>57</v>
      </c>
      <c r="J3376">
        <f>(moras__2[[#This Row],[EDAD]]-AVERAGE(I:I))/ _xlfn.STDEV.P(I:I)</f>
        <v>1.0653463718723624</v>
      </c>
      <c r="K3376" t="str">
        <f>IF(ABS(moras__2[[#This Row],[Z-Score de edad]])&gt;1.96, "Atípico","Normal")</f>
        <v>Normal</v>
      </c>
      <c r="L3376">
        <f>(moras__2[[#This Row],[SALARIO]]-AVERAGE(C:C)) / _xlfn.STDEV.P(C:C)</f>
        <v>-0.12358202537929529</v>
      </c>
      <c r="M3376" t="str">
        <f>IF(ABS(moras__2[[#This Row],[Z-Score de salario]])&gt;1.96, "Atípico", "Normal")</f>
        <v>Normal</v>
      </c>
      <c r="N3376" s="5">
        <f t="shared" si="156"/>
        <v>557319</v>
      </c>
      <c r="O3376" s="5">
        <f t="shared" si="157"/>
        <v>57</v>
      </c>
      <c r="P3376" s="5" t="str">
        <f t="shared" si="158"/>
        <v>TRABAJADOR INDEPENDIENTE</v>
      </c>
      <c r="Q3376" s="5" t="e">
        <f ca="1">IF($H3376="SI", $O3376, _xludf.NA())</f>
        <v>#NAME?</v>
      </c>
      <c r="R3376" s="5">
        <f>IF($H3376="NO",$O3376, _xludf.NA())</f>
        <v>57</v>
      </c>
      <c r="S3376" s="5" t="e">
        <f ca="1">IF($H3376="SI",$N3376, _xludf.NA())</f>
        <v>#NAME?</v>
      </c>
      <c r="T3376" s="5">
        <f>IF($H3376="NO",$N3376, _xludf.NA())</f>
        <v>557319</v>
      </c>
    </row>
    <row r="3377" spans="1:20" x14ac:dyDescent="0.3">
      <c r="A3377">
        <v>3376</v>
      </c>
      <c r="B3377" t="s">
        <v>9</v>
      </c>
      <c r="C3377">
        <v>833592.1</v>
      </c>
      <c r="D3377" t="s">
        <v>10</v>
      </c>
      <c r="E3377" t="s">
        <v>11</v>
      </c>
      <c r="F3377" t="s">
        <v>12</v>
      </c>
      <c r="G3377" t="s">
        <v>13</v>
      </c>
      <c r="H3377" t="s">
        <v>13</v>
      </c>
      <c r="I3377">
        <v>31</v>
      </c>
      <c r="J3377">
        <f>(moras__2[[#This Row],[EDAD]]-AVERAGE(I:I))/ _xlfn.STDEV.P(I:I)</f>
        <v>-0.769795843717061</v>
      </c>
      <c r="K3377" t="str">
        <f>IF(ABS(moras__2[[#This Row],[Z-Score de edad]])&gt;1.96, "Atípico","Normal")</f>
        <v>Normal</v>
      </c>
      <c r="L3377">
        <f>(moras__2[[#This Row],[SALARIO]]-AVERAGE(C:C)) / _xlfn.STDEV.P(C:C)</f>
        <v>0.21710838671147276</v>
      </c>
      <c r="M3377" t="str">
        <f>IF(ABS(moras__2[[#This Row],[Z-Score de salario]])&gt;1.96, "Atípico", "Normal")</f>
        <v>Normal</v>
      </c>
      <c r="N3377" s="5">
        <f t="shared" si="156"/>
        <v>833592.1</v>
      </c>
      <c r="O3377" s="5">
        <f t="shared" si="157"/>
        <v>31</v>
      </c>
      <c r="P3377" s="5" t="str">
        <f t="shared" si="158"/>
        <v>ASALARIADO</v>
      </c>
      <c r="Q3377" s="5" t="e">
        <f ca="1">IF($H3377="SI", $O3377, _xludf.NA())</f>
        <v>#NAME?</v>
      </c>
      <c r="R3377" s="5">
        <f>IF($H3377="NO",$O3377, _xludf.NA())</f>
        <v>31</v>
      </c>
      <c r="S3377" s="5" t="e">
        <f ca="1">IF($H3377="SI",$N3377, _xludf.NA())</f>
        <v>#NAME?</v>
      </c>
      <c r="T3377" s="5">
        <f>IF($H3377="NO",$N3377, _xludf.NA())</f>
        <v>833592.1</v>
      </c>
    </row>
    <row r="3378" spans="1:20" x14ac:dyDescent="0.3">
      <c r="A3378">
        <v>3377</v>
      </c>
      <c r="B3378" t="s">
        <v>9</v>
      </c>
      <c r="C3378">
        <v>297950</v>
      </c>
      <c r="D3378" t="s">
        <v>19</v>
      </c>
      <c r="E3378" t="s">
        <v>16</v>
      </c>
      <c r="F3378" t="s">
        <v>12</v>
      </c>
      <c r="G3378" t="s">
        <v>13</v>
      </c>
      <c r="H3378" t="s">
        <v>13</v>
      </c>
      <c r="I3378">
        <v>44</v>
      </c>
      <c r="J3378">
        <f>(moras__2[[#This Row],[EDAD]]-AVERAGE(I:I))/ _xlfn.STDEV.P(I:I)</f>
        <v>0.14777526407765068</v>
      </c>
      <c r="K3378" t="str">
        <f>IF(ABS(moras__2[[#This Row],[Z-Score de edad]])&gt;1.96, "Atípico","Normal")</f>
        <v>Normal</v>
      </c>
      <c r="L3378">
        <f>(moras__2[[#This Row],[SALARIO]]-AVERAGE(C:C)) / _xlfn.STDEV.P(C:C)</f>
        <v>-0.44342688719743978</v>
      </c>
      <c r="M3378" t="str">
        <f>IF(ABS(moras__2[[#This Row],[Z-Score de salario]])&gt;1.96, "Atípico", "Normal")</f>
        <v>Normal</v>
      </c>
      <c r="N3378" s="5">
        <f t="shared" si="156"/>
        <v>297950</v>
      </c>
      <c r="O3378" s="5">
        <f t="shared" si="157"/>
        <v>44</v>
      </c>
      <c r="P3378" s="5" t="str">
        <f t="shared" si="158"/>
        <v>CONVENIOS ESPECIALES DE TRABAJADORES INDEPENDIENTES</v>
      </c>
      <c r="Q3378" s="5" t="e">
        <f ca="1">IF($H3378="SI", $O3378, _xludf.NA())</f>
        <v>#NAME?</v>
      </c>
      <c r="R3378" s="5">
        <f>IF($H3378="NO",$O3378, _xludf.NA())</f>
        <v>44</v>
      </c>
      <c r="S3378" s="5" t="e">
        <f ca="1">IF($H3378="SI",$N3378, _xludf.NA())</f>
        <v>#NAME?</v>
      </c>
      <c r="T3378" s="5">
        <f>IF($H3378="NO",$N3378, _xludf.NA())</f>
        <v>297950</v>
      </c>
    </row>
    <row r="3379" spans="1:20" x14ac:dyDescent="0.3">
      <c r="A3379">
        <v>3378</v>
      </c>
      <c r="B3379" t="s">
        <v>9</v>
      </c>
      <c r="C3379">
        <v>356455</v>
      </c>
      <c r="D3379" t="s">
        <v>18</v>
      </c>
      <c r="E3379" t="s">
        <v>16</v>
      </c>
      <c r="F3379" t="s">
        <v>12</v>
      </c>
      <c r="G3379" t="s">
        <v>13</v>
      </c>
      <c r="H3379" t="s">
        <v>12</v>
      </c>
      <c r="I3379">
        <v>40</v>
      </c>
      <c r="J3379">
        <f>(moras__2[[#This Row],[EDAD]]-AVERAGE(I:I))/ _xlfn.STDEV.P(I:I)</f>
        <v>-0.13455430755149136</v>
      </c>
      <c r="K3379" t="str">
        <f>IF(ABS(moras__2[[#This Row],[Z-Score de edad]])&gt;1.96, "Atípico","Normal")</f>
        <v>Normal</v>
      </c>
      <c r="L3379">
        <f>(moras__2[[#This Row],[SALARIO]]-AVERAGE(C:C)) / _xlfn.STDEV.P(C:C)</f>
        <v>-0.37128054881208711</v>
      </c>
      <c r="M3379" t="str">
        <f>IF(ABS(moras__2[[#This Row],[Z-Score de salario]])&gt;1.96, "Atípico", "Normal")</f>
        <v>Normal</v>
      </c>
      <c r="N3379" s="5">
        <f t="shared" si="156"/>
        <v>356455</v>
      </c>
      <c r="O3379" s="5">
        <f t="shared" si="157"/>
        <v>40</v>
      </c>
      <c r="P3379" s="5" t="str">
        <f t="shared" si="158"/>
        <v>TRABAJADOR INDEPENDIENTE</v>
      </c>
      <c r="Q3379" s="5">
        <f>IF($H3379="SI", $O3379, _xludf.NA())</f>
        <v>40</v>
      </c>
      <c r="R3379" s="5" t="e">
        <f ca="1">IF($H3379="NO",$O3379, _xludf.NA())</f>
        <v>#NAME?</v>
      </c>
      <c r="S3379" s="5">
        <f>IF($H3379="SI",$N3379, _xludf.NA())</f>
        <v>356455</v>
      </c>
      <c r="T3379" s="5" t="e">
        <f ca="1">IF($H3379="NO",$N3379, _xludf.NA())</f>
        <v>#NAME?</v>
      </c>
    </row>
    <row r="3380" spans="1:20" x14ac:dyDescent="0.3">
      <c r="A3380">
        <v>3379</v>
      </c>
      <c r="B3380" t="s">
        <v>9</v>
      </c>
      <c r="C3380">
        <v>300438.55</v>
      </c>
      <c r="D3380" t="s">
        <v>10</v>
      </c>
      <c r="E3380" t="s">
        <v>16</v>
      </c>
      <c r="F3380" t="s">
        <v>12</v>
      </c>
      <c r="G3380" t="s">
        <v>13</v>
      </c>
      <c r="H3380" t="s">
        <v>13</v>
      </c>
      <c r="I3380">
        <v>19</v>
      </c>
      <c r="J3380">
        <f>(moras__2[[#This Row],[EDAD]]-AVERAGE(I:I))/ _xlfn.STDEV.P(I:I)</f>
        <v>-1.6167845586044871</v>
      </c>
      <c r="K3380" t="str">
        <f>IF(ABS(moras__2[[#This Row],[Z-Score de edad]])&gt;1.96, "Atípico","Normal")</f>
        <v>Normal</v>
      </c>
      <c r="L3380">
        <f>(moras__2[[#This Row],[SALARIO]]-AVERAGE(C:C)) / _xlfn.STDEV.P(C:C)</f>
        <v>-0.44035809358340905</v>
      </c>
      <c r="M3380" t="str">
        <f>IF(ABS(moras__2[[#This Row],[Z-Score de salario]])&gt;1.96, "Atípico", "Normal")</f>
        <v>Normal</v>
      </c>
      <c r="N3380" s="5">
        <f t="shared" si="156"/>
        <v>300438.55</v>
      </c>
      <c r="O3380" s="5">
        <f t="shared" si="157"/>
        <v>19</v>
      </c>
      <c r="P3380" s="5" t="str">
        <f t="shared" si="158"/>
        <v>ASALARIADO</v>
      </c>
      <c r="Q3380" s="5" t="e">
        <f ca="1">IF($H3380="SI", $O3380, _xludf.NA())</f>
        <v>#NAME?</v>
      </c>
      <c r="R3380" s="5">
        <f>IF($H3380="NO",$O3380, _xludf.NA())</f>
        <v>19</v>
      </c>
      <c r="S3380" s="5" t="e">
        <f ca="1">IF($H3380="SI",$N3380, _xludf.NA())</f>
        <v>#NAME?</v>
      </c>
      <c r="T3380" s="5">
        <f>IF($H3380="NO",$N3380, _xludf.NA())</f>
        <v>300438.55</v>
      </c>
    </row>
    <row r="3381" spans="1:20" x14ac:dyDescent="0.3">
      <c r="A3381">
        <v>3380</v>
      </c>
      <c r="B3381" t="s">
        <v>15</v>
      </c>
      <c r="C3381">
        <v>278030</v>
      </c>
      <c r="D3381" t="s">
        <v>21</v>
      </c>
      <c r="E3381" t="s">
        <v>16</v>
      </c>
      <c r="F3381" t="s">
        <v>12</v>
      </c>
      <c r="G3381" t="s">
        <v>13</v>
      </c>
      <c r="H3381" t="s">
        <v>13</v>
      </c>
      <c r="I3381">
        <v>27</v>
      </c>
      <c r="J3381">
        <f>(moras__2[[#This Row],[EDAD]]-AVERAGE(I:I))/ _xlfn.STDEV.P(I:I)</f>
        <v>-1.052125415346203</v>
      </c>
      <c r="K3381" t="str">
        <f>IF(ABS(moras__2[[#This Row],[Z-Score de edad]])&gt;1.96, "Atípico","Normal")</f>
        <v>Normal</v>
      </c>
      <c r="L3381">
        <f>(moras__2[[#This Row],[SALARIO]]-AVERAGE(C:C)) / _xlfn.STDEV.P(C:C)</f>
        <v>-0.46799154082766331</v>
      </c>
      <c r="M3381" t="str">
        <f>IF(ABS(moras__2[[#This Row],[Z-Score de salario]])&gt;1.96, "Atípico", "Normal")</f>
        <v>Normal</v>
      </c>
      <c r="N3381" s="5">
        <f t="shared" si="156"/>
        <v>278030</v>
      </c>
      <c r="O3381" s="5">
        <f t="shared" si="157"/>
        <v>27</v>
      </c>
      <c r="P3381" s="5" t="str">
        <f t="shared" si="158"/>
        <v>CONVENIOS ESPECIALES DE ASEGURADOS VOLUNTARIOS</v>
      </c>
      <c r="Q3381" s="5" t="e">
        <f ca="1">IF($H3381="SI", $O3381, _xludf.NA())</f>
        <v>#NAME?</v>
      </c>
      <c r="R3381" s="5">
        <f>IF($H3381="NO",$O3381, _xludf.NA())</f>
        <v>27</v>
      </c>
      <c r="S3381" s="5" t="e">
        <f ca="1">IF($H3381="SI",$N3381, _xludf.NA())</f>
        <v>#NAME?</v>
      </c>
      <c r="T3381" s="5">
        <f>IF($H3381="NO",$N3381, _xludf.NA())</f>
        <v>278030</v>
      </c>
    </row>
    <row r="3382" spans="1:20" x14ac:dyDescent="0.3">
      <c r="A3382">
        <v>3381</v>
      </c>
      <c r="B3382" t="s">
        <v>9</v>
      </c>
      <c r="C3382">
        <v>354166</v>
      </c>
      <c r="D3382" t="s">
        <v>10</v>
      </c>
      <c r="E3382" t="s">
        <v>16</v>
      </c>
      <c r="F3382" t="s">
        <v>12</v>
      </c>
      <c r="G3382" t="s">
        <v>13</v>
      </c>
      <c r="H3382" t="s">
        <v>13</v>
      </c>
      <c r="I3382">
        <v>25</v>
      </c>
      <c r="J3382">
        <f>(moras__2[[#This Row],[EDAD]]-AVERAGE(I:I))/ _xlfn.STDEV.P(I:I)</f>
        <v>-1.193290201160774</v>
      </c>
      <c r="K3382" t="str">
        <f>IF(ABS(moras__2[[#This Row],[Z-Score de edad]])&gt;1.96, "Atípico","Normal")</f>
        <v>Normal</v>
      </c>
      <c r="L3382">
        <f>(moras__2[[#This Row],[SALARIO]]-AVERAGE(C:C)) / _xlfn.STDEV.P(C:C)</f>
        <v>-0.37410326428194562</v>
      </c>
      <c r="M3382" t="str">
        <f>IF(ABS(moras__2[[#This Row],[Z-Score de salario]])&gt;1.96, "Atípico", "Normal")</f>
        <v>Normal</v>
      </c>
      <c r="N3382" s="5">
        <f t="shared" si="156"/>
        <v>354166</v>
      </c>
      <c r="O3382" s="5">
        <f t="shared" si="157"/>
        <v>25</v>
      </c>
      <c r="P3382" s="5" t="str">
        <f t="shared" si="158"/>
        <v>ASALARIADO</v>
      </c>
      <c r="Q3382" s="5" t="e">
        <f ca="1">IF($H3382="SI", $O3382, _xludf.NA())</f>
        <v>#NAME?</v>
      </c>
      <c r="R3382" s="5">
        <f>IF($H3382="NO",$O3382, _xludf.NA())</f>
        <v>25</v>
      </c>
      <c r="S3382" s="5" t="e">
        <f ca="1">IF($H3382="SI",$N3382, _xludf.NA())</f>
        <v>#NAME?</v>
      </c>
      <c r="T3382" s="5">
        <f>IF($H3382="NO",$N3382, _xludf.NA())</f>
        <v>354166</v>
      </c>
    </row>
    <row r="3383" spans="1:20" x14ac:dyDescent="0.3">
      <c r="A3383">
        <v>3382</v>
      </c>
      <c r="B3383" t="s">
        <v>9</v>
      </c>
      <c r="C3383">
        <v>963859.52</v>
      </c>
      <c r="D3383" t="s">
        <v>10</v>
      </c>
      <c r="E3383" t="s">
        <v>11</v>
      </c>
      <c r="F3383" t="s">
        <v>12</v>
      </c>
      <c r="G3383" t="s">
        <v>13</v>
      </c>
      <c r="H3383" t="s">
        <v>13</v>
      </c>
      <c r="I3383">
        <v>55</v>
      </c>
      <c r="J3383">
        <f>(moras__2[[#This Row],[EDAD]]-AVERAGE(I:I))/ _xlfn.STDEV.P(I:I)</f>
        <v>0.92418158605779133</v>
      </c>
      <c r="K3383" t="str">
        <f>IF(ABS(moras__2[[#This Row],[Z-Score de edad]])&gt;1.96, "Atípico","Normal")</f>
        <v>Normal</v>
      </c>
      <c r="L3383">
        <f>(moras__2[[#This Row],[SALARIO]]-AVERAGE(C:C)) / _xlfn.STDEV.P(C:C)</f>
        <v>0.37774965436221825</v>
      </c>
      <c r="M3383" t="str">
        <f>IF(ABS(moras__2[[#This Row],[Z-Score de salario]])&gt;1.96, "Atípico", "Normal")</f>
        <v>Normal</v>
      </c>
      <c r="N3383" s="5">
        <f t="shared" si="156"/>
        <v>963859.52</v>
      </c>
      <c r="O3383" s="5">
        <f t="shared" si="157"/>
        <v>55</v>
      </c>
      <c r="P3383" s="5" t="str">
        <f t="shared" si="158"/>
        <v>ASALARIADO</v>
      </c>
      <c r="Q3383" s="5" t="e">
        <f ca="1">IF($H3383="SI", $O3383, _xludf.NA())</f>
        <v>#NAME?</v>
      </c>
      <c r="R3383" s="5">
        <f>IF($H3383="NO",$O3383, _xludf.NA())</f>
        <v>55</v>
      </c>
      <c r="S3383" s="5" t="e">
        <f ca="1">IF($H3383="SI",$N3383, _xludf.NA())</f>
        <v>#NAME?</v>
      </c>
      <c r="T3383" s="5">
        <f>IF($H3383="NO",$N3383, _xludf.NA())</f>
        <v>963859.52</v>
      </c>
    </row>
    <row r="3384" spans="1:20" x14ac:dyDescent="0.3">
      <c r="A3384">
        <v>3383</v>
      </c>
      <c r="B3384" t="s">
        <v>9</v>
      </c>
      <c r="C3384">
        <v>1057967.08</v>
      </c>
      <c r="D3384" t="s">
        <v>10</v>
      </c>
      <c r="E3384" t="s">
        <v>16</v>
      </c>
      <c r="F3384" t="s">
        <v>12</v>
      </c>
      <c r="G3384" t="s">
        <v>13</v>
      </c>
      <c r="H3384" t="s">
        <v>13</v>
      </c>
      <c r="I3384">
        <v>31</v>
      </c>
      <c r="J3384">
        <f>(moras__2[[#This Row],[EDAD]]-AVERAGE(I:I))/ _xlfn.STDEV.P(I:I)</f>
        <v>-0.769795843717061</v>
      </c>
      <c r="K3384" t="str">
        <f>IF(ABS(moras__2[[#This Row],[Z-Score de edad]])&gt;1.96, "Atípico","Normal")</f>
        <v>Normal</v>
      </c>
      <c r="L3384">
        <f>(moras__2[[#This Row],[SALARIO]]-AVERAGE(C:C)) / _xlfn.STDEV.P(C:C)</f>
        <v>0.49379983585747311</v>
      </c>
      <c r="M3384" t="str">
        <f>IF(ABS(moras__2[[#This Row],[Z-Score de salario]])&gt;1.96, "Atípico", "Normal")</f>
        <v>Normal</v>
      </c>
      <c r="N3384" s="5">
        <f t="shared" si="156"/>
        <v>1057967.08</v>
      </c>
      <c r="O3384" s="5">
        <f t="shared" si="157"/>
        <v>31</v>
      </c>
      <c r="P3384" s="5" t="str">
        <f t="shared" si="158"/>
        <v>ASALARIADO</v>
      </c>
      <c r="Q3384" s="5" t="e">
        <f ca="1">IF($H3384="SI", $O3384, _xludf.NA())</f>
        <v>#NAME?</v>
      </c>
      <c r="R3384" s="5">
        <f>IF($H3384="NO",$O3384, _xludf.NA())</f>
        <v>31</v>
      </c>
      <c r="S3384" s="5" t="e">
        <f ca="1">IF($H3384="SI",$N3384, _xludf.NA())</f>
        <v>#NAME?</v>
      </c>
      <c r="T3384" s="5">
        <f>IF($H3384="NO",$N3384, _xludf.NA())</f>
        <v>1057967.08</v>
      </c>
    </row>
    <row r="3385" spans="1:20" x14ac:dyDescent="0.3">
      <c r="A3385">
        <v>3384</v>
      </c>
      <c r="B3385" t="s">
        <v>9</v>
      </c>
      <c r="C3385">
        <v>586234.97</v>
      </c>
      <c r="D3385" t="s">
        <v>10</v>
      </c>
      <c r="E3385" t="s">
        <v>16</v>
      </c>
      <c r="F3385" t="s">
        <v>12</v>
      </c>
      <c r="G3385" t="s">
        <v>13</v>
      </c>
      <c r="H3385" t="s">
        <v>13</v>
      </c>
      <c r="I3385">
        <v>57</v>
      </c>
      <c r="J3385">
        <f>(moras__2[[#This Row],[EDAD]]-AVERAGE(I:I))/ _xlfn.STDEV.P(I:I)</f>
        <v>1.0653463718723624</v>
      </c>
      <c r="K3385" t="str">
        <f>IF(ABS(moras__2[[#This Row],[Z-Score de edad]])&gt;1.96, "Atípico","Normal")</f>
        <v>Normal</v>
      </c>
      <c r="L3385">
        <f>(moras__2[[#This Row],[SALARIO]]-AVERAGE(C:C)) / _xlfn.STDEV.P(C:C)</f>
        <v>-8.7923853319459289E-2</v>
      </c>
      <c r="M3385" t="str">
        <f>IF(ABS(moras__2[[#This Row],[Z-Score de salario]])&gt;1.96, "Atípico", "Normal")</f>
        <v>Normal</v>
      </c>
      <c r="N3385" s="5">
        <f t="shared" si="156"/>
        <v>586234.97</v>
      </c>
      <c r="O3385" s="5">
        <f t="shared" si="157"/>
        <v>57</v>
      </c>
      <c r="P3385" s="5" t="str">
        <f t="shared" si="158"/>
        <v>ASALARIADO</v>
      </c>
      <c r="Q3385" s="5" t="e">
        <f ca="1">IF($H3385="SI", $O3385, _xludf.NA())</f>
        <v>#NAME?</v>
      </c>
      <c r="R3385" s="5">
        <f>IF($H3385="NO",$O3385, _xludf.NA())</f>
        <v>57</v>
      </c>
      <c r="S3385" s="5" t="e">
        <f ca="1">IF($H3385="SI",$N3385, _xludf.NA())</f>
        <v>#NAME?</v>
      </c>
      <c r="T3385" s="5">
        <f>IF($H3385="NO",$N3385, _xludf.NA())</f>
        <v>586234.97</v>
      </c>
    </row>
    <row r="3386" spans="1:20" x14ac:dyDescent="0.3">
      <c r="A3386">
        <v>3385</v>
      </c>
      <c r="B3386" t="s">
        <v>9</v>
      </c>
      <c r="C3386">
        <v>278030</v>
      </c>
      <c r="D3386" t="s">
        <v>19</v>
      </c>
      <c r="E3386" t="s">
        <v>16</v>
      </c>
      <c r="F3386" t="s">
        <v>12</v>
      </c>
      <c r="G3386" t="s">
        <v>13</v>
      </c>
      <c r="H3386" t="s">
        <v>13</v>
      </c>
      <c r="I3386">
        <v>29</v>
      </c>
      <c r="J3386">
        <f>(moras__2[[#This Row],[EDAD]]-AVERAGE(I:I))/ _xlfn.STDEV.P(I:I)</f>
        <v>-0.91096062953163204</v>
      </c>
      <c r="K3386" t="str">
        <f>IF(ABS(moras__2[[#This Row],[Z-Score de edad]])&gt;1.96, "Atípico","Normal")</f>
        <v>Normal</v>
      </c>
      <c r="L3386">
        <f>(moras__2[[#This Row],[SALARIO]]-AVERAGE(C:C)) / _xlfn.STDEV.P(C:C)</f>
        <v>-0.46799154082766331</v>
      </c>
      <c r="M3386" t="str">
        <f>IF(ABS(moras__2[[#This Row],[Z-Score de salario]])&gt;1.96, "Atípico", "Normal")</f>
        <v>Normal</v>
      </c>
      <c r="N3386" s="5">
        <f t="shared" si="156"/>
        <v>278030</v>
      </c>
      <c r="O3386" s="5">
        <f t="shared" si="157"/>
        <v>29</v>
      </c>
      <c r="P3386" s="5" t="str">
        <f t="shared" si="158"/>
        <v>CONVENIOS ESPECIALES DE TRABAJADORES INDEPENDIENTES</v>
      </c>
      <c r="Q3386" s="5" t="e">
        <f ca="1">IF($H3386="SI", $O3386, _xludf.NA())</f>
        <v>#NAME?</v>
      </c>
      <c r="R3386" s="5">
        <f>IF($H3386="NO",$O3386, _xludf.NA())</f>
        <v>29</v>
      </c>
      <c r="S3386" s="5" t="e">
        <f ca="1">IF($H3386="SI",$N3386, _xludf.NA())</f>
        <v>#NAME?</v>
      </c>
      <c r="T3386" s="5">
        <f>IF($H3386="NO",$N3386, _xludf.NA())</f>
        <v>278030</v>
      </c>
    </row>
    <row r="3387" spans="1:20" x14ac:dyDescent="0.3">
      <c r="A3387">
        <v>3386</v>
      </c>
      <c r="B3387" t="s">
        <v>9</v>
      </c>
      <c r="C3387">
        <v>399148</v>
      </c>
      <c r="D3387" t="s">
        <v>18</v>
      </c>
      <c r="E3387" t="s">
        <v>16</v>
      </c>
      <c r="F3387" t="s">
        <v>12</v>
      </c>
      <c r="G3387" t="s">
        <v>13</v>
      </c>
      <c r="H3387" t="s">
        <v>12</v>
      </c>
      <c r="I3387">
        <v>59</v>
      </c>
      <c r="J3387">
        <f>(moras__2[[#This Row],[EDAD]]-AVERAGE(I:I))/ _xlfn.STDEV.P(I:I)</f>
        <v>1.2065111576869334</v>
      </c>
      <c r="K3387" t="str">
        <f>IF(ABS(moras__2[[#This Row],[Z-Score de edad]])&gt;1.96, "Atípico","Normal")</f>
        <v>Normal</v>
      </c>
      <c r="L3387">
        <f>(moras__2[[#This Row],[SALARIO]]-AVERAGE(C:C)) / _xlfn.STDEV.P(C:C)</f>
        <v>-0.31863302082839573</v>
      </c>
      <c r="M3387" t="str">
        <f>IF(ABS(moras__2[[#This Row],[Z-Score de salario]])&gt;1.96, "Atípico", "Normal")</f>
        <v>Normal</v>
      </c>
      <c r="N3387" s="5">
        <f t="shared" si="156"/>
        <v>399148</v>
      </c>
      <c r="O3387" s="5">
        <f t="shared" si="157"/>
        <v>59</v>
      </c>
      <c r="P3387" s="5" t="str">
        <f t="shared" si="158"/>
        <v>TRABAJADOR INDEPENDIENTE</v>
      </c>
      <c r="Q3387" s="5">
        <f>IF($H3387="SI", $O3387, _xludf.NA())</f>
        <v>59</v>
      </c>
      <c r="R3387" s="5" t="e">
        <f ca="1">IF($H3387="NO",$O3387, _xludf.NA())</f>
        <v>#NAME?</v>
      </c>
      <c r="S3387" s="5">
        <f>IF($H3387="SI",$N3387, _xludf.NA())</f>
        <v>399148</v>
      </c>
      <c r="T3387" s="5" t="e">
        <f ca="1">IF($H3387="NO",$N3387, _xludf.NA())</f>
        <v>#NAME?</v>
      </c>
    </row>
    <row r="3388" spans="1:20" x14ac:dyDescent="0.3">
      <c r="A3388">
        <v>3387</v>
      </c>
      <c r="B3388" t="s">
        <v>15</v>
      </c>
      <c r="C3388">
        <v>1377923.86</v>
      </c>
      <c r="D3388" t="s">
        <v>10</v>
      </c>
      <c r="E3388" t="s">
        <v>16</v>
      </c>
      <c r="F3388" t="s">
        <v>12</v>
      </c>
      <c r="G3388" t="s">
        <v>13</v>
      </c>
      <c r="H3388" t="s">
        <v>13</v>
      </c>
      <c r="I3388">
        <v>56</v>
      </c>
      <c r="J3388">
        <f>(moras__2[[#This Row],[EDAD]]-AVERAGE(I:I))/ _xlfn.STDEV.P(I:I)</f>
        <v>0.99476397896507684</v>
      </c>
      <c r="K3388" t="str">
        <f>IF(ABS(moras__2[[#This Row],[Z-Score de edad]])&gt;1.96, "Atípico","Normal")</f>
        <v>Normal</v>
      </c>
      <c r="L3388">
        <f>(moras__2[[#This Row],[SALARIO]]-AVERAGE(C:C)) / _xlfn.STDEV.P(C:C)</f>
        <v>0.88835944817381962</v>
      </c>
      <c r="M3388" t="str">
        <f>IF(ABS(moras__2[[#This Row],[Z-Score de salario]])&gt;1.96, "Atípico", "Normal")</f>
        <v>Normal</v>
      </c>
      <c r="N3388" s="5">
        <f t="shared" si="156"/>
        <v>1377923.86</v>
      </c>
      <c r="O3388" s="5">
        <f t="shared" si="157"/>
        <v>56</v>
      </c>
      <c r="P3388" s="5" t="str">
        <f t="shared" si="158"/>
        <v>ASALARIADO</v>
      </c>
      <c r="Q3388" s="5" t="e">
        <f ca="1">IF($H3388="SI", $O3388, _xludf.NA())</f>
        <v>#NAME?</v>
      </c>
      <c r="R3388" s="5">
        <f>IF($H3388="NO",$O3388, _xludf.NA())</f>
        <v>56</v>
      </c>
      <c r="S3388" s="5" t="e">
        <f ca="1">IF($H3388="SI",$N3388, _xludf.NA())</f>
        <v>#NAME?</v>
      </c>
      <c r="T3388" s="5">
        <f>IF($H3388="NO",$N3388, _xludf.NA())</f>
        <v>1377923.86</v>
      </c>
    </row>
    <row r="3389" spans="1:20" x14ac:dyDescent="0.3">
      <c r="A3389">
        <v>3388</v>
      </c>
      <c r="B3389" t="s">
        <v>9</v>
      </c>
      <c r="C3389">
        <v>384000</v>
      </c>
      <c r="D3389" t="s">
        <v>10</v>
      </c>
      <c r="E3389" t="s">
        <v>16</v>
      </c>
      <c r="F3389" t="s">
        <v>12</v>
      </c>
      <c r="G3389" t="s">
        <v>13</v>
      </c>
      <c r="H3389" t="s">
        <v>12</v>
      </c>
      <c r="I3389">
        <v>43</v>
      </c>
      <c r="J3389">
        <f>(moras__2[[#This Row],[EDAD]]-AVERAGE(I:I))/ _xlfn.STDEV.P(I:I)</f>
        <v>7.7192871170365177E-2</v>
      </c>
      <c r="K3389" t="str">
        <f>IF(ABS(moras__2[[#This Row],[Z-Score de edad]])&gt;1.96, "Atípico","Normal")</f>
        <v>Normal</v>
      </c>
      <c r="L3389">
        <f>(moras__2[[#This Row],[SALARIO]]-AVERAGE(C:C)) / _xlfn.STDEV.P(C:C)</f>
        <v>-0.33731300944238296</v>
      </c>
      <c r="M3389" t="str">
        <f>IF(ABS(moras__2[[#This Row],[Z-Score de salario]])&gt;1.96, "Atípico", "Normal")</f>
        <v>Normal</v>
      </c>
      <c r="N3389" s="5">
        <f t="shared" si="156"/>
        <v>384000</v>
      </c>
      <c r="O3389" s="5">
        <f t="shared" si="157"/>
        <v>43</v>
      </c>
      <c r="P3389" s="5" t="str">
        <f t="shared" si="158"/>
        <v>ASALARIADO</v>
      </c>
      <c r="Q3389" s="5">
        <f>IF($H3389="SI", $O3389, _xludf.NA())</f>
        <v>43</v>
      </c>
      <c r="R3389" s="5" t="e">
        <f ca="1">IF($H3389="NO",$O3389, _xludf.NA())</f>
        <v>#NAME?</v>
      </c>
      <c r="S3389" s="5">
        <f>IF($H3389="SI",$N3389, _xludf.NA())</f>
        <v>384000</v>
      </c>
      <c r="T3389" s="5" t="e">
        <f ca="1">IF($H3389="NO",$N3389, _xludf.NA())</f>
        <v>#NAME?</v>
      </c>
    </row>
    <row r="3390" spans="1:20" x14ac:dyDescent="0.3">
      <c r="A3390">
        <v>3389</v>
      </c>
      <c r="B3390" t="s">
        <v>9</v>
      </c>
      <c r="C3390">
        <v>641830</v>
      </c>
      <c r="D3390" t="s">
        <v>10</v>
      </c>
      <c r="E3390" t="s">
        <v>16</v>
      </c>
      <c r="F3390" t="s">
        <v>12</v>
      </c>
      <c r="G3390" t="s">
        <v>13</v>
      </c>
      <c r="H3390" t="s">
        <v>13</v>
      </c>
      <c r="I3390">
        <v>50</v>
      </c>
      <c r="J3390">
        <f>(moras__2[[#This Row],[EDAD]]-AVERAGE(I:I))/ _xlfn.STDEV.P(I:I)</f>
        <v>0.57126962152136374</v>
      </c>
      <c r="K3390" t="str">
        <f>IF(ABS(moras__2[[#This Row],[Z-Score de edad]])&gt;1.96, "Atípico","Normal")</f>
        <v>Normal</v>
      </c>
      <c r="L3390">
        <f>(moras__2[[#This Row],[SALARIO]]-AVERAGE(C:C)) / _xlfn.STDEV.P(C:C)</f>
        <v>-1.9365989086934935E-2</v>
      </c>
      <c r="M3390" t="str">
        <f>IF(ABS(moras__2[[#This Row],[Z-Score de salario]])&gt;1.96, "Atípico", "Normal")</f>
        <v>Normal</v>
      </c>
      <c r="N3390" s="5">
        <f t="shared" si="156"/>
        <v>641830</v>
      </c>
      <c r="O3390" s="5">
        <f t="shared" si="157"/>
        <v>50</v>
      </c>
      <c r="P3390" s="5" t="str">
        <f t="shared" si="158"/>
        <v>ASALARIADO</v>
      </c>
      <c r="Q3390" s="5" t="e">
        <f ca="1">IF($H3390="SI", $O3390, _xludf.NA())</f>
        <v>#NAME?</v>
      </c>
      <c r="R3390" s="5">
        <f>IF($H3390="NO",$O3390, _xludf.NA())</f>
        <v>50</v>
      </c>
      <c r="S3390" s="5" t="e">
        <f ca="1">IF($H3390="SI",$N3390, _xludf.NA())</f>
        <v>#NAME?</v>
      </c>
      <c r="T3390" s="5">
        <f>IF($H3390="NO",$N3390, _xludf.NA())</f>
        <v>641830</v>
      </c>
    </row>
    <row r="3391" spans="1:20" x14ac:dyDescent="0.3">
      <c r="A3391">
        <v>3390</v>
      </c>
      <c r="B3391" t="s">
        <v>9</v>
      </c>
      <c r="C3391">
        <v>467680.51</v>
      </c>
      <c r="D3391" t="s">
        <v>10</v>
      </c>
      <c r="E3391" t="s">
        <v>16</v>
      </c>
      <c r="F3391" t="s">
        <v>12</v>
      </c>
      <c r="G3391" t="s">
        <v>12</v>
      </c>
      <c r="H3391" t="s">
        <v>13</v>
      </c>
      <c r="I3391">
        <v>31</v>
      </c>
      <c r="J3391">
        <f>(moras__2[[#This Row],[EDAD]]-AVERAGE(I:I))/ _xlfn.STDEV.P(I:I)</f>
        <v>-0.769795843717061</v>
      </c>
      <c r="K3391" t="str">
        <f>IF(ABS(moras__2[[#This Row],[Z-Score de edad]])&gt;1.96, "Atípico","Normal")</f>
        <v>Normal</v>
      </c>
      <c r="L3391">
        <f>(moras__2[[#This Row],[SALARIO]]-AVERAGE(C:C)) / _xlfn.STDEV.P(C:C)</f>
        <v>-0.23412110463563326</v>
      </c>
      <c r="M3391" t="str">
        <f>IF(ABS(moras__2[[#This Row],[Z-Score de salario]])&gt;1.96, "Atípico", "Normal")</f>
        <v>Normal</v>
      </c>
      <c r="N3391" s="5">
        <f t="shared" si="156"/>
        <v>467680.51</v>
      </c>
      <c r="O3391" s="5">
        <f t="shared" si="157"/>
        <v>31</v>
      </c>
      <c r="P3391" s="5" t="str">
        <f t="shared" si="158"/>
        <v>ASALARIADO</v>
      </c>
      <c r="Q3391" s="5" t="e">
        <f ca="1">IF($H3391="SI", $O3391, _xludf.NA())</f>
        <v>#NAME?</v>
      </c>
      <c r="R3391" s="5">
        <f>IF($H3391="NO",$O3391, _xludf.NA())</f>
        <v>31</v>
      </c>
      <c r="S3391" s="5" t="e">
        <f ca="1">IF($H3391="SI",$N3391, _xludf.NA())</f>
        <v>#NAME?</v>
      </c>
      <c r="T3391" s="5">
        <f>IF($H3391="NO",$N3391, _xludf.NA())</f>
        <v>467680.51</v>
      </c>
    </row>
    <row r="3392" spans="1:20" x14ac:dyDescent="0.3">
      <c r="A3392">
        <v>3391</v>
      </c>
      <c r="B3392" t="s">
        <v>9</v>
      </c>
      <c r="C3392">
        <v>572881</v>
      </c>
      <c r="D3392" t="s">
        <v>10</v>
      </c>
      <c r="E3392" t="s">
        <v>16</v>
      </c>
      <c r="F3392" t="s">
        <v>12</v>
      </c>
      <c r="G3392" t="s">
        <v>13</v>
      </c>
      <c r="H3392" t="s">
        <v>13</v>
      </c>
      <c r="I3392">
        <v>27</v>
      </c>
      <c r="J3392">
        <f>(moras__2[[#This Row],[EDAD]]-AVERAGE(I:I))/ _xlfn.STDEV.P(I:I)</f>
        <v>-1.052125415346203</v>
      </c>
      <c r="K3392" t="str">
        <f>IF(ABS(moras__2[[#This Row],[Z-Score de edad]])&gt;1.96, "Atípico","Normal")</f>
        <v>Normal</v>
      </c>
      <c r="L3392">
        <f>(moras__2[[#This Row],[SALARIO]]-AVERAGE(C:C)) / _xlfn.STDEV.P(C:C)</f>
        <v>-0.10439150631335462</v>
      </c>
      <c r="M3392" t="str">
        <f>IF(ABS(moras__2[[#This Row],[Z-Score de salario]])&gt;1.96, "Atípico", "Normal")</f>
        <v>Normal</v>
      </c>
      <c r="N3392" s="5">
        <f t="shared" si="156"/>
        <v>572881</v>
      </c>
      <c r="O3392" s="5">
        <f t="shared" si="157"/>
        <v>27</v>
      </c>
      <c r="P3392" s="5" t="str">
        <f t="shared" si="158"/>
        <v>ASALARIADO</v>
      </c>
      <c r="Q3392" s="5" t="e">
        <f ca="1">IF($H3392="SI", $O3392, _xludf.NA())</f>
        <v>#NAME?</v>
      </c>
      <c r="R3392" s="5">
        <f>IF($H3392="NO",$O3392, _xludf.NA())</f>
        <v>27</v>
      </c>
      <c r="S3392" s="5" t="e">
        <f ca="1">IF($H3392="SI",$N3392, _xludf.NA())</f>
        <v>#NAME?</v>
      </c>
      <c r="T3392" s="5">
        <f>IF($H3392="NO",$N3392, _xludf.NA())</f>
        <v>572881</v>
      </c>
    </row>
    <row r="3393" spans="1:20" x14ac:dyDescent="0.3">
      <c r="A3393">
        <v>3392</v>
      </c>
      <c r="B3393" t="s">
        <v>9</v>
      </c>
      <c r="C3393">
        <v>450242.43</v>
      </c>
      <c r="D3393" t="s">
        <v>10</v>
      </c>
      <c r="E3393" t="s">
        <v>16</v>
      </c>
      <c r="F3393" t="s">
        <v>12</v>
      </c>
      <c r="G3393" t="s">
        <v>13</v>
      </c>
      <c r="H3393" t="s">
        <v>13</v>
      </c>
      <c r="I3393">
        <v>24</v>
      </c>
      <c r="J3393">
        <f>(moras__2[[#This Row],[EDAD]]-AVERAGE(I:I))/ _xlfn.STDEV.P(I:I)</f>
        <v>-1.2638725940680595</v>
      </c>
      <c r="K3393" t="str">
        <f>IF(ABS(moras__2[[#This Row],[Z-Score de edad]])&gt;1.96, "Atípico","Normal")</f>
        <v>Normal</v>
      </c>
      <c r="L3393">
        <f>(moras__2[[#This Row],[SALARIO]]-AVERAGE(C:C)) / _xlfn.STDEV.P(C:C)</f>
        <v>-0.25562514053804936</v>
      </c>
      <c r="M3393" t="str">
        <f>IF(ABS(moras__2[[#This Row],[Z-Score de salario]])&gt;1.96, "Atípico", "Normal")</f>
        <v>Normal</v>
      </c>
      <c r="N3393" s="5">
        <f t="shared" si="156"/>
        <v>450242.43</v>
      </c>
      <c r="O3393" s="5">
        <f t="shared" si="157"/>
        <v>24</v>
      </c>
      <c r="P3393" s="5" t="str">
        <f t="shared" si="158"/>
        <v>ASALARIADO</v>
      </c>
      <c r="Q3393" s="5" t="e">
        <f ca="1">IF($H3393="SI", $O3393, _xludf.NA())</f>
        <v>#NAME?</v>
      </c>
      <c r="R3393" s="5">
        <f>IF($H3393="NO",$O3393, _xludf.NA())</f>
        <v>24</v>
      </c>
      <c r="S3393" s="5" t="e">
        <f ca="1">IF($H3393="SI",$N3393, _xludf.NA())</f>
        <v>#NAME?</v>
      </c>
      <c r="T3393" s="5">
        <f>IF($H3393="NO",$N3393, _xludf.NA())</f>
        <v>450242.43</v>
      </c>
    </row>
    <row r="3394" spans="1:20" x14ac:dyDescent="0.3">
      <c r="A3394">
        <v>3393</v>
      </c>
      <c r="B3394" t="s">
        <v>9</v>
      </c>
      <c r="C3394">
        <v>618962.9</v>
      </c>
      <c r="D3394" t="s">
        <v>10</v>
      </c>
      <c r="E3394" t="s">
        <v>16</v>
      </c>
      <c r="F3394" t="s">
        <v>12</v>
      </c>
      <c r="G3394" t="s">
        <v>13</v>
      </c>
      <c r="H3394" t="s">
        <v>13</v>
      </c>
      <c r="I3394">
        <v>51</v>
      </c>
      <c r="J3394">
        <f>(moras__2[[#This Row],[EDAD]]-AVERAGE(I:I))/ _xlfn.STDEV.P(I:I)</f>
        <v>0.64185201442864925</v>
      </c>
      <c r="K3394" t="str">
        <f>IF(ABS(moras__2[[#This Row],[Z-Score de edad]])&gt;1.96, "Atípico","Normal")</f>
        <v>Normal</v>
      </c>
      <c r="L3394">
        <f>(moras__2[[#This Row],[SALARIO]]-AVERAGE(C:C)) / _xlfn.STDEV.P(C:C)</f>
        <v>-4.7564904299168029E-2</v>
      </c>
      <c r="M3394" t="str">
        <f>IF(ABS(moras__2[[#This Row],[Z-Score de salario]])&gt;1.96, "Atípico", "Normal")</f>
        <v>Normal</v>
      </c>
      <c r="N3394" s="5">
        <f t="shared" si="156"/>
        <v>618962.9</v>
      </c>
      <c r="O3394" s="5">
        <f t="shared" si="157"/>
        <v>51</v>
      </c>
      <c r="P3394" s="5" t="str">
        <f t="shared" si="158"/>
        <v>ASALARIADO</v>
      </c>
      <c r="Q3394" s="5" t="e">
        <f ca="1">IF($H3394="SI", $O3394, _xludf.NA())</f>
        <v>#NAME?</v>
      </c>
      <c r="R3394" s="5">
        <f>IF($H3394="NO",$O3394, _xludf.NA())</f>
        <v>51</v>
      </c>
      <c r="S3394" s="5" t="e">
        <f ca="1">IF($H3394="SI",$N3394, _xludf.NA())</f>
        <v>#NAME?</v>
      </c>
      <c r="T3394" s="5">
        <f>IF($H3394="NO",$N3394, _xludf.NA())</f>
        <v>618962.9</v>
      </c>
    </row>
    <row r="3395" spans="1:20" x14ac:dyDescent="0.3">
      <c r="A3395">
        <v>3394</v>
      </c>
      <c r="B3395" t="s">
        <v>15</v>
      </c>
      <c r="C3395">
        <v>319591</v>
      </c>
      <c r="D3395" t="s">
        <v>10</v>
      </c>
      <c r="E3395" t="s">
        <v>16</v>
      </c>
      <c r="F3395" t="s">
        <v>12</v>
      </c>
      <c r="G3395" t="s">
        <v>12</v>
      </c>
      <c r="H3395" t="s">
        <v>13</v>
      </c>
      <c r="I3395">
        <v>34</v>
      </c>
      <c r="J3395">
        <f>(moras__2[[#This Row],[EDAD]]-AVERAGE(I:I))/ _xlfn.STDEV.P(I:I)</f>
        <v>-0.55804866499520445</v>
      </c>
      <c r="K3395" t="str">
        <f>IF(ABS(moras__2[[#This Row],[Z-Score de edad]])&gt;1.96, "Atípico","Normal")</f>
        <v>Normal</v>
      </c>
      <c r="L3395">
        <f>(moras__2[[#This Row],[SALARIO]]-AVERAGE(C:C)) / _xlfn.STDEV.P(C:C)</f>
        <v>-0.41673995601211516</v>
      </c>
      <c r="M3395" t="str">
        <f>IF(ABS(moras__2[[#This Row],[Z-Score de salario]])&gt;1.96, "Atípico", "Normal")</f>
        <v>Normal</v>
      </c>
      <c r="N3395" s="5">
        <f t="shared" ref="N3395:N3458" si="159">IF(ISBLANK(C3395),  MEDIAN($C$2:$C$5001), C3395)</f>
        <v>319591</v>
      </c>
      <c r="O3395" s="5">
        <f t="shared" ref="O3395:O3458" si="160">IF(ISBLANK(I3395), MEDIAN($I$2:$I$5001), I3395)</f>
        <v>34</v>
      </c>
      <c r="P3395" s="5" t="str">
        <f t="shared" ref="P3395:P3458" si="161">IF(ISBLANK(D3395), "ASALARIADO", D3395)</f>
        <v>ASALARIADO</v>
      </c>
      <c r="Q3395" s="5" t="e">
        <f ca="1">IF($H3395="SI", $O3395, _xludf.NA())</f>
        <v>#NAME?</v>
      </c>
      <c r="R3395" s="5">
        <f>IF($H3395="NO",$O3395, _xludf.NA())</f>
        <v>34</v>
      </c>
      <c r="S3395" s="5" t="e">
        <f ca="1">IF($H3395="SI",$N3395, _xludf.NA())</f>
        <v>#NAME?</v>
      </c>
      <c r="T3395" s="5">
        <f>IF($H3395="NO",$N3395, _xludf.NA())</f>
        <v>319591</v>
      </c>
    </row>
    <row r="3396" spans="1:20" x14ac:dyDescent="0.3">
      <c r="A3396">
        <v>3395</v>
      </c>
      <c r="B3396" t="s">
        <v>9</v>
      </c>
      <c r="C3396">
        <v>316412</v>
      </c>
      <c r="D3396" t="s">
        <v>18</v>
      </c>
      <c r="E3396" t="s">
        <v>16</v>
      </c>
      <c r="F3396" t="s">
        <v>12</v>
      </c>
      <c r="G3396" t="s">
        <v>13</v>
      </c>
      <c r="H3396" t="s">
        <v>12</v>
      </c>
      <c r="I3396">
        <v>55</v>
      </c>
      <c r="J3396">
        <f>(moras__2[[#This Row],[EDAD]]-AVERAGE(I:I))/ _xlfn.STDEV.P(I:I)</f>
        <v>0.92418158605779133</v>
      </c>
      <c r="K3396" t="str">
        <f>IF(ABS(moras__2[[#This Row],[Z-Score de edad]])&gt;1.96, "Atípico","Normal")</f>
        <v>Normal</v>
      </c>
      <c r="L3396">
        <f>(moras__2[[#This Row],[SALARIO]]-AVERAGE(C:C)) / _xlfn.STDEV.P(C:C)</f>
        <v>-0.42066018863713928</v>
      </c>
      <c r="M3396" t="str">
        <f>IF(ABS(moras__2[[#This Row],[Z-Score de salario]])&gt;1.96, "Atípico", "Normal")</f>
        <v>Normal</v>
      </c>
      <c r="N3396" s="5">
        <f t="shared" si="159"/>
        <v>316412</v>
      </c>
      <c r="O3396" s="5">
        <f t="shared" si="160"/>
        <v>55</v>
      </c>
      <c r="P3396" s="5" t="str">
        <f t="shared" si="161"/>
        <v>TRABAJADOR INDEPENDIENTE</v>
      </c>
      <c r="Q3396" s="5">
        <f>IF($H3396="SI", $O3396, _xludf.NA())</f>
        <v>55</v>
      </c>
      <c r="R3396" s="5" t="e">
        <f ca="1">IF($H3396="NO",$O3396, _xludf.NA())</f>
        <v>#NAME?</v>
      </c>
      <c r="S3396" s="5">
        <f>IF($H3396="SI",$N3396, _xludf.NA())</f>
        <v>316412</v>
      </c>
      <c r="T3396" s="5" t="e">
        <f ca="1">IF($H3396="NO",$N3396, _xludf.NA())</f>
        <v>#NAME?</v>
      </c>
    </row>
    <row r="3397" spans="1:20" x14ac:dyDescent="0.3">
      <c r="A3397">
        <v>3396</v>
      </c>
      <c r="B3397" t="s">
        <v>15</v>
      </c>
      <c r="C3397">
        <v>356455</v>
      </c>
      <c r="D3397" t="s">
        <v>18</v>
      </c>
      <c r="E3397" t="s">
        <v>16</v>
      </c>
      <c r="F3397" t="s">
        <v>12</v>
      </c>
      <c r="G3397" t="s">
        <v>13</v>
      </c>
      <c r="H3397" t="s">
        <v>13</v>
      </c>
      <c r="I3397">
        <v>43</v>
      </c>
      <c r="J3397">
        <f>(moras__2[[#This Row],[EDAD]]-AVERAGE(I:I))/ _xlfn.STDEV.P(I:I)</f>
        <v>7.7192871170365177E-2</v>
      </c>
      <c r="K3397" t="str">
        <f>IF(ABS(moras__2[[#This Row],[Z-Score de edad]])&gt;1.96, "Atípico","Normal")</f>
        <v>Normal</v>
      </c>
      <c r="L3397">
        <f>(moras__2[[#This Row],[SALARIO]]-AVERAGE(C:C)) / _xlfn.STDEV.P(C:C)</f>
        <v>-0.37128054881208711</v>
      </c>
      <c r="M3397" t="str">
        <f>IF(ABS(moras__2[[#This Row],[Z-Score de salario]])&gt;1.96, "Atípico", "Normal")</f>
        <v>Normal</v>
      </c>
      <c r="N3397" s="5">
        <f t="shared" si="159"/>
        <v>356455</v>
      </c>
      <c r="O3397" s="5">
        <f t="shared" si="160"/>
        <v>43</v>
      </c>
      <c r="P3397" s="5" t="str">
        <f t="shared" si="161"/>
        <v>TRABAJADOR INDEPENDIENTE</v>
      </c>
      <c r="Q3397" s="5" t="e">
        <f ca="1">IF($H3397="SI", $O3397, _xludf.NA())</f>
        <v>#NAME?</v>
      </c>
      <c r="R3397" s="5">
        <f>IF($H3397="NO",$O3397, _xludf.NA())</f>
        <v>43</v>
      </c>
      <c r="S3397" s="5" t="e">
        <f ca="1">IF($H3397="SI",$N3397, _xludf.NA())</f>
        <v>#NAME?</v>
      </c>
      <c r="T3397" s="5">
        <f>IF($H3397="NO",$N3397, _xludf.NA())</f>
        <v>356455</v>
      </c>
    </row>
    <row r="3398" spans="1:20" x14ac:dyDescent="0.3">
      <c r="A3398">
        <v>3397</v>
      </c>
      <c r="B3398" t="s">
        <v>9</v>
      </c>
      <c r="C3398">
        <v>785855.82</v>
      </c>
      <c r="D3398" t="s">
        <v>10</v>
      </c>
      <c r="E3398" t="s">
        <v>16</v>
      </c>
      <c r="F3398" t="s">
        <v>12</v>
      </c>
      <c r="G3398" t="s">
        <v>13</v>
      </c>
      <c r="H3398" t="s">
        <v>13</v>
      </c>
      <c r="I3398">
        <v>55</v>
      </c>
      <c r="J3398">
        <f>(moras__2[[#This Row],[EDAD]]-AVERAGE(I:I))/ _xlfn.STDEV.P(I:I)</f>
        <v>0.92418158605779133</v>
      </c>
      <c r="K3398" t="str">
        <f>IF(ABS(moras__2[[#This Row],[Z-Score de edad]])&gt;1.96, "Atípico","Normal")</f>
        <v>Normal</v>
      </c>
      <c r="L3398">
        <f>(moras__2[[#This Row],[SALARIO]]-AVERAGE(C:C)) / _xlfn.STDEV.P(C:C)</f>
        <v>0.15824166061732786</v>
      </c>
      <c r="M3398" t="str">
        <f>IF(ABS(moras__2[[#This Row],[Z-Score de salario]])&gt;1.96, "Atípico", "Normal")</f>
        <v>Normal</v>
      </c>
      <c r="N3398" s="5">
        <f t="shared" si="159"/>
        <v>785855.82</v>
      </c>
      <c r="O3398" s="5">
        <f t="shared" si="160"/>
        <v>55</v>
      </c>
      <c r="P3398" s="5" t="str">
        <f t="shared" si="161"/>
        <v>ASALARIADO</v>
      </c>
      <c r="Q3398" s="5" t="e">
        <f ca="1">IF($H3398="SI", $O3398, _xludf.NA())</f>
        <v>#NAME?</v>
      </c>
      <c r="R3398" s="5">
        <f>IF($H3398="NO",$O3398, _xludf.NA())</f>
        <v>55</v>
      </c>
      <c r="S3398" s="5" t="e">
        <f ca="1">IF($H3398="SI",$N3398, _xludf.NA())</f>
        <v>#NAME?</v>
      </c>
      <c r="T3398" s="5">
        <f>IF($H3398="NO",$N3398, _xludf.NA())</f>
        <v>785855.82</v>
      </c>
    </row>
    <row r="3399" spans="1:20" x14ac:dyDescent="0.3">
      <c r="A3399">
        <v>3398</v>
      </c>
      <c r="B3399" t="s">
        <v>9</v>
      </c>
      <c r="C3399">
        <v>420000</v>
      </c>
      <c r="D3399" t="s">
        <v>10</v>
      </c>
      <c r="E3399" t="s">
        <v>16</v>
      </c>
      <c r="F3399" t="s">
        <v>12</v>
      </c>
      <c r="G3399" t="s">
        <v>13</v>
      </c>
      <c r="H3399" t="s">
        <v>13</v>
      </c>
      <c r="I3399">
        <v>52</v>
      </c>
      <c r="J3399">
        <f>(moras__2[[#This Row],[EDAD]]-AVERAGE(I:I))/ _xlfn.STDEV.P(I:I)</f>
        <v>0.71243440733593477</v>
      </c>
      <c r="K3399" t="str">
        <f>IF(ABS(moras__2[[#This Row],[Z-Score de edad]])&gt;1.96, "Atípico","Normal")</f>
        <v>Normal</v>
      </c>
      <c r="L3399">
        <f>(moras__2[[#This Row],[SALARIO]]-AVERAGE(C:C)) / _xlfn.STDEV.P(C:C)</f>
        <v>-0.29291905709860555</v>
      </c>
      <c r="M3399" t="str">
        <f>IF(ABS(moras__2[[#This Row],[Z-Score de salario]])&gt;1.96, "Atípico", "Normal")</f>
        <v>Normal</v>
      </c>
      <c r="N3399" s="5">
        <f t="shared" si="159"/>
        <v>420000</v>
      </c>
      <c r="O3399" s="5">
        <f t="shared" si="160"/>
        <v>52</v>
      </c>
      <c r="P3399" s="5" t="str">
        <f t="shared" si="161"/>
        <v>ASALARIADO</v>
      </c>
      <c r="Q3399" s="5" t="e">
        <f ca="1">IF($H3399="SI", $O3399, _xludf.NA())</f>
        <v>#NAME?</v>
      </c>
      <c r="R3399" s="5">
        <f>IF($H3399="NO",$O3399, _xludf.NA())</f>
        <v>52</v>
      </c>
      <c r="S3399" s="5" t="e">
        <f ca="1">IF($H3399="SI",$N3399, _xludf.NA())</f>
        <v>#NAME?</v>
      </c>
      <c r="T3399" s="5">
        <f>IF($H3399="NO",$N3399, _xludf.NA())</f>
        <v>420000</v>
      </c>
    </row>
    <row r="3400" spans="1:20" x14ac:dyDescent="0.3">
      <c r="A3400">
        <v>3399</v>
      </c>
      <c r="B3400" t="s">
        <v>9</v>
      </c>
      <c r="C3400">
        <v>405063</v>
      </c>
      <c r="D3400" t="s">
        <v>18</v>
      </c>
      <c r="E3400" t="s">
        <v>16</v>
      </c>
      <c r="F3400" t="s">
        <v>12</v>
      </c>
      <c r="G3400" t="s">
        <v>13</v>
      </c>
      <c r="H3400" t="s">
        <v>12</v>
      </c>
      <c r="I3400">
        <v>53</v>
      </c>
      <c r="J3400">
        <f>(moras__2[[#This Row],[EDAD]]-AVERAGE(I:I))/ _xlfn.STDEV.P(I:I)</f>
        <v>0.78301680024322029</v>
      </c>
      <c r="K3400" t="str">
        <f>IF(ABS(moras__2[[#This Row],[Z-Score de edad]])&gt;1.96, "Atípico","Normal")</f>
        <v>Normal</v>
      </c>
      <c r="L3400">
        <f>(moras__2[[#This Row],[SALARIO]]-AVERAGE(C:C)) / _xlfn.STDEV.P(C:C)</f>
        <v>-0.31133884782524451</v>
      </c>
      <c r="M3400" t="str">
        <f>IF(ABS(moras__2[[#This Row],[Z-Score de salario]])&gt;1.96, "Atípico", "Normal")</f>
        <v>Normal</v>
      </c>
      <c r="N3400" s="5">
        <f t="shared" si="159"/>
        <v>405063</v>
      </c>
      <c r="O3400" s="5">
        <f t="shared" si="160"/>
        <v>53</v>
      </c>
      <c r="P3400" s="5" t="str">
        <f t="shared" si="161"/>
        <v>TRABAJADOR INDEPENDIENTE</v>
      </c>
      <c r="Q3400" s="5">
        <f>IF($H3400="SI", $O3400, _xludf.NA())</f>
        <v>53</v>
      </c>
      <c r="R3400" s="5" t="e">
        <f ca="1">IF($H3400="NO",$O3400, _xludf.NA())</f>
        <v>#NAME?</v>
      </c>
      <c r="S3400" s="5">
        <f>IF($H3400="SI",$N3400, _xludf.NA())</f>
        <v>405063</v>
      </c>
      <c r="T3400" s="5" t="e">
        <f ca="1">IF($H3400="NO",$N3400, _xludf.NA())</f>
        <v>#NAME?</v>
      </c>
    </row>
    <row r="3401" spans="1:20" x14ac:dyDescent="0.3">
      <c r="A3401">
        <v>3400</v>
      </c>
      <c r="B3401" t="s">
        <v>15</v>
      </c>
      <c r="C3401">
        <v>297139</v>
      </c>
      <c r="D3401" t="s">
        <v>17</v>
      </c>
      <c r="E3401" t="s">
        <v>16</v>
      </c>
      <c r="F3401" t="s">
        <v>12</v>
      </c>
      <c r="G3401" t="s">
        <v>12</v>
      </c>
      <c r="H3401" t="s">
        <v>13</v>
      </c>
      <c r="I3401">
        <v>36</v>
      </c>
      <c r="J3401">
        <f>(moras__2[[#This Row],[EDAD]]-AVERAGE(I:I))/ _xlfn.STDEV.P(I:I)</f>
        <v>-0.41688387918063341</v>
      </c>
      <c r="K3401" t="str">
        <f>IF(ABS(moras__2[[#This Row],[Z-Score de edad]])&gt;1.96, "Atípico","Normal")</f>
        <v>Normal</v>
      </c>
      <c r="L3401">
        <f>(moras__2[[#This Row],[SALARIO]]-AVERAGE(C:C)) / _xlfn.STDEV.P(C:C)</f>
        <v>-0.44442698429051769</v>
      </c>
      <c r="M3401" t="str">
        <f>IF(ABS(moras__2[[#This Row],[Z-Score de salario]])&gt;1.96, "Atípico", "Normal")</f>
        <v>Normal</v>
      </c>
      <c r="N3401" s="5">
        <f t="shared" si="159"/>
        <v>297139</v>
      </c>
      <c r="O3401" s="5">
        <f t="shared" si="160"/>
        <v>36</v>
      </c>
      <c r="P3401" s="5" t="str">
        <f t="shared" si="161"/>
        <v>ASEGURADO VOLUNTARIO</v>
      </c>
      <c r="Q3401" s="5" t="e">
        <f ca="1">IF($H3401="SI", $O3401, _xludf.NA())</f>
        <v>#NAME?</v>
      </c>
      <c r="R3401" s="5">
        <f>IF($H3401="NO",$O3401, _xludf.NA())</f>
        <v>36</v>
      </c>
      <c r="S3401" s="5" t="e">
        <f ca="1">IF($H3401="SI",$N3401, _xludf.NA())</f>
        <v>#NAME?</v>
      </c>
      <c r="T3401" s="5">
        <f>IF($H3401="NO",$N3401, _xludf.NA())</f>
        <v>297139</v>
      </c>
    </row>
    <row r="3402" spans="1:20" x14ac:dyDescent="0.3">
      <c r="A3402">
        <v>3401</v>
      </c>
      <c r="B3402" t="s">
        <v>9</v>
      </c>
      <c r="C3402">
        <v>175000</v>
      </c>
      <c r="D3402" t="s">
        <v>10</v>
      </c>
      <c r="E3402" t="s">
        <v>16</v>
      </c>
      <c r="F3402" t="s">
        <v>12</v>
      </c>
      <c r="G3402" t="s">
        <v>13</v>
      </c>
      <c r="H3402" t="s">
        <v>13</v>
      </c>
      <c r="I3402">
        <v>32</v>
      </c>
      <c r="J3402">
        <f>(moras__2[[#This Row],[EDAD]]-AVERAGE(I:I))/ _xlfn.STDEV.P(I:I)</f>
        <v>-0.69921345080977548</v>
      </c>
      <c r="K3402" t="str">
        <f>IF(ABS(moras__2[[#This Row],[Z-Score de edad]])&gt;1.96, "Atípico","Normal")</f>
        <v>Normal</v>
      </c>
      <c r="L3402">
        <f>(moras__2[[#This Row],[SALARIO]]-AVERAGE(C:C)) / _xlfn.STDEV.P(C:C)</f>
        <v>-0.59504456610486844</v>
      </c>
      <c r="M3402" t="str">
        <f>IF(ABS(moras__2[[#This Row],[Z-Score de salario]])&gt;1.96, "Atípico", "Normal")</f>
        <v>Normal</v>
      </c>
      <c r="N3402" s="5">
        <f t="shared" si="159"/>
        <v>175000</v>
      </c>
      <c r="O3402" s="5">
        <f t="shared" si="160"/>
        <v>32</v>
      </c>
      <c r="P3402" s="5" t="str">
        <f t="shared" si="161"/>
        <v>ASALARIADO</v>
      </c>
      <c r="Q3402" s="5" t="e">
        <f ca="1">IF($H3402="SI", $O3402, _xludf.NA())</f>
        <v>#NAME?</v>
      </c>
      <c r="R3402" s="5">
        <f>IF($H3402="NO",$O3402, _xludf.NA())</f>
        <v>32</v>
      </c>
      <c r="S3402" s="5" t="e">
        <f ca="1">IF($H3402="SI",$N3402, _xludf.NA())</f>
        <v>#NAME?</v>
      </c>
      <c r="T3402" s="5">
        <f>IF($H3402="NO",$N3402, _xludf.NA())</f>
        <v>175000</v>
      </c>
    </row>
    <row r="3403" spans="1:20" x14ac:dyDescent="0.3">
      <c r="A3403">
        <v>3402</v>
      </c>
      <c r="B3403" t="s">
        <v>9</v>
      </c>
      <c r="C3403">
        <v>299647</v>
      </c>
      <c r="D3403" t="s">
        <v>17</v>
      </c>
      <c r="E3403" t="s">
        <v>16</v>
      </c>
      <c r="F3403" t="s">
        <v>13</v>
      </c>
      <c r="G3403" t="s">
        <v>13</v>
      </c>
      <c r="H3403" t="s">
        <v>13</v>
      </c>
      <c r="I3403">
        <v>52</v>
      </c>
      <c r="J3403">
        <f>(moras__2[[#This Row],[EDAD]]-AVERAGE(I:I))/ _xlfn.STDEV.P(I:I)</f>
        <v>0.71243440733593477</v>
      </c>
      <c r="K3403" t="str">
        <f>IF(ABS(moras__2[[#This Row],[Z-Score de edad]])&gt;1.96, "Atípico","Normal")</f>
        <v>Normal</v>
      </c>
      <c r="L3403">
        <f>(moras__2[[#This Row],[SALARIO]]-AVERAGE(C:C)) / _xlfn.STDEV.P(C:C)</f>
        <v>-0.44133420561056785</v>
      </c>
      <c r="M3403" t="str">
        <f>IF(ABS(moras__2[[#This Row],[Z-Score de salario]])&gt;1.96, "Atípico", "Normal")</f>
        <v>Normal</v>
      </c>
      <c r="N3403" s="5">
        <f t="shared" si="159"/>
        <v>299647</v>
      </c>
      <c r="O3403" s="5">
        <f t="shared" si="160"/>
        <v>52</v>
      </c>
      <c r="P3403" s="5" t="str">
        <f t="shared" si="161"/>
        <v>ASEGURADO VOLUNTARIO</v>
      </c>
      <c r="Q3403" s="5" t="e">
        <f ca="1">IF($H3403="SI", $O3403, _xludf.NA())</f>
        <v>#NAME?</v>
      </c>
      <c r="R3403" s="5">
        <f>IF($H3403="NO",$O3403, _xludf.NA())</f>
        <v>52</v>
      </c>
      <c r="S3403" s="5" t="e">
        <f ca="1">IF($H3403="SI",$N3403, _xludf.NA())</f>
        <v>#NAME?</v>
      </c>
      <c r="T3403" s="5">
        <f>IF($H3403="NO",$N3403, _xludf.NA())</f>
        <v>299647</v>
      </c>
    </row>
    <row r="3404" spans="1:20" x14ac:dyDescent="0.3">
      <c r="A3404">
        <v>3403</v>
      </c>
      <c r="B3404" t="s">
        <v>9</v>
      </c>
      <c r="C3404">
        <v>1202402.74</v>
      </c>
      <c r="D3404" t="s">
        <v>10</v>
      </c>
      <c r="E3404" t="s">
        <v>11</v>
      </c>
      <c r="F3404" t="s">
        <v>12</v>
      </c>
      <c r="G3404" t="s">
        <v>13</v>
      </c>
      <c r="H3404" t="s">
        <v>13</v>
      </c>
      <c r="I3404">
        <v>53</v>
      </c>
      <c r="J3404">
        <f>(moras__2[[#This Row],[EDAD]]-AVERAGE(I:I))/ _xlfn.STDEV.P(I:I)</f>
        <v>0.78301680024322029</v>
      </c>
      <c r="K3404" t="str">
        <f>IF(ABS(moras__2[[#This Row],[Z-Score de edad]])&gt;1.96, "Atípico","Normal")</f>
        <v>Normal</v>
      </c>
      <c r="L3404">
        <f>(moras__2[[#This Row],[SALARIO]]-AVERAGE(C:C)) / _xlfn.STDEV.P(C:C)</f>
        <v>0.67191288604586297</v>
      </c>
      <c r="M3404" t="str">
        <f>IF(ABS(moras__2[[#This Row],[Z-Score de salario]])&gt;1.96, "Atípico", "Normal")</f>
        <v>Normal</v>
      </c>
      <c r="N3404" s="5">
        <f t="shared" si="159"/>
        <v>1202402.74</v>
      </c>
      <c r="O3404" s="5">
        <f t="shared" si="160"/>
        <v>53</v>
      </c>
      <c r="P3404" s="5" t="str">
        <f t="shared" si="161"/>
        <v>ASALARIADO</v>
      </c>
      <c r="Q3404" s="5" t="e">
        <f ca="1">IF($H3404="SI", $O3404, _xludf.NA())</f>
        <v>#NAME?</v>
      </c>
      <c r="R3404" s="5">
        <f>IF($H3404="NO",$O3404, _xludf.NA())</f>
        <v>53</v>
      </c>
      <c r="S3404" s="5" t="e">
        <f ca="1">IF($H3404="SI",$N3404, _xludf.NA())</f>
        <v>#NAME?</v>
      </c>
      <c r="T3404" s="5">
        <f>IF($H3404="NO",$N3404, _xludf.NA())</f>
        <v>1202402.74</v>
      </c>
    </row>
    <row r="3405" spans="1:20" x14ac:dyDescent="0.3">
      <c r="A3405">
        <v>3404</v>
      </c>
      <c r="B3405" t="s">
        <v>9</v>
      </c>
      <c r="C3405">
        <v>264929.65999999997</v>
      </c>
      <c r="D3405" t="s">
        <v>10</v>
      </c>
      <c r="E3405" t="s">
        <v>16</v>
      </c>
      <c r="F3405" t="s">
        <v>12</v>
      </c>
      <c r="G3405" t="s">
        <v>13</v>
      </c>
      <c r="H3405" t="s">
        <v>13</v>
      </c>
      <c r="I3405">
        <v>48</v>
      </c>
      <c r="J3405">
        <f>(moras__2[[#This Row],[EDAD]]-AVERAGE(I:I))/ _xlfn.STDEV.P(I:I)</f>
        <v>0.43010483570679275</v>
      </c>
      <c r="K3405" t="str">
        <f>IF(ABS(moras__2[[#This Row],[Z-Score de edad]])&gt;1.96, "Atípico","Normal")</f>
        <v>Normal</v>
      </c>
      <c r="L3405">
        <f>(moras__2[[#This Row],[SALARIO]]-AVERAGE(C:C)) / _xlfn.STDEV.P(C:C)</f>
        <v>-0.48414642609564335</v>
      </c>
      <c r="M3405" t="str">
        <f>IF(ABS(moras__2[[#This Row],[Z-Score de salario]])&gt;1.96, "Atípico", "Normal")</f>
        <v>Normal</v>
      </c>
      <c r="N3405" s="5">
        <f t="shared" si="159"/>
        <v>264929.65999999997</v>
      </c>
      <c r="O3405" s="5">
        <f t="shared" si="160"/>
        <v>48</v>
      </c>
      <c r="P3405" s="5" t="str">
        <f t="shared" si="161"/>
        <v>ASALARIADO</v>
      </c>
      <c r="Q3405" s="5" t="e">
        <f ca="1">IF($H3405="SI", $O3405, _xludf.NA())</f>
        <v>#NAME?</v>
      </c>
      <c r="R3405" s="5">
        <f>IF($H3405="NO",$O3405, _xludf.NA())</f>
        <v>48</v>
      </c>
      <c r="S3405" s="5" t="e">
        <f ca="1">IF($H3405="SI",$N3405, _xludf.NA())</f>
        <v>#NAME?</v>
      </c>
      <c r="T3405" s="5">
        <f>IF($H3405="NO",$N3405, _xludf.NA())</f>
        <v>264929.65999999997</v>
      </c>
    </row>
    <row r="3406" spans="1:20" x14ac:dyDescent="0.3">
      <c r="A3406">
        <v>3405</v>
      </c>
      <c r="B3406" t="s">
        <v>9</v>
      </c>
      <c r="C3406">
        <v>623902.14</v>
      </c>
      <c r="D3406" t="s">
        <v>10</v>
      </c>
      <c r="E3406" t="s">
        <v>16</v>
      </c>
      <c r="F3406" t="s">
        <v>12</v>
      </c>
      <c r="G3406" t="s">
        <v>13</v>
      </c>
      <c r="H3406" t="s">
        <v>13</v>
      </c>
      <c r="I3406">
        <v>44</v>
      </c>
      <c r="J3406">
        <f>(moras__2[[#This Row],[EDAD]]-AVERAGE(I:I))/ _xlfn.STDEV.P(I:I)</f>
        <v>0.14777526407765068</v>
      </c>
      <c r="K3406" t="str">
        <f>IF(ABS(moras__2[[#This Row],[Z-Score de edad]])&gt;1.96, "Atípico","Normal")</f>
        <v>Normal</v>
      </c>
      <c r="L3406">
        <f>(moras__2[[#This Row],[SALARIO]]-AVERAGE(C:C)) / _xlfn.STDEV.P(C:C)</f>
        <v>-4.1474004710988062E-2</v>
      </c>
      <c r="M3406" t="str">
        <f>IF(ABS(moras__2[[#This Row],[Z-Score de salario]])&gt;1.96, "Atípico", "Normal")</f>
        <v>Normal</v>
      </c>
      <c r="N3406" s="5">
        <f t="shared" si="159"/>
        <v>623902.14</v>
      </c>
      <c r="O3406" s="5">
        <f t="shared" si="160"/>
        <v>44</v>
      </c>
      <c r="P3406" s="5" t="str">
        <f t="shared" si="161"/>
        <v>ASALARIADO</v>
      </c>
      <c r="Q3406" s="5" t="e">
        <f ca="1">IF($H3406="SI", $O3406, _xludf.NA())</f>
        <v>#NAME?</v>
      </c>
      <c r="R3406" s="5">
        <f>IF($H3406="NO",$O3406, _xludf.NA())</f>
        <v>44</v>
      </c>
      <c r="S3406" s="5" t="e">
        <f ca="1">IF($H3406="SI",$N3406, _xludf.NA())</f>
        <v>#NAME?</v>
      </c>
      <c r="T3406" s="5">
        <f>IF($H3406="NO",$N3406, _xludf.NA())</f>
        <v>623902.14</v>
      </c>
    </row>
    <row r="3407" spans="1:20" x14ac:dyDescent="0.3">
      <c r="A3407">
        <v>3406</v>
      </c>
      <c r="B3407" t="s">
        <v>15</v>
      </c>
      <c r="C3407">
        <v>425046</v>
      </c>
      <c r="D3407" t="s">
        <v>10</v>
      </c>
      <c r="E3407" t="s">
        <v>11</v>
      </c>
      <c r="F3407" t="s">
        <v>12</v>
      </c>
      <c r="G3407" t="s">
        <v>13</v>
      </c>
      <c r="H3407" t="s">
        <v>13</v>
      </c>
      <c r="I3407">
        <v>42</v>
      </c>
      <c r="J3407">
        <f>(moras__2[[#This Row],[EDAD]]-AVERAGE(I:I))/ _xlfn.STDEV.P(I:I)</f>
        <v>6.6104782630796582E-3</v>
      </c>
      <c r="K3407" t="str">
        <f>IF(ABS(moras__2[[#This Row],[Z-Score de edad]])&gt;1.96, "Atípico","Normal")</f>
        <v>Normal</v>
      </c>
      <c r="L3407">
        <f>(moras__2[[#This Row],[SALARIO]]-AVERAGE(C:C)) / _xlfn.STDEV.P(C:C)</f>
        <v>-0.2866965047784194</v>
      </c>
      <c r="M3407" t="str">
        <f>IF(ABS(moras__2[[#This Row],[Z-Score de salario]])&gt;1.96, "Atípico", "Normal")</f>
        <v>Normal</v>
      </c>
      <c r="N3407" s="5">
        <f t="shared" si="159"/>
        <v>425046</v>
      </c>
      <c r="O3407" s="5">
        <f t="shared" si="160"/>
        <v>42</v>
      </c>
      <c r="P3407" s="5" t="str">
        <f t="shared" si="161"/>
        <v>ASALARIADO</v>
      </c>
      <c r="Q3407" s="5" t="e">
        <f ca="1">IF($H3407="SI", $O3407, _xludf.NA())</f>
        <v>#NAME?</v>
      </c>
      <c r="R3407" s="5">
        <f>IF($H3407="NO",$O3407, _xludf.NA())</f>
        <v>42</v>
      </c>
      <c r="S3407" s="5" t="e">
        <f ca="1">IF($H3407="SI",$N3407, _xludf.NA())</f>
        <v>#NAME?</v>
      </c>
      <c r="T3407" s="5">
        <f>IF($H3407="NO",$N3407, _xludf.NA())</f>
        <v>425046</v>
      </c>
    </row>
    <row r="3408" spans="1:20" x14ac:dyDescent="0.3">
      <c r="A3408">
        <v>3407</v>
      </c>
      <c r="B3408" t="s">
        <v>9</v>
      </c>
      <c r="C3408">
        <v>420375</v>
      </c>
      <c r="D3408" t="s">
        <v>10</v>
      </c>
      <c r="E3408" t="s">
        <v>16</v>
      </c>
      <c r="F3408" t="s">
        <v>12</v>
      </c>
      <c r="G3408" t="s">
        <v>13</v>
      </c>
      <c r="H3408" t="s">
        <v>13</v>
      </c>
      <c r="I3408">
        <v>30</v>
      </c>
      <c r="J3408">
        <f>(moras__2[[#This Row],[EDAD]]-AVERAGE(I:I))/ _xlfn.STDEV.P(I:I)</f>
        <v>-0.84037823662434652</v>
      </c>
      <c r="K3408" t="str">
        <f>IF(ABS(moras__2[[#This Row],[Z-Score de edad]])&gt;1.96, "Atípico","Normal")</f>
        <v>Normal</v>
      </c>
      <c r="L3408">
        <f>(moras__2[[#This Row],[SALARIO]]-AVERAGE(C:C)) / _xlfn.STDEV.P(C:C)</f>
        <v>-0.29245662009502454</v>
      </c>
      <c r="M3408" t="str">
        <f>IF(ABS(moras__2[[#This Row],[Z-Score de salario]])&gt;1.96, "Atípico", "Normal")</f>
        <v>Normal</v>
      </c>
      <c r="N3408" s="5">
        <f t="shared" si="159"/>
        <v>420375</v>
      </c>
      <c r="O3408" s="5">
        <f t="shared" si="160"/>
        <v>30</v>
      </c>
      <c r="P3408" s="5" t="str">
        <f t="shared" si="161"/>
        <v>ASALARIADO</v>
      </c>
      <c r="Q3408" s="5" t="e">
        <f ca="1">IF($H3408="SI", $O3408, _xludf.NA())</f>
        <v>#NAME?</v>
      </c>
      <c r="R3408" s="5">
        <f>IF($H3408="NO",$O3408, _xludf.NA())</f>
        <v>30</v>
      </c>
      <c r="S3408" s="5" t="e">
        <f ca="1">IF($H3408="SI",$N3408, _xludf.NA())</f>
        <v>#NAME?</v>
      </c>
      <c r="T3408" s="5">
        <f>IF($H3408="NO",$N3408, _xludf.NA())</f>
        <v>420375</v>
      </c>
    </row>
    <row r="3409" spans="1:20" x14ac:dyDescent="0.3">
      <c r="A3409">
        <v>3408</v>
      </c>
      <c r="B3409" t="s">
        <v>9</v>
      </c>
      <c r="C3409">
        <v>1429399.25</v>
      </c>
      <c r="D3409" t="s">
        <v>10</v>
      </c>
      <c r="E3409" t="s">
        <v>16</v>
      </c>
      <c r="F3409" t="s">
        <v>12</v>
      </c>
      <c r="G3409" t="s">
        <v>13</v>
      </c>
      <c r="H3409" t="s">
        <v>13</v>
      </c>
      <c r="I3409">
        <v>51</v>
      </c>
      <c r="J3409">
        <f>(moras__2[[#This Row],[EDAD]]-AVERAGE(I:I))/ _xlfn.STDEV.P(I:I)</f>
        <v>0.64185201442864925</v>
      </c>
      <c r="K3409" t="str">
        <f>IF(ABS(moras__2[[#This Row],[Z-Score de edad]])&gt;1.96, "Atípico","Normal")</f>
        <v>Normal</v>
      </c>
      <c r="L3409">
        <f>(moras__2[[#This Row],[SALARIO]]-AVERAGE(C:C)) / _xlfn.STDEV.P(C:C)</f>
        <v>0.95183711513319047</v>
      </c>
      <c r="M3409" t="str">
        <f>IF(ABS(moras__2[[#This Row],[Z-Score de salario]])&gt;1.96, "Atípico", "Normal")</f>
        <v>Normal</v>
      </c>
      <c r="N3409" s="5">
        <f t="shared" si="159"/>
        <v>1429399.25</v>
      </c>
      <c r="O3409" s="5">
        <f t="shared" si="160"/>
        <v>51</v>
      </c>
      <c r="P3409" s="5" t="str">
        <f t="shared" si="161"/>
        <v>ASALARIADO</v>
      </c>
      <c r="Q3409" s="5" t="e">
        <f ca="1">IF($H3409="SI", $O3409, _xludf.NA())</f>
        <v>#NAME?</v>
      </c>
      <c r="R3409" s="5">
        <f>IF($H3409="NO",$O3409, _xludf.NA())</f>
        <v>51</v>
      </c>
      <c r="S3409" s="5" t="e">
        <f ca="1">IF($H3409="SI",$N3409, _xludf.NA())</f>
        <v>#NAME?</v>
      </c>
      <c r="T3409" s="5">
        <f>IF($H3409="NO",$N3409, _xludf.NA())</f>
        <v>1429399.25</v>
      </c>
    </row>
    <row r="3410" spans="1:20" x14ac:dyDescent="0.3">
      <c r="A3410">
        <v>3409</v>
      </c>
      <c r="B3410" t="s">
        <v>9</v>
      </c>
      <c r="C3410">
        <v>640789.43999999994</v>
      </c>
      <c r="D3410" t="s">
        <v>10</v>
      </c>
      <c r="E3410" t="s">
        <v>16</v>
      </c>
      <c r="F3410" t="s">
        <v>12</v>
      </c>
      <c r="G3410" t="s">
        <v>13</v>
      </c>
      <c r="H3410" t="s">
        <v>13</v>
      </c>
      <c r="I3410">
        <v>23</v>
      </c>
      <c r="J3410">
        <f>(moras__2[[#This Row],[EDAD]]-AVERAGE(I:I))/ _xlfn.STDEV.P(I:I)</f>
        <v>-1.334454986975345</v>
      </c>
      <c r="K3410" t="str">
        <f>IF(ABS(moras__2[[#This Row],[Z-Score de edad]])&gt;1.96, "Atípico","Normal")</f>
        <v>Normal</v>
      </c>
      <c r="L3410">
        <f>(moras__2[[#This Row],[SALARIO]]-AVERAGE(C:C)) / _xlfn.STDEV.P(C:C)</f>
        <v>-2.0649171616125034E-2</v>
      </c>
      <c r="M3410" t="str">
        <f>IF(ABS(moras__2[[#This Row],[Z-Score de salario]])&gt;1.96, "Atípico", "Normal")</f>
        <v>Normal</v>
      </c>
      <c r="N3410" s="5">
        <f t="shared" si="159"/>
        <v>640789.43999999994</v>
      </c>
      <c r="O3410" s="5">
        <f t="shared" si="160"/>
        <v>23</v>
      </c>
      <c r="P3410" s="5" t="str">
        <f t="shared" si="161"/>
        <v>ASALARIADO</v>
      </c>
      <c r="Q3410" s="5" t="e">
        <f ca="1">IF($H3410="SI", $O3410, _xludf.NA())</f>
        <v>#NAME?</v>
      </c>
      <c r="R3410" s="5">
        <f>IF($H3410="NO",$O3410, _xludf.NA())</f>
        <v>23</v>
      </c>
      <c r="S3410" s="5" t="e">
        <f ca="1">IF($H3410="SI",$N3410, _xludf.NA())</f>
        <v>#NAME?</v>
      </c>
      <c r="T3410" s="5">
        <f>IF($H3410="NO",$N3410, _xludf.NA())</f>
        <v>640789.43999999994</v>
      </c>
    </row>
    <row r="3411" spans="1:20" x14ac:dyDescent="0.3">
      <c r="A3411">
        <v>3410</v>
      </c>
      <c r="B3411" t="s">
        <v>9</v>
      </c>
      <c r="C3411">
        <v>394800</v>
      </c>
      <c r="D3411" t="s">
        <v>10</v>
      </c>
      <c r="E3411" t="s">
        <v>16</v>
      </c>
      <c r="F3411" t="s">
        <v>12</v>
      </c>
      <c r="G3411" t="s">
        <v>13</v>
      </c>
      <c r="H3411" t="s">
        <v>13</v>
      </c>
      <c r="I3411">
        <v>51</v>
      </c>
      <c r="J3411">
        <f>(moras__2[[#This Row],[EDAD]]-AVERAGE(I:I))/ _xlfn.STDEV.P(I:I)</f>
        <v>0.64185201442864925</v>
      </c>
      <c r="K3411" t="str">
        <f>IF(ABS(moras__2[[#This Row],[Z-Score de edad]])&gt;1.96, "Atípico","Normal")</f>
        <v>Normal</v>
      </c>
      <c r="L3411">
        <f>(moras__2[[#This Row],[SALARIO]]-AVERAGE(C:C)) / _xlfn.STDEV.P(C:C)</f>
        <v>-0.32399482373924976</v>
      </c>
      <c r="M3411" t="str">
        <f>IF(ABS(moras__2[[#This Row],[Z-Score de salario]])&gt;1.96, "Atípico", "Normal")</f>
        <v>Normal</v>
      </c>
      <c r="N3411" s="5">
        <f t="shared" si="159"/>
        <v>394800</v>
      </c>
      <c r="O3411" s="5">
        <f t="shared" si="160"/>
        <v>51</v>
      </c>
      <c r="P3411" s="5" t="str">
        <f t="shared" si="161"/>
        <v>ASALARIADO</v>
      </c>
      <c r="Q3411" s="5" t="e">
        <f ca="1">IF($H3411="SI", $O3411, _xludf.NA())</f>
        <v>#NAME?</v>
      </c>
      <c r="R3411" s="5">
        <f>IF($H3411="NO",$O3411, _xludf.NA())</f>
        <v>51</v>
      </c>
      <c r="S3411" s="5" t="e">
        <f ca="1">IF($H3411="SI",$N3411, _xludf.NA())</f>
        <v>#NAME?</v>
      </c>
      <c r="T3411" s="5">
        <f>IF($H3411="NO",$N3411, _xludf.NA())</f>
        <v>394800</v>
      </c>
    </row>
    <row r="3412" spans="1:20" x14ac:dyDescent="0.3">
      <c r="A3412">
        <v>3411</v>
      </c>
      <c r="B3412" t="s">
        <v>9</v>
      </c>
      <c r="C3412">
        <v>16858742</v>
      </c>
      <c r="D3412" t="s">
        <v>18</v>
      </c>
      <c r="E3412" t="s">
        <v>16</v>
      </c>
      <c r="F3412" t="s">
        <v>12</v>
      </c>
      <c r="G3412" t="s">
        <v>13</v>
      </c>
      <c r="H3412" t="s">
        <v>13</v>
      </c>
      <c r="I3412">
        <v>75</v>
      </c>
      <c r="J3412">
        <f>(moras__2[[#This Row],[EDAD]]-AVERAGE(I:I))/ _xlfn.STDEV.P(I:I)</f>
        <v>2.3358294442035015</v>
      </c>
      <c r="K3412" t="str">
        <f>IF(ABS(moras__2[[#This Row],[Z-Score de edad]])&gt;1.96, "Atípico","Normal")</f>
        <v>Atípico</v>
      </c>
      <c r="L3412">
        <f>(moras__2[[#This Row],[SALARIO]]-AVERAGE(C:C)) / _xlfn.STDEV.P(C:C)</f>
        <v>19.978767857891732</v>
      </c>
      <c r="M3412" t="str">
        <f>IF(ABS(moras__2[[#This Row],[Z-Score de salario]])&gt;1.96, "Atípico", "Normal")</f>
        <v>Atípico</v>
      </c>
      <c r="N3412" s="5">
        <f t="shared" si="159"/>
        <v>16858742</v>
      </c>
      <c r="O3412" s="5">
        <f t="shared" si="160"/>
        <v>75</v>
      </c>
      <c r="P3412" s="5" t="str">
        <f t="shared" si="161"/>
        <v>TRABAJADOR INDEPENDIENTE</v>
      </c>
      <c r="Q3412" s="5" t="e">
        <f ca="1">IF($H3412="SI", $O3412, _xludf.NA())</f>
        <v>#NAME?</v>
      </c>
      <c r="R3412" s="5">
        <f>IF($H3412="NO",$O3412, _xludf.NA())</f>
        <v>75</v>
      </c>
      <c r="S3412" s="5" t="e">
        <f ca="1">IF($H3412="SI",$N3412, _xludf.NA())</f>
        <v>#NAME?</v>
      </c>
      <c r="T3412" s="5">
        <f>IF($H3412="NO",$N3412, _xludf.NA())</f>
        <v>16858742</v>
      </c>
    </row>
    <row r="3413" spans="1:20" x14ac:dyDescent="0.3">
      <c r="A3413">
        <v>3412</v>
      </c>
      <c r="B3413" t="s">
        <v>9</v>
      </c>
      <c r="C3413">
        <v>485025.35</v>
      </c>
      <c r="D3413" t="s">
        <v>10</v>
      </c>
      <c r="E3413" t="s">
        <v>11</v>
      </c>
      <c r="F3413" t="s">
        <v>12</v>
      </c>
      <c r="G3413" t="s">
        <v>13</v>
      </c>
      <c r="H3413" t="s">
        <v>13</v>
      </c>
      <c r="I3413">
        <v>30</v>
      </c>
      <c r="J3413">
        <f>(moras__2[[#This Row],[EDAD]]-AVERAGE(I:I))/ _xlfn.STDEV.P(I:I)</f>
        <v>-0.84037823662434652</v>
      </c>
      <c r="K3413" t="str">
        <f>IF(ABS(moras__2[[#This Row],[Z-Score de edad]])&gt;1.96, "Atípico","Normal")</f>
        <v>Normal</v>
      </c>
      <c r="L3413">
        <f>(moras__2[[#This Row],[SALARIO]]-AVERAGE(C:C)) / _xlfn.STDEV.P(C:C)</f>
        <v>-0.21273204906978763</v>
      </c>
      <c r="M3413" t="str">
        <f>IF(ABS(moras__2[[#This Row],[Z-Score de salario]])&gt;1.96, "Atípico", "Normal")</f>
        <v>Normal</v>
      </c>
      <c r="N3413" s="5">
        <f t="shared" si="159"/>
        <v>485025.35</v>
      </c>
      <c r="O3413" s="5">
        <f t="shared" si="160"/>
        <v>30</v>
      </c>
      <c r="P3413" s="5" t="str">
        <f t="shared" si="161"/>
        <v>ASALARIADO</v>
      </c>
      <c r="Q3413" s="5" t="e">
        <f ca="1">IF($H3413="SI", $O3413, _xludf.NA())</f>
        <v>#NAME?</v>
      </c>
      <c r="R3413" s="5">
        <f>IF($H3413="NO",$O3413, _xludf.NA())</f>
        <v>30</v>
      </c>
      <c r="S3413" s="5" t="e">
        <f ca="1">IF($H3413="SI",$N3413, _xludf.NA())</f>
        <v>#NAME?</v>
      </c>
      <c r="T3413" s="5">
        <f>IF($H3413="NO",$N3413, _xludf.NA())</f>
        <v>485025.35</v>
      </c>
    </row>
    <row r="3414" spans="1:20" x14ac:dyDescent="0.3">
      <c r="A3414">
        <v>3413</v>
      </c>
      <c r="B3414" t="s">
        <v>9</v>
      </c>
      <c r="C3414">
        <v>263696</v>
      </c>
      <c r="D3414" t="s">
        <v>10</v>
      </c>
      <c r="E3414" t="s">
        <v>16</v>
      </c>
      <c r="F3414" t="s">
        <v>12</v>
      </c>
      <c r="G3414" t="s">
        <v>13</v>
      </c>
      <c r="H3414" t="s">
        <v>12</v>
      </c>
      <c r="I3414">
        <v>60</v>
      </c>
      <c r="J3414">
        <f>(moras__2[[#This Row],[EDAD]]-AVERAGE(I:I))/ _xlfn.STDEV.P(I:I)</f>
        <v>1.2770935505942189</v>
      </c>
      <c r="K3414" t="str">
        <f>IF(ABS(moras__2[[#This Row],[Z-Score de edad]])&gt;1.96, "Atípico","Normal")</f>
        <v>Normal</v>
      </c>
      <c r="L3414">
        <f>(moras__2[[#This Row],[SALARIO]]-AVERAGE(C:C)) / _xlfn.STDEV.P(C:C)</f>
        <v>-0.485667732852544</v>
      </c>
      <c r="M3414" t="str">
        <f>IF(ABS(moras__2[[#This Row],[Z-Score de salario]])&gt;1.96, "Atípico", "Normal")</f>
        <v>Normal</v>
      </c>
      <c r="N3414" s="5">
        <f t="shared" si="159"/>
        <v>263696</v>
      </c>
      <c r="O3414" s="5">
        <f t="shared" si="160"/>
        <v>60</v>
      </c>
      <c r="P3414" s="5" t="str">
        <f t="shared" si="161"/>
        <v>ASALARIADO</v>
      </c>
      <c r="Q3414" s="5">
        <f>IF($H3414="SI", $O3414, _xludf.NA())</f>
        <v>60</v>
      </c>
      <c r="R3414" s="5" t="e">
        <f ca="1">IF($H3414="NO",$O3414, _xludf.NA())</f>
        <v>#NAME?</v>
      </c>
      <c r="S3414" s="5">
        <f>IF($H3414="SI",$N3414, _xludf.NA())</f>
        <v>263696</v>
      </c>
      <c r="T3414" s="5" t="e">
        <f ca="1">IF($H3414="NO",$N3414, _xludf.NA())</f>
        <v>#NAME?</v>
      </c>
    </row>
    <row r="3415" spans="1:20" x14ac:dyDescent="0.3">
      <c r="A3415">
        <v>3414</v>
      </c>
      <c r="B3415" t="s">
        <v>9</v>
      </c>
      <c r="C3415">
        <v>362773</v>
      </c>
      <c r="D3415" t="s">
        <v>10</v>
      </c>
      <c r="E3415" t="s">
        <v>11</v>
      </c>
      <c r="F3415" t="s">
        <v>12</v>
      </c>
      <c r="G3415" t="s">
        <v>13</v>
      </c>
      <c r="H3415" t="s">
        <v>13</v>
      </c>
      <c r="I3415">
        <v>27</v>
      </c>
      <c r="J3415">
        <f>(moras__2[[#This Row],[EDAD]]-AVERAGE(I:I))/ _xlfn.STDEV.P(I:I)</f>
        <v>-1.052125415346203</v>
      </c>
      <c r="K3415" t="str">
        <f>IF(ABS(moras__2[[#This Row],[Z-Score de edad]])&gt;1.96, "Atípico","Normal")</f>
        <v>Normal</v>
      </c>
      <c r="L3415">
        <f>(moras__2[[#This Row],[SALARIO]]-AVERAGE(C:C)) / _xlfn.STDEV.P(C:C)</f>
        <v>-0.36348941017575415</v>
      </c>
      <c r="M3415" t="str">
        <f>IF(ABS(moras__2[[#This Row],[Z-Score de salario]])&gt;1.96, "Atípico", "Normal")</f>
        <v>Normal</v>
      </c>
      <c r="N3415" s="5">
        <f t="shared" si="159"/>
        <v>362773</v>
      </c>
      <c r="O3415" s="5">
        <f t="shared" si="160"/>
        <v>27</v>
      </c>
      <c r="P3415" s="5" t="str">
        <f t="shared" si="161"/>
        <v>ASALARIADO</v>
      </c>
      <c r="Q3415" s="5" t="e">
        <f ca="1">IF($H3415="SI", $O3415, _xludf.NA())</f>
        <v>#NAME?</v>
      </c>
      <c r="R3415" s="5">
        <f>IF($H3415="NO",$O3415, _xludf.NA())</f>
        <v>27</v>
      </c>
      <c r="S3415" s="5" t="e">
        <f ca="1">IF($H3415="SI",$N3415, _xludf.NA())</f>
        <v>#NAME?</v>
      </c>
      <c r="T3415" s="5">
        <f>IF($H3415="NO",$N3415, _xludf.NA())</f>
        <v>362773</v>
      </c>
    </row>
    <row r="3416" spans="1:20" x14ac:dyDescent="0.3">
      <c r="A3416">
        <v>3415</v>
      </c>
      <c r="B3416" t="s">
        <v>9</v>
      </c>
      <c r="C3416">
        <v>4006214.55</v>
      </c>
      <c r="D3416" t="s">
        <v>10</v>
      </c>
      <c r="E3416" t="s">
        <v>11</v>
      </c>
      <c r="F3416" t="s">
        <v>12</v>
      </c>
      <c r="G3416" t="s">
        <v>13</v>
      </c>
      <c r="H3416" t="s">
        <v>13</v>
      </c>
      <c r="I3416">
        <v>51</v>
      </c>
      <c r="J3416">
        <f>(moras__2[[#This Row],[EDAD]]-AVERAGE(I:I))/ _xlfn.STDEV.P(I:I)</f>
        <v>0.64185201442864925</v>
      </c>
      <c r="K3416" t="str">
        <f>IF(ABS(moras__2[[#This Row],[Z-Score de edad]])&gt;1.96, "Atípico","Normal")</f>
        <v>Normal</v>
      </c>
      <c r="L3416">
        <f>(moras__2[[#This Row],[SALARIO]]-AVERAGE(C:C)) / _xlfn.STDEV.P(C:C)</f>
        <v>4.1294764381030928</v>
      </c>
      <c r="M3416" t="str">
        <f>IF(ABS(moras__2[[#This Row],[Z-Score de salario]])&gt;1.96, "Atípico", "Normal")</f>
        <v>Atípico</v>
      </c>
      <c r="N3416" s="5">
        <f t="shared" si="159"/>
        <v>4006214.55</v>
      </c>
      <c r="O3416" s="5">
        <f t="shared" si="160"/>
        <v>51</v>
      </c>
      <c r="P3416" s="5" t="str">
        <f t="shared" si="161"/>
        <v>ASALARIADO</v>
      </c>
      <c r="Q3416" s="5" t="e">
        <f ca="1">IF($H3416="SI", $O3416, _xludf.NA())</f>
        <v>#NAME?</v>
      </c>
      <c r="R3416" s="5">
        <f>IF($H3416="NO",$O3416, _xludf.NA())</f>
        <v>51</v>
      </c>
      <c r="S3416" s="5" t="e">
        <f ca="1">IF($H3416="SI",$N3416, _xludf.NA())</f>
        <v>#NAME?</v>
      </c>
      <c r="T3416" s="5">
        <f>IF($H3416="NO",$N3416, _xludf.NA())</f>
        <v>4006214.55</v>
      </c>
    </row>
    <row r="3417" spans="1:20" x14ac:dyDescent="0.3">
      <c r="A3417">
        <v>3416</v>
      </c>
      <c r="B3417" t="s">
        <v>9</v>
      </c>
      <c r="C3417">
        <v>476556.35</v>
      </c>
      <c r="D3417" t="s">
        <v>10</v>
      </c>
      <c r="E3417" t="s">
        <v>16</v>
      </c>
      <c r="F3417" t="s">
        <v>12</v>
      </c>
      <c r="G3417" t="s">
        <v>13</v>
      </c>
      <c r="H3417" t="s">
        <v>13</v>
      </c>
      <c r="I3417">
        <v>26</v>
      </c>
      <c r="J3417">
        <f>(moras__2[[#This Row],[EDAD]]-AVERAGE(I:I))/ _xlfn.STDEV.P(I:I)</f>
        <v>-1.1227078082534885</v>
      </c>
      <c r="K3417" t="str">
        <f>IF(ABS(moras__2[[#This Row],[Z-Score de edad]])&gt;1.96, "Atípico","Normal")</f>
        <v>Normal</v>
      </c>
      <c r="L3417">
        <f>(moras__2[[#This Row],[SALARIO]]-AVERAGE(C:C)) / _xlfn.STDEV.P(C:C)</f>
        <v>-0.22317572635866126</v>
      </c>
      <c r="M3417" t="str">
        <f>IF(ABS(moras__2[[#This Row],[Z-Score de salario]])&gt;1.96, "Atípico", "Normal")</f>
        <v>Normal</v>
      </c>
      <c r="N3417" s="5">
        <f t="shared" si="159"/>
        <v>476556.35</v>
      </c>
      <c r="O3417" s="5">
        <f t="shared" si="160"/>
        <v>26</v>
      </c>
      <c r="P3417" s="5" t="str">
        <f t="shared" si="161"/>
        <v>ASALARIADO</v>
      </c>
      <c r="Q3417" s="5" t="e">
        <f ca="1">IF($H3417="SI", $O3417, _xludf.NA())</f>
        <v>#NAME?</v>
      </c>
      <c r="R3417" s="5">
        <f>IF($H3417="NO",$O3417, _xludf.NA())</f>
        <v>26</v>
      </c>
      <c r="S3417" s="5" t="e">
        <f ca="1">IF($H3417="SI",$N3417, _xludf.NA())</f>
        <v>#NAME?</v>
      </c>
      <c r="T3417" s="5">
        <f>IF($H3417="NO",$N3417, _xludf.NA())</f>
        <v>476556.35</v>
      </c>
    </row>
    <row r="3418" spans="1:20" x14ac:dyDescent="0.3">
      <c r="A3418">
        <v>3417</v>
      </c>
      <c r="B3418" t="s">
        <v>9</v>
      </c>
      <c r="C3418">
        <v>672285.72</v>
      </c>
      <c r="D3418" t="s">
        <v>10</v>
      </c>
      <c r="E3418" t="s">
        <v>16</v>
      </c>
      <c r="F3418" t="s">
        <v>12</v>
      </c>
      <c r="G3418" t="s">
        <v>13</v>
      </c>
      <c r="H3418" t="s">
        <v>13</v>
      </c>
      <c r="I3418">
        <v>40</v>
      </c>
      <c r="J3418">
        <f>(moras__2[[#This Row],[EDAD]]-AVERAGE(I:I))/ _xlfn.STDEV.P(I:I)</f>
        <v>-0.13455430755149136</v>
      </c>
      <c r="K3418" t="str">
        <f>IF(ABS(moras__2[[#This Row],[Z-Score de edad]])&gt;1.96, "Atípico","Normal")</f>
        <v>Normal</v>
      </c>
      <c r="L3418">
        <f>(moras__2[[#This Row],[SALARIO]]-AVERAGE(C:C)) / _xlfn.STDEV.P(C:C)</f>
        <v>1.8190949309604711E-2</v>
      </c>
      <c r="M3418" t="str">
        <f>IF(ABS(moras__2[[#This Row],[Z-Score de salario]])&gt;1.96, "Atípico", "Normal")</f>
        <v>Normal</v>
      </c>
      <c r="N3418" s="5">
        <f t="shared" si="159"/>
        <v>672285.72</v>
      </c>
      <c r="O3418" s="5">
        <f t="shared" si="160"/>
        <v>40</v>
      </c>
      <c r="P3418" s="5" t="str">
        <f t="shared" si="161"/>
        <v>ASALARIADO</v>
      </c>
      <c r="Q3418" s="5" t="e">
        <f ca="1">IF($H3418="SI", $O3418, _xludf.NA())</f>
        <v>#NAME?</v>
      </c>
      <c r="R3418" s="5">
        <f>IF($H3418="NO",$O3418, _xludf.NA())</f>
        <v>40</v>
      </c>
      <c r="S3418" s="5" t="e">
        <f ca="1">IF($H3418="SI",$N3418, _xludf.NA())</f>
        <v>#NAME?</v>
      </c>
      <c r="T3418" s="5">
        <f>IF($H3418="NO",$N3418, _xludf.NA())</f>
        <v>672285.72</v>
      </c>
    </row>
    <row r="3419" spans="1:20" x14ac:dyDescent="0.3">
      <c r="A3419">
        <v>3418</v>
      </c>
      <c r="B3419" t="s">
        <v>9</v>
      </c>
      <c r="C3419">
        <v>501333.33</v>
      </c>
      <c r="D3419" t="s">
        <v>10</v>
      </c>
      <c r="E3419" t="s">
        <v>16</v>
      </c>
      <c r="F3419" t="s">
        <v>12</v>
      </c>
      <c r="G3419" t="s">
        <v>13</v>
      </c>
      <c r="H3419" t="s">
        <v>13</v>
      </c>
      <c r="I3419">
        <v>41</v>
      </c>
      <c r="J3419">
        <f>(moras__2[[#This Row],[EDAD]]-AVERAGE(I:I))/ _xlfn.STDEV.P(I:I)</f>
        <v>-6.397191464420586E-2</v>
      </c>
      <c r="K3419" t="str">
        <f>IF(ABS(moras__2[[#This Row],[Z-Score de edad]])&gt;1.96, "Atípico","Normal")</f>
        <v>Normal</v>
      </c>
      <c r="L3419">
        <f>(moras__2[[#This Row],[SALARIO]]-AVERAGE(C:C)) / _xlfn.STDEV.P(C:C)</f>
        <v>-0.19262161332136327</v>
      </c>
      <c r="M3419" t="str">
        <f>IF(ABS(moras__2[[#This Row],[Z-Score de salario]])&gt;1.96, "Atípico", "Normal")</f>
        <v>Normal</v>
      </c>
      <c r="N3419" s="5">
        <f t="shared" si="159"/>
        <v>501333.33</v>
      </c>
      <c r="O3419" s="5">
        <f t="shared" si="160"/>
        <v>41</v>
      </c>
      <c r="P3419" s="5" t="str">
        <f t="shared" si="161"/>
        <v>ASALARIADO</v>
      </c>
      <c r="Q3419" s="5" t="e">
        <f ca="1">IF($H3419="SI", $O3419, _xludf.NA())</f>
        <v>#NAME?</v>
      </c>
      <c r="R3419" s="5">
        <f>IF($H3419="NO",$O3419, _xludf.NA())</f>
        <v>41</v>
      </c>
      <c r="S3419" s="5" t="e">
        <f ca="1">IF($H3419="SI",$N3419, _xludf.NA())</f>
        <v>#NAME?</v>
      </c>
      <c r="T3419" s="5">
        <f>IF($H3419="NO",$N3419, _xludf.NA())</f>
        <v>501333.33</v>
      </c>
    </row>
    <row r="3420" spans="1:20" x14ac:dyDescent="0.3">
      <c r="A3420">
        <v>3419</v>
      </c>
      <c r="B3420" t="s">
        <v>15</v>
      </c>
      <c r="C3420">
        <v>1038075</v>
      </c>
      <c r="D3420" t="s">
        <v>14</v>
      </c>
      <c r="E3420" t="s">
        <v>11</v>
      </c>
      <c r="F3420" t="s">
        <v>12</v>
      </c>
      <c r="G3420" t="s">
        <v>13</v>
      </c>
      <c r="H3420" t="s">
        <v>13</v>
      </c>
      <c r="I3420">
        <v>62</v>
      </c>
      <c r="J3420">
        <f>(moras__2[[#This Row],[EDAD]]-AVERAGE(I:I))/ _xlfn.STDEV.P(I:I)</f>
        <v>1.41825833640879</v>
      </c>
      <c r="K3420" t="str">
        <f>IF(ABS(moras__2[[#This Row],[Z-Score de edad]])&gt;1.96, "Atípico","Normal")</f>
        <v>Normal</v>
      </c>
      <c r="L3420">
        <f>(moras__2[[#This Row],[SALARIO]]-AVERAGE(C:C)) / _xlfn.STDEV.P(C:C)</f>
        <v>0.46926961220362279</v>
      </c>
      <c r="M3420" t="str">
        <f>IF(ABS(moras__2[[#This Row],[Z-Score de salario]])&gt;1.96, "Atípico", "Normal")</f>
        <v>Normal</v>
      </c>
      <c r="N3420" s="5">
        <f t="shared" si="159"/>
        <v>1038075</v>
      </c>
      <c r="O3420" s="5">
        <f t="shared" si="160"/>
        <v>62</v>
      </c>
      <c r="P3420" s="5" t="str">
        <f t="shared" si="161"/>
        <v>PENSIONADOS EN SU PROPIO SISTEMA</v>
      </c>
      <c r="Q3420" s="5" t="e">
        <f ca="1">IF($H3420="SI", $O3420, _xludf.NA())</f>
        <v>#NAME?</v>
      </c>
      <c r="R3420" s="5">
        <f>IF($H3420="NO",$O3420, _xludf.NA())</f>
        <v>62</v>
      </c>
      <c r="S3420" s="5" t="e">
        <f ca="1">IF($H3420="SI",$N3420, _xludf.NA())</f>
        <v>#NAME?</v>
      </c>
      <c r="T3420" s="5">
        <f>IF($H3420="NO",$N3420, _xludf.NA())</f>
        <v>1038075</v>
      </c>
    </row>
    <row r="3421" spans="1:20" x14ac:dyDescent="0.3">
      <c r="A3421">
        <v>3420</v>
      </c>
      <c r="B3421" t="s">
        <v>9</v>
      </c>
      <c r="C3421">
        <v>685502.53</v>
      </c>
      <c r="D3421" t="s">
        <v>10</v>
      </c>
      <c r="E3421" t="s">
        <v>16</v>
      </c>
      <c r="F3421" t="s">
        <v>12</v>
      </c>
      <c r="G3421" t="s">
        <v>13</v>
      </c>
      <c r="H3421" t="s">
        <v>12</v>
      </c>
      <c r="I3421">
        <v>58</v>
      </c>
      <c r="J3421">
        <f>(moras__2[[#This Row],[EDAD]]-AVERAGE(I:I))/ _xlfn.STDEV.P(I:I)</f>
        <v>1.1359287647796479</v>
      </c>
      <c r="K3421" t="str">
        <f>IF(ABS(moras__2[[#This Row],[Z-Score de edad]])&gt;1.96, "Atípico","Normal")</f>
        <v>Normal</v>
      </c>
      <c r="L3421">
        <f>(moras__2[[#This Row],[SALARIO]]-AVERAGE(C:C)) / _xlfn.STDEV.P(C:C)</f>
        <v>3.4489461345070353E-2</v>
      </c>
      <c r="M3421" t="str">
        <f>IF(ABS(moras__2[[#This Row],[Z-Score de salario]])&gt;1.96, "Atípico", "Normal")</f>
        <v>Normal</v>
      </c>
      <c r="N3421" s="5">
        <f t="shared" si="159"/>
        <v>685502.53</v>
      </c>
      <c r="O3421" s="5">
        <f t="shared" si="160"/>
        <v>58</v>
      </c>
      <c r="P3421" s="5" t="str">
        <f t="shared" si="161"/>
        <v>ASALARIADO</v>
      </c>
      <c r="Q3421" s="5">
        <f>IF($H3421="SI", $O3421, _xludf.NA())</f>
        <v>58</v>
      </c>
      <c r="R3421" s="5" t="e">
        <f ca="1">IF($H3421="NO",$O3421, _xludf.NA())</f>
        <v>#NAME?</v>
      </c>
      <c r="S3421" s="5">
        <f>IF($H3421="SI",$N3421, _xludf.NA())</f>
        <v>685502.53</v>
      </c>
      <c r="T3421" s="5" t="e">
        <f ca="1">IF($H3421="NO",$N3421, _xludf.NA())</f>
        <v>#NAME?</v>
      </c>
    </row>
    <row r="3422" spans="1:20" x14ac:dyDescent="0.3">
      <c r="A3422">
        <v>3421</v>
      </c>
      <c r="B3422" t="s">
        <v>9</v>
      </c>
      <c r="C3422">
        <v>389050</v>
      </c>
      <c r="D3422" t="s">
        <v>10</v>
      </c>
      <c r="E3422" t="s">
        <v>16</v>
      </c>
      <c r="F3422" t="s">
        <v>12</v>
      </c>
      <c r="G3422" t="s">
        <v>12</v>
      </c>
      <c r="H3422" t="s">
        <v>12</v>
      </c>
      <c r="I3422">
        <v>36</v>
      </c>
      <c r="J3422">
        <f>(moras__2[[#This Row],[EDAD]]-AVERAGE(I:I))/ _xlfn.STDEV.P(I:I)</f>
        <v>-0.41688387918063341</v>
      </c>
      <c r="K3422" t="str">
        <f>IF(ABS(moras__2[[#This Row],[Z-Score de edad]])&gt;1.96, "Atípico","Normal")</f>
        <v>Normal</v>
      </c>
      <c r="L3422">
        <f>(moras__2[[#This Row],[SALARIO]]-AVERAGE(C:C)) / _xlfn.STDEV.P(C:C)</f>
        <v>-0.33108552446082529</v>
      </c>
      <c r="M3422" t="str">
        <f>IF(ABS(moras__2[[#This Row],[Z-Score de salario]])&gt;1.96, "Atípico", "Normal")</f>
        <v>Normal</v>
      </c>
      <c r="N3422" s="5">
        <f t="shared" si="159"/>
        <v>389050</v>
      </c>
      <c r="O3422" s="5">
        <f t="shared" si="160"/>
        <v>36</v>
      </c>
      <c r="P3422" s="5" t="str">
        <f t="shared" si="161"/>
        <v>ASALARIADO</v>
      </c>
      <c r="Q3422" s="5">
        <f>IF($H3422="SI", $O3422, _xludf.NA())</f>
        <v>36</v>
      </c>
      <c r="R3422" s="5" t="e">
        <f ca="1">IF($H3422="NO",$O3422, _xludf.NA())</f>
        <v>#NAME?</v>
      </c>
      <c r="S3422" s="5">
        <f>IF($H3422="SI",$N3422, _xludf.NA())</f>
        <v>389050</v>
      </c>
      <c r="T3422" s="5" t="e">
        <f ca="1">IF($H3422="NO",$N3422, _xludf.NA())</f>
        <v>#NAME?</v>
      </c>
    </row>
    <row r="3423" spans="1:20" x14ac:dyDescent="0.3">
      <c r="A3423">
        <v>3422</v>
      </c>
      <c r="B3423" t="s">
        <v>9</v>
      </c>
      <c r="C3423">
        <v>959035</v>
      </c>
      <c r="D3423" t="s">
        <v>18</v>
      </c>
      <c r="E3423" t="s">
        <v>16</v>
      </c>
      <c r="F3423" t="s">
        <v>12</v>
      </c>
      <c r="G3423" t="s">
        <v>13</v>
      </c>
      <c r="H3423" t="s">
        <v>12</v>
      </c>
      <c r="I3423">
        <v>68</v>
      </c>
      <c r="J3423">
        <f>(moras__2[[#This Row],[EDAD]]-AVERAGE(I:I))/ _xlfn.STDEV.P(I:I)</f>
        <v>1.8417526938525031</v>
      </c>
      <c r="K3423" t="str">
        <f>IF(ABS(moras__2[[#This Row],[Z-Score de edad]])&gt;1.96, "Atípico","Normal")</f>
        <v>Normal</v>
      </c>
      <c r="L3423">
        <f>(moras__2[[#This Row],[SALARIO]]-AVERAGE(C:C)) / _xlfn.STDEV.P(C:C)</f>
        <v>0.37180022350217373</v>
      </c>
      <c r="M3423" t="str">
        <f>IF(ABS(moras__2[[#This Row],[Z-Score de salario]])&gt;1.96, "Atípico", "Normal")</f>
        <v>Normal</v>
      </c>
      <c r="N3423" s="5">
        <f t="shared" si="159"/>
        <v>959035</v>
      </c>
      <c r="O3423" s="5">
        <f t="shared" si="160"/>
        <v>68</v>
      </c>
      <c r="P3423" s="5" t="str">
        <f t="shared" si="161"/>
        <v>TRABAJADOR INDEPENDIENTE</v>
      </c>
      <c r="Q3423" s="5">
        <f>IF($H3423="SI", $O3423, _xludf.NA())</f>
        <v>68</v>
      </c>
      <c r="R3423" s="5" t="e">
        <f ca="1">IF($H3423="NO",$O3423, _xludf.NA())</f>
        <v>#NAME?</v>
      </c>
      <c r="S3423" s="5">
        <f>IF($H3423="SI",$N3423, _xludf.NA())</f>
        <v>959035</v>
      </c>
      <c r="T3423" s="5" t="e">
        <f ca="1">IF($H3423="NO",$N3423, _xludf.NA())</f>
        <v>#NAME?</v>
      </c>
    </row>
    <row r="3424" spans="1:20" x14ac:dyDescent="0.3">
      <c r="A3424">
        <v>3423</v>
      </c>
      <c r="B3424" t="s">
        <v>9</v>
      </c>
      <c r="C3424">
        <v>400000</v>
      </c>
      <c r="D3424" t="s">
        <v>10</v>
      </c>
      <c r="E3424" t="s">
        <v>16</v>
      </c>
      <c r="F3424" t="s">
        <v>12</v>
      </c>
      <c r="G3424" t="s">
        <v>13</v>
      </c>
      <c r="H3424" t="s">
        <v>13</v>
      </c>
      <c r="I3424">
        <v>26</v>
      </c>
      <c r="J3424">
        <f>(moras__2[[#This Row],[EDAD]]-AVERAGE(I:I))/ _xlfn.STDEV.P(I:I)</f>
        <v>-1.1227078082534885</v>
      </c>
      <c r="K3424" t="str">
        <f>IF(ABS(moras__2[[#This Row],[Z-Score de edad]])&gt;1.96, "Atípico","Normal")</f>
        <v>Normal</v>
      </c>
      <c r="L3424">
        <f>(moras__2[[#This Row],[SALARIO]]-AVERAGE(C:C)) / _xlfn.STDEV.P(C:C)</f>
        <v>-0.31758236395625966</v>
      </c>
      <c r="M3424" t="str">
        <f>IF(ABS(moras__2[[#This Row],[Z-Score de salario]])&gt;1.96, "Atípico", "Normal")</f>
        <v>Normal</v>
      </c>
      <c r="N3424" s="5">
        <f t="shared" si="159"/>
        <v>400000</v>
      </c>
      <c r="O3424" s="5">
        <f t="shared" si="160"/>
        <v>26</v>
      </c>
      <c r="P3424" s="5" t="str">
        <f t="shared" si="161"/>
        <v>ASALARIADO</v>
      </c>
      <c r="Q3424" s="5" t="e">
        <f ca="1">IF($H3424="SI", $O3424, _xludf.NA())</f>
        <v>#NAME?</v>
      </c>
      <c r="R3424" s="5">
        <f>IF($H3424="NO",$O3424, _xludf.NA())</f>
        <v>26</v>
      </c>
      <c r="S3424" s="5" t="e">
        <f ca="1">IF($H3424="SI",$N3424, _xludf.NA())</f>
        <v>#NAME?</v>
      </c>
      <c r="T3424" s="5">
        <f>IF($H3424="NO",$N3424, _xludf.NA())</f>
        <v>400000</v>
      </c>
    </row>
    <row r="3425" spans="1:20" x14ac:dyDescent="0.3">
      <c r="A3425">
        <v>3424</v>
      </c>
      <c r="B3425" t="s">
        <v>15</v>
      </c>
      <c r="C3425">
        <v>675000</v>
      </c>
      <c r="D3425" t="s">
        <v>10</v>
      </c>
      <c r="E3425" t="s">
        <v>16</v>
      </c>
      <c r="F3425" t="s">
        <v>12</v>
      </c>
      <c r="G3425" t="s">
        <v>13</v>
      </c>
      <c r="H3425" t="s">
        <v>13</v>
      </c>
      <c r="I3425">
        <v>27</v>
      </c>
      <c r="J3425">
        <f>(moras__2[[#This Row],[EDAD]]-AVERAGE(I:I))/ _xlfn.STDEV.P(I:I)</f>
        <v>-1.052125415346203</v>
      </c>
      <c r="K3425" t="str">
        <f>IF(ABS(moras__2[[#This Row],[Z-Score de edad]])&gt;1.96, "Atípico","Normal")</f>
        <v>Normal</v>
      </c>
      <c r="L3425">
        <f>(moras__2[[#This Row],[SALARIO]]-AVERAGE(C:C)) / _xlfn.STDEV.P(C:C)</f>
        <v>2.1538105336484415E-2</v>
      </c>
      <c r="M3425" t="str">
        <f>IF(ABS(moras__2[[#This Row],[Z-Score de salario]])&gt;1.96, "Atípico", "Normal")</f>
        <v>Normal</v>
      </c>
      <c r="N3425" s="5">
        <f t="shared" si="159"/>
        <v>675000</v>
      </c>
      <c r="O3425" s="5">
        <f t="shared" si="160"/>
        <v>27</v>
      </c>
      <c r="P3425" s="5" t="str">
        <f t="shared" si="161"/>
        <v>ASALARIADO</v>
      </c>
      <c r="Q3425" s="5" t="e">
        <f ca="1">IF($H3425="SI", $O3425, _xludf.NA())</f>
        <v>#NAME?</v>
      </c>
      <c r="R3425" s="5">
        <f>IF($H3425="NO",$O3425, _xludf.NA())</f>
        <v>27</v>
      </c>
      <c r="S3425" s="5" t="e">
        <f ca="1">IF($H3425="SI",$N3425, _xludf.NA())</f>
        <v>#NAME?</v>
      </c>
      <c r="T3425" s="5">
        <f>IF($H3425="NO",$N3425, _xludf.NA())</f>
        <v>675000</v>
      </c>
    </row>
    <row r="3426" spans="1:20" x14ac:dyDescent="0.3">
      <c r="A3426">
        <v>3425</v>
      </c>
      <c r="B3426" t="s">
        <v>9</v>
      </c>
      <c r="C3426">
        <v>277828.07</v>
      </c>
      <c r="D3426" t="s">
        <v>10</v>
      </c>
      <c r="E3426" t="s">
        <v>16</v>
      </c>
      <c r="F3426" t="s">
        <v>12</v>
      </c>
      <c r="G3426" t="s">
        <v>13</v>
      </c>
      <c r="H3426" t="s">
        <v>13</v>
      </c>
      <c r="I3426">
        <v>22</v>
      </c>
      <c r="J3426">
        <f>(moras__2[[#This Row],[EDAD]]-AVERAGE(I:I))/ _xlfn.STDEV.P(I:I)</f>
        <v>-1.4050373798826306</v>
      </c>
      <c r="K3426" t="str">
        <f>IF(ABS(moras__2[[#This Row],[Z-Score de edad]])&gt;1.96, "Atípico","Normal")</f>
        <v>Normal</v>
      </c>
      <c r="L3426">
        <f>(moras__2[[#This Row],[SALARIO]]-AVERAGE(C:C)) / _xlfn.STDEV.P(C:C)</f>
        <v>-0.46824055390535158</v>
      </c>
      <c r="M3426" t="str">
        <f>IF(ABS(moras__2[[#This Row],[Z-Score de salario]])&gt;1.96, "Atípico", "Normal")</f>
        <v>Normal</v>
      </c>
      <c r="N3426" s="5">
        <f t="shared" si="159"/>
        <v>277828.07</v>
      </c>
      <c r="O3426" s="5">
        <f t="shared" si="160"/>
        <v>22</v>
      </c>
      <c r="P3426" s="5" t="str">
        <f t="shared" si="161"/>
        <v>ASALARIADO</v>
      </c>
      <c r="Q3426" s="5" t="e">
        <f ca="1">IF($H3426="SI", $O3426, _xludf.NA())</f>
        <v>#NAME?</v>
      </c>
      <c r="R3426" s="5">
        <f>IF($H3426="NO",$O3426, _xludf.NA())</f>
        <v>22</v>
      </c>
      <c r="S3426" s="5" t="e">
        <f ca="1">IF($H3426="SI",$N3426, _xludf.NA())</f>
        <v>#NAME?</v>
      </c>
      <c r="T3426" s="5">
        <f>IF($H3426="NO",$N3426, _xludf.NA())</f>
        <v>277828.07</v>
      </c>
    </row>
    <row r="3427" spans="1:20" x14ac:dyDescent="0.3">
      <c r="A3427">
        <v>3426</v>
      </c>
      <c r="B3427" t="s">
        <v>9</v>
      </c>
      <c r="C3427">
        <v>270000</v>
      </c>
      <c r="D3427" t="s">
        <v>10</v>
      </c>
      <c r="E3427" t="s">
        <v>16</v>
      </c>
      <c r="F3427" t="s">
        <v>12</v>
      </c>
      <c r="G3427" t="s">
        <v>13</v>
      </c>
      <c r="H3427" t="s">
        <v>13</v>
      </c>
      <c r="I3427">
        <v>58</v>
      </c>
      <c r="J3427">
        <f>(moras__2[[#This Row],[EDAD]]-AVERAGE(I:I))/ _xlfn.STDEV.P(I:I)</f>
        <v>1.1359287647796479</v>
      </c>
      <c r="K3427" t="str">
        <f>IF(ABS(moras__2[[#This Row],[Z-Score de edad]])&gt;1.96, "Atípico","Normal")</f>
        <v>Normal</v>
      </c>
      <c r="L3427">
        <f>(moras__2[[#This Row],[SALARIO]]-AVERAGE(C:C)) / _xlfn.STDEV.P(C:C)</f>
        <v>-0.47789385853101141</v>
      </c>
      <c r="M3427" t="str">
        <f>IF(ABS(moras__2[[#This Row],[Z-Score de salario]])&gt;1.96, "Atípico", "Normal")</f>
        <v>Normal</v>
      </c>
      <c r="N3427" s="5">
        <f t="shared" si="159"/>
        <v>270000</v>
      </c>
      <c r="O3427" s="5">
        <f t="shared" si="160"/>
        <v>58</v>
      </c>
      <c r="P3427" s="5" t="str">
        <f t="shared" si="161"/>
        <v>ASALARIADO</v>
      </c>
      <c r="Q3427" s="5" t="e">
        <f ca="1">IF($H3427="SI", $O3427, _xludf.NA())</f>
        <v>#NAME?</v>
      </c>
      <c r="R3427" s="5">
        <f>IF($H3427="NO",$O3427, _xludf.NA())</f>
        <v>58</v>
      </c>
      <c r="S3427" s="5" t="e">
        <f ca="1">IF($H3427="SI",$N3427, _xludf.NA())</f>
        <v>#NAME?</v>
      </c>
      <c r="T3427" s="5">
        <f>IF($H3427="NO",$N3427, _xludf.NA())</f>
        <v>270000</v>
      </c>
    </row>
    <row r="3428" spans="1:20" x14ac:dyDescent="0.3">
      <c r="A3428">
        <v>3427</v>
      </c>
      <c r="B3428" t="s">
        <v>15</v>
      </c>
      <c r="C3428">
        <v>514380</v>
      </c>
      <c r="D3428" t="s">
        <v>10</v>
      </c>
      <c r="E3428" t="s">
        <v>11</v>
      </c>
      <c r="F3428" t="s">
        <v>12</v>
      </c>
      <c r="G3428" t="s">
        <v>13</v>
      </c>
      <c r="H3428" t="s">
        <v>13</v>
      </c>
      <c r="I3428">
        <v>57</v>
      </c>
      <c r="J3428">
        <f>(moras__2[[#This Row],[EDAD]]-AVERAGE(I:I))/ _xlfn.STDEV.P(I:I)</f>
        <v>1.0653463718723624</v>
      </c>
      <c r="K3428" t="str">
        <f>IF(ABS(moras__2[[#This Row],[Z-Score de edad]])&gt;1.96, "Atípico","Normal")</f>
        <v>Normal</v>
      </c>
      <c r="L3428">
        <f>(moras__2[[#This Row],[SALARIO]]-AVERAGE(C:C)) / _xlfn.STDEV.P(C:C)</f>
        <v>-0.17653291203733579</v>
      </c>
      <c r="M3428" t="str">
        <f>IF(ABS(moras__2[[#This Row],[Z-Score de salario]])&gt;1.96, "Atípico", "Normal")</f>
        <v>Normal</v>
      </c>
      <c r="N3428" s="5">
        <f t="shared" si="159"/>
        <v>514380</v>
      </c>
      <c r="O3428" s="5">
        <f t="shared" si="160"/>
        <v>57</v>
      </c>
      <c r="P3428" s="5" t="str">
        <f t="shared" si="161"/>
        <v>ASALARIADO</v>
      </c>
      <c r="Q3428" s="5" t="e">
        <f ca="1">IF($H3428="SI", $O3428, _xludf.NA())</f>
        <v>#NAME?</v>
      </c>
      <c r="R3428" s="5">
        <f>IF($H3428="NO",$O3428, _xludf.NA())</f>
        <v>57</v>
      </c>
      <c r="S3428" s="5" t="e">
        <f ca="1">IF($H3428="SI",$N3428, _xludf.NA())</f>
        <v>#NAME?</v>
      </c>
      <c r="T3428" s="5">
        <f>IF($H3428="NO",$N3428, _xludf.NA())</f>
        <v>514380</v>
      </c>
    </row>
    <row r="3429" spans="1:20" x14ac:dyDescent="0.3">
      <c r="A3429">
        <v>3428</v>
      </c>
      <c r="B3429" t="s">
        <v>9</v>
      </c>
      <c r="C3429">
        <v>995069.79</v>
      </c>
      <c r="D3429" t="s">
        <v>10</v>
      </c>
      <c r="E3429" t="s">
        <v>16</v>
      </c>
      <c r="F3429" t="s">
        <v>12</v>
      </c>
      <c r="G3429" t="s">
        <v>13</v>
      </c>
      <c r="H3429" t="s">
        <v>13</v>
      </c>
      <c r="I3429">
        <v>37</v>
      </c>
      <c r="J3429">
        <f>(moras__2[[#This Row],[EDAD]]-AVERAGE(I:I))/ _xlfn.STDEV.P(I:I)</f>
        <v>-0.34630148627334789</v>
      </c>
      <c r="K3429" t="str">
        <f>IF(ABS(moras__2[[#This Row],[Z-Score de edad]])&gt;1.96, "Atípico","Normal")</f>
        <v>Normal</v>
      </c>
      <c r="L3429">
        <f>(moras__2[[#This Row],[SALARIO]]-AVERAGE(C:C)) / _xlfn.STDEV.P(C:C)</f>
        <v>0.41623707766823009</v>
      </c>
      <c r="M3429" t="str">
        <f>IF(ABS(moras__2[[#This Row],[Z-Score de salario]])&gt;1.96, "Atípico", "Normal")</f>
        <v>Normal</v>
      </c>
      <c r="N3429" s="5">
        <f t="shared" si="159"/>
        <v>995069.79</v>
      </c>
      <c r="O3429" s="5">
        <f t="shared" si="160"/>
        <v>37</v>
      </c>
      <c r="P3429" s="5" t="str">
        <f t="shared" si="161"/>
        <v>ASALARIADO</v>
      </c>
      <c r="Q3429" s="5" t="e">
        <f ca="1">IF($H3429="SI", $O3429, _xludf.NA())</f>
        <v>#NAME?</v>
      </c>
      <c r="R3429" s="5">
        <f>IF($H3429="NO",$O3429, _xludf.NA())</f>
        <v>37</v>
      </c>
      <c r="S3429" s="5" t="e">
        <f ca="1">IF($H3429="SI",$N3429, _xludf.NA())</f>
        <v>#NAME?</v>
      </c>
      <c r="T3429" s="5">
        <f>IF($H3429="NO",$N3429, _xludf.NA())</f>
        <v>995069.79</v>
      </c>
    </row>
    <row r="3430" spans="1:20" x14ac:dyDescent="0.3">
      <c r="A3430">
        <v>3429</v>
      </c>
      <c r="B3430" t="s">
        <v>9</v>
      </c>
      <c r="C3430">
        <v>278500</v>
      </c>
      <c r="D3430" t="s">
        <v>10</v>
      </c>
      <c r="E3430" t="s">
        <v>16</v>
      </c>
      <c r="F3430" t="s">
        <v>12</v>
      </c>
      <c r="G3430" t="s">
        <v>13</v>
      </c>
      <c r="H3430" t="s">
        <v>13</v>
      </c>
      <c r="I3430">
        <v>43</v>
      </c>
      <c r="J3430">
        <f>(moras__2[[#This Row],[EDAD]]-AVERAGE(I:I))/ _xlfn.STDEV.P(I:I)</f>
        <v>7.7192871170365177E-2</v>
      </c>
      <c r="K3430" t="str">
        <f>IF(ABS(moras__2[[#This Row],[Z-Score de edad]])&gt;1.96, "Atípico","Normal")</f>
        <v>Normal</v>
      </c>
      <c r="L3430">
        <f>(moras__2[[#This Row],[SALARIO]]-AVERAGE(C:C)) / _xlfn.STDEV.P(C:C)</f>
        <v>-0.46741195311650841</v>
      </c>
      <c r="M3430" t="str">
        <f>IF(ABS(moras__2[[#This Row],[Z-Score de salario]])&gt;1.96, "Atípico", "Normal")</f>
        <v>Normal</v>
      </c>
      <c r="N3430" s="5">
        <f t="shared" si="159"/>
        <v>278500</v>
      </c>
      <c r="O3430" s="5">
        <f t="shared" si="160"/>
        <v>43</v>
      </c>
      <c r="P3430" s="5" t="str">
        <f t="shared" si="161"/>
        <v>ASALARIADO</v>
      </c>
      <c r="Q3430" s="5" t="e">
        <f ca="1">IF($H3430="SI", $O3430, _xludf.NA())</f>
        <v>#NAME?</v>
      </c>
      <c r="R3430" s="5">
        <f>IF($H3430="NO",$O3430, _xludf.NA())</f>
        <v>43</v>
      </c>
      <c r="S3430" s="5" t="e">
        <f ca="1">IF($H3430="SI",$N3430, _xludf.NA())</f>
        <v>#NAME?</v>
      </c>
      <c r="T3430" s="5">
        <f>IF($H3430="NO",$N3430, _xludf.NA())</f>
        <v>278500</v>
      </c>
    </row>
    <row r="3431" spans="1:20" x14ac:dyDescent="0.3">
      <c r="A3431">
        <v>3430</v>
      </c>
      <c r="B3431" t="s">
        <v>15</v>
      </c>
      <c r="C3431">
        <v>368282</v>
      </c>
      <c r="D3431" t="s">
        <v>10</v>
      </c>
      <c r="E3431" t="s">
        <v>16</v>
      </c>
      <c r="F3431" t="s">
        <v>12</v>
      </c>
      <c r="G3431" t="s">
        <v>13</v>
      </c>
      <c r="H3431" t="s">
        <v>13</v>
      </c>
      <c r="I3431">
        <v>54</v>
      </c>
      <c r="J3431">
        <f>(moras__2[[#This Row],[EDAD]]-AVERAGE(I:I))/ _xlfn.STDEV.P(I:I)</f>
        <v>0.85359919315050581</v>
      </c>
      <c r="K3431" t="str">
        <f>IF(ABS(moras__2[[#This Row],[Z-Score de edad]])&gt;1.96, "Atípico","Normal")</f>
        <v>Normal</v>
      </c>
      <c r="L3431">
        <f>(moras__2[[#This Row],[SALARIO]]-AVERAGE(C:C)) / _xlfn.STDEV.P(C:C)</f>
        <v>-0.35669590230181336</v>
      </c>
      <c r="M3431" t="str">
        <f>IF(ABS(moras__2[[#This Row],[Z-Score de salario]])&gt;1.96, "Atípico", "Normal")</f>
        <v>Normal</v>
      </c>
      <c r="N3431" s="5">
        <f t="shared" si="159"/>
        <v>368282</v>
      </c>
      <c r="O3431" s="5">
        <f t="shared" si="160"/>
        <v>54</v>
      </c>
      <c r="P3431" s="5" t="str">
        <f t="shared" si="161"/>
        <v>ASALARIADO</v>
      </c>
      <c r="Q3431" s="5" t="e">
        <f ca="1">IF($H3431="SI", $O3431, _xludf.NA())</f>
        <v>#NAME?</v>
      </c>
      <c r="R3431" s="5">
        <f>IF($H3431="NO",$O3431, _xludf.NA())</f>
        <v>54</v>
      </c>
      <c r="S3431" s="5" t="e">
        <f ca="1">IF($H3431="SI",$N3431, _xludf.NA())</f>
        <v>#NAME?</v>
      </c>
      <c r="T3431" s="5">
        <f>IF($H3431="NO",$N3431, _xludf.NA())</f>
        <v>368282</v>
      </c>
    </row>
    <row r="3432" spans="1:20" x14ac:dyDescent="0.3">
      <c r="A3432">
        <v>3431</v>
      </c>
      <c r="B3432" t="s">
        <v>15</v>
      </c>
      <c r="C3432">
        <v>509509</v>
      </c>
      <c r="D3432" t="s">
        <v>18</v>
      </c>
      <c r="E3432" t="s">
        <v>16</v>
      </c>
      <c r="F3432" t="s">
        <v>12</v>
      </c>
      <c r="G3432" t="s">
        <v>13</v>
      </c>
      <c r="H3432" t="s">
        <v>12</v>
      </c>
      <c r="I3432">
        <v>45</v>
      </c>
      <c r="J3432">
        <f>(moras__2[[#This Row],[EDAD]]-AVERAGE(I:I))/ _xlfn.STDEV.P(I:I)</f>
        <v>0.2183576569849362</v>
      </c>
      <c r="K3432" t="str">
        <f>IF(ABS(moras__2[[#This Row],[Z-Score de edad]])&gt;1.96, "Atípico","Normal")</f>
        <v>Normal</v>
      </c>
      <c r="L3432">
        <f>(moras__2[[#This Row],[SALARIO]]-AVERAGE(C:C)) / _xlfn.STDEV.P(C:C)</f>
        <v>-0.18253966042251746</v>
      </c>
      <c r="M3432" t="str">
        <f>IF(ABS(moras__2[[#This Row],[Z-Score de salario]])&gt;1.96, "Atípico", "Normal")</f>
        <v>Normal</v>
      </c>
      <c r="N3432" s="5">
        <f t="shared" si="159"/>
        <v>509509</v>
      </c>
      <c r="O3432" s="5">
        <f t="shared" si="160"/>
        <v>45</v>
      </c>
      <c r="P3432" s="5" t="str">
        <f t="shared" si="161"/>
        <v>TRABAJADOR INDEPENDIENTE</v>
      </c>
      <c r="Q3432" s="5">
        <f>IF($H3432="SI", $O3432, _xludf.NA())</f>
        <v>45</v>
      </c>
      <c r="R3432" s="5" t="e">
        <f ca="1">IF($H3432="NO",$O3432, _xludf.NA())</f>
        <v>#NAME?</v>
      </c>
      <c r="S3432" s="5">
        <f>IF($H3432="SI",$N3432, _xludf.NA())</f>
        <v>509509</v>
      </c>
      <c r="T3432" s="5" t="e">
        <f ca="1">IF($H3432="NO",$N3432, _xludf.NA())</f>
        <v>#NAME?</v>
      </c>
    </row>
    <row r="3433" spans="1:20" x14ac:dyDescent="0.3">
      <c r="A3433">
        <v>3432</v>
      </c>
      <c r="B3433" t="s">
        <v>15</v>
      </c>
      <c r="C3433">
        <v>690000</v>
      </c>
      <c r="D3433" t="s">
        <v>10</v>
      </c>
      <c r="E3433" t="s">
        <v>16</v>
      </c>
      <c r="F3433" t="s">
        <v>12</v>
      </c>
      <c r="G3433" t="s">
        <v>13</v>
      </c>
      <c r="H3433" t="s">
        <v>13</v>
      </c>
      <c r="I3433">
        <v>40</v>
      </c>
      <c r="J3433">
        <f>(moras__2[[#This Row],[EDAD]]-AVERAGE(I:I))/ _xlfn.STDEV.P(I:I)</f>
        <v>-0.13455430755149136</v>
      </c>
      <c r="K3433" t="str">
        <f>IF(ABS(moras__2[[#This Row],[Z-Score de edad]])&gt;1.96, "Atípico","Normal")</f>
        <v>Normal</v>
      </c>
      <c r="L3433">
        <f>(moras__2[[#This Row],[SALARIO]]-AVERAGE(C:C)) / _xlfn.STDEV.P(C:C)</f>
        <v>4.0035585479725001E-2</v>
      </c>
      <c r="M3433" t="str">
        <f>IF(ABS(moras__2[[#This Row],[Z-Score de salario]])&gt;1.96, "Atípico", "Normal")</f>
        <v>Normal</v>
      </c>
      <c r="N3433" s="5">
        <f t="shared" si="159"/>
        <v>690000</v>
      </c>
      <c r="O3433" s="5">
        <f t="shared" si="160"/>
        <v>40</v>
      </c>
      <c r="P3433" s="5" t="str">
        <f t="shared" si="161"/>
        <v>ASALARIADO</v>
      </c>
      <c r="Q3433" s="5" t="e">
        <f ca="1">IF($H3433="SI", $O3433, _xludf.NA())</f>
        <v>#NAME?</v>
      </c>
      <c r="R3433" s="5">
        <f>IF($H3433="NO",$O3433, _xludf.NA())</f>
        <v>40</v>
      </c>
      <c r="S3433" s="5" t="e">
        <f ca="1">IF($H3433="SI",$N3433, _xludf.NA())</f>
        <v>#NAME?</v>
      </c>
      <c r="T3433" s="5">
        <f>IF($H3433="NO",$N3433, _xludf.NA())</f>
        <v>690000</v>
      </c>
    </row>
    <row r="3434" spans="1:20" x14ac:dyDescent="0.3">
      <c r="A3434">
        <v>3433</v>
      </c>
      <c r="B3434" t="s">
        <v>9</v>
      </c>
      <c r="C3434">
        <v>404463</v>
      </c>
      <c r="D3434" t="s">
        <v>18</v>
      </c>
      <c r="E3434" t="s">
        <v>16</v>
      </c>
      <c r="F3434" t="s">
        <v>12</v>
      </c>
      <c r="G3434" t="s">
        <v>13</v>
      </c>
      <c r="H3434" t="s">
        <v>13</v>
      </c>
      <c r="I3434">
        <v>50</v>
      </c>
      <c r="J3434">
        <f>(moras__2[[#This Row],[EDAD]]-AVERAGE(I:I))/ _xlfn.STDEV.P(I:I)</f>
        <v>0.57126962152136374</v>
      </c>
      <c r="K3434" t="str">
        <f>IF(ABS(moras__2[[#This Row],[Z-Score de edad]])&gt;1.96, "Atípico","Normal")</f>
        <v>Normal</v>
      </c>
      <c r="L3434">
        <f>(moras__2[[#This Row],[SALARIO]]-AVERAGE(C:C)) / _xlfn.STDEV.P(C:C)</f>
        <v>-0.31207874703097416</v>
      </c>
      <c r="M3434" t="str">
        <f>IF(ABS(moras__2[[#This Row],[Z-Score de salario]])&gt;1.96, "Atípico", "Normal")</f>
        <v>Normal</v>
      </c>
      <c r="N3434" s="5">
        <f t="shared" si="159"/>
        <v>404463</v>
      </c>
      <c r="O3434" s="5">
        <f t="shared" si="160"/>
        <v>50</v>
      </c>
      <c r="P3434" s="5" t="str">
        <f t="shared" si="161"/>
        <v>TRABAJADOR INDEPENDIENTE</v>
      </c>
      <c r="Q3434" s="5" t="e">
        <f ca="1">IF($H3434="SI", $O3434, _xludf.NA())</f>
        <v>#NAME?</v>
      </c>
      <c r="R3434" s="5">
        <f>IF($H3434="NO",$O3434, _xludf.NA())</f>
        <v>50</v>
      </c>
      <c r="S3434" s="5" t="e">
        <f ca="1">IF($H3434="SI",$N3434, _xludf.NA())</f>
        <v>#NAME?</v>
      </c>
      <c r="T3434" s="5">
        <f>IF($H3434="NO",$N3434, _xludf.NA())</f>
        <v>404463</v>
      </c>
    </row>
    <row r="3435" spans="1:20" x14ac:dyDescent="0.3">
      <c r="A3435">
        <v>3434</v>
      </c>
      <c r="B3435" t="s">
        <v>9</v>
      </c>
      <c r="C3435">
        <v>873081</v>
      </c>
      <c r="D3435" t="s">
        <v>10</v>
      </c>
      <c r="E3435" t="s">
        <v>11</v>
      </c>
      <c r="F3435" t="s">
        <v>12</v>
      </c>
      <c r="G3435" t="s">
        <v>13</v>
      </c>
      <c r="H3435" t="s">
        <v>13</v>
      </c>
      <c r="I3435">
        <v>36</v>
      </c>
      <c r="J3435">
        <f>(moras__2[[#This Row],[EDAD]]-AVERAGE(I:I))/ _xlfn.STDEV.P(I:I)</f>
        <v>-0.41688387918063341</v>
      </c>
      <c r="K3435" t="str">
        <f>IF(ABS(moras__2[[#This Row],[Z-Score de edad]])&gt;1.96, "Atípico","Normal")</f>
        <v>Normal</v>
      </c>
      <c r="L3435">
        <f>(moras__2[[#This Row],[SALARIO]]-AVERAGE(C:C)) / _xlfn.STDEV.P(C:C)</f>
        <v>0.26580472962003365</v>
      </c>
      <c r="M3435" t="str">
        <f>IF(ABS(moras__2[[#This Row],[Z-Score de salario]])&gt;1.96, "Atípico", "Normal")</f>
        <v>Normal</v>
      </c>
      <c r="N3435" s="5">
        <f t="shared" si="159"/>
        <v>873081</v>
      </c>
      <c r="O3435" s="5">
        <f t="shared" si="160"/>
        <v>36</v>
      </c>
      <c r="P3435" s="5" t="str">
        <f t="shared" si="161"/>
        <v>ASALARIADO</v>
      </c>
      <c r="Q3435" s="5" t="e">
        <f ca="1">IF($H3435="SI", $O3435, _xludf.NA())</f>
        <v>#NAME?</v>
      </c>
      <c r="R3435" s="5">
        <f>IF($H3435="NO",$O3435, _xludf.NA())</f>
        <v>36</v>
      </c>
      <c r="S3435" s="5" t="e">
        <f ca="1">IF($H3435="SI",$N3435, _xludf.NA())</f>
        <v>#NAME?</v>
      </c>
      <c r="T3435" s="5">
        <f>IF($H3435="NO",$N3435, _xludf.NA())</f>
        <v>873081</v>
      </c>
    </row>
    <row r="3436" spans="1:20" x14ac:dyDescent="0.3">
      <c r="A3436">
        <v>3435</v>
      </c>
      <c r="B3436" t="s">
        <v>15</v>
      </c>
      <c r="C3436">
        <v>298186</v>
      </c>
      <c r="D3436" t="s">
        <v>17</v>
      </c>
      <c r="E3436" t="s">
        <v>16</v>
      </c>
      <c r="F3436" t="s">
        <v>12</v>
      </c>
      <c r="G3436" t="s">
        <v>13</v>
      </c>
      <c r="H3436" t="s">
        <v>13</v>
      </c>
      <c r="I3436">
        <v>54</v>
      </c>
      <c r="J3436">
        <f>(moras__2[[#This Row],[EDAD]]-AVERAGE(I:I))/ _xlfn.STDEV.P(I:I)</f>
        <v>0.85359919315050581</v>
      </c>
      <c r="K3436" t="str">
        <f>IF(ABS(moras__2[[#This Row],[Z-Score de edad]])&gt;1.96, "Atípico","Normal")</f>
        <v>Normal</v>
      </c>
      <c r="L3436">
        <f>(moras__2[[#This Row],[SALARIO]]-AVERAGE(C:C)) / _xlfn.STDEV.P(C:C)</f>
        <v>-0.44313586017651946</v>
      </c>
      <c r="M3436" t="str">
        <f>IF(ABS(moras__2[[#This Row],[Z-Score de salario]])&gt;1.96, "Atípico", "Normal")</f>
        <v>Normal</v>
      </c>
      <c r="N3436" s="5">
        <f t="shared" si="159"/>
        <v>298186</v>
      </c>
      <c r="O3436" s="5">
        <f t="shared" si="160"/>
        <v>54</v>
      </c>
      <c r="P3436" s="5" t="str">
        <f t="shared" si="161"/>
        <v>ASEGURADO VOLUNTARIO</v>
      </c>
      <c r="Q3436" s="5" t="e">
        <f ca="1">IF($H3436="SI", $O3436, _xludf.NA())</f>
        <v>#NAME?</v>
      </c>
      <c r="R3436" s="5">
        <f>IF($H3436="NO",$O3436, _xludf.NA())</f>
        <v>54</v>
      </c>
      <c r="S3436" s="5" t="e">
        <f ca="1">IF($H3436="SI",$N3436, _xludf.NA())</f>
        <v>#NAME?</v>
      </c>
      <c r="T3436" s="5">
        <f>IF($H3436="NO",$N3436, _xludf.NA())</f>
        <v>298186</v>
      </c>
    </row>
    <row r="3437" spans="1:20" x14ac:dyDescent="0.3">
      <c r="A3437">
        <v>3436</v>
      </c>
      <c r="B3437" t="s">
        <v>15</v>
      </c>
      <c r="C3437">
        <v>1088763.67</v>
      </c>
      <c r="D3437" t="s">
        <v>10</v>
      </c>
      <c r="E3437" t="s">
        <v>16</v>
      </c>
      <c r="F3437" t="s">
        <v>12</v>
      </c>
      <c r="G3437" t="s">
        <v>13</v>
      </c>
      <c r="H3437" t="s">
        <v>13</v>
      </c>
      <c r="I3437">
        <v>36</v>
      </c>
      <c r="J3437">
        <f>(moras__2[[#This Row],[EDAD]]-AVERAGE(I:I))/ _xlfn.STDEV.P(I:I)</f>
        <v>-0.41688387918063341</v>
      </c>
      <c r="K3437" t="str">
        <f>IF(ABS(moras__2[[#This Row],[Z-Score de edad]])&gt;1.96, "Atípico","Normal")</f>
        <v>Normal</v>
      </c>
      <c r="L3437">
        <f>(moras__2[[#This Row],[SALARIO]]-AVERAGE(C:C)) / _xlfn.STDEV.P(C:C)</f>
        <v>0.53177712332444105</v>
      </c>
      <c r="M3437" t="str">
        <f>IF(ABS(moras__2[[#This Row],[Z-Score de salario]])&gt;1.96, "Atípico", "Normal")</f>
        <v>Normal</v>
      </c>
      <c r="N3437" s="5">
        <f t="shared" si="159"/>
        <v>1088763.67</v>
      </c>
      <c r="O3437" s="5">
        <f t="shared" si="160"/>
        <v>36</v>
      </c>
      <c r="P3437" s="5" t="str">
        <f t="shared" si="161"/>
        <v>ASALARIADO</v>
      </c>
      <c r="Q3437" s="5" t="e">
        <f ca="1">IF($H3437="SI", $O3437, _xludf.NA())</f>
        <v>#NAME?</v>
      </c>
      <c r="R3437" s="5">
        <f>IF($H3437="NO",$O3437, _xludf.NA())</f>
        <v>36</v>
      </c>
      <c r="S3437" s="5" t="e">
        <f ca="1">IF($H3437="SI",$N3437, _xludf.NA())</f>
        <v>#NAME?</v>
      </c>
      <c r="T3437" s="5">
        <f>IF($H3437="NO",$N3437, _xludf.NA())</f>
        <v>1088763.67</v>
      </c>
    </row>
    <row r="3438" spans="1:20" x14ac:dyDescent="0.3">
      <c r="A3438">
        <v>3437</v>
      </c>
      <c r="B3438" t="s">
        <v>9</v>
      </c>
      <c r="C3438">
        <v>300000</v>
      </c>
      <c r="D3438" t="s">
        <v>17</v>
      </c>
      <c r="E3438" t="s">
        <v>16</v>
      </c>
      <c r="F3438" t="s">
        <v>12</v>
      </c>
      <c r="G3438" t="s">
        <v>12</v>
      </c>
      <c r="H3438" t="s">
        <v>13</v>
      </c>
      <c r="I3438">
        <v>32</v>
      </c>
      <c r="J3438">
        <f>(moras__2[[#This Row],[EDAD]]-AVERAGE(I:I))/ _xlfn.STDEV.P(I:I)</f>
        <v>-0.69921345080977548</v>
      </c>
      <c r="K3438" t="str">
        <f>IF(ABS(moras__2[[#This Row],[Z-Score de edad]])&gt;1.96, "Atípico","Normal")</f>
        <v>Normal</v>
      </c>
      <c r="L3438">
        <f>(moras__2[[#This Row],[SALARIO]]-AVERAGE(C:C)) / _xlfn.STDEV.P(C:C)</f>
        <v>-0.44089889824453027</v>
      </c>
      <c r="M3438" t="str">
        <f>IF(ABS(moras__2[[#This Row],[Z-Score de salario]])&gt;1.96, "Atípico", "Normal")</f>
        <v>Normal</v>
      </c>
      <c r="N3438" s="5">
        <f t="shared" si="159"/>
        <v>300000</v>
      </c>
      <c r="O3438" s="5">
        <f t="shared" si="160"/>
        <v>32</v>
      </c>
      <c r="P3438" s="5" t="str">
        <f t="shared" si="161"/>
        <v>ASEGURADO VOLUNTARIO</v>
      </c>
      <c r="Q3438" s="5" t="e">
        <f ca="1">IF($H3438="SI", $O3438, _xludf.NA())</f>
        <v>#NAME?</v>
      </c>
      <c r="R3438" s="5">
        <f>IF($H3438="NO",$O3438, _xludf.NA())</f>
        <v>32</v>
      </c>
      <c r="S3438" s="5" t="e">
        <f ca="1">IF($H3438="SI",$N3438, _xludf.NA())</f>
        <v>#NAME?</v>
      </c>
      <c r="T3438" s="5">
        <f>IF($H3438="NO",$N3438, _xludf.NA())</f>
        <v>300000</v>
      </c>
    </row>
    <row r="3439" spans="1:20" x14ac:dyDescent="0.3">
      <c r="A3439">
        <v>3438</v>
      </c>
      <c r="B3439" t="s">
        <v>9</v>
      </c>
      <c r="C3439">
        <v>934810.14</v>
      </c>
      <c r="D3439" t="s">
        <v>10</v>
      </c>
      <c r="E3439" t="s">
        <v>11</v>
      </c>
      <c r="F3439" t="s">
        <v>12</v>
      </c>
      <c r="G3439" t="s">
        <v>13</v>
      </c>
      <c r="H3439" t="s">
        <v>13</v>
      </c>
      <c r="I3439">
        <v>34</v>
      </c>
      <c r="J3439">
        <f>(moras__2[[#This Row],[EDAD]]-AVERAGE(I:I))/ _xlfn.STDEV.P(I:I)</f>
        <v>-0.55804866499520445</v>
      </c>
      <c r="K3439" t="str">
        <f>IF(ABS(moras__2[[#This Row],[Z-Score de edad]])&gt;1.96, "Atípico","Normal")</f>
        <v>Normal</v>
      </c>
      <c r="L3439">
        <f>(moras__2[[#This Row],[SALARIO]]-AVERAGE(C:C)) / _xlfn.STDEV.P(C:C)</f>
        <v>0.34192696571398823</v>
      </c>
      <c r="M3439" t="str">
        <f>IF(ABS(moras__2[[#This Row],[Z-Score de salario]])&gt;1.96, "Atípico", "Normal")</f>
        <v>Normal</v>
      </c>
      <c r="N3439" s="5">
        <f t="shared" si="159"/>
        <v>934810.14</v>
      </c>
      <c r="O3439" s="5">
        <f t="shared" si="160"/>
        <v>34</v>
      </c>
      <c r="P3439" s="5" t="str">
        <f t="shared" si="161"/>
        <v>ASALARIADO</v>
      </c>
      <c r="Q3439" s="5" t="e">
        <f ca="1">IF($H3439="SI", $O3439, _xludf.NA())</f>
        <v>#NAME?</v>
      </c>
      <c r="R3439" s="5">
        <f>IF($H3439="NO",$O3439, _xludf.NA())</f>
        <v>34</v>
      </c>
      <c r="S3439" s="5" t="e">
        <f ca="1">IF($H3439="SI",$N3439, _xludf.NA())</f>
        <v>#NAME?</v>
      </c>
      <c r="T3439" s="5">
        <f>IF($H3439="NO",$N3439, _xludf.NA())</f>
        <v>934810.14</v>
      </c>
    </row>
    <row r="3440" spans="1:20" x14ac:dyDescent="0.3">
      <c r="A3440">
        <v>3439</v>
      </c>
      <c r="B3440" t="s">
        <v>15</v>
      </c>
      <c r="C3440">
        <v>278030</v>
      </c>
      <c r="D3440" t="s">
        <v>19</v>
      </c>
      <c r="E3440" t="s">
        <v>16</v>
      </c>
      <c r="F3440" t="s">
        <v>12</v>
      </c>
      <c r="G3440" t="s">
        <v>12</v>
      </c>
      <c r="H3440" t="s">
        <v>13</v>
      </c>
      <c r="I3440">
        <v>29</v>
      </c>
      <c r="J3440">
        <f>(moras__2[[#This Row],[EDAD]]-AVERAGE(I:I))/ _xlfn.STDEV.P(I:I)</f>
        <v>-0.91096062953163204</v>
      </c>
      <c r="K3440" t="str">
        <f>IF(ABS(moras__2[[#This Row],[Z-Score de edad]])&gt;1.96, "Atípico","Normal")</f>
        <v>Normal</v>
      </c>
      <c r="L3440">
        <f>(moras__2[[#This Row],[SALARIO]]-AVERAGE(C:C)) / _xlfn.STDEV.P(C:C)</f>
        <v>-0.46799154082766331</v>
      </c>
      <c r="M3440" t="str">
        <f>IF(ABS(moras__2[[#This Row],[Z-Score de salario]])&gt;1.96, "Atípico", "Normal")</f>
        <v>Normal</v>
      </c>
      <c r="N3440" s="5">
        <f t="shared" si="159"/>
        <v>278030</v>
      </c>
      <c r="O3440" s="5">
        <f t="shared" si="160"/>
        <v>29</v>
      </c>
      <c r="P3440" s="5" t="str">
        <f t="shared" si="161"/>
        <v>CONVENIOS ESPECIALES DE TRABAJADORES INDEPENDIENTES</v>
      </c>
      <c r="Q3440" s="5" t="e">
        <f ca="1">IF($H3440="SI", $O3440, _xludf.NA())</f>
        <v>#NAME?</v>
      </c>
      <c r="R3440" s="5">
        <f>IF($H3440="NO",$O3440, _xludf.NA())</f>
        <v>29</v>
      </c>
      <c r="S3440" s="5" t="e">
        <f ca="1">IF($H3440="SI",$N3440, _xludf.NA())</f>
        <v>#NAME?</v>
      </c>
      <c r="T3440" s="5">
        <f>IF($H3440="NO",$N3440, _xludf.NA())</f>
        <v>278030</v>
      </c>
    </row>
    <row r="3441" spans="1:20" x14ac:dyDescent="0.3">
      <c r="A3441">
        <v>3440</v>
      </c>
      <c r="B3441" t="s">
        <v>15</v>
      </c>
      <c r="C3441">
        <v>765893.37</v>
      </c>
      <c r="D3441" t="s">
        <v>10</v>
      </c>
      <c r="E3441" t="s">
        <v>16</v>
      </c>
      <c r="F3441" t="s">
        <v>12</v>
      </c>
      <c r="G3441" t="s">
        <v>13</v>
      </c>
      <c r="H3441" t="s">
        <v>13</v>
      </c>
      <c r="I3441">
        <v>24</v>
      </c>
      <c r="J3441">
        <f>(moras__2[[#This Row],[EDAD]]-AVERAGE(I:I))/ _xlfn.STDEV.P(I:I)</f>
        <v>-1.2638725940680595</v>
      </c>
      <c r="K3441" t="str">
        <f>IF(ABS(moras__2[[#This Row],[Z-Score de edad]])&gt;1.96, "Atípico","Normal")</f>
        <v>Normal</v>
      </c>
      <c r="L3441">
        <f>(moras__2[[#This Row],[SALARIO]]-AVERAGE(C:C)) / _xlfn.STDEV.P(C:C)</f>
        <v>0.13362465911829904</v>
      </c>
      <c r="M3441" t="str">
        <f>IF(ABS(moras__2[[#This Row],[Z-Score de salario]])&gt;1.96, "Atípico", "Normal")</f>
        <v>Normal</v>
      </c>
      <c r="N3441" s="5">
        <f t="shared" si="159"/>
        <v>765893.37</v>
      </c>
      <c r="O3441" s="5">
        <f t="shared" si="160"/>
        <v>24</v>
      </c>
      <c r="P3441" s="5" t="str">
        <f t="shared" si="161"/>
        <v>ASALARIADO</v>
      </c>
      <c r="Q3441" s="5" t="e">
        <f ca="1">IF($H3441="SI", $O3441, _xludf.NA())</f>
        <v>#NAME?</v>
      </c>
      <c r="R3441" s="5">
        <f>IF($H3441="NO",$O3441, _xludf.NA())</f>
        <v>24</v>
      </c>
      <c r="S3441" s="5" t="e">
        <f ca="1">IF($H3441="SI",$N3441, _xludf.NA())</f>
        <v>#NAME?</v>
      </c>
      <c r="T3441" s="5">
        <f>IF($H3441="NO",$N3441, _xludf.NA())</f>
        <v>765893.37</v>
      </c>
    </row>
    <row r="3442" spans="1:20" x14ac:dyDescent="0.3">
      <c r="A3442">
        <v>3441</v>
      </c>
      <c r="B3442" t="s">
        <v>9</v>
      </c>
      <c r="C3442">
        <v>425426.15</v>
      </c>
      <c r="D3442" t="s">
        <v>10</v>
      </c>
      <c r="E3442" t="s">
        <v>16</v>
      </c>
      <c r="F3442" t="s">
        <v>12</v>
      </c>
      <c r="G3442" t="s">
        <v>13</v>
      </c>
      <c r="H3442" t="s">
        <v>13</v>
      </c>
      <c r="I3442">
        <v>21</v>
      </c>
      <c r="J3442">
        <f>(moras__2[[#This Row],[EDAD]]-AVERAGE(I:I))/ _xlfn.STDEV.P(I:I)</f>
        <v>-1.4756197727899161</v>
      </c>
      <c r="K3442" t="str">
        <f>IF(ABS(moras__2[[#This Row],[Z-Score de edad]])&gt;1.96, "Atípico","Normal")</f>
        <v>Normal</v>
      </c>
      <c r="L3442">
        <f>(moras__2[[#This Row],[SALARIO]]-AVERAGE(C:C)) / _xlfn.STDEV.P(C:C)</f>
        <v>-0.28622771697332255</v>
      </c>
      <c r="M3442" t="str">
        <f>IF(ABS(moras__2[[#This Row],[Z-Score de salario]])&gt;1.96, "Atípico", "Normal")</f>
        <v>Normal</v>
      </c>
      <c r="N3442" s="5">
        <f t="shared" si="159"/>
        <v>425426.15</v>
      </c>
      <c r="O3442" s="5">
        <f t="shared" si="160"/>
        <v>21</v>
      </c>
      <c r="P3442" s="5" t="str">
        <f t="shared" si="161"/>
        <v>ASALARIADO</v>
      </c>
      <c r="Q3442" s="5" t="e">
        <f ca="1">IF($H3442="SI", $O3442, _xludf.NA())</f>
        <v>#NAME?</v>
      </c>
      <c r="R3442" s="5">
        <f>IF($H3442="NO",$O3442, _xludf.NA())</f>
        <v>21</v>
      </c>
      <c r="S3442" s="5" t="e">
        <f ca="1">IF($H3442="SI",$N3442, _xludf.NA())</f>
        <v>#NAME?</v>
      </c>
      <c r="T3442" s="5">
        <f>IF($H3442="NO",$N3442, _xludf.NA())</f>
        <v>425426.15</v>
      </c>
    </row>
    <row r="3443" spans="1:20" x14ac:dyDescent="0.3">
      <c r="A3443">
        <v>3442</v>
      </c>
      <c r="B3443" t="s">
        <v>15</v>
      </c>
      <c r="C3443">
        <v>655560</v>
      </c>
      <c r="D3443" t="s">
        <v>10</v>
      </c>
      <c r="E3443" t="s">
        <v>11</v>
      </c>
      <c r="F3443" t="s">
        <v>12</v>
      </c>
      <c r="G3443" t="s">
        <v>13</v>
      </c>
      <c r="H3443" t="s">
        <v>13</v>
      </c>
      <c r="I3443">
        <v>39</v>
      </c>
      <c r="J3443">
        <f>(moras__2[[#This Row],[EDAD]]-AVERAGE(I:I))/ _xlfn.STDEV.P(I:I)</f>
        <v>-0.20513670045877688</v>
      </c>
      <c r="K3443" t="str">
        <f>IF(ABS(moras__2[[#This Row],[Z-Score de edad]])&gt;1.96, "Atípico","Normal")</f>
        <v>Normal</v>
      </c>
      <c r="L3443">
        <f>(moras__2[[#This Row],[SALARIO]]-AVERAGE(C:C)) / _xlfn.STDEV.P(C:C)</f>
        <v>-2.4346289291553853E-3</v>
      </c>
      <c r="M3443" t="str">
        <f>IF(ABS(moras__2[[#This Row],[Z-Score de salario]])&gt;1.96, "Atípico", "Normal")</f>
        <v>Normal</v>
      </c>
      <c r="N3443" s="5">
        <f t="shared" si="159"/>
        <v>655560</v>
      </c>
      <c r="O3443" s="5">
        <f t="shared" si="160"/>
        <v>39</v>
      </c>
      <c r="P3443" s="5" t="str">
        <f t="shared" si="161"/>
        <v>ASALARIADO</v>
      </c>
      <c r="Q3443" s="5" t="e">
        <f ca="1">IF($H3443="SI", $O3443, _xludf.NA())</f>
        <v>#NAME?</v>
      </c>
      <c r="R3443" s="5">
        <f>IF($H3443="NO",$O3443, _xludf.NA())</f>
        <v>39</v>
      </c>
      <c r="S3443" s="5" t="e">
        <f ca="1">IF($H3443="SI",$N3443, _xludf.NA())</f>
        <v>#NAME?</v>
      </c>
      <c r="T3443" s="5">
        <f>IF($H3443="NO",$N3443, _xludf.NA())</f>
        <v>655560</v>
      </c>
    </row>
    <row r="3444" spans="1:20" x14ac:dyDescent="0.3">
      <c r="A3444">
        <v>3443</v>
      </c>
      <c r="B3444" t="s">
        <v>9</v>
      </c>
      <c r="C3444">
        <v>106848</v>
      </c>
      <c r="D3444" t="s">
        <v>10</v>
      </c>
      <c r="E3444" t="s">
        <v>16</v>
      </c>
      <c r="F3444" t="s">
        <v>12</v>
      </c>
      <c r="G3444" t="s">
        <v>12</v>
      </c>
      <c r="H3444" t="s">
        <v>13</v>
      </c>
      <c r="I3444">
        <v>36</v>
      </c>
      <c r="J3444">
        <f>(moras__2[[#This Row],[EDAD]]-AVERAGE(I:I))/ _xlfn.STDEV.P(I:I)</f>
        <v>-0.41688387918063341</v>
      </c>
      <c r="K3444" t="str">
        <f>IF(ABS(moras__2[[#This Row],[Z-Score de edad]])&gt;1.96, "Atípico","Normal")</f>
        <v>Normal</v>
      </c>
      <c r="L3444">
        <f>(moras__2[[#This Row],[SALARIO]]-AVERAGE(C:C)) / _xlfn.STDEV.P(C:C)</f>
        <v>-0.67908725055301067</v>
      </c>
      <c r="M3444" t="str">
        <f>IF(ABS(moras__2[[#This Row],[Z-Score de salario]])&gt;1.96, "Atípico", "Normal")</f>
        <v>Normal</v>
      </c>
      <c r="N3444" s="5">
        <f t="shared" si="159"/>
        <v>106848</v>
      </c>
      <c r="O3444" s="5">
        <f t="shared" si="160"/>
        <v>36</v>
      </c>
      <c r="P3444" s="5" t="str">
        <f t="shared" si="161"/>
        <v>ASALARIADO</v>
      </c>
      <c r="Q3444" s="5" t="e">
        <f ca="1">IF($H3444="SI", $O3444, _xludf.NA())</f>
        <v>#NAME?</v>
      </c>
      <c r="R3444" s="5">
        <f>IF($H3444="NO",$O3444, _xludf.NA())</f>
        <v>36</v>
      </c>
      <c r="S3444" s="5" t="e">
        <f ca="1">IF($H3444="SI",$N3444, _xludf.NA())</f>
        <v>#NAME?</v>
      </c>
      <c r="T3444" s="5">
        <f>IF($H3444="NO",$N3444, _xludf.NA())</f>
        <v>106848</v>
      </c>
    </row>
    <row r="3445" spans="1:20" x14ac:dyDescent="0.3">
      <c r="A3445">
        <v>3444</v>
      </c>
      <c r="B3445" t="s">
        <v>9</v>
      </c>
      <c r="C3445">
        <v>1492130.65</v>
      </c>
      <c r="D3445" t="s">
        <v>10</v>
      </c>
      <c r="E3445" t="s">
        <v>11</v>
      </c>
      <c r="F3445" t="s">
        <v>12</v>
      </c>
      <c r="G3445" t="s">
        <v>13</v>
      </c>
      <c r="H3445" t="s">
        <v>13</v>
      </c>
      <c r="I3445">
        <v>58</v>
      </c>
      <c r="J3445">
        <f>(moras__2[[#This Row],[EDAD]]-AVERAGE(I:I))/ _xlfn.STDEV.P(I:I)</f>
        <v>1.1359287647796479</v>
      </c>
      <c r="K3445" t="str">
        <f>IF(ABS(moras__2[[#This Row],[Z-Score de edad]])&gt;1.96, "Atípico","Normal")</f>
        <v>Normal</v>
      </c>
      <c r="L3445">
        <f>(moras__2[[#This Row],[SALARIO]]-AVERAGE(C:C)) / _xlfn.STDEV.P(C:C)</f>
        <v>1.0291953035237025</v>
      </c>
      <c r="M3445" t="str">
        <f>IF(ABS(moras__2[[#This Row],[Z-Score de salario]])&gt;1.96, "Atípico", "Normal")</f>
        <v>Normal</v>
      </c>
      <c r="N3445" s="5">
        <f t="shared" si="159"/>
        <v>1492130.65</v>
      </c>
      <c r="O3445" s="5">
        <f t="shared" si="160"/>
        <v>58</v>
      </c>
      <c r="P3445" s="5" t="str">
        <f t="shared" si="161"/>
        <v>ASALARIADO</v>
      </c>
      <c r="Q3445" s="5" t="e">
        <f ca="1">IF($H3445="SI", $O3445, _xludf.NA())</f>
        <v>#NAME?</v>
      </c>
      <c r="R3445" s="5">
        <f>IF($H3445="NO",$O3445, _xludf.NA())</f>
        <v>58</v>
      </c>
      <c r="S3445" s="5" t="e">
        <f ca="1">IF($H3445="SI",$N3445, _xludf.NA())</f>
        <v>#NAME?</v>
      </c>
      <c r="T3445" s="5">
        <f>IF($H3445="NO",$N3445, _xludf.NA())</f>
        <v>1492130.65</v>
      </c>
    </row>
    <row r="3446" spans="1:20" x14ac:dyDescent="0.3">
      <c r="A3446">
        <v>3445</v>
      </c>
      <c r="B3446" t="s">
        <v>9</v>
      </c>
      <c r="C3446">
        <v>175130</v>
      </c>
      <c r="D3446" t="s">
        <v>10</v>
      </c>
      <c r="E3446" t="s">
        <v>11</v>
      </c>
      <c r="F3446" t="s">
        <v>12</v>
      </c>
      <c r="G3446" t="s">
        <v>13</v>
      </c>
      <c r="H3446" t="s">
        <v>13</v>
      </c>
      <c r="I3446">
        <v>36</v>
      </c>
      <c r="J3446">
        <f>(moras__2[[#This Row],[EDAD]]-AVERAGE(I:I))/ _xlfn.STDEV.P(I:I)</f>
        <v>-0.41688387918063341</v>
      </c>
      <c r="K3446" t="str">
        <f>IF(ABS(moras__2[[#This Row],[Z-Score de edad]])&gt;1.96, "Atípico","Normal")</f>
        <v>Normal</v>
      </c>
      <c r="L3446">
        <f>(moras__2[[#This Row],[SALARIO]]-AVERAGE(C:C)) / _xlfn.STDEV.P(C:C)</f>
        <v>-0.59488425461029371</v>
      </c>
      <c r="M3446" t="str">
        <f>IF(ABS(moras__2[[#This Row],[Z-Score de salario]])&gt;1.96, "Atípico", "Normal")</f>
        <v>Normal</v>
      </c>
      <c r="N3446" s="5">
        <f t="shared" si="159"/>
        <v>175130</v>
      </c>
      <c r="O3446" s="5">
        <f t="shared" si="160"/>
        <v>36</v>
      </c>
      <c r="P3446" s="5" t="str">
        <f t="shared" si="161"/>
        <v>ASALARIADO</v>
      </c>
      <c r="Q3446" s="5" t="e">
        <f ca="1">IF($H3446="SI", $O3446, _xludf.NA())</f>
        <v>#NAME?</v>
      </c>
      <c r="R3446" s="5">
        <f>IF($H3446="NO",$O3446, _xludf.NA())</f>
        <v>36</v>
      </c>
      <c r="S3446" s="5" t="e">
        <f ca="1">IF($H3446="SI",$N3446, _xludf.NA())</f>
        <v>#NAME?</v>
      </c>
      <c r="T3446" s="5">
        <f>IF($H3446="NO",$N3446, _xludf.NA())</f>
        <v>175130</v>
      </c>
    </row>
    <row r="3447" spans="1:20" x14ac:dyDescent="0.3">
      <c r="A3447">
        <v>3446</v>
      </c>
      <c r="B3447" t="s">
        <v>15</v>
      </c>
      <c r="C3447">
        <v>516452.8</v>
      </c>
      <c r="D3447" t="s">
        <v>10</v>
      </c>
      <c r="E3447" t="s">
        <v>11</v>
      </c>
      <c r="F3447" t="s">
        <v>12</v>
      </c>
      <c r="G3447" t="s">
        <v>13</v>
      </c>
      <c r="H3447" t="s">
        <v>13</v>
      </c>
      <c r="I3447">
        <v>30</v>
      </c>
      <c r="J3447">
        <f>(moras__2[[#This Row],[EDAD]]-AVERAGE(I:I))/ _xlfn.STDEV.P(I:I)</f>
        <v>-0.84037823662434652</v>
      </c>
      <c r="K3447" t="str">
        <f>IF(ABS(moras__2[[#This Row],[Z-Score de edad]])&gt;1.96, "Atípico","Normal")</f>
        <v>Normal</v>
      </c>
      <c r="L3447">
        <f>(moras__2[[#This Row],[SALARIO]]-AVERAGE(C:C)) / _xlfn.STDEV.P(C:C)</f>
        <v>-0.17397680691460854</v>
      </c>
      <c r="M3447" t="str">
        <f>IF(ABS(moras__2[[#This Row],[Z-Score de salario]])&gt;1.96, "Atípico", "Normal")</f>
        <v>Normal</v>
      </c>
      <c r="N3447" s="5">
        <f t="shared" si="159"/>
        <v>516452.8</v>
      </c>
      <c r="O3447" s="5">
        <f t="shared" si="160"/>
        <v>30</v>
      </c>
      <c r="P3447" s="5" t="str">
        <f t="shared" si="161"/>
        <v>ASALARIADO</v>
      </c>
      <c r="Q3447" s="5" t="e">
        <f ca="1">IF($H3447="SI", $O3447, _xludf.NA())</f>
        <v>#NAME?</v>
      </c>
      <c r="R3447" s="5">
        <f>IF($H3447="NO",$O3447, _xludf.NA())</f>
        <v>30</v>
      </c>
      <c r="S3447" s="5" t="e">
        <f ca="1">IF($H3447="SI",$N3447, _xludf.NA())</f>
        <v>#NAME?</v>
      </c>
      <c r="T3447" s="5">
        <f>IF($H3447="NO",$N3447, _xludf.NA())</f>
        <v>516452.8</v>
      </c>
    </row>
    <row r="3448" spans="1:20" x14ac:dyDescent="0.3">
      <c r="A3448">
        <v>3447</v>
      </c>
      <c r="B3448" t="s">
        <v>9</v>
      </c>
      <c r="C3448">
        <v>11292323.83</v>
      </c>
      <c r="D3448" t="s">
        <v>10</v>
      </c>
      <c r="E3448" t="s">
        <v>16</v>
      </c>
      <c r="F3448" t="s">
        <v>12</v>
      </c>
      <c r="G3448" t="s">
        <v>12</v>
      </c>
      <c r="H3448" t="s">
        <v>13</v>
      </c>
      <c r="I3448">
        <v>55</v>
      </c>
      <c r="J3448">
        <f>(moras__2[[#This Row],[EDAD]]-AVERAGE(I:I))/ _xlfn.STDEV.P(I:I)</f>
        <v>0.92418158605779133</v>
      </c>
      <c r="K3448" t="str">
        <f>IF(ABS(moras__2[[#This Row],[Z-Score de edad]])&gt;1.96, "Atípico","Normal")</f>
        <v>Normal</v>
      </c>
      <c r="L3448">
        <f>(moras__2[[#This Row],[SALARIO]]-AVERAGE(C:C)) / _xlfn.STDEV.P(C:C)</f>
        <v>13.114453886655157</v>
      </c>
      <c r="M3448" t="str">
        <f>IF(ABS(moras__2[[#This Row],[Z-Score de salario]])&gt;1.96, "Atípico", "Normal")</f>
        <v>Atípico</v>
      </c>
      <c r="N3448" s="5">
        <f t="shared" si="159"/>
        <v>11292323.83</v>
      </c>
      <c r="O3448" s="5">
        <f t="shared" si="160"/>
        <v>55</v>
      </c>
      <c r="P3448" s="5" t="str">
        <f t="shared" si="161"/>
        <v>ASALARIADO</v>
      </c>
      <c r="Q3448" s="5" t="e">
        <f ca="1">IF($H3448="SI", $O3448, _xludf.NA())</f>
        <v>#NAME?</v>
      </c>
      <c r="R3448" s="5">
        <f>IF($H3448="NO",$O3448, _xludf.NA())</f>
        <v>55</v>
      </c>
      <c r="S3448" s="5" t="e">
        <f ca="1">IF($H3448="SI",$N3448, _xludf.NA())</f>
        <v>#NAME?</v>
      </c>
      <c r="T3448" s="5">
        <f>IF($H3448="NO",$N3448, _xludf.NA())</f>
        <v>11292323.83</v>
      </c>
    </row>
    <row r="3449" spans="1:20" x14ac:dyDescent="0.3">
      <c r="A3449">
        <v>3448</v>
      </c>
      <c r="B3449" t="s">
        <v>15</v>
      </c>
      <c r="C3449">
        <v>815000</v>
      </c>
      <c r="D3449" t="s">
        <v>10</v>
      </c>
      <c r="E3449" t="s">
        <v>11</v>
      </c>
      <c r="F3449" t="s">
        <v>12</v>
      </c>
      <c r="G3449" t="s">
        <v>13</v>
      </c>
      <c r="H3449" t="s">
        <v>13</v>
      </c>
      <c r="I3449">
        <v>29</v>
      </c>
      <c r="J3449">
        <f>(moras__2[[#This Row],[EDAD]]-AVERAGE(I:I))/ _xlfn.STDEV.P(I:I)</f>
        <v>-0.91096062953163204</v>
      </c>
      <c r="K3449" t="str">
        <f>IF(ABS(moras__2[[#This Row],[Z-Score de edad]])&gt;1.96, "Atípico","Normal")</f>
        <v>Normal</v>
      </c>
      <c r="L3449">
        <f>(moras__2[[#This Row],[SALARIO]]-AVERAGE(C:C)) / _xlfn.STDEV.P(C:C)</f>
        <v>0.19418125334006323</v>
      </c>
      <c r="M3449" t="str">
        <f>IF(ABS(moras__2[[#This Row],[Z-Score de salario]])&gt;1.96, "Atípico", "Normal")</f>
        <v>Normal</v>
      </c>
      <c r="N3449" s="5">
        <f t="shared" si="159"/>
        <v>815000</v>
      </c>
      <c r="O3449" s="5">
        <f t="shared" si="160"/>
        <v>29</v>
      </c>
      <c r="P3449" s="5" t="str">
        <f t="shared" si="161"/>
        <v>ASALARIADO</v>
      </c>
      <c r="Q3449" s="5" t="e">
        <f ca="1">IF($H3449="SI", $O3449, _xludf.NA())</f>
        <v>#NAME?</v>
      </c>
      <c r="R3449" s="5">
        <f>IF($H3449="NO",$O3449, _xludf.NA())</f>
        <v>29</v>
      </c>
      <c r="S3449" s="5" t="e">
        <f ca="1">IF($H3449="SI",$N3449, _xludf.NA())</f>
        <v>#NAME?</v>
      </c>
      <c r="T3449" s="5">
        <f>IF($H3449="NO",$N3449, _xludf.NA())</f>
        <v>815000</v>
      </c>
    </row>
    <row r="3450" spans="1:20" x14ac:dyDescent="0.3">
      <c r="A3450">
        <v>3449</v>
      </c>
      <c r="B3450" t="s">
        <v>15</v>
      </c>
      <c r="C3450">
        <v>1450033.3</v>
      </c>
      <c r="D3450" t="s">
        <v>10</v>
      </c>
      <c r="E3450" t="s">
        <v>11</v>
      </c>
      <c r="F3450" t="s">
        <v>12</v>
      </c>
      <c r="G3450" t="s">
        <v>13</v>
      </c>
      <c r="H3450" t="s">
        <v>13</v>
      </c>
      <c r="I3450">
        <v>32</v>
      </c>
      <c r="J3450">
        <f>(moras__2[[#This Row],[EDAD]]-AVERAGE(I:I))/ _xlfn.STDEV.P(I:I)</f>
        <v>-0.69921345080977548</v>
      </c>
      <c r="K3450" t="str">
        <f>IF(ABS(moras__2[[#This Row],[Z-Score de edad]])&gt;1.96, "Atípico","Normal")</f>
        <v>Normal</v>
      </c>
      <c r="L3450">
        <f>(moras__2[[#This Row],[SALARIO]]-AVERAGE(C:C)) / _xlfn.STDEV.P(C:C)</f>
        <v>0.97728231047649949</v>
      </c>
      <c r="M3450" t="str">
        <f>IF(ABS(moras__2[[#This Row],[Z-Score de salario]])&gt;1.96, "Atípico", "Normal")</f>
        <v>Normal</v>
      </c>
      <c r="N3450" s="5">
        <f t="shared" si="159"/>
        <v>1450033.3</v>
      </c>
      <c r="O3450" s="5">
        <f t="shared" si="160"/>
        <v>32</v>
      </c>
      <c r="P3450" s="5" t="str">
        <f t="shared" si="161"/>
        <v>ASALARIADO</v>
      </c>
      <c r="Q3450" s="5" t="e">
        <f ca="1">IF($H3450="SI", $O3450, _xludf.NA())</f>
        <v>#NAME?</v>
      </c>
      <c r="R3450" s="5">
        <f>IF($H3450="NO",$O3450, _xludf.NA())</f>
        <v>32</v>
      </c>
      <c r="S3450" s="5" t="e">
        <f ca="1">IF($H3450="SI",$N3450, _xludf.NA())</f>
        <v>#NAME?</v>
      </c>
      <c r="T3450" s="5">
        <f>IF($H3450="NO",$N3450, _xludf.NA())</f>
        <v>1450033.3</v>
      </c>
    </row>
    <row r="3451" spans="1:20" x14ac:dyDescent="0.3">
      <c r="A3451">
        <v>3450</v>
      </c>
      <c r="B3451" t="s">
        <v>9</v>
      </c>
      <c r="C3451">
        <v>439415.1</v>
      </c>
      <c r="D3451" t="s">
        <v>10</v>
      </c>
      <c r="E3451" t="s">
        <v>16</v>
      </c>
      <c r="F3451" t="s">
        <v>12</v>
      </c>
      <c r="G3451" t="s">
        <v>13</v>
      </c>
      <c r="H3451" t="s">
        <v>13</v>
      </c>
      <c r="I3451">
        <v>52</v>
      </c>
      <c r="J3451">
        <f>(moras__2[[#This Row],[EDAD]]-AVERAGE(I:I))/ _xlfn.STDEV.P(I:I)</f>
        <v>0.71243440733593477</v>
      </c>
      <c r="K3451" t="str">
        <f>IF(ABS(moras__2[[#This Row],[Z-Score de edad]])&gt;1.96, "Atípico","Normal")</f>
        <v>Normal</v>
      </c>
      <c r="L3451">
        <f>(moras__2[[#This Row],[SALARIO]]-AVERAGE(C:C)) / _xlfn.STDEV.P(C:C)</f>
        <v>-0.26897702865000356</v>
      </c>
      <c r="M3451" t="str">
        <f>IF(ABS(moras__2[[#This Row],[Z-Score de salario]])&gt;1.96, "Atípico", "Normal")</f>
        <v>Normal</v>
      </c>
      <c r="N3451" s="5">
        <f t="shared" si="159"/>
        <v>439415.1</v>
      </c>
      <c r="O3451" s="5">
        <f t="shared" si="160"/>
        <v>52</v>
      </c>
      <c r="P3451" s="5" t="str">
        <f t="shared" si="161"/>
        <v>ASALARIADO</v>
      </c>
      <c r="Q3451" s="5" t="e">
        <f ca="1">IF($H3451="SI", $O3451, _xludf.NA())</f>
        <v>#NAME?</v>
      </c>
      <c r="R3451" s="5">
        <f>IF($H3451="NO",$O3451, _xludf.NA())</f>
        <v>52</v>
      </c>
      <c r="S3451" s="5" t="e">
        <f ca="1">IF($H3451="SI",$N3451, _xludf.NA())</f>
        <v>#NAME?</v>
      </c>
      <c r="T3451" s="5">
        <f>IF($H3451="NO",$N3451, _xludf.NA())</f>
        <v>439415.1</v>
      </c>
    </row>
    <row r="3452" spans="1:20" x14ac:dyDescent="0.3">
      <c r="A3452">
        <v>3451</v>
      </c>
      <c r="B3452" t="s">
        <v>9</v>
      </c>
      <c r="C3452">
        <v>405063</v>
      </c>
      <c r="D3452" t="s">
        <v>17</v>
      </c>
      <c r="E3452" t="s">
        <v>16</v>
      </c>
      <c r="F3452" t="s">
        <v>12</v>
      </c>
      <c r="G3452" t="s">
        <v>13</v>
      </c>
      <c r="H3452" t="s">
        <v>12</v>
      </c>
      <c r="I3452">
        <v>63</v>
      </c>
      <c r="J3452">
        <f>(moras__2[[#This Row],[EDAD]]-AVERAGE(I:I))/ _xlfn.STDEV.P(I:I)</f>
        <v>1.4888407293160755</v>
      </c>
      <c r="K3452" t="str">
        <f>IF(ABS(moras__2[[#This Row],[Z-Score de edad]])&gt;1.96, "Atípico","Normal")</f>
        <v>Normal</v>
      </c>
      <c r="L3452">
        <f>(moras__2[[#This Row],[SALARIO]]-AVERAGE(C:C)) / _xlfn.STDEV.P(C:C)</f>
        <v>-0.31133884782524451</v>
      </c>
      <c r="M3452" t="str">
        <f>IF(ABS(moras__2[[#This Row],[Z-Score de salario]])&gt;1.96, "Atípico", "Normal")</f>
        <v>Normal</v>
      </c>
      <c r="N3452" s="5">
        <f t="shared" si="159"/>
        <v>405063</v>
      </c>
      <c r="O3452" s="5">
        <f t="shared" si="160"/>
        <v>63</v>
      </c>
      <c r="P3452" s="5" t="str">
        <f t="shared" si="161"/>
        <v>ASEGURADO VOLUNTARIO</v>
      </c>
      <c r="Q3452" s="5">
        <f>IF($H3452="SI", $O3452, _xludf.NA())</f>
        <v>63</v>
      </c>
      <c r="R3452" s="5" t="e">
        <f ca="1">IF($H3452="NO",$O3452, _xludf.NA())</f>
        <v>#NAME?</v>
      </c>
      <c r="S3452" s="5">
        <f>IF($H3452="SI",$N3452, _xludf.NA())</f>
        <v>405063</v>
      </c>
      <c r="T3452" s="5" t="e">
        <f ca="1">IF($H3452="NO",$N3452, _xludf.NA())</f>
        <v>#NAME?</v>
      </c>
    </row>
    <row r="3453" spans="1:20" x14ac:dyDescent="0.3">
      <c r="A3453">
        <v>3452</v>
      </c>
      <c r="B3453" t="s">
        <v>9</v>
      </c>
      <c r="C3453">
        <v>914285.71</v>
      </c>
      <c r="D3453" t="s">
        <v>10</v>
      </c>
      <c r="E3453" t="s">
        <v>16</v>
      </c>
      <c r="F3453" t="s">
        <v>12</v>
      </c>
      <c r="G3453" t="s">
        <v>13</v>
      </c>
      <c r="H3453" t="s">
        <v>13</v>
      </c>
      <c r="I3453">
        <v>43</v>
      </c>
      <c r="J3453">
        <f>(moras__2[[#This Row],[EDAD]]-AVERAGE(I:I))/ _xlfn.STDEV.P(I:I)</f>
        <v>7.7192871170365177E-2</v>
      </c>
      <c r="K3453" t="str">
        <f>IF(ABS(moras__2[[#This Row],[Z-Score de edad]])&gt;1.96, "Atípico","Normal")</f>
        <v>Normal</v>
      </c>
      <c r="L3453">
        <f>(moras__2[[#This Row],[SALARIO]]-AVERAGE(C:C)) / _xlfn.STDEV.P(C:C)</f>
        <v>0.31661694995556605</v>
      </c>
      <c r="M3453" t="str">
        <f>IF(ABS(moras__2[[#This Row],[Z-Score de salario]])&gt;1.96, "Atípico", "Normal")</f>
        <v>Normal</v>
      </c>
      <c r="N3453" s="5">
        <f t="shared" si="159"/>
        <v>914285.71</v>
      </c>
      <c r="O3453" s="5">
        <f t="shared" si="160"/>
        <v>43</v>
      </c>
      <c r="P3453" s="5" t="str">
        <f t="shared" si="161"/>
        <v>ASALARIADO</v>
      </c>
      <c r="Q3453" s="5" t="e">
        <f ca="1">IF($H3453="SI", $O3453, _xludf.NA())</f>
        <v>#NAME?</v>
      </c>
      <c r="R3453" s="5">
        <f>IF($H3453="NO",$O3453, _xludf.NA())</f>
        <v>43</v>
      </c>
      <c r="S3453" s="5" t="e">
        <f ca="1">IF($H3453="SI",$N3453, _xludf.NA())</f>
        <v>#NAME?</v>
      </c>
      <c r="T3453" s="5">
        <f>IF($H3453="NO",$N3453, _xludf.NA())</f>
        <v>914285.71</v>
      </c>
    </row>
    <row r="3454" spans="1:20" x14ac:dyDescent="0.3">
      <c r="A3454">
        <v>3453</v>
      </c>
      <c r="B3454" t="s">
        <v>9</v>
      </c>
      <c r="C3454">
        <v>598673</v>
      </c>
      <c r="D3454" t="s">
        <v>18</v>
      </c>
      <c r="E3454" t="s">
        <v>16</v>
      </c>
      <c r="F3454" t="s">
        <v>13</v>
      </c>
      <c r="G3454" t="s">
        <v>13</v>
      </c>
      <c r="H3454" t="s">
        <v>12</v>
      </c>
      <c r="I3454">
        <v>45</v>
      </c>
      <c r="J3454">
        <f>(moras__2[[#This Row],[EDAD]]-AVERAGE(I:I))/ _xlfn.STDEV.P(I:I)</f>
        <v>0.2183576569849362</v>
      </c>
      <c r="K3454" t="str">
        <f>IF(ABS(moras__2[[#This Row],[Z-Score de edad]])&gt;1.96, "Atípico","Normal")</f>
        <v>Normal</v>
      </c>
      <c r="L3454">
        <f>(moras__2[[#This Row],[SALARIO]]-AVERAGE(C:C)) / _xlfn.STDEV.P(C:C)</f>
        <v>-7.258570578972387E-2</v>
      </c>
      <c r="M3454" t="str">
        <f>IF(ABS(moras__2[[#This Row],[Z-Score de salario]])&gt;1.96, "Atípico", "Normal")</f>
        <v>Normal</v>
      </c>
      <c r="N3454" s="5">
        <f t="shared" si="159"/>
        <v>598673</v>
      </c>
      <c r="O3454" s="5">
        <f t="shared" si="160"/>
        <v>45</v>
      </c>
      <c r="P3454" s="5" t="str">
        <f t="shared" si="161"/>
        <v>TRABAJADOR INDEPENDIENTE</v>
      </c>
      <c r="Q3454" s="5">
        <f>IF($H3454="SI", $O3454, _xludf.NA())</f>
        <v>45</v>
      </c>
      <c r="R3454" s="5" t="e">
        <f ca="1">IF($H3454="NO",$O3454, _xludf.NA())</f>
        <v>#NAME?</v>
      </c>
      <c r="S3454" s="5">
        <f>IF($H3454="SI",$N3454, _xludf.NA())</f>
        <v>598673</v>
      </c>
      <c r="T3454" s="5" t="e">
        <f ca="1">IF($H3454="NO",$N3454, _xludf.NA())</f>
        <v>#NAME?</v>
      </c>
    </row>
    <row r="3455" spans="1:20" x14ac:dyDescent="0.3">
      <c r="A3455">
        <v>3454</v>
      </c>
      <c r="B3455" t="s">
        <v>15</v>
      </c>
      <c r="C3455">
        <v>622035.84</v>
      </c>
      <c r="D3455" t="s">
        <v>10</v>
      </c>
      <c r="E3455" t="s">
        <v>11</v>
      </c>
      <c r="F3455" t="s">
        <v>12</v>
      </c>
      <c r="G3455" t="s">
        <v>13</v>
      </c>
      <c r="H3455" t="s">
        <v>13</v>
      </c>
      <c r="I3455">
        <v>27</v>
      </c>
      <c r="J3455">
        <f>(moras__2[[#This Row],[EDAD]]-AVERAGE(I:I))/ _xlfn.STDEV.P(I:I)</f>
        <v>-1.052125415346203</v>
      </c>
      <c r="K3455" t="str">
        <f>IF(ABS(moras__2[[#This Row],[Z-Score de edad]])&gt;1.96, "Atípico","Normal")</f>
        <v>Normal</v>
      </c>
      <c r="L3455">
        <f>(moras__2[[#This Row],[SALARIO]]-AVERAGE(C:C)) / _xlfn.STDEV.P(C:C)</f>
        <v>-4.3775461190410113E-2</v>
      </c>
      <c r="M3455" t="str">
        <f>IF(ABS(moras__2[[#This Row],[Z-Score de salario]])&gt;1.96, "Atípico", "Normal")</f>
        <v>Normal</v>
      </c>
      <c r="N3455" s="5">
        <f t="shared" si="159"/>
        <v>622035.84</v>
      </c>
      <c r="O3455" s="5">
        <f t="shared" si="160"/>
        <v>27</v>
      </c>
      <c r="P3455" s="5" t="str">
        <f t="shared" si="161"/>
        <v>ASALARIADO</v>
      </c>
      <c r="Q3455" s="5" t="e">
        <f ca="1">IF($H3455="SI", $O3455, _xludf.NA())</f>
        <v>#NAME?</v>
      </c>
      <c r="R3455" s="5">
        <f>IF($H3455="NO",$O3455, _xludf.NA())</f>
        <v>27</v>
      </c>
      <c r="S3455" s="5" t="e">
        <f ca="1">IF($H3455="SI",$N3455, _xludf.NA())</f>
        <v>#NAME?</v>
      </c>
      <c r="T3455" s="5">
        <f>IF($H3455="NO",$N3455, _xludf.NA())</f>
        <v>622035.84</v>
      </c>
    </row>
    <row r="3456" spans="1:20" x14ac:dyDescent="0.3">
      <c r="A3456">
        <v>3455</v>
      </c>
      <c r="B3456" t="s">
        <v>9</v>
      </c>
      <c r="C3456">
        <v>450000</v>
      </c>
      <c r="D3456" t="s">
        <v>10</v>
      </c>
      <c r="E3456" t="s">
        <v>11</v>
      </c>
      <c r="F3456" t="s">
        <v>12</v>
      </c>
      <c r="G3456" t="s">
        <v>13</v>
      </c>
      <c r="H3456" t="s">
        <v>13</v>
      </c>
      <c r="I3456">
        <v>25</v>
      </c>
      <c r="J3456">
        <f>(moras__2[[#This Row],[EDAD]]-AVERAGE(I:I))/ _xlfn.STDEV.P(I:I)</f>
        <v>-1.193290201160774</v>
      </c>
      <c r="K3456" t="str">
        <f>IF(ABS(moras__2[[#This Row],[Z-Score de edad]])&gt;1.96, "Atípico","Normal")</f>
        <v>Normal</v>
      </c>
      <c r="L3456">
        <f>(moras__2[[#This Row],[SALARIO]]-AVERAGE(C:C)) / _xlfn.STDEV.P(C:C)</f>
        <v>-0.25592409681212436</v>
      </c>
      <c r="M3456" t="str">
        <f>IF(ABS(moras__2[[#This Row],[Z-Score de salario]])&gt;1.96, "Atípico", "Normal")</f>
        <v>Normal</v>
      </c>
      <c r="N3456" s="5">
        <f t="shared" si="159"/>
        <v>450000</v>
      </c>
      <c r="O3456" s="5">
        <f t="shared" si="160"/>
        <v>25</v>
      </c>
      <c r="P3456" s="5" t="str">
        <f t="shared" si="161"/>
        <v>ASALARIADO</v>
      </c>
      <c r="Q3456" s="5" t="e">
        <f ca="1">IF($H3456="SI", $O3456, _xludf.NA())</f>
        <v>#NAME?</v>
      </c>
      <c r="R3456" s="5">
        <f>IF($H3456="NO",$O3456, _xludf.NA())</f>
        <v>25</v>
      </c>
      <c r="S3456" s="5" t="e">
        <f ca="1">IF($H3456="SI",$N3456, _xludf.NA())</f>
        <v>#NAME?</v>
      </c>
      <c r="T3456" s="5">
        <f>IF($H3456="NO",$N3456, _xludf.NA())</f>
        <v>450000</v>
      </c>
    </row>
    <row r="3457" spans="1:20" x14ac:dyDescent="0.3">
      <c r="A3457">
        <v>3456</v>
      </c>
      <c r="B3457" t="s">
        <v>9</v>
      </c>
      <c r="C3457">
        <v>40000</v>
      </c>
      <c r="D3457" t="s">
        <v>10</v>
      </c>
      <c r="E3457" t="s">
        <v>16</v>
      </c>
      <c r="F3457" t="s">
        <v>12</v>
      </c>
      <c r="G3457" t="s">
        <v>13</v>
      </c>
      <c r="H3457" t="s">
        <v>13</v>
      </c>
      <c r="I3457">
        <v>22</v>
      </c>
      <c r="J3457">
        <f>(moras__2[[#This Row],[EDAD]]-AVERAGE(I:I))/ _xlfn.STDEV.P(I:I)</f>
        <v>-1.4050373798826306</v>
      </c>
      <c r="K3457" t="str">
        <f>IF(ABS(moras__2[[#This Row],[Z-Score de edad]])&gt;1.96, "Atípico","Normal")</f>
        <v>Normal</v>
      </c>
      <c r="L3457">
        <f>(moras__2[[#This Row],[SALARIO]]-AVERAGE(C:C)) / _xlfn.STDEV.P(C:C)</f>
        <v>-0.7615218873940337</v>
      </c>
      <c r="M3457" t="str">
        <f>IF(ABS(moras__2[[#This Row],[Z-Score de salario]])&gt;1.96, "Atípico", "Normal")</f>
        <v>Normal</v>
      </c>
      <c r="N3457" s="5">
        <f t="shared" si="159"/>
        <v>40000</v>
      </c>
      <c r="O3457" s="5">
        <f t="shared" si="160"/>
        <v>22</v>
      </c>
      <c r="P3457" s="5" t="str">
        <f t="shared" si="161"/>
        <v>ASALARIADO</v>
      </c>
      <c r="Q3457" s="5" t="e">
        <f ca="1">IF($H3457="SI", $O3457, _xludf.NA())</f>
        <v>#NAME?</v>
      </c>
      <c r="R3457" s="5">
        <f>IF($H3457="NO",$O3457, _xludf.NA())</f>
        <v>22</v>
      </c>
      <c r="S3457" s="5" t="e">
        <f ca="1">IF($H3457="SI",$N3457, _xludf.NA())</f>
        <v>#NAME?</v>
      </c>
      <c r="T3457" s="5">
        <f>IF($H3457="NO",$N3457, _xludf.NA())</f>
        <v>40000</v>
      </c>
    </row>
    <row r="3458" spans="1:20" x14ac:dyDescent="0.3">
      <c r="A3458">
        <v>3457</v>
      </c>
      <c r="B3458" t="s">
        <v>15</v>
      </c>
      <c r="C3458">
        <v>925327.23</v>
      </c>
      <c r="D3458" t="s">
        <v>14</v>
      </c>
      <c r="E3458" t="s">
        <v>11</v>
      </c>
      <c r="F3458" t="s">
        <v>12</v>
      </c>
      <c r="G3458" t="s">
        <v>13</v>
      </c>
      <c r="H3458" t="s">
        <v>13</v>
      </c>
      <c r="I3458">
        <v>86</v>
      </c>
      <c r="J3458">
        <f>(moras__2[[#This Row],[EDAD]]-AVERAGE(I:I))/ _xlfn.STDEV.P(I:I)</f>
        <v>3.1122357661836424</v>
      </c>
      <c r="K3458" t="str">
        <f>IF(ABS(moras__2[[#This Row],[Z-Score de edad]])&gt;1.96, "Atípico","Normal")</f>
        <v>Atípico</v>
      </c>
      <c r="L3458">
        <f>(moras__2[[#This Row],[SALARIO]]-AVERAGE(C:C)) / _xlfn.STDEV.P(C:C)</f>
        <v>0.33023296975231237</v>
      </c>
      <c r="M3458" t="str">
        <f>IF(ABS(moras__2[[#This Row],[Z-Score de salario]])&gt;1.96, "Atípico", "Normal")</f>
        <v>Normal</v>
      </c>
      <c r="N3458" s="5">
        <f t="shared" si="159"/>
        <v>925327.23</v>
      </c>
      <c r="O3458" s="5">
        <f t="shared" si="160"/>
        <v>86</v>
      </c>
      <c r="P3458" s="5" t="str">
        <f t="shared" si="161"/>
        <v>PENSIONADOS EN SU PROPIO SISTEMA</v>
      </c>
      <c r="Q3458" s="5" t="e">
        <f ca="1">IF($H3458="SI", $O3458, _xludf.NA())</f>
        <v>#NAME?</v>
      </c>
      <c r="R3458" s="5">
        <f>IF($H3458="NO",$O3458, _xludf.NA())</f>
        <v>86</v>
      </c>
      <c r="S3458" s="5" t="e">
        <f ca="1">IF($H3458="SI",$N3458, _xludf.NA())</f>
        <v>#NAME?</v>
      </c>
      <c r="T3458" s="5">
        <f>IF($H3458="NO",$N3458, _xludf.NA())</f>
        <v>925327.23</v>
      </c>
    </row>
    <row r="3459" spans="1:20" x14ac:dyDescent="0.3">
      <c r="A3459">
        <v>3458</v>
      </c>
      <c r="B3459" t="s">
        <v>15</v>
      </c>
      <c r="C3459">
        <v>647099</v>
      </c>
      <c r="D3459" t="s">
        <v>10</v>
      </c>
      <c r="E3459" t="s">
        <v>11</v>
      </c>
      <c r="F3459" t="s">
        <v>12</v>
      </c>
      <c r="G3459" t="s">
        <v>13</v>
      </c>
      <c r="H3459" t="s">
        <v>13</v>
      </c>
      <c r="I3459">
        <v>35</v>
      </c>
      <c r="J3459">
        <f>(moras__2[[#This Row],[EDAD]]-AVERAGE(I:I))/ _xlfn.STDEV.P(I:I)</f>
        <v>-0.48746627208791893</v>
      </c>
      <c r="K3459" t="str">
        <f>IF(ABS(moras__2[[#This Row],[Z-Score de edad]])&gt;1.96, "Atípico","Normal")</f>
        <v>Normal</v>
      </c>
      <c r="L3459">
        <f>(moras__2[[#This Row],[SALARIO]]-AVERAGE(C:C)) / _xlfn.STDEV.P(C:C)</f>
        <v>-1.2868440895285958E-2</v>
      </c>
      <c r="M3459" t="str">
        <f>IF(ABS(moras__2[[#This Row],[Z-Score de salario]])&gt;1.96, "Atípico", "Normal")</f>
        <v>Normal</v>
      </c>
      <c r="N3459" s="5">
        <f t="shared" ref="N3459:N3522" si="162">IF(ISBLANK(C3459),  MEDIAN($C$2:$C$5001), C3459)</f>
        <v>647099</v>
      </c>
      <c r="O3459" s="5">
        <f t="shared" ref="O3459:O3522" si="163">IF(ISBLANK(I3459), MEDIAN($I$2:$I$5001), I3459)</f>
        <v>35</v>
      </c>
      <c r="P3459" s="5" t="str">
        <f t="shared" ref="P3459:P3522" si="164">IF(ISBLANK(D3459), "ASALARIADO", D3459)</f>
        <v>ASALARIADO</v>
      </c>
      <c r="Q3459" s="5" t="e">
        <f ca="1">IF($H3459="SI", $O3459, _xludf.NA())</f>
        <v>#NAME?</v>
      </c>
      <c r="R3459" s="5">
        <f>IF($H3459="NO",$O3459, _xludf.NA())</f>
        <v>35</v>
      </c>
      <c r="S3459" s="5" t="e">
        <f ca="1">IF($H3459="SI",$N3459, _xludf.NA())</f>
        <v>#NAME?</v>
      </c>
      <c r="T3459" s="5">
        <f>IF($H3459="NO",$N3459, _xludf.NA())</f>
        <v>647099</v>
      </c>
    </row>
    <row r="3460" spans="1:20" x14ac:dyDescent="0.3">
      <c r="A3460">
        <v>3459</v>
      </c>
      <c r="B3460" t="s">
        <v>9</v>
      </c>
      <c r="C3460">
        <v>762280</v>
      </c>
      <c r="D3460" t="s">
        <v>10</v>
      </c>
      <c r="E3460" t="s">
        <v>16</v>
      </c>
      <c r="F3460" t="s">
        <v>12</v>
      </c>
      <c r="G3460" t="s">
        <v>13</v>
      </c>
      <c r="H3460" t="s">
        <v>13</v>
      </c>
      <c r="I3460">
        <v>39</v>
      </c>
      <c r="J3460">
        <f>(moras__2[[#This Row],[EDAD]]-AVERAGE(I:I))/ _xlfn.STDEV.P(I:I)</f>
        <v>-0.20513670045877688</v>
      </c>
      <c r="K3460" t="str">
        <f>IF(ABS(moras__2[[#This Row],[Z-Score de edad]])&gt;1.96, "Atípico","Normal")</f>
        <v>Normal</v>
      </c>
      <c r="L3460">
        <f>(moras__2[[#This Row],[SALARIO]]-AVERAGE(C:C)) / _xlfn.STDEV.P(C:C)</f>
        <v>0.12916877646328698</v>
      </c>
      <c r="M3460" t="str">
        <f>IF(ABS(moras__2[[#This Row],[Z-Score de salario]])&gt;1.96, "Atípico", "Normal")</f>
        <v>Normal</v>
      </c>
      <c r="N3460" s="5">
        <f t="shared" si="162"/>
        <v>762280</v>
      </c>
      <c r="O3460" s="5">
        <f t="shared" si="163"/>
        <v>39</v>
      </c>
      <c r="P3460" s="5" t="str">
        <f t="shared" si="164"/>
        <v>ASALARIADO</v>
      </c>
      <c r="Q3460" s="5" t="e">
        <f ca="1">IF($H3460="SI", $O3460, _xludf.NA())</f>
        <v>#NAME?</v>
      </c>
      <c r="R3460" s="5">
        <f>IF($H3460="NO",$O3460, _xludf.NA())</f>
        <v>39</v>
      </c>
      <c r="S3460" s="5" t="e">
        <f ca="1">IF($H3460="SI",$N3460, _xludf.NA())</f>
        <v>#NAME?</v>
      </c>
      <c r="T3460" s="5">
        <f>IF($H3460="NO",$N3460, _xludf.NA())</f>
        <v>762280</v>
      </c>
    </row>
    <row r="3461" spans="1:20" x14ac:dyDescent="0.3">
      <c r="A3461">
        <v>3460</v>
      </c>
      <c r="B3461" t="s">
        <v>9</v>
      </c>
      <c r="C3461">
        <v>2000000</v>
      </c>
      <c r="D3461" t="s">
        <v>10</v>
      </c>
      <c r="E3461" t="s">
        <v>16</v>
      </c>
      <c r="F3461" t="s">
        <v>12</v>
      </c>
      <c r="G3461" t="s">
        <v>13</v>
      </c>
      <c r="H3461" t="s">
        <v>13</v>
      </c>
      <c r="I3461">
        <v>32</v>
      </c>
      <c r="J3461">
        <f>(moras__2[[#This Row],[EDAD]]-AVERAGE(I:I))/ _xlfn.STDEV.P(I:I)</f>
        <v>-0.69921345080977548</v>
      </c>
      <c r="K3461" t="str">
        <f>IF(ABS(moras__2[[#This Row],[Z-Score de edad]])&gt;1.96, "Atípico","Normal")</f>
        <v>Normal</v>
      </c>
      <c r="L3461">
        <f>(moras__2[[#This Row],[SALARIO]]-AVERAGE(C:C)) / _xlfn.STDEV.P(C:C)</f>
        <v>1.6554821846560697</v>
      </c>
      <c r="M3461" t="str">
        <f>IF(ABS(moras__2[[#This Row],[Z-Score de salario]])&gt;1.96, "Atípico", "Normal")</f>
        <v>Normal</v>
      </c>
      <c r="N3461" s="5">
        <f t="shared" si="162"/>
        <v>2000000</v>
      </c>
      <c r="O3461" s="5">
        <f t="shared" si="163"/>
        <v>32</v>
      </c>
      <c r="P3461" s="5" t="str">
        <f t="shared" si="164"/>
        <v>ASALARIADO</v>
      </c>
      <c r="Q3461" s="5" t="e">
        <f ca="1">IF($H3461="SI", $O3461, _xludf.NA())</f>
        <v>#NAME?</v>
      </c>
      <c r="R3461" s="5">
        <f>IF($H3461="NO",$O3461, _xludf.NA())</f>
        <v>32</v>
      </c>
      <c r="S3461" s="5" t="e">
        <f ca="1">IF($H3461="SI",$N3461, _xludf.NA())</f>
        <v>#NAME?</v>
      </c>
      <c r="T3461" s="5">
        <f>IF($H3461="NO",$N3461, _xludf.NA())</f>
        <v>2000000</v>
      </c>
    </row>
    <row r="3462" spans="1:20" x14ac:dyDescent="0.3">
      <c r="A3462">
        <v>3461</v>
      </c>
      <c r="B3462" t="s">
        <v>9</v>
      </c>
      <c r="C3462">
        <v>1200000</v>
      </c>
      <c r="D3462" t="s">
        <v>10</v>
      </c>
      <c r="E3462" t="s">
        <v>16</v>
      </c>
      <c r="F3462" t="s">
        <v>12</v>
      </c>
      <c r="G3462" t="s">
        <v>13</v>
      </c>
      <c r="H3462" t="s">
        <v>13</v>
      </c>
      <c r="I3462">
        <v>30</v>
      </c>
      <c r="J3462">
        <f>(moras__2[[#This Row],[EDAD]]-AVERAGE(I:I))/ _xlfn.STDEV.P(I:I)</f>
        <v>-0.84037823662434652</v>
      </c>
      <c r="K3462" t="str">
        <f>IF(ABS(moras__2[[#This Row],[Z-Score de edad]])&gt;1.96, "Atípico","Normal")</f>
        <v>Normal</v>
      </c>
      <c r="L3462">
        <f>(moras__2[[#This Row],[SALARIO]]-AVERAGE(C:C)) / _xlfn.STDEV.P(C:C)</f>
        <v>0.66894991034990492</v>
      </c>
      <c r="M3462" t="str">
        <f>IF(ABS(moras__2[[#This Row],[Z-Score de salario]])&gt;1.96, "Atípico", "Normal")</f>
        <v>Normal</v>
      </c>
      <c r="N3462" s="5">
        <f t="shared" si="162"/>
        <v>1200000</v>
      </c>
      <c r="O3462" s="5">
        <f t="shared" si="163"/>
        <v>30</v>
      </c>
      <c r="P3462" s="5" t="str">
        <f t="shared" si="164"/>
        <v>ASALARIADO</v>
      </c>
      <c r="Q3462" s="5" t="e">
        <f ca="1">IF($H3462="SI", $O3462, _xludf.NA())</f>
        <v>#NAME?</v>
      </c>
      <c r="R3462" s="5">
        <f>IF($H3462="NO",$O3462, _xludf.NA())</f>
        <v>30</v>
      </c>
      <c r="S3462" s="5" t="e">
        <f ca="1">IF($H3462="SI",$N3462, _xludf.NA())</f>
        <v>#NAME?</v>
      </c>
      <c r="T3462" s="5">
        <f>IF($H3462="NO",$N3462, _xludf.NA())</f>
        <v>1200000</v>
      </c>
    </row>
    <row r="3463" spans="1:20" x14ac:dyDescent="0.3">
      <c r="A3463">
        <v>3462</v>
      </c>
      <c r="B3463" t="s">
        <v>15</v>
      </c>
      <c r="C3463">
        <v>299647</v>
      </c>
      <c r="D3463" t="s">
        <v>17</v>
      </c>
      <c r="E3463" t="s">
        <v>16</v>
      </c>
      <c r="F3463" t="s">
        <v>12</v>
      </c>
      <c r="G3463" t="s">
        <v>13</v>
      </c>
      <c r="H3463" t="s">
        <v>13</v>
      </c>
      <c r="I3463">
        <v>55</v>
      </c>
      <c r="J3463">
        <f>(moras__2[[#This Row],[EDAD]]-AVERAGE(I:I))/ _xlfn.STDEV.P(I:I)</f>
        <v>0.92418158605779133</v>
      </c>
      <c r="K3463" t="str">
        <f>IF(ABS(moras__2[[#This Row],[Z-Score de edad]])&gt;1.96, "Atípico","Normal")</f>
        <v>Normal</v>
      </c>
      <c r="L3463">
        <f>(moras__2[[#This Row],[SALARIO]]-AVERAGE(C:C)) / _xlfn.STDEV.P(C:C)</f>
        <v>-0.44133420561056785</v>
      </c>
      <c r="M3463" t="str">
        <f>IF(ABS(moras__2[[#This Row],[Z-Score de salario]])&gt;1.96, "Atípico", "Normal")</f>
        <v>Normal</v>
      </c>
      <c r="N3463" s="5">
        <f t="shared" si="162"/>
        <v>299647</v>
      </c>
      <c r="O3463" s="5">
        <f t="shared" si="163"/>
        <v>55</v>
      </c>
      <c r="P3463" s="5" t="str">
        <f t="shared" si="164"/>
        <v>ASEGURADO VOLUNTARIO</v>
      </c>
      <c r="Q3463" s="5" t="e">
        <f ca="1">IF($H3463="SI", $O3463, _xludf.NA())</f>
        <v>#NAME?</v>
      </c>
      <c r="R3463" s="5">
        <f>IF($H3463="NO",$O3463, _xludf.NA())</f>
        <v>55</v>
      </c>
      <c r="S3463" s="5" t="e">
        <f ca="1">IF($H3463="SI",$N3463, _xludf.NA())</f>
        <v>#NAME?</v>
      </c>
      <c r="T3463" s="5">
        <f>IF($H3463="NO",$N3463, _xludf.NA())</f>
        <v>299647</v>
      </c>
    </row>
    <row r="3464" spans="1:20" x14ac:dyDescent="0.3">
      <c r="A3464">
        <v>3463</v>
      </c>
      <c r="B3464" t="s">
        <v>9</v>
      </c>
      <c r="C3464">
        <v>1195224</v>
      </c>
      <c r="D3464" t="s">
        <v>10</v>
      </c>
      <c r="E3464" t="s">
        <v>16</v>
      </c>
      <c r="F3464" t="s">
        <v>12</v>
      </c>
      <c r="G3464" t="s">
        <v>13</v>
      </c>
      <c r="H3464" t="s">
        <v>13</v>
      </c>
      <c r="I3464">
        <v>28</v>
      </c>
      <c r="J3464">
        <f>(moras__2[[#This Row],[EDAD]]-AVERAGE(I:I))/ _xlfn.STDEV.P(I:I)</f>
        <v>-0.98154302243891756</v>
      </c>
      <c r="K3464" t="str">
        <f>IF(ABS(moras__2[[#This Row],[Z-Score de edad]])&gt;1.96, "Atípico","Normal")</f>
        <v>Normal</v>
      </c>
      <c r="L3464">
        <f>(moras__2[[#This Row],[SALARIO]]-AVERAGE(C:C)) / _xlfn.STDEV.P(C:C)</f>
        <v>0.66306031267229715</v>
      </c>
      <c r="M3464" t="str">
        <f>IF(ABS(moras__2[[#This Row],[Z-Score de salario]])&gt;1.96, "Atípico", "Normal")</f>
        <v>Normal</v>
      </c>
      <c r="N3464" s="5">
        <f t="shared" si="162"/>
        <v>1195224</v>
      </c>
      <c r="O3464" s="5">
        <f t="shared" si="163"/>
        <v>28</v>
      </c>
      <c r="P3464" s="5" t="str">
        <f t="shared" si="164"/>
        <v>ASALARIADO</v>
      </c>
      <c r="Q3464" s="5" t="e">
        <f ca="1">IF($H3464="SI", $O3464, _xludf.NA())</f>
        <v>#NAME?</v>
      </c>
      <c r="R3464" s="5">
        <f>IF($H3464="NO",$O3464, _xludf.NA())</f>
        <v>28</v>
      </c>
      <c r="S3464" s="5" t="e">
        <f ca="1">IF($H3464="SI",$N3464, _xludf.NA())</f>
        <v>#NAME?</v>
      </c>
      <c r="T3464" s="5">
        <f>IF($H3464="NO",$N3464, _xludf.NA())</f>
        <v>1195224</v>
      </c>
    </row>
    <row r="3465" spans="1:20" x14ac:dyDescent="0.3">
      <c r="A3465">
        <v>3464</v>
      </c>
      <c r="B3465" t="s">
        <v>9</v>
      </c>
      <c r="C3465">
        <v>4268905.2300000004</v>
      </c>
      <c r="D3465" t="s">
        <v>10</v>
      </c>
      <c r="E3465" t="s">
        <v>16</v>
      </c>
      <c r="F3465" t="s">
        <v>12</v>
      </c>
      <c r="G3465" t="s">
        <v>13</v>
      </c>
      <c r="H3465" t="s">
        <v>13</v>
      </c>
      <c r="I3465">
        <v>61</v>
      </c>
      <c r="J3465">
        <f>(moras__2[[#This Row],[EDAD]]-AVERAGE(I:I))/ _xlfn.STDEV.P(I:I)</f>
        <v>1.3476759435015044</v>
      </c>
      <c r="K3465" t="str">
        <f>IF(ABS(moras__2[[#This Row],[Z-Score de edad]])&gt;1.96, "Atípico","Normal")</f>
        <v>Normal</v>
      </c>
      <c r="L3465">
        <f>(moras__2[[#This Row],[SALARIO]]-AVERAGE(C:C)) / _xlfn.STDEV.P(C:C)</f>
        <v>4.453417480577385</v>
      </c>
      <c r="M3465" t="str">
        <f>IF(ABS(moras__2[[#This Row],[Z-Score de salario]])&gt;1.96, "Atípico", "Normal")</f>
        <v>Atípico</v>
      </c>
      <c r="N3465" s="5">
        <f t="shared" si="162"/>
        <v>4268905.2300000004</v>
      </c>
      <c r="O3465" s="5">
        <f t="shared" si="163"/>
        <v>61</v>
      </c>
      <c r="P3465" s="5" t="str">
        <f t="shared" si="164"/>
        <v>ASALARIADO</v>
      </c>
      <c r="Q3465" s="5" t="e">
        <f ca="1">IF($H3465="SI", $O3465, _xludf.NA())</f>
        <v>#NAME?</v>
      </c>
      <c r="R3465" s="5">
        <f>IF($H3465="NO",$O3465, _xludf.NA())</f>
        <v>61</v>
      </c>
      <c r="S3465" s="5" t="e">
        <f ca="1">IF($H3465="SI",$N3465, _xludf.NA())</f>
        <v>#NAME?</v>
      </c>
      <c r="T3465" s="5">
        <f>IF($H3465="NO",$N3465, _xludf.NA())</f>
        <v>4268905.2300000004</v>
      </c>
    </row>
    <row r="3466" spans="1:20" x14ac:dyDescent="0.3">
      <c r="A3466">
        <v>3465</v>
      </c>
      <c r="B3466" t="s">
        <v>9</v>
      </c>
      <c r="C3466">
        <v>677945.4</v>
      </c>
      <c r="D3466" t="s">
        <v>10</v>
      </c>
      <c r="E3466" t="s">
        <v>16</v>
      </c>
      <c r="F3466" t="s">
        <v>12</v>
      </c>
      <c r="G3466" t="s">
        <v>13</v>
      </c>
      <c r="H3466" t="s">
        <v>13</v>
      </c>
      <c r="I3466">
        <v>61</v>
      </c>
      <c r="J3466">
        <f>(moras__2[[#This Row],[EDAD]]-AVERAGE(I:I))/ _xlfn.STDEV.P(I:I)</f>
        <v>1.3476759435015044</v>
      </c>
      <c r="K3466" t="str">
        <f>IF(ABS(moras__2[[#This Row],[Z-Score de edad]])&gt;1.96, "Atípico","Normal")</f>
        <v>Normal</v>
      </c>
      <c r="L3466">
        <f>(moras__2[[#This Row],[SALARIO]]-AVERAGE(C:C)) / _xlfn.STDEV.P(C:C)</f>
        <v>2.5170270537411166E-2</v>
      </c>
      <c r="M3466" t="str">
        <f>IF(ABS(moras__2[[#This Row],[Z-Score de salario]])&gt;1.96, "Atípico", "Normal")</f>
        <v>Normal</v>
      </c>
      <c r="N3466" s="5">
        <f t="shared" si="162"/>
        <v>677945.4</v>
      </c>
      <c r="O3466" s="5">
        <f t="shared" si="163"/>
        <v>61</v>
      </c>
      <c r="P3466" s="5" t="str">
        <f t="shared" si="164"/>
        <v>ASALARIADO</v>
      </c>
      <c r="Q3466" s="5" t="e">
        <f ca="1">IF($H3466="SI", $O3466, _xludf.NA())</f>
        <v>#NAME?</v>
      </c>
      <c r="R3466" s="5">
        <f>IF($H3466="NO",$O3466, _xludf.NA())</f>
        <v>61</v>
      </c>
      <c r="S3466" s="5" t="e">
        <f ca="1">IF($H3466="SI",$N3466, _xludf.NA())</f>
        <v>#NAME?</v>
      </c>
      <c r="T3466" s="5">
        <f>IF($H3466="NO",$N3466, _xludf.NA())</f>
        <v>677945.4</v>
      </c>
    </row>
    <row r="3467" spans="1:20" x14ac:dyDescent="0.3">
      <c r="A3467">
        <v>3466</v>
      </c>
      <c r="B3467" t="s">
        <v>9</v>
      </c>
      <c r="C3467">
        <v>434729</v>
      </c>
      <c r="D3467" t="s">
        <v>10</v>
      </c>
      <c r="E3467" t="s">
        <v>16</v>
      </c>
      <c r="F3467" t="s">
        <v>12</v>
      </c>
      <c r="G3467" t="s">
        <v>13</v>
      </c>
      <c r="H3467" t="s">
        <v>13</v>
      </c>
      <c r="I3467">
        <v>40</v>
      </c>
      <c r="J3467">
        <f>(moras__2[[#This Row],[EDAD]]-AVERAGE(I:I))/ _xlfn.STDEV.P(I:I)</f>
        <v>-0.13455430755149136</v>
      </c>
      <c r="K3467" t="str">
        <f>IF(ABS(moras__2[[#This Row],[Z-Score de edad]])&gt;1.96, "Atípico","Normal")</f>
        <v>Normal</v>
      </c>
      <c r="L3467">
        <f>(moras__2[[#This Row],[SALARIO]]-AVERAGE(C:C)) / _xlfn.STDEV.P(C:C)</f>
        <v>-0.27475576476328617</v>
      </c>
      <c r="M3467" t="str">
        <f>IF(ABS(moras__2[[#This Row],[Z-Score de salario]])&gt;1.96, "Atípico", "Normal")</f>
        <v>Normal</v>
      </c>
      <c r="N3467" s="5">
        <f t="shared" si="162"/>
        <v>434729</v>
      </c>
      <c r="O3467" s="5">
        <f t="shared" si="163"/>
        <v>40</v>
      </c>
      <c r="P3467" s="5" t="str">
        <f t="shared" si="164"/>
        <v>ASALARIADO</v>
      </c>
      <c r="Q3467" s="5" t="e">
        <f ca="1">IF($H3467="SI", $O3467, _xludf.NA())</f>
        <v>#NAME?</v>
      </c>
      <c r="R3467" s="5">
        <f>IF($H3467="NO",$O3467, _xludf.NA())</f>
        <v>40</v>
      </c>
      <c r="S3467" s="5" t="e">
        <f ca="1">IF($H3467="SI",$N3467, _xludf.NA())</f>
        <v>#NAME?</v>
      </c>
      <c r="T3467" s="5">
        <f>IF($H3467="NO",$N3467, _xludf.NA())</f>
        <v>434729</v>
      </c>
    </row>
    <row r="3468" spans="1:20" x14ac:dyDescent="0.3">
      <c r="A3468">
        <v>3467</v>
      </c>
      <c r="B3468" t="s">
        <v>15</v>
      </c>
      <c r="C3468">
        <v>817963.42</v>
      </c>
      <c r="D3468" t="s">
        <v>10</v>
      </c>
      <c r="E3468" t="s">
        <v>11</v>
      </c>
      <c r="F3468" t="s">
        <v>12</v>
      </c>
      <c r="G3468" t="s">
        <v>13</v>
      </c>
      <c r="H3468" t="s">
        <v>13</v>
      </c>
      <c r="I3468">
        <v>52</v>
      </c>
      <c r="J3468">
        <f>(moras__2[[#This Row],[EDAD]]-AVERAGE(I:I))/ _xlfn.STDEV.P(I:I)</f>
        <v>0.71243440733593477</v>
      </c>
      <c r="K3468" t="str">
        <f>IF(ABS(moras__2[[#This Row],[Z-Score de edad]])&gt;1.96, "Atípico","Normal")</f>
        <v>Normal</v>
      </c>
      <c r="L3468">
        <f>(moras__2[[#This Row],[SALARIO]]-AVERAGE(C:C)) / _xlfn.STDEV.P(C:C)</f>
        <v>0.19783564018046873</v>
      </c>
      <c r="M3468" t="str">
        <f>IF(ABS(moras__2[[#This Row],[Z-Score de salario]])&gt;1.96, "Atípico", "Normal")</f>
        <v>Normal</v>
      </c>
      <c r="N3468" s="5">
        <f t="shared" si="162"/>
        <v>817963.42</v>
      </c>
      <c r="O3468" s="5">
        <f t="shared" si="163"/>
        <v>52</v>
      </c>
      <c r="P3468" s="5" t="str">
        <f t="shared" si="164"/>
        <v>ASALARIADO</v>
      </c>
      <c r="Q3468" s="5" t="e">
        <f ca="1">IF($H3468="SI", $O3468, _xludf.NA())</f>
        <v>#NAME?</v>
      </c>
      <c r="R3468" s="5">
        <f>IF($H3468="NO",$O3468, _xludf.NA())</f>
        <v>52</v>
      </c>
      <c r="S3468" s="5" t="e">
        <f ca="1">IF($H3468="SI",$N3468, _xludf.NA())</f>
        <v>#NAME?</v>
      </c>
      <c r="T3468" s="5">
        <f>IF($H3468="NO",$N3468, _xludf.NA())</f>
        <v>817963.42</v>
      </c>
    </row>
    <row r="3469" spans="1:20" x14ac:dyDescent="0.3">
      <c r="A3469">
        <v>3468</v>
      </c>
      <c r="B3469" t="s">
        <v>15</v>
      </c>
      <c r="C3469">
        <v>278030</v>
      </c>
      <c r="D3469" t="s">
        <v>17</v>
      </c>
      <c r="E3469" t="s">
        <v>16</v>
      </c>
      <c r="F3469" t="s">
        <v>12</v>
      </c>
      <c r="G3469" t="s">
        <v>13</v>
      </c>
      <c r="H3469" t="s">
        <v>13</v>
      </c>
      <c r="I3469">
        <v>55</v>
      </c>
      <c r="J3469">
        <f>(moras__2[[#This Row],[EDAD]]-AVERAGE(I:I))/ _xlfn.STDEV.P(I:I)</f>
        <v>0.92418158605779133</v>
      </c>
      <c r="K3469" t="str">
        <f>IF(ABS(moras__2[[#This Row],[Z-Score de edad]])&gt;1.96, "Atípico","Normal")</f>
        <v>Normal</v>
      </c>
      <c r="L3469">
        <f>(moras__2[[#This Row],[SALARIO]]-AVERAGE(C:C)) / _xlfn.STDEV.P(C:C)</f>
        <v>-0.46799154082766331</v>
      </c>
      <c r="M3469" t="str">
        <f>IF(ABS(moras__2[[#This Row],[Z-Score de salario]])&gt;1.96, "Atípico", "Normal")</f>
        <v>Normal</v>
      </c>
      <c r="N3469" s="5">
        <f t="shared" si="162"/>
        <v>278030</v>
      </c>
      <c r="O3469" s="5">
        <f t="shared" si="163"/>
        <v>55</v>
      </c>
      <c r="P3469" s="5" t="str">
        <f t="shared" si="164"/>
        <v>ASEGURADO VOLUNTARIO</v>
      </c>
      <c r="Q3469" s="5" t="e">
        <f ca="1">IF($H3469="SI", $O3469, _xludf.NA())</f>
        <v>#NAME?</v>
      </c>
      <c r="R3469" s="5">
        <f>IF($H3469="NO",$O3469, _xludf.NA())</f>
        <v>55</v>
      </c>
      <c r="S3469" s="5" t="e">
        <f ca="1">IF($H3469="SI",$N3469, _xludf.NA())</f>
        <v>#NAME?</v>
      </c>
      <c r="T3469" s="5">
        <f>IF($H3469="NO",$N3469, _xludf.NA())</f>
        <v>278030</v>
      </c>
    </row>
    <row r="3470" spans="1:20" x14ac:dyDescent="0.3">
      <c r="A3470">
        <v>3469</v>
      </c>
      <c r="B3470" t="s">
        <v>15</v>
      </c>
      <c r="C3470">
        <v>400000</v>
      </c>
      <c r="D3470" t="s">
        <v>10</v>
      </c>
      <c r="E3470" t="s">
        <v>16</v>
      </c>
      <c r="F3470" t="s">
        <v>12</v>
      </c>
      <c r="G3470" t="s">
        <v>13</v>
      </c>
      <c r="H3470" t="s">
        <v>13</v>
      </c>
      <c r="I3470">
        <v>40</v>
      </c>
      <c r="J3470">
        <f>(moras__2[[#This Row],[EDAD]]-AVERAGE(I:I))/ _xlfn.STDEV.P(I:I)</f>
        <v>-0.13455430755149136</v>
      </c>
      <c r="K3470" t="str">
        <f>IF(ABS(moras__2[[#This Row],[Z-Score de edad]])&gt;1.96, "Atípico","Normal")</f>
        <v>Normal</v>
      </c>
      <c r="L3470">
        <f>(moras__2[[#This Row],[SALARIO]]-AVERAGE(C:C)) / _xlfn.STDEV.P(C:C)</f>
        <v>-0.31758236395625966</v>
      </c>
      <c r="M3470" t="str">
        <f>IF(ABS(moras__2[[#This Row],[Z-Score de salario]])&gt;1.96, "Atípico", "Normal")</f>
        <v>Normal</v>
      </c>
      <c r="N3470" s="5">
        <f t="shared" si="162"/>
        <v>400000</v>
      </c>
      <c r="O3470" s="5">
        <f t="shared" si="163"/>
        <v>40</v>
      </c>
      <c r="P3470" s="5" t="str">
        <f t="shared" si="164"/>
        <v>ASALARIADO</v>
      </c>
      <c r="Q3470" s="5" t="e">
        <f ca="1">IF($H3470="SI", $O3470, _xludf.NA())</f>
        <v>#NAME?</v>
      </c>
      <c r="R3470" s="5">
        <f>IF($H3470="NO",$O3470, _xludf.NA())</f>
        <v>40</v>
      </c>
      <c r="S3470" s="5" t="e">
        <f ca="1">IF($H3470="SI",$N3470, _xludf.NA())</f>
        <v>#NAME?</v>
      </c>
      <c r="T3470" s="5">
        <f>IF($H3470="NO",$N3470, _xludf.NA())</f>
        <v>400000</v>
      </c>
    </row>
    <row r="3471" spans="1:20" x14ac:dyDescent="0.3">
      <c r="A3471">
        <v>3470</v>
      </c>
      <c r="B3471" t="s">
        <v>9</v>
      </c>
      <c r="C3471">
        <v>324880</v>
      </c>
      <c r="D3471" t="s">
        <v>10</v>
      </c>
      <c r="E3471" t="s">
        <v>16</v>
      </c>
      <c r="F3471" t="s">
        <v>12</v>
      </c>
      <c r="G3471" t="s">
        <v>13</v>
      </c>
      <c r="H3471" t="s">
        <v>13</v>
      </c>
      <c r="I3471">
        <v>37</v>
      </c>
      <c r="J3471">
        <f>(moras__2[[#This Row],[EDAD]]-AVERAGE(I:I))/ _xlfn.STDEV.P(I:I)</f>
        <v>-0.34630148627334789</v>
      </c>
      <c r="K3471" t="str">
        <f>IF(ABS(moras__2[[#This Row],[Z-Score de edad]])&gt;1.96, "Atípico","Normal")</f>
        <v>Normal</v>
      </c>
      <c r="L3471">
        <f>(moras__2[[#This Row],[SALARIO]]-AVERAGE(C:C)) / _xlfn.STDEV.P(C:C)</f>
        <v>-0.41021774451360854</v>
      </c>
      <c r="M3471" t="str">
        <f>IF(ABS(moras__2[[#This Row],[Z-Score de salario]])&gt;1.96, "Atípico", "Normal")</f>
        <v>Normal</v>
      </c>
      <c r="N3471" s="5">
        <f t="shared" si="162"/>
        <v>324880</v>
      </c>
      <c r="O3471" s="5">
        <f t="shared" si="163"/>
        <v>37</v>
      </c>
      <c r="P3471" s="5" t="str">
        <f t="shared" si="164"/>
        <v>ASALARIADO</v>
      </c>
      <c r="Q3471" s="5" t="e">
        <f ca="1">IF($H3471="SI", $O3471, _xludf.NA())</f>
        <v>#NAME?</v>
      </c>
      <c r="R3471" s="5">
        <f>IF($H3471="NO",$O3471, _xludf.NA())</f>
        <v>37</v>
      </c>
      <c r="S3471" s="5" t="e">
        <f ca="1">IF($H3471="SI",$N3471, _xludf.NA())</f>
        <v>#NAME?</v>
      </c>
      <c r="T3471" s="5">
        <f>IF($H3471="NO",$N3471, _xludf.NA())</f>
        <v>324880</v>
      </c>
    </row>
    <row r="3472" spans="1:20" x14ac:dyDescent="0.3">
      <c r="A3472">
        <v>3471</v>
      </c>
      <c r="B3472" t="s">
        <v>9</v>
      </c>
      <c r="C3472">
        <v>427070.54</v>
      </c>
      <c r="D3472" t="s">
        <v>10</v>
      </c>
      <c r="E3472" t="s">
        <v>16</v>
      </c>
      <c r="F3472" t="s">
        <v>12</v>
      </c>
      <c r="G3472" t="s">
        <v>12</v>
      </c>
      <c r="H3472" t="s">
        <v>13</v>
      </c>
      <c r="I3472">
        <v>61</v>
      </c>
      <c r="J3472">
        <f>(moras__2[[#This Row],[EDAD]]-AVERAGE(I:I))/ _xlfn.STDEV.P(I:I)</f>
        <v>1.3476759435015044</v>
      </c>
      <c r="K3472" t="str">
        <f>IF(ABS(moras__2[[#This Row],[Z-Score de edad]])&gt;1.96, "Atípico","Normal")</f>
        <v>Normal</v>
      </c>
      <c r="L3472">
        <f>(moras__2[[#This Row],[SALARIO]]-AVERAGE(C:C)) / _xlfn.STDEV.P(C:C)</f>
        <v>-0.28419991221513968</v>
      </c>
      <c r="M3472" t="str">
        <f>IF(ABS(moras__2[[#This Row],[Z-Score de salario]])&gt;1.96, "Atípico", "Normal")</f>
        <v>Normal</v>
      </c>
      <c r="N3472" s="5">
        <f t="shared" si="162"/>
        <v>427070.54</v>
      </c>
      <c r="O3472" s="5">
        <f t="shared" si="163"/>
        <v>61</v>
      </c>
      <c r="P3472" s="5" t="str">
        <f t="shared" si="164"/>
        <v>ASALARIADO</v>
      </c>
      <c r="Q3472" s="5" t="e">
        <f ca="1">IF($H3472="SI", $O3472, _xludf.NA())</f>
        <v>#NAME?</v>
      </c>
      <c r="R3472" s="5">
        <f>IF($H3472="NO",$O3472, _xludf.NA())</f>
        <v>61</v>
      </c>
      <c r="S3472" s="5" t="e">
        <f ca="1">IF($H3472="SI",$N3472, _xludf.NA())</f>
        <v>#NAME?</v>
      </c>
      <c r="T3472" s="5">
        <f>IF($H3472="NO",$N3472, _xludf.NA())</f>
        <v>427070.54</v>
      </c>
    </row>
    <row r="3473" spans="1:20" x14ac:dyDescent="0.3">
      <c r="A3473">
        <v>3472</v>
      </c>
      <c r="B3473" t="s">
        <v>9</v>
      </c>
      <c r="C3473">
        <v>300018</v>
      </c>
      <c r="D3473" t="s">
        <v>18</v>
      </c>
      <c r="E3473" t="s">
        <v>16</v>
      </c>
      <c r="F3473" t="s">
        <v>12</v>
      </c>
      <c r="G3473" t="s">
        <v>13</v>
      </c>
      <c r="H3473" t="s">
        <v>12</v>
      </c>
      <c r="I3473">
        <v>47</v>
      </c>
      <c r="J3473">
        <f>(moras__2[[#This Row],[EDAD]]-AVERAGE(I:I))/ _xlfn.STDEV.P(I:I)</f>
        <v>0.35952244279950724</v>
      </c>
      <c r="K3473" t="str">
        <f>IF(ABS(moras__2[[#This Row],[Z-Score de edad]])&gt;1.96, "Atípico","Normal")</f>
        <v>Normal</v>
      </c>
      <c r="L3473">
        <f>(moras__2[[#This Row],[SALARIO]]-AVERAGE(C:C)) / _xlfn.STDEV.P(C:C)</f>
        <v>-0.44087670126835837</v>
      </c>
      <c r="M3473" t="str">
        <f>IF(ABS(moras__2[[#This Row],[Z-Score de salario]])&gt;1.96, "Atípico", "Normal")</f>
        <v>Normal</v>
      </c>
      <c r="N3473" s="5">
        <f t="shared" si="162"/>
        <v>300018</v>
      </c>
      <c r="O3473" s="5">
        <f t="shared" si="163"/>
        <v>47</v>
      </c>
      <c r="P3473" s="5" t="str">
        <f t="shared" si="164"/>
        <v>TRABAJADOR INDEPENDIENTE</v>
      </c>
      <c r="Q3473" s="5">
        <f>IF($H3473="SI", $O3473, _xludf.NA())</f>
        <v>47</v>
      </c>
      <c r="R3473" s="5" t="e">
        <f ca="1">IF($H3473="NO",$O3473, _xludf.NA())</f>
        <v>#NAME?</v>
      </c>
      <c r="S3473" s="5">
        <f>IF($H3473="SI",$N3473, _xludf.NA())</f>
        <v>300018</v>
      </c>
      <c r="T3473" s="5" t="e">
        <f ca="1">IF($H3473="NO",$N3473, _xludf.NA())</f>
        <v>#NAME?</v>
      </c>
    </row>
    <row r="3474" spans="1:20" x14ac:dyDescent="0.3">
      <c r="A3474">
        <v>3473</v>
      </c>
      <c r="B3474" t="s">
        <v>9</v>
      </c>
      <c r="C3474">
        <v>285000</v>
      </c>
      <c r="D3474" t="s">
        <v>10</v>
      </c>
      <c r="E3474" t="s">
        <v>16</v>
      </c>
      <c r="F3474" t="s">
        <v>12</v>
      </c>
      <c r="G3474" t="s">
        <v>12</v>
      </c>
      <c r="H3474" t="s">
        <v>13</v>
      </c>
      <c r="I3474">
        <v>29</v>
      </c>
      <c r="J3474">
        <f>(moras__2[[#This Row],[EDAD]]-AVERAGE(I:I))/ _xlfn.STDEV.P(I:I)</f>
        <v>-0.91096062953163204</v>
      </c>
      <c r="K3474" t="str">
        <f>IF(ABS(moras__2[[#This Row],[Z-Score de edad]])&gt;1.96, "Atípico","Normal")</f>
        <v>Normal</v>
      </c>
      <c r="L3474">
        <f>(moras__2[[#This Row],[SALARIO]]-AVERAGE(C:C)) / _xlfn.STDEV.P(C:C)</f>
        <v>-0.45939637838777081</v>
      </c>
      <c r="M3474" t="str">
        <f>IF(ABS(moras__2[[#This Row],[Z-Score de salario]])&gt;1.96, "Atípico", "Normal")</f>
        <v>Normal</v>
      </c>
      <c r="N3474" s="5">
        <f t="shared" si="162"/>
        <v>285000</v>
      </c>
      <c r="O3474" s="5">
        <f t="shared" si="163"/>
        <v>29</v>
      </c>
      <c r="P3474" s="5" t="str">
        <f t="shared" si="164"/>
        <v>ASALARIADO</v>
      </c>
      <c r="Q3474" s="5" t="e">
        <f ca="1">IF($H3474="SI", $O3474, _xludf.NA())</f>
        <v>#NAME?</v>
      </c>
      <c r="R3474" s="5">
        <f>IF($H3474="NO",$O3474, _xludf.NA())</f>
        <v>29</v>
      </c>
      <c r="S3474" s="5" t="e">
        <f ca="1">IF($H3474="SI",$N3474, _xludf.NA())</f>
        <v>#NAME?</v>
      </c>
      <c r="T3474" s="5">
        <f>IF($H3474="NO",$N3474, _xludf.NA())</f>
        <v>285000</v>
      </c>
    </row>
    <row r="3475" spans="1:20" x14ac:dyDescent="0.3">
      <c r="A3475">
        <v>3474</v>
      </c>
      <c r="B3475" t="s">
        <v>9</v>
      </c>
      <c r="C3475">
        <v>383254</v>
      </c>
      <c r="D3475" t="s">
        <v>18</v>
      </c>
      <c r="E3475" t="s">
        <v>16</v>
      </c>
      <c r="F3475" t="s">
        <v>12</v>
      </c>
      <c r="G3475" t="s">
        <v>13</v>
      </c>
      <c r="H3475" t="s">
        <v>13</v>
      </c>
      <c r="I3475">
        <v>45</v>
      </c>
      <c r="J3475">
        <f>(moras__2[[#This Row],[EDAD]]-AVERAGE(I:I))/ _xlfn.STDEV.P(I:I)</f>
        <v>0.2183576569849362</v>
      </c>
      <c r="K3475" t="str">
        <f>IF(ABS(moras__2[[#This Row],[Z-Score de edad]])&gt;1.96, "Atípico","Normal")</f>
        <v>Normal</v>
      </c>
      <c r="L3475">
        <f>(moras__2[[#This Row],[SALARIO]]-AVERAGE(C:C)) / _xlfn.STDEV.P(C:C)</f>
        <v>-0.33823295078817345</v>
      </c>
      <c r="M3475" t="str">
        <f>IF(ABS(moras__2[[#This Row],[Z-Score de salario]])&gt;1.96, "Atípico", "Normal")</f>
        <v>Normal</v>
      </c>
      <c r="N3475" s="5">
        <f t="shared" si="162"/>
        <v>383254</v>
      </c>
      <c r="O3475" s="5">
        <f t="shared" si="163"/>
        <v>45</v>
      </c>
      <c r="P3475" s="5" t="str">
        <f t="shared" si="164"/>
        <v>TRABAJADOR INDEPENDIENTE</v>
      </c>
      <c r="Q3475" s="5" t="e">
        <f ca="1">IF($H3475="SI", $O3475, _xludf.NA())</f>
        <v>#NAME?</v>
      </c>
      <c r="R3475" s="5">
        <f>IF($H3475="NO",$O3475, _xludf.NA())</f>
        <v>45</v>
      </c>
      <c r="S3475" s="5" t="e">
        <f ca="1">IF($H3475="SI",$N3475, _xludf.NA())</f>
        <v>#NAME?</v>
      </c>
      <c r="T3475" s="5">
        <f>IF($H3475="NO",$N3475, _xludf.NA())</f>
        <v>383254</v>
      </c>
    </row>
    <row r="3476" spans="1:20" x14ac:dyDescent="0.3">
      <c r="A3476">
        <v>3475</v>
      </c>
      <c r="B3476" t="s">
        <v>9</v>
      </c>
      <c r="C3476">
        <v>299647</v>
      </c>
      <c r="D3476" t="s">
        <v>17</v>
      </c>
      <c r="E3476" t="s">
        <v>16</v>
      </c>
      <c r="F3476" t="s">
        <v>12</v>
      </c>
      <c r="G3476" t="s">
        <v>13</v>
      </c>
      <c r="H3476" t="s">
        <v>13</v>
      </c>
      <c r="I3476">
        <v>82</v>
      </c>
      <c r="J3476">
        <f>(moras__2[[#This Row],[EDAD]]-AVERAGE(I:I))/ _xlfn.STDEV.P(I:I)</f>
        <v>2.8299061945545003</v>
      </c>
      <c r="K3476" t="str">
        <f>IF(ABS(moras__2[[#This Row],[Z-Score de edad]])&gt;1.96, "Atípico","Normal")</f>
        <v>Atípico</v>
      </c>
      <c r="L3476">
        <f>(moras__2[[#This Row],[SALARIO]]-AVERAGE(C:C)) / _xlfn.STDEV.P(C:C)</f>
        <v>-0.44133420561056785</v>
      </c>
      <c r="M3476" t="str">
        <f>IF(ABS(moras__2[[#This Row],[Z-Score de salario]])&gt;1.96, "Atípico", "Normal")</f>
        <v>Normal</v>
      </c>
      <c r="N3476" s="5">
        <f t="shared" si="162"/>
        <v>299647</v>
      </c>
      <c r="O3476" s="5">
        <f t="shared" si="163"/>
        <v>82</v>
      </c>
      <c r="P3476" s="5" t="str">
        <f t="shared" si="164"/>
        <v>ASEGURADO VOLUNTARIO</v>
      </c>
      <c r="Q3476" s="5" t="e">
        <f ca="1">IF($H3476="SI", $O3476, _xludf.NA())</f>
        <v>#NAME?</v>
      </c>
      <c r="R3476" s="5">
        <f>IF($H3476="NO",$O3476, _xludf.NA())</f>
        <v>82</v>
      </c>
      <c r="S3476" s="5" t="e">
        <f ca="1">IF($H3476="SI",$N3476, _xludf.NA())</f>
        <v>#NAME?</v>
      </c>
      <c r="T3476" s="5">
        <f>IF($H3476="NO",$N3476, _xludf.NA())</f>
        <v>299647</v>
      </c>
    </row>
    <row r="3477" spans="1:20" x14ac:dyDescent="0.3">
      <c r="A3477">
        <v>3476</v>
      </c>
      <c r="B3477" t="s">
        <v>15</v>
      </c>
      <c r="C3477">
        <v>388243.95</v>
      </c>
      <c r="D3477" t="s">
        <v>10</v>
      </c>
      <c r="E3477" t="s">
        <v>16</v>
      </c>
      <c r="F3477" t="s">
        <v>12</v>
      </c>
      <c r="G3477" t="s">
        <v>13</v>
      </c>
      <c r="H3477" t="s">
        <v>13</v>
      </c>
      <c r="I3477">
        <v>27</v>
      </c>
      <c r="J3477">
        <f>(moras__2[[#This Row],[EDAD]]-AVERAGE(I:I))/ _xlfn.STDEV.P(I:I)</f>
        <v>-1.052125415346203</v>
      </c>
      <c r="K3477" t="str">
        <f>IF(ABS(moras__2[[#This Row],[Z-Score de edad]])&gt;1.96, "Atípico","Normal")</f>
        <v>Normal</v>
      </c>
      <c r="L3477">
        <f>(moras__2[[#This Row],[SALARIO]]-AVERAGE(C:C)) / _xlfn.STDEV.P(C:C)</f>
        <v>-0.33207951738545588</v>
      </c>
      <c r="M3477" t="str">
        <f>IF(ABS(moras__2[[#This Row],[Z-Score de salario]])&gt;1.96, "Atípico", "Normal")</f>
        <v>Normal</v>
      </c>
      <c r="N3477" s="5">
        <f t="shared" si="162"/>
        <v>388243.95</v>
      </c>
      <c r="O3477" s="5">
        <f t="shared" si="163"/>
        <v>27</v>
      </c>
      <c r="P3477" s="5" t="str">
        <f t="shared" si="164"/>
        <v>ASALARIADO</v>
      </c>
      <c r="Q3477" s="5" t="e">
        <f ca="1">IF($H3477="SI", $O3477, _xludf.NA())</f>
        <v>#NAME?</v>
      </c>
      <c r="R3477" s="5">
        <f>IF($H3477="NO",$O3477, _xludf.NA())</f>
        <v>27</v>
      </c>
      <c r="S3477" s="5" t="e">
        <f ca="1">IF($H3477="SI",$N3477, _xludf.NA())</f>
        <v>#NAME?</v>
      </c>
      <c r="T3477" s="5">
        <f>IF($H3477="NO",$N3477, _xludf.NA())</f>
        <v>388243.95</v>
      </c>
    </row>
    <row r="3478" spans="1:20" x14ac:dyDescent="0.3">
      <c r="A3478">
        <v>3477</v>
      </c>
      <c r="B3478" t="s">
        <v>9</v>
      </c>
      <c r="C3478">
        <v>403164.44</v>
      </c>
      <c r="D3478" t="s">
        <v>10</v>
      </c>
      <c r="E3478" t="s">
        <v>16</v>
      </c>
      <c r="F3478" t="s">
        <v>12</v>
      </c>
      <c r="G3478" t="s">
        <v>13</v>
      </c>
      <c r="H3478" t="s">
        <v>13</v>
      </c>
      <c r="I3478">
        <v>62</v>
      </c>
      <c r="J3478">
        <f>(moras__2[[#This Row],[EDAD]]-AVERAGE(I:I))/ _xlfn.STDEV.P(I:I)</f>
        <v>1.41825833640879</v>
      </c>
      <c r="K3478" t="str">
        <f>IF(ABS(moras__2[[#This Row],[Z-Score de edad]])&gt;1.96, "Atípico","Normal")</f>
        <v>Normal</v>
      </c>
      <c r="L3478">
        <f>(moras__2[[#This Row],[SALARIO]]-AVERAGE(C:C)) / _xlfn.STDEV.P(C:C)</f>
        <v>-0.31368008621862792</v>
      </c>
      <c r="M3478" t="str">
        <f>IF(ABS(moras__2[[#This Row],[Z-Score de salario]])&gt;1.96, "Atípico", "Normal")</f>
        <v>Normal</v>
      </c>
      <c r="N3478" s="5">
        <f t="shared" si="162"/>
        <v>403164.44</v>
      </c>
      <c r="O3478" s="5">
        <f t="shared" si="163"/>
        <v>62</v>
      </c>
      <c r="P3478" s="5" t="str">
        <f t="shared" si="164"/>
        <v>ASALARIADO</v>
      </c>
      <c r="Q3478" s="5" t="e">
        <f ca="1">IF($H3478="SI", $O3478, _xludf.NA())</f>
        <v>#NAME?</v>
      </c>
      <c r="R3478" s="5">
        <f>IF($H3478="NO",$O3478, _xludf.NA())</f>
        <v>62</v>
      </c>
      <c r="S3478" s="5" t="e">
        <f ca="1">IF($H3478="SI",$N3478, _xludf.NA())</f>
        <v>#NAME?</v>
      </c>
      <c r="T3478" s="5">
        <f>IF($H3478="NO",$N3478, _xludf.NA())</f>
        <v>403164.44</v>
      </c>
    </row>
    <row r="3479" spans="1:20" x14ac:dyDescent="0.3">
      <c r="A3479">
        <v>3478</v>
      </c>
      <c r="B3479" t="s">
        <v>9</v>
      </c>
      <c r="C3479">
        <v>14173194</v>
      </c>
      <c r="D3479" t="s">
        <v>14</v>
      </c>
      <c r="E3479" t="s">
        <v>11</v>
      </c>
      <c r="F3479" t="s">
        <v>12</v>
      </c>
      <c r="G3479" t="s">
        <v>13</v>
      </c>
      <c r="H3479" t="s">
        <v>13</v>
      </c>
      <c r="I3479">
        <v>73</v>
      </c>
      <c r="J3479">
        <f>(moras__2[[#This Row],[EDAD]]-AVERAGE(I:I))/ _xlfn.STDEV.P(I:I)</f>
        <v>2.1946646583889304</v>
      </c>
      <c r="K3479" t="str">
        <f>IF(ABS(moras__2[[#This Row],[Z-Score de edad]])&gt;1.96, "Atípico","Normal")</f>
        <v>Atípico</v>
      </c>
      <c r="L3479">
        <f>(moras__2[[#This Row],[SALARIO]]-AVERAGE(C:C)) / _xlfn.STDEV.P(C:C)</f>
        <v>16.667043137643766</v>
      </c>
      <c r="M3479" t="str">
        <f>IF(ABS(moras__2[[#This Row],[Z-Score de salario]])&gt;1.96, "Atípico", "Normal")</f>
        <v>Atípico</v>
      </c>
      <c r="N3479" s="5">
        <f t="shared" si="162"/>
        <v>14173194</v>
      </c>
      <c r="O3479" s="5">
        <f t="shared" si="163"/>
        <v>73</v>
      </c>
      <c r="P3479" s="5" t="str">
        <f t="shared" si="164"/>
        <v>PENSIONADOS EN SU PROPIO SISTEMA</v>
      </c>
      <c r="Q3479" s="5" t="e">
        <f ca="1">IF($H3479="SI", $O3479, _xludf.NA())</f>
        <v>#NAME?</v>
      </c>
      <c r="R3479" s="5">
        <f>IF($H3479="NO",$O3479, _xludf.NA())</f>
        <v>73</v>
      </c>
      <c r="S3479" s="5" t="e">
        <f ca="1">IF($H3479="SI",$N3479, _xludf.NA())</f>
        <v>#NAME?</v>
      </c>
      <c r="T3479" s="5">
        <f>IF($H3479="NO",$N3479, _xludf.NA())</f>
        <v>14173194</v>
      </c>
    </row>
    <row r="3480" spans="1:20" x14ac:dyDescent="0.3">
      <c r="A3480">
        <v>3479</v>
      </c>
      <c r="B3480" t="s">
        <v>9</v>
      </c>
      <c r="C3480">
        <v>295206.84999999998</v>
      </c>
      <c r="D3480" t="s">
        <v>10</v>
      </c>
      <c r="E3480" t="s">
        <v>16</v>
      </c>
      <c r="F3480" t="s">
        <v>12</v>
      </c>
      <c r="G3480" t="s">
        <v>13</v>
      </c>
      <c r="H3480" t="s">
        <v>13</v>
      </c>
      <c r="I3480">
        <v>22</v>
      </c>
      <c r="J3480">
        <f>(moras__2[[#This Row],[EDAD]]-AVERAGE(I:I))/ _xlfn.STDEV.P(I:I)</f>
        <v>-1.4050373798826306</v>
      </c>
      <c r="K3480" t="str">
        <f>IF(ABS(moras__2[[#This Row],[Z-Score de edad]])&gt;1.96, "Atípico","Normal")</f>
        <v>Normal</v>
      </c>
      <c r="L3480">
        <f>(moras__2[[#This Row],[SALARIO]]-AVERAGE(C:C)) / _xlfn.STDEV.P(C:C)</f>
        <v>-0.44680964470776852</v>
      </c>
      <c r="M3480" t="str">
        <f>IF(ABS(moras__2[[#This Row],[Z-Score de salario]])&gt;1.96, "Atípico", "Normal")</f>
        <v>Normal</v>
      </c>
      <c r="N3480" s="5">
        <f t="shared" si="162"/>
        <v>295206.84999999998</v>
      </c>
      <c r="O3480" s="5">
        <f t="shared" si="163"/>
        <v>22</v>
      </c>
      <c r="P3480" s="5" t="str">
        <f t="shared" si="164"/>
        <v>ASALARIADO</v>
      </c>
      <c r="Q3480" s="5" t="e">
        <f ca="1">IF($H3480="SI", $O3480, _xludf.NA())</f>
        <v>#NAME?</v>
      </c>
      <c r="R3480" s="5">
        <f>IF($H3480="NO",$O3480, _xludf.NA())</f>
        <v>22</v>
      </c>
      <c r="S3480" s="5" t="e">
        <f ca="1">IF($H3480="SI",$N3480, _xludf.NA())</f>
        <v>#NAME?</v>
      </c>
      <c r="T3480" s="5">
        <f>IF($H3480="NO",$N3480, _xludf.NA())</f>
        <v>295206.84999999998</v>
      </c>
    </row>
    <row r="3481" spans="1:20" x14ac:dyDescent="0.3">
      <c r="A3481">
        <v>3480</v>
      </c>
      <c r="B3481" t="s">
        <v>9</v>
      </c>
      <c r="C3481">
        <v>1006500</v>
      </c>
      <c r="D3481" t="s">
        <v>10</v>
      </c>
      <c r="E3481" t="s">
        <v>16</v>
      </c>
      <c r="F3481" t="s">
        <v>12</v>
      </c>
      <c r="G3481" t="s">
        <v>13</v>
      </c>
      <c r="H3481" t="s">
        <v>13</v>
      </c>
      <c r="I3481">
        <v>25</v>
      </c>
      <c r="J3481">
        <f>(moras__2[[#This Row],[EDAD]]-AVERAGE(I:I))/ _xlfn.STDEV.P(I:I)</f>
        <v>-1.193290201160774</v>
      </c>
      <c r="K3481" t="str">
        <f>IF(ABS(moras__2[[#This Row],[Z-Score de edad]])&gt;1.96, "Atípico","Normal")</f>
        <v>Normal</v>
      </c>
      <c r="L3481">
        <f>(moras__2[[#This Row],[SALARIO]]-AVERAGE(C:C)) / _xlfn.STDEV.P(C:C)</f>
        <v>0.43033241650210136</v>
      </c>
      <c r="M3481" t="str">
        <f>IF(ABS(moras__2[[#This Row],[Z-Score de salario]])&gt;1.96, "Atípico", "Normal")</f>
        <v>Normal</v>
      </c>
      <c r="N3481" s="5">
        <f t="shared" si="162"/>
        <v>1006500</v>
      </c>
      <c r="O3481" s="5">
        <f t="shared" si="163"/>
        <v>25</v>
      </c>
      <c r="P3481" s="5" t="str">
        <f t="shared" si="164"/>
        <v>ASALARIADO</v>
      </c>
      <c r="Q3481" s="5" t="e">
        <f ca="1">IF($H3481="SI", $O3481, _xludf.NA())</f>
        <v>#NAME?</v>
      </c>
      <c r="R3481" s="5">
        <f>IF($H3481="NO",$O3481, _xludf.NA())</f>
        <v>25</v>
      </c>
      <c r="S3481" s="5" t="e">
        <f ca="1">IF($H3481="SI",$N3481, _xludf.NA())</f>
        <v>#NAME?</v>
      </c>
      <c r="T3481" s="5">
        <f>IF($H3481="NO",$N3481, _xludf.NA())</f>
        <v>1006500</v>
      </c>
    </row>
    <row r="3482" spans="1:20" x14ac:dyDescent="0.3">
      <c r="A3482">
        <v>3481</v>
      </c>
      <c r="B3482" t="s">
        <v>15</v>
      </c>
      <c r="C3482">
        <v>1314729</v>
      </c>
      <c r="D3482" t="s">
        <v>10</v>
      </c>
      <c r="E3482" t="s">
        <v>11</v>
      </c>
      <c r="F3482" t="s">
        <v>12</v>
      </c>
      <c r="G3482" t="s">
        <v>13</v>
      </c>
      <c r="H3482" t="s">
        <v>13</v>
      </c>
      <c r="I3482">
        <v>35</v>
      </c>
      <c r="J3482">
        <f>(moras__2[[#This Row],[EDAD]]-AVERAGE(I:I))/ _xlfn.STDEV.P(I:I)</f>
        <v>-0.48746627208791893</v>
      </c>
      <c r="K3482" t="str">
        <f>IF(ABS(moras__2[[#This Row],[Z-Score de edad]])&gt;1.96, "Atípico","Normal")</f>
        <v>Normal</v>
      </c>
      <c r="L3482">
        <f>(moras__2[[#This Row],[SALARIO]]-AVERAGE(C:C)) / _xlfn.STDEV.P(C:C)</f>
        <v>0.81042973697349485</v>
      </c>
      <c r="M3482" t="str">
        <f>IF(ABS(moras__2[[#This Row],[Z-Score de salario]])&gt;1.96, "Atípico", "Normal")</f>
        <v>Normal</v>
      </c>
      <c r="N3482" s="5">
        <f t="shared" si="162"/>
        <v>1314729</v>
      </c>
      <c r="O3482" s="5">
        <f t="shared" si="163"/>
        <v>35</v>
      </c>
      <c r="P3482" s="5" t="str">
        <f t="shared" si="164"/>
        <v>ASALARIADO</v>
      </c>
      <c r="Q3482" s="5" t="e">
        <f ca="1">IF($H3482="SI", $O3482, _xludf.NA())</f>
        <v>#NAME?</v>
      </c>
      <c r="R3482" s="5">
        <f>IF($H3482="NO",$O3482, _xludf.NA())</f>
        <v>35</v>
      </c>
      <c r="S3482" s="5" t="e">
        <f ca="1">IF($H3482="SI",$N3482, _xludf.NA())</f>
        <v>#NAME?</v>
      </c>
      <c r="T3482" s="5">
        <f>IF($H3482="NO",$N3482, _xludf.NA())</f>
        <v>1314729</v>
      </c>
    </row>
    <row r="3483" spans="1:20" x14ac:dyDescent="0.3">
      <c r="A3483">
        <v>3482</v>
      </c>
      <c r="B3483" t="s">
        <v>15</v>
      </c>
      <c r="C3483">
        <v>568820</v>
      </c>
      <c r="D3483" t="s">
        <v>10</v>
      </c>
      <c r="E3483" t="s">
        <v>16</v>
      </c>
      <c r="F3483" t="s">
        <v>12</v>
      </c>
      <c r="G3483" t="s">
        <v>13</v>
      </c>
      <c r="H3483" t="s">
        <v>13</v>
      </c>
      <c r="I3483">
        <v>28</v>
      </c>
      <c r="J3483">
        <f>(moras__2[[#This Row],[EDAD]]-AVERAGE(I:I))/ _xlfn.STDEV.P(I:I)</f>
        <v>-0.98154302243891756</v>
      </c>
      <c r="K3483" t="str">
        <f>IF(ABS(moras__2[[#This Row],[Z-Score de edad]])&gt;1.96, "Atípico","Normal")</f>
        <v>Normal</v>
      </c>
      <c r="L3483">
        <f>(moras__2[[#This Row],[SALARIO]]-AVERAGE(C:C)) / _xlfn.STDEV.P(C:C)</f>
        <v>-0.10939939077080128</v>
      </c>
      <c r="M3483" t="str">
        <f>IF(ABS(moras__2[[#This Row],[Z-Score de salario]])&gt;1.96, "Atípico", "Normal")</f>
        <v>Normal</v>
      </c>
      <c r="N3483" s="5">
        <f t="shared" si="162"/>
        <v>568820</v>
      </c>
      <c r="O3483" s="5">
        <f t="shared" si="163"/>
        <v>28</v>
      </c>
      <c r="P3483" s="5" t="str">
        <f t="shared" si="164"/>
        <v>ASALARIADO</v>
      </c>
      <c r="Q3483" s="5" t="e">
        <f ca="1">IF($H3483="SI", $O3483, _xludf.NA())</f>
        <v>#NAME?</v>
      </c>
      <c r="R3483" s="5">
        <f>IF($H3483="NO",$O3483, _xludf.NA())</f>
        <v>28</v>
      </c>
      <c r="S3483" s="5" t="e">
        <f ca="1">IF($H3483="SI",$N3483, _xludf.NA())</f>
        <v>#NAME?</v>
      </c>
      <c r="T3483" s="5">
        <f>IF($H3483="NO",$N3483, _xludf.NA())</f>
        <v>568820</v>
      </c>
    </row>
    <row r="3484" spans="1:20" x14ac:dyDescent="0.3">
      <c r="A3484">
        <v>3483</v>
      </c>
      <c r="B3484" t="s">
        <v>9</v>
      </c>
      <c r="C3484">
        <v>63720</v>
      </c>
      <c r="D3484" t="s">
        <v>10</v>
      </c>
      <c r="E3484" t="s">
        <v>16</v>
      </c>
      <c r="F3484" t="s">
        <v>12</v>
      </c>
      <c r="G3484" t="s">
        <v>12</v>
      </c>
      <c r="H3484" t="s">
        <v>12</v>
      </c>
      <c r="I3484">
        <v>22</v>
      </c>
      <c r="J3484">
        <f>(moras__2[[#This Row],[EDAD]]-AVERAGE(I:I))/ _xlfn.STDEV.P(I:I)</f>
        <v>-1.4050373798826306</v>
      </c>
      <c r="K3484" t="str">
        <f>IF(ABS(moras__2[[#This Row],[Z-Score de edad]])&gt;1.96, "Atípico","Normal")</f>
        <v>Normal</v>
      </c>
      <c r="L3484">
        <f>(moras__2[[#This Row],[SALARIO]]-AVERAGE(C:C)) / _xlfn.STDEV.P(C:C)</f>
        <v>-0.732271205460856</v>
      </c>
      <c r="M3484" t="str">
        <f>IF(ABS(moras__2[[#This Row],[Z-Score de salario]])&gt;1.96, "Atípico", "Normal")</f>
        <v>Normal</v>
      </c>
      <c r="N3484" s="5">
        <f t="shared" si="162"/>
        <v>63720</v>
      </c>
      <c r="O3484" s="5">
        <f t="shared" si="163"/>
        <v>22</v>
      </c>
      <c r="P3484" s="5" t="str">
        <f t="shared" si="164"/>
        <v>ASALARIADO</v>
      </c>
      <c r="Q3484" s="5">
        <f>IF($H3484="SI", $O3484, _xludf.NA())</f>
        <v>22</v>
      </c>
      <c r="R3484" s="5" t="e">
        <f ca="1">IF($H3484="NO",$O3484, _xludf.NA())</f>
        <v>#NAME?</v>
      </c>
      <c r="S3484" s="5">
        <f>IF($H3484="SI",$N3484, _xludf.NA())</f>
        <v>63720</v>
      </c>
      <c r="T3484" s="5" t="e">
        <f ca="1">IF($H3484="NO",$N3484, _xludf.NA())</f>
        <v>#NAME?</v>
      </c>
    </row>
    <row r="3485" spans="1:20" x14ac:dyDescent="0.3">
      <c r="A3485">
        <v>3484</v>
      </c>
      <c r="B3485" t="s">
        <v>9</v>
      </c>
      <c r="C3485">
        <v>684986</v>
      </c>
      <c r="D3485" t="s">
        <v>10</v>
      </c>
      <c r="E3485" t="s">
        <v>16</v>
      </c>
      <c r="F3485" t="s">
        <v>12</v>
      </c>
      <c r="G3485" t="s">
        <v>13</v>
      </c>
      <c r="H3485" t="s">
        <v>13</v>
      </c>
      <c r="I3485">
        <v>44</v>
      </c>
      <c r="J3485">
        <f>(moras__2[[#This Row],[EDAD]]-AVERAGE(I:I))/ _xlfn.STDEV.P(I:I)</f>
        <v>0.14777526407765068</v>
      </c>
      <c r="K3485" t="str">
        <f>IF(ABS(moras__2[[#This Row],[Z-Score de edad]])&gt;1.96, "Atípico","Normal")</f>
        <v>Normal</v>
      </c>
      <c r="L3485">
        <f>(moras__2[[#This Row],[SALARIO]]-AVERAGE(C:C)) / _xlfn.STDEV.P(C:C)</f>
        <v>3.3852494450511111E-2</v>
      </c>
      <c r="M3485" t="str">
        <f>IF(ABS(moras__2[[#This Row],[Z-Score de salario]])&gt;1.96, "Atípico", "Normal")</f>
        <v>Normal</v>
      </c>
      <c r="N3485" s="5">
        <f t="shared" si="162"/>
        <v>684986</v>
      </c>
      <c r="O3485" s="5">
        <f t="shared" si="163"/>
        <v>44</v>
      </c>
      <c r="P3485" s="5" t="str">
        <f t="shared" si="164"/>
        <v>ASALARIADO</v>
      </c>
      <c r="Q3485" s="5" t="e">
        <f ca="1">IF($H3485="SI", $O3485, _xludf.NA())</f>
        <v>#NAME?</v>
      </c>
      <c r="R3485" s="5">
        <f>IF($H3485="NO",$O3485, _xludf.NA())</f>
        <v>44</v>
      </c>
      <c r="S3485" s="5" t="e">
        <f ca="1">IF($H3485="SI",$N3485, _xludf.NA())</f>
        <v>#NAME?</v>
      </c>
      <c r="T3485" s="5">
        <f>IF($H3485="NO",$N3485, _xludf.NA())</f>
        <v>684986</v>
      </c>
    </row>
    <row r="3486" spans="1:20" x14ac:dyDescent="0.3">
      <c r="A3486">
        <v>3485</v>
      </c>
      <c r="B3486" t="s">
        <v>9</v>
      </c>
      <c r="C3486">
        <v>246000</v>
      </c>
      <c r="D3486" t="s">
        <v>10</v>
      </c>
      <c r="E3486" t="s">
        <v>16</v>
      </c>
      <c r="F3486" t="s">
        <v>12</v>
      </c>
      <c r="G3486" t="s">
        <v>13</v>
      </c>
      <c r="H3486" t="s">
        <v>13</v>
      </c>
      <c r="I3486">
        <v>38</v>
      </c>
      <c r="J3486">
        <f>(moras__2[[#This Row],[EDAD]]-AVERAGE(I:I))/ _xlfn.STDEV.P(I:I)</f>
        <v>-0.27571909336606237</v>
      </c>
      <c r="K3486" t="str">
        <f>IF(ABS(moras__2[[#This Row],[Z-Score de edad]])&gt;1.96, "Atípico","Normal")</f>
        <v>Normal</v>
      </c>
      <c r="L3486">
        <f>(moras__2[[#This Row],[SALARIO]]-AVERAGE(C:C)) / _xlfn.STDEV.P(C:C)</f>
        <v>-0.50748982676019638</v>
      </c>
      <c r="M3486" t="str">
        <f>IF(ABS(moras__2[[#This Row],[Z-Score de salario]])&gt;1.96, "Atípico", "Normal")</f>
        <v>Normal</v>
      </c>
      <c r="N3486" s="5">
        <f t="shared" si="162"/>
        <v>246000</v>
      </c>
      <c r="O3486" s="5">
        <f t="shared" si="163"/>
        <v>38</v>
      </c>
      <c r="P3486" s="5" t="str">
        <f t="shared" si="164"/>
        <v>ASALARIADO</v>
      </c>
      <c r="Q3486" s="5" t="e">
        <f ca="1">IF($H3486="SI", $O3486, _xludf.NA())</f>
        <v>#NAME?</v>
      </c>
      <c r="R3486" s="5">
        <f>IF($H3486="NO",$O3486, _xludf.NA())</f>
        <v>38</v>
      </c>
      <c r="S3486" s="5" t="e">
        <f ca="1">IF($H3486="SI",$N3486, _xludf.NA())</f>
        <v>#NAME?</v>
      </c>
      <c r="T3486" s="5">
        <f>IF($H3486="NO",$N3486, _xludf.NA())</f>
        <v>246000</v>
      </c>
    </row>
    <row r="3487" spans="1:20" x14ac:dyDescent="0.3">
      <c r="A3487">
        <v>3486</v>
      </c>
      <c r="B3487" t="s">
        <v>9</v>
      </c>
      <c r="C3487">
        <v>337480</v>
      </c>
      <c r="D3487" t="s">
        <v>18</v>
      </c>
      <c r="E3487" t="s">
        <v>16</v>
      </c>
      <c r="F3487" t="s">
        <v>12</v>
      </c>
      <c r="G3487" t="s">
        <v>13</v>
      </c>
      <c r="H3487" t="s">
        <v>13</v>
      </c>
      <c r="I3487">
        <v>29</v>
      </c>
      <c r="J3487">
        <f>(moras__2[[#This Row],[EDAD]]-AVERAGE(I:I))/ _xlfn.STDEV.P(I:I)</f>
        <v>-0.91096062953163204</v>
      </c>
      <c r="K3487" t="str">
        <f>IF(ABS(moras__2[[#This Row],[Z-Score de edad]])&gt;1.96, "Atípico","Normal")</f>
        <v>Normal</v>
      </c>
      <c r="L3487">
        <f>(moras__2[[#This Row],[SALARIO]]-AVERAGE(C:C)) / _xlfn.STDEV.P(C:C)</f>
        <v>-0.39467986119328646</v>
      </c>
      <c r="M3487" t="str">
        <f>IF(ABS(moras__2[[#This Row],[Z-Score de salario]])&gt;1.96, "Atípico", "Normal")</f>
        <v>Normal</v>
      </c>
      <c r="N3487" s="5">
        <f t="shared" si="162"/>
        <v>337480</v>
      </c>
      <c r="O3487" s="5">
        <f t="shared" si="163"/>
        <v>29</v>
      </c>
      <c r="P3487" s="5" t="str">
        <f t="shared" si="164"/>
        <v>TRABAJADOR INDEPENDIENTE</v>
      </c>
      <c r="Q3487" s="5" t="e">
        <f ca="1">IF($H3487="SI", $O3487, _xludf.NA())</f>
        <v>#NAME?</v>
      </c>
      <c r="R3487" s="5">
        <f>IF($H3487="NO",$O3487, _xludf.NA())</f>
        <v>29</v>
      </c>
      <c r="S3487" s="5" t="e">
        <f ca="1">IF($H3487="SI",$N3487, _xludf.NA())</f>
        <v>#NAME?</v>
      </c>
      <c r="T3487" s="5">
        <f>IF($H3487="NO",$N3487, _xludf.NA())</f>
        <v>337480</v>
      </c>
    </row>
    <row r="3488" spans="1:20" x14ac:dyDescent="0.3">
      <c r="A3488">
        <v>3487</v>
      </c>
      <c r="B3488" t="s">
        <v>9</v>
      </c>
      <c r="C3488">
        <v>485860</v>
      </c>
      <c r="D3488" t="s">
        <v>18</v>
      </c>
      <c r="E3488" t="s">
        <v>16</v>
      </c>
      <c r="F3488" t="s">
        <v>12</v>
      </c>
      <c r="G3488" t="s">
        <v>13</v>
      </c>
      <c r="H3488" t="s">
        <v>13</v>
      </c>
      <c r="I3488">
        <v>42</v>
      </c>
      <c r="J3488">
        <f>(moras__2[[#This Row],[EDAD]]-AVERAGE(I:I))/ _xlfn.STDEV.P(I:I)</f>
        <v>6.6104782630796582E-3</v>
      </c>
      <c r="K3488" t="str">
        <f>IF(ABS(moras__2[[#This Row],[Z-Score de edad]])&gt;1.96, "Atípico","Normal")</f>
        <v>Normal</v>
      </c>
      <c r="L3488">
        <f>(moras__2[[#This Row],[SALARIO]]-AVERAGE(C:C)) / _xlfn.STDEV.P(C:C)</f>
        <v>-0.21170278761635056</v>
      </c>
      <c r="M3488" t="str">
        <f>IF(ABS(moras__2[[#This Row],[Z-Score de salario]])&gt;1.96, "Atípico", "Normal")</f>
        <v>Normal</v>
      </c>
      <c r="N3488" s="5">
        <f t="shared" si="162"/>
        <v>485860</v>
      </c>
      <c r="O3488" s="5">
        <f t="shared" si="163"/>
        <v>42</v>
      </c>
      <c r="P3488" s="5" t="str">
        <f t="shared" si="164"/>
        <v>TRABAJADOR INDEPENDIENTE</v>
      </c>
      <c r="Q3488" s="5" t="e">
        <f ca="1">IF($H3488="SI", $O3488, _xludf.NA())</f>
        <v>#NAME?</v>
      </c>
      <c r="R3488" s="5">
        <f>IF($H3488="NO",$O3488, _xludf.NA())</f>
        <v>42</v>
      </c>
      <c r="S3488" s="5" t="e">
        <f ca="1">IF($H3488="SI",$N3488, _xludf.NA())</f>
        <v>#NAME?</v>
      </c>
      <c r="T3488" s="5">
        <f>IF($H3488="NO",$N3488, _xludf.NA())</f>
        <v>485860</v>
      </c>
    </row>
    <row r="3489" spans="1:20" x14ac:dyDescent="0.3">
      <c r="A3489">
        <v>3488</v>
      </c>
      <c r="B3489" t="s">
        <v>15</v>
      </c>
      <c r="C3489">
        <v>889137</v>
      </c>
      <c r="D3489" t="s">
        <v>10</v>
      </c>
      <c r="E3489" t="s">
        <v>11</v>
      </c>
      <c r="F3489" t="s">
        <v>12</v>
      </c>
      <c r="G3489" t="s">
        <v>13</v>
      </c>
      <c r="H3489" t="s">
        <v>12</v>
      </c>
      <c r="I3489">
        <v>40</v>
      </c>
      <c r="J3489">
        <f>(moras__2[[#This Row],[EDAD]]-AVERAGE(I:I))/ _xlfn.STDEV.P(I:I)</f>
        <v>-0.13455430755149136</v>
      </c>
      <c r="K3489" t="str">
        <f>IF(ABS(moras__2[[#This Row],[Z-Score de edad]])&gt;1.96, "Atípico","Normal")</f>
        <v>Normal</v>
      </c>
      <c r="L3489">
        <f>(moras__2[[#This Row],[SALARIO]]-AVERAGE(C:C)) / _xlfn.STDEV.P(C:C)</f>
        <v>0.28560443236535837</v>
      </c>
      <c r="M3489" t="str">
        <f>IF(ABS(moras__2[[#This Row],[Z-Score de salario]])&gt;1.96, "Atípico", "Normal")</f>
        <v>Normal</v>
      </c>
      <c r="N3489" s="5">
        <f t="shared" si="162"/>
        <v>889137</v>
      </c>
      <c r="O3489" s="5">
        <f t="shared" si="163"/>
        <v>40</v>
      </c>
      <c r="P3489" s="5" t="str">
        <f t="shared" si="164"/>
        <v>ASALARIADO</v>
      </c>
      <c r="Q3489" s="5">
        <f>IF($H3489="SI", $O3489, _xludf.NA())</f>
        <v>40</v>
      </c>
      <c r="R3489" s="5" t="e">
        <f ca="1">IF($H3489="NO",$O3489, _xludf.NA())</f>
        <v>#NAME?</v>
      </c>
      <c r="S3489" s="5">
        <f>IF($H3489="SI",$N3489, _xludf.NA())</f>
        <v>889137</v>
      </c>
      <c r="T3489" s="5" t="e">
        <f ca="1">IF($H3489="NO",$N3489, _xludf.NA())</f>
        <v>#NAME?</v>
      </c>
    </row>
    <row r="3490" spans="1:20" x14ac:dyDescent="0.3">
      <c r="A3490">
        <v>3489</v>
      </c>
      <c r="B3490" t="s">
        <v>9</v>
      </c>
      <c r="C3490">
        <v>324000</v>
      </c>
      <c r="D3490" t="s">
        <v>10</v>
      </c>
      <c r="E3490" t="s">
        <v>16</v>
      </c>
      <c r="F3490" t="s">
        <v>12</v>
      </c>
      <c r="G3490" t="s">
        <v>13</v>
      </c>
      <c r="H3490" t="s">
        <v>12</v>
      </c>
      <c r="I3490">
        <v>55</v>
      </c>
      <c r="J3490">
        <f>(moras__2[[#This Row],[EDAD]]-AVERAGE(I:I))/ _xlfn.STDEV.P(I:I)</f>
        <v>0.92418158605779133</v>
      </c>
      <c r="K3490" t="str">
        <f>IF(ABS(moras__2[[#This Row],[Z-Score de edad]])&gt;1.96, "Atípico","Normal")</f>
        <v>Normal</v>
      </c>
      <c r="L3490">
        <f>(moras__2[[#This Row],[SALARIO]]-AVERAGE(C:C)) / _xlfn.STDEV.P(C:C)</f>
        <v>-0.41130293001534529</v>
      </c>
      <c r="M3490" t="str">
        <f>IF(ABS(moras__2[[#This Row],[Z-Score de salario]])&gt;1.96, "Atípico", "Normal")</f>
        <v>Normal</v>
      </c>
      <c r="N3490" s="5">
        <f t="shared" si="162"/>
        <v>324000</v>
      </c>
      <c r="O3490" s="5">
        <f t="shared" si="163"/>
        <v>55</v>
      </c>
      <c r="P3490" s="5" t="str">
        <f t="shared" si="164"/>
        <v>ASALARIADO</v>
      </c>
      <c r="Q3490" s="5">
        <f>IF($H3490="SI", $O3490, _xludf.NA())</f>
        <v>55</v>
      </c>
      <c r="R3490" s="5" t="e">
        <f ca="1">IF($H3490="NO",$O3490, _xludf.NA())</f>
        <v>#NAME?</v>
      </c>
      <c r="S3490" s="5">
        <f>IF($H3490="SI",$N3490, _xludf.NA())</f>
        <v>324000</v>
      </c>
      <c r="T3490" s="5" t="e">
        <f ca="1">IF($H3490="NO",$N3490, _xludf.NA())</f>
        <v>#NAME?</v>
      </c>
    </row>
    <row r="3491" spans="1:20" x14ac:dyDescent="0.3">
      <c r="A3491">
        <v>3490</v>
      </c>
      <c r="B3491" t="s">
        <v>15</v>
      </c>
      <c r="C3491">
        <v>716100</v>
      </c>
      <c r="D3491" t="s">
        <v>10</v>
      </c>
      <c r="E3491" t="s">
        <v>11</v>
      </c>
      <c r="F3491" t="s">
        <v>12</v>
      </c>
      <c r="G3491" t="s">
        <v>13</v>
      </c>
      <c r="H3491" t="s">
        <v>12</v>
      </c>
      <c r="I3491">
        <v>29</v>
      </c>
      <c r="J3491">
        <f>(moras__2[[#This Row],[EDAD]]-AVERAGE(I:I))/ _xlfn.STDEV.P(I:I)</f>
        <v>-0.91096062953163204</v>
      </c>
      <c r="K3491" t="str">
        <f>IF(ABS(moras__2[[#This Row],[Z-Score de edad]])&gt;1.96, "Atípico","Normal")</f>
        <v>Normal</v>
      </c>
      <c r="L3491">
        <f>(moras__2[[#This Row],[SALARIO]]-AVERAGE(C:C)) / _xlfn.STDEV.P(C:C)</f>
        <v>7.2221200928963628E-2</v>
      </c>
      <c r="M3491" t="str">
        <f>IF(ABS(moras__2[[#This Row],[Z-Score de salario]])&gt;1.96, "Atípico", "Normal")</f>
        <v>Normal</v>
      </c>
      <c r="N3491" s="5">
        <f t="shared" si="162"/>
        <v>716100</v>
      </c>
      <c r="O3491" s="5">
        <f t="shared" si="163"/>
        <v>29</v>
      </c>
      <c r="P3491" s="5" t="str">
        <f t="shared" si="164"/>
        <v>ASALARIADO</v>
      </c>
      <c r="Q3491" s="5">
        <f>IF($H3491="SI", $O3491, _xludf.NA())</f>
        <v>29</v>
      </c>
      <c r="R3491" s="5" t="e">
        <f ca="1">IF($H3491="NO",$O3491, _xludf.NA())</f>
        <v>#NAME?</v>
      </c>
      <c r="S3491" s="5">
        <f>IF($H3491="SI",$N3491, _xludf.NA())</f>
        <v>716100</v>
      </c>
      <c r="T3491" s="5" t="e">
        <f ca="1">IF($H3491="NO",$N3491, _xludf.NA())</f>
        <v>#NAME?</v>
      </c>
    </row>
    <row r="3492" spans="1:20" x14ac:dyDescent="0.3">
      <c r="A3492">
        <v>3491</v>
      </c>
      <c r="B3492" t="s">
        <v>9</v>
      </c>
      <c r="C3492">
        <v>100000</v>
      </c>
      <c r="D3492" t="s">
        <v>10</v>
      </c>
      <c r="E3492" t="s">
        <v>16</v>
      </c>
      <c r="F3492" t="s">
        <v>12</v>
      </c>
      <c r="G3492" t="s">
        <v>13</v>
      </c>
      <c r="H3492" t="s">
        <v>12</v>
      </c>
      <c r="I3492">
        <v>52</v>
      </c>
      <c r="J3492">
        <f>(moras__2[[#This Row],[EDAD]]-AVERAGE(I:I))/ _xlfn.STDEV.P(I:I)</f>
        <v>0.71243440733593477</v>
      </c>
      <c r="K3492" t="str">
        <f>IF(ABS(moras__2[[#This Row],[Z-Score de edad]])&gt;1.96, "Atípico","Normal")</f>
        <v>Normal</v>
      </c>
      <c r="L3492">
        <f>(moras__2[[#This Row],[SALARIO]]-AVERAGE(C:C)) / _xlfn.STDEV.P(C:C)</f>
        <v>-0.68753196682107143</v>
      </c>
      <c r="M3492" t="str">
        <f>IF(ABS(moras__2[[#This Row],[Z-Score de salario]])&gt;1.96, "Atípico", "Normal")</f>
        <v>Normal</v>
      </c>
      <c r="N3492" s="5">
        <f t="shared" si="162"/>
        <v>100000</v>
      </c>
      <c r="O3492" s="5">
        <f t="shared" si="163"/>
        <v>52</v>
      </c>
      <c r="P3492" s="5" t="str">
        <f t="shared" si="164"/>
        <v>ASALARIADO</v>
      </c>
      <c r="Q3492" s="5">
        <f>IF($H3492="SI", $O3492, _xludf.NA())</f>
        <v>52</v>
      </c>
      <c r="R3492" s="5" t="e">
        <f ca="1">IF($H3492="NO",$O3492, _xludf.NA())</f>
        <v>#NAME?</v>
      </c>
      <c r="S3492" s="5">
        <f>IF($H3492="SI",$N3492, _xludf.NA())</f>
        <v>100000</v>
      </c>
      <c r="T3492" s="5" t="e">
        <f ca="1">IF($H3492="NO",$N3492, _xludf.NA())</f>
        <v>#NAME?</v>
      </c>
    </row>
    <row r="3493" spans="1:20" x14ac:dyDescent="0.3">
      <c r="A3493">
        <v>3492</v>
      </c>
      <c r="B3493" t="s">
        <v>15</v>
      </c>
      <c r="C3493">
        <v>550234.51</v>
      </c>
      <c r="D3493" t="s">
        <v>10</v>
      </c>
      <c r="E3493" t="s">
        <v>16</v>
      </c>
      <c r="F3493" t="s">
        <v>12</v>
      </c>
      <c r="G3493" t="s">
        <v>13</v>
      </c>
      <c r="H3493" t="s">
        <v>13</v>
      </c>
      <c r="I3493">
        <v>41</v>
      </c>
      <c r="J3493">
        <f>(moras__2[[#This Row],[EDAD]]-AVERAGE(I:I))/ _xlfn.STDEV.P(I:I)</f>
        <v>-6.397191464420586E-2</v>
      </c>
      <c r="K3493" t="str">
        <f>IF(ABS(moras__2[[#This Row],[Z-Score de edad]])&gt;1.96, "Atípico","Normal")</f>
        <v>Normal</v>
      </c>
      <c r="L3493">
        <f>(moras__2[[#This Row],[SALARIO]]-AVERAGE(C:C)) / _xlfn.STDEV.P(C:C)</f>
        <v>-0.13231837291929438</v>
      </c>
      <c r="M3493" t="str">
        <f>IF(ABS(moras__2[[#This Row],[Z-Score de salario]])&gt;1.96, "Atípico", "Normal")</f>
        <v>Normal</v>
      </c>
      <c r="N3493" s="5">
        <f t="shared" si="162"/>
        <v>550234.51</v>
      </c>
      <c r="O3493" s="5">
        <f t="shared" si="163"/>
        <v>41</v>
      </c>
      <c r="P3493" s="5" t="str">
        <f t="shared" si="164"/>
        <v>ASALARIADO</v>
      </c>
      <c r="Q3493" s="5" t="e">
        <f ca="1">IF($H3493="SI", $O3493, _xludf.NA())</f>
        <v>#NAME?</v>
      </c>
      <c r="R3493" s="5">
        <f>IF($H3493="NO",$O3493, _xludf.NA())</f>
        <v>41</v>
      </c>
      <c r="S3493" s="5" t="e">
        <f ca="1">IF($H3493="SI",$N3493, _xludf.NA())</f>
        <v>#NAME?</v>
      </c>
      <c r="T3493" s="5">
        <f>IF($H3493="NO",$N3493, _xludf.NA())</f>
        <v>550234.51</v>
      </c>
    </row>
    <row r="3494" spans="1:20" x14ac:dyDescent="0.3">
      <c r="A3494">
        <v>3493</v>
      </c>
      <c r="B3494" t="s">
        <v>9</v>
      </c>
      <c r="C3494">
        <v>297046</v>
      </c>
      <c r="D3494" t="s">
        <v>17</v>
      </c>
      <c r="E3494" t="s">
        <v>16</v>
      </c>
      <c r="F3494" t="s">
        <v>12</v>
      </c>
      <c r="G3494" t="s">
        <v>13</v>
      </c>
      <c r="H3494" t="s">
        <v>13</v>
      </c>
      <c r="I3494">
        <v>61</v>
      </c>
      <c r="J3494">
        <f>(moras__2[[#This Row],[EDAD]]-AVERAGE(I:I))/ _xlfn.STDEV.P(I:I)</f>
        <v>1.3476759435015044</v>
      </c>
      <c r="K3494" t="str">
        <f>IF(ABS(moras__2[[#This Row],[Z-Score de edad]])&gt;1.96, "Atípico","Normal")</f>
        <v>Normal</v>
      </c>
      <c r="L3494">
        <f>(moras__2[[#This Row],[SALARIO]]-AVERAGE(C:C)) / _xlfn.STDEV.P(C:C)</f>
        <v>-0.44454166866740574</v>
      </c>
      <c r="M3494" t="str">
        <f>IF(ABS(moras__2[[#This Row],[Z-Score de salario]])&gt;1.96, "Atípico", "Normal")</f>
        <v>Normal</v>
      </c>
      <c r="N3494" s="5">
        <f t="shared" si="162"/>
        <v>297046</v>
      </c>
      <c r="O3494" s="5">
        <f t="shared" si="163"/>
        <v>61</v>
      </c>
      <c r="P3494" s="5" t="str">
        <f t="shared" si="164"/>
        <v>ASEGURADO VOLUNTARIO</v>
      </c>
      <c r="Q3494" s="5" t="e">
        <f ca="1">IF($H3494="SI", $O3494, _xludf.NA())</f>
        <v>#NAME?</v>
      </c>
      <c r="R3494" s="5">
        <f>IF($H3494="NO",$O3494, _xludf.NA())</f>
        <v>61</v>
      </c>
      <c r="S3494" s="5" t="e">
        <f ca="1">IF($H3494="SI",$N3494, _xludf.NA())</f>
        <v>#NAME?</v>
      </c>
      <c r="T3494" s="5">
        <f>IF($H3494="NO",$N3494, _xludf.NA())</f>
        <v>297046</v>
      </c>
    </row>
    <row r="3495" spans="1:20" x14ac:dyDescent="0.3">
      <c r="A3495">
        <v>3494</v>
      </c>
      <c r="B3495" t="s">
        <v>15</v>
      </c>
      <c r="C3495">
        <v>600000</v>
      </c>
      <c r="D3495" t="s">
        <v>10</v>
      </c>
      <c r="E3495" t="s">
        <v>16</v>
      </c>
      <c r="F3495" t="s">
        <v>12</v>
      </c>
      <c r="G3495" t="s">
        <v>13</v>
      </c>
      <c r="H3495" t="s">
        <v>13</v>
      </c>
      <c r="I3495">
        <v>36</v>
      </c>
      <c r="J3495">
        <f>(moras__2[[#This Row],[EDAD]]-AVERAGE(I:I))/ _xlfn.STDEV.P(I:I)</f>
        <v>-0.41688387918063341</v>
      </c>
      <c r="K3495" t="str">
        <f>IF(ABS(moras__2[[#This Row],[Z-Score de edad]])&gt;1.96, "Atípico","Normal")</f>
        <v>Normal</v>
      </c>
      <c r="L3495">
        <f>(moras__2[[#This Row],[SALARIO]]-AVERAGE(C:C)) / _xlfn.STDEV.P(C:C)</f>
        <v>-7.0949295379718516E-2</v>
      </c>
      <c r="M3495" t="str">
        <f>IF(ABS(moras__2[[#This Row],[Z-Score de salario]])&gt;1.96, "Atípico", "Normal")</f>
        <v>Normal</v>
      </c>
      <c r="N3495" s="5">
        <f t="shared" si="162"/>
        <v>600000</v>
      </c>
      <c r="O3495" s="5">
        <f t="shared" si="163"/>
        <v>36</v>
      </c>
      <c r="P3495" s="5" t="str">
        <f t="shared" si="164"/>
        <v>ASALARIADO</v>
      </c>
      <c r="Q3495" s="5" t="e">
        <f ca="1">IF($H3495="SI", $O3495, _xludf.NA())</f>
        <v>#NAME?</v>
      </c>
      <c r="R3495" s="5">
        <f>IF($H3495="NO",$O3495, _xludf.NA())</f>
        <v>36</v>
      </c>
      <c r="S3495" s="5" t="e">
        <f ca="1">IF($H3495="SI",$N3495, _xludf.NA())</f>
        <v>#NAME?</v>
      </c>
      <c r="T3495" s="5">
        <f>IF($H3495="NO",$N3495, _xludf.NA())</f>
        <v>600000</v>
      </c>
    </row>
    <row r="3496" spans="1:20" x14ac:dyDescent="0.3">
      <c r="A3496">
        <v>3495</v>
      </c>
      <c r="B3496" t="s">
        <v>15</v>
      </c>
      <c r="C3496">
        <v>512783.28</v>
      </c>
      <c r="D3496" t="s">
        <v>10</v>
      </c>
      <c r="E3496" t="s">
        <v>16</v>
      </c>
      <c r="F3496" t="s">
        <v>12</v>
      </c>
      <c r="G3496" t="s">
        <v>13</v>
      </c>
      <c r="H3496" t="s">
        <v>13</v>
      </c>
      <c r="I3496">
        <v>26</v>
      </c>
      <c r="J3496">
        <f>(moras__2[[#This Row],[EDAD]]-AVERAGE(I:I))/ _xlfn.STDEV.P(I:I)</f>
        <v>-1.1227078082534885</v>
      </c>
      <c r="K3496" t="str">
        <f>IF(ABS(moras__2[[#This Row],[Z-Score de edad]])&gt;1.96, "Atípico","Normal")</f>
        <v>Normal</v>
      </c>
      <c r="L3496">
        <f>(moras__2[[#This Row],[SALARIO]]-AVERAGE(C:C)) / _xlfn.STDEV.P(C:C)</f>
        <v>-0.17850193180362342</v>
      </c>
      <c r="M3496" t="str">
        <f>IF(ABS(moras__2[[#This Row],[Z-Score de salario]])&gt;1.96, "Atípico", "Normal")</f>
        <v>Normal</v>
      </c>
      <c r="N3496" s="5">
        <f t="shared" si="162"/>
        <v>512783.28</v>
      </c>
      <c r="O3496" s="5">
        <f t="shared" si="163"/>
        <v>26</v>
      </c>
      <c r="P3496" s="5" t="str">
        <f t="shared" si="164"/>
        <v>ASALARIADO</v>
      </c>
      <c r="Q3496" s="5" t="e">
        <f ca="1">IF($H3496="SI", $O3496, _xludf.NA())</f>
        <v>#NAME?</v>
      </c>
      <c r="R3496" s="5">
        <f>IF($H3496="NO",$O3496, _xludf.NA())</f>
        <v>26</v>
      </c>
      <c r="S3496" s="5" t="e">
        <f ca="1">IF($H3496="SI",$N3496, _xludf.NA())</f>
        <v>#NAME?</v>
      </c>
      <c r="T3496" s="5">
        <f>IF($H3496="NO",$N3496, _xludf.NA())</f>
        <v>512783.28</v>
      </c>
    </row>
    <row r="3497" spans="1:20" x14ac:dyDescent="0.3">
      <c r="A3497">
        <v>3496</v>
      </c>
      <c r="B3497" t="s">
        <v>9</v>
      </c>
      <c r="C3497">
        <v>84000</v>
      </c>
      <c r="D3497" t="s">
        <v>10</v>
      </c>
      <c r="E3497" t="s">
        <v>16</v>
      </c>
      <c r="F3497" t="s">
        <v>12</v>
      </c>
      <c r="G3497" t="s">
        <v>13</v>
      </c>
      <c r="H3497" t="s">
        <v>13</v>
      </c>
      <c r="I3497">
        <v>56</v>
      </c>
      <c r="J3497">
        <f>(moras__2[[#This Row],[EDAD]]-AVERAGE(I:I))/ _xlfn.STDEV.P(I:I)</f>
        <v>0.99476397896507684</v>
      </c>
      <c r="K3497" t="str">
        <f>IF(ABS(moras__2[[#This Row],[Z-Score de edad]])&gt;1.96, "Atípico","Normal")</f>
        <v>Normal</v>
      </c>
      <c r="L3497">
        <f>(moras__2[[#This Row],[SALARIO]]-AVERAGE(C:C)) / _xlfn.STDEV.P(C:C)</f>
        <v>-0.70726261230719467</v>
      </c>
      <c r="M3497" t="str">
        <f>IF(ABS(moras__2[[#This Row],[Z-Score de salario]])&gt;1.96, "Atípico", "Normal")</f>
        <v>Normal</v>
      </c>
      <c r="N3497" s="5">
        <f t="shared" si="162"/>
        <v>84000</v>
      </c>
      <c r="O3497" s="5">
        <f t="shared" si="163"/>
        <v>56</v>
      </c>
      <c r="P3497" s="5" t="str">
        <f t="shared" si="164"/>
        <v>ASALARIADO</v>
      </c>
      <c r="Q3497" s="5" t="e">
        <f ca="1">IF($H3497="SI", $O3497, _xludf.NA())</f>
        <v>#NAME?</v>
      </c>
      <c r="R3497" s="5">
        <f>IF($H3497="NO",$O3497, _xludf.NA())</f>
        <v>56</v>
      </c>
      <c r="S3497" s="5" t="e">
        <f ca="1">IF($H3497="SI",$N3497, _xludf.NA())</f>
        <v>#NAME?</v>
      </c>
      <c r="T3497" s="5">
        <f>IF($H3497="NO",$N3497, _xludf.NA())</f>
        <v>84000</v>
      </c>
    </row>
    <row r="3498" spans="1:20" x14ac:dyDescent="0.3">
      <c r="A3498">
        <v>3497</v>
      </c>
      <c r="B3498" t="s">
        <v>15</v>
      </c>
      <c r="C3498">
        <v>689218.5</v>
      </c>
      <c r="D3498" t="s">
        <v>10</v>
      </c>
      <c r="E3498" t="s">
        <v>11</v>
      </c>
      <c r="F3498" t="s">
        <v>12</v>
      </c>
      <c r="G3498" t="s">
        <v>13</v>
      </c>
      <c r="H3498" t="s">
        <v>13</v>
      </c>
      <c r="I3498">
        <v>37</v>
      </c>
      <c r="J3498">
        <f>(moras__2[[#This Row],[EDAD]]-AVERAGE(I:I))/ _xlfn.STDEV.P(I:I)</f>
        <v>-0.34630148627334789</v>
      </c>
      <c r="K3498" t="str">
        <f>IF(ABS(moras__2[[#This Row],[Z-Score de edad]])&gt;1.96, "Atípico","Normal")</f>
        <v>Normal</v>
      </c>
      <c r="L3498">
        <f>(moras__2[[#This Row],[SALARIO]]-AVERAGE(C:C)) / _xlfn.STDEV.P(C:C)</f>
        <v>3.9071866764262164E-2</v>
      </c>
      <c r="M3498" t="str">
        <f>IF(ABS(moras__2[[#This Row],[Z-Score de salario]])&gt;1.96, "Atípico", "Normal")</f>
        <v>Normal</v>
      </c>
      <c r="N3498" s="5">
        <f t="shared" si="162"/>
        <v>689218.5</v>
      </c>
      <c r="O3498" s="5">
        <f t="shared" si="163"/>
        <v>37</v>
      </c>
      <c r="P3498" s="5" t="str">
        <f t="shared" si="164"/>
        <v>ASALARIADO</v>
      </c>
      <c r="Q3498" s="5" t="e">
        <f ca="1">IF($H3498="SI", $O3498, _xludf.NA())</f>
        <v>#NAME?</v>
      </c>
      <c r="R3498" s="5">
        <f>IF($H3498="NO",$O3498, _xludf.NA())</f>
        <v>37</v>
      </c>
      <c r="S3498" s="5" t="e">
        <f ca="1">IF($H3498="SI",$N3498, _xludf.NA())</f>
        <v>#NAME?</v>
      </c>
      <c r="T3498" s="5">
        <f>IF($H3498="NO",$N3498, _xludf.NA())</f>
        <v>689218.5</v>
      </c>
    </row>
    <row r="3499" spans="1:20" x14ac:dyDescent="0.3">
      <c r="A3499">
        <v>3498</v>
      </c>
      <c r="B3499" t="s">
        <v>15</v>
      </c>
      <c r="C3499">
        <v>384658.4</v>
      </c>
      <c r="D3499" t="s">
        <v>10</v>
      </c>
      <c r="E3499" t="s">
        <v>16</v>
      </c>
      <c r="F3499" t="s">
        <v>12</v>
      </c>
      <c r="G3499" t="s">
        <v>13</v>
      </c>
      <c r="H3499" t="s">
        <v>13</v>
      </c>
      <c r="I3499">
        <v>43</v>
      </c>
      <c r="J3499">
        <f>(moras__2[[#This Row],[EDAD]]-AVERAGE(I:I))/ _xlfn.STDEV.P(I:I)</f>
        <v>7.7192871170365177E-2</v>
      </c>
      <c r="K3499" t="str">
        <f>IF(ABS(moras__2[[#This Row],[Z-Score de edad]])&gt;1.96, "Atípico","Normal")</f>
        <v>Normal</v>
      </c>
      <c r="L3499">
        <f>(moras__2[[#This Row],[SALARIO]]-AVERAGE(C:C)) / _xlfn.STDEV.P(C:C)</f>
        <v>-0.33650109338062895</v>
      </c>
      <c r="M3499" t="str">
        <f>IF(ABS(moras__2[[#This Row],[Z-Score de salario]])&gt;1.96, "Atípico", "Normal")</f>
        <v>Normal</v>
      </c>
      <c r="N3499" s="5">
        <f t="shared" si="162"/>
        <v>384658.4</v>
      </c>
      <c r="O3499" s="5">
        <f t="shared" si="163"/>
        <v>43</v>
      </c>
      <c r="P3499" s="5" t="str">
        <f t="shared" si="164"/>
        <v>ASALARIADO</v>
      </c>
      <c r="Q3499" s="5" t="e">
        <f ca="1">IF($H3499="SI", $O3499, _xludf.NA())</f>
        <v>#NAME?</v>
      </c>
      <c r="R3499" s="5">
        <f>IF($H3499="NO",$O3499, _xludf.NA())</f>
        <v>43</v>
      </c>
      <c r="S3499" s="5" t="e">
        <f ca="1">IF($H3499="SI",$N3499, _xludf.NA())</f>
        <v>#NAME?</v>
      </c>
      <c r="T3499" s="5">
        <f>IF($H3499="NO",$N3499, _xludf.NA())</f>
        <v>384658.4</v>
      </c>
    </row>
    <row r="3500" spans="1:20" x14ac:dyDescent="0.3">
      <c r="A3500">
        <v>3499</v>
      </c>
      <c r="B3500" t="s">
        <v>9</v>
      </c>
      <c r="C3500">
        <v>140000</v>
      </c>
      <c r="D3500" t="s">
        <v>10</v>
      </c>
      <c r="E3500" t="s">
        <v>16</v>
      </c>
      <c r="F3500" t="s">
        <v>12</v>
      </c>
      <c r="G3500" t="s">
        <v>12</v>
      </c>
      <c r="H3500" t="s">
        <v>13</v>
      </c>
      <c r="I3500">
        <v>57</v>
      </c>
      <c r="J3500">
        <f>(moras__2[[#This Row],[EDAD]]-AVERAGE(I:I))/ _xlfn.STDEV.P(I:I)</f>
        <v>1.0653463718723624</v>
      </c>
      <c r="K3500" t="str">
        <f>IF(ABS(moras__2[[#This Row],[Z-Score de edad]])&gt;1.96, "Atípico","Normal")</f>
        <v>Normal</v>
      </c>
      <c r="L3500">
        <f>(moras__2[[#This Row],[SALARIO]]-AVERAGE(C:C)) / _xlfn.STDEV.P(C:C)</f>
        <v>-0.63820535310576321</v>
      </c>
      <c r="M3500" t="str">
        <f>IF(ABS(moras__2[[#This Row],[Z-Score de salario]])&gt;1.96, "Atípico", "Normal")</f>
        <v>Normal</v>
      </c>
      <c r="N3500" s="5">
        <f t="shared" si="162"/>
        <v>140000</v>
      </c>
      <c r="O3500" s="5">
        <f t="shared" si="163"/>
        <v>57</v>
      </c>
      <c r="P3500" s="5" t="str">
        <f t="shared" si="164"/>
        <v>ASALARIADO</v>
      </c>
      <c r="Q3500" s="5" t="e">
        <f ca="1">IF($H3500="SI", $O3500, _xludf.NA())</f>
        <v>#NAME?</v>
      </c>
      <c r="R3500" s="5">
        <f>IF($H3500="NO",$O3500, _xludf.NA())</f>
        <v>57</v>
      </c>
      <c r="S3500" s="5" t="e">
        <f ca="1">IF($H3500="SI",$N3500, _xludf.NA())</f>
        <v>#NAME?</v>
      </c>
      <c r="T3500" s="5">
        <f>IF($H3500="NO",$N3500, _xludf.NA())</f>
        <v>140000</v>
      </c>
    </row>
    <row r="3501" spans="1:20" x14ac:dyDescent="0.3">
      <c r="A3501">
        <v>3500</v>
      </c>
      <c r="B3501" t="s">
        <v>9</v>
      </c>
      <c r="C3501">
        <v>297046</v>
      </c>
      <c r="D3501" t="s">
        <v>18</v>
      </c>
      <c r="E3501" t="s">
        <v>16</v>
      </c>
      <c r="F3501" t="s">
        <v>12</v>
      </c>
      <c r="G3501" t="s">
        <v>13</v>
      </c>
      <c r="H3501" t="s">
        <v>12</v>
      </c>
      <c r="I3501">
        <v>61</v>
      </c>
      <c r="J3501">
        <f>(moras__2[[#This Row],[EDAD]]-AVERAGE(I:I))/ _xlfn.STDEV.P(I:I)</f>
        <v>1.3476759435015044</v>
      </c>
      <c r="K3501" t="str">
        <f>IF(ABS(moras__2[[#This Row],[Z-Score de edad]])&gt;1.96, "Atípico","Normal")</f>
        <v>Normal</v>
      </c>
      <c r="L3501">
        <f>(moras__2[[#This Row],[SALARIO]]-AVERAGE(C:C)) / _xlfn.STDEV.P(C:C)</f>
        <v>-0.44454166866740574</v>
      </c>
      <c r="M3501" t="str">
        <f>IF(ABS(moras__2[[#This Row],[Z-Score de salario]])&gt;1.96, "Atípico", "Normal")</f>
        <v>Normal</v>
      </c>
      <c r="N3501" s="5">
        <f t="shared" si="162"/>
        <v>297046</v>
      </c>
      <c r="O3501" s="5">
        <f t="shared" si="163"/>
        <v>61</v>
      </c>
      <c r="P3501" s="5" t="str">
        <f t="shared" si="164"/>
        <v>TRABAJADOR INDEPENDIENTE</v>
      </c>
      <c r="Q3501" s="5">
        <f>IF($H3501="SI", $O3501, _xludf.NA())</f>
        <v>61</v>
      </c>
      <c r="R3501" s="5" t="e">
        <f ca="1">IF($H3501="NO",$O3501, _xludf.NA())</f>
        <v>#NAME?</v>
      </c>
      <c r="S3501" s="5">
        <f>IF($H3501="SI",$N3501, _xludf.NA())</f>
        <v>297046</v>
      </c>
      <c r="T3501" s="5" t="e">
        <f ca="1">IF($H3501="NO",$N3501, _xludf.NA())</f>
        <v>#NAME?</v>
      </c>
    </row>
    <row r="3502" spans="1:20" x14ac:dyDescent="0.3">
      <c r="A3502">
        <v>3501</v>
      </c>
      <c r="B3502" t="s">
        <v>15</v>
      </c>
      <c r="C3502">
        <v>277753.92</v>
      </c>
      <c r="D3502" t="s">
        <v>10</v>
      </c>
      <c r="E3502" t="s">
        <v>16</v>
      </c>
      <c r="F3502" t="s">
        <v>12</v>
      </c>
      <c r="G3502" t="s">
        <v>13</v>
      </c>
      <c r="H3502" t="s">
        <v>13</v>
      </c>
      <c r="I3502">
        <v>20</v>
      </c>
      <c r="J3502">
        <f>(moras__2[[#This Row],[EDAD]]-AVERAGE(I:I))/ _xlfn.STDEV.P(I:I)</f>
        <v>-1.5462021656972016</v>
      </c>
      <c r="K3502" t="str">
        <f>IF(ABS(moras__2[[#This Row],[Z-Score de edad]])&gt;1.96, "Atípico","Normal")</f>
        <v>Normal</v>
      </c>
      <c r="L3502">
        <f>(moras__2[[#This Row],[SALARIO]]-AVERAGE(C:C)) / _xlfn.STDEV.P(C:C)</f>
        <v>-0.46833199311552637</v>
      </c>
      <c r="M3502" t="str">
        <f>IF(ABS(moras__2[[#This Row],[Z-Score de salario]])&gt;1.96, "Atípico", "Normal")</f>
        <v>Normal</v>
      </c>
      <c r="N3502" s="5">
        <f t="shared" si="162"/>
        <v>277753.92</v>
      </c>
      <c r="O3502" s="5">
        <f t="shared" si="163"/>
        <v>20</v>
      </c>
      <c r="P3502" s="5" t="str">
        <f t="shared" si="164"/>
        <v>ASALARIADO</v>
      </c>
      <c r="Q3502" s="5" t="e">
        <f ca="1">IF($H3502="SI", $O3502, _xludf.NA())</f>
        <v>#NAME?</v>
      </c>
      <c r="R3502" s="5">
        <f>IF($H3502="NO",$O3502, _xludf.NA())</f>
        <v>20</v>
      </c>
      <c r="S3502" s="5" t="e">
        <f ca="1">IF($H3502="SI",$N3502, _xludf.NA())</f>
        <v>#NAME?</v>
      </c>
      <c r="T3502" s="5">
        <f>IF($H3502="NO",$N3502, _xludf.NA())</f>
        <v>277753.92</v>
      </c>
    </row>
    <row r="3503" spans="1:20" x14ac:dyDescent="0.3">
      <c r="A3503">
        <v>3502</v>
      </c>
      <c r="B3503" t="s">
        <v>15</v>
      </c>
      <c r="C3503">
        <v>278030</v>
      </c>
      <c r="D3503" t="s">
        <v>19</v>
      </c>
      <c r="E3503" t="s">
        <v>16</v>
      </c>
      <c r="F3503" t="s">
        <v>12</v>
      </c>
      <c r="G3503" t="s">
        <v>13</v>
      </c>
      <c r="H3503" t="s">
        <v>13</v>
      </c>
      <c r="I3503">
        <v>54</v>
      </c>
      <c r="J3503">
        <f>(moras__2[[#This Row],[EDAD]]-AVERAGE(I:I))/ _xlfn.STDEV.P(I:I)</f>
        <v>0.85359919315050581</v>
      </c>
      <c r="K3503" t="str">
        <f>IF(ABS(moras__2[[#This Row],[Z-Score de edad]])&gt;1.96, "Atípico","Normal")</f>
        <v>Normal</v>
      </c>
      <c r="L3503">
        <f>(moras__2[[#This Row],[SALARIO]]-AVERAGE(C:C)) / _xlfn.STDEV.P(C:C)</f>
        <v>-0.46799154082766331</v>
      </c>
      <c r="M3503" t="str">
        <f>IF(ABS(moras__2[[#This Row],[Z-Score de salario]])&gt;1.96, "Atípico", "Normal")</f>
        <v>Normal</v>
      </c>
      <c r="N3503" s="5">
        <f t="shared" si="162"/>
        <v>278030</v>
      </c>
      <c r="O3503" s="5">
        <f t="shared" si="163"/>
        <v>54</v>
      </c>
      <c r="P3503" s="5" t="str">
        <f t="shared" si="164"/>
        <v>CONVENIOS ESPECIALES DE TRABAJADORES INDEPENDIENTES</v>
      </c>
      <c r="Q3503" s="5" t="e">
        <f ca="1">IF($H3503="SI", $O3503, _xludf.NA())</f>
        <v>#NAME?</v>
      </c>
      <c r="R3503" s="5">
        <f>IF($H3503="NO",$O3503, _xludf.NA())</f>
        <v>54</v>
      </c>
      <c r="S3503" s="5" t="e">
        <f ca="1">IF($H3503="SI",$N3503, _xludf.NA())</f>
        <v>#NAME?</v>
      </c>
      <c r="T3503" s="5">
        <f>IF($H3503="NO",$N3503, _xludf.NA())</f>
        <v>278030</v>
      </c>
    </row>
    <row r="3504" spans="1:20" x14ac:dyDescent="0.3">
      <c r="A3504">
        <v>3503</v>
      </c>
      <c r="B3504" t="s">
        <v>9</v>
      </c>
      <c r="C3504">
        <v>742483</v>
      </c>
      <c r="D3504" t="s">
        <v>18</v>
      </c>
      <c r="E3504" t="s">
        <v>16</v>
      </c>
      <c r="F3504" t="s">
        <v>12</v>
      </c>
      <c r="G3504" t="s">
        <v>13</v>
      </c>
      <c r="H3504" t="s">
        <v>12</v>
      </c>
      <c r="I3504">
        <v>70</v>
      </c>
      <c r="J3504">
        <f>(moras__2[[#This Row],[EDAD]]-AVERAGE(I:I))/ _xlfn.STDEV.P(I:I)</f>
        <v>1.9829174796670741</v>
      </c>
      <c r="K3504" t="str">
        <f>IF(ABS(moras__2[[#This Row],[Z-Score de edad]])&gt;1.96, "Atípico","Normal")</f>
        <v>Atípico</v>
      </c>
      <c r="L3504">
        <f>(moras__2[[#This Row],[SALARIO]]-AVERAGE(C:C)) / _xlfn.STDEV.P(C:C)</f>
        <v>0.10475580217023805</v>
      </c>
      <c r="M3504" t="str">
        <f>IF(ABS(moras__2[[#This Row],[Z-Score de salario]])&gt;1.96, "Atípico", "Normal")</f>
        <v>Normal</v>
      </c>
      <c r="N3504" s="5">
        <f t="shared" si="162"/>
        <v>742483</v>
      </c>
      <c r="O3504" s="5">
        <f t="shared" si="163"/>
        <v>70</v>
      </c>
      <c r="P3504" s="5" t="str">
        <f t="shared" si="164"/>
        <v>TRABAJADOR INDEPENDIENTE</v>
      </c>
      <c r="Q3504" s="5">
        <f>IF($H3504="SI", $O3504, _xludf.NA())</f>
        <v>70</v>
      </c>
      <c r="R3504" s="5" t="e">
        <f ca="1">IF($H3504="NO",$O3504, _xludf.NA())</f>
        <v>#NAME?</v>
      </c>
      <c r="S3504" s="5">
        <f>IF($H3504="SI",$N3504, _xludf.NA())</f>
        <v>742483</v>
      </c>
      <c r="T3504" s="5" t="e">
        <f ca="1">IF($H3504="NO",$N3504, _xludf.NA())</f>
        <v>#NAME?</v>
      </c>
    </row>
    <row r="3505" spans="1:20" x14ac:dyDescent="0.3">
      <c r="A3505">
        <v>3504</v>
      </c>
      <c r="B3505" t="s">
        <v>9</v>
      </c>
      <c r="C3505">
        <v>460800</v>
      </c>
      <c r="D3505" t="s">
        <v>10</v>
      </c>
      <c r="E3505" t="s">
        <v>11</v>
      </c>
      <c r="F3505" t="s">
        <v>12</v>
      </c>
      <c r="G3505" t="s">
        <v>13</v>
      </c>
      <c r="H3505" t="s">
        <v>13</v>
      </c>
      <c r="I3505">
        <v>60</v>
      </c>
      <c r="J3505">
        <f>(moras__2[[#This Row],[EDAD]]-AVERAGE(I:I))/ _xlfn.STDEV.P(I:I)</f>
        <v>1.2770935505942189</v>
      </c>
      <c r="K3505" t="str">
        <f>IF(ABS(moras__2[[#This Row],[Z-Score de edad]])&gt;1.96, "Atípico","Normal")</f>
        <v>Normal</v>
      </c>
      <c r="L3505">
        <f>(moras__2[[#This Row],[SALARIO]]-AVERAGE(C:C)) / _xlfn.STDEV.P(C:C)</f>
        <v>-0.24260591110899116</v>
      </c>
      <c r="M3505" t="str">
        <f>IF(ABS(moras__2[[#This Row],[Z-Score de salario]])&gt;1.96, "Atípico", "Normal")</f>
        <v>Normal</v>
      </c>
      <c r="N3505" s="5">
        <f t="shared" si="162"/>
        <v>460800</v>
      </c>
      <c r="O3505" s="5">
        <f t="shared" si="163"/>
        <v>60</v>
      </c>
      <c r="P3505" s="5" t="str">
        <f t="shared" si="164"/>
        <v>ASALARIADO</v>
      </c>
      <c r="Q3505" s="5" t="e">
        <f ca="1">IF($H3505="SI", $O3505, _xludf.NA())</f>
        <v>#NAME?</v>
      </c>
      <c r="R3505" s="5">
        <f>IF($H3505="NO",$O3505, _xludf.NA())</f>
        <v>60</v>
      </c>
      <c r="S3505" s="5" t="e">
        <f ca="1">IF($H3505="SI",$N3505, _xludf.NA())</f>
        <v>#NAME?</v>
      </c>
      <c r="T3505" s="5">
        <f>IF($H3505="NO",$N3505, _xludf.NA())</f>
        <v>460800</v>
      </c>
    </row>
    <row r="3506" spans="1:20" x14ac:dyDescent="0.3">
      <c r="A3506">
        <v>3505</v>
      </c>
      <c r="B3506" t="s">
        <v>9</v>
      </c>
      <c r="C3506">
        <v>350402.66</v>
      </c>
      <c r="D3506" t="s">
        <v>10</v>
      </c>
      <c r="E3506" t="s">
        <v>16</v>
      </c>
      <c r="F3506" t="s">
        <v>12</v>
      </c>
      <c r="G3506" t="s">
        <v>13</v>
      </c>
      <c r="H3506" t="s">
        <v>13</v>
      </c>
      <c r="I3506">
        <v>22</v>
      </c>
      <c r="J3506">
        <f>(moras__2[[#This Row],[EDAD]]-AVERAGE(I:I))/ _xlfn.STDEV.P(I:I)</f>
        <v>-1.4050373798826306</v>
      </c>
      <c r="K3506" t="str">
        <f>IF(ABS(moras__2[[#This Row],[Z-Score de edad]])&gt;1.96, "Atípico","Normal")</f>
        <v>Normal</v>
      </c>
      <c r="L3506">
        <f>(moras__2[[#This Row],[SALARIO]]-AVERAGE(C:C)) / _xlfn.STDEV.P(C:C)</f>
        <v>-0.37874408474342985</v>
      </c>
      <c r="M3506" t="str">
        <f>IF(ABS(moras__2[[#This Row],[Z-Score de salario]])&gt;1.96, "Atípico", "Normal")</f>
        <v>Normal</v>
      </c>
      <c r="N3506" s="5">
        <f t="shared" si="162"/>
        <v>350402.66</v>
      </c>
      <c r="O3506" s="5">
        <f t="shared" si="163"/>
        <v>22</v>
      </c>
      <c r="P3506" s="5" t="str">
        <f t="shared" si="164"/>
        <v>ASALARIADO</v>
      </c>
      <c r="Q3506" s="5" t="e">
        <f ca="1">IF($H3506="SI", $O3506, _xludf.NA())</f>
        <v>#NAME?</v>
      </c>
      <c r="R3506" s="5">
        <f>IF($H3506="NO",$O3506, _xludf.NA())</f>
        <v>22</v>
      </c>
      <c r="S3506" s="5" t="e">
        <f ca="1">IF($H3506="SI",$N3506, _xludf.NA())</f>
        <v>#NAME?</v>
      </c>
      <c r="T3506" s="5">
        <f>IF($H3506="NO",$N3506, _xludf.NA())</f>
        <v>350402.66</v>
      </c>
    </row>
    <row r="3507" spans="1:20" x14ac:dyDescent="0.3">
      <c r="A3507">
        <v>3506</v>
      </c>
      <c r="B3507" t="s">
        <v>9</v>
      </c>
      <c r="C3507">
        <v>915119.76</v>
      </c>
      <c r="D3507" t="s">
        <v>10</v>
      </c>
      <c r="E3507" t="s">
        <v>16</v>
      </c>
      <c r="F3507" t="s">
        <v>12</v>
      </c>
      <c r="G3507" t="s">
        <v>13</v>
      </c>
      <c r="H3507" t="s">
        <v>13</v>
      </c>
      <c r="I3507">
        <v>37</v>
      </c>
      <c r="J3507">
        <f>(moras__2[[#This Row],[EDAD]]-AVERAGE(I:I))/ _xlfn.STDEV.P(I:I)</f>
        <v>-0.34630148627334789</v>
      </c>
      <c r="K3507" t="str">
        <f>IF(ABS(moras__2[[#This Row],[Z-Score de edad]])&gt;1.96, "Atípico","Normal")</f>
        <v>Normal</v>
      </c>
      <c r="L3507">
        <f>(moras__2[[#This Row],[SALARIO]]-AVERAGE(C:C)) / _xlfn.STDEV.P(C:C)</f>
        <v>0.31764547150979744</v>
      </c>
      <c r="M3507" t="str">
        <f>IF(ABS(moras__2[[#This Row],[Z-Score de salario]])&gt;1.96, "Atípico", "Normal")</f>
        <v>Normal</v>
      </c>
      <c r="N3507" s="5">
        <f t="shared" si="162"/>
        <v>915119.76</v>
      </c>
      <c r="O3507" s="5">
        <f t="shared" si="163"/>
        <v>37</v>
      </c>
      <c r="P3507" s="5" t="str">
        <f t="shared" si="164"/>
        <v>ASALARIADO</v>
      </c>
      <c r="Q3507" s="5" t="e">
        <f ca="1">IF($H3507="SI", $O3507, _xludf.NA())</f>
        <v>#NAME?</v>
      </c>
      <c r="R3507" s="5">
        <f>IF($H3507="NO",$O3507, _xludf.NA())</f>
        <v>37</v>
      </c>
      <c r="S3507" s="5" t="e">
        <f ca="1">IF($H3507="SI",$N3507, _xludf.NA())</f>
        <v>#NAME?</v>
      </c>
      <c r="T3507" s="5">
        <f>IF($H3507="NO",$N3507, _xludf.NA())</f>
        <v>915119.76</v>
      </c>
    </row>
    <row r="3508" spans="1:20" x14ac:dyDescent="0.3">
      <c r="A3508">
        <v>3507</v>
      </c>
      <c r="B3508" t="s">
        <v>15</v>
      </c>
      <c r="C3508">
        <v>155242.92000000001</v>
      </c>
      <c r="D3508" t="s">
        <v>10</v>
      </c>
      <c r="E3508" t="s">
        <v>16</v>
      </c>
      <c r="F3508" t="s">
        <v>12</v>
      </c>
      <c r="G3508" t="s">
        <v>13</v>
      </c>
      <c r="H3508" t="s">
        <v>13</v>
      </c>
      <c r="I3508">
        <v>24</v>
      </c>
      <c r="J3508">
        <f>(moras__2[[#This Row],[EDAD]]-AVERAGE(I:I))/ _xlfn.STDEV.P(I:I)</f>
        <v>-1.2638725940680595</v>
      </c>
      <c r="K3508" t="str">
        <f>IF(ABS(moras__2[[#This Row],[Z-Score de edad]])&gt;1.96, "Atípico","Normal")</f>
        <v>Normal</v>
      </c>
      <c r="L3508">
        <f>(moras__2[[#This Row],[SALARIO]]-AVERAGE(C:C)) / _xlfn.STDEV.P(C:C)</f>
        <v>-0.61940831243742944</v>
      </c>
      <c r="M3508" t="str">
        <f>IF(ABS(moras__2[[#This Row],[Z-Score de salario]])&gt;1.96, "Atípico", "Normal")</f>
        <v>Normal</v>
      </c>
      <c r="N3508" s="5">
        <f t="shared" si="162"/>
        <v>155242.92000000001</v>
      </c>
      <c r="O3508" s="5">
        <f t="shared" si="163"/>
        <v>24</v>
      </c>
      <c r="P3508" s="5" t="str">
        <f t="shared" si="164"/>
        <v>ASALARIADO</v>
      </c>
      <c r="Q3508" s="5" t="e">
        <f ca="1">IF($H3508="SI", $O3508, _xludf.NA())</f>
        <v>#NAME?</v>
      </c>
      <c r="R3508" s="5">
        <f>IF($H3508="NO",$O3508, _xludf.NA())</f>
        <v>24</v>
      </c>
      <c r="S3508" s="5" t="e">
        <f ca="1">IF($H3508="SI",$N3508, _xludf.NA())</f>
        <v>#NAME?</v>
      </c>
      <c r="T3508" s="5">
        <f>IF($H3508="NO",$N3508, _xludf.NA())</f>
        <v>155242.92000000001</v>
      </c>
    </row>
    <row r="3509" spans="1:20" x14ac:dyDescent="0.3">
      <c r="A3509">
        <v>3508</v>
      </c>
      <c r="B3509" t="s">
        <v>15</v>
      </c>
      <c r="C3509">
        <v>358973</v>
      </c>
      <c r="D3509" t="s">
        <v>10</v>
      </c>
      <c r="E3509" t="s">
        <v>16</v>
      </c>
      <c r="F3509" t="s">
        <v>12</v>
      </c>
      <c r="G3509" t="s">
        <v>13</v>
      </c>
      <c r="H3509" t="s">
        <v>13</v>
      </c>
      <c r="I3509">
        <v>24</v>
      </c>
      <c r="J3509">
        <f>(moras__2[[#This Row],[EDAD]]-AVERAGE(I:I))/ _xlfn.STDEV.P(I:I)</f>
        <v>-1.2638725940680595</v>
      </c>
      <c r="K3509" t="str">
        <f>IF(ABS(moras__2[[#This Row],[Z-Score de edad]])&gt;1.96, "Atípico","Normal")</f>
        <v>Normal</v>
      </c>
      <c r="L3509">
        <f>(moras__2[[#This Row],[SALARIO]]-AVERAGE(C:C)) / _xlfn.STDEV.P(C:C)</f>
        <v>-0.36817543847870843</v>
      </c>
      <c r="M3509" t="str">
        <f>IF(ABS(moras__2[[#This Row],[Z-Score de salario]])&gt;1.96, "Atípico", "Normal")</f>
        <v>Normal</v>
      </c>
      <c r="N3509" s="5">
        <f t="shared" si="162"/>
        <v>358973</v>
      </c>
      <c r="O3509" s="5">
        <f t="shared" si="163"/>
        <v>24</v>
      </c>
      <c r="P3509" s="5" t="str">
        <f t="shared" si="164"/>
        <v>ASALARIADO</v>
      </c>
      <c r="Q3509" s="5" t="e">
        <f ca="1">IF($H3509="SI", $O3509, _xludf.NA())</f>
        <v>#NAME?</v>
      </c>
      <c r="R3509" s="5">
        <f>IF($H3509="NO",$O3509, _xludf.NA())</f>
        <v>24</v>
      </c>
      <c r="S3509" s="5" t="e">
        <f ca="1">IF($H3509="SI",$N3509, _xludf.NA())</f>
        <v>#NAME?</v>
      </c>
      <c r="T3509" s="5">
        <f>IF($H3509="NO",$N3509, _xludf.NA())</f>
        <v>358973</v>
      </c>
    </row>
    <row r="3510" spans="1:20" x14ac:dyDescent="0.3">
      <c r="A3510">
        <v>3509</v>
      </c>
      <c r="B3510" t="s">
        <v>9</v>
      </c>
      <c r="C3510">
        <v>15000</v>
      </c>
      <c r="D3510" t="s">
        <v>10</v>
      </c>
      <c r="E3510" t="s">
        <v>16</v>
      </c>
      <c r="F3510" t="s">
        <v>12</v>
      </c>
      <c r="G3510" t="s">
        <v>13</v>
      </c>
      <c r="H3510" t="s">
        <v>13</v>
      </c>
      <c r="I3510">
        <v>42</v>
      </c>
      <c r="J3510">
        <f>(moras__2[[#This Row],[EDAD]]-AVERAGE(I:I))/ _xlfn.STDEV.P(I:I)</f>
        <v>6.6104782630796582E-3</v>
      </c>
      <c r="K3510" t="str">
        <f>IF(ABS(moras__2[[#This Row],[Z-Score de edad]])&gt;1.96, "Atípico","Normal")</f>
        <v>Normal</v>
      </c>
      <c r="L3510">
        <f>(moras__2[[#This Row],[SALARIO]]-AVERAGE(C:C)) / _xlfn.STDEV.P(C:C)</f>
        <v>-0.79235102096610144</v>
      </c>
      <c r="M3510" t="str">
        <f>IF(ABS(moras__2[[#This Row],[Z-Score de salario]])&gt;1.96, "Atípico", "Normal")</f>
        <v>Normal</v>
      </c>
      <c r="N3510" s="5">
        <f t="shared" si="162"/>
        <v>15000</v>
      </c>
      <c r="O3510" s="5">
        <f t="shared" si="163"/>
        <v>42</v>
      </c>
      <c r="P3510" s="5" t="str">
        <f t="shared" si="164"/>
        <v>ASALARIADO</v>
      </c>
      <c r="Q3510" s="5" t="e">
        <f ca="1">IF($H3510="SI", $O3510, _xludf.NA())</f>
        <v>#NAME?</v>
      </c>
      <c r="R3510" s="5">
        <f>IF($H3510="NO",$O3510, _xludf.NA())</f>
        <v>42</v>
      </c>
      <c r="S3510" s="5" t="e">
        <f ca="1">IF($H3510="SI",$N3510, _xludf.NA())</f>
        <v>#NAME?</v>
      </c>
      <c r="T3510" s="5">
        <f>IF($H3510="NO",$N3510, _xludf.NA())</f>
        <v>15000</v>
      </c>
    </row>
    <row r="3511" spans="1:20" x14ac:dyDescent="0.3">
      <c r="A3511">
        <v>3510</v>
      </c>
      <c r="B3511" t="s">
        <v>9</v>
      </c>
      <c r="C3511">
        <v>403612.34</v>
      </c>
      <c r="D3511" t="s">
        <v>10</v>
      </c>
      <c r="E3511" t="s">
        <v>16</v>
      </c>
      <c r="F3511" t="s">
        <v>12</v>
      </c>
      <c r="G3511" t="s">
        <v>13</v>
      </c>
      <c r="H3511" t="s">
        <v>13</v>
      </c>
      <c r="I3511">
        <v>37</v>
      </c>
      <c r="J3511">
        <f>(moras__2[[#This Row],[EDAD]]-AVERAGE(I:I))/ _xlfn.STDEV.P(I:I)</f>
        <v>-0.34630148627334789</v>
      </c>
      <c r="K3511" t="str">
        <f>IF(ABS(moras__2[[#This Row],[Z-Score de edad]])&gt;1.96, "Atípico","Normal")</f>
        <v>Normal</v>
      </c>
      <c r="L3511">
        <f>(moras__2[[#This Row],[SALARIO]]-AVERAGE(C:C)) / _xlfn.STDEV.P(C:C)</f>
        <v>-0.31312775146155075</v>
      </c>
      <c r="M3511" t="str">
        <f>IF(ABS(moras__2[[#This Row],[Z-Score de salario]])&gt;1.96, "Atípico", "Normal")</f>
        <v>Normal</v>
      </c>
      <c r="N3511" s="5">
        <f t="shared" si="162"/>
        <v>403612.34</v>
      </c>
      <c r="O3511" s="5">
        <f t="shared" si="163"/>
        <v>37</v>
      </c>
      <c r="P3511" s="5" t="str">
        <f t="shared" si="164"/>
        <v>ASALARIADO</v>
      </c>
      <c r="Q3511" s="5" t="e">
        <f ca="1">IF($H3511="SI", $O3511, _xludf.NA())</f>
        <v>#NAME?</v>
      </c>
      <c r="R3511" s="5">
        <f>IF($H3511="NO",$O3511, _xludf.NA())</f>
        <v>37</v>
      </c>
      <c r="S3511" s="5" t="e">
        <f ca="1">IF($H3511="SI",$N3511, _xludf.NA())</f>
        <v>#NAME?</v>
      </c>
      <c r="T3511" s="5">
        <f>IF($H3511="NO",$N3511, _xludf.NA())</f>
        <v>403612.34</v>
      </c>
    </row>
    <row r="3512" spans="1:20" x14ac:dyDescent="0.3">
      <c r="A3512">
        <v>3511</v>
      </c>
      <c r="B3512" t="s">
        <v>15</v>
      </c>
      <c r="C3512">
        <v>702145.6</v>
      </c>
      <c r="D3512" t="s">
        <v>10</v>
      </c>
      <c r="E3512" t="s">
        <v>11</v>
      </c>
      <c r="F3512" t="s">
        <v>12</v>
      </c>
      <c r="G3512" t="s">
        <v>13</v>
      </c>
      <c r="H3512" t="s">
        <v>13</v>
      </c>
      <c r="I3512">
        <v>35</v>
      </c>
      <c r="J3512">
        <f>(moras__2[[#This Row],[EDAD]]-AVERAGE(I:I))/ _xlfn.STDEV.P(I:I)</f>
        <v>-0.48746627208791893</v>
      </c>
      <c r="K3512" t="str">
        <f>IF(ABS(moras__2[[#This Row],[Z-Score de edad]])&gt;1.96, "Atípico","Normal")</f>
        <v>Normal</v>
      </c>
      <c r="L3512">
        <f>(moras__2[[#This Row],[SALARIO]]-AVERAGE(C:C)) / _xlfn.STDEV.P(C:C)</f>
        <v>5.5013118468241161E-2</v>
      </c>
      <c r="M3512" t="str">
        <f>IF(ABS(moras__2[[#This Row],[Z-Score de salario]])&gt;1.96, "Atípico", "Normal")</f>
        <v>Normal</v>
      </c>
      <c r="N3512" s="5">
        <f t="shared" si="162"/>
        <v>702145.6</v>
      </c>
      <c r="O3512" s="5">
        <f t="shared" si="163"/>
        <v>35</v>
      </c>
      <c r="P3512" s="5" t="str">
        <f t="shared" si="164"/>
        <v>ASALARIADO</v>
      </c>
      <c r="Q3512" s="5" t="e">
        <f ca="1">IF($H3512="SI", $O3512, _xludf.NA())</f>
        <v>#NAME?</v>
      </c>
      <c r="R3512" s="5">
        <f>IF($H3512="NO",$O3512, _xludf.NA())</f>
        <v>35</v>
      </c>
      <c r="S3512" s="5" t="e">
        <f ca="1">IF($H3512="SI",$N3512, _xludf.NA())</f>
        <v>#NAME?</v>
      </c>
      <c r="T3512" s="5">
        <f>IF($H3512="NO",$N3512, _xludf.NA())</f>
        <v>702145.6</v>
      </c>
    </row>
    <row r="3513" spans="1:20" x14ac:dyDescent="0.3">
      <c r="A3513">
        <v>3512</v>
      </c>
      <c r="B3513" t="s">
        <v>9</v>
      </c>
      <c r="C3513">
        <v>540982.97</v>
      </c>
      <c r="D3513" t="s">
        <v>10</v>
      </c>
      <c r="E3513" t="s">
        <v>11</v>
      </c>
      <c r="F3513" t="s">
        <v>12</v>
      </c>
      <c r="G3513" t="s">
        <v>13</v>
      </c>
      <c r="H3513" t="s">
        <v>13</v>
      </c>
      <c r="I3513">
        <v>29</v>
      </c>
      <c r="J3513">
        <f>(moras__2[[#This Row],[EDAD]]-AVERAGE(I:I))/ _xlfn.STDEV.P(I:I)</f>
        <v>-0.91096062953163204</v>
      </c>
      <c r="K3513" t="str">
        <f>IF(ABS(moras__2[[#This Row],[Z-Score de edad]])&gt;1.96, "Atípico","Normal")</f>
        <v>Normal</v>
      </c>
      <c r="L3513">
        <f>(moras__2[[#This Row],[SALARIO]]-AVERAGE(C:C)) / _xlfn.STDEV.P(C:C)</f>
        <v>-0.14372705141558748</v>
      </c>
      <c r="M3513" t="str">
        <f>IF(ABS(moras__2[[#This Row],[Z-Score de salario]])&gt;1.96, "Atípico", "Normal")</f>
        <v>Normal</v>
      </c>
      <c r="N3513" s="5">
        <f t="shared" si="162"/>
        <v>540982.97</v>
      </c>
      <c r="O3513" s="5">
        <f t="shared" si="163"/>
        <v>29</v>
      </c>
      <c r="P3513" s="5" t="str">
        <f t="shared" si="164"/>
        <v>ASALARIADO</v>
      </c>
      <c r="Q3513" s="5" t="e">
        <f ca="1">IF($H3513="SI", $O3513, _xludf.NA())</f>
        <v>#NAME?</v>
      </c>
      <c r="R3513" s="5">
        <f>IF($H3513="NO",$O3513, _xludf.NA())</f>
        <v>29</v>
      </c>
      <c r="S3513" s="5" t="e">
        <f ca="1">IF($H3513="SI",$N3513, _xludf.NA())</f>
        <v>#NAME?</v>
      </c>
      <c r="T3513" s="5">
        <f>IF($H3513="NO",$N3513, _xludf.NA())</f>
        <v>540982.97</v>
      </c>
    </row>
    <row r="3514" spans="1:20" x14ac:dyDescent="0.3">
      <c r="A3514">
        <v>3513</v>
      </c>
      <c r="B3514" t="s">
        <v>9</v>
      </c>
      <c r="C3514">
        <v>399945.97</v>
      </c>
      <c r="D3514" t="s">
        <v>14</v>
      </c>
      <c r="E3514" t="s">
        <v>11</v>
      </c>
      <c r="F3514" t="s">
        <v>12</v>
      </c>
      <c r="G3514" t="s">
        <v>13</v>
      </c>
      <c r="H3514" t="s">
        <v>13</v>
      </c>
      <c r="I3514">
        <v>92</v>
      </c>
      <c r="J3514">
        <f>(moras__2[[#This Row],[EDAD]]-AVERAGE(I:I))/ _xlfn.STDEV.P(I:I)</f>
        <v>3.5357301236273555</v>
      </c>
      <c r="K3514" t="str">
        <f>IF(ABS(moras__2[[#This Row],[Z-Score de edad]])&gt;1.96, "Atípico","Normal")</f>
        <v>Atípico</v>
      </c>
      <c r="L3514">
        <f>(moras__2[[#This Row],[SALARIO]]-AVERAGE(C:C)) / _xlfn.STDEV.P(C:C)</f>
        <v>-0.31764899187973566</v>
      </c>
      <c r="M3514" t="str">
        <f>IF(ABS(moras__2[[#This Row],[Z-Score de salario]])&gt;1.96, "Atípico", "Normal")</f>
        <v>Normal</v>
      </c>
      <c r="N3514" s="5">
        <f t="shared" si="162"/>
        <v>399945.97</v>
      </c>
      <c r="O3514" s="5">
        <f t="shared" si="163"/>
        <v>92</v>
      </c>
      <c r="P3514" s="5" t="str">
        <f t="shared" si="164"/>
        <v>PENSIONADOS EN SU PROPIO SISTEMA</v>
      </c>
      <c r="Q3514" s="5" t="e">
        <f ca="1">IF($H3514="SI", $O3514, _xludf.NA())</f>
        <v>#NAME?</v>
      </c>
      <c r="R3514" s="5">
        <f>IF($H3514="NO",$O3514, _xludf.NA())</f>
        <v>92</v>
      </c>
      <c r="S3514" s="5" t="e">
        <f ca="1">IF($H3514="SI",$N3514, _xludf.NA())</f>
        <v>#NAME?</v>
      </c>
      <c r="T3514" s="5">
        <f>IF($H3514="NO",$N3514, _xludf.NA())</f>
        <v>399945.97</v>
      </c>
    </row>
    <row r="3515" spans="1:20" x14ac:dyDescent="0.3">
      <c r="A3515">
        <v>3514</v>
      </c>
      <c r="B3515" t="s">
        <v>9</v>
      </c>
      <c r="C3515">
        <v>470000</v>
      </c>
      <c r="D3515" t="s">
        <v>10</v>
      </c>
      <c r="E3515" t="s">
        <v>16</v>
      </c>
      <c r="F3515" t="s">
        <v>12</v>
      </c>
      <c r="G3515" t="s">
        <v>13</v>
      </c>
      <c r="H3515" t="s">
        <v>13</v>
      </c>
      <c r="I3515">
        <v>39</v>
      </c>
      <c r="J3515">
        <f>(moras__2[[#This Row],[EDAD]]-AVERAGE(I:I))/ _xlfn.STDEV.P(I:I)</f>
        <v>-0.20513670045877688</v>
      </c>
      <c r="K3515" t="str">
        <f>IF(ABS(moras__2[[#This Row],[Z-Score de edad]])&gt;1.96, "Atípico","Normal")</f>
        <v>Normal</v>
      </c>
      <c r="L3515">
        <f>(moras__2[[#This Row],[SALARIO]]-AVERAGE(C:C)) / _xlfn.STDEV.P(C:C)</f>
        <v>-0.23126078995447027</v>
      </c>
      <c r="M3515" t="str">
        <f>IF(ABS(moras__2[[#This Row],[Z-Score de salario]])&gt;1.96, "Atípico", "Normal")</f>
        <v>Normal</v>
      </c>
      <c r="N3515" s="5">
        <f t="shared" si="162"/>
        <v>470000</v>
      </c>
      <c r="O3515" s="5">
        <f t="shared" si="163"/>
        <v>39</v>
      </c>
      <c r="P3515" s="5" t="str">
        <f t="shared" si="164"/>
        <v>ASALARIADO</v>
      </c>
      <c r="Q3515" s="5" t="e">
        <f ca="1">IF($H3515="SI", $O3515, _xludf.NA())</f>
        <v>#NAME?</v>
      </c>
      <c r="R3515" s="5">
        <f>IF($H3515="NO",$O3515, _xludf.NA())</f>
        <v>39</v>
      </c>
      <c r="S3515" s="5" t="e">
        <f ca="1">IF($H3515="SI",$N3515, _xludf.NA())</f>
        <v>#NAME?</v>
      </c>
      <c r="T3515" s="5">
        <f>IF($H3515="NO",$N3515, _xludf.NA())</f>
        <v>470000</v>
      </c>
    </row>
    <row r="3516" spans="1:20" x14ac:dyDescent="0.3">
      <c r="A3516">
        <v>3515</v>
      </c>
      <c r="B3516" t="s">
        <v>9</v>
      </c>
      <c r="C3516">
        <v>514062</v>
      </c>
      <c r="D3516" t="s">
        <v>18</v>
      </c>
      <c r="E3516" t="s">
        <v>16</v>
      </c>
      <c r="F3516" t="s">
        <v>12</v>
      </c>
      <c r="G3516" t="s">
        <v>13</v>
      </c>
      <c r="H3516" t="s">
        <v>12</v>
      </c>
      <c r="I3516">
        <v>62</v>
      </c>
      <c r="J3516">
        <f>(moras__2[[#This Row],[EDAD]]-AVERAGE(I:I))/ _xlfn.STDEV.P(I:I)</f>
        <v>1.41825833640879</v>
      </c>
      <c r="K3516" t="str">
        <f>IF(ABS(moras__2[[#This Row],[Z-Score de edad]])&gt;1.96, "Atípico","Normal")</f>
        <v>Normal</v>
      </c>
      <c r="L3516">
        <f>(moras__2[[#This Row],[SALARIO]]-AVERAGE(C:C)) / _xlfn.STDEV.P(C:C)</f>
        <v>-0.17692505861637248</v>
      </c>
      <c r="M3516" t="str">
        <f>IF(ABS(moras__2[[#This Row],[Z-Score de salario]])&gt;1.96, "Atípico", "Normal")</f>
        <v>Normal</v>
      </c>
      <c r="N3516" s="5">
        <f t="shared" si="162"/>
        <v>514062</v>
      </c>
      <c r="O3516" s="5">
        <f t="shared" si="163"/>
        <v>62</v>
      </c>
      <c r="P3516" s="5" t="str">
        <f t="shared" si="164"/>
        <v>TRABAJADOR INDEPENDIENTE</v>
      </c>
      <c r="Q3516" s="5">
        <f>IF($H3516="SI", $O3516, _xludf.NA())</f>
        <v>62</v>
      </c>
      <c r="R3516" s="5" t="e">
        <f ca="1">IF($H3516="NO",$O3516, _xludf.NA())</f>
        <v>#NAME?</v>
      </c>
      <c r="S3516" s="5">
        <f>IF($H3516="SI",$N3516, _xludf.NA())</f>
        <v>514062</v>
      </c>
      <c r="T3516" s="5" t="e">
        <f ca="1">IF($H3516="NO",$N3516, _xludf.NA())</f>
        <v>#NAME?</v>
      </c>
    </row>
    <row r="3517" spans="1:20" x14ac:dyDescent="0.3">
      <c r="A3517">
        <v>3516</v>
      </c>
      <c r="B3517" t="s">
        <v>15</v>
      </c>
      <c r="C3517">
        <v>278030</v>
      </c>
      <c r="D3517" t="s">
        <v>19</v>
      </c>
      <c r="E3517" t="s">
        <v>16</v>
      </c>
      <c r="F3517" t="s">
        <v>12</v>
      </c>
      <c r="G3517" t="s">
        <v>13</v>
      </c>
      <c r="H3517" t="s">
        <v>13</v>
      </c>
      <c r="I3517">
        <v>69</v>
      </c>
      <c r="J3517">
        <f>(moras__2[[#This Row],[EDAD]]-AVERAGE(I:I))/ _xlfn.STDEV.P(I:I)</f>
        <v>1.9123350867597886</v>
      </c>
      <c r="K3517" t="str">
        <f>IF(ABS(moras__2[[#This Row],[Z-Score de edad]])&gt;1.96, "Atípico","Normal")</f>
        <v>Normal</v>
      </c>
      <c r="L3517">
        <f>(moras__2[[#This Row],[SALARIO]]-AVERAGE(C:C)) / _xlfn.STDEV.P(C:C)</f>
        <v>-0.46799154082766331</v>
      </c>
      <c r="M3517" t="str">
        <f>IF(ABS(moras__2[[#This Row],[Z-Score de salario]])&gt;1.96, "Atípico", "Normal")</f>
        <v>Normal</v>
      </c>
      <c r="N3517" s="5">
        <f t="shared" si="162"/>
        <v>278030</v>
      </c>
      <c r="O3517" s="5">
        <f t="shared" si="163"/>
        <v>69</v>
      </c>
      <c r="P3517" s="5" t="str">
        <f t="shared" si="164"/>
        <v>CONVENIOS ESPECIALES DE TRABAJADORES INDEPENDIENTES</v>
      </c>
      <c r="Q3517" s="5" t="e">
        <f ca="1">IF($H3517="SI", $O3517, _xludf.NA())</f>
        <v>#NAME?</v>
      </c>
      <c r="R3517" s="5">
        <f>IF($H3517="NO",$O3517, _xludf.NA())</f>
        <v>69</v>
      </c>
      <c r="S3517" s="5" t="e">
        <f ca="1">IF($H3517="SI",$N3517, _xludf.NA())</f>
        <v>#NAME?</v>
      </c>
      <c r="T3517" s="5">
        <f>IF($H3517="NO",$N3517, _xludf.NA())</f>
        <v>278030</v>
      </c>
    </row>
    <row r="3518" spans="1:20" x14ac:dyDescent="0.3">
      <c r="A3518">
        <v>3517</v>
      </c>
      <c r="B3518" t="s">
        <v>15</v>
      </c>
      <c r="C3518">
        <v>331181</v>
      </c>
      <c r="D3518" t="s">
        <v>18</v>
      </c>
      <c r="E3518" t="s">
        <v>16</v>
      </c>
      <c r="F3518" t="s">
        <v>12</v>
      </c>
      <c r="G3518" t="s">
        <v>13</v>
      </c>
      <c r="H3518" t="s">
        <v>13</v>
      </c>
      <c r="I3518">
        <v>59</v>
      </c>
      <c r="J3518">
        <f>(moras__2[[#This Row],[EDAD]]-AVERAGE(I:I))/ _xlfn.STDEV.P(I:I)</f>
        <v>1.2065111576869334</v>
      </c>
      <c r="K3518" t="str">
        <f>IF(ABS(moras__2[[#This Row],[Z-Score de edad]])&gt;1.96, "Atípico","Normal")</f>
        <v>Normal</v>
      </c>
      <c r="L3518">
        <f>(moras__2[[#This Row],[SALARIO]]-AVERAGE(C:C)) / _xlfn.STDEV.P(C:C)</f>
        <v>-0.40244756968810458</v>
      </c>
      <c r="M3518" t="str">
        <f>IF(ABS(moras__2[[#This Row],[Z-Score de salario]])&gt;1.96, "Atípico", "Normal")</f>
        <v>Normal</v>
      </c>
      <c r="N3518" s="5">
        <f t="shared" si="162"/>
        <v>331181</v>
      </c>
      <c r="O3518" s="5">
        <f t="shared" si="163"/>
        <v>59</v>
      </c>
      <c r="P3518" s="5" t="str">
        <f t="shared" si="164"/>
        <v>TRABAJADOR INDEPENDIENTE</v>
      </c>
      <c r="Q3518" s="5" t="e">
        <f ca="1">IF($H3518="SI", $O3518, _xludf.NA())</f>
        <v>#NAME?</v>
      </c>
      <c r="R3518" s="5">
        <f>IF($H3518="NO",$O3518, _xludf.NA())</f>
        <v>59</v>
      </c>
      <c r="S3518" s="5" t="e">
        <f ca="1">IF($H3518="SI",$N3518, _xludf.NA())</f>
        <v>#NAME?</v>
      </c>
      <c r="T3518" s="5">
        <f>IF($H3518="NO",$N3518, _xludf.NA())</f>
        <v>331181</v>
      </c>
    </row>
    <row r="3519" spans="1:20" x14ac:dyDescent="0.3">
      <c r="A3519">
        <v>3518</v>
      </c>
      <c r="B3519" t="s">
        <v>9</v>
      </c>
      <c r="C3519">
        <v>1516000</v>
      </c>
      <c r="D3519" t="s">
        <v>10</v>
      </c>
      <c r="E3519" t="s">
        <v>16</v>
      </c>
      <c r="F3519" t="s">
        <v>12</v>
      </c>
      <c r="G3519" t="s">
        <v>13</v>
      </c>
      <c r="H3519" t="s">
        <v>13</v>
      </c>
      <c r="I3519">
        <v>32</v>
      </c>
      <c r="J3519">
        <f>(moras__2[[#This Row],[EDAD]]-AVERAGE(I:I))/ _xlfn.STDEV.P(I:I)</f>
        <v>-0.69921345080977548</v>
      </c>
      <c r="K3519" t="str">
        <f>IF(ABS(moras__2[[#This Row],[Z-Score de edad]])&gt;1.96, "Atípico","Normal")</f>
        <v>Normal</v>
      </c>
      <c r="L3519">
        <f>(moras__2[[#This Row],[SALARIO]]-AVERAGE(C:C)) / _xlfn.STDEV.P(C:C)</f>
        <v>1.05863015870084</v>
      </c>
      <c r="M3519" t="str">
        <f>IF(ABS(moras__2[[#This Row],[Z-Score de salario]])&gt;1.96, "Atípico", "Normal")</f>
        <v>Normal</v>
      </c>
      <c r="N3519" s="5">
        <f t="shared" si="162"/>
        <v>1516000</v>
      </c>
      <c r="O3519" s="5">
        <f t="shared" si="163"/>
        <v>32</v>
      </c>
      <c r="P3519" s="5" t="str">
        <f t="shared" si="164"/>
        <v>ASALARIADO</v>
      </c>
      <c r="Q3519" s="5" t="e">
        <f ca="1">IF($H3519="SI", $O3519, _xludf.NA())</f>
        <v>#NAME?</v>
      </c>
      <c r="R3519" s="5">
        <f>IF($H3519="NO",$O3519, _xludf.NA())</f>
        <v>32</v>
      </c>
      <c r="S3519" s="5" t="e">
        <f ca="1">IF($H3519="SI",$N3519, _xludf.NA())</f>
        <v>#NAME?</v>
      </c>
      <c r="T3519" s="5">
        <f>IF($H3519="NO",$N3519, _xludf.NA())</f>
        <v>1516000</v>
      </c>
    </row>
    <row r="3520" spans="1:20" x14ac:dyDescent="0.3">
      <c r="A3520">
        <v>3519</v>
      </c>
      <c r="B3520" t="s">
        <v>15</v>
      </c>
      <c r="C3520">
        <v>298821</v>
      </c>
      <c r="D3520" t="s">
        <v>17</v>
      </c>
      <c r="E3520" t="s">
        <v>16</v>
      </c>
      <c r="F3520" t="s">
        <v>12</v>
      </c>
      <c r="G3520" t="s">
        <v>13</v>
      </c>
      <c r="H3520" t="s">
        <v>13</v>
      </c>
      <c r="I3520">
        <v>47</v>
      </c>
      <c r="J3520">
        <f>(moras__2[[#This Row],[EDAD]]-AVERAGE(I:I))/ _xlfn.STDEV.P(I:I)</f>
        <v>0.35952244279950724</v>
      </c>
      <c r="K3520" t="str">
        <f>IF(ABS(moras__2[[#This Row],[Z-Score de edad]])&gt;1.96, "Atípico","Normal")</f>
        <v>Normal</v>
      </c>
      <c r="L3520">
        <f>(moras__2[[#This Row],[SALARIO]]-AVERAGE(C:C)) / _xlfn.STDEV.P(C:C)</f>
        <v>-0.44235280018378897</v>
      </c>
      <c r="M3520" t="str">
        <f>IF(ABS(moras__2[[#This Row],[Z-Score de salario]])&gt;1.96, "Atípico", "Normal")</f>
        <v>Normal</v>
      </c>
      <c r="N3520" s="5">
        <f t="shared" si="162"/>
        <v>298821</v>
      </c>
      <c r="O3520" s="5">
        <f t="shared" si="163"/>
        <v>47</v>
      </c>
      <c r="P3520" s="5" t="str">
        <f t="shared" si="164"/>
        <v>ASEGURADO VOLUNTARIO</v>
      </c>
      <c r="Q3520" s="5" t="e">
        <f ca="1">IF($H3520="SI", $O3520, _xludf.NA())</f>
        <v>#NAME?</v>
      </c>
      <c r="R3520" s="5">
        <f>IF($H3520="NO",$O3520, _xludf.NA())</f>
        <v>47</v>
      </c>
      <c r="S3520" s="5" t="e">
        <f ca="1">IF($H3520="SI",$N3520, _xludf.NA())</f>
        <v>#NAME?</v>
      </c>
      <c r="T3520" s="5">
        <f>IF($H3520="NO",$N3520, _xludf.NA())</f>
        <v>298821</v>
      </c>
    </row>
    <row r="3521" spans="1:20" x14ac:dyDescent="0.3">
      <c r="A3521">
        <v>3520</v>
      </c>
      <c r="B3521" t="s">
        <v>9</v>
      </c>
      <c r="C3521">
        <v>550000</v>
      </c>
      <c r="D3521" t="s">
        <v>10</v>
      </c>
      <c r="E3521" t="s">
        <v>16</v>
      </c>
      <c r="F3521" t="s">
        <v>12</v>
      </c>
      <c r="G3521" t="s">
        <v>12</v>
      </c>
      <c r="H3521" t="s">
        <v>13</v>
      </c>
      <c r="I3521">
        <v>31</v>
      </c>
      <c r="J3521">
        <f>(moras__2[[#This Row],[EDAD]]-AVERAGE(I:I))/ _xlfn.STDEV.P(I:I)</f>
        <v>-0.769795843717061</v>
      </c>
      <c r="K3521" t="str">
        <f>IF(ABS(moras__2[[#This Row],[Z-Score de edad]])&gt;1.96, "Atípico","Normal")</f>
        <v>Normal</v>
      </c>
      <c r="L3521">
        <f>(moras__2[[#This Row],[SALARIO]]-AVERAGE(C:C)) / _xlfn.STDEV.P(C:C)</f>
        <v>-0.13260756252385381</v>
      </c>
      <c r="M3521" t="str">
        <f>IF(ABS(moras__2[[#This Row],[Z-Score de salario]])&gt;1.96, "Atípico", "Normal")</f>
        <v>Normal</v>
      </c>
      <c r="N3521" s="5">
        <f t="shared" si="162"/>
        <v>550000</v>
      </c>
      <c r="O3521" s="5">
        <f t="shared" si="163"/>
        <v>31</v>
      </c>
      <c r="P3521" s="5" t="str">
        <f t="shared" si="164"/>
        <v>ASALARIADO</v>
      </c>
      <c r="Q3521" s="5" t="e">
        <f ca="1">IF($H3521="SI", $O3521, _xludf.NA())</f>
        <v>#NAME?</v>
      </c>
      <c r="R3521" s="5">
        <f>IF($H3521="NO",$O3521, _xludf.NA())</f>
        <v>31</v>
      </c>
      <c r="S3521" s="5" t="e">
        <f ca="1">IF($H3521="SI",$N3521, _xludf.NA())</f>
        <v>#NAME?</v>
      </c>
      <c r="T3521" s="5">
        <f>IF($H3521="NO",$N3521, _xludf.NA())</f>
        <v>550000</v>
      </c>
    </row>
    <row r="3522" spans="1:20" x14ac:dyDescent="0.3">
      <c r="A3522">
        <v>3521</v>
      </c>
      <c r="B3522" t="s">
        <v>15</v>
      </c>
      <c r="C3522">
        <v>1941122</v>
      </c>
      <c r="D3522" t="s">
        <v>10</v>
      </c>
      <c r="E3522" t="s">
        <v>16</v>
      </c>
      <c r="F3522" t="s">
        <v>12</v>
      </c>
      <c r="G3522" t="s">
        <v>13</v>
      </c>
      <c r="H3522" t="s">
        <v>13</v>
      </c>
      <c r="I3522">
        <v>35</v>
      </c>
      <c r="J3522">
        <f>(moras__2[[#This Row],[EDAD]]-AVERAGE(I:I))/ _xlfn.STDEV.P(I:I)</f>
        <v>-0.48746627208791893</v>
      </c>
      <c r="K3522" t="str">
        <f>IF(ABS(moras__2[[#This Row],[Z-Score de edad]])&gt;1.96, "Atípico","Normal")</f>
        <v>Normal</v>
      </c>
      <c r="L3522">
        <f>(moras__2[[#This Row],[SALARIO]]-AVERAGE(C:C)) / _xlfn.STDEV.P(C:C)</f>
        <v>1.5828758755978216</v>
      </c>
      <c r="M3522" t="str">
        <f>IF(ABS(moras__2[[#This Row],[Z-Score de salario]])&gt;1.96, "Atípico", "Normal")</f>
        <v>Normal</v>
      </c>
      <c r="N3522" s="5">
        <f t="shared" si="162"/>
        <v>1941122</v>
      </c>
      <c r="O3522" s="5">
        <f t="shared" si="163"/>
        <v>35</v>
      </c>
      <c r="P3522" s="5" t="str">
        <f t="shared" si="164"/>
        <v>ASALARIADO</v>
      </c>
      <c r="Q3522" s="5" t="e">
        <f ca="1">IF($H3522="SI", $O3522, _xludf.NA())</f>
        <v>#NAME?</v>
      </c>
      <c r="R3522" s="5">
        <f>IF($H3522="NO",$O3522, _xludf.NA())</f>
        <v>35</v>
      </c>
      <c r="S3522" s="5" t="e">
        <f ca="1">IF($H3522="SI",$N3522, _xludf.NA())</f>
        <v>#NAME?</v>
      </c>
      <c r="T3522" s="5">
        <f>IF($H3522="NO",$N3522, _xludf.NA())</f>
        <v>1941122</v>
      </c>
    </row>
    <row r="3523" spans="1:20" x14ac:dyDescent="0.3">
      <c r="A3523">
        <v>3522</v>
      </c>
      <c r="B3523" t="s">
        <v>9</v>
      </c>
      <c r="C3523">
        <v>520421</v>
      </c>
      <c r="D3523" t="s">
        <v>18</v>
      </c>
      <c r="E3523" t="s">
        <v>16</v>
      </c>
      <c r="F3523" t="s">
        <v>12</v>
      </c>
      <c r="G3523" t="s">
        <v>13</v>
      </c>
      <c r="H3523" t="s">
        <v>12</v>
      </c>
      <c r="I3523">
        <v>58</v>
      </c>
      <c r="J3523">
        <f>(moras__2[[#This Row],[EDAD]]-AVERAGE(I:I))/ _xlfn.STDEV.P(I:I)</f>
        <v>1.1359287647796479</v>
      </c>
      <c r="K3523" t="str">
        <f>IF(ABS(moras__2[[#This Row],[Z-Score de edad]])&gt;1.96, "Atípico","Normal")</f>
        <v>Normal</v>
      </c>
      <c r="L3523">
        <f>(moras__2[[#This Row],[SALARIO]]-AVERAGE(C:C)) / _xlfn.STDEV.P(C:C)</f>
        <v>-0.16908336020098136</v>
      </c>
      <c r="M3523" t="str">
        <f>IF(ABS(moras__2[[#This Row],[Z-Score de salario]])&gt;1.96, "Atípico", "Normal")</f>
        <v>Normal</v>
      </c>
      <c r="N3523" s="5">
        <f t="shared" ref="N3523:N3586" si="165">IF(ISBLANK(C3523),  MEDIAN($C$2:$C$5001), C3523)</f>
        <v>520421</v>
      </c>
      <c r="O3523" s="5">
        <f t="shared" ref="O3523:O3586" si="166">IF(ISBLANK(I3523), MEDIAN($I$2:$I$5001), I3523)</f>
        <v>58</v>
      </c>
      <c r="P3523" s="5" t="str">
        <f t="shared" ref="P3523:P3586" si="167">IF(ISBLANK(D3523), "ASALARIADO", D3523)</f>
        <v>TRABAJADOR INDEPENDIENTE</v>
      </c>
      <c r="Q3523" s="5">
        <f>IF($H3523="SI", $O3523, _xludf.NA())</f>
        <v>58</v>
      </c>
      <c r="R3523" s="5" t="e">
        <f ca="1">IF($H3523="NO",$O3523, _xludf.NA())</f>
        <v>#NAME?</v>
      </c>
      <c r="S3523" s="5">
        <f>IF($H3523="SI",$N3523, _xludf.NA())</f>
        <v>520421</v>
      </c>
      <c r="T3523" s="5" t="e">
        <f ca="1">IF($H3523="NO",$N3523, _xludf.NA())</f>
        <v>#NAME?</v>
      </c>
    </row>
    <row r="3524" spans="1:20" x14ac:dyDescent="0.3">
      <c r="A3524">
        <v>3523</v>
      </c>
      <c r="B3524" t="s">
        <v>15</v>
      </c>
      <c r="C3524">
        <v>266312.05</v>
      </c>
      <c r="D3524" t="s">
        <v>10</v>
      </c>
      <c r="E3524" t="s">
        <v>16</v>
      </c>
      <c r="F3524" t="s">
        <v>12</v>
      </c>
      <c r="G3524" t="s">
        <v>13</v>
      </c>
      <c r="H3524" t="s">
        <v>13</v>
      </c>
      <c r="I3524">
        <v>21</v>
      </c>
      <c r="J3524">
        <f>(moras__2[[#This Row],[EDAD]]-AVERAGE(I:I))/ _xlfn.STDEV.P(I:I)</f>
        <v>-1.4756197727899161</v>
      </c>
      <c r="K3524" t="str">
        <f>IF(ABS(moras__2[[#This Row],[Z-Score de edad]])&gt;1.96, "Atípico","Normal")</f>
        <v>Normal</v>
      </c>
      <c r="L3524">
        <f>(moras__2[[#This Row],[SALARIO]]-AVERAGE(C:C)) / _xlfn.STDEV.P(C:C)</f>
        <v>-0.48244171065729569</v>
      </c>
      <c r="M3524" t="str">
        <f>IF(ABS(moras__2[[#This Row],[Z-Score de salario]])&gt;1.96, "Atípico", "Normal")</f>
        <v>Normal</v>
      </c>
      <c r="N3524" s="5">
        <f t="shared" si="165"/>
        <v>266312.05</v>
      </c>
      <c r="O3524" s="5">
        <f t="shared" si="166"/>
        <v>21</v>
      </c>
      <c r="P3524" s="5" t="str">
        <f t="shared" si="167"/>
        <v>ASALARIADO</v>
      </c>
      <c r="Q3524" s="5" t="e">
        <f ca="1">IF($H3524="SI", $O3524, _xludf.NA())</f>
        <v>#NAME?</v>
      </c>
      <c r="R3524" s="5">
        <f>IF($H3524="NO",$O3524, _xludf.NA())</f>
        <v>21</v>
      </c>
      <c r="S3524" s="5" t="e">
        <f ca="1">IF($H3524="SI",$N3524, _xludf.NA())</f>
        <v>#NAME?</v>
      </c>
      <c r="T3524" s="5">
        <f>IF($H3524="NO",$N3524, _xludf.NA())</f>
        <v>266312.05</v>
      </c>
    </row>
    <row r="3525" spans="1:20" x14ac:dyDescent="0.3">
      <c r="A3525">
        <v>3524</v>
      </c>
      <c r="B3525" t="s">
        <v>9</v>
      </c>
      <c r="C3525">
        <v>2743997</v>
      </c>
      <c r="D3525" t="s">
        <v>10</v>
      </c>
      <c r="E3525" t="s">
        <v>16</v>
      </c>
      <c r="F3525" t="s">
        <v>12</v>
      </c>
      <c r="G3525" t="s">
        <v>13</v>
      </c>
      <c r="H3525" t="s">
        <v>13</v>
      </c>
      <c r="I3525">
        <v>45</v>
      </c>
      <c r="J3525">
        <f>(moras__2[[#This Row],[EDAD]]-AVERAGE(I:I))/ _xlfn.STDEV.P(I:I)</f>
        <v>0.2183576569849362</v>
      </c>
      <c r="K3525" t="str">
        <f>IF(ABS(moras__2[[#This Row],[Z-Score de edad]])&gt;1.96, "Atípico","Normal")</f>
        <v>Normal</v>
      </c>
      <c r="L3525">
        <f>(moras__2[[#This Row],[SALARIO]]-AVERAGE(C:C)) / _xlfn.STDEV.P(C:C)</f>
        <v>2.5729535002647741</v>
      </c>
      <c r="M3525" t="str">
        <f>IF(ABS(moras__2[[#This Row],[Z-Score de salario]])&gt;1.96, "Atípico", "Normal")</f>
        <v>Atípico</v>
      </c>
      <c r="N3525" s="5">
        <f t="shared" si="165"/>
        <v>2743997</v>
      </c>
      <c r="O3525" s="5">
        <f t="shared" si="166"/>
        <v>45</v>
      </c>
      <c r="P3525" s="5" t="str">
        <f t="shared" si="167"/>
        <v>ASALARIADO</v>
      </c>
      <c r="Q3525" s="5" t="e">
        <f ca="1">IF($H3525="SI", $O3525, _xludf.NA())</f>
        <v>#NAME?</v>
      </c>
      <c r="R3525" s="5">
        <f>IF($H3525="NO",$O3525, _xludf.NA())</f>
        <v>45</v>
      </c>
      <c r="S3525" s="5" t="e">
        <f ca="1">IF($H3525="SI",$N3525, _xludf.NA())</f>
        <v>#NAME?</v>
      </c>
      <c r="T3525" s="5">
        <f>IF($H3525="NO",$N3525, _xludf.NA())</f>
        <v>2743997</v>
      </c>
    </row>
    <row r="3526" spans="1:20" x14ac:dyDescent="0.3">
      <c r="A3526">
        <v>3525</v>
      </c>
      <c r="B3526" t="s">
        <v>15</v>
      </c>
      <c r="C3526">
        <v>1125734.83</v>
      </c>
      <c r="D3526" t="s">
        <v>10</v>
      </c>
      <c r="E3526" t="s">
        <v>11</v>
      </c>
      <c r="F3526" t="s">
        <v>12</v>
      </c>
      <c r="G3526" t="s">
        <v>13</v>
      </c>
      <c r="H3526" t="s">
        <v>13</v>
      </c>
      <c r="I3526">
        <v>47</v>
      </c>
      <c r="J3526">
        <f>(moras__2[[#This Row],[EDAD]]-AVERAGE(I:I))/ _xlfn.STDEV.P(I:I)</f>
        <v>0.35952244279950724</v>
      </c>
      <c r="K3526" t="str">
        <f>IF(ABS(moras__2[[#This Row],[Z-Score de edad]])&gt;1.96, "Atípico","Normal")</f>
        <v>Normal</v>
      </c>
      <c r="L3526">
        <f>(moras__2[[#This Row],[SALARIO]]-AVERAGE(C:C)) / _xlfn.STDEV.P(C:C)</f>
        <v>0.57736867652261259</v>
      </c>
      <c r="M3526" t="str">
        <f>IF(ABS(moras__2[[#This Row],[Z-Score de salario]])&gt;1.96, "Atípico", "Normal")</f>
        <v>Normal</v>
      </c>
      <c r="N3526" s="5">
        <f t="shared" si="165"/>
        <v>1125734.83</v>
      </c>
      <c r="O3526" s="5">
        <f t="shared" si="166"/>
        <v>47</v>
      </c>
      <c r="P3526" s="5" t="str">
        <f t="shared" si="167"/>
        <v>ASALARIADO</v>
      </c>
      <c r="Q3526" s="5" t="e">
        <f ca="1">IF($H3526="SI", $O3526, _xludf.NA())</f>
        <v>#NAME?</v>
      </c>
      <c r="R3526" s="5">
        <f>IF($H3526="NO",$O3526, _xludf.NA())</f>
        <v>47</v>
      </c>
      <c r="S3526" s="5" t="e">
        <f ca="1">IF($H3526="SI",$N3526, _xludf.NA())</f>
        <v>#NAME?</v>
      </c>
      <c r="T3526" s="5">
        <f>IF($H3526="NO",$N3526, _xludf.NA())</f>
        <v>1125734.83</v>
      </c>
    </row>
    <row r="3527" spans="1:20" x14ac:dyDescent="0.3">
      <c r="A3527">
        <v>3526</v>
      </c>
      <c r="B3527" t="s">
        <v>9</v>
      </c>
      <c r="C3527">
        <v>298270</v>
      </c>
      <c r="D3527" t="s">
        <v>10</v>
      </c>
      <c r="E3527" t="s">
        <v>16</v>
      </c>
      <c r="F3527" t="s">
        <v>12</v>
      </c>
      <c r="G3527" t="s">
        <v>13</v>
      </c>
      <c r="H3527" t="s">
        <v>13</v>
      </c>
      <c r="I3527">
        <v>25</v>
      </c>
      <c r="J3527">
        <f>(moras__2[[#This Row],[EDAD]]-AVERAGE(I:I))/ _xlfn.STDEV.P(I:I)</f>
        <v>-1.193290201160774</v>
      </c>
      <c r="K3527" t="str">
        <f>IF(ABS(moras__2[[#This Row],[Z-Score de edad]])&gt;1.96, "Atípico","Normal")</f>
        <v>Normal</v>
      </c>
      <c r="L3527">
        <f>(moras__2[[#This Row],[SALARIO]]-AVERAGE(C:C)) / _xlfn.STDEV.P(C:C)</f>
        <v>-0.44303227428771735</v>
      </c>
      <c r="M3527" t="str">
        <f>IF(ABS(moras__2[[#This Row],[Z-Score de salario]])&gt;1.96, "Atípico", "Normal")</f>
        <v>Normal</v>
      </c>
      <c r="N3527" s="5">
        <f t="shared" si="165"/>
        <v>298270</v>
      </c>
      <c r="O3527" s="5">
        <f t="shared" si="166"/>
        <v>25</v>
      </c>
      <c r="P3527" s="5" t="str">
        <f t="shared" si="167"/>
        <v>ASALARIADO</v>
      </c>
      <c r="Q3527" s="5" t="e">
        <f ca="1">IF($H3527="SI", $O3527, _xludf.NA())</f>
        <v>#NAME?</v>
      </c>
      <c r="R3527" s="5">
        <f>IF($H3527="NO",$O3527, _xludf.NA())</f>
        <v>25</v>
      </c>
      <c r="S3527" s="5" t="e">
        <f ca="1">IF($H3527="SI",$N3527, _xludf.NA())</f>
        <v>#NAME?</v>
      </c>
      <c r="T3527" s="5">
        <f>IF($H3527="NO",$N3527, _xludf.NA())</f>
        <v>298270</v>
      </c>
    </row>
    <row r="3528" spans="1:20" x14ac:dyDescent="0.3">
      <c r="A3528">
        <v>3527</v>
      </c>
      <c r="B3528" t="s">
        <v>9</v>
      </c>
      <c r="C3528">
        <v>266400</v>
      </c>
      <c r="D3528" t="s">
        <v>10</v>
      </c>
      <c r="E3528" t="s">
        <v>16</v>
      </c>
      <c r="F3528" t="s">
        <v>12</v>
      </c>
      <c r="G3528" t="s">
        <v>13</v>
      </c>
      <c r="H3528" t="s">
        <v>12</v>
      </c>
      <c r="I3528">
        <v>36</v>
      </c>
      <c r="J3528">
        <f>(moras__2[[#This Row],[EDAD]]-AVERAGE(I:I))/ _xlfn.STDEV.P(I:I)</f>
        <v>-0.41688387918063341</v>
      </c>
      <c r="K3528" t="str">
        <f>IF(ABS(moras__2[[#This Row],[Z-Score de edad]])&gt;1.96, "Atípico","Normal")</f>
        <v>Normal</v>
      </c>
      <c r="L3528">
        <f>(moras__2[[#This Row],[SALARIO]]-AVERAGE(C:C)) / _xlfn.STDEV.P(C:C)</f>
        <v>-0.48233325376538916</v>
      </c>
      <c r="M3528" t="str">
        <f>IF(ABS(moras__2[[#This Row],[Z-Score de salario]])&gt;1.96, "Atípico", "Normal")</f>
        <v>Normal</v>
      </c>
      <c r="N3528" s="5">
        <f t="shared" si="165"/>
        <v>266400</v>
      </c>
      <c r="O3528" s="5">
        <f t="shared" si="166"/>
        <v>36</v>
      </c>
      <c r="P3528" s="5" t="str">
        <f t="shared" si="167"/>
        <v>ASALARIADO</v>
      </c>
      <c r="Q3528" s="5">
        <f>IF($H3528="SI", $O3528, _xludf.NA())</f>
        <v>36</v>
      </c>
      <c r="R3528" s="5" t="e">
        <f ca="1">IF($H3528="NO",$O3528, _xludf.NA())</f>
        <v>#NAME?</v>
      </c>
      <c r="S3528" s="5">
        <f>IF($H3528="SI",$N3528, _xludf.NA())</f>
        <v>266400</v>
      </c>
      <c r="T3528" s="5" t="e">
        <f ca="1">IF($H3528="NO",$N3528, _xludf.NA())</f>
        <v>#NAME?</v>
      </c>
    </row>
    <row r="3529" spans="1:20" x14ac:dyDescent="0.3">
      <c r="A3529">
        <v>3528</v>
      </c>
      <c r="B3529" t="s">
        <v>9</v>
      </c>
      <c r="C3529">
        <v>297046</v>
      </c>
      <c r="D3529" t="s">
        <v>18</v>
      </c>
      <c r="E3529" t="s">
        <v>16</v>
      </c>
      <c r="F3529" t="s">
        <v>12</v>
      </c>
      <c r="G3529" t="s">
        <v>13</v>
      </c>
      <c r="H3529" t="s">
        <v>13</v>
      </c>
      <c r="I3529">
        <v>57</v>
      </c>
      <c r="J3529">
        <f>(moras__2[[#This Row],[EDAD]]-AVERAGE(I:I))/ _xlfn.STDEV.P(I:I)</f>
        <v>1.0653463718723624</v>
      </c>
      <c r="K3529" t="str">
        <f>IF(ABS(moras__2[[#This Row],[Z-Score de edad]])&gt;1.96, "Atípico","Normal")</f>
        <v>Normal</v>
      </c>
      <c r="L3529">
        <f>(moras__2[[#This Row],[SALARIO]]-AVERAGE(C:C)) / _xlfn.STDEV.P(C:C)</f>
        <v>-0.44454166866740574</v>
      </c>
      <c r="M3529" t="str">
        <f>IF(ABS(moras__2[[#This Row],[Z-Score de salario]])&gt;1.96, "Atípico", "Normal")</f>
        <v>Normal</v>
      </c>
      <c r="N3529" s="5">
        <f t="shared" si="165"/>
        <v>297046</v>
      </c>
      <c r="O3529" s="5">
        <f t="shared" si="166"/>
        <v>57</v>
      </c>
      <c r="P3529" s="5" t="str">
        <f t="shared" si="167"/>
        <v>TRABAJADOR INDEPENDIENTE</v>
      </c>
      <c r="Q3529" s="5" t="e">
        <f ca="1">IF($H3529="SI", $O3529, _xludf.NA())</f>
        <v>#NAME?</v>
      </c>
      <c r="R3529" s="5">
        <f>IF($H3529="NO",$O3529, _xludf.NA())</f>
        <v>57</v>
      </c>
      <c r="S3529" s="5" t="e">
        <f ca="1">IF($H3529="SI",$N3529, _xludf.NA())</f>
        <v>#NAME?</v>
      </c>
      <c r="T3529" s="5">
        <f>IF($H3529="NO",$N3529, _xludf.NA())</f>
        <v>297046</v>
      </c>
    </row>
    <row r="3530" spans="1:20" x14ac:dyDescent="0.3">
      <c r="A3530">
        <v>3529</v>
      </c>
      <c r="B3530" t="s">
        <v>9</v>
      </c>
      <c r="C3530">
        <v>103000</v>
      </c>
      <c r="D3530" t="s">
        <v>10</v>
      </c>
      <c r="E3530" t="s">
        <v>16</v>
      </c>
      <c r="F3530" t="s">
        <v>12</v>
      </c>
      <c r="G3530" t="s">
        <v>12</v>
      </c>
      <c r="H3530" t="s">
        <v>12</v>
      </c>
      <c r="I3530">
        <v>37</v>
      </c>
      <c r="J3530">
        <f>(moras__2[[#This Row],[EDAD]]-AVERAGE(I:I))/ _xlfn.STDEV.P(I:I)</f>
        <v>-0.34630148627334789</v>
      </c>
      <c r="K3530" t="str">
        <f>IF(ABS(moras__2[[#This Row],[Z-Score de edad]])&gt;1.96, "Atípico","Normal")</f>
        <v>Normal</v>
      </c>
      <c r="L3530">
        <f>(moras__2[[#This Row],[SALARIO]]-AVERAGE(C:C)) / _xlfn.STDEV.P(C:C)</f>
        <v>-0.68383247079242326</v>
      </c>
      <c r="M3530" t="str">
        <f>IF(ABS(moras__2[[#This Row],[Z-Score de salario]])&gt;1.96, "Atípico", "Normal")</f>
        <v>Normal</v>
      </c>
      <c r="N3530" s="5">
        <f t="shared" si="165"/>
        <v>103000</v>
      </c>
      <c r="O3530" s="5">
        <f t="shared" si="166"/>
        <v>37</v>
      </c>
      <c r="P3530" s="5" t="str">
        <f t="shared" si="167"/>
        <v>ASALARIADO</v>
      </c>
      <c r="Q3530" s="5">
        <f>IF($H3530="SI", $O3530, _xludf.NA())</f>
        <v>37</v>
      </c>
      <c r="R3530" s="5" t="e">
        <f ca="1">IF($H3530="NO",$O3530, _xludf.NA())</f>
        <v>#NAME?</v>
      </c>
      <c r="S3530" s="5">
        <f>IF($H3530="SI",$N3530, _xludf.NA())</f>
        <v>103000</v>
      </c>
      <c r="T3530" s="5" t="e">
        <f ca="1">IF($H3530="NO",$N3530, _xludf.NA())</f>
        <v>#NAME?</v>
      </c>
    </row>
    <row r="3531" spans="1:20" x14ac:dyDescent="0.3">
      <c r="A3531">
        <v>3530</v>
      </c>
      <c r="B3531" t="s">
        <v>9</v>
      </c>
      <c r="C3531">
        <v>746762</v>
      </c>
      <c r="D3531" t="s">
        <v>10</v>
      </c>
      <c r="E3531" t="s">
        <v>11</v>
      </c>
      <c r="F3531" t="s">
        <v>12</v>
      </c>
      <c r="G3531" t="s">
        <v>13</v>
      </c>
      <c r="H3531" t="s">
        <v>13</v>
      </c>
      <c r="I3531">
        <v>33</v>
      </c>
      <c r="J3531">
        <f>(moras__2[[#This Row],[EDAD]]-AVERAGE(I:I))/ _xlfn.STDEV.P(I:I)</f>
        <v>-0.62863105790248996</v>
      </c>
      <c r="K3531" t="str">
        <f>IF(ABS(moras__2[[#This Row],[Z-Score de edad]])&gt;1.96, "Atípico","Normal")</f>
        <v>Normal</v>
      </c>
      <c r="L3531">
        <f>(moras__2[[#This Row],[SALARIO]]-AVERAGE(C:C)) / _xlfn.STDEV.P(C:C)</f>
        <v>0.11003251667243315</v>
      </c>
      <c r="M3531" t="str">
        <f>IF(ABS(moras__2[[#This Row],[Z-Score de salario]])&gt;1.96, "Atípico", "Normal")</f>
        <v>Normal</v>
      </c>
      <c r="N3531" s="5">
        <f t="shared" si="165"/>
        <v>746762</v>
      </c>
      <c r="O3531" s="5">
        <f t="shared" si="166"/>
        <v>33</v>
      </c>
      <c r="P3531" s="5" t="str">
        <f t="shared" si="167"/>
        <v>ASALARIADO</v>
      </c>
      <c r="Q3531" s="5" t="e">
        <f ca="1">IF($H3531="SI", $O3531, _xludf.NA())</f>
        <v>#NAME?</v>
      </c>
      <c r="R3531" s="5">
        <f>IF($H3531="NO",$O3531, _xludf.NA())</f>
        <v>33</v>
      </c>
      <c r="S3531" s="5" t="e">
        <f ca="1">IF($H3531="SI",$N3531, _xludf.NA())</f>
        <v>#NAME?</v>
      </c>
      <c r="T3531" s="5">
        <f>IF($H3531="NO",$N3531, _xludf.NA())</f>
        <v>746762</v>
      </c>
    </row>
    <row r="3532" spans="1:20" x14ac:dyDescent="0.3">
      <c r="A3532">
        <v>3531</v>
      </c>
      <c r="B3532" t="s">
        <v>9</v>
      </c>
      <c r="C3532">
        <v>312000</v>
      </c>
      <c r="D3532" t="s">
        <v>10</v>
      </c>
      <c r="E3532" t="s">
        <v>16</v>
      </c>
      <c r="F3532" t="s">
        <v>12</v>
      </c>
      <c r="G3532" t="s">
        <v>13</v>
      </c>
      <c r="H3532" t="s">
        <v>12</v>
      </c>
      <c r="I3532">
        <v>39</v>
      </c>
      <c r="J3532">
        <f>(moras__2[[#This Row],[EDAD]]-AVERAGE(I:I))/ _xlfn.STDEV.P(I:I)</f>
        <v>-0.20513670045877688</v>
      </c>
      <c r="K3532" t="str">
        <f>IF(ABS(moras__2[[#This Row],[Z-Score de edad]])&gt;1.96, "Atípico","Normal")</f>
        <v>Normal</v>
      </c>
      <c r="L3532">
        <f>(moras__2[[#This Row],[SALARIO]]-AVERAGE(C:C)) / _xlfn.STDEV.P(C:C)</f>
        <v>-0.42610091412993778</v>
      </c>
      <c r="M3532" t="str">
        <f>IF(ABS(moras__2[[#This Row],[Z-Score de salario]])&gt;1.96, "Atípico", "Normal")</f>
        <v>Normal</v>
      </c>
      <c r="N3532" s="5">
        <f t="shared" si="165"/>
        <v>312000</v>
      </c>
      <c r="O3532" s="5">
        <f t="shared" si="166"/>
        <v>39</v>
      </c>
      <c r="P3532" s="5" t="str">
        <f t="shared" si="167"/>
        <v>ASALARIADO</v>
      </c>
      <c r="Q3532" s="5">
        <f>IF($H3532="SI", $O3532, _xludf.NA())</f>
        <v>39</v>
      </c>
      <c r="R3532" s="5" t="e">
        <f ca="1">IF($H3532="NO",$O3532, _xludf.NA())</f>
        <v>#NAME?</v>
      </c>
      <c r="S3532" s="5">
        <f>IF($H3532="SI",$N3532, _xludf.NA())</f>
        <v>312000</v>
      </c>
      <c r="T3532" s="5" t="e">
        <f ca="1">IF($H3532="NO",$N3532, _xludf.NA())</f>
        <v>#NAME?</v>
      </c>
    </row>
    <row r="3533" spans="1:20" x14ac:dyDescent="0.3">
      <c r="A3533">
        <v>3532</v>
      </c>
      <c r="B3533" t="s">
        <v>15</v>
      </c>
      <c r="C3533">
        <v>302470</v>
      </c>
      <c r="D3533" t="s">
        <v>17</v>
      </c>
      <c r="E3533" t="s">
        <v>16</v>
      </c>
      <c r="F3533" t="s">
        <v>12</v>
      </c>
      <c r="G3533" t="s">
        <v>12</v>
      </c>
      <c r="H3533" t="s">
        <v>13</v>
      </c>
      <c r="I3533">
        <v>28</v>
      </c>
      <c r="J3533">
        <f>(moras__2[[#This Row],[EDAD]]-AVERAGE(I:I))/ _xlfn.STDEV.P(I:I)</f>
        <v>-0.98154302243891756</v>
      </c>
      <c r="K3533" t="str">
        <f>IF(ABS(moras__2[[#This Row],[Z-Score de edad]])&gt;1.96, "Atípico","Normal")</f>
        <v>Normal</v>
      </c>
      <c r="L3533">
        <f>(moras__2[[#This Row],[SALARIO]]-AVERAGE(C:C)) / _xlfn.STDEV.P(C:C)</f>
        <v>-0.43785297984760996</v>
      </c>
      <c r="M3533" t="str">
        <f>IF(ABS(moras__2[[#This Row],[Z-Score de salario]])&gt;1.96, "Atípico", "Normal")</f>
        <v>Normal</v>
      </c>
      <c r="N3533" s="5">
        <f t="shared" si="165"/>
        <v>302470</v>
      </c>
      <c r="O3533" s="5">
        <f t="shared" si="166"/>
        <v>28</v>
      </c>
      <c r="P3533" s="5" t="str">
        <f t="shared" si="167"/>
        <v>ASEGURADO VOLUNTARIO</v>
      </c>
      <c r="Q3533" s="5" t="e">
        <f ca="1">IF($H3533="SI", $O3533, _xludf.NA())</f>
        <v>#NAME?</v>
      </c>
      <c r="R3533" s="5">
        <f>IF($H3533="NO",$O3533, _xludf.NA())</f>
        <v>28</v>
      </c>
      <c r="S3533" s="5" t="e">
        <f ca="1">IF($H3533="SI",$N3533, _xludf.NA())</f>
        <v>#NAME?</v>
      </c>
      <c r="T3533" s="5">
        <f>IF($H3533="NO",$N3533, _xludf.NA())</f>
        <v>302470</v>
      </c>
    </row>
    <row r="3534" spans="1:20" x14ac:dyDescent="0.3">
      <c r="A3534">
        <v>3533</v>
      </c>
      <c r="B3534" t="s">
        <v>9</v>
      </c>
      <c r="C3534">
        <v>242811.62</v>
      </c>
      <c r="D3534" t="s">
        <v>14</v>
      </c>
      <c r="E3534" t="s">
        <v>11</v>
      </c>
      <c r="F3534" t="s">
        <v>12</v>
      </c>
      <c r="G3534" t="s">
        <v>13</v>
      </c>
      <c r="H3534" t="s">
        <v>13</v>
      </c>
      <c r="I3534">
        <v>67</v>
      </c>
      <c r="J3534">
        <f>(moras__2[[#This Row],[EDAD]]-AVERAGE(I:I))/ _xlfn.STDEV.P(I:I)</f>
        <v>1.7711703009452175</v>
      </c>
      <c r="K3534" t="str">
        <f>IF(ABS(moras__2[[#This Row],[Z-Score de edad]])&gt;1.96, "Atípico","Normal")</f>
        <v>Normal</v>
      </c>
      <c r="L3534">
        <f>(moras__2[[#This Row],[SALARIO]]-AVERAGE(C:C)) / _xlfn.STDEV.P(C:C)</f>
        <v>-0.51142162647613676</v>
      </c>
      <c r="M3534" t="str">
        <f>IF(ABS(moras__2[[#This Row],[Z-Score de salario]])&gt;1.96, "Atípico", "Normal")</f>
        <v>Normal</v>
      </c>
      <c r="N3534" s="5">
        <f t="shared" si="165"/>
        <v>242811.62</v>
      </c>
      <c r="O3534" s="5">
        <f t="shared" si="166"/>
        <v>67</v>
      </c>
      <c r="P3534" s="5" t="str">
        <f t="shared" si="167"/>
        <v>PENSIONADOS EN SU PROPIO SISTEMA</v>
      </c>
      <c r="Q3534" s="5" t="e">
        <f ca="1">IF($H3534="SI", $O3534, _xludf.NA())</f>
        <v>#NAME?</v>
      </c>
      <c r="R3534" s="5">
        <f>IF($H3534="NO",$O3534, _xludf.NA())</f>
        <v>67</v>
      </c>
      <c r="S3534" s="5" t="e">
        <f ca="1">IF($H3534="SI",$N3534, _xludf.NA())</f>
        <v>#NAME?</v>
      </c>
      <c r="T3534" s="5">
        <f>IF($H3534="NO",$N3534, _xludf.NA())</f>
        <v>242811.62</v>
      </c>
    </row>
    <row r="3535" spans="1:20" x14ac:dyDescent="0.3">
      <c r="A3535">
        <v>3534</v>
      </c>
      <c r="B3535" t="s">
        <v>15</v>
      </c>
      <c r="C3535">
        <v>510544</v>
      </c>
      <c r="D3535" t="s">
        <v>10</v>
      </c>
      <c r="E3535" t="s">
        <v>16</v>
      </c>
      <c r="F3535" t="s">
        <v>12</v>
      </c>
      <c r="G3535" t="s">
        <v>13</v>
      </c>
      <c r="H3535" t="s">
        <v>13</v>
      </c>
      <c r="I3535">
        <v>39</v>
      </c>
      <c r="J3535">
        <f>(moras__2[[#This Row],[EDAD]]-AVERAGE(I:I))/ _xlfn.STDEV.P(I:I)</f>
        <v>-0.20513670045877688</v>
      </c>
      <c r="K3535" t="str">
        <f>IF(ABS(moras__2[[#This Row],[Z-Score de edad]])&gt;1.96, "Atípico","Normal")</f>
        <v>Normal</v>
      </c>
      <c r="L3535">
        <f>(moras__2[[#This Row],[SALARIO]]-AVERAGE(C:C)) / _xlfn.STDEV.P(C:C)</f>
        <v>-0.18126333429263386</v>
      </c>
      <c r="M3535" t="str">
        <f>IF(ABS(moras__2[[#This Row],[Z-Score de salario]])&gt;1.96, "Atípico", "Normal")</f>
        <v>Normal</v>
      </c>
      <c r="N3535" s="5">
        <f t="shared" si="165"/>
        <v>510544</v>
      </c>
      <c r="O3535" s="5">
        <f t="shared" si="166"/>
        <v>39</v>
      </c>
      <c r="P3535" s="5" t="str">
        <f t="shared" si="167"/>
        <v>ASALARIADO</v>
      </c>
      <c r="Q3535" s="5" t="e">
        <f ca="1">IF($H3535="SI", $O3535, _xludf.NA())</f>
        <v>#NAME?</v>
      </c>
      <c r="R3535" s="5">
        <f>IF($H3535="NO",$O3535, _xludf.NA())</f>
        <v>39</v>
      </c>
      <c r="S3535" s="5" t="e">
        <f ca="1">IF($H3535="SI",$N3535, _xludf.NA())</f>
        <v>#NAME?</v>
      </c>
      <c r="T3535" s="5">
        <f>IF($H3535="NO",$N3535, _xludf.NA())</f>
        <v>510544</v>
      </c>
    </row>
    <row r="3536" spans="1:20" x14ac:dyDescent="0.3">
      <c r="A3536">
        <v>3535</v>
      </c>
      <c r="B3536" t="s">
        <v>9</v>
      </c>
      <c r="C3536">
        <v>639148</v>
      </c>
      <c r="D3536" t="s">
        <v>18</v>
      </c>
      <c r="E3536" t="s">
        <v>16</v>
      </c>
      <c r="F3536" t="s">
        <v>12</v>
      </c>
      <c r="G3536" t="s">
        <v>13</v>
      </c>
      <c r="H3536" t="s">
        <v>13</v>
      </c>
      <c r="I3536">
        <v>73</v>
      </c>
      <c r="J3536">
        <f>(moras__2[[#This Row],[EDAD]]-AVERAGE(I:I))/ _xlfn.STDEV.P(I:I)</f>
        <v>2.1946646583889304</v>
      </c>
      <c r="K3536" t="str">
        <f>IF(ABS(moras__2[[#This Row],[Z-Score de edad]])&gt;1.96, "Atípico","Normal")</f>
        <v>Atípico</v>
      </c>
      <c r="L3536">
        <f>(moras__2[[#This Row],[SALARIO]]-AVERAGE(C:C)) / _xlfn.STDEV.P(C:C)</f>
        <v>-2.2673338536546354E-2</v>
      </c>
      <c r="M3536" t="str">
        <f>IF(ABS(moras__2[[#This Row],[Z-Score de salario]])&gt;1.96, "Atípico", "Normal")</f>
        <v>Normal</v>
      </c>
      <c r="N3536" s="5">
        <f t="shared" si="165"/>
        <v>639148</v>
      </c>
      <c r="O3536" s="5">
        <f t="shared" si="166"/>
        <v>73</v>
      </c>
      <c r="P3536" s="5" t="str">
        <f t="shared" si="167"/>
        <v>TRABAJADOR INDEPENDIENTE</v>
      </c>
      <c r="Q3536" s="5" t="e">
        <f ca="1">IF($H3536="SI", $O3536, _xludf.NA())</f>
        <v>#NAME?</v>
      </c>
      <c r="R3536" s="5">
        <f>IF($H3536="NO",$O3536, _xludf.NA())</f>
        <v>73</v>
      </c>
      <c r="S3536" s="5" t="e">
        <f ca="1">IF($H3536="SI",$N3536, _xludf.NA())</f>
        <v>#NAME?</v>
      </c>
      <c r="T3536" s="5">
        <f>IF($H3536="NO",$N3536, _xludf.NA())</f>
        <v>639148</v>
      </c>
    </row>
    <row r="3537" spans="1:20" x14ac:dyDescent="0.3">
      <c r="A3537">
        <v>3536</v>
      </c>
      <c r="B3537" t="s">
        <v>9</v>
      </c>
      <c r="C3537">
        <v>417679</v>
      </c>
      <c r="D3537" t="s">
        <v>18</v>
      </c>
      <c r="E3537" t="s">
        <v>16</v>
      </c>
      <c r="F3537" t="s">
        <v>12</v>
      </c>
      <c r="G3537" t="s">
        <v>13</v>
      </c>
      <c r="H3537" t="s">
        <v>12</v>
      </c>
      <c r="I3537">
        <v>47</v>
      </c>
      <c r="J3537">
        <f>(moras__2[[#This Row],[EDAD]]-AVERAGE(I:I))/ _xlfn.STDEV.P(I:I)</f>
        <v>0.35952244279950724</v>
      </c>
      <c r="K3537" t="str">
        <f>IF(ABS(moras__2[[#This Row],[Z-Score de edad]])&gt;1.96, "Atípico","Normal")</f>
        <v>Normal</v>
      </c>
      <c r="L3537">
        <f>(moras__2[[#This Row],[SALARIO]]-AVERAGE(C:C)) / _xlfn.STDEV.P(C:C)</f>
        <v>-0.29578123385943633</v>
      </c>
      <c r="M3537" t="str">
        <f>IF(ABS(moras__2[[#This Row],[Z-Score de salario]])&gt;1.96, "Atípico", "Normal")</f>
        <v>Normal</v>
      </c>
      <c r="N3537" s="5">
        <f t="shared" si="165"/>
        <v>417679</v>
      </c>
      <c r="O3537" s="5">
        <f t="shared" si="166"/>
        <v>47</v>
      </c>
      <c r="P3537" s="5" t="str">
        <f t="shared" si="167"/>
        <v>TRABAJADOR INDEPENDIENTE</v>
      </c>
      <c r="Q3537" s="5">
        <f>IF($H3537="SI", $O3537, _xludf.NA())</f>
        <v>47</v>
      </c>
      <c r="R3537" s="5" t="e">
        <f ca="1">IF($H3537="NO",$O3537, _xludf.NA())</f>
        <v>#NAME?</v>
      </c>
      <c r="S3537" s="5">
        <f>IF($H3537="SI",$N3537, _xludf.NA())</f>
        <v>417679</v>
      </c>
      <c r="T3537" s="5" t="e">
        <f ca="1">IF($H3537="NO",$N3537, _xludf.NA())</f>
        <v>#NAME?</v>
      </c>
    </row>
    <row r="3538" spans="1:20" x14ac:dyDescent="0.3">
      <c r="A3538">
        <v>3537</v>
      </c>
      <c r="B3538" t="s">
        <v>15</v>
      </c>
      <c r="C3538">
        <v>283144</v>
      </c>
      <c r="D3538" t="s">
        <v>10</v>
      </c>
      <c r="E3538" t="s">
        <v>16</v>
      </c>
      <c r="F3538" t="s">
        <v>12</v>
      </c>
      <c r="G3538" t="s">
        <v>13</v>
      </c>
      <c r="H3538" t="s">
        <v>13</v>
      </c>
      <c r="I3538">
        <v>38</v>
      </c>
      <c r="J3538">
        <f>(moras__2[[#This Row],[EDAD]]-AVERAGE(I:I))/ _xlfn.STDEV.P(I:I)</f>
        <v>-0.27571909336606237</v>
      </c>
      <c r="K3538" t="str">
        <f>IF(ABS(moras__2[[#This Row],[Z-Score de edad]])&gt;1.96, "Atípico","Normal")</f>
        <v>Normal</v>
      </c>
      <c r="L3538">
        <f>(moras__2[[#This Row],[SALARIO]]-AVERAGE(C:C)) / _xlfn.STDEV.P(C:C)</f>
        <v>-0.46168513326416116</v>
      </c>
      <c r="M3538" t="str">
        <f>IF(ABS(moras__2[[#This Row],[Z-Score de salario]])&gt;1.96, "Atípico", "Normal")</f>
        <v>Normal</v>
      </c>
      <c r="N3538" s="5">
        <f t="shared" si="165"/>
        <v>283144</v>
      </c>
      <c r="O3538" s="5">
        <f t="shared" si="166"/>
        <v>38</v>
      </c>
      <c r="P3538" s="5" t="str">
        <f t="shared" si="167"/>
        <v>ASALARIADO</v>
      </c>
      <c r="Q3538" s="5" t="e">
        <f ca="1">IF($H3538="SI", $O3538, _xludf.NA())</f>
        <v>#NAME?</v>
      </c>
      <c r="R3538" s="5">
        <f>IF($H3538="NO",$O3538, _xludf.NA())</f>
        <v>38</v>
      </c>
      <c r="S3538" s="5" t="e">
        <f ca="1">IF($H3538="SI",$N3538, _xludf.NA())</f>
        <v>#NAME?</v>
      </c>
      <c r="T3538" s="5">
        <f>IF($H3538="NO",$N3538, _xludf.NA())</f>
        <v>283144</v>
      </c>
    </row>
    <row r="3539" spans="1:20" x14ac:dyDescent="0.3">
      <c r="A3539">
        <v>3538</v>
      </c>
      <c r="B3539" t="s">
        <v>9</v>
      </c>
      <c r="C3539">
        <v>468729</v>
      </c>
      <c r="D3539" t="s">
        <v>10</v>
      </c>
      <c r="E3539" t="s">
        <v>11</v>
      </c>
      <c r="F3539" t="s">
        <v>12</v>
      </c>
      <c r="G3539" t="s">
        <v>13</v>
      </c>
      <c r="H3539" t="s">
        <v>13</v>
      </c>
      <c r="I3539">
        <v>39</v>
      </c>
      <c r="J3539">
        <f>(moras__2[[#This Row],[EDAD]]-AVERAGE(I:I))/ _xlfn.STDEV.P(I:I)</f>
        <v>-0.20513670045877688</v>
      </c>
      <c r="K3539" t="str">
        <f>IF(ABS(moras__2[[#This Row],[Z-Score de edad]])&gt;1.96, "Atípico","Normal")</f>
        <v>Normal</v>
      </c>
      <c r="L3539">
        <f>(moras__2[[#This Row],[SALARIO]]-AVERAGE(C:C)) / _xlfn.STDEV.P(C:C)</f>
        <v>-0.23282814310527419</v>
      </c>
      <c r="M3539" t="str">
        <f>IF(ABS(moras__2[[#This Row],[Z-Score de salario]])&gt;1.96, "Atípico", "Normal")</f>
        <v>Normal</v>
      </c>
      <c r="N3539" s="5">
        <f t="shared" si="165"/>
        <v>468729</v>
      </c>
      <c r="O3539" s="5">
        <f t="shared" si="166"/>
        <v>39</v>
      </c>
      <c r="P3539" s="5" t="str">
        <f t="shared" si="167"/>
        <v>ASALARIADO</v>
      </c>
      <c r="Q3539" s="5" t="e">
        <f ca="1">IF($H3539="SI", $O3539, _xludf.NA())</f>
        <v>#NAME?</v>
      </c>
      <c r="R3539" s="5">
        <f>IF($H3539="NO",$O3539, _xludf.NA())</f>
        <v>39</v>
      </c>
      <c r="S3539" s="5" t="e">
        <f ca="1">IF($H3539="SI",$N3539, _xludf.NA())</f>
        <v>#NAME?</v>
      </c>
      <c r="T3539" s="5">
        <f>IF($H3539="NO",$N3539, _xludf.NA())</f>
        <v>468729</v>
      </c>
    </row>
    <row r="3540" spans="1:20" x14ac:dyDescent="0.3">
      <c r="A3540">
        <v>3539</v>
      </c>
      <c r="B3540" t="s">
        <v>9</v>
      </c>
      <c r="C3540">
        <v>413858.99</v>
      </c>
      <c r="D3540" t="s">
        <v>10</v>
      </c>
      <c r="E3540" t="s">
        <v>16</v>
      </c>
      <c r="F3540" t="s">
        <v>12</v>
      </c>
      <c r="G3540" t="s">
        <v>13</v>
      </c>
      <c r="H3540" t="s">
        <v>12</v>
      </c>
      <c r="I3540">
        <v>60</v>
      </c>
      <c r="J3540">
        <f>(moras__2[[#This Row],[EDAD]]-AVERAGE(I:I))/ _xlfn.STDEV.P(I:I)</f>
        <v>1.2770935505942189</v>
      </c>
      <c r="K3540" t="str">
        <f>IF(ABS(moras__2[[#This Row],[Z-Score de edad]])&gt;1.96, "Atípico","Normal")</f>
        <v>Normal</v>
      </c>
      <c r="L3540">
        <f>(moras__2[[#This Row],[SALARIO]]-AVERAGE(C:C)) / _xlfn.STDEV.P(C:C)</f>
        <v>-0.30049193780090172</v>
      </c>
      <c r="M3540" t="str">
        <f>IF(ABS(moras__2[[#This Row],[Z-Score de salario]])&gt;1.96, "Atípico", "Normal")</f>
        <v>Normal</v>
      </c>
      <c r="N3540" s="5">
        <f t="shared" si="165"/>
        <v>413858.99</v>
      </c>
      <c r="O3540" s="5">
        <f t="shared" si="166"/>
        <v>60</v>
      </c>
      <c r="P3540" s="5" t="str">
        <f t="shared" si="167"/>
        <v>ASALARIADO</v>
      </c>
      <c r="Q3540" s="5">
        <f>IF($H3540="SI", $O3540, _xludf.NA())</f>
        <v>60</v>
      </c>
      <c r="R3540" s="5" t="e">
        <f ca="1">IF($H3540="NO",$O3540, _xludf.NA())</f>
        <v>#NAME?</v>
      </c>
      <c r="S3540" s="5">
        <f>IF($H3540="SI",$N3540, _xludf.NA())</f>
        <v>413858.99</v>
      </c>
      <c r="T3540" s="5" t="e">
        <f ca="1">IF($H3540="NO",$N3540, _xludf.NA())</f>
        <v>#NAME?</v>
      </c>
    </row>
    <row r="3541" spans="1:20" x14ac:dyDescent="0.3">
      <c r="A3541">
        <v>3540</v>
      </c>
      <c r="B3541" t="s">
        <v>9</v>
      </c>
      <c r="C3541">
        <v>585136.5</v>
      </c>
      <c r="D3541" t="s">
        <v>10</v>
      </c>
      <c r="E3541" t="s">
        <v>11</v>
      </c>
      <c r="F3541" t="s">
        <v>12</v>
      </c>
      <c r="G3541" t="s">
        <v>13</v>
      </c>
      <c r="H3541" t="s">
        <v>13</v>
      </c>
      <c r="I3541">
        <v>30</v>
      </c>
      <c r="J3541">
        <f>(moras__2[[#This Row],[EDAD]]-AVERAGE(I:I))/ _xlfn.STDEV.P(I:I)</f>
        <v>-0.84037823662434652</v>
      </c>
      <c r="K3541" t="str">
        <f>IF(ABS(moras__2[[#This Row],[Z-Score de edad]])&gt;1.96, "Atípico","Normal")</f>
        <v>Normal</v>
      </c>
      <c r="L3541">
        <f>(moras__2[[#This Row],[SALARIO]]-AVERAGE(C:C)) / _xlfn.STDEV.P(C:C)</f>
        <v>-8.9278448453655609E-2</v>
      </c>
      <c r="M3541" t="str">
        <f>IF(ABS(moras__2[[#This Row],[Z-Score de salario]])&gt;1.96, "Atípico", "Normal")</f>
        <v>Normal</v>
      </c>
      <c r="N3541" s="5">
        <f t="shared" si="165"/>
        <v>585136.5</v>
      </c>
      <c r="O3541" s="5">
        <f t="shared" si="166"/>
        <v>30</v>
      </c>
      <c r="P3541" s="5" t="str">
        <f t="shared" si="167"/>
        <v>ASALARIADO</v>
      </c>
      <c r="Q3541" s="5" t="e">
        <f ca="1">IF($H3541="SI", $O3541, _xludf.NA())</f>
        <v>#NAME?</v>
      </c>
      <c r="R3541" s="5">
        <f>IF($H3541="NO",$O3541, _xludf.NA())</f>
        <v>30</v>
      </c>
      <c r="S3541" s="5" t="e">
        <f ca="1">IF($H3541="SI",$N3541, _xludf.NA())</f>
        <v>#NAME?</v>
      </c>
      <c r="T3541" s="5">
        <f>IF($H3541="NO",$N3541, _xludf.NA())</f>
        <v>585136.5</v>
      </c>
    </row>
    <row r="3542" spans="1:20" x14ac:dyDescent="0.3">
      <c r="A3542">
        <v>3541</v>
      </c>
      <c r="B3542" t="s">
        <v>15</v>
      </c>
      <c r="C3542">
        <v>11900</v>
      </c>
      <c r="D3542" t="s">
        <v>10</v>
      </c>
      <c r="E3542" t="s">
        <v>16</v>
      </c>
      <c r="F3542" t="s">
        <v>12</v>
      </c>
      <c r="G3542" t="s">
        <v>13</v>
      </c>
      <c r="H3542" t="s">
        <v>13</v>
      </c>
      <c r="I3542">
        <v>45</v>
      </c>
      <c r="J3542">
        <f>(moras__2[[#This Row],[EDAD]]-AVERAGE(I:I))/ _xlfn.STDEV.P(I:I)</f>
        <v>0.2183576569849362</v>
      </c>
      <c r="K3542" t="str">
        <f>IF(ABS(moras__2[[#This Row],[Z-Score de edad]])&gt;1.96, "Atípico","Normal")</f>
        <v>Normal</v>
      </c>
      <c r="L3542">
        <f>(moras__2[[#This Row],[SALARIO]]-AVERAGE(C:C)) / _xlfn.STDEV.P(C:C)</f>
        <v>-0.79617383352903781</v>
      </c>
      <c r="M3542" t="str">
        <f>IF(ABS(moras__2[[#This Row],[Z-Score de salario]])&gt;1.96, "Atípico", "Normal")</f>
        <v>Normal</v>
      </c>
      <c r="N3542" s="5">
        <f t="shared" si="165"/>
        <v>11900</v>
      </c>
      <c r="O3542" s="5">
        <f t="shared" si="166"/>
        <v>45</v>
      </c>
      <c r="P3542" s="5" t="str">
        <f t="shared" si="167"/>
        <v>ASALARIADO</v>
      </c>
      <c r="Q3542" s="5" t="e">
        <f ca="1">IF($H3542="SI", $O3542, _xludf.NA())</f>
        <v>#NAME?</v>
      </c>
      <c r="R3542" s="5">
        <f>IF($H3542="NO",$O3542, _xludf.NA())</f>
        <v>45</v>
      </c>
      <c r="S3542" s="5" t="e">
        <f ca="1">IF($H3542="SI",$N3542, _xludf.NA())</f>
        <v>#NAME?</v>
      </c>
      <c r="T3542" s="5">
        <f>IF($H3542="NO",$N3542, _xludf.NA())</f>
        <v>11900</v>
      </c>
    </row>
    <row r="3543" spans="1:20" x14ac:dyDescent="0.3">
      <c r="A3543">
        <v>3542</v>
      </c>
      <c r="B3543" t="s">
        <v>9</v>
      </c>
      <c r="C3543">
        <v>371501</v>
      </c>
      <c r="D3543" t="s">
        <v>10</v>
      </c>
      <c r="E3543" t="s">
        <v>16</v>
      </c>
      <c r="F3543" t="s">
        <v>12</v>
      </c>
      <c r="G3543" t="s">
        <v>12</v>
      </c>
      <c r="H3543" t="s">
        <v>13</v>
      </c>
      <c r="I3543">
        <v>59</v>
      </c>
      <c r="J3543">
        <f>(moras__2[[#This Row],[EDAD]]-AVERAGE(I:I))/ _xlfn.STDEV.P(I:I)</f>
        <v>1.2065111576869334</v>
      </c>
      <c r="K3543" t="str">
        <f>IF(ABS(moras__2[[#This Row],[Z-Score de edad]])&gt;1.96, "Atípico","Normal")</f>
        <v>Normal</v>
      </c>
      <c r="L3543">
        <f>(moras__2[[#This Row],[SALARIO]]-AVERAGE(C:C)) / _xlfn.STDEV.P(C:C)</f>
        <v>-0.35272634306307393</v>
      </c>
      <c r="M3543" t="str">
        <f>IF(ABS(moras__2[[#This Row],[Z-Score de salario]])&gt;1.96, "Atípico", "Normal")</f>
        <v>Normal</v>
      </c>
      <c r="N3543" s="5">
        <f t="shared" si="165"/>
        <v>371501</v>
      </c>
      <c r="O3543" s="5">
        <f t="shared" si="166"/>
        <v>59</v>
      </c>
      <c r="P3543" s="5" t="str">
        <f t="shared" si="167"/>
        <v>ASALARIADO</v>
      </c>
      <c r="Q3543" s="5" t="e">
        <f ca="1">IF($H3543="SI", $O3543, _xludf.NA())</f>
        <v>#NAME?</v>
      </c>
      <c r="R3543" s="5">
        <f>IF($H3543="NO",$O3543, _xludf.NA())</f>
        <v>59</v>
      </c>
      <c r="S3543" s="5" t="e">
        <f ca="1">IF($H3543="SI",$N3543, _xludf.NA())</f>
        <v>#NAME?</v>
      </c>
      <c r="T3543" s="5">
        <f>IF($H3543="NO",$N3543, _xludf.NA())</f>
        <v>371501</v>
      </c>
    </row>
    <row r="3544" spans="1:20" x14ac:dyDescent="0.3">
      <c r="A3544">
        <v>3543</v>
      </c>
      <c r="B3544" t="s">
        <v>9</v>
      </c>
      <c r="C3544">
        <v>639148</v>
      </c>
      <c r="D3544" t="s">
        <v>18</v>
      </c>
      <c r="E3544" t="s">
        <v>16</v>
      </c>
      <c r="F3544" t="s">
        <v>12</v>
      </c>
      <c r="G3544" t="s">
        <v>13</v>
      </c>
      <c r="H3544" t="s">
        <v>12</v>
      </c>
      <c r="I3544">
        <v>66</v>
      </c>
      <c r="J3544">
        <f>(moras__2[[#This Row],[EDAD]]-AVERAGE(I:I))/ _xlfn.STDEV.P(I:I)</f>
        <v>1.700587908037932</v>
      </c>
      <c r="K3544" t="str">
        <f>IF(ABS(moras__2[[#This Row],[Z-Score de edad]])&gt;1.96, "Atípico","Normal")</f>
        <v>Normal</v>
      </c>
      <c r="L3544">
        <f>(moras__2[[#This Row],[SALARIO]]-AVERAGE(C:C)) / _xlfn.STDEV.P(C:C)</f>
        <v>-2.2673338536546354E-2</v>
      </c>
      <c r="M3544" t="str">
        <f>IF(ABS(moras__2[[#This Row],[Z-Score de salario]])&gt;1.96, "Atípico", "Normal")</f>
        <v>Normal</v>
      </c>
      <c r="N3544" s="5">
        <f t="shared" si="165"/>
        <v>639148</v>
      </c>
      <c r="O3544" s="5">
        <f t="shared" si="166"/>
        <v>66</v>
      </c>
      <c r="P3544" s="5" t="str">
        <f t="shared" si="167"/>
        <v>TRABAJADOR INDEPENDIENTE</v>
      </c>
      <c r="Q3544" s="5">
        <f>IF($H3544="SI", $O3544, _xludf.NA())</f>
        <v>66</v>
      </c>
      <c r="R3544" s="5" t="e">
        <f ca="1">IF($H3544="NO",$O3544, _xludf.NA())</f>
        <v>#NAME?</v>
      </c>
      <c r="S3544" s="5">
        <f>IF($H3544="SI",$N3544, _xludf.NA())</f>
        <v>639148</v>
      </c>
      <c r="T3544" s="5" t="e">
        <f ca="1">IF($H3544="NO",$N3544, _xludf.NA())</f>
        <v>#NAME?</v>
      </c>
    </row>
    <row r="3545" spans="1:20" x14ac:dyDescent="0.3">
      <c r="A3545">
        <v>3544</v>
      </c>
      <c r="B3545" t="s">
        <v>15</v>
      </c>
      <c r="C3545">
        <v>707308.6</v>
      </c>
      <c r="D3545" t="s">
        <v>10</v>
      </c>
      <c r="E3545" t="s">
        <v>16</v>
      </c>
      <c r="F3545" t="s">
        <v>12</v>
      </c>
      <c r="G3545" t="s">
        <v>13</v>
      </c>
      <c r="H3545" t="s">
        <v>13</v>
      </c>
      <c r="I3545">
        <v>36</v>
      </c>
      <c r="J3545">
        <f>(moras__2[[#This Row],[EDAD]]-AVERAGE(I:I))/ _xlfn.STDEV.P(I:I)</f>
        <v>-0.41688387918063341</v>
      </c>
      <c r="K3545" t="str">
        <f>IF(ABS(moras__2[[#This Row],[Z-Score de edad]])&gt;1.96, "Atípico","Normal")</f>
        <v>Normal</v>
      </c>
      <c r="L3545">
        <f>(moras__2[[#This Row],[SALARIO]]-AVERAGE(C:C)) / _xlfn.STDEV.P(C:C)</f>
        <v>6.1379951133544573E-2</v>
      </c>
      <c r="M3545" t="str">
        <f>IF(ABS(moras__2[[#This Row],[Z-Score de salario]])&gt;1.96, "Atípico", "Normal")</f>
        <v>Normal</v>
      </c>
      <c r="N3545" s="5">
        <f t="shared" si="165"/>
        <v>707308.6</v>
      </c>
      <c r="O3545" s="5">
        <f t="shared" si="166"/>
        <v>36</v>
      </c>
      <c r="P3545" s="5" t="str">
        <f t="shared" si="167"/>
        <v>ASALARIADO</v>
      </c>
      <c r="Q3545" s="5" t="e">
        <f ca="1">IF($H3545="SI", $O3545, _xludf.NA())</f>
        <v>#NAME?</v>
      </c>
      <c r="R3545" s="5">
        <f>IF($H3545="NO",$O3545, _xludf.NA())</f>
        <v>36</v>
      </c>
      <c r="S3545" s="5" t="e">
        <f ca="1">IF($H3545="SI",$N3545, _xludf.NA())</f>
        <v>#NAME?</v>
      </c>
      <c r="T3545" s="5">
        <f>IF($H3545="NO",$N3545, _xludf.NA())</f>
        <v>707308.6</v>
      </c>
    </row>
    <row r="3546" spans="1:20" x14ac:dyDescent="0.3">
      <c r="A3546">
        <v>3545</v>
      </c>
      <c r="B3546" t="s">
        <v>9</v>
      </c>
      <c r="C3546">
        <v>573826</v>
      </c>
      <c r="D3546" t="s">
        <v>17</v>
      </c>
      <c r="E3546" t="s">
        <v>16</v>
      </c>
      <c r="F3546" t="s">
        <v>12</v>
      </c>
      <c r="G3546" t="s">
        <v>12</v>
      </c>
      <c r="H3546" t="s">
        <v>13</v>
      </c>
      <c r="I3546">
        <v>38</v>
      </c>
      <c r="J3546">
        <f>(moras__2[[#This Row],[EDAD]]-AVERAGE(I:I))/ _xlfn.STDEV.P(I:I)</f>
        <v>-0.27571909336606237</v>
      </c>
      <c r="K3546" t="str">
        <f>IF(ABS(moras__2[[#This Row],[Z-Score de edad]])&gt;1.96, "Atípico","Normal")</f>
        <v>Normal</v>
      </c>
      <c r="L3546">
        <f>(moras__2[[#This Row],[SALARIO]]-AVERAGE(C:C)) / _xlfn.STDEV.P(C:C)</f>
        <v>-0.10322616506433047</v>
      </c>
      <c r="M3546" t="str">
        <f>IF(ABS(moras__2[[#This Row],[Z-Score de salario]])&gt;1.96, "Atípico", "Normal")</f>
        <v>Normal</v>
      </c>
      <c r="N3546" s="5">
        <f t="shared" si="165"/>
        <v>573826</v>
      </c>
      <c r="O3546" s="5">
        <f t="shared" si="166"/>
        <v>38</v>
      </c>
      <c r="P3546" s="5" t="str">
        <f t="shared" si="167"/>
        <v>ASEGURADO VOLUNTARIO</v>
      </c>
      <c r="Q3546" s="5" t="e">
        <f ca="1">IF($H3546="SI", $O3546, _xludf.NA())</f>
        <v>#NAME?</v>
      </c>
      <c r="R3546" s="5">
        <f>IF($H3546="NO",$O3546, _xludf.NA())</f>
        <v>38</v>
      </c>
      <c r="S3546" s="5" t="e">
        <f ca="1">IF($H3546="SI",$N3546, _xludf.NA())</f>
        <v>#NAME?</v>
      </c>
      <c r="T3546" s="5">
        <f>IF($H3546="NO",$N3546, _xludf.NA())</f>
        <v>573826</v>
      </c>
    </row>
    <row r="3547" spans="1:20" x14ac:dyDescent="0.3">
      <c r="A3547">
        <v>3546</v>
      </c>
      <c r="B3547" t="s">
        <v>15</v>
      </c>
      <c r="C3547">
        <v>1355000</v>
      </c>
      <c r="D3547" t="s">
        <v>10</v>
      </c>
      <c r="E3547" t="s">
        <v>16</v>
      </c>
      <c r="F3547" t="s">
        <v>12</v>
      </c>
      <c r="G3547" t="s">
        <v>13</v>
      </c>
      <c r="H3547" t="s">
        <v>13</v>
      </c>
      <c r="I3547">
        <v>43</v>
      </c>
      <c r="J3547">
        <f>(moras__2[[#This Row],[EDAD]]-AVERAGE(I:I))/ _xlfn.STDEV.P(I:I)</f>
        <v>7.7192871170365177E-2</v>
      </c>
      <c r="K3547" t="str">
        <f>IF(ABS(moras__2[[#This Row],[Z-Score de edad]])&gt;1.96, "Atípico","Normal")</f>
        <v>Normal</v>
      </c>
      <c r="L3547">
        <f>(moras__2[[#This Row],[SALARIO]]-AVERAGE(C:C)) / _xlfn.STDEV.P(C:C)</f>
        <v>0.86009053849672434</v>
      </c>
      <c r="M3547" t="str">
        <f>IF(ABS(moras__2[[#This Row],[Z-Score de salario]])&gt;1.96, "Atípico", "Normal")</f>
        <v>Normal</v>
      </c>
      <c r="N3547" s="5">
        <f t="shared" si="165"/>
        <v>1355000</v>
      </c>
      <c r="O3547" s="5">
        <f t="shared" si="166"/>
        <v>43</v>
      </c>
      <c r="P3547" s="5" t="str">
        <f t="shared" si="167"/>
        <v>ASALARIADO</v>
      </c>
      <c r="Q3547" s="5" t="e">
        <f ca="1">IF($H3547="SI", $O3547, _xludf.NA())</f>
        <v>#NAME?</v>
      </c>
      <c r="R3547" s="5">
        <f>IF($H3547="NO",$O3547, _xludf.NA())</f>
        <v>43</v>
      </c>
      <c r="S3547" s="5" t="e">
        <f ca="1">IF($H3547="SI",$N3547, _xludf.NA())</f>
        <v>#NAME?</v>
      </c>
      <c r="T3547" s="5">
        <f>IF($H3547="NO",$N3547, _xludf.NA())</f>
        <v>1355000</v>
      </c>
    </row>
    <row r="3548" spans="1:20" x14ac:dyDescent="0.3">
      <c r="A3548">
        <v>3547</v>
      </c>
      <c r="B3548" t="s">
        <v>15</v>
      </c>
      <c r="C3548">
        <v>1414474</v>
      </c>
      <c r="D3548" t="s">
        <v>14</v>
      </c>
      <c r="E3548" t="s">
        <v>11</v>
      </c>
      <c r="F3548" t="s">
        <v>12</v>
      </c>
      <c r="G3548" t="s">
        <v>13</v>
      </c>
      <c r="H3548" t="s">
        <v>13</v>
      </c>
      <c r="I3548">
        <v>56</v>
      </c>
      <c r="J3548">
        <f>(moras__2[[#This Row],[EDAD]]-AVERAGE(I:I))/ _xlfn.STDEV.P(I:I)</f>
        <v>0.99476397896507684</v>
      </c>
      <c r="K3548" t="str">
        <f>IF(ABS(moras__2[[#This Row],[Z-Score de edad]])&gt;1.96, "Atípico","Normal")</f>
        <v>Normal</v>
      </c>
      <c r="L3548">
        <f>(moras__2[[#This Row],[SALARIO]]-AVERAGE(C:C)) / _xlfn.STDEV.P(C:C)</f>
        <v>0.9334318140993304</v>
      </c>
      <c r="M3548" t="str">
        <f>IF(ABS(moras__2[[#This Row],[Z-Score de salario]])&gt;1.96, "Atípico", "Normal")</f>
        <v>Normal</v>
      </c>
      <c r="N3548" s="5">
        <f t="shared" si="165"/>
        <v>1414474</v>
      </c>
      <c r="O3548" s="5">
        <f t="shared" si="166"/>
        <v>56</v>
      </c>
      <c r="P3548" s="5" t="str">
        <f t="shared" si="167"/>
        <v>PENSIONADOS EN SU PROPIO SISTEMA</v>
      </c>
      <c r="Q3548" s="5" t="e">
        <f ca="1">IF($H3548="SI", $O3548, _xludf.NA())</f>
        <v>#NAME?</v>
      </c>
      <c r="R3548" s="5">
        <f>IF($H3548="NO",$O3548, _xludf.NA())</f>
        <v>56</v>
      </c>
      <c r="S3548" s="5" t="e">
        <f ca="1">IF($H3548="SI",$N3548, _xludf.NA())</f>
        <v>#NAME?</v>
      </c>
      <c r="T3548" s="5">
        <f>IF($H3548="NO",$N3548, _xludf.NA())</f>
        <v>1414474</v>
      </c>
    </row>
    <row r="3549" spans="1:20" x14ac:dyDescent="0.3">
      <c r="A3549">
        <v>3548</v>
      </c>
      <c r="B3549" t="s">
        <v>9</v>
      </c>
      <c r="C3549">
        <v>297280</v>
      </c>
      <c r="D3549" t="s">
        <v>17</v>
      </c>
      <c r="E3549" t="s">
        <v>16</v>
      </c>
      <c r="F3549" t="s">
        <v>12</v>
      </c>
      <c r="G3549" t="s">
        <v>13</v>
      </c>
      <c r="H3549" t="s">
        <v>13</v>
      </c>
      <c r="I3549">
        <v>64</v>
      </c>
      <c r="J3549">
        <f>(moras__2[[#This Row],[EDAD]]-AVERAGE(I:I))/ _xlfn.STDEV.P(I:I)</f>
        <v>1.559423122223361</v>
      </c>
      <c r="K3549" t="str">
        <f>IF(ABS(moras__2[[#This Row],[Z-Score de edad]])&gt;1.96, "Atípico","Normal")</f>
        <v>Normal</v>
      </c>
      <c r="L3549">
        <f>(moras__2[[#This Row],[SALARIO]]-AVERAGE(C:C)) / _xlfn.STDEV.P(C:C)</f>
        <v>-0.44425310797717121</v>
      </c>
      <c r="M3549" t="str">
        <f>IF(ABS(moras__2[[#This Row],[Z-Score de salario]])&gt;1.96, "Atípico", "Normal")</f>
        <v>Normal</v>
      </c>
      <c r="N3549" s="5">
        <f t="shared" si="165"/>
        <v>297280</v>
      </c>
      <c r="O3549" s="5">
        <f t="shared" si="166"/>
        <v>64</v>
      </c>
      <c r="P3549" s="5" t="str">
        <f t="shared" si="167"/>
        <v>ASEGURADO VOLUNTARIO</v>
      </c>
      <c r="Q3549" s="5" t="e">
        <f ca="1">IF($H3549="SI", $O3549, _xludf.NA())</f>
        <v>#NAME?</v>
      </c>
      <c r="R3549" s="5">
        <f>IF($H3549="NO",$O3549, _xludf.NA())</f>
        <v>64</v>
      </c>
      <c r="S3549" s="5" t="e">
        <f ca="1">IF($H3549="SI",$N3549, _xludf.NA())</f>
        <v>#NAME?</v>
      </c>
      <c r="T3549" s="5">
        <f>IF($H3549="NO",$N3549, _xludf.NA())</f>
        <v>297280</v>
      </c>
    </row>
    <row r="3550" spans="1:20" x14ac:dyDescent="0.3">
      <c r="A3550">
        <v>3549</v>
      </c>
      <c r="B3550" t="s">
        <v>15</v>
      </c>
      <c r="C3550">
        <v>542430</v>
      </c>
      <c r="D3550" t="s">
        <v>10</v>
      </c>
      <c r="E3550" t="s">
        <v>16</v>
      </c>
      <c r="F3550" t="s">
        <v>12</v>
      </c>
      <c r="G3550" t="s">
        <v>13</v>
      </c>
      <c r="H3550" t="s">
        <v>13</v>
      </c>
      <c r="I3550">
        <v>29</v>
      </c>
      <c r="J3550">
        <f>(moras__2[[#This Row],[EDAD]]-AVERAGE(I:I))/ _xlfn.STDEV.P(I:I)</f>
        <v>-0.91096062953163204</v>
      </c>
      <c r="K3550" t="str">
        <f>IF(ABS(moras__2[[#This Row],[Z-Score de edad]])&gt;1.96, "Atípico","Normal")</f>
        <v>Normal</v>
      </c>
      <c r="L3550">
        <f>(moras__2[[#This Row],[SALARIO]]-AVERAGE(C:C)) / _xlfn.STDEV.P(C:C)</f>
        <v>-0.1419426241694759</v>
      </c>
      <c r="M3550" t="str">
        <f>IF(ABS(moras__2[[#This Row],[Z-Score de salario]])&gt;1.96, "Atípico", "Normal")</f>
        <v>Normal</v>
      </c>
      <c r="N3550" s="5">
        <f t="shared" si="165"/>
        <v>542430</v>
      </c>
      <c r="O3550" s="5">
        <f t="shared" si="166"/>
        <v>29</v>
      </c>
      <c r="P3550" s="5" t="str">
        <f t="shared" si="167"/>
        <v>ASALARIADO</v>
      </c>
      <c r="Q3550" s="5" t="e">
        <f ca="1">IF($H3550="SI", $O3550, _xludf.NA())</f>
        <v>#NAME?</v>
      </c>
      <c r="R3550" s="5">
        <f>IF($H3550="NO",$O3550, _xludf.NA())</f>
        <v>29</v>
      </c>
      <c r="S3550" s="5" t="e">
        <f ca="1">IF($H3550="SI",$N3550, _xludf.NA())</f>
        <v>#NAME?</v>
      </c>
      <c r="T3550" s="5">
        <f>IF($H3550="NO",$N3550, _xludf.NA())</f>
        <v>542430</v>
      </c>
    </row>
    <row r="3551" spans="1:20" x14ac:dyDescent="0.3">
      <c r="A3551">
        <v>3550</v>
      </c>
      <c r="B3551" t="s">
        <v>9</v>
      </c>
      <c r="C3551">
        <v>1186247.24</v>
      </c>
      <c r="D3551" t="s">
        <v>10</v>
      </c>
      <c r="E3551" t="s">
        <v>16</v>
      </c>
      <c r="F3551" t="s">
        <v>12</v>
      </c>
      <c r="G3551" t="s">
        <v>13</v>
      </c>
      <c r="H3551" t="s">
        <v>13</v>
      </c>
      <c r="I3551">
        <v>58</v>
      </c>
      <c r="J3551">
        <f>(moras__2[[#This Row],[EDAD]]-AVERAGE(I:I))/ _xlfn.STDEV.P(I:I)</f>
        <v>1.1359287647796479</v>
      </c>
      <c r="K3551" t="str">
        <f>IF(ABS(moras__2[[#This Row],[Z-Score de edad]])&gt;1.96, "Atípico","Normal")</f>
        <v>Normal</v>
      </c>
      <c r="L3551">
        <f>(moras__2[[#This Row],[SALARIO]]-AVERAGE(C:C)) / _xlfn.STDEV.P(C:C)</f>
        <v>0.6519904833489214</v>
      </c>
      <c r="M3551" t="str">
        <f>IF(ABS(moras__2[[#This Row],[Z-Score de salario]])&gt;1.96, "Atípico", "Normal")</f>
        <v>Normal</v>
      </c>
      <c r="N3551" s="5">
        <f t="shared" si="165"/>
        <v>1186247.24</v>
      </c>
      <c r="O3551" s="5">
        <f t="shared" si="166"/>
        <v>58</v>
      </c>
      <c r="P3551" s="5" t="str">
        <f t="shared" si="167"/>
        <v>ASALARIADO</v>
      </c>
      <c r="Q3551" s="5" t="e">
        <f ca="1">IF($H3551="SI", $O3551, _xludf.NA())</f>
        <v>#NAME?</v>
      </c>
      <c r="R3551" s="5">
        <f>IF($H3551="NO",$O3551, _xludf.NA())</f>
        <v>58</v>
      </c>
      <c r="S3551" s="5" t="e">
        <f ca="1">IF($H3551="SI",$N3551, _xludf.NA())</f>
        <v>#NAME?</v>
      </c>
      <c r="T3551" s="5">
        <f>IF($H3551="NO",$N3551, _xludf.NA())</f>
        <v>1186247.24</v>
      </c>
    </row>
    <row r="3552" spans="1:20" x14ac:dyDescent="0.3">
      <c r="A3552">
        <v>3551</v>
      </c>
      <c r="B3552" t="s">
        <v>15</v>
      </c>
      <c r="C3552">
        <v>495975</v>
      </c>
      <c r="D3552" t="s">
        <v>18</v>
      </c>
      <c r="E3552" t="s">
        <v>16</v>
      </c>
      <c r="F3552" t="s">
        <v>12</v>
      </c>
      <c r="G3552" t="s">
        <v>13</v>
      </c>
      <c r="H3552" t="s">
        <v>12</v>
      </c>
      <c r="I3552">
        <v>56</v>
      </c>
      <c r="J3552">
        <f>(moras__2[[#This Row],[EDAD]]-AVERAGE(I:I))/ _xlfn.STDEV.P(I:I)</f>
        <v>0.99476397896507684</v>
      </c>
      <c r="K3552" t="str">
        <f>IF(ABS(moras__2[[#This Row],[Z-Score de edad]])&gt;1.96, "Atípico","Normal")</f>
        <v>Normal</v>
      </c>
      <c r="L3552">
        <f>(moras__2[[#This Row],[SALARIO]]-AVERAGE(C:C)) / _xlfn.STDEV.P(C:C)</f>
        <v>-0.19922932017309197</v>
      </c>
      <c r="M3552" t="str">
        <f>IF(ABS(moras__2[[#This Row],[Z-Score de salario]])&gt;1.96, "Atípico", "Normal")</f>
        <v>Normal</v>
      </c>
      <c r="N3552" s="5">
        <f t="shared" si="165"/>
        <v>495975</v>
      </c>
      <c r="O3552" s="5">
        <f t="shared" si="166"/>
        <v>56</v>
      </c>
      <c r="P3552" s="5" t="str">
        <f t="shared" si="167"/>
        <v>TRABAJADOR INDEPENDIENTE</v>
      </c>
      <c r="Q3552" s="5">
        <f>IF($H3552="SI", $O3552, _xludf.NA())</f>
        <v>56</v>
      </c>
      <c r="R3552" s="5" t="e">
        <f ca="1">IF($H3552="NO",$O3552, _xludf.NA())</f>
        <v>#NAME?</v>
      </c>
      <c r="S3552" s="5">
        <f>IF($H3552="SI",$N3552, _xludf.NA())</f>
        <v>495975</v>
      </c>
      <c r="T3552" s="5" t="e">
        <f ca="1">IF($H3552="NO",$N3552, _xludf.NA())</f>
        <v>#NAME?</v>
      </c>
    </row>
    <row r="3553" spans="1:20" x14ac:dyDescent="0.3">
      <c r="A3553">
        <v>3552</v>
      </c>
      <c r="B3553" t="s">
        <v>9</v>
      </c>
      <c r="C3553">
        <v>490122</v>
      </c>
      <c r="D3553" t="s">
        <v>18</v>
      </c>
      <c r="E3553" t="s">
        <v>16</v>
      </c>
      <c r="F3553" t="s">
        <v>12</v>
      </c>
      <c r="G3553" t="s">
        <v>12</v>
      </c>
      <c r="H3553" t="s">
        <v>12</v>
      </c>
      <c r="I3553">
        <v>45</v>
      </c>
      <c r="J3553">
        <f>(moras__2[[#This Row],[EDAD]]-AVERAGE(I:I))/ _xlfn.STDEV.P(I:I)</f>
        <v>0.2183576569849362</v>
      </c>
      <c r="K3553" t="str">
        <f>IF(ABS(moras__2[[#This Row],[Z-Score de edad]])&gt;1.96, "Atípico","Normal")</f>
        <v>Normal</v>
      </c>
      <c r="L3553">
        <f>(moras__2[[#This Row],[SALARIO]]-AVERAGE(C:C)) / _xlfn.STDEV.P(C:C)</f>
        <v>-0.20644703692498445</v>
      </c>
      <c r="M3553" t="str">
        <f>IF(ABS(moras__2[[#This Row],[Z-Score de salario]])&gt;1.96, "Atípico", "Normal")</f>
        <v>Normal</v>
      </c>
      <c r="N3553" s="5">
        <f t="shared" si="165"/>
        <v>490122</v>
      </c>
      <c r="O3553" s="5">
        <f t="shared" si="166"/>
        <v>45</v>
      </c>
      <c r="P3553" s="5" t="str">
        <f t="shared" si="167"/>
        <v>TRABAJADOR INDEPENDIENTE</v>
      </c>
      <c r="Q3553" s="5">
        <f>IF($H3553="SI", $O3553, _xludf.NA())</f>
        <v>45</v>
      </c>
      <c r="R3553" s="5" t="e">
        <f ca="1">IF($H3553="NO",$O3553, _xludf.NA())</f>
        <v>#NAME?</v>
      </c>
      <c r="S3553" s="5">
        <f>IF($H3553="SI",$N3553, _xludf.NA())</f>
        <v>490122</v>
      </c>
      <c r="T3553" s="5" t="e">
        <f ca="1">IF($H3553="NO",$N3553, _xludf.NA())</f>
        <v>#NAME?</v>
      </c>
    </row>
    <row r="3554" spans="1:20" x14ac:dyDescent="0.3">
      <c r="A3554">
        <v>3553</v>
      </c>
      <c r="B3554" t="s">
        <v>15</v>
      </c>
      <c r="C3554">
        <v>358000</v>
      </c>
      <c r="D3554" t="s">
        <v>10</v>
      </c>
      <c r="E3554" t="s">
        <v>16</v>
      </c>
      <c r="F3554" t="s">
        <v>12</v>
      </c>
      <c r="G3554" t="s">
        <v>13</v>
      </c>
      <c r="H3554" t="s">
        <v>12</v>
      </c>
      <c r="I3554">
        <v>35</v>
      </c>
      <c r="J3554">
        <f>(moras__2[[#This Row],[EDAD]]-AVERAGE(I:I))/ _xlfn.STDEV.P(I:I)</f>
        <v>-0.48746627208791893</v>
      </c>
      <c r="K3554" t="str">
        <f>IF(ABS(moras__2[[#This Row],[Z-Score de edad]])&gt;1.96, "Atípico","Normal")</f>
        <v>Normal</v>
      </c>
      <c r="L3554">
        <f>(moras__2[[#This Row],[SALARIO]]-AVERAGE(C:C)) / _xlfn.STDEV.P(C:C)</f>
        <v>-0.36937530835733334</v>
      </c>
      <c r="M3554" t="str">
        <f>IF(ABS(moras__2[[#This Row],[Z-Score de salario]])&gt;1.96, "Atípico", "Normal")</f>
        <v>Normal</v>
      </c>
      <c r="N3554" s="5">
        <f t="shared" si="165"/>
        <v>358000</v>
      </c>
      <c r="O3554" s="5">
        <f t="shared" si="166"/>
        <v>35</v>
      </c>
      <c r="P3554" s="5" t="str">
        <f t="shared" si="167"/>
        <v>ASALARIADO</v>
      </c>
      <c r="Q3554" s="5">
        <f>IF($H3554="SI", $O3554, _xludf.NA())</f>
        <v>35</v>
      </c>
      <c r="R3554" s="5" t="e">
        <f ca="1">IF($H3554="NO",$O3554, _xludf.NA())</f>
        <v>#NAME?</v>
      </c>
      <c r="S3554" s="5">
        <f>IF($H3554="SI",$N3554, _xludf.NA())</f>
        <v>358000</v>
      </c>
      <c r="T3554" s="5" t="e">
        <f ca="1">IF($H3554="NO",$N3554, _xludf.NA())</f>
        <v>#NAME?</v>
      </c>
    </row>
    <row r="3555" spans="1:20" x14ac:dyDescent="0.3">
      <c r="A3555">
        <v>3554</v>
      </c>
      <c r="B3555" t="s">
        <v>15</v>
      </c>
      <c r="C3555">
        <v>233615</v>
      </c>
      <c r="D3555" t="s">
        <v>10</v>
      </c>
      <c r="E3555" t="s">
        <v>16</v>
      </c>
      <c r="F3555" t="s">
        <v>12</v>
      </c>
      <c r="G3555" t="s">
        <v>13</v>
      </c>
      <c r="H3555" t="s">
        <v>13</v>
      </c>
      <c r="I3555">
        <v>20</v>
      </c>
      <c r="J3555">
        <f>(moras__2[[#This Row],[EDAD]]-AVERAGE(I:I))/ _xlfn.STDEV.P(I:I)</f>
        <v>-1.5462021656972016</v>
      </c>
      <c r="K3555" t="str">
        <f>IF(ABS(moras__2[[#This Row],[Z-Score de edad]])&gt;1.96, "Atípico","Normal")</f>
        <v>Normal</v>
      </c>
      <c r="L3555">
        <f>(moras__2[[#This Row],[SALARIO]]-AVERAGE(C:C)) / _xlfn.STDEV.P(C:C)</f>
        <v>-0.52276257953179872</v>
      </c>
      <c r="M3555" t="str">
        <f>IF(ABS(moras__2[[#This Row],[Z-Score de salario]])&gt;1.96, "Atípico", "Normal")</f>
        <v>Normal</v>
      </c>
      <c r="N3555" s="5">
        <f t="shared" si="165"/>
        <v>233615</v>
      </c>
      <c r="O3555" s="5">
        <f t="shared" si="166"/>
        <v>20</v>
      </c>
      <c r="P3555" s="5" t="str">
        <f t="shared" si="167"/>
        <v>ASALARIADO</v>
      </c>
      <c r="Q3555" s="5" t="e">
        <f ca="1">IF($H3555="SI", $O3555, _xludf.NA())</f>
        <v>#NAME?</v>
      </c>
      <c r="R3555" s="5">
        <f>IF($H3555="NO",$O3555, _xludf.NA())</f>
        <v>20</v>
      </c>
      <c r="S3555" s="5" t="e">
        <f ca="1">IF($H3555="SI",$N3555, _xludf.NA())</f>
        <v>#NAME?</v>
      </c>
      <c r="T3555" s="5">
        <f>IF($H3555="NO",$N3555, _xludf.NA())</f>
        <v>233615</v>
      </c>
    </row>
    <row r="3556" spans="1:20" x14ac:dyDescent="0.3">
      <c r="A3556">
        <v>3555</v>
      </c>
      <c r="B3556" t="s">
        <v>9</v>
      </c>
      <c r="C3556">
        <v>540287.05000000005</v>
      </c>
      <c r="D3556" t="s">
        <v>10</v>
      </c>
      <c r="E3556" t="s">
        <v>16</v>
      </c>
      <c r="F3556" t="s">
        <v>12</v>
      </c>
      <c r="G3556" t="s">
        <v>13</v>
      </c>
      <c r="H3556" t="s">
        <v>13</v>
      </c>
      <c r="I3556">
        <v>40</v>
      </c>
      <c r="J3556">
        <f>(moras__2[[#This Row],[EDAD]]-AVERAGE(I:I))/ _xlfn.STDEV.P(I:I)</f>
        <v>-0.13455430755149136</v>
      </c>
      <c r="K3556" t="str">
        <f>IF(ABS(moras__2[[#This Row],[Z-Score de edad]])&gt;1.96, "Atípico","Normal")</f>
        <v>Normal</v>
      </c>
      <c r="L3556">
        <f>(moras__2[[#This Row],[SALARIO]]-AVERAGE(C:C)) / _xlfn.STDEV.P(C:C)</f>
        <v>-0.14458523584100633</v>
      </c>
      <c r="M3556" t="str">
        <f>IF(ABS(moras__2[[#This Row],[Z-Score de salario]])&gt;1.96, "Atípico", "Normal")</f>
        <v>Normal</v>
      </c>
      <c r="N3556" s="5">
        <f t="shared" si="165"/>
        <v>540287.05000000005</v>
      </c>
      <c r="O3556" s="5">
        <f t="shared" si="166"/>
        <v>40</v>
      </c>
      <c r="P3556" s="5" t="str">
        <f t="shared" si="167"/>
        <v>ASALARIADO</v>
      </c>
      <c r="Q3556" s="5" t="e">
        <f ca="1">IF($H3556="SI", $O3556, _xludf.NA())</f>
        <v>#NAME?</v>
      </c>
      <c r="R3556" s="5">
        <f>IF($H3556="NO",$O3556, _xludf.NA())</f>
        <v>40</v>
      </c>
      <c r="S3556" s="5" t="e">
        <f ca="1">IF($H3556="SI",$N3556, _xludf.NA())</f>
        <v>#NAME?</v>
      </c>
      <c r="T3556" s="5">
        <f>IF($H3556="NO",$N3556, _xludf.NA())</f>
        <v>540287.05000000005</v>
      </c>
    </row>
    <row r="3557" spans="1:20" x14ac:dyDescent="0.3">
      <c r="A3557">
        <v>3556</v>
      </c>
      <c r="B3557" t="s">
        <v>15</v>
      </c>
      <c r="C3557">
        <v>862543.82</v>
      </c>
      <c r="D3557" t="s">
        <v>10</v>
      </c>
      <c r="E3557" t="s">
        <v>11</v>
      </c>
      <c r="F3557" t="s">
        <v>12</v>
      </c>
      <c r="G3557" t="s">
        <v>13</v>
      </c>
      <c r="H3557" t="s">
        <v>13</v>
      </c>
      <c r="I3557">
        <v>37</v>
      </c>
      <c r="J3557">
        <f>(moras__2[[#This Row],[EDAD]]-AVERAGE(I:I))/ _xlfn.STDEV.P(I:I)</f>
        <v>-0.34630148627334789</v>
      </c>
      <c r="K3557" t="str">
        <f>IF(ABS(moras__2[[#This Row],[Z-Score de edad]])&gt;1.96, "Atípico","Normal")</f>
        <v>Normal</v>
      </c>
      <c r="L3557">
        <f>(moras__2[[#This Row],[SALARIO]]-AVERAGE(C:C)) / _xlfn.STDEV.P(C:C)</f>
        <v>0.25281064443231682</v>
      </c>
      <c r="M3557" t="str">
        <f>IF(ABS(moras__2[[#This Row],[Z-Score de salario]])&gt;1.96, "Atípico", "Normal")</f>
        <v>Normal</v>
      </c>
      <c r="N3557" s="5">
        <f t="shared" si="165"/>
        <v>862543.82</v>
      </c>
      <c r="O3557" s="5">
        <f t="shared" si="166"/>
        <v>37</v>
      </c>
      <c r="P3557" s="5" t="str">
        <f t="shared" si="167"/>
        <v>ASALARIADO</v>
      </c>
      <c r="Q3557" s="5" t="e">
        <f ca="1">IF($H3557="SI", $O3557, _xludf.NA())</f>
        <v>#NAME?</v>
      </c>
      <c r="R3557" s="5">
        <f>IF($H3557="NO",$O3557, _xludf.NA())</f>
        <v>37</v>
      </c>
      <c r="S3557" s="5" t="e">
        <f ca="1">IF($H3557="SI",$N3557, _xludf.NA())</f>
        <v>#NAME?</v>
      </c>
      <c r="T3557" s="5">
        <f>IF($H3557="NO",$N3557, _xludf.NA())</f>
        <v>862543.82</v>
      </c>
    </row>
    <row r="3558" spans="1:20" x14ac:dyDescent="0.3">
      <c r="A3558">
        <v>3557</v>
      </c>
      <c r="B3558" t="s">
        <v>9</v>
      </c>
      <c r="C3558">
        <v>331181</v>
      </c>
      <c r="D3558" t="s">
        <v>18</v>
      </c>
      <c r="E3558" t="s">
        <v>16</v>
      </c>
      <c r="F3558" t="s">
        <v>12</v>
      </c>
      <c r="G3558" t="s">
        <v>13</v>
      </c>
      <c r="H3558" t="s">
        <v>12</v>
      </c>
      <c r="I3558">
        <v>51</v>
      </c>
      <c r="J3558">
        <f>(moras__2[[#This Row],[EDAD]]-AVERAGE(I:I))/ _xlfn.STDEV.P(I:I)</f>
        <v>0.64185201442864925</v>
      </c>
      <c r="K3558" t="str">
        <f>IF(ABS(moras__2[[#This Row],[Z-Score de edad]])&gt;1.96, "Atípico","Normal")</f>
        <v>Normal</v>
      </c>
      <c r="L3558">
        <f>(moras__2[[#This Row],[SALARIO]]-AVERAGE(C:C)) / _xlfn.STDEV.P(C:C)</f>
        <v>-0.40244756968810458</v>
      </c>
      <c r="M3558" t="str">
        <f>IF(ABS(moras__2[[#This Row],[Z-Score de salario]])&gt;1.96, "Atípico", "Normal")</f>
        <v>Normal</v>
      </c>
      <c r="N3558" s="5">
        <f t="shared" si="165"/>
        <v>331181</v>
      </c>
      <c r="O3558" s="5">
        <f t="shared" si="166"/>
        <v>51</v>
      </c>
      <c r="P3558" s="5" t="str">
        <f t="shared" si="167"/>
        <v>TRABAJADOR INDEPENDIENTE</v>
      </c>
      <c r="Q3558" s="5">
        <f>IF($H3558="SI", $O3558, _xludf.NA())</f>
        <v>51</v>
      </c>
      <c r="R3558" s="5" t="e">
        <f ca="1">IF($H3558="NO",$O3558, _xludf.NA())</f>
        <v>#NAME?</v>
      </c>
      <c r="S3558" s="5">
        <f>IF($H3558="SI",$N3558, _xludf.NA())</f>
        <v>331181</v>
      </c>
      <c r="T3558" s="5" t="e">
        <f ca="1">IF($H3558="NO",$N3558, _xludf.NA())</f>
        <v>#NAME?</v>
      </c>
    </row>
    <row r="3559" spans="1:20" x14ac:dyDescent="0.3">
      <c r="A3559">
        <v>3558</v>
      </c>
      <c r="B3559" t="s">
        <v>15</v>
      </c>
      <c r="C3559">
        <v>4805416.75</v>
      </c>
      <c r="D3559" t="s">
        <v>10</v>
      </c>
      <c r="E3559" t="s">
        <v>11</v>
      </c>
      <c r="F3559" t="s">
        <v>12</v>
      </c>
      <c r="G3559" t="s">
        <v>13</v>
      </c>
      <c r="H3559" t="s">
        <v>13</v>
      </c>
      <c r="I3559">
        <v>60</v>
      </c>
      <c r="J3559">
        <f>(moras__2[[#This Row],[EDAD]]-AVERAGE(I:I))/ _xlfn.STDEV.P(I:I)</f>
        <v>1.2770935505942189</v>
      </c>
      <c r="K3559" t="str">
        <f>IF(ABS(moras__2[[#This Row],[Z-Score de edad]])&gt;1.96, "Atípico","Normal")</f>
        <v>Normal</v>
      </c>
      <c r="L3559">
        <f>(moras__2[[#This Row],[SALARIO]]-AVERAGE(C:C)) / _xlfn.STDEV.P(C:C)</f>
        <v>5.1150248930987052</v>
      </c>
      <c r="M3559" t="str">
        <f>IF(ABS(moras__2[[#This Row],[Z-Score de salario]])&gt;1.96, "Atípico", "Normal")</f>
        <v>Atípico</v>
      </c>
      <c r="N3559" s="5">
        <f t="shared" si="165"/>
        <v>4805416.75</v>
      </c>
      <c r="O3559" s="5">
        <f t="shared" si="166"/>
        <v>60</v>
      </c>
      <c r="P3559" s="5" t="str">
        <f t="shared" si="167"/>
        <v>ASALARIADO</v>
      </c>
      <c r="Q3559" s="5" t="e">
        <f ca="1">IF($H3559="SI", $O3559, _xludf.NA())</f>
        <v>#NAME?</v>
      </c>
      <c r="R3559" s="5">
        <f>IF($H3559="NO",$O3559, _xludf.NA())</f>
        <v>60</v>
      </c>
      <c r="S3559" s="5" t="e">
        <f ca="1">IF($H3559="SI",$N3559, _xludf.NA())</f>
        <v>#NAME?</v>
      </c>
      <c r="T3559" s="5">
        <f>IF($H3559="NO",$N3559, _xludf.NA())</f>
        <v>4805416.75</v>
      </c>
    </row>
    <row r="3560" spans="1:20" x14ac:dyDescent="0.3">
      <c r="A3560">
        <v>3559</v>
      </c>
      <c r="B3560" t="s">
        <v>9</v>
      </c>
      <c r="C3560">
        <v>857231</v>
      </c>
      <c r="D3560" t="s">
        <v>10</v>
      </c>
      <c r="E3560" t="s">
        <v>16</v>
      </c>
      <c r="F3560" t="s">
        <v>12</v>
      </c>
      <c r="G3560" t="s">
        <v>13</v>
      </c>
      <c r="H3560" t="s">
        <v>13</v>
      </c>
      <c r="I3560">
        <v>35</v>
      </c>
      <c r="J3560">
        <f>(moras__2[[#This Row],[EDAD]]-AVERAGE(I:I))/ _xlfn.STDEV.P(I:I)</f>
        <v>-0.48746627208791893</v>
      </c>
      <c r="K3560" t="str">
        <f>IF(ABS(moras__2[[#This Row],[Z-Score de edad]])&gt;1.96, "Atípico","Normal")</f>
        <v>Normal</v>
      </c>
      <c r="L3560">
        <f>(moras__2[[#This Row],[SALARIO]]-AVERAGE(C:C)) / _xlfn.STDEV.P(C:C)</f>
        <v>0.24625905893534278</v>
      </c>
      <c r="M3560" t="str">
        <f>IF(ABS(moras__2[[#This Row],[Z-Score de salario]])&gt;1.96, "Atípico", "Normal")</f>
        <v>Normal</v>
      </c>
      <c r="N3560" s="5">
        <f t="shared" si="165"/>
        <v>857231</v>
      </c>
      <c r="O3560" s="5">
        <f t="shared" si="166"/>
        <v>35</v>
      </c>
      <c r="P3560" s="5" t="str">
        <f t="shared" si="167"/>
        <v>ASALARIADO</v>
      </c>
      <c r="Q3560" s="5" t="e">
        <f ca="1">IF($H3560="SI", $O3560, _xludf.NA())</f>
        <v>#NAME?</v>
      </c>
      <c r="R3560" s="5">
        <f>IF($H3560="NO",$O3560, _xludf.NA())</f>
        <v>35</v>
      </c>
      <c r="S3560" s="5" t="e">
        <f ca="1">IF($H3560="SI",$N3560, _xludf.NA())</f>
        <v>#NAME?</v>
      </c>
      <c r="T3560" s="5">
        <f>IF($H3560="NO",$N3560, _xludf.NA())</f>
        <v>857231</v>
      </c>
    </row>
    <row r="3561" spans="1:20" x14ac:dyDescent="0.3">
      <c r="A3561">
        <v>3560</v>
      </c>
      <c r="B3561" t="s">
        <v>15</v>
      </c>
      <c r="C3561">
        <v>297050</v>
      </c>
      <c r="D3561" t="s">
        <v>17</v>
      </c>
      <c r="E3561" t="s">
        <v>16</v>
      </c>
      <c r="F3561" t="s">
        <v>13</v>
      </c>
      <c r="G3561" t="s">
        <v>13</v>
      </c>
      <c r="H3561" t="s">
        <v>12</v>
      </c>
      <c r="I3561">
        <v>27</v>
      </c>
      <c r="J3561">
        <f>(moras__2[[#This Row],[EDAD]]-AVERAGE(I:I))/ _xlfn.STDEV.P(I:I)</f>
        <v>-1.052125415346203</v>
      </c>
      <c r="K3561" t="str">
        <f>IF(ABS(moras__2[[#This Row],[Z-Score de edad]])&gt;1.96, "Atípico","Normal")</f>
        <v>Normal</v>
      </c>
      <c r="L3561">
        <f>(moras__2[[#This Row],[SALARIO]]-AVERAGE(C:C)) / _xlfn.STDEV.P(C:C)</f>
        <v>-0.44453673600603422</v>
      </c>
      <c r="M3561" t="str">
        <f>IF(ABS(moras__2[[#This Row],[Z-Score de salario]])&gt;1.96, "Atípico", "Normal")</f>
        <v>Normal</v>
      </c>
      <c r="N3561" s="5">
        <f t="shared" si="165"/>
        <v>297050</v>
      </c>
      <c r="O3561" s="5">
        <f t="shared" si="166"/>
        <v>27</v>
      </c>
      <c r="P3561" s="5" t="str">
        <f t="shared" si="167"/>
        <v>ASEGURADO VOLUNTARIO</v>
      </c>
      <c r="Q3561" s="5">
        <f>IF($H3561="SI", $O3561, _xludf.NA())</f>
        <v>27</v>
      </c>
      <c r="R3561" s="5" t="e">
        <f ca="1">IF($H3561="NO",$O3561, _xludf.NA())</f>
        <v>#NAME?</v>
      </c>
      <c r="S3561" s="5">
        <f>IF($H3561="SI",$N3561, _xludf.NA())</f>
        <v>297050</v>
      </c>
      <c r="T3561" s="5" t="e">
        <f ca="1">IF($H3561="NO",$N3561, _xludf.NA())</f>
        <v>#NAME?</v>
      </c>
    </row>
    <row r="3562" spans="1:20" x14ac:dyDescent="0.3">
      <c r="A3562">
        <v>3561</v>
      </c>
      <c r="B3562" t="s">
        <v>15</v>
      </c>
      <c r="C3562">
        <v>541045</v>
      </c>
      <c r="D3562" t="s">
        <v>10</v>
      </c>
      <c r="E3562" t="s">
        <v>16</v>
      </c>
      <c r="F3562" t="s">
        <v>12</v>
      </c>
      <c r="G3562" t="s">
        <v>13</v>
      </c>
      <c r="H3562" t="s">
        <v>13</v>
      </c>
      <c r="I3562">
        <v>28</v>
      </c>
      <c r="J3562">
        <f>(moras__2[[#This Row],[EDAD]]-AVERAGE(I:I))/ _xlfn.STDEV.P(I:I)</f>
        <v>-0.98154302243891756</v>
      </c>
      <c r="K3562" t="str">
        <f>IF(ABS(moras__2[[#This Row],[Z-Score de edad]])&gt;1.96, "Atípico","Normal")</f>
        <v>Normal</v>
      </c>
      <c r="L3562">
        <f>(moras__2[[#This Row],[SALARIO]]-AVERAGE(C:C)) / _xlfn.STDEV.P(C:C)</f>
        <v>-0.14365055816936845</v>
      </c>
      <c r="M3562" t="str">
        <f>IF(ABS(moras__2[[#This Row],[Z-Score de salario]])&gt;1.96, "Atípico", "Normal")</f>
        <v>Normal</v>
      </c>
      <c r="N3562" s="5">
        <f t="shared" si="165"/>
        <v>541045</v>
      </c>
      <c r="O3562" s="5">
        <f t="shared" si="166"/>
        <v>28</v>
      </c>
      <c r="P3562" s="5" t="str">
        <f t="shared" si="167"/>
        <v>ASALARIADO</v>
      </c>
      <c r="Q3562" s="5" t="e">
        <f ca="1">IF($H3562="SI", $O3562, _xludf.NA())</f>
        <v>#NAME?</v>
      </c>
      <c r="R3562" s="5">
        <f>IF($H3562="NO",$O3562, _xludf.NA())</f>
        <v>28</v>
      </c>
      <c r="S3562" s="5" t="e">
        <f ca="1">IF($H3562="SI",$N3562, _xludf.NA())</f>
        <v>#NAME?</v>
      </c>
      <c r="T3562" s="5">
        <f>IF($H3562="NO",$N3562, _xludf.NA())</f>
        <v>541045</v>
      </c>
    </row>
    <row r="3563" spans="1:20" x14ac:dyDescent="0.3">
      <c r="A3563">
        <v>3562</v>
      </c>
      <c r="B3563" t="s">
        <v>9</v>
      </c>
      <c r="C3563">
        <v>623822</v>
      </c>
      <c r="D3563" t="s">
        <v>10</v>
      </c>
      <c r="E3563" t="s">
        <v>16</v>
      </c>
      <c r="F3563" t="s">
        <v>12</v>
      </c>
      <c r="G3563" t="s">
        <v>13</v>
      </c>
      <c r="H3563" t="s">
        <v>13</v>
      </c>
      <c r="I3563">
        <v>27</v>
      </c>
      <c r="J3563">
        <f>(moras__2[[#This Row],[EDAD]]-AVERAGE(I:I))/ _xlfn.STDEV.P(I:I)</f>
        <v>-1.052125415346203</v>
      </c>
      <c r="K3563" t="str">
        <f>IF(ABS(moras__2[[#This Row],[Z-Score de edad]])&gt;1.96, "Atípico","Normal")</f>
        <v>Normal</v>
      </c>
      <c r="L3563">
        <f>(moras__2[[#This Row],[SALARIO]]-AVERAGE(C:C)) / _xlfn.STDEV.P(C:C)</f>
        <v>-4.1572830581566703E-2</v>
      </c>
      <c r="M3563" t="str">
        <f>IF(ABS(moras__2[[#This Row],[Z-Score de salario]])&gt;1.96, "Atípico", "Normal")</f>
        <v>Normal</v>
      </c>
      <c r="N3563" s="5">
        <f t="shared" si="165"/>
        <v>623822</v>
      </c>
      <c r="O3563" s="5">
        <f t="shared" si="166"/>
        <v>27</v>
      </c>
      <c r="P3563" s="5" t="str">
        <f t="shared" si="167"/>
        <v>ASALARIADO</v>
      </c>
      <c r="Q3563" s="5" t="e">
        <f ca="1">IF($H3563="SI", $O3563, _xludf.NA())</f>
        <v>#NAME?</v>
      </c>
      <c r="R3563" s="5">
        <f>IF($H3563="NO",$O3563, _xludf.NA())</f>
        <v>27</v>
      </c>
      <c r="S3563" s="5" t="e">
        <f ca="1">IF($H3563="SI",$N3563, _xludf.NA())</f>
        <v>#NAME?</v>
      </c>
      <c r="T3563" s="5">
        <f>IF($H3563="NO",$N3563, _xludf.NA())</f>
        <v>623822</v>
      </c>
    </row>
    <row r="3564" spans="1:20" x14ac:dyDescent="0.3">
      <c r="A3564">
        <v>3563</v>
      </c>
      <c r="B3564" t="s">
        <v>9</v>
      </c>
      <c r="C3564">
        <v>476987</v>
      </c>
      <c r="D3564" t="s">
        <v>18</v>
      </c>
      <c r="E3564" t="s">
        <v>16</v>
      </c>
      <c r="F3564" t="s">
        <v>12</v>
      </c>
      <c r="G3564" t="s">
        <v>13</v>
      </c>
      <c r="H3564" t="s">
        <v>13</v>
      </c>
      <c r="I3564">
        <v>52</v>
      </c>
      <c r="J3564">
        <f>(moras__2[[#This Row],[EDAD]]-AVERAGE(I:I))/ _xlfn.STDEV.P(I:I)</f>
        <v>0.71243440733593477</v>
      </c>
      <c r="K3564" t="str">
        <f>IF(ABS(moras__2[[#This Row],[Z-Score de edad]])&gt;1.96, "Atípico","Normal")</f>
        <v>Normal</v>
      </c>
      <c r="L3564">
        <f>(moras__2[[#This Row],[SALARIO]]-AVERAGE(C:C)) / _xlfn.STDEV.P(C:C)</f>
        <v>-0.2226446637037488</v>
      </c>
      <c r="M3564" t="str">
        <f>IF(ABS(moras__2[[#This Row],[Z-Score de salario]])&gt;1.96, "Atípico", "Normal")</f>
        <v>Normal</v>
      </c>
      <c r="N3564" s="5">
        <f t="shared" si="165"/>
        <v>476987</v>
      </c>
      <c r="O3564" s="5">
        <f t="shared" si="166"/>
        <v>52</v>
      </c>
      <c r="P3564" s="5" t="str">
        <f t="shared" si="167"/>
        <v>TRABAJADOR INDEPENDIENTE</v>
      </c>
      <c r="Q3564" s="5" t="e">
        <f ca="1">IF($H3564="SI", $O3564, _xludf.NA())</f>
        <v>#NAME?</v>
      </c>
      <c r="R3564" s="5">
        <f>IF($H3564="NO",$O3564, _xludf.NA())</f>
        <v>52</v>
      </c>
      <c r="S3564" s="5" t="e">
        <f ca="1">IF($H3564="SI",$N3564, _xludf.NA())</f>
        <v>#NAME?</v>
      </c>
      <c r="T3564" s="5">
        <f>IF($H3564="NO",$N3564, _xludf.NA())</f>
        <v>476987</v>
      </c>
    </row>
    <row r="3565" spans="1:20" x14ac:dyDescent="0.3">
      <c r="A3565">
        <v>3564</v>
      </c>
      <c r="B3565" t="s">
        <v>9</v>
      </c>
      <c r="C3565">
        <v>1976257</v>
      </c>
      <c r="D3565" t="s">
        <v>10</v>
      </c>
      <c r="E3565" t="s">
        <v>11</v>
      </c>
      <c r="F3565" t="s">
        <v>12</v>
      </c>
      <c r="G3565" t="s">
        <v>13</v>
      </c>
      <c r="H3565" t="s">
        <v>13</v>
      </c>
      <c r="I3565">
        <v>56</v>
      </c>
      <c r="J3565">
        <f>(moras__2[[#This Row],[EDAD]]-AVERAGE(I:I))/ _xlfn.STDEV.P(I:I)</f>
        <v>0.99476397896507684</v>
      </c>
      <c r="K3565" t="str">
        <f>IF(ABS(moras__2[[#This Row],[Z-Score de edad]])&gt;1.96, "Atípico","Normal")</f>
        <v>Normal</v>
      </c>
      <c r="L3565">
        <f>(moras__2[[#This Row],[SALARIO]]-AVERAGE(C:C)) / _xlfn.STDEV.P(C:C)</f>
        <v>1.6262031399200054</v>
      </c>
      <c r="M3565" t="str">
        <f>IF(ABS(moras__2[[#This Row],[Z-Score de salario]])&gt;1.96, "Atípico", "Normal")</f>
        <v>Normal</v>
      </c>
      <c r="N3565" s="5">
        <f t="shared" si="165"/>
        <v>1976257</v>
      </c>
      <c r="O3565" s="5">
        <f t="shared" si="166"/>
        <v>56</v>
      </c>
      <c r="P3565" s="5" t="str">
        <f t="shared" si="167"/>
        <v>ASALARIADO</v>
      </c>
      <c r="Q3565" s="5" t="e">
        <f ca="1">IF($H3565="SI", $O3565, _xludf.NA())</f>
        <v>#NAME?</v>
      </c>
      <c r="R3565" s="5">
        <f>IF($H3565="NO",$O3565, _xludf.NA())</f>
        <v>56</v>
      </c>
      <c r="S3565" s="5" t="e">
        <f ca="1">IF($H3565="SI",$N3565, _xludf.NA())</f>
        <v>#NAME?</v>
      </c>
      <c r="T3565" s="5">
        <f>IF($H3565="NO",$N3565, _xludf.NA())</f>
        <v>1976257</v>
      </c>
    </row>
    <row r="3566" spans="1:20" x14ac:dyDescent="0.3">
      <c r="A3566">
        <v>3565</v>
      </c>
      <c r="B3566" t="s">
        <v>15</v>
      </c>
      <c r="C3566">
        <v>361783</v>
      </c>
      <c r="D3566" t="s">
        <v>17</v>
      </c>
      <c r="E3566" t="s">
        <v>16</v>
      </c>
      <c r="F3566" t="s">
        <v>12</v>
      </c>
      <c r="G3566" t="s">
        <v>13</v>
      </c>
      <c r="H3566" t="s">
        <v>12</v>
      </c>
      <c r="I3566">
        <v>52</v>
      </c>
      <c r="J3566">
        <f>(moras__2[[#This Row],[EDAD]]-AVERAGE(I:I))/ _xlfn.STDEV.P(I:I)</f>
        <v>0.71243440733593477</v>
      </c>
      <c r="K3566" t="str">
        <f>IF(ABS(moras__2[[#This Row],[Z-Score de edad]])&gt;1.96, "Atípico","Normal")</f>
        <v>Normal</v>
      </c>
      <c r="L3566">
        <f>(moras__2[[#This Row],[SALARIO]]-AVERAGE(C:C)) / _xlfn.STDEV.P(C:C)</f>
        <v>-0.36471024386520806</v>
      </c>
      <c r="M3566" t="str">
        <f>IF(ABS(moras__2[[#This Row],[Z-Score de salario]])&gt;1.96, "Atípico", "Normal")</f>
        <v>Normal</v>
      </c>
      <c r="N3566" s="5">
        <f t="shared" si="165"/>
        <v>361783</v>
      </c>
      <c r="O3566" s="5">
        <f t="shared" si="166"/>
        <v>52</v>
      </c>
      <c r="P3566" s="5" t="str">
        <f t="shared" si="167"/>
        <v>ASEGURADO VOLUNTARIO</v>
      </c>
      <c r="Q3566" s="5">
        <f>IF($H3566="SI", $O3566, _xludf.NA())</f>
        <v>52</v>
      </c>
      <c r="R3566" s="5" t="e">
        <f ca="1">IF($H3566="NO",$O3566, _xludf.NA())</f>
        <v>#NAME?</v>
      </c>
      <c r="S3566" s="5">
        <f>IF($H3566="SI",$N3566, _xludf.NA())</f>
        <v>361783</v>
      </c>
      <c r="T3566" s="5" t="e">
        <f ca="1">IF($H3566="NO",$N3566, _xludf.NA())</f>
        <v>#NAME?</v>
      </c>
    </row>
    <row r="3567" spans="1:20" x14ac:dyDescent="0.3">
      <c r="A3567">
        <v>3566</v>
      </c>
      <c r="B3567" t="s">
        <v>9</v>
      </c>
      <c r="C3567">
        <v>279985.18</v>
      </c>
      <c r="D3567" t="s">
        <v>10</v>
      </c>
      <c r="E3567" t="s">
        <v>16</v>
      </c>
      <c r="F3567" t="s">
        <v>12</v>
      </c>
      <c r="G3567" t="s">
        <v>13</v>
      </c>
      <c r="H3567" t="s">
        <v>13</v>
      </c>
      <c r="I3567">
        <v>37</v>
      </c>
      <c r="J3567">
        <f>(moras__2[[#This Row],[EDAD]]-AVERAGE(I:I))/ _xlfn.STDEV.P(I:I)</f>
        <v>-0.34630148627334789</v>
      </c>
      <c r="K3567" t="str">
        <f>IF(ABS(moras__2[[#This Row],[Z-Score de edad]])&gt;1.96, "Atípico","Normal")</f>
        <v>Normal</v>
      </c>
      <c r="L3567">
        <f>(moras__2[[#This Row],[SALARIO]]-AVERAGE(C:C)) / _xlfn.STDEV.P(C:C)</f>
        <v>-0.46558048061256591</v>
      </c>
      <c r="M3567" t="str">
        <f>IF(ABS(moras__2[[#This Row],[Z-Score de salario]])&gt;1.96, "Atípico", "Normal")</f>
        <v>Normal</v>
      </c>
      <c r="N3567" s="5">
        <f t="shared" si="165"/>
        <v>279985.18</v>
      </c>
      <c r="O3567" s="5">
        <f t="shared" si="166"/>
        <v>37</v>
      </c>
      <c r="P3567" s="5" t="str">
        <f t="shared" si="167"/>
        <v>ASALARIADO</v>
      </c>
      <c r="Q3567" s="5" t="e">
        <f ca="1">IF($H3567="SI", $O3567, _xludf.NA())</f>
        <v>#NAME?</v>
      </c>
      <c r="R3567" s="5">
        <f>IF($H3567="NO",$O3567, _xludf.NA())</f>
        <v>37</v>
      </c>
      <c r="S3567" s="5" t="e">
        <f ca="1">IF($H3567="SI",$N3567, _xludf.NA())</f>
        <v>#NAME?</v>
      </c>
      <c r="T3567" s="5">
        <f>IF($H3567="NO",$N3567, _xludf.NA())</f>
        <v>279985.18</v>
      </c>
    </row>
    <row r="3568" spans="1:20" x14ac:dyDescent="0.3">
      <c r="A3568">
        <v>3567</v>
      </c>
      <c r="B3568" t="s">
        <v>9</v>
      </c>
      <c r="C3568">
        <v>380000</v>
      </c>
      <c r="D3568" t="s">
        <v>10</v>
      </c>
      <c r="E3568" t="s">
        <v>16</v>
      </c>
      <c r="F3568" t="s">
        <v>12</v>
      </c>
      <c r="G3568" t="s">
        <v>13</v>
      </c>
      <c r="H3568" t="s">
        <v>13</v>
      </c>
      <c r="I3568">
        <v>32</v>
      </c>
      <c r="J3568">
        <f>(moras__2[[#This Row],[EDAD]]-AVERAGE(I:I))/ _xlfn.STDEV.P(I:I)</f>
        <v>-0.69921345080977548</v>
      </c>
      <c r="K3568" t="str">
        <f>IF(ABS(moras__2[[#This Row],[Z-Score de edad]])&gt;1.96, "Atípico","Normal")</f>
        <v>Normal</v>
      </c>
      <c r="L3568">
        <f>(moras__2[[#This Row],[SALARIO]]-AVERAGE(C:C)) / _xlfn.STDEV.P(C:C)</f>
        <v>-0.34224567081391377</v>
      </c>
      <c r="M3568" t="str">
        <f>IF(ABS(moras__2[[#This Row],[Z-Score de salario]])&gt;1.96, "Atípico", "Normal")</f>
        <v>Normal</v>
      </c>
      <c r="N3568" s="5">
        <f t="shared" si="165"/>
        <v>380000</v>
      </c>
      <c r="O3568" s="5">
        <f t="shared" si="166"/>
        <v>32</v>
      </c>
      <c r="P3568" s="5" t="str">
        <f t="shared" si="167"/>
        <v>ASALARIADO</v>
      </c>
      <c r="Q3568" s="5" t="e">
        <f ca="1">IF($H3568="SI", $O3568, _xludf.NA())</f>
        <v>#NAME?</v>
      </c>
      <c r="R3568" s="5">
        <f>IF($H3568="NO",$O3568, _xludf.NA())</f>
        <v>32</v>
      </c>
      <c r="S3568" s="5" t="e">
        <f ca="1">IF($H3568="SI",$N3568, _xludf.NA())</f>
        <v>#NAME?</v>
      </c>
      <c r="T3568" s="5">
        <f>IF($H3568="NO",$N3568, _xludf.NA())</f>
        <v>380000</v>
      </c>
    </row>
    <row r="3569" spans="1:20" x14ac:dyDescent="0.3">
      <c r="A3569">
        <v>3568</v>
      </c>
      <c r="B3569" t="s">
        <v>9</v>
      </c>
      <c r="C3569">
        <v>4102647.12</v>
      </c>
      <c r="D3569" t="s">
        <v>10</v>
      </c>
      <c r="E3569" t="s">
        <v>16</v>
      </c>
      <c r="F3569" t="s">
        <v>12</v>
      </c>
      <c r="G3569" t="s">
        <v>13</v>
      </c>
      <c r="H3569" t="s">
        <v>13</v>
      </c>
      <c r="I3569">
        <v>34</v>
      </c>
      <c r="J3569">
        <f>(moras__2[[#This Row],[EDAD]]-AVERAGE(I:I))/ _xlfn.STDEV.P(I:I)</f>
        <v>-0.55804866499520445</v>
      </c>
      <c r="K3569" t="str">
        <f>IF(ABS(moras__2[[#This Row],[Z-Score de edad]])&gt;1.96, "Atípico","Normal")</f>
        <v>Normal</v>
      </c>
      <c r="L3569">
        <f>(moras__2[[#This Row],[SALARIO]]-AVERAGE(C:C)) / _xlfn.STDEV.P(C:C)</f>
        <v>4.2483937413522037</v>
      </c>
      <c r="M3569" t="str">
        <f>IF(ABS(moras__2[[#This Row],[Z-Score de salario]])&gt;1.96, "Atípico", "Normal")</f>
        <v>Atípico</v>
      </c>
      <c r="N3569" s="5">
        <f t="shared" si="165"/>
        <v>4102647.12</v>
      </c>
      <c r="O3569" s="5">
        <f t="shared" si="166"/>
        <v>34</v>
      </c>
      <c r="P3569" s="5" t="str">
        <f t="shared" si="167"/>
        <v>ASALARIADO</v>
      </c>
      <c r="Q3569" s="5" t="e">
        <f ca="1">IF($H3569="SI", $O3569, _xludf.NA())</f>
        <v>#NAME?</v>
      </c>
      <c r="R3569" s="5">
        <f>IF($H3569="NO",$O3569, _xludf.NA())</f>
        <v>34</v>
      </c>
      <c r="S3569" s="5" t="e">
        <f ca="1">IF($H3569="SI",$N3569, _xludf.NA())</f>
        <v>#NAME?</v>
      </c>
      <c r="T3569" s="5">
        <f>IF($H3569="NO",$N3569, _xludf.NA())</f>
        <v>4102647.12</v>
      </c>
    </row>
    <row r="3570" spans="1:20" x14ac:dyDescent="0.3">
      <c r="A3570">
        <v>3569</v>
      </c>
      <c r="B3570" t="s">
        <v>15</v>
      </c>
      <c r="C3570">
        <v>413618.8</v>
      </c>
      <c r="D3570" t="s">
        <v>10</v>
      </c>
      <c r="E3570" t="s">
        <v>16</v>
      </c>
      <c r="F3570" t="s">
        <v>12</v>
      </c>
      <c r="G3570" t="s">
        <v>13</v>
      </c>
      <c r="H3570" t="s">
        <v>13</v>
      </c>
      <c r="I3570">
        <v>35</v>
      </c>
      <c r="J3570">
        <f>(moras__2[[#This Row],[EDAD]]-AVERAGE(I:I))/ _xlfn.STDEV.P(I:I)</f>
        <v>-0.48746627208791893</v>
      </c>
      <c r="K3570" t="str">
        <f>IF(ABS(moras__2[[#This Row],[Z-Score de edad]])&gt;1.96, "Atípico","Normal")</f>
        <v>Normal</v>
      </c>
      <c r="L3570">
        <f>(moras__2[[#This Row],[SALARIO]]-AVERAGE(C:C)) / _xlfn.STDEV.P(C:C)</f>
        <v>-0.30078813178460867</v>
      </c>
      <c r="M3570" t="str">
        <f>IF(ABS(moras__2[[#This Row],[Z-Score de salario]])&gt;1.96, "Atípico", "Normal")</f>
        <v>Normal</v>
      </c>
      <c r="N3570" s="5">
        <f t="shared" si="165"/>
        <v>413618.8</v>
      </c>
      <c r="O3570" s="5">
        <f t="shared" si="166"/>
        <v>35</v>
      </c>
      <c r="P3570" s="5" t="str">
        <f t="shared" si="167"/>
        <v>ASALARIADO</v>
      </c>
      <c r="Q3570" s="5" t="e">
        <f ca="1">IF($H3570="SI", $O3570, _xludf.NA())</f>
        <v>#NAME?</v>
      </c>
      <c r="R3570" s="5">
        <f>IF($H3570="NO",$O3570, _xludf.NA())</f>
        <v>35</v>
      </c>
      <c r="S3570" s="5" t="e">
        <f ca="1">IF($H3570="SI",$N3570, _xludf.NA())</f>
        <v>#NAME?</v>
      </c>
      <c r="T3570" s="5">
        <f>IF($H3570="NO",$N3570, _xludf.NA())</f>
        <v>413618.8</v>
      </c>
    </row>
    <row r="3571" spans="1:20" x14ac:dyDescent="0.3">
      <c r="A3571">
        <v>3570</v>
      </c>
      <c r="B3571" t="s">
        <v>9</v>
      </c>
      <c r="C3571">
        <v>295477</v>
      </c>
      <c r="D3571" t="s">
        <v>10</v>
      </c>
      <c r="E3571" t="s">
        <v>11</v>
      </c>
      <c r="F3571" t="s">
        <v>12</v>
      </c>
      <c r="G3571" t="s">
        <v>13</v>
      </c>
      <c r="H3571" t="s">
        <v>13</v>
      </c>
      <c r="I3571">
        <v>28</v>
      </c>
      <c r="J3571">
        <f>(moras__2[[#This Row],[EDAD]]-AVERAGE(I:I))/ _xlfn.STDEV.P(I:I)</f>
        <v>-0.98154302243891756</v>
      </c>
      <c r="K3571" t="str">
        <f>IF(ABS(moras__2[[#This Row],[Z-Score de edad]])&gt;1.96, "Atípico","Normal")</f>
        <v>Normal</v>
      </c>
      <c r="L3571">
        <f>(moras__2[[#This Row],[SALARIO]]-AVERAGE(C:C)) / _xlfn.STDEV.P(C:C)</f>
        <v>-0.44647650509038872</v>
      </c>
      <c r="M3571" t="str">
        <f>IF(ABS(moras__2[[#This Row],[Z-Score de salario]])&gt;1.96, "Atípico", "Normal")</f>
        <v>Normal</v>
      </c>
      <c r="N3571" s="5">
        <f t="shared" si="165"/>
        <v>295477</v>
      </c>
      <c r="O3571" s="5">
        <f t="shared" si="166"/>
        <v>28</v>
      </c>
      <c r="P3571" s="5" t="str">
        <f t="shared" si="167"/>
        <v>ASALARIADO</v>
      </c>
      <c r="Q3571" s="5" t="e">
        <f ca="1">IF($H3571="SI", $O3571, _xludf.NA())</f>
        <v>#NAME?</v>
      </c>
      <c r="R3571" s="5">
        <f>IF($H3571="NO",$O3571, _xludf.NA())</f>
        <v>28</v>
      </c>
      <c r="S3571" s="5" t="e">
        <f ca="1">IF($H3571="SI",$N3571, _xludf.NA())</f>
        <v>#NAME?</v>
      </c>
      <c r="T3571" s="5">
        <f>IF($H3571="NO",$N3571, _xludf.NA())</f>
        <v>295477</v>
      </c>
    </row>
    <row r="3572" spans="1:20" x14ac:dyDescent="0.3">
      <c r="A3572">
        <v>3571</v>
      </c>
      <c r="B3572" t="s">
        <v>9</v>
      </c>
      <c r="C3572">
        <v>300018</v>
      </c>
      <c r="D3572" t="s">
        <v>18</v>
      </c>
      <c r="E3572" t="s">
        <v>16</v>
      </c>
      <c r="F3572" t="s">
        <v>12</v>
      </c>
      <c r="G3572" t="s">
        <v>13</v>
      </c>
      <c r="H3572" t="s">
        <v>13</v>
      </c>
      <c r="I3572">
        <v>61</v>
      </c>
      <c r="J3572">
        <f>(moras__2[[#This Row],[EDAD]]-AVERAGE(I:I))/ _xlfn.STDEV.P(I:I)</f>
        <v>1.3476759435015044</v>
      </c>
      <c r="K3572" t="str">
        <f>IF(ABS(moras__2[[#This Row],[Z-Score de edad]])&gt;1.96, "Atípico","Normal")</f>
        <v>Normal</v>
      </c>
      <c r="L3572">
        <f>(moras__2[[#This Row],[SALARIO]]-AVERAGE(C:C)) / _xlfn.STDEV.P(C:C)</f>
        <v>-0.44087670126835837</v>
      </c>
      <c r="M3572" t="str">
        <f>IF(ABS(moras__2[[#This Row],[Z-Score de salario]])&gt;1.96, "Atípico", "Normal")</f>
        <v>Normal</v>
      </c>
      <c r="N3572" s="5">
        <f t="shared" si="165"/>
        <v>300018</v>
      </c>
      <c r="O3572" s="5">
        <f t="shared" si="166"/>
        <v>61</v>
      </c>
      <c r="P3572" s="5" t="str">
        <f t="shared" si="167"/>
        <v>TRABAJADOR INDEPENDIENTE</v>
      </c>
      <c r="Q3572" s="5" t="e">
        <f ca="1">IF($H3572="SI", $O3572, _xludf.NA())</f>
        <v>#NAME?</v>
      </c>
      <c r="R3572" s="5">
        <f>IF($H3572="NO",$O3572, _xludf.NA())</f>
        <v>61</v>
      </c>
      <c r="S3572" s="5" t="e">
        <f ca="1">IF($H3572="SI",$N3572, _xludf.NA())</f>
        <v>#NAME?</v>
      </c>
      <c r="T3572" s="5">
        <f>IF($H3572="NO",$N3572, _xludf.NA())</f>
        <v>300018</v>
      </c>
    </row>
    <row r="3573" spans="1:20" x14ac:dyDescent="0.3">
      <c r="A3573">
        <v>3572</v>
      </c>
      <c r="B3573" t="s">
        <v>9</v>
      </c>
      <c r="C3573">
        <v>1700000</v>
      </c>
      <c r="D3573" t="s">
        <v>10</v>
      </c>
      <c r="E3573" t="s">
        <v>16</v>
      </c>
      <c r="F3573" t="s">
        <v>12</v>
      </c>
      <c r="G3573" t="s">
        <v>13</v>
      </c>
      <c r="H3573" t="s">
        <v>13</v>
      </c>
      <c r="I3573">
        <v>45</v>
      </c>
      <c r="J3573">
        <f>(moras__2[[#This Row],[EDAD]]-AVERAGE(I:I))/ _xlfn.STDEV.P(I:I)</f>
        <v>0.2183576569849362</v>
      </c>
      <c r="K3573" t="str">
        <f>IF(ABS(moras__2[[#This Row],[Z-Score de edad]])&gt;1.96, "Atípico","Normal")</f>
        <v>Normal</v>
      </c>
      <c r="L3573">
        <f>(moras__2[[#This Row],[SALARIO]]-AVERAGE(C:C)) / _xlfn.STDEV.P(C:C)</f>
        <v>1.2855325817912577</v>
      </c>
      <c r="M3573" t="str">
        <f>IF(ABS(moras__2[[#This Row],[Z-Score de salario]])&gt;1.96, "Atípico", "Normal")</f>
        <v>Normal</v>
      </c>
      <c r="N3573" s="5">
        <f t="shared" si="165"/>
        <v>1700000</v>
      </c>
      <c r="O3573" s="5">
        <f t="shared" si="166"/>
        <v>45</v>
      </c>
      <c r="P3573" s="5" t="str">
        <f t="shared" si="167"/>
        <v>ASALARIADO</v>
      </c>
      <c r="Q3573" s="5" t="e">
        <f ca="1">IF($H3573="SI", $O3573, _xludf.NA())</f>
        <v>#NAME?</v>
      </c>
      <c r="R3573" s="5">
        <f>IF($H3573="NO",$O3573, _xludf.NA())</f>
        <v>45</v>
      </c>
      <c r="S3573" s="5" t="e">
        <f ca="1">IF($H3573="SI",$N3573, _xludf.NA())</f>
        <v>#NAME?</v>
      </c>
      <c r="T3573" s="5">
        <f>IF($H3573="NO",$N3573, _xludf.NA())</f>
        <v>1700000</v>
      </c>
    </row>
    <row r="3574" spans="1:20" x14ac:dyDescent="0.3">
      <c r="A3574">
        <v>3573</v>
      </c>
      <c r="B3574" t="s">
        <v>15</v>
      </c>
      <c r="C3574">
        <v>1260977.05</v>
      </c>
      <c r="D3574" t="s">
        <v>10</v>
      </c>
      <c r="E3574" t="s">
        <v>11</v>
      </c>
      <c r="F3574" t="s">
        <v>12</v>
      </c>
      <c r="G3574" t="s">
        <v>13</v>
      </c>
      <c r="H3574" t="s">
        <v>13</v>
      </c>
      <c r="I3574">
        <v>38</v>
      </c>
      <c r="J3574">
        <f>(moras__2[[#This Row],[EDAD]]-AVERAGE(I:I))/ _xlfn.STDEV.P(I:I)</f>
        <v>-0.27571909336606237</v>
      </c>
      <c r="K3574" t="str">
        <f>IF(ABS(moras__2[[#This Row],[Z-Score de edad]])&gt;1.96, "Atípico","Normal")</f>
        <v>Normal</v>
      </c>
      <c r="L3574">
        <f>(moras__2[[#This Row],[SALARIO]]-AVERAGE(C:C)) / _xlfn.STDEV.P(C:C)</f>
        <v>0.74414469512113091</v>
      </c>
      <c r="M3574" t="str">
        <f>IF(ABS(moras__2[[#This Row],[Z-Score de salario]])&gt;1.96, "Atípico", "Normal")</f>
        <v>Normal</v>
      </c>
      <c r="N3574" s="5">
        <f t="shared" si="165"/>
        <v>1260977.05</v>
      </c>
      <c r="O3574" s="5">
        <f t="shared" si="166"/>
        <v>38</v>
      </c>
      <c r="P3574" s="5" t="str">
        <f t="shared" si="167"/>
        <v>ASALARIADO</v>
      </c>
      <c r="Q3574" s="5" t="e">
        <f ca="1">IF($H3574="SI", $O3574, _xludf.NA())</f>
        <v>#NAME?</v>
      </c>
      <c r="R3574" s="5">
        <f>IF($H3574="NO",$O3574, _xludf.NA())</f>
        <v>38</v>
      </c>
      <c r="S3574" s="5" t="e">
        <f ca="1">IF($H3574="SI",$N3574, _xludf.NA())</f>
        <v>#NAME?</v>
      </c>
      <c r="T3574" s="5">
        <f>IF($H3574="NO",$N3574, _xludf.NA())</f>
        <v>1260977.05</v>
      </c>
    </row>
    <row r="3575" spans="1:20" x14ac:dyDescent="0.3">
      <c r="A3575">
        <v>3574</v>
      </c>
      <c r="B3575" t="s">
        <v>9</v>
      </c>
      <c r="C3575">
        <v>885053.25</v>
      </c>
      <c r="D3575" t="s">
        <v>10</v>
      </c>
      <c r="E3575" t="s">
        <v>11</v>
      </c>
      <c r="F3575" t="s">
        <v>12</v>
      </c>
      <c r="G3575" t="s">
        <v>13</v>
      </c>
      <c r="H3575" t="s">
        <v>13</v>
      </c>
      <c r="I3575">
        <v>35</v>
      </c>
      <c r="J3575">
        <f>(moras__2[[#This Row],[EDAD]]-AVERAGE(I:I))/ _xlfn.STDEV.P(I:I)</f>
        <v>-0.48746627208791893</v>
      </c>
      <c r="K3575" t="str">
        <f>IF(ABS(moras__2[[#This Row],[Z-Score de edad]])&gt;1.96, "Atípico","Normal")</f>
        <v>Normal</v>
      </c>
      <c r="L3575">
        <f>(moras__2[[#This Row],[SALARIO]]-AVERAGE(C:C)) / _xlfn.STDEV.P(C:C)</f>
        <v>0.28056849339636114</v>
      </c>
      <c r="M3575" t="str">
        <f>IF(ABS(moras__2[[#This Row],[Z-Score de salario]])&gt;1.96, "Atípico", "Normal")</f>
        <v>Normal</v>
      </c>
      <c r="N3575" s="5">
        <f t="shared" si="165"/>
        <v>885053.25</v>
      </c>
      <c r="O3575" s="5">
        <f t="shared" si="166"/>
        <v>35</v>
      </c>
      <c r="P3575" s="5" t="str">
        <f t="shared" si="167"/>
        <v>ASALARIADO</v>
      </c>
      <c r="Q3575" s="5" t="e">
        <f ca="1">IF($H3575="SI", $O3575, _xludf.NA())</f>
        <v>#NAME?</v>
      </c>
      <c r="R3575" s="5">
        <f>IF($H3575="NO",$O3575, _xludf.NA())</f>
        <v>35</v>
      </c>
      <c r="S3575" s="5" t="e">
        <f ca="1">IF($H3575="SI",$N3575, _xludf.NA())</f>
        <v>#NAME?</v>
      </c>
      <c r="T3575" s="5">
        <f>IF($H3575="NO",$N3575, _xludf.NA())</f>
        <v>885053.25</v>
      </c>
    </row>
    <row r="3576" spans="1:20" x14ac:dyDescent="0.3">
      <c r="A3576">
        <v>3575</v>
      </c>
      <c r="B3576" t="s">
        <v>15</v>
      </c>
      <c r="C3576">
        <v>722010.7</v>
      </c>
      <c r="D3576" t="s">
        <v>10</v>
      </c>
      <c r="E3576" t="s">
        <v>11</v>
      </c>
      <c r="F3576" t="s">
        <v>12</v>
      </c>
      <c r="G3576" t="s">
        <v>13</v>
      </c>
      <c r="H3576" t="s">
        <v>13</v>
      </c>
      <c r="I3576">
        <v>36</v>
      </c>
      <c r="J3576">
        <f>(moras__2[[#This Row],[EDAD]]-AVERAGE(I:I))/ _xlfn.STDEV.P(I:I)</f>
        <v>-0.41688387918063341</v>
      </c>
      <c r="K3576" t="str">
        <f>IF(ABS(moras__2[[#This Row],[Z-Score de edad]])&gt;1.96, "Atípico","Normal")</f>
        <v>Normal</v>
      </c>
      <c r="L3576">
        <f>(moras__2[[#This Row],[SALARIO]]-AVERAGE(C:C)) / _xlfn.STDEV.P(C:C)</f>
        <v>7.951007132114038E-2</v>
      </c>
      <c r="M3576" t="str">
        <f>IF(ABS(moras__2[[#This Row],[Z-Score de salario]])&gt;1.96, "Atípico", "Normal")</f>
        <v>Normal</v>
      </c>
      <c r="N3576" s="5">
        <f t="shared" si="165"/>
        <v>722010.7</v>
      </c>
      <c r="O3576" s="5">
        <f t="shared" si="166"/>
        <v>36</v>
      </c>
      <c r="P3576" s="5" t="str">
        <f t="shared" si="167"/>
        <v>ASALARIADO</v>
      </c>
      <c r="Q3576" s="5" t="e">
        <f ca="1">IF($H3576="SI", $O3576, _xludf.NA())</f>
        <v>#NAME?</v>
      </c>
      <c r="R3576" s="5">
        <f>IF($H3576="NO",$O3576, _xludf.NA())</f>
        <v>36</v>
      </c>
      <c r="S3576" s="5" t="e">
        <f ca="1">IF($H3576="SI",$N3576, _xludf.NA())</f>
        <v>#NAME?</v>
      </c>
      <c r="T3576" s="5">
        <f>IF($H3576="NO",$N3576, _xludf.NA())</f>
        <v>722010.7</v>
      </c>
    </row>
    <row r="3577" spans="1:20" x14ac:dyDescent="0.3">
      <c r="A3577">
        <v>3576</v>
      </c>
      <c r="B3577" t="s">
        <v>9</v>
      </c>
      <c r="C3577">
        <v>413166</v>
      </c>
      <c r="D3577" t="s">
        <v>10</v>
      </c>
      <c r="E3577" t="s">
        <v>16</v>
      </c>
      <c r="F3577" t="s">
        <v>12</v>
      </c>
      <c r="G3577" t="s">
        <v>13</v>
      </c>
      <c r="H3577" t="s">
        <v>13</v>
      </c>
      <c r="I3577">
        <v>49</v>
      </c>
      <c r="J3577">
        <f>(moras__2[[#This Row],[EDAD]]-AVERAGE(I:I))/ _xlfn.STDEV.P(I:I)</f>
        <v>0.50068722861407822</v>
      </c>
      <c r="K3577" t="str">
        <f>IF(ABS(moras__2[[#This Row],[Z-Score de edad]])&gt;1.96, "Atípico","Normal")</f>
        <v>Normal</v>
      </c>
      <c r="L3577">
        <f>(moras__2[[#This Row],[SALARIO]]-AVERAGE(C:C)) / _xlfn.STDEV.P(C:C)</f>
        <v>-0.301346509051866</v>
      </c>
      <c r="M3577" t="str">
        <f>IF(ABS(moras__2[[#This Row],[Z-Score de salario]])&gt;1.96, "Atípico", "Normal")</f>
        <v>Normal</v>
      </c>
      <c r="N3577" s="5">
        <f t="shared" si="165"/>
        <v>413166</v>
      </c>
      <c r="O3577" s="5">
        <f t="shared" si="166"/>
        <v>49</v>
      </c>
      <c r="P3577" s="5" t="str">
        <f t="shared" si="167"/>
        <v>ASALARIADO</v>
      </c>
      <c r="Q3577" s="5" t="e">
        <f ca="1">IF($H3577="SI", $O3577, _xludf.NA())</f>
        <v>#NAME?</v>
      </c>
      <c r="R3577" s="5">
        <f>IF($H3577="NO",$O3577, _xludf.NA())</f>
        <v>49</v>
      </c>
      <c r="S3577" s="5" t="e">
        <f ca="1">IF($H3577="SI",$N3577, _xludf.NA())</f>
        <v>#NAME?</v>
      </c>
      <c r="T3577" s="5">
        <f>IF($H3577="NO",$N3577, _xludf.NA())</f>
        <v>413166</v>
      </c>
    </row>
    <row r="3578" spans="1:20" x14ac:dyDescent="0.3">
      <c r="A3578">
        <v>3577</v>
      </c>
      <c r="B3578" t="s">
        <v>15</v>
      </c>
      <c r="C3578">
        <v>356455</v>
      </c>
      <c r="D3578" t="s">
        <v>18</v>
      </c>
      <c r="E3578" t="s">
        <v>16</v>
      </c>
      <c r="F3578" t="s">
        <v>12</v>
      </c>
      <c r="G3578" t="s">
        <v>12</v>
      </c>
      <c r="H3578" t="s">
        <v>12</v>
      </c>
      <c r="I3578">
        <v>52</v>
      </c>
      <c r="J3578">
        <f>(moras__2[[#This Row],[EDAD]]-AVERAGE(I:I))/ _xlfn.STDEV.P(I:I)</f>
        <v>0.71243440733593477</v>
      </c>
      <c r="K3578" t="str">
        <f>IF(ABS(moras__2[[#This Row],[Z-Score de edad]])&gt;1.96, "Atípico","Normal")</f>
        <v>Normal</v>
      </c>
      <c r="L3578">
        <f>(moras__2[[#This Row],[SALARIO]]-AVERAGE(C:C)) / _xlfn.STDEV.P(C:C)</f>
        <v>-0.37128054881208711</v>
      </c>
      <c r="M3578" t="str">
        <f>IF(ABS(moras__2[[#This Row],[Z-Score de salario]])&gt;1.96, "Atípico", "Normal")</f>
        <v>Normal</v>
      </c>
      <c r="N3578" s="5">
        <f t="shared" si="165"/>
        <v>356455</v>
      </c>
      <c r="O3578" s="5">
        <f t="shared" si="166"/>
        <v>52</v>
      </c>
      <c r="P3578" s="5" t="str">
        <f t="shared" si="167"/>
        <v>TRABAJADOR INDEPENDIENTE</v>
      </c>
      <c r="Q3578" s="5">
        <f>IF($H3578="SI", $O3578, _xludf.NA())</f>
        <v>52</v>
      </c>
      <c r="R3578" s="5" t="e">
        <f ca="1">IF($H3578="NO",$O3578, _xludf.NA())</f>
        <v>#NAME?</v>
      </c>
      <c r="S3578" s="5">
        <f>IF($H3578="SI",$N3578, _xludf.NA())</f>
        <v>356455</v>
      </c>
      <c r="T3578" s="5" t="e">
        <f ca="1">IF($H3578="NO",$N3578, _xludf.NA())</f>
        <v>#NAME?</v>
      </c>
    </row>
    <row r="3579" spans="1:20" x14ac:dyDescent="0.3">
      <c r="A3579">
        <v>3578</v>
      </c>
      <c r="B3579" t="s">
        <v>15</v>
      </c>
      <c r="C3579">
        <v>300000</v>
      </c>
      <c r="D3579" t="s">
        <v>10</v>
      </c>
      <c r="E3579" t="s">
        <v>16</v>
      </c>
      <c r="F3579" t="s">
        <v>12</v>
      </c>
      <c r="G3579" t="s">
        <v>12</v>
      </c>
      <c r="H3579" t="s">
        <v>13</v>
      </c>
      <c r="I3579">
        <v>41</v>
      </c>
      <c r="J3579">
        <f>(moras__2[[#This Row],[EDAD]]-AVERAGE(I:I))/ _xlfn.STDEV.P(I:I)</f>
        <v>-6.397191464420586E-2</v>
      </c>
      <c r="K3579" t="str">
        <f>IF(ABS(moras__2[[#This Row],[Z-Score de edad]])&gt;1.96, "Atípico","Normal")</f>
        <v>Normal</v>
      </c>
      <c r="L3579">
        <f>(moras__2[[#This Row],[SALARIO]]-AVERAGE(C:C)) / _xlfn.STDEV.P(C:C)</f>
        <v>-0.44089889824453027</v>
      </c>
      <c r="M3579" t="str">
        <f>IF(ABS(moras__2[[#This Row],[Z-Score de salario]])&gt;1.96, "Atípico", "Normal")</f>
        <v>Normal</v>
      </c>
      <c r="N3579" s="5">
        <f t="shared" si="165"/>
        <v>300000</v>
      </c>
      <c r="O3579" s="5">
        <f t="shared" si="166"/>
        <v>41</v>
      </c>
      <c r="P3579" s="5" t="str">
        <f t="shared" si="167"/>
        <v>ASALARIADO</v>
      </c>
      <c r="Q3579" s="5" t="e">
        <f ca="1">IF($H3579="SI", $O3579, _xludf.NA())</f>
        <v>#NAME?</v>
      </c>
      <c r="R3579" s="5">
        <f>IF($H3579="NO",$O3579, _xludf.NA())</f>
        <v>41</v>
      </c>
      <c r="S3579" s="5" t="e">
        <f ca="1">IF($H3579="SI",$N3579, _xludf.NA())</f>
        <v>#NAME?</v>
      </c>
      <c r="T3579" s="5">
        <f>IF($H3579="NO",$N3579, _xludf.NA())</f>
        <v>300000</v>
      </c>
    </row>
    <row r="3580" spans="1:20" x14ac:dyDescent="0.3">
      <c r="A3580">
        <v>3579</v>
      </c>
      <c r="B3580" t="s">
        <v>15</v>
      </c>
      <c r="C3580">
        <v>1642647</v>
      </c>
      <c r="D3580" t="s">
        <v>14</v>
      </c>
      <c r="E3580" t="s">
        <v>11</v>
      </c>
      <c r="F3580" t="s">
        <v>12</v>
      </c>
      <c r="G3580" t="s">
        <v>13</v>
      </c>
      <c r="H3580" t="s">
        <v>13</v>
      </c>
      <c r="I3580">
        <v>59</v>
      </c>
      <c r="J3580">
        <f>(moras__2[[#This Row],[EDAD]]-AVERAGE(I:I))/ _xlfn.STDEV.P(I:I)</f>
        <v>1.2065111576869334</v>
      </c>
      <c r="K3580" t="str">
        <f>IF(ABS(moras__2[[#This Row],[Z-Score de edad]])&gt;1.96, "Atípico","Normal")</f>
        <v>Normal</v>
      </c>
      <c r="L3580">
        <f>(moras__2[[#This Row],[SALARIO]]-AVERAGE(C:C)) / _xlfn.STDEV.P(C:C)</f>
        <v>1.2148068498809059</v>
      </c>
      <c r="M3580" t="str">
        <f>IF(ABS(moras__2[[#This Row],[Z-Score de salario]])&gt;1.96, "Atípico", "Normal")</f>
        <v>Normal</v>
      </c>
      <c r="N3580" s="5">
        <f t="shared" si="165"/>
        <v>1642647</v>
      </c>
      <c r="O3580" s="5">
        <f t="shared" si="166"/>
        <v>59</v>
      </c>
      <c r="P3580" s="5" t="str">
        <f t="shared" si="167"/>
        <v>PENSIONADOS EN SU PROPIO SISTEMA</v>
      </c>
      <c r="Q3580" s="5" t="e">
        <f ca="1">IF($H3580="SI", $O3580, _xludf.NA())</f>
        <v>#NAME?</v>
      </c>
      <c r="R3580" s="5">
        <f>IF($H3580="NO",$O3580, _xludf.NA())</f>
        <v>59</v>
      </c>
      <c r="S3580" s="5" t="e">
        <f ca="1">IF($H3580="SI",$N3580, _xludf.NA())</f>
        <v>#NAME?</v>
      </c>
      <c r="T3580" s="5">
        <f>IF($H3580="NO",$N3580, _xludf.NA())</f>
        <v>1642647</v>
      </c>
    </row>
    <row r="3581" spans="1:20" x14ac:dyDescent="0.3">
      <c r="A3581">
        <v>3580</v>
      </c>
      <c r="B3581" t="s">
        <v>9</v>
      </c>
      <c r="C3581">
        <v>200000</v>
      </c>
      <c r="D3581" t="s">
        <v>10</v>
      </c>
      <c r="E3581" t="s">
        <v>16</v>
      </c>
      <c r="F3581" t="s">
        <v>12</v>
      </c>
      <c r="G3581" t="s">
        <v>13</v>
      </c>
      <c r="H3581" t="s">
        <v>12</v>
      </c>
      <c r="I3581">
        <v>30</v>
      </c>
      <c r="J3581">
        <f>(moras__2[[#This Row],[EDAD]]-AVERAGE(I:I))/ _xlfn.STDEV.P(I:I)</f>
        <v>-0.84037823662434652</v>
      </c>
      <c r="K3581" t="str">
        <f>IF(ABS(moras__2[[#This Row],[Z-Score de edad]])&gt;1.96, "Atípico","Normal")</f>
        <v>Normal</v>
      </c>
      <c r="L3581">
        <f>(moras__2[[#This Row],[SALARIO]]-AVERAGE(C:C)) / _xlfn.STDEV.P(C:C)</f>
        <v>-0.56421543253280082</v>
      </c>
      <c r="M3581" t="str">
        <f>IF(ABS(moras__2[[#This Row],[Z-Score de salario]])&gt;1.96, "Atípico", "Normal")</f>
        <v>Normal</v>
      </c>
      <c r="N3581" s="5">
        <f t="shared" si="165"/>
        <v>200000</v>
      </c>
      <c r="O3581" s="5">
        <f t="shared" si="166"/>
        <v>30</v>
      </c>
      <c r="P3581" s="5" t="str">
        <f t="shared" si="167"/>
        <v>ASALARIADO</v>
      </c>
      <c r="Q3581" s="5">
        <f>IF($H3581="SI", $O3581, _xludf.NA())</f>
        <v>30</v>
      </c>
      <c r="R3581" s="5" t="e">
        <f ca="1">IF($H3581="NO",$O3581, _xludf.NA())</f>
        <v>#NAME?</v>
      </c>
      <c r="S3581" s="5">
        <f>IF($H3581="SI",$N3581, _xludf.NA())</f>
        <v>200000</v>
      </c>
      <c r="T3581" s="5" t="e">
        <f ca="1">IF($H3581="NO",$N3581, _xludf.NA())</f>
        <v>#NAME?</v>
      </c>
    </row>
    <row r="3582" spans="1:20" x14ac:dyDescent="0.3">
      <c r="A3582">
        <v>3581</v>
      </c>
      <c r="B3582" t="s">
        <v>9</v>
      </c>
      <c r="C3582">
        <v>278030</v>
      </c>
      <c r="D3582" t="s">
        <v>19</v>
      </c>
      <c r="E3582" t="s">
        <v>16</v>
      </c>
      <c r="F3582" t="s">
        <v>12</v>
      </c>
      <c r="G3582" t="s">
        <v>13</v>
      </c>
      <c r="H3582" t="s">
        <v>13</v>
      </c>
      <c r="I3582">
        <v>35</v>
      </c>
      <c r="J3582">
        <f>(moras__2[[#This Row],[EDAD]]-AVERAGE(I:I))/ _xlfn.STDEV.P(I:I)</f>
        <v>-0.48746627208791893</v>
      </c>
      <c r="K3582" t="str">
        <f>IF(ABS(moras__2[[#This Row],[Z-Score de edad]])&gt;1.96, "Atípico","Normal")</f>
        <v>Normal</v>
      </c>
      <c r="L3582">
        <f>(moras__2[[#This Row],[SALARIO]]-AVERAGE(C:C)) / _xlfn.STDEV.P(C:C)</f>
        <v>-0.46799154082766331</v>
      </c>
      <c r="M3582" t="str">
        <f>IF(ABS(moras__2[[#This Row],[Z-Score de salario]])&gt;1.96, "Atípico", "Normal")</f>
        <v>Normal</v>
      </c>
      <c r="N3582" s="5">
        <f t="shared" si="165"/>
        <v>278030</v>
      </c>
      <c r="O3582" s="5">
        <f t="shared" si="166"/>
        <v>35</v>
      </c>
      <c r="P3582" s="5" t="str">
        <f t="shared" si="167"/>
        <v>CONVENIOS ESPECIALES DE TRABAJADORES INDEPENDIENTES</v>
      </c>
      <c r="Q3582" s="5" t="e">
        <f ca="1">IF($H3582="SI", $O3582, _xludf.NA())</f>
        <v>#NAME?</v>
      </c>
      <c r="R3582" s="5">
        <f>IF($H3582="NO",$O3582, _xludf.NA())</f>
        <v>35</v>
      </c>
      <c r="S3582" s="5" t="e">
        <f ca="1">IF($H3582="SI",$N3582, _xludf.NA())</f>
        <v>#NAME?</v>
      </c>
      <c r="T3582" s="5">
        <f>IF($H3582="NO",$N3582, _xludf.NA())</f>
        <v>278030</v>
      </c>
    </row>
    <row r="3583" spans="1:20" x14ac:dyDescent="0.3">
      <c r="A3583">
        <v>3582</v>
      </c>
      <c r="B3583" t="s">
        <v>9</v>
      </c>
      <c r="C3583">
        <v>1184243</v>
      </c>
      <c r="D3583" t="s">
        <v>10</v>
      </c>
      <c r="E3583" t="s">
        <v>11</v>
      </c>
      <c r="F3583" t="s">
        <v>12</v>
      </c>
      <c r="G3583" t="s">
        <v>13</v>
      </c>
      <c r="H3583" t="s">
        <v>12</v>
      </c>
      <c r="I3583">
        <v>37</v>
      </c>
      <c r="J3583">
        <f>(moras__2[[#This Row],[EDAD]]-AVERAGE(I:I))/ _xlfn.STDEV.P(I:I)</f>
        <v>-0.34630148627334789</v>
      </c>
      <c r="K3583" t="str">
        <f>IF(ABS(moras__2[[#This Row],[Z-Score de edad]])&gt;1.96, "Atípico","Normal")</f>
        <v>Normal</v>
      </c>
      <c r="L3583">
        <f>(moras__2[[#This Row],[SALARIO]]-AVERAGE(C:C)) / _xlfn.STDEV.P(C:C)</f>
        <v>0.6495189240421021</v>
      </c>
      <c r="M3583" t="str">
        <f>IF(ABS(moras__2[[#This Row],[Z-Score de salario]])&gt;1.96, "Atípico", "Normal")</f>
        <v>Normal</v>
      </c>
      <c r="N3583" s="5">
        <f t="shared" si="165"/>
        <v>1184243</v>
      </c>
      <c r="O3583" s="5">
        <f t="shared" si="166"/>
        <v>37</v>
      </c>
      <c r="P3583" s="5" t="str">
        <f t="shared" si="167"/>
        <v>ASALARIADO</v>
      </c>
      <c r="Q3583" s="5">
        <f>IF($H3583="SI", $O3583, _xludf.NA())</f>
        <v>37</v>
      </c>
      <c r="R3583" s="5" t="e">
        <f ca="1">IF($H3583="NO",$O3583, _xludf.NA())</f>
        <v>#NAME?</v>
      </c>
      <c r="S3583" s="5">
        <f>IF($H3583="SI",$N3583, _xludf.NA())</f>
        <v>1184243</v>
      </c>
      <c r="T3583" s="5" t="e">
        <f ca="1">IF($H3583="NO",$N3583, _xludf.NA())</f>
        <v>#NAME?</v>
      </c>
    </row>
    <row r="3584" spans="1:20" x14ac:dyDescent="0.3">
      <c r="A3584">
        <v>3583</v>
      </c>
      <c r="B3584" t="s">
        <v>15</v>
      </c>
      <c r="C3584">
        <v>1586732.18</v>
      </c>
      <c r="D3584" t="s">
        <v>10</v>
      </c>
      <c r="E3584" t="s">
        <v>11</v>
      </c>
      <c r="F3584" t="s">
        <v>12</v>
      </c>
      <c r="G3584" t="s">
        <v>13</v>
      </c>
      <c r="H3584" t="s">
        <v>13</v>
      </c>
      <c r="I3584">
        <v>70</v>
      </c>
      <c r="J3584">
        <f>(moras__2[[#This Row],[EDAD]]-AVERAGE(I:I))/ _xlfn.STDEV.P(I:I)</f>
        <v>1.9829174796670741</v>
      </c>
      <c r="K3584" t="str">
        <f>IF(ABS(moras__2[[#This Row],[Z-Score de edad]])&gt;1.96, "Atípico","Normal")</f>
        <v>Atípico</v>
      </c>
      <c r="L3584">
        <f>(moras__2[[#This Row],[SALARIO]]-AVERAGE(C:C)) / _xlfn.STDEV.P(C:C)</f>
        <v>1.1458546317033811</v>
      </c>
      <c r="M3584" t="str">
        <f>IF(ABS(moras__2[[#This Row],[Z-Score de salario]])&gt;1.96, "Atípico", "Normal")</f>
        <v>Normal</v>
      </c>
      <c r="N3584" s="5">
        <f t="shared" si="165"/>
        <v>1586732.18</v>
      </c>
      <c r="O3584" s="5">
        <f t="shared" si="166"/>
        <v>70</v>
      </c>
      <c r="P3584" s="5" t="str">
        <f t="shared" si="167"/>
        <v>ASALARIADO</v>
      </c>
      <c r="Q3584" s="5" t="e">
        <f ca="1">IF($H3584="SI", $O3584, _xludf.NA())</f>
        <v>#NAME?</v>
      </c>
      <c r="R3584" s="5">
        <f>IF($H3584="NO",$O3584, _xludf.NA())</f>
        <v>70</v>
      </c>
      <c r="S3584" s="5" t="e">
        <f ca="1">IF($H3584="SI",$N3584, _xludf.NA())</f>
        <v>#NAME?</v>
      </c>
      <c r="T3584" s="5">
        <f>IF($H3584="NO",$N3584, _xludf.NA())</f>
        <v>1586732.18</v>
      </c>
    </row>
    <row r="3585" spans="1:20" x14ac:dyDescent="0.3">
      <c r="A3585">
        <v>3584</v>
      </c>
      <c r="B3585" t="s">
        <v>9</v>
      </c>
      <c r="C3585">
        <v>100000</v>
      </c>
      <c r="D3585" t="s">
        <v>10</v>
      </c>
      <c r="E3585" t="s">
        <v>16</v>
      </c>
      <c r="F3585" t="s">
        <v>12</v>
      </c>
      <c r="G3585" t="s">
        <v>13</v>
      </c>
      <c r="H3585" t="s">
        <v>12</v>
      </c>
      <c r="I3585">
        <v>41</v>
      </c>
      <c r="J3585">
        <f>(moras__2[[#This Row],[EDAD]]-AVERAGE(I:I))/ _xlfn.STDEV.P(I:I)</f>
        <v>-6.397191464420586E-2</v>
      </c>
      <c r="K3585" t="str">
        <f>IF(ABS(moras__2[[#This Row],[Z-Score de edad]])&gt;1.96, "Atípico","Normal")</f>
        <v>Normal</v>
      </c>
      <c r="L3585">
        <f>(moras__2[[#This Row],[SALARIO]]-AVERAGE(C:C)) / _xlfn.STDEV.P(C:C)</f>
        <v>-0.68753196682107143</v>
      </c>
      <c r="M3585" t="str">
        <f>IF(ABS(moras__2[[#This Row],[Z-Score de salario]])&gt;1.96, "Atípico", "Normal")</f>
        <v>Normal</v>
      </c>
      <c r="N3585" s="5">
        <f t="shared" si="165"/>
        <v>100000</v>
      </c>
      <c r="O3585" s="5">
        <f t="shared" si="166"/>
        <v>41</v>
      </c>
      <c r="P3585" s="5" t="str">
        <f t="shared" si="167"/>
        <v>ASALARIADO</v>
      </c>
      <c r="Q3585" s="5">
        <f>IF($H3585="SI", $O3585, _xludf.NA())</f>
        <v>41</v>
      </c>
      <c r="R3585" s="5" t="e">
        <f ca="1">IF($H3585="NO",$O3585, _xludf.NA())</f>
        <v>#NAME?</v>
      </c>
      <c r="S3585" s="5">
        <f>IF($H3585="SI",$N3585, _xludf.NA())</f>
        <v>100000</v>
      </c>
      <c r="T3585" s="5" t="e">
        <f ca="1">IF($H3585="NO",$N3585, _xludf.NA())</f>
        <v>#NAME?</v>
      </c>
    </row>
    <row r="3586" spans="1:20" x14ac:dyDescent="0.3">
      <c r="A3586">
        <v>3585</v>
      </c>
      <c r="B3586" t="s">
        <v>9</v>
      </c>
      <c r="C3586">
        <v>1198242.1599999999</v>
      </c>
      <c r="D3586" t="s">
        <v>10</v>
      </c>
      <c r="E3586" t="s">
        <v>16</v>
      </c>
      <c r="F3586" t="s">
        <v>12</v>
      </c>
      <c r="G3586" t="s">
        <v>13</v>
      </c>
      <c r="H3586" t="s">
        <v>13</v>
      </c>
      <c r="I3586">
        <v>28</v>
      </c>
      <c r="J3586">
        <f>(moras__2[[#This Row],[EDAD]]-AVERAGE(I:I))/ _xlfn.STDEV.P(I:I)</f>
        <v>-0.98154302243891756</v>
      </c>
      <c r="K3586" t="str">
        <f>IF(ABS(moras__2[[#This Row],[Z-Score de edad]])&gt;1.96, "Atípico","Normal")</f>
        <v>Normal</v>
      </c>
      <c r="L3586">
        <f>(moras__2[[#This Row],[SALARIO]]-AVERAGE(C:C)) / _xlfn.STDEV.P(C:C)</f>
        <v>0.66678220298357194</v>
      </c>
      <c r="M3586" t="str">
        <f>IF(ABS(moras__2[[#This Row],[Z-Score de salario]])&gt;1.96, "Atípico", "Normal")</f>
        <v>Normal</v>
      </c>
      <c r="N3586" s="5">
        <f t="shared" si="165"/>
        <v>1198242.1599999999</v>
      </c>
      <c r="O3586" s="5">
        <f t="shared" si="166"/>
        <v>28</v>
      </c>
      <c r="P3586" s="5" t="str">
        <f t="shared" si="167"/>
        <v>ASALARIADO</v>
      </c>
      <c r="Q3586" s="5" t="e">
        <f ca="1">IF($H3586="SI", $O3586, _xludf.NA())</f>
        <v>#NAME?</v>
      </c>
      <c r="R3586" s="5">
        <f>IF($H3586="NO",$O3586, _xludf.NA())</f>
        <v>28</v>
      </c>
      <c r="S3586" s="5" t="e">
        <f ca="1">IF($H3586="SI",$N3586, _xludf.NA())</f>
        <v>#NAME?</v>
      </c>
      <c r="T3586" s="5">
        <f>IF($H3586="NO",$N3586, _xludf.NA())</f>
        <v>1198242.1599999999</v>
      </c>
    </row>
    <row r="3587" spans="1:20" x14ac:dyDescent="0.3">
      <c r="A3587">
        <v>3586</v>
      </c>
      <c r="B3587" t="s">
        <v>9</v>
      </c>
      <c r="C3587">
        <v>470162.5</v>
      </c>
      <c r="D3587" t="s">
        <v>10</v>
      </c>
      <c r="E3587" t="s">
        <v>16</v>
      </c>
      <c r="F3587" t="s">
        <v>12</v>
      </c>
      <c r="G3587" t="s">
        <v>13</v>
      </c>
      <c r="H3587" t="s">
        <v>13</v>
      </c>
      <c r="I3587">
        <v>43</v>
      </c>
      <c r="J3587">
        <f>(moras__2[[#This Row],[EDAD]]-AVERAGE(I:I))/ _xlfn.STDEV.P(I:I)</f>
        <v>7.7192871170365177E-2</v>
      </c>
      <c r="K3587" t="str">
        <f>IF(ABS(moras__2[[#This Row],[Z-Score de edad]])&gt;1.96, "Atípico","Normal")</f>
        <v>Normal</v>
      </c>
      <c r="L3587">
        <f>(moras__2[[#This Row],[SALARIO]]-AVERAGE(C:C)) / _xlfn.STDEV.P(C:C)</f>
        <v>-0.23106040058625182</v>
      </c>
      <c r="M3587" t="str">
        <f>IF(ABS(moras__2[[#This Row],[Z-Score de salario]])&gt;1.96, "Atípico", "Normal")</f>
        <v>Normal</v>
      </c>
      <c r="N3587" s="5">
        <f t="shared" ref="N3587:N3650" si="168">IF(ISBLANK(C3587),  MEDIAN($C$2:$C$5001), C3587)</f>
        <v>470162.5</v>
      </c>
      <c r="O3587" s="5">
        <f t="shared" ref="O3587:O3650" si="169">IF(ISBLANK(I3587), MEDIAN($I$2:$I$5001), I3587)</f>
        <v>43</v>
      </c>
      <c r="P3587" s="5" t="str">
        <f t="shared" ref="P3587:P3650" si="170">IF(ISBLANK(D3587), "ASALARIADO", D3587)</f>
        <v>ASALARIADO</v>
      </c>
      <c r="Q3587" s="5" t="e">
        <f ca="1">IF($H3587="SI", $O3587, _xludf.NA())</f>
        <v>#NAME?</v>
      </c>
      <c r="R3587" s="5">
        <f>IF($H3587="NO",$O3587, _xludf.NA())</f>
        <v>43</v>
      </c>
      <c r="S3587" s="5" t="e">
        <f ca="1">IF($H3587="SI",$N3587, _xludf.NA())</f>
        <v>#NAME?</v>
      </c>
      <c r="T3587" s="5">
        <f>IF($H3587="NO",$N3587, _xludf.NA())</f>
        <v>470162.5</v>
      </c>
    </row>
    <row r="3588" spans="1:20" x14ac:dyDescent="0.3">
      <c r="A3588">
        <v>3587</v>
      </c>
      <c r="B3588" t="s">
        <v>9</v>
      </c>
      <c r="C3588">
        <v>300018</v>
      </c>
      <c r="D3588" t="s">
        <v>18</v>
      </c>
      <c r="E3588" t="s">
        <v>16</v>
      </c>
      <c r="F3588" t="s">
        <v>12</v>
      </c>
      <c r="G3588" t="s">
        <v>13</v>
      </c>
      <c r="H3588" t="s">
        <v>12</v>
      </c>
      <c r="I3588">
        <v>51</v>
      </c>
      <c r="J3588">
        <f>(moras__2[[#This Row],[EDAD]]-AVERAGE(I:I))/ _xlfn.STDEV.P(I:I)</f>
        <v>0.64185201442864925</v>
      </c>
      <c r="K3588" t="str">
        <f>IF(ABS(moras__2[[#This Row],[Z-Score de edad]])&gt;1.96, "Atípico","Normal")</f>
        <v>Normal</v>
      </c>
      <c r="L3588">
        <f>(moras__2[[#This Row],[SALARIO]]-AVERAGE(C:C)) / _xlfn.STDEV.P(C:C)</f>
        <v>-0.44087670126835837</v>
      </c>
      <c r="M3588" t="str">
        <f>IF(ABS(moras__2[[#This Row],[Z-Score de salario]])&gt;1.96, "Atípico", "Normal")</f>
        <v>Normal</v>
      </c>
      <c r="N3588" s="5">
        <f t="shared" si="168"/>
        <v>300018</v>
      </c>
      <c r="O3588" s="5">
        <f t="shared" si="169"/>
        <v>51</v>
      </c>
      <c r="P3588" s="5" t="str">
        <f t="shared" si="170"/>
        <v>TRABAJADOR INDEPENDIENTE</v>
      </c>
      <c r="Q3588" s="5">
        <f>IF($H3588="SI", $O3588, _xludf.NA())</f>
        <v>51</v>
      </c>
      <c r="R3588" s="5" t="e">
        <f ca="1">IF($H3588="NO",$O3588, _xludf.NA())</f>
        <v>#NAME?</v>
      </c>
      <c r="S3588" s="5">
        <f>IF($H3588="SI",$N3588, _xludf.NA())</f>
        <v>300018</v>
      </c>
      <c r="T3588" s="5" t="e">
        <f ca="1">IF($H3588="NO",$N3588, _xludf.NA())</f>
        <v>#NAME?</v>
      </c>
    </row>
    <row r="3589" spans="1:20" x14ac:dyDescent="0.3">
      <c r="A3589">
        <v>3588</v>
      </c>
      <c r="B3589" t="s">
        <v>15</v>
      </c>
      <c r="C3589">
        <v>671005</v>
      </c>
      <c r="D3589" t="s">
        <v>10</v>
      </c>
      <c r="E3589" t="s">
        <v>16</v>
      </c>
      <c r="F3589" t="s">
        <v>12</v>
      </c>
      <c r="G3589" t="s">
        <v>13</v>
      </c>
      <c r="H3589" t="s">
        <v>12</v>
      </c>
      <c r="I3589">
        <v>30</v>
      </c>
      <c r="J3589">
        <f>(moras__2[[#This Row],[EDAD]]-AVERAGE(I:I))/ _xlfn.STDEV.P(I:I)</f>
        <v>-0.84037823662434652</v>
      </c>
      <c r="K3589" t="str">
        <f>IF(ABS(moras__2[[#This Row],[Z-Score de edad]])&gt;1.96, "Atípico","Normal")</f>
        <v>Normal</v>
      </c>
      <c r="L3589">
        <f>(moras__2[[#This Row],[SALARIO]]-AVERAGE(C:C)) / _xlfn.STDEV.P(C:C)</f>
        <v>1.6611609791668005E-2</v>
      </c>
      <c r="M3589" t="str">
        <f>IF(ABS(moras__2[[#This Row],[Z-Score de salario]])&gt;1.96, "Atípico", "Normal")</f>
        <v>Normal</v>
      </c>
      <c r="N3589" s="5">
        <f t="shared" si="168"/>
        <v>671005</v>
      </c>
      <c r="O3589" s="5">
        <f t="shared" si="169"/>
        <v>30</v>
      </c>
      <c r="P3589" s="5" t="str">
        <f t="shared" si="170"/>
        <v>ASALARIADO</v>
      </c>
      <c r="Q3589" s="5">
        <f>IF($H3589="SI", $O3589, _xludf.NA())</f>
        <v>30</v>
      </c>
      <c r="R3589" s="5" t="e">
        <f ca="1">IF($H3589="NO",$O3589, _xludf.NA())</f>
        <v>#NAME?</v>
      </c>
      <c r="S3589" s="5">
        <f>IF($H3589="SI",$N3589, _xludf.NA())</f>
        <v>671005</v>
      </c>
      <c r="T3589" s="5" t="e">
        <f ca="1">IF($H3589="NO",$N3589, _xludf.NA())</f>
        <v>#NAME?</v>
      </c>
    </row>
    <row r="3590" spans="1:20" x14ac:dyDescent="0.3">
      <c r="A3590">
        <v>3589</v>
      </c>
      <c r="B3590" t="s">
        <v>9</v>
      </c>
      <c r="C3590">
        <v>278030</v>
      </c>
      <c r="D3590" t="s">
        <v>19</v>
      </c>
      <c r="E3590" t="s">
        <v>16</v>
      </c>
      <c r="F3590" t="s">
        <v>12</v>
      </c>
      <c r="G3590" t="s">
        <v>13</v>
      </c>
      <c r="H3590" t="s">
        <v>13</v>
      </c>
      <c r="I3590">
        <v>50</v>
      </c>
      <c r="J3590">
        <f>(moras__2[[#This Row],[EDAD]]-AVERAGE(I:I))/ _xlfn.STDEV.P(I:I)</f>
        <v>0.57126962152136374</v>
      </c>
      <c r="K3590" t="str">
        <f>IF(ABS(moras__2[[#This Row],[Z-Score de edad]])&gt;1.96, "Atípico","Normal")</f>
        <v>Normal</v>
      </c>
      <c r="L3590">
        <f>(moras__2[[#This Row],[SALARIO]]-AVERAGE(C:C)) / _xlfn.STDEV.P(C:C)</f>
        <v>-0.46799154082766331</v>
      </c>
      <c r="M3590" t="str">
        <f>IF(ABS(moras__2[[#This Row],[Z-Score de salario]])&gt;1.96, "Atípico", "Normal")</f>
        <v>Normal</v>
      </c>
      <c r="N3590" s="5">
        <f t="shared" si="168"/>
        <v>278030</v>
      </c>
      <c r="O3590" s="5">
        <f t="shared" si="169"/>
        <v>50</v>
      </c>
      <c r="P3590" s="5" t="str">
        <f t="shared" si="170"/>
        <v>CONVENIOS ESPECIALES DE TRABAJADORES INDEPENDIENTES</v>
      </c>
      <c r="Q3590" s="5" t="e">
        <f ca="1">IF($H3590="SI", $O3590, _xludf.NA())</f>
        <v>#NAME?</v>
      </c>
      <c r="R3590" s="5">
        <f>IF($H3590="NO",$O3590, _xludf.NA())</f>
        <v>50</v>
      </c>
      <c r="S3590" s="5" t="e">
        <f ca="1">IF($H3590="SI",$N3590, _xludf.NA())</f>
        <v>#NAME?</v>
      </c>
      <c r="T3590" s="5">
        <f>IF($H3590="NO",$N3590, _xludf.NA())</f>
        <v>278030</v>
      </c>
    </row>
    <row r="3591" spans="1:20" x14ac:dyDescent="0.3">
      <c r="A3591">
        <v>3590</v>
      </c>
      <c r="B3591" t="s">
        <v>9</v>
      </c>
      <c r="C3591">
        <v>4039119.56</v>
      </c>
      <c r="D3591" t="s">
        <v>10</v>
      </c>
      <c r="E3591" t="s">
        <v>11</v>
      </c>
      <c r="F3591" t="s">
        <v>12</v>
      </c>
      <c r="G3591" t="s">
        <v>13</v>
      </c>
      <c r="H3591" t="s">
        <v>13</v>
      </c>
      <c r="I3591">
        <v>59</v>
      </c>
      <c r="J3591">
        <f>(moras__2[[#This Row],[EDAD]]-AVERAGE(I:I))/ _xlfn.STDEV.P(I:I)</f>
        <v>1.2065111576869334</v>
      </c>
      <c r="K3591" t="str">
        <f>IF(ABS(moras__2[[#This Row],[Z-Score de edad]])&gt;1.96, "Atípico","Normal")</f>
        <v>Normal</v>
      </c>
      <c r="L3591">
        <f>(moras__2[[#This Row],[SALARIO]]-AVERAGE(C:C)) / _xlfn.STDEV.P(C:C)</f>
        <v>4.1700537560423019</v>
      </c>
      <c r="M3591" t="str">
        <f>IF(ABS(moras__2[[#This Row],[Z-Score de salario]])&gt;1.96, "Atípico", "Normal")</f>
        <v>Atípico</v>
      </c>
      <c r="N3591" s="5">
        <f t="shared" si="168"/>
        <v>4039119.56</v>
      </c>
      <c r="O3591" s="5">
        <f t="shared" si="169"/>
        <v>59</v>
      </c>
      <c r="P3591" s="5" t="str">
        <f t="shared" si="170"/>
        <v>ASALARIADO</v>
      </c>
      <c r="Q3591" s="5" t="e">
        <f ca="1">IF($H3591="SI", $O3591, _xludf.NA())</f>
        <v>#NAME?</v>
      </c>
      <c r="R3591" s="5">
        <f>IF($H3591="NO",$O3591, _xludf.NA())</f>
        <v>59</v>
      </c>
      <c r="S3591" s="5" t="e">
        <f ca="1">IF($H3591="SI",$N3591, _xludf.NA())</f>
        <v>#NAME?</v>
      </c>
      <c r="T3591" s="5">
        <f>IF($H3591="NO",$N3591, _xludf.NA())</f>
        <v>4039119.56</v>
      </c>
    </row>
    <row r="3592" spans="1:20" x14ac:dyDescent="0.3">
      <c r="A3592">
        <v>3591</v>
      </c>
      <c r="B3592" t="s">
        <v>15</v>
      </c>
      <c r="C3592">
        <v>297046</v>
      </c>
      <c r="D3592" t="s">
        <v>17</v>
      </c>
      <c r="E3592" t="s">
        <v>16</v>
      </c>
      <c r="F3592" t="s">
        <v>12</v>
      </c>
      <c r="G3592" t="s">
        <v>13</v>
      </c>
      <c r="H3592" t="s">
        <v>13</v>
      </c>
      <c r="I3592">
        <v>25</v>
      </c>
      <c r="J3592">
        <f>(moras__2[[#This Row],[EDAD]]-AVERAGE(I:I))/ _xlfn.STDEV.P(I:I)</f>
        <v>-1.193290201160774</v>
      </c>
      <c r="K3592" t="str">
        <f>IF(ABS(moras__2[[#This Row],[Z-Score de edad]])&gt;1.96, "Atípico","Normal")</f>
        <v>Normal</v>
      </c>
      <c r="L3592">
        <f>(moras__2[[#This Row],[SALARIO]]-AVERAGE(C:C)) / _xlfn.STDEV.P(C:C)</f>
        <v>-0.44454166866740574</v>
      </c>
      <c r="M3592" t="str">
        <f>IF(ABS(moras__2[[#This Row],[Z-Score de salario]])&gt;1.96, "Atípico", "Normal")</f>
        <v>Normal</v>
      </c>
      <c r="N3592" s="5">
        <f t="shared" si="168"/>
        <v>297046</v>
      </c>
      <c r="O3592" s="5">
        <f t="shared" si="169"/>
        <v>25</v>
      </c>
      <c r="P3592" s="5" t="str">
        <f t="shared" si="170"/>
        <v>ASEGURADO VOLUNTARIO</v>
      </c>
      <c r="Q3592" s="5" t="e">
        <f ca="1">IF($H3592="SI", $O3592, _xludf.NA())</f>
        <v>#NAME?</v>
      </c>
      <c r="R3592" s="5">
        <f>IF($H3592="NO",$O3592, _xludf.NA())</f>
        <v>25</v>
      </c>
      <c r="S3592" s="5" t="e">
        <f ca="1">IF($H3592="SI",$N3592, _xludf.NA())</f>
        <v>#NAME?</v>
      </c>
      <c r="T3592" s="5">
        <f>IF($H3592="NO",$N3592, _xludf.NA())</f>
        <v>297046</v>
      </c>
    </row>
    <row r="3593" spans="1:20" x14ac:dyDescent="0.3">
      <c r="A3593">
        <v>3592</v>
      </c>
      <c r="B3593" t="s">
        <v>9</v>
      </c>
      <c r="C3593">
        <v>9720000</v>
      </c>
      <c r="D3593" t="s">
        <v>10</v>
      </c>
      <c r="E3593" t="s">
        <v>16</v>
      </c>
      <c r="F3593" t="s">
        <v>12</v>
      </c>
      <c r="G3593" t="s">
        <v>12</v>
      </c>
      <c r="H3593" t="s">
        <v>13</v>
      </c>
      <c r="I3593">
        <v>38</v>
      </c>
      <c r="J3593">
        <f>(moras__2[[#This Row],[EDAD]]-AVERAGE(I:I))/ _xlfn.STDEV.P(I:I)</f>
        <v>-0.27571909336606237</v>
      </c>
      <c r="K3593" t="str">
        <f>IF(ABS(moras__2[[#This Row],[Z-Score de edad]])&gt;1.96, "Atípico","Normal")</f>
        <v>Normal</v>
      </c>
      <c r="L3593">
        <f>(moras__2[[#This Row],[SALARIO]]-AVERAGE(C:C)) / _xlfn.STDEV.P(C:C)</f>
        <v>11.175518631710558</v>
      </c>
      <c r="M3593" t="str">
        <f>IF(ABS(moras__2[[#This Row],[Z-Score de salario]])&gt;1.96, "Atípico", "Normal")</f>
        <v>Atípico</v>
      </c>
      <c r="N3593" s="5">
        <f t="shared" si="168"/>
        <v>9720000</v>
      </c>
      <c r="O3593" s="5">
        <f t="shared" si="169"/>
        <v>38</v>
      </c>
      <c r="P3593" s="5" t="str">
        <f t="shared" si="170"/>
        <v>ASALARIADO</v>
      </c>
      <c r="Q3593" s="5" t="e">
        <f ca="1">IF($H3593="SI", $O3593, _xludf.NA())</f>
        <v>#NAME?</v>
      </c>
      <c r="R3593" s="5">
        <f>IF($H3593="NO",$O3593, _xludf.NA())</f>
        <v>38</v>
      </c>
      <c r="S3593" s="5" t="e">
        <f ca="1">IF($H3593="SI",$N3593, _xludf.NA())</f>
        <v>#NAME?</v>
      </c>
      <c r="T3593" s="5">
        <f>IF($H3593="NO",$N3593, _xludf.NA())</f>
        <v>9720000</v>
      </c>
    </row>
    <row r="3594" spans="1:20" x14ac:dyDescent="0.3">
      <c r="A3594">
        <v>3593</v>
      </c>
      <c r="B3594" t="s">
        <v>9</v>
      </c>
      <c r="C3594">
        <v>385347.22</v>
      </c>
      <c r="D3594" t="s">
        <v>10</v>
      </c>
      <c r="E3594" t="s">
        <v>16</v>
      </c>
      <c r="F3594" t="s">
        <v>12</v>
      </c>
      <c r="G3594" t="s">
        <v>13</v>
      </c>
      <c r="H3594" t="s">
        <v>13</v>
      </c>
      <c r="I3594">
        <v>35</v>
      </c>
      <c r="J3594">
        <f>(moras__2[[#This Row],[EDAD]]-AVERAGE(I:I))/ _xlfn.STDEV.P(I:I)</f>
        <v>-0.48746627208791893</v>
      </c>
      <c r="K3594" t="str">
        <f>IF(ABS(moras__2[[#This Row],[Z-Score de edad]])&gt;1.96, "Atípico","Normal")</f>
        <v>Normal</v>
      </c>
      <c r="L3594">
        <f>(moras__2[[#This Row],[SALARIO]]-AVERAGE(C:C)) / _xlfn.STDEV.P(C:C)</f>
        <v>-0.33565166442914457</v>
      </c>
      <c r="M3594" t="str">
        <f>IF(ABS(moras__2[[#This Row],[Z-Score de salario]])&gt;1.96, "Atípico", "Normal")</f>
        <v>Normal</v>
      </c>
      <c r="N3594" s="5">
        <f t="shared" si="168"/>
        <v>385347.22</v>
      </c>
      <c r="O3594" s="5">
        <f t="shared" si="169"/>
        <v>35</v>
      </c>
      <c r="P3594" s="5" t="str">
        <f t="shared" si="170"/>
        <v>ASALARIADO</v>
      </c>
      <c r="Q3594" s="5" t="e">
        <f ca="1">IF($H3594="SI", $O3594, _xludf.NA())</f>
        <v>#NAME?</v>
      </c>
      <c r="R3594" s="5">
        <f>IF($H3594="NO",$O3594, _xludf.NA())</f>
        <v>35</v>
      </c>
      <c r="S3594" s="5" t="e">
        <f ca="1">IF($H3594="SI",$N3594, _xludf.NA())</f>
        <v>#NAME?</v>
      </c>
      <c r="T3594" s="5">
        <f>IF($H3594="NO",$N3594, _xludf.NA())</f>
        <v>385347.22</v>
      </c>
    </row>
    <row r="3595" spans="1:20" x14ac:dyDescent="0.3">
      <c r="A3595">
        <v>3594</v>
      </c>
      <c r="B3595" t="s">
        <v>9</v>
      </c>
      <c r="C3595">
        <v>515000</v>
      </c>
      <c r="D3595" t="s">
        <v>10</v>
      </c>
      <c r="E3595" t="s">
        <v>16</v>
      </c>
      <c r="F3595" t="s">
        <v>12</v>
      </c>
      <c r="G3595" t="s">
        <v>13</v>
      </c>
      <c r="H3595" t="s">
        <v>13</v>
      </c>
      <c r="I3595">
        <v>36</v>
      </c>
      <c r="J3595">
        <f>(moras__2[[#This Row],[EDAD]]-AVERAGE(I:I))/ _xlfn.STDEV.P(I:I)</f>
        <v>-0.41688387918063341</v>
      </c>
      <c r="K3595" t="str">
        <f>IF(ABS(moras__2[[#This Row],[Z-Score de edad]])&gt;1.96, "Atípico","Normal")</f>
        <v>Normal</v>
      </c>
      <c r="L3595">
        <f>(moras__2[[#This Row],[SALARIO]]-AVERAGE(C:C)) / _xlfn.STDEV.P(C:C)</f>
        <v>-0.17576834952474851</v>
      </c>
      <c r="M3595" t="str">
        <f>IF(ABS(moras__2[[#This Row],[Z-Score de salario]])&gt;1.96, "Atípico", "Normal")</f>
        <v>Normal</v>
      </c>
      <c r="N3595" s="5">
        <f t="shared" si="168"/>
        <v>515000</v>
      </c>
      <c r="O3595" s="5">
        <f t="shared" si="169"/>
        <v>36</v>
      </c>
      <c r="P3595" s="5" t="str">
        <f t="shared" si="170"/>
        <v>ASALARIADO</v>
      </c>
      <c r="Q3595" s="5" t="e">
        <f ca="1">IF($H3595="SI", $O3595, _xludf.NA())</f>
        <v>#NAME?</v>
      </c>
      <c r="R3595" s="5">
        <f>IF($H3595="NO",$O3595, _xludf.NA())</f>
        <v>36</v>
      </c>
      <c r="S3595" s="5" t="e">
        <f ca="1">IF($H3595="SI",$N3595, _xludf.NA())</f>
        <v>#NAME?</v>
      </c>
      <c r="T3595" s="5">
        <f>IF($H3595="NO",$N3595, _xludf.NA())</f>
        <v>515000</v>
      </c>
    </row>
    <row r="3596" spans="1:20" x14ac:dyDescent="0.3">
      <c r="A3596">
        <v>3595</v>
      </c>
      <c r="B3596" t="s">
        <v>9</v>
      </c>
      <c r="C3596">
        <v>952625</v>
      </c>
      <c r="D3596" t="s">
        <v>10</v>
      </c>
      <c r="E3596" t="s">
        <v>16</v>
      </c>
      <c r="F3596" t="s">
        <v>12</v>
      </c>
      <c r="G3596" t="s">
        <v>13</v>
      </c>
      <c r="H3596" t="s">
        <v>13</v>
      </c>
      <c r="I3596">
        <v>53</v>
      </c>
      <c r="J3596">
        <f>(moras__2[[#This Row],[EDAD]]-AVERAGE(I:I))/ _xlfn.STDEV.P(I:I)</f>
        <v>0.78301680024322029</v>
      </c>
      <c r="K3596" t="str">
        <f>IF(ABS(moras__2[[#This Row],[Z-Score de edad]])&gt;1.96, "Atípico","Normal")</f>
        <v>Normal</v>
      </c>
      <c r="L3596">
        <f>(moras__2[[#This Row],[SALARIO]]-AVERAGE(C:C)) / _xlfn.STDEV.P(C:C)</f>
        <v>0.36389563365429561</v>
      </c>
      <c r="M3596" t="str">
        <f>IF(ABS(moras__2[[#This Row],[Z-Score de salario]])&gt;1.96, "Atípico", "Normal")</f>
        <v>Normal</v>
      </c>
      <c r="N3596" s="5">
        <f t="shared" si="168"/>
        <v>952625</v>
      </c>
      <c r="O3596" s="5">
        <f t="shared" si="169"/>
        <v>53</v>
      </c>
      <c r="P3596" s="5" t="str">
        <f t="shared" si="170"/>
        <v>ASALARIADO</v>
      </c>
      <c r="Q3596" s="5" t="e">
        <f ca="1">IF($H3596="SI", $O3596, _xludf.NA())</f>
        <v>#NAME?</v>
      </c>
      <c r="R3596" s="5">
        <f>IF($H3596="NO",$O3596, _xludf.NA())</f>
        <v>53</v>
      </c>
      <c r="S3596" s="5" t="e">
        <f ca="1">IF($H3596="SI",$N3596, _xludf.NA())</f>
        <v>#NAME?</v>
      </c>
      <c r="T3596" s="5">
        <f>IF($H3596="NO",$N3596, _xludf.NA())</f>
        <v>952625</v>
      </c>
    </row>
    <row r="3597" spans="1:20" x14ac:dyDescent="0.3">
      <c r="A3597">
        <v>3596</v>
      </c>
      <c r="B3597" t="s">
        <v>9</v>
      </c>
      <c r="C3597">
        <v>395044.25</v>
      </c>
      <c r="D3597" t="s">
        <v>10</v>
      </c>
      <c r="E3597" t="s">
        <v>11</v>
      </c>
      <c r="F3597" t="s">
        <v>12</v>
      </c>
      <c r="G3597" t="s">
        <v>13</v>
      </c>
      <c r="H3597" t="s">
        <v>13</v>
      </c>
      <c r="I3597">
        <v>56</v>
      </c>
      <c r="J3597">
        <f>(moras__2[[#This Row],[EDAD]]-AVERAGE(I:I))/ _xlfn.STDEV.P(I:I)</f>
        <v>0.99476397896507684</v>
      </c>
      <c r="K3597" t="str">
        <f>IF(ABS(moras__2[[#This Row],[Z-Score de edad]])&gt;1.96, "Atípico","Normal")</f>
        <v>Normal</v>
      </c>
      <c r="L3597">
        <f>(moras__2[[#This Row],[SALARIO]]-AVERAGE(C:C)) / _xlfn.STDEV.P(C:C)</f>
        <v>-0.32369362310425065</v>
      </c>
      <c r="M3597" t="str">
        <f>IF(ABS(moras__2[[#This Row],[Z-Score de salario]])&gt;1.96, "Atípico", "Normal")</f>
        <v>Normal</v>
      </c>
      <c r="N3597" s="5">
        <f t="shared" si="168"/>
        <v>395044.25</v>
      </c>
      <c r="O3597" s="5">
        <f t="shared" si="169"/>
        <v>56</v>
      </c>
      <c r="P3597" s="5" t="str">
        <f t="shared" si="170"/>
        <v>ASALARIADO</v>
      </c>
      <c r="Q3597" s="5" t="e">
        <f ca="1">IF($H3597="SI", $O3597, _xludf.NA())</f>
        <v>#NAME?</v>
      </c>
      <c r="R3597" s="5">
        <f>IF($H3597="NO",$O3597, _xludf.NA())</f>
        <v>56</v>
      </c>
      <c r="S3597" s="5" t="e">
        <f ca="1">IF($H3597="SI",$N3597, _xludf.NA())</f>
        <v>#NAME?</v>
      </c>
      <c r="T3597" s="5">
        <f>IF($H3597="NO",$N3597, _xludf.NA())</f>
        <v>395044.25</v>
      </c>
    </row>
    <row r="3598" spans="1:20" x14ac:dyDescent="0.3">
      <c r="A3598">
        <v>3597</v>
      </c>
      <c r="B3598" t="s">
        <v>9</v>
      </c>
      <c r="C3598">
        <v>270000</v>
      </c>
      <c r="D3598" t="s">
        <v>10</v>
      </c>
      <c r="E3598" t="s">
        <v>16</v>
      </c>
      <c r="F3598" t="s">
        <v>12</v>
      </c>
      <c r="G3598" t="s">
        <v>13</v>
      </c>
      <c r="H3598" t="s">
        <v>13</v>
      </c>
      <c r="I3598">
        <v>40</v>
      </c>
      <c r="J3598">
        <f>(moras__2[[#This Row],[EDAD]]-AVERAGE(I:I))/ _xlfn.STDEV.P(I:I)</f>
        <v>-0.13455430755149136</v>
      </c>
      <c r="K3598" t="str">
        <f>IF(ABS(moras__2[[#This Row],[Z-Score de edad]])&gt;1.96, "Atípico","Normal")</f>
        <v>Normal</v>
      </c>
      <c r="L3598">
        <f>(moras__2[[#This Row],[SALARIO]]-AVERAGE(C:C)) / _xlfn.STDEV.P(C:C)</f>
        <v>-0.47789385853101141</v>
      </c>
      <c r="M3598" t="str">
        <f>IF(ABS(moras__2[[#This Row],[Z-Score de salario]])&gt;1.96, "Atípico", "Normal")</f>
        <v>Normal</v>
      </c>
      <c r="N3598" s="5">
        <f t="shared" si="168"/>
        <v>270000</v>
      </c>
      <c r="O3598" s="5">
        <f t="shared" si="169"/>
        <v>40</v>
      </c>
      <c r="P3598" s="5" t="str">
        <f t="shared" si="170"/>
        <v>ASALARIADO</v>
      </c>
      <c r="Q3598" s="5" t="e">
        <f ca="1">IF($H3598="SI", $O3598, _xludf.NA())</f>
        <v>#NAME?</v>
      </c>
      <c r="R3598" s="5">
        <f>IF($H3598="NO",$O3598, _xludf.NA())</f>
        <v>40</v>
      </c>
      <c r="S3598" s="5" t="e">
        <f ca="1">IF($H3598="SI",$N3598, _xludf.NA())</f>
        <v>#NAME?</v>
      </c>
      <c r="T3598" s="5">
        <f>IF($H3598="NO",$N3598, _xludf.NA())</f>
        <v>270000</v>
      </c>
    </row>
    <row r="3599" spans="1:20" x14ac:dyDescent="0.3">
      <c r="A3599">
        <v>3598</v>
      </c>
      <c r="B3599" t="s">
        <v>15</v>
      </c>
      <c r="C3599">
        <v>2586394.5</v>
      </c>
      <c r="D3599" t="s">
        <v>10</v>
      </c>
      <c r="E3599" t="s">
        <v>11</v>
      </c>
      <c r="F3599" t="s">
        <v>12</v>
      </c>
      <c r="G3599" t="s">
        <v>13</v>
      </c>
      <c r="H3599" t="s">
        <v>13</v>
      </c>
      <c r="I3599">
        <v>32</v>
      </c>
      <c r="J3599">
        <f>(moras__2[[#This Row],[EDAD]]-AVERAGE(I:I))/ _xlfn.STDEV.P(I:I)</f>
        <v>-0.69921345080977548</v>
      </c>
      <c r="K3599" t="str">
        <f>IF(ABS(moras__2[[#This Row],[Z-Score de edad]])&gt;1.96, "Atípico","Normal")</f>
        <v>Normal</v>
      </c>
      <c r="L3599">
        <f>(moras__2[[#This Row],[SALARIO]]-AVERAGE(C:C)) / _xlfn.STDEV.P(C:C)</f>
        <v>2.3786035593131025</v>
      </c>
      <c r="M3599" t="str">
        <f>IF(ABS(moras__2[[#This Row],[Z-Score de salario]])&gt;1.96, "Atípico", "Normal")</f>
        <v>Atípico</v>
      </c>
      <c r="N3599" s="5">
        <f t="shared" si="168"/>
        <v>2586394.5</v>
      </c>
      <c r="O3599" s="5">
        <f t="shared" si="169"/>
        <v>32</v>
      </c>
      <c r="P3599" s="5" t="str">
        <f t="shared" si="170"/>
        <v>ASALARIADO</v>
      </c>
      <c r="Q3599" s="5" t="e">
        <f ca="1">IF($H3599="SI", $O3599, _xludf.NA())</f>
        <v>#NAME?</v>
      </c>
      <c r="R3599" s="5">
        <f>IF($H3599="NO",$O3599, _xludf.NA())</f>
        <v>32</v>
      </c>
      <c r="S3599" s="5" t="e">
        <f ca="1">IF($H3599="SI",$N3599, _xludf.NA())</f>
        <v>#NAME?</v>
      </c>
      <c r="T3599" s="5">
        <f>IF($H3599="NO",$N3599, _xludf.NA())</f>
        <v>2586394.5</v>
      </c>
    </row>
    <row r="3600" spans="1:20" x14ac:dyDescent="0.3">
      <c r="A3600">
        <v>3599</v>
      </c>
      <c r="B3600" t="s">
        <v>9</v>
      </c>
      <c r="C3600">
        <v>302470</v>
      </c>
      <c r="D3600" t="s">
        <v>18</v>
      </c>
      <c r="E3600" t="s">
        <v>16</v>
      </c>
      <c r="F3600" t="s">
        <v>12</v>
      </c>
      <c r="G3600" t="s">
        <v>13</v>
      </c>
      <c r="H3600" t="s">
        <v>13</v>
      </c>
      <c r="I3600">
        <v>53</v>
      </c>
      <c r="J3600">
        <f>(moras__2[[#This Row],[EDAD]]-AVERAGE(I:I))/ _xlfn.STDEV.P(I:I)</f>
        <v>0.78301680024322029</v>
      </c>
      <c r="K3600" t="str">
        <f>IF(ABS(moras__2[[#This Row],[Z-Score de edad]])&gt;1.96, "Atípico","Normal")</f>
        <v>Normal</v>
      </c>
      <c r="L3600">
        <f>(moras__2[[#This Row],[SALARIO]]-AVERAGE(C:C)) / _xlfn.STDEV.P(C:C)</f>
        <v>-0.43785297984760996</v>
      </c>
      <c r="M3600" t="str">
        <f>IF(ABS(moras__2[[#This Row],[Z-Score de salario]])&gt;1.96, "Atípico", "Normal")</f>
        <v>Normal</v>
      </c>
      <c r="N3600" s="5">
        <f t="shared" si="168"/>
        <v>302470</v>
      </c>
      <c r="O3600" s="5">
        <f t="shared" si="169"/>
        <v>53</v>
      </c>
      <c r="P3600" s="5" t="str">
        <f t="shared" si="170"/>
        <v>TRABAJADOR INDEPENDIENTE</v>
      </c>
      <c r="Q3600" s="5" t="e">
        <f ca="1">IF($H3600="SI", $O3600, _xludf.NA())</f>
        <v>#NAME?</v>
      </c>
      <c r="R3600" s="5">
        <f>IF($H3600="NO",$O3600, _xludf.NA())</f>
        <v>53</v>
      </c>
      <c r="S3600" s="5" t="e">
        <f ca="1">IF($H3600="SI",$N3600, _xludf.NA())</f>
        <v>#NAME?</v>
      </c>
      <c r="T3600" s="5">
        <f>IF($H3600="NO",$N3600, _xludf.NA())</f>
        <v>302470</v>
      </c>
    </row>
    <row r="3601" spans="1:20" x14ac:dyDescent="0.3">
      <c r="A3601">
        <v>3600</v>
      </c>
      <c r="B3601" t="s">
        <v>15</v>
      </c>
      <c r="C3601">
        <v>731424</v>
      </c>
      <c r="D3601" t="s">
        <v>10</v>
      </c>
      <c r="E3601" t="s">
        <v>11</v>
      </c>
      <c r="F3601" t="s">
        <v>12</v>
      </c>
      <c r="G3601" t="s">
        <v>13</v>
      </c>
      <c r="H3601" t="s">
        <v>12</v>
      </c>
      <c r="I3601">
        <v>28</v>
      </c>
      <c r="J3601">
        <f>(moras__2[[#This Row],[EDAD]]-AVERAGE(I:I))/ _xlfn.STDEV.P(I:I)</f>
        <v>-0.98154302243891756</v>
      </c>
      <c r="K3601" t="str">
        <f>IF(ABS(moras__2[[#This Row],[Z-Score de edad]])&gt;1.96, "Atípico","Normal")</f>
        <v>Normal</v>
      </c>
      <c r="L3601">
        <f>(moras__2[[#This Row],[SALARIO]]-AVERAGE(C:C)) / _xlfn.STDEV.P(C:C)</f>
        <v>9.1118226643298203E-2</v>
      </c>
      <c r="M3601" t="str">
        <f>IF(ABS(moras__2[[#This Row],[Z-Score de salario]])&gt;1.96, "Atípico", "Normal")</f>
        <v>Normal</v>
      </c>
      <c r="N3601" s="5">
        <f t="shared" si="168"/>
        <v>731424</v>
      </c>
      <c r="O3601" s="5">
        <f t="shared" si="169"/>
        <v>28</v>
      </c>
      <c r="P3601" s="5" t="str">
        <f t="shared" si="170"/>
        <v>ASALARIADO</v>
      </c>
      <c r="Q3601" s="5">
        <f>IF($H3601="SI", $O3601, _xludf.NA())</f>
        <v>28</v>
      </c>
      <c r="R3601" s="5" t="e">
        <f ca="1">IF($H3601="NO",$O3601, _xludf.NA())</f>
        <v>#NAME?</v>
      </c>
      <c r="S3601" s="5">
        <f>IF($H3601="SI",$N3601, _xludf.NA())</f>
        <v>731424</v>
      </c>
      <c r="T3601" s="5" t="e">
        <f ca="1">IF($H3601="NO",$N3601, _xludf.NA())</f>
        <v>#NAME?</v>
      </c>
    </row>
    <row r="3602" spans="1:20" x14ac:dyDescent="0.3">
      <c r="A3602">
        <v>3601</v>
      </c>
      <c r="B3602" t="s">
        <v>15</v>
      </c>
      <c r="C3602">
        <v>239683.08</v>
      </c>
      <c r="D3602" t="s">
        <v>10</v>
      </c>
      <c r="E3602" t="s">
        <v>16</v>
      </c>
      <c r="F3602" t="s">
        <v>12</v>
      </c>
      <c r="G3602" t="s">
        <v>13</v>
      </c>
      <c r="H3602" t="s">
        <v>13</v>
      </c>
      <c r="I3602">
        <v>38</v>
      </c>
      <c r="J3602">
        <f>(moras__2[[#This Row],[EDAD]]-AVERAGE(I:I))/ _xlfn.STDEV.P(I:I)</f>
        <v>-0.27571909336606237</v>
      </c>
      <c r="K3602" t="str">
        <f>IF(ABS(moras__2[[#This Row],[Z-Score de edad]])&gt;1.96, "Atípico","Normal")</f>
        <v>Normal</v>
      </c>
      <c r="L3602">
        <f>(moras__2[[#This Row],[SALARIO]]-AVERAGE(C:C)) / _xlfn.STDEV.P(C:C)</f>
        <v>-0.51527963357795903</v>
      </c>
      <c r="M3602" t="str">
        <f>IF(ABS(moras__2[[#This Row],[Z-Score de salario]])&gt;1.96, "Atípico", "Normal")</f>
        <v>Normal</v>
      </c>
      <c r="N3602" s="5">
        <f t="shared" si="168"/>
        <v>239683.08</v>
      </c>
      <c r="O3602" s="5">
        <f t="shared" si="169"/>
        <v>38</v>
      </c>
      <c r="P3602" s="5" t="str">
        <f t="shared" si="170"/>
        <v>ASALARIADO</v>
      </c>
      <c r="Q3602" s="5" t="e">
        <f ca="1">IF($H3602="SI", $O3602, _xludf.NA())</f>
        <v>#NAME?</v>
      </c>
      <c r="R3602" s="5">
        <f>IF($H3602="NO",$O3602, _xludf.NA())</f>
        <v>38</v>
      </c>
      <c r="S3602" s="5" t="e">
        <f ca="1">IF($H3602="SI",$N3602, _xludf.NA())</f>
        <v>#NAME?</v>
      </c>
      <c r="T3602" s="5">
        <f>IF($H3602="NO",$N3602, _xludf.NA())</f>
        <v>239683.08</v>
      </c>
    </row>
    <row r="3603" spans="1:20" x14ac:dyDescent="0.3">
      <c r="A3603">
        <v>3602</v>
      </c>
      <c r="B3603" t="s">
        <v>9</v>
      </c>
      <c r="C3603">
        <v>278030</v>
      </c>
      <c r="D3603" t="s">
        <v>19</v>
      </c>
      <c r="E3603" t="s">
        <v>16</v>
      </c>
      <c r="F3603" t="s">
        <v>12</v>
      </c>
      <c r="G3603" t="s">
        <v>13</v>
      </c>
      <c r="H3603" t="s">
        <v>13</v>
      </c>
      <c r="I3603">
        <v>56</v>
      </c>
      <c r="J3603">
        <f>(moras__2[[#This Row],[EDAD]]-AVERAGE(I:I))/ _xlfn.STDEV.P(I:I)</f>
        <v>0.99476397896507684</v>
      </c>
      <c r="K3603" t="str">
        <f>IF(ABS(moras__2[[#This Row],[Z-Score de edad]])&gt;1.96, "Atípico","Normal")</f>
        <v>Normal</v>
      </c>
      <c r="L3603">
        <f>(moras__2[[#This Row],[SALARIO]]-AVERAGE(C:C)) / _xlfn.STDEV.P(C:C)</f>
        <v>-0.46799154082766331</v>
      </c>
      <c r="M3603" t="str">
        <f>IF(ABS(moras__2[[#This Row],[Z-Score de salario]])&gt;1.96, "Atípico", "Normal")</f>
        <v>Normal</v>
      </c>
      <c r="N3603" s="5">
        <f t="shared" si="168"/>
        <v>278030</v>
      </c>
      <c r="O3603" s="5">
        <f t="shared" si="169"/>
        <v>56</v>
      </c>
      <c r="P3603" s="5" t="str">
        <f t="shared" si="170"/>
        <v>CONVENIOS ESPECIALES DE TRABAJADORES INDEPENDIENTES</v>
      </c>
      <c r="Q3603" s="5" t="e">
        <f ca="1">IF($H3603="SI", $O3603, _xludf.NA())</f>
        <v>#NAME?</v>
      </c>
      <c r="R3603" s="5">
        <f>IF($H3603="NO",$O3603, _xludf.NA())</f>
        <v>56</v>
      </c>
      <c r="S3603" s="5" t="e">
        <f ca="1">IF($H3603="SI",$N3603, _xludf.NA())</f>
        <v>#NAME?</v>
      </c>
      <c r="T3603" s="5">
        <f>IF($H3603="NO",$N3603, _xludf.NA())</f>
        <v>278030</v>
      </c>
    </row>
    <row r="3604" spans="1:20" x14ac:dyDescent="0.3">
      <c r="A3604">
        <v>3603</v>
      </c>
      <c r="B3604" t="s">
        <v>9</v>
      </c>
      <c r="C3604">
        <v>377350.76</v>
      </c>
      <c r="D3604" t="s">
        <v>10</v>
      </c>
      <c r="E3604" t="s">
        <v>16</v>
      </c>
      <c r="F3604" t="s">
        <v>12</v>
      </c>
      <c r="G3604" t="s">
        <v>13</v>
      </c>
      <c r="H3604" t="s">
        <v>13</v>
      </c>
      <c r="I3604">
        <v>35</v>
      </c>
      <c r="J3604">
        <f>(moras__2[[#This Row],[EDAD]]-AVERAGE(I:I))/ _xlfn.STDEV.P(I:I)</f>
        <v>-0.48746627208791893</v>
      </c>
      <c r="K3604" t="str">
        <f>IF(ABS(moras__2[[#This Row],[Z-Score de edad]])&gt;1.96, "Atípico","Normal")</f>
        <v>Normal</v>
      </c>
      <c r="L3604">
        <f>(moras__2[[#This Row],[SALARIO]]-AVERAGE(C:C)) / _xlfn.STDEV.P(C:C)</f>
        <v>-0.34551262176689235</v>
      </c>
      <c r="M3604" t="str">
        <f>IF(ABS(moras__2[[#This Row],[Z-Score de salario]])&gt;1.96, "Atípico", "Normal")</f>
        <v>Normal</v>
      </c>
      <c r="N3604" s="5">
        <f t="shared" si="168"/>
        <v>377350.76</v>
      </c>
      <c r="O3604" s="5">
        <f t="shared" si="169"/>
        <v>35</v>
      </c>
      <c r="P3604" s="5" t="str">
        <f t="shared" si="170"/>
        <v>ASALARIADO</v>
      </c>
      <c r="Q3604" s="5" t="e">
        <f ca="1">IF($H3604="SI", $O3604, _xludf.NA())</f>
        <v>#NAME?</v>
      </c>
      <c r="R3604" s="5">
        <f>IF($H3604="NO",$O3604, _xludf.NA())</f>
        <v>35</v>
      </c>
      <c r="S3604" s="5" t="e">
        <f ca="1">IF($H3604="SI",$N3604, _xludf.NA())</f>
        <v>#NAME?</v>
      </c>
      <c r="T3604" s="5">
        <f>IF($H3604="NO",$N3604, _xludf.NA())</f>
        <v>377350.76</v>
      </c>
    </row>
    <row r="3605" spans="1:20" x14ac:dyDescent="0.3">
      <c r="A3605">
        <v>3604</v>
      </c>
      <c r="B3605" t="s">
        <v>15</v>
      </c>
      <c r="C3605">
        <v>297046</v>
      </c>
      <c r="D3605" t="s">
        <v>18</v>
      </c>
      <c r="E3605" t="s">
        <v>16</v>
      </c>
      <c r="F3605" t="s">
        <v>12</v>
      </c>
      <c r="G3605" t="s">
        <v>13</v>
      </c>
      <c r="H3605" t="s">
        <v>12</v>
      </c>
      <c r="I3605">
        <v>38</v>
      </c>
      <c r="J3605">
        <f>(moras__2[[#This Row],[EDAD]]-AVERAGE(I:I))/ _xlfn.STDEV.P(I:I)</f>
        <v>-0.27571909336606237</v>
      </c>
      <c r="K3605" t="str">
        <f>IF(ABS(moras__2[[#This Row],[Z-Score de edad]])&gt;1.96, "Atípico","Normal")</f>
        <v>Normal</v>
      </c>
      <c r="L3605">
        <f>(moras__2[[#This Row],[SALARIO]]-AVERAGE(C:C)) / _xlfn.STDEV.P(C:C)</f>
        <v>-0.44454166866740574</v>
      </c>
      <c r="M3605" t="str">
        <f>IF(ABS(moras__2[[#This Row],[Z-Score de salario]])&gt;1.96, "Atípico", "Normal")</f>
        <v>Normal</v>
      </c>
      <c r="N3605" s="5">
        <f t="shared" si="168"/>
        <v>297046</v>
      </c>
      <c r="O3605" s="5">
        <f t="shared" si="169"/>
        <v>38</v>
      </c>
      <c r="P3605" s="5" t="str">
        <f t="shared" si="170"/>
        <v>TRABAJADOR INDEPENDIENTE</v>
      </c>
      <c r="Q3605" s="5">
        <f>IF($H3605="SI", $O3605, _xludf.NA())</f>
        <v>38</v>
      </c>
      <c r="R3605" s="5" t="e">
        <f ca="1">IF($H3605="NO",$O3605, _xludf.NA())</f>
        <v>#NAME?</v>
      </c>
      <c r="S3605" s="5">
        <f>IF($H3605="SI",$N3605, _xludf.NA())</f>
        <v>297046</v>
      </c>
      <c r="T3605" s="5" t="e">
        <f ca="1">IF($H3605="NO",$N3605, _xludf.NA())</f>
        <v>#NAME?</v>
      </c>
    </row>
    <row r="3606" spans="1:20" x14ac:dyDescent="0.3">
      <c r="A3606">
        <v>3605</v>
      </c>
      <c r="B3606" t="s">
        <v>9</v>
      </c>
      <c r="C3606">
        <v>297046</v>
      </c>
      <c r="D3606" t="s">
        <v>17</v>
      </c>
      <c r="E3606" t="s">
        <v>16</v>
      </c>
      <c r="F3606" t="s">
        <v>12</v>
      </c>
      <c r="G3606" t="s">
        <v>13</v>
      </c>
      <c r="H3606" t="s">
        <v>13</v>
      </c>
      <c r="I3606">
        <v>43</v>
      </c>
      <c r="J3606">
        <f>(moras__2[[#This Row],[EDAD]]-AVERAGE(I:I))/ _xlfn.STDEV.P(I:I)</f>
        <v>7.7192871170365177E-2</v>
      </c>
      <c r="K3606" t="str">
        <f>IF(ABS(moras__2[[#This Row],[Z-Score de edad]])&gt;1.96, "Atípico","Normal")</f>
        <v>Normal</v>
      </c>
      <c r="L3606">
        <f>(moras__2[[#This Row],[SALARIO]]-AVERAGE(C:C)) / _xlfn.STDEV.P(C:C)</f>
        <v>-0.44454166866740574</v>
      </c>
      <c r="M3606" t="str">
        <f>IF(ABS(moras__2[[#This Row],[Z-Score de salario]])&gt;1.96, "Atípico", "Normal")</f>
        <v>Normal</v>
      </c>
      <c r="N3606" s="5">
        <f t="shared" si="168"/>
        <v>297046</v>
      </c>
      <c r="O3606" s="5">
        <f t="shared" si="169"/>
        <v>43</v>
      </c>
      <c r="P3606" s="5" t="str">
        <f t="shared" si="170"/>
        <v>ASEGURADO VOLUNTARIO</v>
      </c>
      <c r="Q3606" s="5" t="e">
        <f ca="1">IF($H3606="SI", $O3606, _xludf.NA())</f>
        <v>#NAME?</v>
      </c>
      <c r="R3606" s="5">
        <f>IF($H3606="NO",$O3606, _xludf.NA())</f>
        <v>43</v>
      </c>
      <c r="S3606" s="5" t="e">
        <f ca="1">IF($H3606="SI",$N3606, _xludf.NA())</f>
        <v>#NAME?</v>
      </c>
      <c r="T3606" s="5">
        <f>IF($H3606="NO",$N3606, _xludf.NA())</f>
        <v>297046</v>
      </c>
    </row>
    <row r="3607" spans="1:20" x14ac:dyDescent="0.3">
      <c r="A3607">
        <v>3606</v>
      </c>
      <c r="B3607" t="s">
        <v>9</v>
      </c>
      <c r="C3607">
        <v>299441</v>
      </c>
      <c r="D3607" t="s">
        <v>18</v>
      </c>
      <c r="E3607" t="s">
        <v>16</v>
      </c>
      <c r="F3607" t="s">
        <v>12</v>
      </c>
      <c r="G3607" t="s">
        <v>13</v>
      </c>
      <c r="H3607" t="s">
        <v>13</v>
      </c>
      <c r="I3607">
        <v>34</v>
      </c>
      <c r="J3607">
        <f>(moras__2[[#This Row],[EDAD]]-AVERAGE(I:I))/ _xlfn.STDEV.P(I:I)</f>
        <v>-0.55804866499520445</v>
      </c>
      <c r="K3607" t="str">
        <f>IF(ABS(moras__2[[#This Row],[Z-Score de edad]])&gt;1.96, "Atípico","Normal")</f>
        <v>Normal</v>
      </c>
      <c r="L3607">
        <f>(moras__2[[#This Row],[SALARIO]]-AVERAGE(C:C)) / _xlfn.STDEV.P(C:C)</f>
        <v>-0.4415882376712017</v>
      </c>
      <c r="M3607" t="str">
        <f>IF(ABS(moras__2[[#This Row],[Z-Score de salario]])&gt;1.96, "Atípico", "Normal")</f>
        <v>Normal</v>
      </c>
      <c r="N3607" s="5">
        <f t="shared" si="168"/>
        <v>299441</v>
      </c>
      <c r="O3607" s="5">
        <f t="shared" si="169"/>
        <v>34</v>
      </c>
      <c r="P3607" s="5" t="str">
        <f t="shared" si="170"/>
        <v>TRABAJADOR INDEPENDIENTE</v>
      </c>
      <c r="Q3607" s="5" t="e">
        <f ca="1">IF($H3607="SI", $O3607, _xludf.NA())</f>
        <v>#NAME?</v>
      </c>
      <c r="R3607" s="5">
        <f>IF($H3607="NO",$O3607, _xludf.NA())</f>
        <v>34</v>
      </c>
      <c r="S3607" s="5" t="e">
        <f ca="1">IF($H3607="SI",$N3607, _xludf.NA())</f>
        <v>#NAME?</v>
      </c>
      <c r="T3607" s="5">
        <f>IF($H3607="NO",$N3607, _xludf.NA())</f>
        <v>299441</v>
      </c>
    </row>
    <row r="3608" spans="1:20" x14ac:dyDescent="0.3">
      <c r="A3608">
        <v>3607</v>
      </c>
      <c r="B3608" t="s">
        <v>15</v>
      </c>
      <c r="C3608">
        <v>298390</v>
      </c>
      <c r="D3608" t="s">
        <v>17</v>
      </c>
      <c r="E3608" t="s">
        <v>16</v>
      </c>
      <c r="F3608" t="s">
        <v>12</v>
      </c>
      <c r="G3608" t="s">
        <v>13</v>
      </c>
      <c r="H3608" t="s">
        <v>13</v>
      </c>
      <c r="I3608">
        <v>35</v>
      </c>
      <c r="J3608">
        <f>(moras__2[[#This Row],[EDAD]]-AVERAGE(I:I))/ _xlfn.STDEV.P(I:I)</f>
        <v>-0.48746627208791893</v>
      </c>
      <c r="K3608" t="str">
        <f>IF(ABS(moras__2[[#This Row],[Z-Score de edad]])&gt;1.96, "Atípico","Normal")</f>
        <v>Normal</v>
      </c>
      <c r="L3608">
        <f>(moras__2[[#This Row],[SALARIO]]-AVERAGE(C:C)) / _xlfn.STDEV.P(C:C)</f>
        <v>-0.4428842944465714</v>
      </c>
      <c r="M3608" t="str">
        <f>IF(ABS(moras__2[[#This Row],[Z-Score de salario]])&gt;1.96, "Atípico", "Normal")</f>
        <v>Normal</v>
      </c>
      <c r="N3608" s="5">
        <f t="shared" si="168"/>
        <v>298390</v>
      </c>
      <c r="O3608" s="5">
        <f t="shared" si="169"/>
        <v>35</v>
      </c>
      <c r="P3608" s="5" t="str">
        <f t="shared" si="170"/>
        <v>ASEGURADO VOLUNTARIO</v>
      </c>
      <c r="Q3608" s="5" t="e">
        <f ca="1">IF($H3608="SI", $O3608, _xludf.NA())</f>
        <v>#NAME?</v>
      </c>
      <c r="R3608" s="5">
        <f>IF($H3608="NO",$O3608, _xludf.NA())</f>
        <v>35</v>
      </c>
      <c r="S3608" s="5" t="e">
        <f ca="1">IF($H3608="SI",$N3608, _xludf.NA())</f>
        <v>#NAME?</v>
      </c>
      <c r="T3608" s="5">
        <f>IF($H3608="NO",$N3608, _xludf.NA())</f>
        <v>298390</v>
      </c>
    </row>
    <row r="3609" spans="1:20" x14ac:dyDescent="0.3">
      <c r="A3609">
        <v>3608</v>
      </c>
      <c r="B3609" t="s">
        <v>15</v>
      </c>
      <c r="C3609">
        <v>774085</v>
      </c>
      <c r="D3609" t="s">
        <v>10</v>
      </c>
      <c r="E3609" t="s">
        <v>16</v>
      </c>
      <c r="F3609" t="s">
        <v>12</v>
      </c>
      <c r="G3609" t="s">
        <v>13</v>
      </c>
      <c r="H3609" t="s">
        <v>13</v>
      </c>
      <c r="I3609">
        <v>48</v>
      </c>
      <c r="J3609">
        <f>(moras__2[[#This Row],[EDAD]]-AVERAGE(I:I))/ _xlfn.STDEV.P(I:I)</f>
        <v>0.43010483570679275</v>
      </c>
      <c r="K3609" t="str">
        <f>IF(ABS(moras__2[[#This Row],[Z-Score de edad]])&gt;1.96, "Atípico","Normal")</f>
        <v>Normal</v>
      </c>
      <c r="L3609">
        <f>(moras__2[[#This Row],[SALARIO]]-AVERAGE(C:C)) / _xlfn.STDEV.P(C:C)</f>
        <v>0.14372629333601733</v>
      </c>
      <c r="M3609" t="str">
        <f>IF(ABS(moras__2[[#This Row],[Z-Score de salario]])&gt;1.96, "Atípico", "Normal")</f>
        <v>Normal</v>
      </c>
      <c r="N3609" s="5">
        <f t="shared" si="168"/>
        <v>774085</v>
      </c>
      <c r="O3609" s="5">
        <f t="shared" si="169"/>
        <v>48</v>
      </c>
      <c r="P3609" s="5" t="str">
        <f t="shared" si="170"/>
        <v>ASALARIADO</v>
      </c>
      <c r="Q3609" s="5" t="e">
        <f ca="1">IF($H3609="SI", $O3609, _xludf.NA())</f>
        <v>#NAME?</v>
      </c>
      <c r="R3609" s="5">
        <f>IF($H3609="NO",$O3609, _xludf.NA())</f>
        <v>48</v>
      </c>
      <c r="S3609" s="5" t="e">
        <f ca="1">IF($H3609="SI",$N3609, _xludf.NA())</f>
        <v>#NAME?</v>
      </c>
      <c r="T3609" s="5">
        <f>IF($H3609="NO",$N3609, _xludf.NA())</f>
        <v>774085</v>
      </c>
    </row>
    <row r="3610" spans="1:20" x14ac:dyDescent="0.3">
      <c r="A3610">
        <v>3609</v>
      </c>
      <c r="B3610" t="s">
        <v>15</v>
      </c>
      <c r="C3610">
        <v>297502</v>
      </c>
      <c r="D3610" t="s">
        <v>17</v>
      </c>
      <c r="E3610" t="s">
        <v>16</v>
      </c>
      <c r="F3610" t="s">
        <v>12</v>
      </c>
      <c r="G3610" t="s">
        <v>13</v>
      </c>
      <c r="H3610" t="s">
        <v>13</v>
      </c>
      <c r="I3610">
        <v>26</v>
      </c>
      <c r="J3610">
        <f>(moras__2[[#This Row],[EDAD]]-AVERAGE(I:I))/ _xlfn.STDEV.P(I:I)</f>
        <v>-1.1227078082534885</v>
      </c>
      <c r="K3610" t="str">
        <f>IF(ABS(moras__2[[#This Row],[Z-Score de edad]])&gt;1.96, "Atípico","Normal")</f>
        <v>Normal</v>
      </c>
      <c r="L3610">
        <f>(moras__2[[#This Row],[SALARIO]]-AVERAGE(C:C)) / _xlfn.STDEV.P(C:C)</f>
        <v>-0.44397934527105126</v>
      </c>
      <c r="M3610" t="str">
        <f>IF(ABS(moras__2[[#This Row],[Z-Score de salario]])&gt;1.96, "Atípico", "Normal")</f>
        <v>Normal</v>
      </c>
      <c r="N3610" s="5">
        <f t="shared" si="168"/>
        <v>297502</v>
      </c>
      <c r="O3610" s="5">
        <f t="shared" si="169"/>
        <v>26</v>
      </c>
      <c r="P3610" s="5" t="str">
        <f t="shared" si="170"/>
        <v>ASEGURADO VOLUNTARIO</v>
      </c>
      <c r="Q3610" s="5" t="e">
        <f ca="1">IF($H3610="SI", $O3610, _xludf.NA())</f>
        <v>#NAME?</v>
      </c>
      <c r="R3610" s="5">
        <f>IF($H3610="NO",$O3610, _xludf.NA())</f>
        <v>26</v>
      </c>
      <c r="S3610" s="5" t="e">
        <f ca="1">IF($H3610="SI",$N3610, _xludf.NA())</f>
        <v>#NAME?</v>
      </c>
      <c r="T3610" s="5">
        <f>IF($H3610="NO",$N3610, _xludf.NA())</f>
        <v>297502</v>
      </c>
    </row>
    <row r="3611" spans="1:20" x14ac:dyDescent="0.3">
      <c r="A3611">
        <v>3610</v>
      </c>
      <c r="B3611" t="s">
        <v>15</v>
      </c>
      <c r="C3611">
        <v>224002.5</v>
      </c>
      <c r="D3611" t="s">
        <v>10</v>
      </c>
      <c r="E3611" t="s">
        <v>11</v>
      </c>
      <c r="F3611" t="s">
        <v>12</v>
      </c>
      <c r="G3611" t="s">
        <v>13</v>
      </c>
      <c r="H3611" t="s">
        <v>13</v>
      </c>
      <c r="I3611">
        <v>60</v>
      </c>
      <c r="J3611">
        <f>(moras__2[[#This Row],[EDAD]]-AVERAGE(I:I))/ _xlfn.STDEV.P(I:I)</f>
        <v>1.2770935505942189</v>
      </c>
      <c r="K3611" t="str">
        <f>IF(ABS(moras__2[[#This Row],[Z-Score de edad]])&gt;1.96, "Atípico","Normal")</f>
        <v>Normal</v>
      </c>
      <c r="L3611">
        <f>(moras__2[[#This Row],[SALARIO]]-AVERAGE(C:C)) / _xlfn.STDEV.P(C:C)</f>
        <v>-0.53461638139025869</v>
      </c>
      <c r="M3611" t="str">
        <f>IF(ABS(moras__2[[#This Row],[Z-Score de salario]])&gt;1.96, "Atípico", "Normal")</f>
        <v>Normal</v>
      </c>
      <c r="N3611" s="5">
        <f t="shared" si="168"/>
        <v>224002.5</v>
      </c>
      <c r="O3611" s="5">
        <f t="shared" si="169"/>
        <v>60</v>
      </c>
      <c r="P3611" s="5" t="str">
        <f t="shared" si="170"/>
        <v>ASALARIADO</v>
      </c>
      <c r="Q3611" s="5" t="e">
        <f ca="1">IF($H3611="SI", $O3611, _xludf.NA())</f>
        <v>#NAME?</v>
      </c>
      <c r="R3611" s="5">
        <f>IF($H3611="NO",$O3611, _xludf.NA())</f>
        <v>60</v>
      </c>
      <c r="S3611" s="5" t="e">
        <f ca="1">IF($H3611="SI",$N3611, _xludf.NA())</f>
        <v>#NAME?</v>
      </c>
      <c r="T3611" s="5">
        <f>IF($H3611="NO",$N3611, _xludf.NA())</f>
        <v>224002.5</v>
      </c>
    </row>
    <row r="3612" spans="1:20" x14ac:dyDescent="0.3">
      <c r="A3612">
        <v>3611</v>
      </c>
      <c r="B3612" t="s">
        <v>9</v>
      </c>
      <c r="C3612">
        <v>445567</v>
      </c>
      <c r="D3612" t="s">
        <v>18</v>
      </c>
      <c r="E3612" t="s">
        <v>16</v>
      </c>
      <c r="F3612" t="s">
        <v>12</v>
      </c>
      <c r="G3612" t="s">
        <v>13</v>
      </c>
      <c r="H3612" t="s">
        <v>13</v>
      </c>
      <c r="I3612">
        <v>47</v>
      </c>
      <c r="J3612">
        <f>(moras__2[[#This Row],[EDAD]]-AVERAGE(I:I))/ _xlfn.STDEV.P(I:I)</f>
        <v>0.35952244279950724</v>
      </c>
      <c r="K3612" t="str">
        <f>IF(ABS(moras__2[[#This Row],[Z-Score de edad]])&gt;1.96, "Atípico","Normal")</f>
        <v>Normal</v>
      </c>
      <c r="L3612">
        <f>(moras__2[[#This Row],[SALARIO]]-AVERAGE(C:C)) / _xlfn.STDEV.P(C:C)</f>
        <v>-0.26139071877712344</v>
      </c>
      <c r="M3612" t="str">
        <f>IF(ABS(moras__2[[#This Row],[Z-Score de salario]])&gt;1.96, "Atípico", "Normal")</f>
        <v>Normal</v>
      </c>
      <c r="N3612" s="5">
        <f t="shared" si="168"/>
        <v>445567</v>
      </c>
      <c r="O3612" s="5">
        <f t="shared" si="169"/>
        <v>47</v>
      </c>
      <c r="P3612" s="5" t="str">
        <f t="shared" si="170"/>
        <v>TRABAJADOR INDEPENDIENTE</v>
      </c>
      <c r="Q3612" s="5" t="e">
        <f ca="1">IF($H3612="SI", $O3612, _xludf.NA())</f>
        <v>#NAME?</v>
      </c>
      <c r="R3612" s="5">
        <f>IF($H3612="NO",$O3612, _xludf.NA())</f>
        <v>47</v>
      </c>
      <c r="S3612" s="5" t="e">
        <f ca="1">IF($H3612="SI",$N3612, _xludf.NA())</f>
        <v>#NAME?</v>
      </c>
      <c r="T3612" s="5">
        <f>IF($H3612="NO",$N3612, _xludf.NA())</f>
        <v>445567</v>
      </c>
    </row>
    <row r="3613" spans="1:20" x14ac:dyDescent="0.3">
      <c r="A3613">
        <v>3612</v>
      </c>
      <c r="B3613" t="s">
        <v>9</v>
      </c>
      <c r="C3613">
        <v>297058</v>
      </c>
      <c r="D3613" t="s">
        <v>18</v>
      </c>
      <c r="E3613" t="s">
        <v>16</v>
      </c>
      <c r="F3613" t="s">
        <v>12</v>
      </c>
      <c r="G3613" t="s">
        <v>13</v>
      </c>
      <c r="H3613" t="s">
        <v>13</v>
      </c>
      <c r="I3613">
        <v>53</v>
      </c>
      <c r="J3613">
        <f>(moras__2[[#This Row],[EDAD]]-AVERAGE(I:I))/ _xlfn.STDEV.P(I:I)</f>
        <v>0.78301680024322029</v>
      </c>
      <c r="K3613" t="str">
        <f>IF(ABS(moras__2[[#This Row],[Z-Score de edad]])&gt;1.96, "Atípico","Normal")</f>
        <v>Normal</v>
      </c>
      <c r="L3613">
        <f>(moras__2[[#This Row],[SALARIO]]-AVERAGE(C:C)) / _xlfn.STDEV.P(C:C)</f>
        <v>-0.44452687068329116</v>
      </c>
      <c r="M3613" t="str">
        <f>IF(ABS(moras__2[[#This Row],[Z-Score de salario]])&gt;1.96, "Atípico", "Normal")</f>
        <v>Normal</v>
      </c>
      <c r="N3613" s="5">
        <f t="shared" si="168"/>
        <v>297058</v>
      </c>
      <c r="O3613" s="5">
        <f t="shared" si="169"/>
        <v>53</v>
      </c>
      <c r="P3613" s="5" t="str">
        <f t="shared" si="170"/>
        <v>TRABAJADOR INDEPENDIENTE</v>
      </c>
      <c r="Q3613" s="5" t="e">
        <f ca="1">IF($H3613="SI", $O3613, _xludf.NA())</f>
        <v>#NAME?</v>
      </c>
      <c r="R3613" s="5">
        <f>IF($H3613="NO",$O3613, _xludf.NA())</f>
        <v>53</v>
      </c>
      <c r="S3613" s="5" t="e">
        <f ca="1">IF($H3613="SI",$N3613, _xludf.NA())</f>
        <v>#NAME?</v>
      </c>
      <c r="T3613" s="5">
        <f>IF($H3613="NO",$N3613, _xludf.NA())</f>
        <v>297058</v>
      </c>
    </row>
    <row r="3614" spans="1:20" x14ac:dyDescent="0.3">
      <c r="A3614">
        <v>3613</v>
      </c>
      <c r="B3614" t="s">
        <v>9</v>
      </c>
      <c r="C3614">
        <v>200000</v>
      </c>
      <c r="D3614" t="s">
        <v>10</v>
      </c>
      <c r="E3614" t="s">
        <v>16</v>
      </c>
      <c r="F3614" t="s">
        <v>12</v>
      </c>
      <c r="G3614" t="s">
        <v>13</v>
      </c>
      <c r="H3614" t="s">
        <v>13</v>
      </c>
      <c r="I3614">
        <v>30</v>
      </c>
      <c r="J3614">
        <f>(moras__2[[#This Row],[EDAD]]-AVERAGE(I:I))/ _xlfn.STDEV.P(I:I)</f>
        <v>-0.84037823662434652</v>
      </c>
      <c r="K3614" t="str">
        <f>IF(ABS(moras__2[[#This Row],[Z-Score de edad]])&gt;1.96, "Atípico","Normal")</f>
        <v>Normal</v>
      </c>
      <c r="L3614">
        <f>(moras__2[[#This Row],[SALARIO]]-AVERAGE(C:C)) / _xlfn.STDEV.P(C:C)</f>
        <v>-0.56421543253280082</v>
      </c>
      <c r="M3614" t="str">
        <f>IF(ABS(moras__2[[#This Row],[Z-Score de salario]])&gt;1.96, "Atípico", "Normal")</f>
        <v>Normal</v>
      </c>
      <c r="N3614" s="5">
        <f t="shared" si="168"/>
        <v>200000</v>
      </c>
      <c r="O3614" s="5">
        <f t="shared" si="169"/>
        <v>30</v>
      </c>
      <c r="P3614" s="5" t="str">
        <f t="shared" si="170"/>
        <v>ASALARIADO</v>
      </c>
      <c r="Q3614" s="5" t="e">
        <f ca="1">IF($H3614="SI", $O3614, _xludf.NA())</f>
        <v>#NAME?</v>
      </c>
      <c r="R3614" s="5">
        <f>IF($H3614="NO",$O3614, _xludf.NA())</f>
        <v>30</v>
      </c>
      <c r="S3614" s="5" t="e">
        <f ca="1">IF($H3614="SI",$N3614, _xludf.NA())</f>
        <v>#NAME?</v>
      </c>
      <c r="T3614" s="5">
        <f>IF($H3614="NO",$N3614, _xludf.NA())</f>
        <v>200000</v>
      </c>
    </row>
    <row r="3615" spans="1:20" x14ac:dyDescent="0.3">
      <c r="A3615">
        <v>3614</v>
      </c>
      <c r="B3615" t="s">
        <v>9</v>
      </c>
      <c r="C3615">
        <v>283803.05</v>
      </c>
      <c r="D3615" t="s">
        <v>10</v>
      </c>
      <c r="E3615" t="s">
        <v>16</v>
      </c>
      <c r="F3615" t="s">
        <v>12</v>
      </c>
      <c r="G3615" t="s">
        <v>13</v>
      </c>
      <c r="H3615" t="s">
        <v>13</v>
      </c>
      <c r="I3615">
        <v>19</v>
      </c>
      <c r="J3615">
        <f>(moras__2[[#This Row],[EDAD]]-AVERAGE(I:I))/ _xlfn.STDEV.P(I:I)</f>
        <v>-1.6167845586044871</v>
      </c>
      <c r="K3615" t="str">
        <f>IF(ABS(moras__2[[#This Row],[Z-Score de edad]])&gt;1.96, "Atípico","Normal")</f>
        <v>Normal</v>
      </c>
      <c r="L3615">
        <f>(moras__2[[#This Row],[SALARIO]]-AVERAGE(C:C)) / _xlfn.STDEV.P(C:C)</f>
        <v>-0.46087241564493431</v>
      </c>
      <c r="M3615" t="str">
        <f>IF(ABS(moras__2[[#This Row],[Z-Score de salario]])&gt;1.96, "Atípico", "Normal")</f>
        <v>Normal</v>
      </c>
      <c r="N3615" s="5">
        <f t="shared" si="168"/>
        <v>283803.05</v>
      </c>
      <c r="O3615" s="5">
        <f t="shared" si="169"/>
        <v>19</v>
      </c>
      <c r="P3615" s="5" t="str">
        <f t="shared" si="170"/>
        <v>ASALARIADO</v>
      </c>
      <c r="Q3615" s="5" t="e">
        <f ca="1">IF($H3615="SI", $O3615, _xludf.NA())</f>
        <v>#NAME?</v>
      </c>
      <c r="R3615" s="5">
        <f>IF($H3615="NO",$O3615, _xludf.NA())</f>
        <v>19</v>
      </c>
      <c r="S3615" s="5" t="e">
        <f ca="1">IF($H3615="SI",$N3615, _xludf.NA())</f>
        <v>#NAME?</v>
      </c>
      <c r="T3615" s="5">
        <f>IF($H3615="NO",$N3615, _xludf.NA())</f>
        <v>283803.05</v>
      </c>
    </row>
    <row r="3616" spans="1:20" x14ac:dyDescent="0.3">
      <c r="A3616">
        <v>3615</v>
      </c>
      <c r="B3616" t="s">
        <v>9</v>
      </c>
      <c r="C3616">
        <v>361590.25</v>
      </c>
      <c r="D3616" t="s">
        <v>10</v>
      </c>
      <c r="E3616" t="s">
        <v>16</v>
      </c>
      <c r="F3616" t="s">
        <v>12</v>
      </c>
      <c r="G3616" t="s">
        <v>13</v>
      </c>
      <c r="H3616" t="s">
        <v>13</v>
      </c>
      <c r="I3616">
        <v>32</v>
      </c>
      <c r="J3616">
        <f>(moras__2[[#This Row],[EDAD]]-AVERAGE(I:I))/ _xlfn.STDEV.P(I:I)</f>
        <v>-0.69921345080977548</v>
      </c>
      <c r="K3616" t="str">
        <f>IF(ABS(moras__2[[#This Row],[Z-Score de edad]])&gt;1.96, "Atípico","Normal")</f>
        <v>Normal</v>
      </c>
      <c r="L3616">
        <f>(moras__2[[#This Row],[SALARIO]]-AVERAGE(C:C)) / _xlfn.STDEV.P(C:C)</f>
        <v>-0.3649479364850487</v>
      </c>
      <c r="M3616" t="str">
        <f>IF(ABS(moras__2[[#This Row],[Z-Score de salario]])&gt;1.96, "Atípico", "Normal")</f>
        <v>Normal</v>
      </c>
      <c r="N3616" s="5">
        <f t="shared" si="168"/>
        <v>361590.25</v>
      </c>
      <c r="O3616" s="5">
        <f t="shared" si="169"/>
        <v>32</v>
      </c>
      <c r="P3616" s="5" t="str">
        <f t="shared" si="170"/>
        <v>ASALARIADO</v>
      </c>
      <c r="Q3616" s="5" t="e">
        <f ca="1">IF($H3616="SI", $O3616, _xludf.NA())</f>
        <v>#NAME?</v>
      </c>
      <c r="R3616" s="5">
        <f>IF($H3616="NO",$O3616, _xludf.NA())</f>
        <v>32</v>
      </c>
      <c r="S3616" s="5" t="e">
        <f ca="1">IF($H3616="SI",$N3616, _xludf.NA())</f>
        <v>#NAME?</v>
      </c>
      <c r="T3616" s="5">
        <f>IF($H3616="NO",$N3616, _xludf.NA())</f>
        <v>361590.25</v>
      </c>
    </row>
    <row r="3617" spans="1:20" x14ac:dyDescent="0.3">
      <c r="A3617">
        <v>3616</v>
      </c>
      <c r="B3617" t="s">
        <v>9</v>
      </c>
      <c r="C3617">
        <v>620412.30000000005</v>
      </c>
      <c r="D3617" t="s">
        <v>10</v>
      </c>
      <c r="E3617" t="s">
        <v>11</v>
      </c>
      <c r="F3617" t="s">
        <v>12</v>
      </c>
      <c r="G3617" t="s">
        <v>13</v>
      </c>
      <c r="H3617" t="s">
        <v>13</v>
      </c>
      <c r="I3617">
        <v>54</v>
      </c>
      <c r="J3617">
        <f>(moras__2[[#This Row],[EDAD]]-AVERAGE(I:I))/ _xlfn.STDEV.P(I:I)</f>
        <v>0.85359919315050581</v>
      </c>
      <c r="K3617" t="str">
        <f>IF(ABS(moras__2[[#This Row],[Z-Score de edad]])&gt;1.96, "Atípico","Normal")</f>
        <v>Normal</v>
      </c>
      <c r="L3617">
        <f>(moras__2[[#This Row],[SALARIO]]-AVERAGE(C:C)) / _xlfn.STDEV.P(C:C)</f>
        <v>-4.5777554451193803E-2</v>
      </c>
      <c r="M3617" t="str">
        <f>IF(ABS(moras__2[[#This Row],[Z-Score de salario]])&gt;1.96, "Atípico", "Normal")</f>
        <v>Normal</v>
      </c>
      <c r="N3617" s="5">
        <f t="shared" si="168"/>
        <v>620412.30000000005</v>
      </c>
      <c r="O3617" s="5">
        <f t="shared" si="169"/>
        <v>54</v>
      </c>
      <c r="P3617" s="5" t="str">
        <f t="shared" si="170"/>
        <v>ASALARIADO</v>
      </c>
      <c r="Q3617" s="5" t="e">
        <f ca="1">IF($H3617="SI", $O3617, _xludf.NA())</f>
        <v>#NAME?</v>
      </c>
      <c r="R3617" s="5">
        <f>IF($H3617="NO",$O3617, _xludf.NA())</f>
        <v>54</v>
      </c>
      <c r="S3617" s="5" t="e">
        <f ca="1">IF($H3617="SI",$N3617, _xludf.NA())</f>
        <v>#NAME?</v>
      </c>
      <c r="T3617" s="5">
        <f>IF($H3617="NO",$N3617, _xludf.NA())</f>
        <v>620412.30000000005</v>
      </c>
    </row>
    <row r="3618" spans="1:20" x14ac:dyDescent="0.3">
      <c r="A3618">
        <v>3617</v>
      </c>
      <c r="B3618" t="s">
        <v>9</v>
      </c>
      <c r="C3618">
        <v>278000</v>
      </c>
      <c r="D3618" t="s">
        <v>10</v>
      </c>
      <c r="E3618" t="s">
        <v>16</v>
      </c>
      <c r="F3618" t="s">
        <v>12</v>
      </c>
      <c r="G3618" t="s">
        <v>12</v>
      </c>
      <c r="H3618" t="s">
        <v>12</v>
      </c>
      <c r="I3618">
        <v>37</v>
      </c>
      <c r="J3618">
        <f>(moras__2[[#This Row],[EDAD]]-AVERAGE(I:I))/ _xlfn.STDEV.P(I:I)</f>
        <v>-0.34630148627334789</v>
      </c>
      <c r="K3618" t="str">
        <f>IF(ABS(moras__2[[#This Row],[Z-Score de edad]])&gt;1.96, "Atípico","Normal")</f>
        <v>Normal</v>
      </c>
      <c r="L3618">
        <f>(moras__2[[#This Row],[SALARIO]]-AVERAGE(C:C)) / _xlfn.STDEV.P(C:C)</f>
        <v>-0.46802853578794978</v>
      </c>
      <c r="M3618" t="str">
        <f>IF(ABS(moras__2[[#This Row],[Z-Score de salario]])&gt;1.96, "Atípico", "Normal")</f>
        <v>Normal</v>
      </c>
      <c r="N3618" s="5">
        <f t="shared" si="168"/>
        <v>278000</v>
      </c>
      <c r="O3618" s="5">
        <f t="shared" si="169"/>
        <v>37</v>
      </c>
      <c r="P3618" s="5" t="str">
        <f t="shared" si="170"/>
        <v>ASALARIADO</v>
      </c>
      <c r="Q3618" s="5">
        <f>IF($H3618="SI", $O3618, _xludf.NA())</f>
        <v>37</v>
      </c>
      <c r="R3618" s="5" t="e">
        <f ca="1">IF($H3618="NO",$O3618, _xludf.NA())</f>
        <v>#NAME?</v>
      </c>
      <c r="S3618" s="5">
        <f>IF($H3618="SI",$N3618, _xludf.NA())</f>
        <v>278000</v>
      </c>
      <c r="T3618" s="5" t="e">
        <f ca="1">IF($H3618="NO",$N3618, _xludf.NA())</f>
        <v>#NAME?</v>
      </c>
    </row>
    <row r="3619" spans="1:20" x14ac:dyDescent="0.3">
      <c r="A3619">
        <v>3618</v>
      </c>
      <c r="B3619" t="s">
        <v>9</v>
      </c>
      <c r="C3619">
        <v>492250.24</v>
      </c>
      <c r="D3619" t="s">
        <v>10</v>
      </c>
      <c r="E3619" t="s">
        <v>16</v>
      </c>
      <c r="F3619" t="s">
        <v>12</v>
      </c>
      <c r="G3619" t="s">
        <v>13</v>
      </c>
      <c r="H3619" t="s">
        <v>13</v>
      </c>
      <c r="I3619">
        <v>39</v>
      </c>
      <c r="J3619">
        <f>(moras__2[[#This Row],[EDAD]]-AVERAGE(I:I))/ _xlfn.STDEV.P(I:I)</f>
        <v>-0.20513670045877688</v>
      </c>
      <c r="K3619" t="str">
        <f>IF(ABS(moras__2[[#This Row],[Z-Score de edad]])&gt;1.96, "Atípico","Normal")</f>
        <v>Normal</v>
      </c>
      <c r="L3619">
        <f>(moras__2[[#This Row],[SALARIO]]-AVERAGE(C:C)) / _xlfn.STDEV.P(C:C)</f>
        <v>-0.20382256511564778</v>
      </c>
      <c r="M3619" t="str">
        <f>IF(ABS(moras__2[[#This Row],[Z-Score de salario]])&gt;1.96, "Atípico", "Normal")</f>
        <v>Normal</v>
      </c>
      <c r="N3619" s="5">
        <f t="shared" si="168"/>
        <v>492250.24</v>
      </c>
      <c r="O3619" s="5">
        <f t="shared" si="169"/>
        <v>39</v>
      </c>
      <c r="P3619" s="5" t="str">
        <f t="shared" si="170"/>
        <v>ASALARIADO</v>
      </c>
      <c r="Q3619" s="5" t="e">
        <f ca="1">IF($H3619="SI", $O3619, _xludf.NA())</f>
        <v>#NAME?</v>
      </c>
      <c r="R3619" s="5">
        <f>IF($H3619="NO",$O3619, _xludf.NA())</f>
        <v>39</v>
      </c>
      <c r="S3619" s="5" t="e">
        <f ca="1">IF($H3619="SI",$N3619, _xludf.NA())</f>
        <v>#NAME?</v>
      </c>
      <c r="T3619" s="5">
        <f>IF($H3619="NO",$N3619, _xludf.NA())</f>
        <v>492250.24</v>
      </c>
    </row>
    <row r="3620" spans="1:20" x14ac:dyDescent="0.3">
      <c r="A3620">
        <v>3619</v>
      </c>
      <c r="B3620" t="s">
        <v>15</v>
      </c>
      <c r="C3620">
        <v>297046</v>
      </c>
      <c r="D3620" t="s">
        <v>18</v>
      </c>
      <c r="E3620" t="s">
        <v>16</v>
      </c>
      <c r="F3620" t="s">
        <v>12</v>
      </c>
      <c r="G3620" t="s">
        <v>13</v>
      </c>
      <c r="H3620" t="s">
        <v>12</v>
      </c>
      <c r="I3620">
        <v>53</v>
      </c>
      <c r="J3620">
        <f>(moras__2[[#This Row],[EDAD]]-AVERAGE(I:I))/ _xlfn.STDEV.P(I:I)</f>
        <v>0.78301680024322029</v>
      </c>
      <c r="K3620" t="str">
        <f>IF(ABS(moras__2[[#This Row],[Z-Score de edad]])&gt;1.96, "Atípico","Normal")</f>
        <v>Normal</v>
      </c>
      <c r="L3620">
        <f>(moras__2[[#This Row],[SALARIO]]-AVERAGE(C:C)) / _xlfn.STDEV.P(C:C)</f>
        <v>-0.44454166866740574</v>
      </c>
      <c r="M3620" t="str">
        <f>IF(ABS(moras__2[[#This Row],[Z-Score de salario]])&gt;1.96, "Atípico", "Normal")</f>
        <v>Normal</v>
      </c>
      <c r="N3620" s="5">
        <f t="shared" si="168"/>
        <v>297046</v>
      </c>
      <c r="O3620" s="5">
        <f t="shared" si="169"/>
        <v>53</v>
      </c>
      <c r="P3620" s="5" t="str">
        <f t="shared" si="170"/>
        <v>TRABAJADOR INDEPENDIENTE</v>
      </c>
      <c r="Q3620" s="5">
        <f>IF($H3620="SI", $O3620, _xludf.NA())</f>
        <v>53</v>
      </c>
      <c r="R3620" s="5" t="e">
        <f ca="1">IF($H3620="NO",$O3620, _xludf.NA())</f>
        <v>#NAME?</v>
      </c>
      <c r="S3620" s="5">
        <f>IF($H3620="SI",$N3620, _xludf.NA())</f>
        <v>297046</v>
      </c>
      <c r="T3620" s="5" t="e">
        <f ca="1">IF($H3620="NO",$N3620, _xludf.NA())</f>
        <v>#NAME?</v>
      </c>
    </row>
    <row r="3621" spans="1:20" x14ac:dyDescent="0.3">
      <c r="A3621">
        <v>3620</v>
      </c>
      <c r="B3621" t="s">
        <v>9</v>
      </c>
      <c r="C3621">
        <v>1396054.5</v>
      </c>
      <c r="D3621" t="s">
        <v>10</v>
      </c>
      <c r="E3621" t="s">
        <v>11</v>
      </c>
      <c r="F3621" t="s">
        <v>12</v>
      </c>
      <c r="G3621" t="s">
        <v>13</v>
      </c>
      <c r="H3621" t="s">
        <v>13</v>
      </c>
      <c r="I3621">
        <v>40</v>
      </c>
      <c r="J3621">
        <f>(moras__2[[#This Row],[EDAD]]-AVERAGE(I:I))/ _xlfn.STDEV.P(I:I)</f>
        <v>-0.13455430755149136</v>
      </c>
      <c r="K3621" t="str">
        <f>IF(ABS(moras__2[[#This Row],[Z-Score de edad]])&gt;1.96, "Atípico","Normal")</f>
        <v>Normal</v>
      </c>
      <c r="L3621">
        <f>(moras__2[[#This Row],[SALARIO]]-AVERAGE(C:C)) / _xlfn.STDEV.P(C:C)</f>
        <v>0.91071752506610237</v>
      </c>
      <c r="M3621" t="str">
        <f>IF(ABS(moras__2[[#This Row],[Z-Score de salario]])&gt;1.96, "Atípico", "Normal")</f>
        <v>Normal</v>
      </c>
      <c r="N3621" s="5">
        <f t="shared" si="168"/>
        <v>1396054.5</v>
      </c>
      <c r="O3621" s="5">
        <f t="shared" si="169"/>
        <v>40</v>
      </c>
      <c r="P3621" s="5" t="str">
        <f t="shared" si="170"/>
        <v>ASALARIADO</v>
      </c>
      <c r="Q3621" s="5" t="e">
        <f ca="1">IF($H3621="SI", $O3621, _xludf.NA())</f>
        <v>#NAME?</v>
      </c>
      <c r="R3621" s="5">
        <f>IF($H3621="NO",$O3621, _xludf.NA())</f>
        <v>40</v>
      </c>
      <c r="S3621" s="5" t="e">
        <f ca="1">IF($H3621="SI",$N3621, _xludf.NA())</f>
        <v>#NAME?</v>
      </c>
      <c r="T3621" s="5">
        <f>IF($H3621="NO",$N3621, _xludf.NA())</f>
        <v>1396054.5</v>
      </c>
    </row>
    <row r="3622" spans="1:20" x14ac:dyDescent="0.3">
      <c r="A3622">
        <v>3621</v>
      </c>
      <c r="B3622" t="s">
        <v>15</v>
      </c>
      <c r="C3622">
        <v>604940</v>
      </c>
      <c r="D3622" t="s">
        <v>18</v>
      </c>
      <c r="E3622" t="s">
        <v>16</v>
      </c>
      <c r="F3622" t="s">
        <v>12</v>
      </c>
      <c r="G3622" t="s">
        <v>13</v>
      </c>
      <c r="H3622" t="s">
        <v>13</v>
      </c>
      <c r="I3622">
        <v>30</v>
      </c>
      <c r="J3622">
        <f>(moras__2[[#This Row],[EDAD]]-AVERAGE(I:I))/ _xlfn.STDEV.P(I:I)</f>
        <v>-0.84037823662434652</v>
      </c>
      <c r="K3622" t="str">
        <f>IF(ABS(moras__2[[#This Row],[Z-Score de edad]])&gt;1.96, "Atípico","Normal")</f>
        <v>Normal</v>
      </c>
      <c r="L3622">
        <f>(moras__2[[#This Row],[SALARIO]]-AVERAGE(C:C)) / _xlfn.STDEV.P(C:C)</f>
        <v>-6.485745858587795E-2</v>
      </c>
      <c r="M3622" t="str">
        <f>IF(ABS(moras__2[[#This Row],[Z-Score de salario]])&gt;1.96, "Atípico", "Normal")</f>
        <v>Normal</v>
      </c>
      <c r="N3622" s="5">
        <f t="shared" si="168"/>
        <v>604940</v>
      </c>
      <c r="O3622" s="5">
        <f t="shared" si="169"/>
        <v>30</v>
      </c>
      <c r="P3622" s="5" t="str">
        <f t="shared" si="170"/>
        <v>TRABAJADOR INDEPENDIENTE</v>
      </c>
      <c r="Q3622" s="5" t="e">
        <f ca="1">IF($H3622="SI", $O3622, _xludf.NA())</f>
        <v>#NAME?</v>
      </c>
      <c r="R3622" s="5">
        <f>IF($H3622="NO",$O3622, _xludf.NA())</f>
        <v>30</v>
      </c>
      <c r="S3622" s="5" t="e">
        <f ca="1">IF($H3622="SI",$N3622, _xludf.NA())</f>
        <v>#NAME?</v>
      </c>
      <c r="T3622" s="5">
        <f>IF($H3622="NO",$N3622, _xludf.NA())</f>
        <v>604940</v>
      </c>
    </row>
    <row r="3623" spans="1:20" x14ac:dyDescent="0.3">
      <c r="A3623">
        <v>3622</v>
      </c>
      <c r="B3623" t="s">
        <v>9</v>
      </c>
      <c r="C3623">
        <v>200000</v>
      </c>
      <c r="D3623" t="s">
        <v>10</v>
      </c>
      <c r="E3623" t="s">
        <v>16</v>
      </c>
      <c r="F3623" t="s">
        <v>12</v>
      </c>
      <c r="G3623" t="s">
        <v>13</v>
      </c>
      <c r="H3623" t="s">
        <v>13</v>
      </c>
      <c r="I3623">
        <v>61</v>
      </c>
      <c r="J3623">
        <f>(moras__2[[#This Row],[EDAD]]-AVERAGE(I:I))/ _xlfn.STDEV.P(I:I)</f>
        <v>1.3476759435015044</v>
      </c>
      <c r="K3623" t="str">
        <f>IF(ABS(moras__2[[#This Row],[Z-Score de edad]])&gt;1.96, "Atípico","Normal")</f>
        <v>Normal</v>
      </c>
      <c r="L3623">
        <f>(moras__2[[#This Row],[SALARIO]]-AVERAGE(C:C)) / _xlfn.STDEV.P(C:C)</f>
        <v>-0.56421543253280082</v>
      </c>
      <c r="M3623" t="str">
        <f>IF(ABS(moras__2[[#This Row],[Z-Score de salario]])&gt;1.96, "Atípico", "Normal")</f>
        <v>Normal</v>
      </c>
      <c r="N3623" s="5">
        <f t="shared" si="168"/>
        <v>200000</v>
      </c>
      <c r="O3623" s="5">
        <f t="shared" si="169"/>
        <v>61</v>
      </c>
      <c r="P3623" s="5" t="str">
        <f t="shared" si="170"/>
        <v>ASALARIADO</v>
      </c>
      <c r="Q3623" s="5" t="e">
        <f ca="1">IF($H3623="SI", $O3623, _xludf.NA())</f>
        <v>#NAME?</v>
      </c>
      <c r="R3623" s="5">
        <f>IF($H3623="NO",$O3623, _xludf.NA())</f>
        <v>61</v>
      </c>
      <c r="S3623" s="5" t="e">
        <f ca="1">IF($H3623="SI",$N3623, _xludf.NA())</f>
        <v>#NAME?</v>
      </c>
      <c r="T3623" s="5">
        <f>IF($H3623="NO",$N3623, _xludf.NA())</f>
        <v>200000</v>
      </c>
    </row>
    <row r="3624" spans="1:20" x14ac:dyDescent="0.3">
      <c r="A3624">
        <v>3623</v>
      </c>
      <c r="B3624" t="s">
        <v>15</v>
      </c>
      <c r="C3624">
        <v>592421.67000000004</v>
      </c>
      <c r="D3624" t="s">
        <v>10</v>
      </c>
      <c r="E3624" t="s">
        <v>16</v>
      </c>
      <c r="F3624" t="s">
        <v>12</v>
      </c>
      <c r="G3624" t="s">
        <v>13</v>
      </c>
      <c r="H3624" t="s">
        <v>13</v>
      </c>
      <c r="I3624">
        <v>29</v>
      </c>
      <c r="J3624">
        <f>(moras__2[[#This Row],[EDAD]]-AVERAGE(I:I))/ _xlfn.STDEV.P(I:I)</f>
        <v>-0.91096062953163204</v>
      </c>
      <c r="K3624" t="str">
        <f>IF(ABS(moras__2[[#This Row],[Z-Score de edad]])&gt;1.96, "Atípico","Normal")</f>
        <v>Normal</v>
      </c>
      <c r="L3624">
        <f>(moras__2[[#This Row],[SALARIO]]-AVERAGE(C:C)) / _xlfn.STDEV.P(C:C)</f>
        <v>-8.029462929264676E-2</v>
      </c>
      <c r="M3624" t="str">
        <f>IF(ABS(moras__2[[#This Row],[Z-Score de salario]])&gt;1.96, "Atípico", "Normal")</f>
        <v>Normal</v>
      </c>
      <c r="N3624" s="5">
        <f t="shared" si="168"/>
        <v>592421.67000000004</v>
      </c>
      <c r="O3624" s="5">
        <f t="shared" si="169"/>
        <v>29</v>
      </c>
      <c r="P3624" s="5" t="str">
        <f t="shared" si="170"/>
        <v>ASALARIADO</v>
      </c>
      <c r="Q3624" s="5" t="e">
        <f ca="1">IF($H3624="SI", $O3624, _xludf.NA())</f>
        <v>#NAME?</v>
      </c>
      <c r="R3624" s="5">
        <f>IF($H3624="NO",$O3624, _xludf.NA())</f>
        <v>29</v>
      </c>
      <c r="S3624" s="5" t="e">
        <f ca="1">IF($H3624="SI",$N3624, _xludf.NA())</f>
        <v>#NAME?</v>
      </c>
      <c r="T3624" s="5">
        <f>IF($H3624="NO",$N3624, _xludf.NA())</f>
        <v>592421.67000000004</v>
      </c>
    </row>
    <row r="3625" spans="1:20" x14ac:dyDescent="0.3">
      <c r="A3625">
        <v>3624</v>
      </c>
      <c r="B3625" t="s">
        <v>9</v>
      </c>
      <c r="C3625">
        <v>419680</v>
      </c>
      <c r="D3625" t="s">
        <v>10</v>
      </c>
      <c r="E3625" t="s">
        <v>16</v>
      </c>
      <c r="F3625" t="s">
        <v>12</v>
      </c>
      <c r="G3625" t="s">
        <v>13</v>
      </c>
      <c r="H3625" t="s">
        <v>13</v>
      </c>
      <c r="I3625">
        <v>51</v>
      </c>
      <c r="J3625">
        <f>(moras__2[[#This Row],[EDAD]]-AVERAGE(I:I))/ _xlfn.STDEV.P(I:I)</f>
        <v>0.64185201442864925</v>
      </c>
      <c r="K3625" t="str">
        <f>IF(ABS(moras__2[[#This Row],[Z-Score de edad]])&gt;1.96, "Atípico","Normal")</f>
        <v>Normal</v>
      </c>
      <c r="L3625">
        <f>(moras__2[[#This Row],[SALARIO]]-AVERAGE(C:C)) / _xlfn.STDEV.P(C:C)</f>
        <v>-0.29331367000832803</v>
      </c>
      <c r="M3625" t="str">
        <f>IF(ABS(moras__2[[#This Row],[Z-Score de salario]])&gt;1.96, "Atípico", "Normal")</f>
        <v>Normal</v>
      </c>
      <c r="N3625" s="5">
        <f t="shared" si="168"/>
        <v>419680</v>
      </c>
      <c r="O3625" s="5">
        <f t="shared" si="169"/>
        <v>51</v>
      </c>
      <c r="P3625" s="5" t="str">
        <f t="shared" si="170"/>
        <v>ASALARIADO</v>
      </c>
      <c r="Q3625" s="5" t="e">
        <f ca="1">IF($H3625="SI", $O3625, _xludf.NA())</f>
        <v>#NAME?</v>
      </c>
      <c r="R3625" s="5">
        <f>IF($H3625="NO",$O3625, _xludf.NA())</f>
        <v>51</v>
      </c>
      <c r="S3625" s="5" t="e">
        <f ca="1">IF($H3625="SI",$N3625, _xludf.NA())</f>
        <v>#NAME?</v>
      </c>
      <c r="T3625" s="5">
        <f>IF($H3625="NO",$N3625, _xludf.NA())</f>
        <v>419680</v>
      </c>
    </row>
    <row r="3626" spans="1:20" x14ac:dyDescent="0.3">
      <c r="A3626">
        <v>3625</v>
      </c>
      <c r="B3626" t="s">
        <v>9</v>
      </c>
      <c r="C3626">
        <v>2054741</v>
      </c>
      <c r="D3626" t="s">
        <v>10</v>
      </c>
      <c r="E3626" t="s">
        <v>11</v>
      </c>
      <c r="F3626" t="s">
        <v>12</v>
      </c>
      <c r="G3626" t="s">
        <v>13</v>
      </c>
      <c r="H3626" t="s">
        <v>12</v>
      </c>
      <c r="I3626">
        <v>60</v>
      </c>
      <c r="J3626">
        <f>(moras__2[[#This Row],[EDAD]]-AVERAGE(I:I))/ _xlfn.STDEV.P(I:I)</f>
        <v>1.2770935505942189</v>
      </c>
      <c r="K3626" t="str">
        <f>IF(ABS(moras__2[[#This Row],[Z-Score de edad]])&gt;1.96, "Atípico","Normal")</f>
        <v>Normal</v>
      </c>
      <c r="L3626">
        <f>(moras__2[[#This Row],[SALARIO]]-AVERAGE(C:C)) / _xlfn.STDEV.P(C:C)</f>
        <v>1.7229868886908117</v>
      </c>
      <c r="M3626" t="str">
        <f>IF(ABS(moras__2[[#This Row],[Z-Score de salario]])&gt;1.96, "Atípico", "Normal")</f>
        <v>Normal</v>
      </c>
      <c r="N3626" s="5">
        <f t="shared" si="168"/>
        <v>2054741</v>
      </c>
      <c r="O3626" s="5">
        <f t="shared" si="169"/>
        <v>60</v>
      </c>
      <c r="P3626" s="5" t="str">
        <f t="shared" si="170"/>
        <v>ASALARIADO</v>
      </c>
      <c r="Q3626" s="5">
        <f>IF($H3626="SI", $O3626, _xludf.NA())</f>
        <v>60</v>
      </c>
      <c r="R3626" s="5" t="e">
        <f ca="1">IF($H3626="NO",$O3626, _xludf.NA())</f>
        <v>#NAME?</v>
      </c>
      <c r="S3626" s="5">
        <f>IF($H3626="SI",$N3626, _xludf.NA())</f>
        <v>2054741</v>
      </c>
      <c r="T3626" s="5" t="e">
        <f ca="1">IF($H3626="NO",$N3626, _xludf.NA())</f>
        <v>#NAME?</v>
      </c>
    </row>
    <row r="3627" spans="1:20" x14ac:dyDescent="0.3">
      <c r="A3627">
        <v>3626</v>
      </c>
      <c r="B3627" t="s">
        <v>9</v>
      </c>
      <c r="C3627">
        <v>241993.84</v>
      </c>
      <c r="D3627" t="s">
        <v>10</v>
      </c>
      <c r="E3627" t="s">
        <v>11</v>
      </c>
      <c r="F3627" t="s">
        <v>12</v>
      </c>
      <c r="G3627" t="s">
        <v>13</v>
      </c>
      <c r="H3627" t="s">
        <v>13</v>
      </c>
      <c r="I3627">
        <v>36</v>
      </c>
      <c r="J3627">
        <f>(moras__2[[#This Row],[EDAD]]-AVERAGE(I:I))/ _xlfn.STDEV.P(I:I)</f>
        <v>-0.41688387918063341</v>
      </c>
      <c r="K3627" t="str">
        <f>IF(ABS(moras__2[[#This Row],[Z-Score de edad]])&gt;1.96, "Atípico","Normal")</f>
        <v>Normal</v>
      </c>
      <c r="L3627">
        <f>(moras__2[[#This Row],[SALARIO]]-AVERAGE(C:C)) / _xlfn.STDEV.P(C:C)</f>
        <v>-0.51243008443023941</v>
      </c>
      <c r="M3627" t="str">
        <f>IF(ABS(moras__2[[#This Row],[Z-Score de salario]])&gt;1.96, "Atípico", "Normal")</f>
        <v>Normal</v>
      </c>
      <c r="N3627" s="5">
        <f t="shared" si="168"/>
        <v>241993.84</v>
      </c>
      <c r="O3627" s="5">
        <f t="shared" si="169"/>
        <v>36</v>
      </c>
      <c r="P3627" s="5" t="str">
        <f t="shared" si="170"/>
        <v>ASALARIADO</v>
      </c>
      <c r="Q3627" s="5" t="e">
        <f ca="1">IF($H3627="SI", $O3627, _xludf.NA())</f>
        <v>#NAME?</v>
      </c>
      <c r="R3627" s="5">
        <f>IF($H3627="NO",$O3627, _xludf.NA())</f>
        <v>36</v>
      </c>
      <c r="S3627" s="5" t="e">
        <f ca="1">IF($H3627="SI",$N3627, _xludf.NA())</f>
        <v>#NAME?</v>
      </c>
      <c r="T3627" s="5">
        <f>IF($H3627="NO",$N3627, _xludf.NA())</f>
        <v>241993.84</v>
      </c>
    </row>
    <row r="3628" spans="1:20" x14ac:dyDescent="0.3">
      <c r="A3628">
        <v>3627</v>
      </c>
      <c r="B3628" t="s">
        <v>9</v>
      </c>
      <c r="C3628">
        <v>671573</v>
      </c>
      <c r="D3628" t="s">
        <v>10</v>
      </c>
      <c r="E3628" t="s">
        <v>11</v>
      </c>
      <c r="F3628" t="s">
        <v>12</v>
      </c>
      <c r="G3628" t="s">
        <v>13</v>
      </c>
      <c r="H3628" t="s">
        <v>13</v>
      </c>
      <c r="I3628">
        <v>41</v>
      </c>
      <c r="J3628">
        <f>(moras__2[[#This Row],[EDAD]]-AVERAGE(I:I))/ _xlfn.STDEV.P(I:I)</f>
        <v>-6.397191464420586E-2</v>
      </c>
      <c r="K3628" t="str">
        <f>IF(ABS(moras__2[[#This Row],[Z-Score de edad]])&gt;1.96, "Atípico","Normal")</f>
        <v>Normal</v>
      </c>
      <c r="L3628">
        <f>(moras__2[[#This Row],[SALARIO]]-AVERAGE(C:C)) / _xlfn.STDEV.P(C:C)</f>
        <v>1.7312047706425381E-2</v>
      </c>
      <c r="M3628" t="str">
        <f>IF(ABS(moras__2[[#This Row],[Z-Score de salario]])&gt;1.96, "Atípico", "Normal")</f>
        <v>Normal</v>
      </c>
      <c r="N3628" s="5">
        <f t="shared" si="168"/>
        <v>671573</v>
      </c>
      <c r="O3628" s="5">
        <f t="shared" si="169"/>
        <v>41</v>
      </c>
      <c r="P3628" s="5" t="str">
        <f t="shared" si="170"/>
        <v>ASALARIADO</v>
      </c>
      <c r="Q3628" s="5" t="e">
        <f ca="1">IF($H3628="SI", $O3628, _xludf.NA())</f>
        <v>#NAME?</v>
      </c>
      <c r="R3628" s="5">
        <f>IF($H3628="NO",$O3628, _xludf.NA())</f>
        <v>41</v>
      </c>
      <c r="S3628" s="5" t="e">
        <f ca="1">IF($H3628="SI",$N3628, _xludf.NA())</f>
        <v>#NAME?</v>
      </c>
      <c r="T3628" s="5">
        <f>IF($H3628="NO",$N3628, _xludf.NA())</f>
        <v>671573</v>
      </c>
    </row>
    <row r="3629" spans="1:20" x14ac:dyDescent="0.3">
      <c r="A3629">
        <v>3628</v>
      </c>
      <c r="B3629" t="s">
        <v>15</v>
      </c>
      <c r="C3629">
        <v>278030.99</v>
      </c>
      <c r="D3629" t="s">
        <v>18</v>
      </c>
      <c r="E3629" t="s">
        <v>16</v>
      </c>
      <c r="F3629" t="s">
        <v>12</v>
      </c>
      <c r="G3629" t="s">
        <v>12</v>
      </c>
      <c r="H3629" t="s">
        <v>13</v>
      </c>
      <c r="I3629">
        <v>30</v>
      </c>
      <c r="J3629">
        <f>(moras__2[[#This Row],[EDAD]]-AVERAGE(I:I))/ _xlfn.STDEV.P(I:I)</f>
        <v>-0.84037823662434652</v>
      </c>
      <c r="K3629" t="str">
        <f>IF(ABS(moras__2[[#This Row],[Z-Score de edad]])&gt;1.96, "Atípico","Normal")</f>
        <v>Normal</v>
      </c>
      <c r="L3629">
        <f>(moras__2[[#This Row],[SALARIO]]-AVERAGE(C:C)) / _xlfn.STDEV.P(C:C)</f>
        <v>-0.46799031999397384</v>
      </c>
      <c r="M3629" t="str">
        <f>IF(ABS(moras__2[[#This Row],[Z-Score de salario]])&gt;1.96, "Atípico", "Normal")</f>
        <v>Normal</v>
      </c>
      <c r="N3629" s="5">
        <f t="shared" si="168"/>
        <v>278030.99</v>
      </c>
      <c r="O3629" s="5">
        <f t="shared" si="169"/>
        <v>30</v>
      </c>
      <c r="P3629" s="5" t="str">
        <f t="shared" si="170"/>
        <v>TRABAJADOR INDEPENDIENTE</v>
      </c>
      <c r="Q3629" s="5" t="e">
        <f ca="1">IF($H3629="SI", $O3629, _xludf.NA())</f>
        <v>#NAME?</v>
      </c>
      <c r="R3629" s="5">
        <f>IF($H3629="NO",$O3629, _xludf.NA())</f>
        <v>30</v>
      </c>
      <c r="S3629" s="5" t="e">
        <f ca="1">IF($H3629="SI",$N3629, _xludf.NA())</f>
        <v>#NAME?</v>
      </c>
      <c r="T3629" s="5">
        <f>IF($H3629="NO",$N3629, _xludf.NA())</f>
        <v>278030.99</v>
      </c>
    </row>
    <row r="3630" spans="1:20" x14ac:dyDescent="0.3">
      <c r="A3630">
        <v>3629</v>
      </c>
      <c r="B3630" t="s">
        <v>9</v>
      </c>
      <c r="C3630">
        <v>1557874</v>
      </c>
      <c r="D3630" t="s">
        <v>10</v>
      </c>
      <c r="E3630" t="s">
        <v>11</v>
      </c>
      <c r="F3630" t="s">
        <v>12</v>
      </c>
      <c r="G3630" t="s">
        <v>13</v>
      </c>
      <c r="H3630" t="s">
        <v>12</v>
      </c>
      <c r="I3630">
        <v>32</v>
      </c>
      <c r="J3630">
        <f>(moras__2[[#This Row],[EDAD]]-AVERAGE(I:I))/ _xlfn.STDEV.P(I:I)</f>
        <v>-0.69921345080977548</v>
      </c>
      <c r="K3630" t="str">
        <f>IF(ABS(moras__2[[#This Row],[Z-Score de edad]])&gt;1.96, "Atípico","Normal")</f>
        <v>Normal</v>
      </c>
      <c r="L3630">
        <f>(moras__2[[#This Row],[SALARIO]]-AVERAGE(C:C)) / _xlfn.STDEV.P(C:C)</f>
        <v>1.1102677242687105</v>
      </c>
      <c r="M3630" t="str">
        <f>IF(ABS(moras__2[[#This Row],[Z-Score de salario]])&gt;1.96, "Atípico", "Normal")</f>
        <v>Normal</v>
      </c>
      <c r="N3630" s="5">
        <f t="shared" si="168"/>
        <v>1557874</v>
      </c>
      <c r="O3630" s="5">
        <f t="shared" si="169"/>
        <v>32</v>
      </c>
      <c r="P3630" s="5" t="str">
        <f t="shared" si="170"/>
        <v>ASALARIADO</v>
      </c>
      <c r="Q3630" s="5">
        <f>IF($H3630="SI", $O3630, _xludf.NA())</f>
        <v>32</v>
      </c>
      <c r="R3630" s="5" t="e">
        <f ca="1">IF($H3630="NO",$O3630, _xludf.NA())</f>
        <v>#NAME?</v>
      </c>
      <c r="S3630" s="5">
        <f>IF($H3630="SI",$N3630, _xludf.NA())</f>
        <v>1557874</v>
      </c>
      <c r="T3630" s="5" t="e">
        <f ca="1">IF($H3630="NO",$N3630, _xludf.NA())</f>
        <v>#NAME?</v>
      </c>
    </row>
    <row r="3631" spans="1:20" x14ac:dyDescent="0.3">
      <c r="A3631">
        <v>3630</v>
      </c>
      <c r="B3631" t="s">
        <v>15</v>
      </c>
      <c r="C3631">
        <v>320979.96999999997</v>
      </c>
      <c r="D3631" t="s">
        <v>10</v>
      </c>
      <c r="E3631" t="s">
        <v>16</v>
      </c>
      <c r="F3631" t="s">
        <v>12</v>
      </c>
      <c r="G3631" t="s">
        <v>13</v>
      </c>
      <c r="H3631" t="s">
        <v>13</v>
      </c>
      <c r="I3631">
        <v>29</v>
      </c>
      <c r="J3631">
        <f>(moras__2[[#This Row],[EDAD]]-AVERAGE(I:I))/ _xlfn.STDEV.P(I:I)</f>
        <v>-0.91096062953163204</v>
      </c>
      <c r="K3631" t="str">
        <f>IF(ABS(moras__2[[#This Row],[Z-Score de edad]])&gt;1.96, "Atípico","Normal")</f>
        <v>Normal</v>
      </c>
      <c r="L3631">
        <f>(moras__2[[#This Row],[SALARIO]]-AVERAGE(C:C)) / _xlfn.STDEV.P(C:C)</f>
        <v>-0.4150271263458114</v>
      </c>
      <c r="M3631" t="str">
        <f>IF(ABS(moras__2[[#This Row],[Z-Score de salario]])&gt;1.96, "Atípico", "Normal")</f>
        <v>Normal</v>
      </c>
      <c r="N3631" s="5">
        <f t="shared" si="168"/>
        <v>320979.96999999997</v>
      </c>
      <c r="O3631" s="5">
        <f t="shared" si="169"/>
        <v>29</v>
      </c>
      <c r="P3631" s="5" t="str">
        <f t="shared" si="170"/>
        <v>ASALARIADO</v>
      </c>
      <c r="Q3631" s="5" t="e">
        <f ca="1">IF($H3631="SI", $O3631, _xludf.NA())</f>
        <v>#NAME?</v>
      </c>
      <c r="R3631" s="5">
        <f>IF($H3631="NO",$O3631, _xludf.NA())</f>
        <v>29</v>
      </c>
      <c r="S3631" s="5" t="e">
        <f ca="1">IF($H3631="SI",$N3631, _xludf.NA())</f>
        <v>#NAME?</v>
      </c>
      <c r="T3631" s="5">
        <f>IF($H3631="NO",$N3631, _xludf.NA())</f>
        <v>320979.96999999997</v>
      </c>
    </row>
    <row r="3632" spans="1:20" x14ac:dyDescent="0.3">
      <c r="A3632">
        <v>3631</v>
      </c>
      <c r="B3632" t="s">
        <v>15</v>
      </c>
      <c r="C3632">
        <v>119964</v>
      </c>
      <c r="D3632" t="s">
        <v>10</v>
      </c>
      <c r="E3632" t="s">
        <v>11</v>
      </c>
      <c r="F3632" t="s">
        <v>12</v>
      </c>
      <c r="G3632" t="s">
        <v>13</v>
      </c>
      <c r="H3632" t="s">
        <v>12</v>
      </c>
      <c r="I3632">
        <v>25</v>
      </c>
      <c r="J3632">
        <f>(moras__2[[#This Row],[EDAD]]-AVERAGE(I:I))/ _xlfn.STDEV.P(I:I)</f>
        <v>-1.193290201160774</v>
      </c>
      <c r="K3632" t="str">
        <f>IF(ABS(moras__2[[#This Row],[Z-Score de edad]])&gt;1.96, "Atípico","Normal")</f>
        <v>Normal</v>
      </c>
      <c r="L3632">
        <f>(moras__2[[#This Row],[SALARIO]]-AVERAGE(C:C)) / _xlfn.STDEV.P(C:C)</f>
        <v>-0.66291305391576105</v>
      </c>
      <c r="M3632" t="str">
        <f>IF(ABS(moras__2[[#This Row],[Z-Score de salario]])&gt;1.96, "Atípico", "Normal")</f>
        <v>Normal</v>
      </c>
      <c r="N3632" s="5">
        <f t="shared" si="168"/>
        <v>119964</v>
      </c>
      <c r="O3632" s="5">
        <f t="shared" si="169"/>
        <v>25</v>
      </c>
      <c r="P3632" s="5" t="str">
        <f t="shared" si="170"/>
        <v>ASALARIADO</v>
      </c>
      <c r="Q3632" s="5">
        <f>IF($H3632="SI", $O3632, _xludf.NA())</f>
        <v>25</v>
      </c>
      <c r="R3632" s="5" t="e">
        <f ca="1">IF($H3632="NO",$O3632, _xludf.NA())</f>
        <v>#NAME?</v>
      </c>
      <c r="S3632" s="5">
        <f>IF($H3632="SI",$N3632, _xludf.NA())</f>
        <v>119964</v>
      </c>
      <c r="T3632" s="5" t="e">
        <f ca="1">IF($H3632="NO",$N3632, _xludf.NA())</f>
        <v>#NAME?</v>
      </c>
    </row>
    <row r="3633" spans="1:20" x14ac:dyDescent="0.3">
      <c r="A3633">
        <v>3632</v>
      </c>
      <c r="B3633" t="s">
        <v>9</v>
      </c>
      <c r="C3633">
        <v>444011.07</v>
      </c>
      <c r="D3633" t="s">
        <v>10</v>
      </c>
      <c r="E3633" t="s">
        <v>16</v>
      </c>
      <c r="F3633" t="s">
        <v>12</v>
      </c>
      <c r="G3633" t="s">
        <v>13</v>
      </c>
      <c r="H3633" t="s">
        <v>13</v>
      </c>
      <c r="I3633">
        <v>23</v>
      </c>
      <c r="J3633">
        <f>(moras__2[[#This Row],[EDAD]]-AVERAGE(I:I))/ _xlfn.STDEV.P(I:I)</f>
        <v>-1.334454986975345</v>
      </c>
      <c r="K3633" t="str">
        <f>IF(ABS(moras__2[[#This Row],[Z-Score de edad]])&gt;1.96, "Atípico","Normal")</f>
        <v>Normal</v>
      </c>
      <c r="L3633">
        <f>(moras__2[[#This Row],[SALARIO]]-AVERAGE(C:C)) / _xlfn.STDEV.P(C:C)</f>
        <v>-0.26330943772907489</v>
      </c>
      <c r="M3633" t="str">
        <f>IF(ABS(moras__2[[#This Row],[Z-Score de salario]])&gt;1.96, "Atípico", "Normal")</f>
        <v>Normal</v>
      </c>
      <c r="N3633" s="5">
        <f t="shared" si="168"/>
        <v>444011.07</v>
      </c>
      <c r="O3633" s="5">
        <f t="shared" si="169"/>
        <v>23</v>
      </c>
      <c r="P3633" s="5" t="str">
        <f t="shared" si="170"/>
        <v>ASALARIADO</v>
      </c>
      <c r="Q3633" s="5" t="e">
        <f ca="1">IF($H3633="SI", $O3633, _xludf.NA())</f>
        <v>#NAME?</v>
      </c>
      <c r="R3633" s="5">
        <f>IF($H3633="NO",$O3633, _xludf.NA())</f>
        <v>23</v>
      </c>
      <c r="S3633" s="5" t="e">
        <f ca="1">IF($H3633="SI",$N3633, _xludf.NA())</f>
        <v>#NAME?</v>
      </c>
      <c r="T3633" s="5">
        <f>IF($H3633="NO",$N3633, _xludf.NA())</f>
        <v>444011.07</v>
      </c>
    </row>
    <row r="3634" spans="1:20" x14ac:dyDescent="0.3">
      <c r="A3634">
        <v>3633</v>
      </c>
      <c r="B3634" t="s">
        <v>9</v>
      </c>
      <c r="C3634">
        <v>391531</v>
      </c>
      <c r="D3634" t="s">
        <v>10</v>
      </c>
      <c r="E3634" t="s">
        <v>16</v>
      </c>
      <c r="F3634" t="s">
        <v>12</v>
      </c>
      <c r="G3634" t="s">
        <v>12</v>
      </c>
      <c r="H3634" t="s">
        <v>13</v>
      </c>
      <c r="I3634">
        <v>41</v>
      </c>
      <c r="J3634">
        <f>(moras__2[[#This Row],[EDAD]]-AVERAGE(I:I))/ _xlfn.STDEV.P(I:I)</f>
        <v>-6.397191464420586E-2</v>
      </c>
      <c r="K3634" t="str">
        <f>IF(ABS(moras__2[[#This Row],[Z-Score de edad]])&gt;1.96, "Atípico","Normal")</f>
        <v>Normal</v>
      </c>
      <c r="L3634">
        <f>(moras__2[[#This Row],[SALARIO]]-AVERAGE(C:C)) / _xlfn.STDEV.P(C:C)</f>
        <v>-0.32802604124513329</v>
      </c>
      <c r="M3634" t="str">
        <f>IF(ABS(moras__2[[#This Row],[Z-Score de salario]])&gt;1.96, "Atípico", "Normal")</f>
        <v>Normal</v>
      </c>
      <c r="N3634" s="5">
        <f t="shared" si="168"/>
        <v>391531</v>
      </c>
      <c r="O3634" s="5">
        <f t="shared" si="169"/>
        <v>41</v>
      </c>
      <c r="P3634" s="5" t="str">
        <f t="shared" si="170"/>
        <v>ASALARIADO</v>
      </c>
      <c r="Q3634" s="5" t="e">
        <f ca="1">IF($H3634="SI", $O3634, _xludf.NA())</f>
        <v>#NAME?</v>
      </c>
      <c r="R3634" s="5">
        <f>IF($H3634="NO",$O3634, _xludf.NA())</f>
        <v>41</v>
      </c>
      <c r="S3634" s="5" t="e">
        <f ca="1">IF($H3634="SI",$N3634, _xludf.NA())</f>
        <v>#NAME?</v>
      </c>
      <c r="T3634" s="5">
        <f>IF($H3634="NO",$N3634, _xludf.NA())</f>
        <v>391531</v>
      </c>
    </row>
    <row r="3635" spans="1:20" x14ac:dyDescent="0.3">
      <c r="A3635">
        <v>3634</v>
      </c>
      <c r="B3635" t="s">
        <v>15</v>
      </c>
      <c r="C3635">
        <v>1845577.5</v>
      </c>
      <c r="D3635" t="s">
        <v>10</v>
      </c>
      <c r="E3635" t="s">
        <v>16</v>
      </c>
      <c r="F3635" t="s">
        <v>12</v>
      </c>
      <c r="G3635" t="s">
        <v>12</v>
      </c>
      <c r="H3635" t="s">
        <v>13</v>
      </c>
      <c r="I3635">
        <v>33</v>
      </c>
      <c r="J3635">
        <f>(moras__2[[#This Row],[EDAD]]-AVERAGE(I:I))/ _xlfn.STDEV.P(I:I)</f>
        <v>-0.62863105790248996</v>
      </c>
      <c r="K3635" t="str">
        <f>IF(ABS(moras__2[[#This Row],[Z-Score de edad]])&gt;1.96, "Atípico","Normal")</f>
        <v>Normal</v>
      </c>
      <c r="L3635">
        <f>(moras__2[[#This Row],[SALARIO]]-AVERAGE(C:C)) / _xlfn.STDEV.P(C:C)</f>
        <v>1.4650537094947649</v>
      </c>
      <c r="M3635" t="str">
        <f>IF(ABS(moras__2[[#This Row],[Z-Score de salario]])&gt;1.96, "Atípico", "Normal")</f>
        <v>Normal</v>
      </c>
      <c r="N3635" s="5">
        <f t="shared" si="168"/>
        <v>1845577.5</v>
      </c>
      <c r="O3635" s="5">
        <f t="shared" si="169"/>
        <v>33</v>
      </c>
      <c r="P3635" s="5" t="str">
        <f t="shared" si="170"/>
        <v>ASALARIADO</v>
      </c>
      <c r="Q3635" s="5" t="e">
        <f ca="1">IF($H3635="SI", $O3635, _xludf.NA())</f>
        <v>#NAME?</v>
      </c>
      <c r="R3635" s="5">
        <f>IF($H3635="NO",$O3635, _xludf.NA())</f>
        <v>33</v>
      </c>
      <c r="S3635" s="5" t="e">
        <f ca="1">IF($H3635="SI",$N3635, _xludf.NA())</f>
        <v>#NAME?</v>
      </c>
      <c r="T3635" s="5">
        <f>IF($H3635="NO",$N3635, _xludf.NA())</f>
        <v>1845577.5</v>
      </c>
    </row>
    <row r="3636" spans="1:20" x14ac:dyDescent="0.3">
      <c r="A3636">
        <v>3635</v>
      </c>
      <c r="B3636" t="s">
        <v>9</v>
      </c>
      <c r="C3636">
        <v>297046</v>
      </c>
      <c r="D3636" t="s">
        <v>18</v>
      </c>
      <c r="E3636" t="s">
        <v>16</v>
      </c>
      <c r="F3636" t="s">
        <v>12</v>
      </c>
      <c r="G3636" t="s">
        <v>13</v>
      </c>
      <c r="H3636" t="s">
        <v>13</v>
      </c>
      <c r="I3636">
        <v>41</v>
      </c>
      <c r="J3636">
        <f>(moras__2[[#This Row],[EDAD]]-AVERAGE(I:I))/ _xlfn.STDEV.P(I:I)</f>
        <v>-6.397191464420586E-2</v>
      </c>
      <c r="K3636" t="str">
        <f>IF(ABS(moras__2[[#This Row],[Z-Score de edad]])&gt;1.96, "Atípico","Normal")</f>
        <v>Normal</v>
      </c>
      <c r="L3636">
        <f>(moras__2[[#This Row],[SALARIO]]-AVERAGE(C:C)) / _xlfn.STDEV.P(C:C)</f>
        <v>-0.44454166866740574</v>
      </c>
      <c r="M3636" t="str">
        <f>IF(ABS(moras__2[[#This Row],[Z-Score de salario]])&gt;1.96, "Atípico", "Normal")</f>
        <v>Normal</v>
      </c>
      <c r="N3636" s="5">
        <f t="shared" si="168"/>
        <v>297046</v>
      </c>
      <c r="O3636" s="5">
        <f t="shared" si="169"/>
        <v>41</v>
      </c>
      <c r="P3636" s="5" t="str">
        <f t="shared" si="170"/>
        <v>TRABAJADOR INDEPENDIENTE</v>
      </c>
      <c r="Q3636" s="5" t="e">
        <f ca="1">IF($H3636="SI", $O3636, _xludf.NA())</f>
        <v>#NAME?</v>
      </c>
      <c r="R3636" s="5">
        <f>IF($H3636="NO",$O3636, _xludf.NA())</f>
        <v>41</v>
      </c>
      <c r="S3636" s="5" t="e">
        <f ca="1">IF($H3636="SI",$N3636, _xludf.NA())</f>
        <v>#NAME?</v>
      </c>
      <c r="T3636" s="5">
        <f>IF($H3636="NO",$N3636, _xludf.NA())</f>
        <v>297046</v>
      </c>
    </row>
    <row r="3637" spans="1:20" x14ac:dyDescent="0.3">
      <c r="A3637">
        <v>3636</v>
      </c>
      <c r="B3637" t="s">
        <v>9</v>
      </c>
      <c r="C3637">
        <v>299784</v>
      </c>
      <c r="D3637" t="s">
        <v>18</v>
      </c>
      <c r="E3637" t="s">
        <v>16</v>
      </c>
      <c r="F3637" t="s">
        <v>12</v>
      </c>
      <c r="G3637" t="s">
        <v>13</v>
      </c>
      <c r="H3637" t="s">
        <v>13</v>
      </c>
      <c r="I3637">
        <v>33</v>
      </c>
      <c r="J3637">
        <f>(moras__2[[#This Row],[EDAD]]-AVERAGE(I:I))/ _xlfn.STDEV.P(I:I)</f>
        <v>-0.62863105790248996</v>
      </c>
      <c r="K3637" t="str">
        <f>IF(ABS(moras__2[[#This Row],[Z-Score de edad]])&gt;1.96, "Atípico","Normal")</f>
        <v>Normal</v>
      </c>
      <c r="L3637">
        <f>(moras__2[[#This Row],[SALARIO]]-AVERAGE(C:C)) / _xlfn.STDEV.P(C:C)</f>
        <v>-0.4411652619585929</v>
      </c>
      <c r="M3637" t="str">
        <f>IF(ABS(moras__2[[#This Row],[Z-Score de salario]])&gt;1.96, "Atípico", "Normal")</f>
        <v>Normal</v>
      </c>
      <c r="N3637" s="5">
        <f t="shared" si="168"/>
        <v>299784</v>
      </c>
      <c r="O3637" s="5">
        <f t="shared" si="169"/>
        <v>33</v>
      </c>
      <c r="P3637" s="5" t="str">
        <f t="shared" si="170"/>
        <v>TRABAJADOR INDEPENDIENTE</v>
      </c>
      <c r="Q3637" s="5" t="e">
        <f ca="1">IF($H3637="SI", $O3637, _xludf.NA())</f>
        <v>#NAME?</v>
      </c>
      <c r="R3637" s="5">
        <f>IF($H3637="NO",$O3637, _xludf.NA())</f>
        <v>33</v>
      </c>
      <c r="S3637" s="5" t="e">
        <f ca="1">IF($H3637="SI",$N3637, _xludf.NA())</f>
        <v>#NAME?</v>
      </c>
      <c r="T3637" s="5">
        <f>IF($H3637="NO",$N3637, _xludf.NA())</f>
        <v>299784</v>
      </c>
    </row>
    <row r="3638" spans="1:20" x14ac:dyDescent="0.3">
      <c r="A3638">
        <v>3637</v>
      </c>
      <c r="B3638" t="s">
        <v>9</v>
      </c>
      <c r="C3638">
        <v>668500</v>
      </c>
      <c r="D3638" t="s">
        <v>10</v>
      </c>
      <c r="E3638" t="s">
        <v>16</v>
      </c>
      <c r="F3638" t="s">
        <v>12</v>
      </c>
      <c r="G3638" t="s">
        <v>13</v>
      </c>
      <c r="H3638" t="s">
        <v>13</v>
      </c>
      <c r="I3638">
        <v>34</v>
      </c>
      <c r="J3638">
        <f>(moras__2[[#This Row],[EDAD]]-AVERAGE(I:I))/ _xlfn.STDEV.P(I:I)</f>
        <v>-0.55804866499520445</v>
      </c>
      <c r="K3638" t="str">
        <f>IF(ABS(moras__2[[#This Row],[Z-Score de edad]])&gt;1.96, "Atípico","Normal")</f>
        <v>Normal</v>
      </c>
      <c r="L3638">
        <f>(moras__2[[#This Row],[SALARIO]]-AVERAGE(C:C)) / _xlfn.STDEV.P(C:C)</f>
        <v>1.3522530607746826E-2</v>
      </c>
      <c r="M3638" t="str">
        <f>IF(ABS(moras__2[[#This Row],[Z-Score de salario]])&gt;1.96, "Atípico", "Normal")</f>
        <v>Normal</v>
      </c>
      <c r="N3638" s="5">
        <f t="shared" si="168"/>
        <v>668500</v>
      </c>
      <c r="O3638" s="5">
        <f t="shared" si="169"/>
        <v>34</v>
      </c>
      <c r="P3638" s="5" t="str">
        <f t="shared" si="170"/>
        <v>ASALARIADO</v>
      </c>
      <c r="Q3638" s="5" t="e">
        <f ca="1">IF($H3638="SI", $O3638, _xludf.NA())</f>
        <v>#NAME?</v>
      </c>
      <c r="R3638" s="5">
        <f>IF($H3638="NO",$O3638, _xludf.NA())</f>
        <v>34</v>
      </c>
      <c r="S3638" s="5" t="e">
        <f ca="1">IF($H3638="SI",$N3638, _xludf.NA())</f>
        <v>#NAME?</v>
      </c>
      <c r="T3638" s="5">
        <f>IF($H3638="NO",$N3638, _xludf.NA())</f>
        <v>668500</v>
      </c>
    </row>
    <row r="3639" spans="1:20" x14ac:dyDescent="0.3">
      <c r="A3639">
        <v>3638</v>
      </c>
      <c r="B3639" t="s">
        <v>15</v>
      </c>
      <c r="C3639">
        <v>278030</v>
      </c>
      <c r="D3639" t="s">
        <v>19</v>
      </c>
      <c r="E3639" t="s">
        <v>16</v>
      </c>
      <c r="F3639" t="s">
        <v>12</v>
      </c>
      <c r="G3639" t="s">
        <v>13</v>
      </c>
      <c r="H3639" t="s">
        <v>13</v>
      </c>
      <c r="I3639">
        <v>32</v>
      </c>
      <c r="J3639">
        <f>(moras__2[[#This Row],[EDAD]]-AVERAGE(I:I))/ _xlfn.STDEV.P(I:I)</f>
        <v>-0.69921345080977548</v>
      </c>
      <c r="K3639" t="str">
        <f>IF(ABS(moras__2[[#This Row],[Z-Score de edad]])&gt;1.96, "Atípico","Normal")</f>
        <v>Normal</v>
      </c>
      <c r="L3639">
        <f>(moras__2[[#This Row],[SALARIO]]-AVERAGE(C:C)) / _xlfn.STDEV.P(C:C)</f>
        <v>-0.46799154082766331</v>
      </c>
      <c r="M3639" t="str">
        <f>IF(ABS(moras__2[[#This Row],[Z-Score de salario]])&gt;1.96, "Atípico", "Normal")</f>
        <v>Normal</v>
      </c>
      <c r="N3639" s="5">
        <f t="shared" si="168"/>
        <v>278030</v>
      </c>
      <c r="O3639" s="5">
        <f t="shared" si="169"/>
        <v>32</v>
      </c>
      <c r="P3639" s="5" t="str">
        <f t="shared" si="170"/>
        <v>CONVENIOS ESPECIALES DE TRABAJADORES INDEPENDIENTES</v>
      </c>
      <c r="Q3639" s="5" t="e">
        <f ca="1">IF($H3639="SI", $O3639, _xludf.NA())</f>
        <v>#NAME?</v>
      </c>
      <c r="R3639" s="5">
        <f>IF($H3639="NO",$O3639, _xludf.NA())</f>
        <v>32</v>
      </c>
      <c r="S3639" s="5" t="e">
        <f ca="1">IF($H3639="SI",$N3639, _xludf.NA())</f>
        <v>#NAME?</v>
      </c>
      <c r="T3639" s="5">
        <f>IF($H3639="NO",$N3639, _xludf.NA())</f>
        <v>278030</v>
      </c>
    </row>
    <row r="3640" spans="1:20" x14ac:dyDescent="0.3">
      <c r="A3640">
        <v>3639</v>
      </c>
      <c r="B3640" t="s">
        <v>15</v>
      </c>
      <c r="C3640">
        <v>507944</v>
      </c>
      <c r="D3640" t="s">
        <v>18</v>
      </c>
      <c r="E3640" t="s">
        <v>16</v>
      </c>
      <c r="F3640" t="s">
        <v>12</v>
      </c>
      <c r="G3640" t="s">
        <v>13</v>
      </c>
      <c r="H3640" t="s">
        <v>12</v>
      </c>
      <c r="I3640">
        <v>77</v>
      </c>
      <c r="J3640">
        <f>(moras__2[[#This Row],[EDAD]]-AVERAGE(I:I))/ _xlfn.STDEV.P(I:I)</f>
        <v>2.4769942300180725</v>
      </c>
      <c r="K3640" t="str">
        <f>IF(ABS(moras__2[[#This Row],[Z-Score de edad]])&gt;1.96, "Atípico","Normal")</f>
        <v>Atípico</v>
      </c>
      <c r="L3640">
        <f>(moras__2[[#This Row],[SALARIO]]-AVERAGE(C:C)) / _xlfn.STDEV.P(C:C)</f>
        <v>-0.18446956418412888</v>
      </c>
      <c r="M3640" t="str">
        <f>IF(ABS(moras__2[[#This Row],[Z-Score de salario]])&gt;1.96, "Atípico", "Normal")</f>
        <v>Normal</v>
      </c>
      <c r="N3640" s="5">
        <f t="shared" si="168"/>
        <v>507944</v>
      </c>
      <c r="O3640" s="5">
        <f t="shared" si="169"/>
        <v>77</v>
      </c>
      <c r="P3640" s="5" t="str">
        <f t="shared" si="170"/>
        <v>TRABAJADOR INDEPENDIENTE</v>
      </c>
      <c r="Q3640" s="5">
        <f>IF($H3640="SI", $O3640, _xludf.NA())</f>
        <v>77</v>
      </c>
      <c r="R3640" s="5" t="e">
        <f ca="1">IF($H3640="NO",$O3640, _xludf.NA())</f>
        <v>#NAME?</v>
      </c>
      <c r="S3640" s="5">
        <f>IF($H3640="SI",$N3640, _xludf.NA())</f>
        <v>507944</v>
      </c>
      <c r="T3640" s="5" t="e">
        <f ca="1">IF($H3640="NO",$N3640, _xludf.NA())</f>
        <v>#NAME?</v>
      </c>
    </row>
    <row r="3641" spans="1:20" x14ac:dyDescent="0.3">
      <c r="A3641">
        <v>3640</v>
      </c>
      <c r="B3641" t="s">
        <v>15</v>
      </c>
      <c r="C3641">
        <v>300018</v>
      </c>
      <c r="D3641" t="s">
        <v>17</v>
      </c>
      <c r="E3641" t="s">
        <v>16</v>
      </c>
      <c r="F3641" t="s">
        <v>12</v>
      </c>
      <c r="G3641" t="s">
        <v>13</v>
      </c>
      <c r="H3641" t="s">
        <v>13</v>
      </c>
      <c r="I3641">
        <v>57</v>
      </c>
      <c r="J3641">
        <f>(moras__2[[#This Row],[EDAD]]-AVERAGE(I:I))/ _xlfn.STDEV.P(I:I)</f>
        <v>1.0653463718723624</v>
      </c>
      <c r="K3641" t="str">
        <f>IF(ABS(moras__2[[#This Row],[Z-Score de edad]])&gt;1.96, "Atípico","Normal")</f>
        <v>Normal</v>
      </c>
      <c r="L3641">
        <f>(moras__2[[#This Row],[SALARIO]]-AVERAGE(C:C)) / _xlfn.STDEV.P(C:C)</f>
        <v>-0.44087670126835837</v>
      </c>
      <c r="M3641" t="str">
        <f>IF(ABS(moras__2[[#This Row],[Z-Score de salario]])&gt;1.96, "Atípico", "Normal")</f>
        <v>Normal</v>
      </c>
      <c r="N3641" s="5">
        <f t="shared" si="168"/>
        <v>300018</v>
      </c>
      <c r="O3641" s="5">
        <f t="shared" si="169"/>
        <v>57</v>
      </c>
      <c r="P3641" s="5" t="str">
        <f t="shared" si="170"/>
        <v>ASEGURADO VOLUNTARIO</v>
      </c>
      <c r="Q3641" s="5" t="e">
        <f ca="1">IF($H3641="SI", $O3641, _xludf.NA())</f>
        <v>#NAME?</v>
      </c>
      <c r="R3641" s="5">
        <f>IF($H3641="NO",$O3641, _xludf.NA())</f>
        <v>57</v>
      </c>
      <c r="S3641" s="5" t="e">
        <f ca="1">IF($H3641="SI",$N3641, _xludf.NA())</f>
        <v>#NAME?</v>
      </c>
      <c r="T3641" s="5">
        <f>IF($H3641="NO",$N3641, _xludf.NA())</f>
        <v>300018</v>
      </c>
    </row>
    <row r="3642" spans="1:20" x14ac:dyDescent="0.3">
      <c r="A3642">
        <v>3641</v>
      </c>
      <c r="B3642" t="s">
        <v>15</v>
      </c>
      <c r="C3642">
        <v>367500</v>
      </c>
      <c r="D3642" t="s">
        <v>10</v>
      </c>
      <c r="E3642" t="s">
        <v>16</v>
      </c>
      <c r="F3642" t="s">
        <v>12</v>
      </c>
      <c r="G3642" t="s">
        <v>13</v>
      </c>
      <c r="H3642" t="s">
        <v>13</v>
      </c>
      <c r="I3642">
        <v>54</v>
      </c>
      <c r="J3642">
        <f>(moras__2[[#This Row],[EDAD]]-AVERAGE(I:I))/ _xlfn.STDEV.P(I:I)</f>
        <v>0.85359919315050581</v>
      </c>
      <c r="K3642" t="str">
        <f>IF(ABS(moras__2[[#This Row],[Z-Score de edad]])&gt;1.96, "Atípico","Normal")</f>
        <v>Normal</v>
      </c>
      <c r="L3642">
        <f>(moras__2[[#This Row],[SALARIO]]-AVERAGE(C:C)) / _xlfn.STDEV.P(C:C)</f>
        <v>-0.35766023759994758</v>
      </c>
      <c r="M3642" t="str">
        <f>IF(ABS(moras__2[[#This Row],[Z-Score de salario]])&gt;1.96, "Atípico", "Normal")</f>
        <v>Normal</v>
      </c>
      <c r="N3642" s="5">
        <f t="shared" si="168"/>
        <v>367500</v>
      </c>
      <c r="O3642" s="5">
        <f t="shared" si="169"/>
        <v>54</v>
      </c>
      <c r="P3642" s="5" t="str">
        <f t="shared" si="170"/>
        <v>ASALARIADO</v>
      </c>
      <c r="Q3642" s="5" t="e">
        <f ca="1">IF($H3642="SI", $O3642, _xludf.NA())</f>
        <v>#NAME?</v>
      </c>
      <c r="R3642" s="5">
        <f>IF($H3642="NO",$O3642, _xludf.NA())</f>
        <v>54</v>
      </c>
      <c r="S3642" s="5" t="e">
        <f ca="1">IF($H3642="SI",$N3642, _xludf.NA())</f>
        <v>#NAME?</v>
      </c>
      <c r="T3642" s="5">
        <f>IF($H3642="NO",$N3642, _xludf.NA())</f>
        <v>367500</v>
      </c>
    </row>
    <row r="3643" spans="1:20" x14ac:dyDescent="0.3">
      <c r="A3643">
        <v>3642</v>
      </c>
      <c r="B3643" t="s">
        <v>15</v>
      </c>
      <c r="C3643">
        <v>1576048</v>
      </c>
      <c r="D3643" t="s">
        <v>18</v>
      </c>
      <c r="E3643" t="s">
        <v>16</v>
      </c>
      <c r="F3643" t="s">
        <v>12</v>
      </c>
      <c r="G3643" t="s">
        <v>13</v>
      </c>
      <c r="H3643" t="s">
        <v>12</v>
      </c>
      <c r="I3643">
        <v>56</v>
      </c>
      <c r="J3643">
        <f>(moras__2[[#This Row],[EDAD]]-AVERAGE(I:I))/ _xlfn.STDEV.P(I:I)</f>
        <v>0.99476397896507684</v>
      </c>
      <c r="K3643" t="str">
        <f>IF(ABS(moras__2[[#This Row],[Z-Score de edad]])&gt;1.96, "Atípico","Normal")</f>
        <v>Normal</v>
      </c>
      <c r="L3643">
        <f>(moras__2[[#This Row],[SALARIO]]-AVERAGE(C:C)) / _xlfn.STDEV.P(C:C)</f>
        <v>1.1326792712102607</v>
      </c>
      <c r="M3643" t="str">
        <f>IF(ABS(moras__2[[#This Row],[Z-Score de salario]])&gt;1.96, "Atípico", "Normal")</f>
        <v>Normal</v>
      </c>
      <c r="N3643" s="5">
        <f t="shared" si="168"/>
        <v>1576048</v>
      </c>
      <c r="O3643" s="5">
        <f t="shared" si="169"/>
        <v>56</v>
      </c>
      <c r="P3643" s="5" t="str">
        <f t="shared" si="170"/>
        <v>TRABAJADOR INDEPENDIENTE</v>
      </c>
      <c r="Q3643" s="5">
        <f>IF($H3643="SI", $O3643, _xludf.NA())</f>
        <v>56</v>
      </c>
      <c r="R3643" s="5" t="e">
        <f ca="1">IF($H3643="NO",$O3643, _xludf.NA())</f>
        <v>#NAME?</v>
      </c>
      <c r="S3643" s="5">
        <f>IF($H3643="SI",$N3643, _xludf.NA())</f>
        <v>1576048</v>
      </c>
      <c r="T3643" s="5" t="e">
        <f ca="1">IF($H3643="NO",$N3643, _xludf.NA())</f>
        <v>#NAME?</v>
      </c>
    </row>
    <row r="3644" spans="1:20" x14ac:dyDescent="0.3">
      <c r="A3644">
        <v>3643</v>
      </c>
      <c r="B3644" t="s">
        <v>15</v>
      </c>
      <c r="C3644">
        <v>392276</v>
      </c>
      <c r="D3644" t="s">
        <v>10</v>
      </c>
      <c r="E3644" t="s">
        <v>11</v>
      </c>
      <c r="F3644" t="s">
        <v>12</v>
      </c>
      <c r="G3644" t="s">
        <v>13</v>
      </c>
      <c r="H3644" t="s">
        <v>12</v>
      </c>
      <c r="I3644">
        <v>61</v>
      </c>
      <c r="J3644">
        <f>(moras__2[[#This Row],[EDAD]]-AVERAGE(I:I))/ _xlfn.STDEV.P(I:I)</f>
        <v>1.3476759435015044</v>
      </c>
      <c r="K3644" t="str">
        <f>IF(ABS(moras__2[[#This Row],[Z-Score de edad]])&gt;1.96, "Atípico","Normal")</f>
        <v>Normal</v>
      </c>
      <c r="L3644">
        <f>(moras__2[[#This Row],[SALARIO]]-AVERAGE(C:C)) / _xlfn.STDEV.P(C:C)</f>
        <v>-0.3271073330646857</v>
      </c>
      <c r="M3644" t="str">
        <f>IF(ABS(moras__2[[#This Row],[Z-Score de salario]])&gt;1.96, "Atípico", "Normal")</f>
        <v>Normal</v>
      </c>
      <c r="N3644" s="5">
        <f t="shared" si="168"/>
        <v>392276</v>
      </c>
      <c r="O3644" s="5">
        <f t="shared" si="169"/>
        <v>61</v>
      </c>
      <c r="P3644" s="5" t="str">
        <f t="shared" si="170"/>
        <v>ASALARIADO</v>
      </c>
      <c r="Q3644" s="5">
        <f>IF($H3644="SI", $O3644, _xludf.NA())</f>
        <v>61</v>
      </c>
      <c r="R3644" s="5" t="e">
        <f ca="1">IF($H3644="NO",$O3644, _xludf.NA())</f>
        <v>#NAME?</v>
      </c>
      <c r="S3644" s="5">
        <f>IF($H3644="SI",$N3644, _xludf.NA())</f>
        <v>392276</v>
      </c>
      <c r="T3644" s="5" t="e">
        <f ca="1">IF($H3644="NO",$N3644, _xludf.NA())</f>
        <v>#NAME?</v>
      </c>
    </row>
    <row r="3645" spans="1:20" x14ac:dyDescent="0.3">
      <c r="A3645">
        <v>3644</v>
      </c>
      <c r="B3645" t="s">
        <v>9</v>
      </c>
      <c r="C3645">
        <v>474037</v>
      </c>
      <c r="D3645" t="s">
        <v>10</v>
      </c>
      <c r="E3645" t="s">
        <v>16</v>
      </c>
      <c r="F3645" t="s">
        <v>12</v>
      </c>
      <c r="G3645" t="s">
        <v>13</v>
      </c>
      <c r="H3645" t="s">
        <v>13</v>
      </c>
      <c r="I3645">
        <v>30</v>
      </c>
      <c r="J3645">
        <f>(moras__2[[#This Row],[EDAD]]-AVERAGE(I:I))/ _xlfn.STDEV.P(I:I)</f>
        <v>-0.84037823662434652</v>
      </c>
      <c r="K3645" t="str">
        <f>IF(ABS(moras__2[[#This Row],[Z-Score de edad]])&gt;1.96, "Atípico","Normal")</f>
        <v>Normal</v>
      </c>
      <c r="L3645">
        <f>(moras__2[[#This Row],[SALARIO]]-AVERAGE(C:C)) / _xlfn.STDEV.P(C:C)</f>
        <v>-0.22628250146525278</v>
      </c>
      <c r="M3645" t="str">
        <f>IF(ABS(moras__2[[#This Row],[Z-Score de salario]])&gt;1.96, "Atípico", "Normal")</f>
        <v>Normal</v>
      </c>
      <c r="N3645" s="5">
        <f t="shared" si="168"/>
        <v>474037</v>
      </c>
      <c r="O3645" s="5">
        <f t="shared" si="169"/>
        <v>30</v>
      </c>
      <c r="P3645" s="5" t="str">
        <f t="shared" si="170"/>
        <v>ASALARIADO</v>
      </c>
      <c r="Q3645" s="5" t="e">
        <f ca="1">IF($H3645="SI", $O3645, _xludf.NA())</f>
        <v>#NAME?</v>
      </c>
      <c r="R3645" s="5">
        <f>IF($H3645="NO",$O3645, _xludf.NA())</f>
        <v>30</v>
      </c>
      <c r="S3645" s="5" t="e">
        <f ca="1">IF($H3645="SI",$N3645, _xludf.NA())</f>
        <v>#NAME?</v>
      </c>
      <c r="T3645" s="5">
        <f>IF($H3645="NO",$N3645, _xludf.NA())</f>
        <v>474037</v>
      </c>
    </row>
    <row r="3646" spans="1:20" x14ac:dyDescent="0.3">
      <c r="A3646">
        <v>3645</v>
      </c>
      <c r="B3646" t="s">
        <v>15</v>
      </c>
      <c r="C3646">
        <v>1494240.1</v>
      </c>
      <c r="D3646" t="s">
        <v>10</v>
      </c>
      <c r="E3646" t="s">
        <v>16</v>
      </c>
      <c r="F3646" t="s">
        <v>12</v>
      </c>
      <c r="G3646" t="s">
        <v>13</v>
      </c>
      <c r="H3646" t="s">
        <v>13</v>
      </c>
      <c r="I3646">
        <v>32</v>
      </c>
      <c r="J3646">
        <f>(moras__2[[#This Row],[EDAD]]-AVERAGE(I:I))/ _xlfn.STDEV.P(I:I)</f>
        <v>-0.69921345080977548</v>
      </c>
      <c r="K3646" t="str">
        <f>IF(ABS(moras__2[[#This Row],[Z-Score de edad]])&gt;1.96, "Atípico","Normal")</f>
        <v>Normal</v>
      </c>
      <c r="L3646">
        <f>(moras__2[[#This Row],[SALARIO]]-AVERAGE(C:C)) / _xlfn.STDEV.P(C:C)</f>
        <v>1.0317966041562467</v>
      </c>
      <c r="M3646" t="str">
        <f>IF(ABS(moras__2[[#This Row],[Z-Score de salario]])&gt;1.96, "Atípico", "Normal")</f>
        <v>Normal</v>
      </c>
      <c r="N3646" s="5">
        <f t="shared" si="168"/>
        <v>1494240.1</v>
      </c>
      <c r="O3646" s="5">
        <f t="shared" si="169"/>
        <v>32</v>
      </c>
      <c r="P3646" s="5" t="str">
        <f t="shared" si="170"/>
        <v>ASALARIADO</v>
      </c>
      <c r="Q3646" s="5" t="e">
        <f ca="1">IF($H3646="SI", $O3646, _xludf.NA())</f>
        <v>#NAME?</v>
      </c>
      <c r="R3646" s="5">
        <f>IF($H3646="NO",$O3646, _xludf.NA())</f>
        <v>32</v>
      </c>
      <c r="S3646" s="5" t="e">
        <f ca="1">IF($H3646="SI",$N3646, _xludf.NA())</f>
        <v>#NAME?</v>
      </c>
      <c r="T3646" s="5">
        <f>IF($H3646="NO",$N3646, _xludf.NA())</f>
        <v>1494240.1</v>
      </c>
    </row>
    <row r="3647" spans="1:20" x14ac:dyDescent="0.3">
      <c r="A3647">
        <v>3646</v>
      </c>
      <c r="B3647" t="s">
        <v>15</v>
      </c>
      <c r="C3647">
        <v>386136</v>
      </c>
      <c r="D3647" t="s">
        <v>10</v>
      </c>
      <c r="E3647" t="s">
        <v>16</v>
      </c>
      <c r="F3647" t="s">
        <v>12</v>
      </c>
      <c r="G3647" t="s">
        <v>13</v>
      </c>
      <c r="H3647" t="s">
        <v>13</v>
      </c>
      <c r="I3647">
        <v>21</v>
      </c>
      <c r="J3647">
        <f>(moras__2[[#This Row],[EDAD]]-AVERAGE(I:I))/ _xlfn.STDEV.P(I:I)</f>
        <v>-1.4756197727899161</v>
      </c>
      <c r="K3647" t="str">
        <f>IF(ABS(moras__2[[#This Row],[Z-Score de edad]])&gt;1.96, "Atípico","Normal")</f>
        <v>Normal</v>
      </c>
      <c r="L3647">
        <f>(moras__2[[#This Row],[SALARIO]]-AVERAGE(C:C)) / _xlfn.STDEV.P(C:C)</f>
        <v>-0.3346789682699855</v>
      </c>
      <c r="M3647" t="str">
        <f>IF(ABS(moras__2[[#This Row],[Z-Score de salario]])&gt;1.96, "Atípico", "Normal")</f>
        <v>Normal</v>
      </c>
      <c r="N3647" s="5">
        <f t="shared" si="168"/>
        <v>386136</v>
      </c>
      <c r="O3647" s="5">
        <f t="shared" si="169"/>
        <v>21</v>
      </c>
      <c r="P3647" s="5" t="str">
        <f t="shared" si="170"/>
        <v>ASALARIADO</v>
      </c>
      <c r="Q3647" s="5" t="e">
        <f ca="1">IF($H3647="SI", $O3647, _xludf.NA())</f>
        <v>#NAME?</v>
      </c>
      <c r="R3647" s="5">
        <f>IF($H3647="NO",$O3647, _xludf.NA())</f>
        <v>21</v>
      </c>
      <c r="S3647" s="5" t="e">
        <f ca="1">IF($H3647="SI",$N3647, _xludf.NA())</f>
        <v>#NAME?</v>
      </c>
      <c r="T3647" s="5">
        <f>IF($H3647="NO",$N3647, _xludf.NA())</f>
        <v>386136</v>
      </c>
    </row>
    <row r="3648" spans="1:20" x14ac:dyDescent="0.3">
      <c r="A3648">
        <v>3647</v>
      </c>
      <c r="B3648" t="s">
        <v>9</v>
      </c>
      <c r="C3648">
        <v>390581.32</v>
      </c>
      <c r="D3648" t="s">
        <v>10</v>
      </c>
      <c r="E3648" t="s">
        <v>16</v>
      </c>
      <c r="F3648" t="s">
        <v>12</v>
      </c>
      <c r="G3648" t="s">
        <v>13</v>
      </c>
      <c r="H3648" t="s">
        <v>13</v>
      </c>
      <c r="I3648">
        <v>22</v>
      </c>
      <c r="J3648">
        <f>(moras__2[[#This Row],[EDAD]]-AVERAGE(I:I))/ _xlfn.STDEV.P(I:I)</f>
        <v>-1.4050373798826306</v>
      </c>
      <c r="K3648" t="str">
        <f>IF(ABS(moras__2[[#This Row],[Z-Score de edad]])&gt;1.96, "Atípico","Normal")</f>
        <v>Normal</v>
      </c>
      <c r="L3648">
        <f>(moras__2[[#This Row],[SALARIO]]-AVERAGE(C:C)) / _xlfn.STDEV.P(C:C)</f>
        <v>-0.32919715370796215</v>
      </c>
      <c r="M3648" t="str">
        <f>IF(ABS(moras__2[[#This Row],[Z-Score de salario]])&gt;1.96, "Atípico", "Normal")</f>
        <v>Normal</v>
      </c>
      <c r="N3648" s="5">
        <f t="shared" si="168"/>
        <v>390581.32</v>
      </c>
      <c r="O3648" s="5">
        <f t="shared" si="169"/>
        <v>22</v>
      </c>
      <c r="P3648" s="5" t="str">
        <f t="shared" si="170"/>
        <v>ASALARIADO</v>
      </c>
      <c r="Q3648" s="5" t="e">
        <f ca="1">IF($H3648="SI", $O3648, _xludf.NA())</f>
        <v>#NAME?</v>
      </c>
      <c r="R3648" s="5">
        <f>IF($H3648="NO",$O3648, _xludf.NA())</f>
        <v>22</v>
      </c>
      <c r="S3648" s="5" t="e">
        <f ca="1">IF($H3648="SI",$N3648, _xludf.NA())</f>
        <v>#NAME?</v>
      </c>
      <c r="T3648" s="5">
        <f>IF($H3648="NO",$N3648, _xludf.NA())</f>
        <v>390581.32</v>
      </c>
    </row>
    <row r="3649" spans="1:20" x14ac:dyDescent="0.3">
      <c r="A3649">
        <v>3648</v>
      </c>
      <c r="B3649" t="s">
        <v>15</v>
      </c>
      <c r="C3649">
        <v>433902.87</v>
      </c>
      <c r="D3649" t="s">
        <v>10</v>
      </c>
      <c r="E3649" t="s">
        <v>16</v>
      </c>
      <c r="F3649" t="s">
        <v>12</v>
      </c>
      <c r="G3649" t="s">
        <v>13</v>
      </c>
      <c r="H3649" t="s">
        <v>13</v>
      </c>
      <c r="I3649">
        <v>31</v>
      </c>
      <c r="J3649">
        <f>(moras__2[[#This Row],[EDAD]]-AVERAGE(I:I))/ _xlfn.STDEV.P(I:I)</f>
        <v>-0.769795843717061</v>
      </c>
      <c r="K3649" t="str">
        <f>IF(ABS(moras__2[[#This Row],[Z-Score de edad]])&gt;1.96, "Atípico","Normal")</f>
        <v>Normal</v>
      </c>
      <c r="L3649">
        <f>(moras__2[[#This Row],[SALARIO]]-AVERAGE(C:C)) / _xlfn.STDEV.P(C:C)</f>
        <v>-0.27577451964800187</v>
      </c>
      <c r="M3649" t="str">
        <f>IF(ABS(moras__2[[#This Row],[Z-Score de salario]])&gt;1.96, "Atípico", "Normal")</f>
        <v>Normal</v>
      </c>
      <c r="N3649" s="5">
        <f t="shared" si="168"/>
        <v>433902.87</v>
      </c>
      <c r="O3649" s="5">
        <f t="shared" si="169"/>
        <v>31</v>
      </c>
      <c r="P3649" s="5" t="str">
        <f t="shared" si="170"/>
        <v>ASALARIADO</v>
      </c>
      <c r="Q3649" s="5" t="e">
        <f ca="1">IF($H3649="SI", $O3649, _xludf.NA())</f>
        <v>#NAME?</v>
      </c>
      <c r="R3649" s="5">
        <f>IF($H3649="NO",$O3649, _xludf.NA())</f>
        <v>31</v>
      </c>
      <c r="S3649" s="5" t="e">
        <f ca="1">IF($H3649="SI",$N3649, _xludf.NA())</f>
        <v>#NAME?</v>
      </c>
      <c r="T3649" s="5">
        <f>IF($H3649="NO",$N3649, _xludf.NA())</f>
        <v>433902.87</v>
      </c>
    </row>
    <row r="3650" spans="1:20" x14ac:dyDescent="0.3">
      <c r="A3650">
        <v>3649</v>
      </c>
      <c r="B3650" t="s">
        <v>9</v>
      </c>
      <c r="C3650">
        <v>295000</v>
      </c>
      <c r="D3650" t="s">
        <v>10</v>
      </c>
      <c r="E3650" t="s">
        <v>16</v>
      </c>
      <c r="F3650" t="s">
        <v>12</v>
      </c>
      <c r="G3650" t="s">
        <v>13</v>
      </c>
      <c r="H3650" t="s">
        <v>13</v>
      </c>
      <c r="I3650">
        <v>26</v>
      </c>
      <c r="J3650">
        <f>(moras__2[[#This Row],[EDAD]]-AVERAGE(I:I))/ _xlfn.STDEV.P(I:I)</f>
        <v>-1.1227078082534885</v>
      </c>
      <c r="K3650" t="str">
        <f>IF(ABS(moras__2[[#This Row],[Z-Score de edad]])&gt;1.96, "Atípico","Normal")</f>
        <v>Normal</v>
      </c>
      <c r="L3650">
        <f>(moras__2[[#This Row],[SALARIO]]-AVERAGE(C:C)) / _xlfn.STDEV.P(C:C)</f>
        <v>-0.44706472495894378</v>
      </c>
      <c r="M3650" t="str">
        <f>IF(ABS(moras__2[[#This Row],[Z-Score de salario]])&gt;1.96, "Atípico", "Normal")</f>
        <v>Normal</v>
      </c>
      <c r="N3650" s="5">
        <f t="shared" si="168"/>
        <v>295000</v>
      </c>
      <c r="O3650" s="5">
        <f t="shared" si="169"/>
        <v>26</v>
      </c>
      <c r="P3650" s="5" t="str">
        <f t="shared" si="170"/>
        <v>ASALARIADO</v>
      </c>
      <c r="Q3650" s="5" t="e">
        <f ca="1">IF($H3650="SI", $O3650, _xludf.NA())</f>
        <v>#NAME?</v>
      </c>
      <c r="R3650" s="5">
        <f>IF($H3650="NO",$O3650, _xludf.NA())</f>
        <v>26</v>
      </c>
      <c r="S3650" s="5" t="e">
        <f ca="1">IF($H3650="SI",$N3650, _xludf.NA())</f>
        <v>#NAME?</v>
      </c>
      <c r="T3650" s="5">
        <f>IF($H3650="NO",$N3650, _xludf.NA())</f>
        <v>295000</v>
      </c>
    </row>
    <row r="3651" spans="1:20" x14ac:dyDescent="0.3">
      <c r="A3651">
        <v>3650</v>
      </c>
      <c r="B3651" t="s">
        <v>9</v>
      </c>
      <c r="C3651">
        <v>300018</v>
      </c>
      <c r="D3651" t="s">
        <v>18</v>
      </c>
      <c r="E3651" t="s">
        <v>16</v>
      </c>
      <c r="F3651" t="s">
        <v>12</v>
      </c>
      <c r="G3651" t="s">
        <v>13</v>
      </c>
      <c r="H3651" t="s">
        <v>12</v>
      </c>
      <c r="I3651">
        <v>42</v>
      </c>
      <c r="J3651">
        <f>(moras__2[[#This Row],[EDAD]]-AVERAGE(I:I))/ _xlfn.STDEV.P(I:I)</f>
        <v>6.6104782630796582E-3</v>
      </c>
      <c r="K3651" t="str">
        <f>IF(ABS(moras__2[[#This Row],[Z-Score de edad]])&gt;1.96, "Atípico","Normal")</f>
        <v>Normal</v>
      </c>
      <c r="L3651">
        <f>(moras__2[[#This Row],[SALARIO]]-AVERAGE(C:C)) / _xlfn.STDEV.P(C:C)</f>
        <v>-0.44087670126835837</v>
      </c>
      <c r="M3651" t="str">
        <f>IF(ABS(moras__2[[#This Row],[Z-Score de salario]])&gt;1.96, "Atípico", "Normal")</f>
        <v>Normal</v>
      </c>
      <c r="N3651" s="5">
        <f t="shared" ref="N3651:N3714" si="171">IF(ISBLANK(C3651),  MEDIAN($C$2:$C$5001), C3651)</f>
        <v>300018</v>
      </c>
      <c r="O3651" s="5">
        <f t="shared" ref="O3651:O3714" si="172">IF(ISBLANK(I3651), MEDIAN($I$2:$I$5001), I3651)</f>
        <v>42</v>
      </c>
      <c r="P3651" s="5" t="str">
        <f t="shared" ref="P3651:P3714" si="173">IF(ISBLANK(D3651), "ASALARIADO", D3651)</f>
        <v>TRABAJADOR INDEPENDIENTE</v>
      </c>
      <c r="Q3651" s="5">
        <f>IF($H3651="SI", $O3651, _xludf.NA())</f>
        <v>42</v>
      </c>
      <c r="R3651" s="5" t="e">
        <f ca="1">IF($H3651="NO",$O3651, _xludf.NA())</f>
        <v>#NAME?</v>
      </c>
      <c r="S3651" s="5">
        <f>IF($H3651="SI",$N3651, _xludf.NA())</f>
        <v>300018</v>
      </c>
      <c r="T3651" s="5" t="e">
        <f ca="1">IF($H3651="NO",$N3651, _xludf.NA())</f>
        <v>#NAME?</v>
      </c>
    </row>
    <row r="3652" spans="1:20" x14ac:dyDescent="0.3">
      <c r="A3652">
        <v>3651</v>
      </c>
      <c r="B3652" t="s">
        <v>9</v>
      </c>
      <c r="C3652">
        <v>617046.87</v>
      </c>
      <c r="D3652" t="s">
        <v>10</v>
      </c>
      <c r="E3652" t="s">
        <v>16</v>
      </c>
      <c r="F3652" t="s">
        <v>12</v>
      </c>
      <c r="G3652" t="s">
        <v>12</v>
      </c>
      <c r="H3652" t="s">
        <v>13</v>
      </c>
      <c r="I3652">
        <v>23</v>
      </c>
      <c r="J3652">
        <f>(moras__2[[#This Row],[EDAD]]-AVERAGE(I:I))/ _xlfn.STDEV.P(I:I)</f>
        <v>-1.334454986975345</v>
      </c>
      <c r="K3652" t="str">
        <f>IF(ABS(moras__2[[#This Row],[Z-Score de edad]])&gt;1.96, "Atípico","Normal")</f>
        <v>Normal</v>
      </c>
      <c r="L3652">
        <f>(moras__2[[#This Row],[SALARIO]]-AVERAGE(C:C)) / _xlfn.STDEV.P(C:C)</f>
        <v>-4.9927686091091612E-2</v>
      </c>
      <c r="M3652" t="str">
        <f>IF(ABS(moras__2[[#This Row],[Z-Score de salario]])&gt;1.96, "Atípico", "Normal")</f>
        <v>Normal</v>
      </c>
      <c r="N3652" s="5">
        <f t="shared" si="171"/>
        <v>617046.87</v>
      </c>
      <c r="O3652" s="5">
        <f t="shared" si="172"/>
        <v>23</v>
      </c>
      <c r="P3652" s="5" t="str">
        <f t="shared" si="173"/>
        <v>ASALARIADO</v>
      </c>
      <c r="Q3652" s="5" t="e">
        <f ca="1">IF($H3652="SI", $O3652, _xludf.NA())</f>
        <v>#NAME?</v>
      </c>
      <c r="R3652" s="5">
        <f>IF($H3652="NO",$O3652, _xludf.NA())</f>
        <v>23</v>
      </c>
      <c r="S3652" s="5" t="e">
        <f ca="1">IF($H3652="SI",$N3652, _xludf.NA())</f>
        <v>#NAME?</v>
      </c>
      <c r="T3652" s="5">
        <f>IF($H3652="NO",$N3652, _xludf.NA())</f>
        <v>617046.87</v>
      </c>
    </row>
    <row r="3653" spans="1:20" x14ac:dyDescent="0.3">
      <c r="A3653">
        <v>3652</v>
      </c>
      <c r="B3653" t="s">
        <v>15</v>
      </c>
      <c r="C3653">
        <v>650000</v>
      </c>
      <c r="D3653" t="s">
        <v>10</v>
      </c>
      <c r="E3653" t="s">
        <v>16</v>
      </c>
      <c r="F3653" t="s">
        <v>12</v>
      </c>
      <c r="G3653" t="s">
        <v>13</v>
      </c>
      <c r="H3653" t="s">
        <v>13</v>
      </c>
      <c r="I3653">
        <v>27</v>
      </c>
      <c r="J3653">
        <f>(moras__2[[#This Row],[EDAD]]-AVERAGE(I:I))/ _xlfn.STDEV.P(I:I)</f>
        <v>-1.052125415346203</v>
      </c>
      <c r="K3653" t="str">
        <f>IF(ABS(moras__2[[#This Row],[Z-Score de edad]])&gt;1.96, "Atípico","Normal")</f>
        <v>Normal</v>
      </c>
      <c r="L3653">
        <f>(moras__2[[#This Row],[SALARIO]]-AVERAGE(C:C)) / _xlfn.STDEV.P(C:C)</f>
        <v>-9.2910282355832298E-3</v>
      </c>
      <c r="M3653" t="str">
        <f>IF(ABS(moras__2[[#This Row],[Z-Score de salario]])&gt;1.96, "Atípico", "Normal")</f>
        <v>Normal</v>
      </c>
      <c r="N3653" s="5">
        <f t="shared" si="171"/>
        <v>650000</v>
      </c>
      <c r="O3653" s="5">
        <f t="shared" si="172"/>
        <v>27</v>
      </c>
      <c r="P3653" s="5" t="str">
        <f t="shared" si="173"/>
        <v>ASALARIADO</v>
      </c>
      <c r="Q3653" s="5" t="e">
        <f ca="1">IF($H3653="SI", $O3653, _xludf.NA())</f>
        <v>#NAME?</v>
      </c>
      <c r="R3653" s="5">
        <f>IF($H3653="NO",$O3653, _xludf.NA())</f>
        <v>27</v>
      </c>
      <c r="S3653" s="5" t="e">
        <f ca="1">IF($H3653="SI",$N3653, _xludf.NA())</f>
        <v>#NAME?</v>
      </c>
      <c r="T3653" s="5">
        <f>IF($H3653="NO",$N3653, _xludf.NA())</f>
        <v>650000</v>
      </c>
    </row>
    <row r="3654" spans="1:20" x14ac:dyDescent="0.3">
      <c r="A3654">
        <v>3653</v>
      </c>
      <c r="B3654" t="s">
        <v>9</v>
      </c>
      <c r="C3654">
        <v>3394970.65</v>
      </c>
      <c r="D3654" t="s">
        <v>10</v>
      </c>
      <c r="E3654" t="s">
        <v>16</v>
      </c>
      <c r="F3654" t="s">
        <v>12</v>
      </c>
      <c r="G3654" t="s">
        <v>13</v>
      </c>
      <c r="H3654" t="s">
        <v>13</v>
      </c>
      <c r="I3654">
        <v>38</v>
      </c>
      <c r="J3654">
        <f>(moras__2[[#This Row],[EDAD]]-AVERAGE(I:I))/ _xlfn.STDEV.P(I:I)</f>
        <v>-0.27571909336606237</v>
      </c>
      <c r="K3654" t="str">
        <f>IF(ABS(moras__2[[#This Row],[Z-Score de edad]])&gt;1.96, "Atípico","Normal")</f>
        <v>Normal</v>
      </c>
      <c r="L3654">
        <f>(moras__2[[#This Row],[SALARIO]]-AVERAGE(C:C)) / _xlfn.STDEV.P(C:C)</f>
        <v>3.3757116445746305</v>
      </c>
      <c r="M3654" t="str">
        <f>IF(ABS(moras__2[[#This Row],[Z-Score de salario]])&gt;1.96, "Atípico", "Normal")</f>
        <v>Atípico</v>
      </c>
      <c r="N3654" s="5">
        <f t="shared" si="171"/>
        <v>3394970.65</v>
      </c>
      <c r="O3654" s="5">
        <f t="shared" si="172"/>
        <v>38</v>
      </c>
      <c r="P3654" s="5" t="str">
        <f t="shared" si="173"/>
        <v>ASALARIADO</v>
      </c>
      <c r="Q3654" s="5" t="e">
        <f ca="1">IF($H3654="SI", $O3654, _xludf.NA())</f>
        <v>#NAME?</v>
      </c>
      <c r="R3654" s="5">
        <f>IF($H3654="NO",$O3654, _xludf.NA())</f>
        <v>38</v>
      </c>
      <c r="S3654" s="5" t="e">
        <f ca="1">IF($H3654="SI",$N3654, _xludf.NA())</f>
        <v>#NAME?</v>
      </c>
      <c r="T3654" s="5">
        <f>IF($H3654="NO",$N3654, _xludf.NA())</f>
        <v>3394970.65</v>
      </c>
    </row>
    <row r="3655" spans="1:20" x14ac:dyDescent="0.3">
      <c r="A3655">
        <v>3654</v>
      </c>
      <c r="B3655" t="s">
        <v>15</v>
      </c>
      <c r="C3655">
        <v>30995</v>
      </c>
      <c r="D3655" t="s">
        <v>10</v>
      </c>
      <c r="E3655" t="s">
        <v>16</v>
      </c>
      <c r="F3655" t="s">
        <v>12</v>
      </c>
      <c r="G3655" t="s">
        <v>13</v>
      </c>
      <c r="H3655" t="s">
        <v>13</v>
      </c>
      <c r="I3655">
        <v>31</v>
      </c>
      <c r="J3655">
        <f>(moras__2[[#This Row],[EDAD]]-AVERAGE(I:I))/ _xlfn.STDEV.P(I:I)</f>
        <v>-0.769795843717061</v>
      </c>
      <c r="K3655" t="str">
        <f>IF(ABS(moras__2[[#This Row],[Z-Score de edad]])&gt;1.96, "Atípico","Normal")</f>
        <v>Normal</v>
      </c>
      <c r="L3655">
        <f>(moras__2[[#This Row],[SALARIO]]-AVERAGE(C:C)) / _xlfn.STDEV.P(C:C)</f>
        <v>-0.7726265413066925</v>
      </c>
      <c r="M3655" t="str">
        <f>IF(ABS(moras__2[[#This Row],[Z-Score de salario]])&gt;1.96, "Atípico", "Normal")</f>
        <v>Normal</v>
      </c>
      <c r="N3655" s="5">
        <f t="shared" si="171"/>
        <v>30995</v>
      </c>
      <c r="O3655" s="5">
        <f t="shared" si="172"/>
        <v>31</v>
      </c>
      <c r="P3655" s="5" t="str">
        <f t="shared" si="173"/>
        <v>ASALARIADO</v>
      </c>
      <c r="Q3655" s="5" t="e">
        <f ca="1">IF($H3655="SI", $O3655, _xludf.NA())</f>
        <v>#NAME?</v>
      </c>
      <c r="R3655" s="5">
        <f>IF($H3655="NO",$O3655, _xludf.NA())</f>
        <v>31</v>
      </c>
      <c r="S3655" s="5" t="e">
        <f ca="1">IF($H3655="SI",$N3655, _xludf.NA())</f>
        <v>#NAME?</v>
      </c>
      <c r="T3655" s="5">
        <f>IF($H3655="NO",$N3655, _xludf.NA())</f>
        <v>30995</v>
      </c>
    </row>
    <row r="3656" spans="1:20" x14ac:dyDescent="0.3">
      <c r="A3656">
        <v>3655</v>
      </c>
      <c r="B3656" t="s">
        <v>15</v>
      </c>
      <c r="C3656">
        <v>351950.66</v>
      </c>
      <c r="D3656" t="s">
        <v>10</v>
      </c>
      <c r="E3656" t="s">
        <v>16</v>
      </c>
      <c r="F3656" t="s">
        <v>12</v>
      </c>
      <c r="G3656" t="s">
        <v>12</v>
      </c>
      <c r="H3656" t="s">
        <v>13</v>
      </c>
      <c r="I3656">
        <v>46</v>
      </c>
      <c r="J3656">
        <f>(moras__2[[#This Row],[EDAD]]-AVERAGE(I:I))/ _xlfn.STDEV.P(I:I)</f>
        <v>0.28894004989222172</v>
      </c>
      <c r="K3656" t="str">
        <f>IF(ABS(moras__2[[#This Row],[Z-Score de edad]])&gt;1.96, "Atípico","Normal")</f>
        <v>Normal</v>
      </c>
      <c r="L3656">
        <f>(moras__2[[#This Row],[SALARIO]]-AVERAGE(C:C)) / _xlfn.STDEV.P(C:C)</f>
        <v>-0.3768351447926474</v>
      </c>
      <c r="M3656" t="str">
        <f>IF(ABS(moras__2[[#This Row],[Z-Score de salario]])&gt;1.96, "Atípico", "Normal")</f>
        <v>Normal</v>
      </c>
      <c r="N3656" s="5">
        <f t="shared" si="171"/>
        <v>351950.66</v>
      </c>
      <c r="O3656" s="5">
        <f t="shared" si="172"/>
        <v>46</v>
      </c>
      <c r="P3656" s="5" t="str">
        <f t="shared" si="173"/>
        <v>ASALARIADO</v>
      </c>
      <c r="Q3656" s="5" t="e">
        <f ca="1">IF($H3656="SI", $O3656, _xludf.NA())</f>
        <v>#NAME?</v>
      </c>
      <c r="R3656" s="5">
        <f>IF($H3656="NO",$O3656, _xludf.NA())</f>
        <v>46</v>
      </c>
      <c r="S3656" s="5" t="e">
        <f ca="1">IF($H3656="SI",$N3656, _xludf.NA())</f>
        <v>#NAME?</v>
      </c>
      <c r="T3656" s="5">
        <f>IF($H3656="NO",$N3656, _xludf.NA())</f>
        <v>351950.66</v>
      </c>
    </row>
    <row r="3657" spans="1:20" x14ac:dyDescent="0.3">
      <c r="A3657">
        <v>3656</v>
      </c>
      <c r="B3657" t="s">
        <v>15</v>
      </c>
      <c r="C3657">
        <v>590320</v>
      </c>
      <c r="D3657" t="s">
        <v>10</v>
      </c>
      <c r="E3657" t="s">
        <v>16</v>
      </c>
      <c r="F3657" t="s">
        <v>12</v>
      </c>
      <c r="G3657" t="s">
        <v>13</v>
      </c>
      <c r="H3657" t="s">
        <v>13</v>
      </c>
      <c r="I3657">
        <v>30</v>
      </c>
      <c r="J3657">
        <f>(moras__2[[#This Row],[EDAD]]-AVERAGE(I:I))/ _xlfn.STDEV.P(I:I)</f>
        <v>-0.84037823662434652</v>
      </c>
      <c r="K3657" t="str">
        <f>IF(ABS(moras__2[[#This Row],[Z-Score de edad]])&gt;1.96, "Atípico","Normal")</f>
        <v>Normal</v>
      </c>
      <c r="L3657">
        <f>(moras__2[[#This Row],[SALARIO]]-AVERAGE(C:C)) / _xlfn.STDEV.P(C:C)</f>
        <v>-8.2886335898823105E-2</v>
      </c>
      <c r="M3657" t="str">
        <f>IF(ABS(moras__2[[#This Row],[Z-Score de salario]])&gt;1.96, "Atípico", "Normal")</f>
        <v>Normal</v>
      </c>
      <c r="N3657" s="5">
        <f t="shared" si="171"/>
        <v>590320</v>
      </c>
      <c r="O3657" s="5">
        <f t="shared" si="172"/>
        <v>30</v>
      </c>
      <c r="P3657" s="5" t="str">
        <f t="shared" si="173"/>
        <v>ASALARIADO</v>
      </c>
      <c r="Q3657" s="5" t="e">
        <f ca="1">IF($H3657="SI", $O3657, _xludf.NA())</f>
        <v>#NAME?</v>
      </c>
      <c r="R3657" s="5">
        <f>IF($H3657="NO",$O3657, _xludf.NA())</f>
        <v>30</v>
      </c>
      <c r="S3657" s="5" t="e">
        <f ca="1">IF($H3657="SI",$N3657, _xludf.NA())</f>
        <v>#NAME?</v>
      </c>
      <c r="T3657" s="5">
        <f>IF($H3657="NO",$N3657, _xludf.NA())</f>
        <v>590320</v>
      </c>
    </row>
    <row r="3658" spans="1:20" x14ac:dyDescent="0.3">
      <c r="A3658">
        <v>3657</v>
      </c>
      <c r="B3658" t="s">
        <v>9</v>
      </c>
      <c r="C3658">
        <v>321054.98</v>
      </c>
      <c r="D3658" t="s">
        <v>10</v>
      </c>
      <c r="E3658" t="s">
        <v>16</v>
      </c>
      <c r="F3658" t="s">
        <v>12</v>
      </c>
      <c r="G3658" t="s">
        <v>13</v>
      </c>
      <c r="H3658" t="s">
        <v>13</v>
      </c>
      <c r="I3658">
        <v>51</v>
      </c>
      <c r="J3658">
        <f>(moras__2[[#This Row],[EDAD]]-AVERAGE(I:I))/ _xlfn.STDEV.P(I:I)</f>
        <v>0.64185201442864925</v>
      </c>
      <c r="K3658" t="str">
        <f>IF(ABS(moras__2[[#This Row],[Z-Score de edad]])&gt;1.96, "Atípico","Normal")</f>
        <v>Normal</v>
      </c>
      <c r="L3658">
        <f>(moras__2[[#This Row],[SALARIO]]-AVERAGE(C:C)) / _xlfn.STDEV.P(C:C)</f>
        <v>-0.41493462661344177</v>
      </c>
      <c r="M3658" t="str">
        <f>IF(ABS(moras__2[[#This Row],[Z-Score de salario]])&gt;1.96, "Atípico", "Normal")</f>
        <v>Normal</v>
      </c>
      <c r="N3658" s="5">
        <f t="shared" si="171"/>
        <v>321054.98</v>
      </c>
      <c r="O3658" s="5">
        <f t="shared" si="172"/>
        <v>51</v>
      </c>
      <c r="P3658" s="5" t="str">
        <f t="shared" si="173"/>
        <v>ASALARIADO</v>
      </c>
      <c r="Q3658" s="5" t="e">
        <f ca="1">IF($H3658="SI", $O3658, _xludf.NA())</f>
        <v>#NAME?</v>
      </c>
      <c r="R3658" s="5">
        <f>IF($H3658="NO",$O3658, _xludf.NA())</f>
        <v>51</v>
      </c>
      <c r="S3658" s="5" t="e">
        <f ca="1">IF($H3658="SI",$N3658, _xludf.NA())</f>
        <v>#NAME?</v>
      </c>
      <c r="T3658" s="5">
        <f>IF($H3658="NO",$N3658, _xludf.NA())</f>
        <v>321054.98</v>
      </c>
    </row>
    <row r="3659" spans="1:20" x14ac:dyDescent="0.3">
      <c r="A3659">
        <v>3658</v>
      </c>
      <c r="B3659" t="s">
        <v>15</v>
      </c>
      <c r="C3659">
        <v>403433.03</v>
      </c>
      <c r="D3659" t="s">
        <v>10</v>
      </c>
      <c r="E3659" t="s">
        <v>16</v>
      </c>
      <c r="F3659" t="s">
        <v>12</v>
      </c>
      <c r="G3659" t="s">
        <v>13</v>
      </c>
      <c r="H3659" t="s">
        <v>12</v>
      </c>
      <c r="I3659">
        <v>26</v>
      </c>
      <c r="J3659">
        <f>(moras__2[[#This Row],[EDAD]]-AVERAGE(I:I))/ _xlfn.STDEV.P(I:I)</f>
        <v>-1.1227078082534885</v>
      </c>
      <c r="K3659" t="str">
        <f>IF(ABS(moras__2[[#This Row],[Z-Score de edad]])&gt;1.96, "Atípico","Normal")</f>
        <v>Normal</v>
      </c>
      <c r="L3659">
        <f>(moras__2[[#This Row],[SALARIO]]-AVERAGE(C:C)) / _xlfn.STDEV.P(C:C)</f>
        <v>-0.31334887033918302</v>
      </c>
      <c r="M3659" t="str">
        <f>IF(ABS(moras__2[[#This Row],[Z-Score de salario]])&gt;1.96, "Atípico", "Normal")</f>
        <v>Normal</v>
      </c>
      <c r="N3659" s="5">
        <f t="shared" si="171"/>
        <v>403433.03</v>
      </c>
      <c r="O3659" s="5">
        <f t="shared" si="172"/>
        <v>26</v>
      </c>
      <c r="P3659" s="5" t="str">
        <f t="shared" si="173"/>
        <v>ASALARIADO</v>
      </c>
      <c r="Q3659" s="5">
        <f>IF($H3659="SI", $O3659, _xludf.NA())</f>
        <v>26</v>
      </c>
      <c r="R3659" s="5" t="e">
        <f ca="1">IF($H3659="NO",$O3659, _xludf.NA())</f>
        <v>#NAME?</v>
      </c>
      <c r="S3659" s="5">
        <f>IF($H3659="SI",$N3659, _xludf.NA())</f>
        <v>403433.03</v>
      </c>
      <c r="T3659" s="5" t="e">
        <f ca="1">IF($H3659="NO",$N3659, _xludf.NA())</f>
        <v>#NAME?</v>
      </c>
    </row>
    <row r="3660" spans="1:20" x14ac:dyDescent="0.3">
      <c r="A3660">
        <v>3659</v>
      </c>
      <c r="B3660" t="s">
        <v>9</v>
      </c>
      <c r="C3660">
        <v>400000</v>
      </c>
      <c r="D3660" t="s">
        <v>10</v>
      </c>
      <c r="E3660" t="s">
        <v>16</v>
      </c>
      <c r="F3660" t="s">
        <v>12</v>
      </c>
      <c r="G3660" t="s">
        <v>12</v>
      </c>
      <c r="H3660" t="s">
        <v>13</v>
      </c>
      <c r="I3660">
        <v>30</v>
      </c>
      <c r="J3660">
        <f>(moras__2[[#This Row],[EDAD]]-AVERAGE(I:I))/ _xlfn.STDEV.P(I:I)</f>
        <v>-0.84037823662434652</v>
      </c>
      <c r="K3660" t="str">
        <f>IF(ABS(moras__2[[#This Row],[Z-Score de edad]])&gt;1.96, "Atípico","Normal")</f>
        <v>Normal</v>
      </c>
      <c r="L3660">
        <f>(moras__2[[#This Row],[SALARIO]]-AVERAGE(C:C)) / _xlfn.STDEV.P(C:C)</f>
        <v>-0.31758236395625966</v>
      </c>
      <c r="M3660" t="str">
        <f>IF(ABS(moras__2[[#This Row],[Z-Score de salario]])&gt;1.96, "Atípico", "Normal")</f>
        <v>Normal</v>
      </c>
      <c r="N3660" s="5">
        <f t="shared" si="171"/>
        <v>400000</v>
      </c>
      <c r="O3660" s="5">
        <f t="shared" si="172"/>
        <v>30</v>
      </c>
      <c r="P3660" s="5" t="str">
        <f t="shared" si="173"/>
        <v>ASALARIADO</v>
      </c>
      <c r="Q3660" s="5" t="e">
        <f ca="1">IF($H3660="SI", $O3660, _xludf.NA())</f>
        <v>#NAME?</v>
      </c>
      <c r="R3660" s="5">
        <f>IF($H3660="NO",$O3660, _xludf.NA())</f>
        <v>30</v>
      </c>
      <c r="S3660" s="5" t="e">
        <f ca="1">IF($H3660="SI",$N3660, _xludf.NA())</f>
        <v>#NAME?</v>
      </c>
      <c r="T3660" s="5">
        <f>IF($H3660="NO",$N3660, _xludf.NA())</f>
        <v>400000</v>
      </c>
    </row>
    <row r="3661" spans="1:20" x14ac:dyDescent="0.3">
      <c r="A3661">
        <v>3660</v>
      </c>
      <c r="B3661" t="s">
        <v>9</v>
      </c>
      <c r="C3661">
        <v>2345522.5</v>
      </c>
      <c r="D3661" t="s">
        <v>10</v>
      </c>
      <c r="E3661" t="s">
        <v>11</v>
      </c>
      <c r="F3661" t="s">
        <v>12</v>
      </c>
      <c r="G3661" t="s">
        <v>13</v>
      </c>
      <c r="H3661" t="s">
        <v>13</v>
      </c>
      <c r="I3661">
        <v>48</v>
      </c>
      <c r="J3661">
        <f>(moras__2[[#This Row],[EDAD]]-AVERAGE(I:I))/ _xlfn.STDEV.P(I:I)</f>
        <v>0.43010483570679275</v>
      </c>
      <c r="K3661" t="str">
        <f>IF(ABS(moras__2[[#This Row],[Z-Score de edad]])&gt;1.96, "Atípico","Normal")</f>
        <v>Normal</v>
      </c>
      <c r="L3661">
        <f>(moras__2[[#This Row],[SALARIO]]-AVERAGE(C:C)) / _xlfn.STDEV.P(C:C)</f>
        <v>2.0815685568422593</v>
      </c>
      <c r="M3661" t="str">
        <f>IF(ABS(moras__2[[#This Row],[Z-Score de salario]])&gt;1.96, "Atípico", "Normal")</f>
        <v>Atípico</v>
      </c>
      <c r="N3661" s="5">
        <f t="shared" si="171"/>
        <v>2345522.5</v>
      </c>
      <c r="O3661" s="5">
        <f t="shared" si="172"/>
        <v>48</v>
      </c>
      <c r="P3661" s="5" t="str">
        <f t="shared" si="173"/>
        <v>ASALARIADO</v>
      </c>
      <c r="Q3661" s="5" t="e">
        <f ca="1">IF($H3661="SI", $O3661, _xludf.NA())</f>
        <v>#NAME?</v>
      </c>
      <c r="R3661" s="5">
        <f>IF($H3661="NO",$O3661, _xludf.NA())</f>
        <v>48</v>
      </c>
      <c r="S3661" s="5" t="e">
        <f ca="1">IF($H3661="SI",$N3661, _xludf.NA())</f>
        <v>#NAME?</v>
      </c>
      <c r="T3661" s="5">
        <f>IF($H3661="NO",$N3661, _xludf.NA())</f>
        <v>2345522.5</v>
      </c>
    </row>
    <row r="3662" spans="1:20" x14ac:dyDescent="0.3">
      <c r="A3662">
        <v>3661</v>
      </c>
      <c r="B3662" t="s">
        <v>9</v>
      </c>
      <c r="C3662">
        <v>480577</v>
      </c>
      <c r="D3662" t="s">
        <v>18</v>
      </c>
      <c r="E3662" t="s">
        <v>16</v>
      </c>
      <c r="F3662" t="s">
        <v>12</v>
      </c>
      <c r="G3662" t="s">
        <v>13</v>
      </c>
      <c r="H3662" t="s">
        <v>13</v>
      </c>
      <c r="I3662">
        <v>49</v>
      </c>
      <c r="J3662">
        <f>(moras__2[[#This Row],[EDAD]]-AVERAGE(I:I))/ _xlfn.STDEV.P(I:I)</f>
        <v>0.50068722861407822</v>
      </c>
      <c r="K3662" t="str">
        <f>IF(ABS(moras__2[[#This Row],[Z-Score de edad]])&gt;1.96, "Atípico","Normal")</f>
        <v>Normal</v>
      </c>
      <c r="L3662">
        <f>(moras__2[[#This Row],[SALARIO]]-AVERAGE(C:C)) / _xlfn.STDEV.P(C:C)</f>
        <v>-0.21821760012279989</v>
      </c>
      <c r="M3662" t="str">
        <f>IF(ABS(moras__2[[#This Row],[Z-Score de salario]])&gt;1.96, "Atípico", "Normal")</f>
        <v>Normal</v>
      </c>
      <c r="N3662" s="5">
        <f t="shared" si="171"/>
        <v>480577</v>
      </c>
      <c r="O3662" s="5">
        <f t="shared" si="172"/>
        <v>49</v>
      </c>
      <c r="P3662" s="5" t="str">
        <f t="shared" si="173"/>
        <v>TRABAJADOR INDEPENDIENTE</v>
      </c>
      <c r="Q3662" s="5" t="e">
        <f ca="1">IF($H3662="SI", $O3662, _xludf.NA())</f>
        <v>#NAME?</v>
      </c>
      <c r="R3662" s="5">
        <f>IF($H3662="NO",$O3662, _xludf.NA())</f>
        <v>49</v>
      </c>
      <c r="S3662" s="5" t="e">
        <f ca="1">IF($H3662="SI",$N3662, _xludf.NA())</f>
        <v>#NAME?</v>
      </c>
      <c r="T3662" s="5">
        <f>IF($H3662="NO",$N3662, _xludf.NA())</f>
        <v>480577</v>
      </c>
    </row>
    <row r="3663" spans="1:20" x14ac:dyDescent="0.3">
      <c r="A3663">
        <v>3662</v>
      </c>
      <c r="B3663" t="s">
        <v>9</v>
      </c>
      <c r="C3663">
        <v>458437</v>
      </c>
      <c r="D3663" t="s">
        <v>10</v>
      </c>
      <c r="E3663" t="s">
        <v>16</v>
      </c>
      <c r="F3663" t="s">
        <v>12</v>
      </c>
      <c r="G3663" t="s">
        <v>13</v>
      </c>
      <c r="H3663" t="s">
        <v>13</v>
      </c>
      <c r="I3663">
        <v>27</v>
      </c>
      <c r="J3663">
        <f>(moras__2[[#This Row],[EDAD]]-AVERAGE(I:I))/ _xlfn.STDEV.P(I:I)</f>
        <v>-1.052125415346203</v>
      </c>
      <c r="K3663" t="str">
        <f>IF(ABS(moras__2[[#This Row],[Z-Score de edad]])&gt;1.96, "Atípico","Normal")</f>
        <v>Normal</v>
      </c>
      <c r="L3663">
        <f>(moras__2[[#This Row],[SALARIO]]-AVERAGE(C:C)) / _xlfn.STDEV.P(C:C)</f>
        <v>-0.24551988081422299</v>
      </c>
      <c r="M3663" t="str">
        <f>IF(ABS(moras__2[[#This Row],[Z-Score de salario]])&gt;1.96, "Atípico", "Normal")</f>
        <v>Normal</v>
      </c>
      <c r="N3663" s="5">
        <f t="shared" si="171"/>
        <v>458437</v>
      </c>
      <c r="O3663" s="5">
        <f t="shared" si="172"/>
        <v>27</v>
      </c>
      <c r="P3663" s="5" t="str">
        <f t="shared" si="173"/>
        <v>ASALARIADO</v>
      </c>
      <c r="Q3663" s="5" t="e">
        <f ca="1">IF($H3663="SI", $O3663, _xludf.NA())</f>
        <v>#NAME?</v>
      </c>
      <c r="R3663" s="5">
        <f>IF($H3663="NO",$O3663, _xludf.NA())</f>
        <v>27</v>
      </c>
      <c r="S3663" s="5" t="e">
        <f ca="1">IF($H3663="SI",$N3663, _xludf.NA())</f>
        <v>#NAME?</v>
      </c>
      <c r="T3663" s="5">
        <f>IF($H3663="NO",$N3663, _xludf.NA())</f>
        <v>458437</v>
      </c>
    </row>
    <row r="3664" spans="1:20" x14ac:dyDescent="0.3">
      <c r="A3664">
        <v>3663</v>
      </c>
      <c r="B3664" t="s">
        <v>15</v>
      </c>
      <c r="C3664">
        <v>314569</v>
      </c>
      <c r="D3664" t="s">
        <v>17</v>
      </c>
      <c r="E3664" t="s">
        <v>16</v>
      </c>
      <c r="F3664" t="s">
        <v>12</v>
      </c>
      <c r="G3664" t="s">
        <v>13</v>
      </c>
      <c r="H3664" t="s">
        <v>13</v>
      </c>
      <c r="I3664">
        <v>61</v>
      </c>
      <c r="J3664">
        <f>(moras__2[[#This Row],[EDAD]]-AVERAGE(I:I))/ _xlfn.STDEV.P(I:I)</f>
        <v>1.3476759435015044</v>
      </c>
      <c r="K3664" t="str">
        <f>IF(ABS(moras__2[[#This Row],[Z-Score de edad]])&gt;1.96, "Atípico","Normal")</f>
        <v>Normal</v>
      </c>
      <c r="L3664">
        <f>(moras__2[[#This Row],[SALARIO]]-AVERAGE(C:C)) / _xlfn.STDEV.P(C:C)</f>
        <v>-0.4229329123640721</v>
      </c>
      <c r="M3664" t="str">
        <f>IF(ABS(moras__2[[#This Row],[Z-Score de salario]])&gt;1.96, "Atípico", "Normal")</f>
        <v>Normal</v>
      </c>
      <c r="N3664" s="5">
        <f t="shared" si="171"/>
        <v>314569</v>
      </c>
      <c r="O3664" s="5">
        <f t="shared" si="172"/>
        <v>61</v>
      </c>
      <c r="P3664" s="5" t="str">
        <f t="shared" si="173"/>
        <v>ASEGURADO VOLUNTARIO</v>
      </c>
      <c r="Q3664" s="5" t="e">
        <f ca="1">IF($H3664="SI", $O3664, _xludf.NA())</f>
        <v>#NAME?</v>
      </c>
      <c r="R3664" s="5">
        <f>IF($H3664="NO",$O3664, _xludf.NA())</f>
        <v>61</v>
      </c>
      <c r="S3664" s="5" t="e">
        <f ca="1">IF($H3664="SI",$N3664, _xludf.NA())</f>
        <v>#NAME?</v>
      </c>
      <c r="T3664" s="5">
        <f>IF($H3664="NO",$N3664, _xludf.NA())</f>
        <v>314569</v>
      </c>
    </row>
    <row r="3665" spans="1:20" x14ac:dyDescent="0.3">
      <c r="A3665">
        <v>3664</v>
      </c>
      <c r="B3665" t="s">
        <v>9</v>
      </c>
      <c r="C3665">
        <v>84000</v>
      </c>
      <c r="D3665" t="s">
        <v>10</v>
      </c>
      <c r="E3665" t="s">
        <v>16</v>
      </c>
      <c r="F3665" t="s">
        <v>12</v>
      </c>
      <c r="G3665" t="s">
        <v>13</v>
      </c>
      <c r="H3665" t="s">
        <v>12</v>
      </c>
      <c r="I3665">
        <v>32</v>
      </c>
      <c r="J3665">
        <f>(moras__2[[#This Row],[EDAD]]-AVERAGE(I:I))/ _xlfn.STDEV.P(I:I)</f>
        <v>-0.69921345080977548</v>
      </c>
      <c r="K3665" t="str">
        <f>IF(ABS(moras__2[[#This Row],[Z-Score de edad]])&gt;1.96, "Atípico","Normal")</f>
        <v>Normal</v>
      </c>
      <c r="L3665">
        <f>(moras__2[[#This Row],[SALARIO]]-AVERAGE(C:C)) / _xlfn.STDEV.P(C:C)</f>
        <v>-0.70726261230719467</v>
      </c>
      <c r="M3665" t="str">
        <f>IF(ABS(moras__2[[#This Row],[Z-Score de salario]])&gt;1.96, "Atípico", "Normal")</f>
        <v>Normal</v>
      </c>
      <c r="N3665" s="5">
        <f t="shared" si="171"/>
        <v>84000</v>
      </c>
      <c r="O3665" s="5">
        <f t="shared" si="172"/>
        <v>32</v>
      </c>
      <c r="P3665" s="5" t="str">
        <f t="shared" si="173"/>
        <v>ASALARIADO</v>
      </c>
      <c r="Q3665" s="5">
        <f>IF($H3665="SI", $O3665, _xludf.NA())</f>
        <v>32</v>
      </c>
      <c r="R3665" s="5" t="e">
        <f ca="1">IF($H3665="NO",$O3665, _xludf.NA())</f>
        <v>#NAME?</v>
      </c>
      <c r="S3665" s="5">
        <f>IF($H3665="SI",$N3665, _xludf.NA())</f>
        <v>84000</v>
      </c>
      <c r="T3665" s="5" t="e">
        <f ca="1">IF($H3665="NO",$N3665, _xludf.NA())</f>
        <v>#NAME?</v>
      </c>
    </row>
    <row r="3666" spans="1:20" x14ac:dyDescent="0.3">
      <c r="A3666">
        <v>3665</v>
      </c>
      <c r="B3666" t="s">
        <v>15</v>
      </c>
      <c r="C3666">
        <v>297046</v>
      </c>
      <c r="D3666" t="s">
        <v>17</v>
      </c>
      <c r="E3666" t="s">
        <v>16</v>
      </c>
      <c r="F3666" t="s">
        <v>13</v>
      </c>
      <c r="G3666" t="s">
        <v>12</v>
      </c>
      <c r="H3666" t="s">
        <v>12</v>
      </c>
      <c r="I3666">
        <v>20</v>
      </c>
      <c r="J3666">
        <f>(moras__2[[#This Row],[EDAD]]-AVERAGE(I:I))/ _xlfn.STDEV.P(I:I)</f>
        <v>-1.5462021656972016</v>
      </c>
      <c r="K3666" t="str">
        <f>IF(ABS(moras__2[[#This Row],[Z-Score de edad]])&gt;1.96, "Atípico","Normal")</f>
        <v>Normal</v>
      </c>
      <c r="L3666">
        <f>(moras__2[[#This Row],[SALARIO]]-AVERAGE(C:C)) / _xlfn.STDEV.P(C:C)</f>
        <v>-0.44454166866740574</v>
      </c>
      <c r="M3666" t="str">
        <f>IF(ABS(moras__2[[#This Row],[Z-Score de salario]])&gt;1.96, "Atípico", "Normal")</f>
        <v>Normal</v>
      </c>
      <c r="N3666" s="5">
        <f t="shared" si="171"/>
        <v>297046</v>
      </c>
      <c r="O3666" s="5">
        <f t="shared" si="172"/>
        <v>20</v>
      </c>
      <c r="P3666" s="5" t="str">
        <f t="shared" si="173"/>
        <v>ASEGURADO VOLUNTARIO</v>
      </c>
      <c r="Q3666" s="5">
        <f>IF($H3666="SI", $O3666, _xludf.NA())</f>
        <v>20</v>
      </c>
      <c r="R3666" s="5" t="e">
        <f ca="1">IF($H3666="NO",$O3666, _xludf.NA())</f>
        <v>#NAME?</v>
      </c>
      <c r="S3666" s="5">
        <f>IF($H3666="SI",$N3666, _xludf.NA())</f>
        <v>297046</v>
      </c>
      <c r="T3666" s="5" t="e">
        <f ca="1">IF($H3666="NO",$N3666, _xludf.NA())</f>
        <v>#NAME?</v>
      </c>
    </row>
    <row r="3667" spans="1:20" x14ac:dyDescent="0.3">
      <c r="A3667">
        <v>3666</v>
      </c>
      <c r="B3667" t="s">
        <v>15</v>
      </c>
      <c r="C3667">
        <v>464076.6</v>
      </c>
      <c r="D3667" t="s">
        <v>10</v>
      </c>
      <c r="E3667" t="s">
        <v>16</v>
      </c>
      <c r="F3667" t="s">
        <v>12</v>
      </c>
      <c r="G3667" t="s">
        <v>13</v>
      </c>
      <c r="H3667" t="s">
        <v>13</v>
      </c>
      <c r="I3667">
        <v>30</v>
      </c>
      <c r="J3667">
        <f>(moras__2[[#This Row],[EDAD]]-AVERAGE(I:I))/ _xlfn.STDEV.P(I:I)</f>
        <v>-0.84037823662434652</v>
      </c>
      <c r="K3667" t="str">
        <f>IF(ABS(moras__2[[#This Row],[Z-Score de edad]])&gt;1.96, "Atípico","Normal")</f>
        <v>Normal</v>
      </c>
      <c r="L3667">
        <f>(moras__2[[#This Row],[SALARIO]]-AVERAGE(C:C)) / _xlfn.STDEV.P(C:C)</f>
        <v>-0.23856532154650173</v>
      </c>
      <c r="M3667" t="str">
        <f>IF(ABS(moras__2[[#This Row],[Z-Score de salario]])&gt;1.96, "Atípico", "Normal")</f>
        <v>Normal</v>
      </c>
      <c r="N3667" s="5">
        <f t="shared" si="171"/>
        <v>464076.6</v>
      </c>
      <c r="O3667" s="5">
        <f t="shared" si="172"/>
        <v>30</v>
      </c>
      <c r="P3667" s="5" t="str">
        <f t="shared" si="173"/>
        <v>ASALARIADO</v>
      </c>
      <c r="Q3667" s="5" t="e">
        <f ca="1">IF($H3667="SI", $O3667, _xludf.NA())</f>
        <v>#NAME?</v>
      </c>
      <c r="R3667" s="5">
        <f>IF($H3667="NO",$O3667, _xludf.NA())</f>
        <v>30</v>
      </c>
      <c r="S3667" s="5" t="e">
        <f ca="1">IF($H3667="SI",$N3667, _xludf.NA())</f>
        <v>#NAME?</v>
      </c>
      <c r="T3667" s="5">
        <f>IF($H3667="NO",$N3667, _xludf.NA())</f>
        <v>464076.6</v>
      </c>
    </row>
    <row r="3668" spans="1:20" x14ac:dyDescent="0.3">
      <c r="A3668">
        <v>3667</v>
      </c>
      <c r="B3668" t="s">
        <v>15</v>
      </c>
      <c r="C3668">
        <v>358976.25</v>
      </c>
      <c r="D3668" t="s">
        <v>10</v>
      </c>
      <c r="E3668" t="s">
        <v>16</v>
      </c>
      <c r="F3668" t="s">
        <v>12</v>
      </c>
      <c r="G3668" t="s">
        <v>13</v>
      </c>
      <c r="H3668" t="s">
        <v>13</v>
      </c>
      <c r="I3668">
        <v>19</v>
      </c>
      <c r="J3668">
        <f>(moras__2[[#This Row],[EDAD]]-AVERAGE(I:I))/ _xlfn.STDEV.P(I:I)</f>
        <v>-1.6167845586044871</v>
      </c>
      <c r="K3668" t="str">
        <f>IF(ABS(moras__2[[#This Row],[Z-Score de edad]])&gt;1.96, "Atípico","Normal")</f>
        <v>Normal</v>
      </c>
      <c r="L3668">
        <f>(moras__2[[#This Row],[SALARIO]]-AVERAGE(C:C)) / _xlfn.STDEV.P(C:C)</f>
        <v>-0.36817143069134406</v>
      </c>
      <c r="M3668" t="str">
        <f>IF(ABS(moras__2[[#This Row],[Z-Score de salario]])&gt;1.96, "Atípico", "Normal")</f>
        <v>Normal</v>
      </c>
      <c r="N3668" s="5">
        <f t="shared" si="171"/>
        <v>358976.25</v>
      </c>
      <c r="O3668" s="5">
        <f t="shared" si="172"/>
        <v>19</v>
      </c>
      <c r="P3668" s="5" t="str">
        <f t="shared" si="173"/>
        <v>ASALARIADO</v>
      </c>
      <c r="Q3668" s="5" t="e">
        <f ca="1">IF($H3668="SI", $O3668, _xludf.NA())</f>
        <v>#NAME?</v>
      </c>
      <c r="R3668" s="5">
        <f>IF($H3668="NO",$O3668, _xludf.NA())</f>
        <v>19</v>
      </c>
      <c r="S3668" s="5" t="e">
        <f ca="1">IF($H3668="SI",$N3668, _xludf.NA())</f>
        <v>#NAME?</v>
      </c>
      <c r="T3668" s="5">
        <f>IF($H3668="NO",$N3668, _xludf.NA())</f>
        <v>358976.25</v>
      </c>
    </row>
    <row r="3669" spans="1:20" x14ac:dyDescent="0.3">
      <c r="A3669">
        <v>3668</v>
      </c>
      <c r="B3669" t="s">
        <v>15</v>
      </c>
      <c r="C3669">
        <v>359544.27</v>
      </c>
      <c r="D3669" t="s">
        <v>21</v>
      </c>
      <c r="E3669" t="s">
        <v>16</v>
      </c>
      <c r="F3669" t="s">
        <v>12</v>
      </c>
      <c r="G3669" t="s">
        <v>12</v>
      </c>
      <c r="H3669" t="s">
        <v>13</v>
      </c>
      <c r="I3669">
        <v>29</v>
      </c>
      <c r="J3669">
        <f>(moras__2[[#This Row],[EDAD]]-AVERAGE(I:I))/ _xlfn.STDEV.P(I:I)</f>
        <v>-0.91096062953163204</v>
      </c>
      <c r="K3669" t="str">
        <f>IF(ABS(moras__2[[#This Row],[Z-Score de edad]])&gt;1.96, "Atípico","Normal")</f>
        <v>Normal</v>
      </c>
      <c r="L3669">
        <f>(moras__2[[#This Row],[SALARIO]]-AVERAGE(C:C)) / _xlfn.STDEV.P(C:C)</f>
        <v>-0.36747096811327984</v>
      </c>
      <c r="M3669" t="str">
        <f>IF(ABS(moras__2[[#This Row],[Z-Score de salario]])&gt;1.96, "Atípico", "Normal")</f>
        <v>Normal</v>
      </c>
      <c r="N3669" s="5">
        <f t="shared" si="171"/>
        <v>359544.27</v>
      </c>
      <c r="O3669" s="5">
        <f t="shared" si="172"/>
        <v>29</v>
      </c>
      <c r="P3669" s="5" t="str">
        <f t="shared" si="173"/>
        <v>CONVENIOS ESPECIALES DE ASEGURADOS VOLUNTARIOS</v>
      </c>
      <c r="Q3669" s="5" t="e">
        <f ca="1">IF($H3669="SI", $O3669, _xludf.NA())</f>
        <v>#NAME?</v>
      </c>
      <c r="R3669" s="5">
        <f>IF($H3669="NO",$O3669, _xludf.NA())</f>
        <v>29</v>
      </c>
      <c r="S3669" s="5" t="e">
        <f ca="1">IF($H3669="SI",$N3669, _xludf.NA())</f>
        <v>#NAME?</v>
      </c>
      <c r="T3669" s="5">
        <f>IF($H3669="NO",$N3669, _xludf.NA())</f>
        <v>359544.27</v>
      </c>
    </row>
    <row r="3670" spans="1:20" x14ac:dyDescent="0.3">
      <c r="A3670">
        <v>3669</v>
      </c>
      <c r="B3670" t="s">
        <v>9</v>
      </c>
      <c r="C3670">
        <v>278030</v>
      </c>
      <c r="D3670" t="s">
        <v>19</v>
      </c>
      <c r="E3670" t="s">
        <v>16</v>
      </c>
      <c r="F3670" t="s">
        <v>12</v>
      </c>
      <c r="G3670" t="s">
        <v>13</v>
      </c>
      <c r="H3670" t="s">
        <v>13</v>
      </c>
      <c r="I3670">
        <v>43</v>
      </c>
      <c r="J3670">
        <f>(moras__2[[#This Row],[EDAD]]-AVERAGE(I:I))/ _xlfn.STDEV.P(I:I)</f>
        <v>7.7192871170365177E-2</v>
      </c>
      <c r="K3670" t="str">
        <f>IF(ABS(moras__2[[#This Row],[Z-Score de edad]])&gt;1.96, "Atípico","Normal")</f>
        <v>Normal</v>
      </c>
      <c r="L3670">
        <f>(moras__2[[#This Row],[SALARIO]]-AVERAGE(C:C)) / _xlfn.STDEV.P(C:C)</f>
        <v>-0.46799154082766331</v>
      </c>
      <c r="M3670" t="str">
        <f>IF(ABS(moras__2[[#This Row],[Z-Score de salario]])&gt;1.96, "Atípico", "Normal")</f>
        <v>Normal</v>
      </c>
      <c r="N3670" s="5">
        <f t="shared" si="171"/>
        <v>278030</v>
      </c>
      <c r="O3670" s="5">
        <f t="shared" si="172"/>
        <v>43</v>
      </c>
      <c r="P3670" s="5" t="str">
        <f t="shared" si="173"/>
        <v>CONVENIOS ESPECIALES DE TRABAJADORES INDEPENDIENTES</v>
      </c>
      <c r="Q3670" s="5" t="e">
        <f ca="1">IF($H3670="SI", $O3670, _xludf.NA())</f>
        <v>#NAME?</v>
      </c>
      <c r="R3670" s="5">
        <f>IF($H3670="NO",$O3670, _xludf.NA())</f>
        <v>43</v>
      </c>
      <c r="S3670" s="5" t="e">
        <f ca="1">IF($H3670="SI",$N3670, _xludf.NA())</f>
        <v>#NAME?</v>
      </c>
      <c r="T3670" s="5">
        <f>IF($H3670="NO",$N3670, _xludf.NA())</f>
        <v>278030</v>
      </c>
    </row>
    <row r="3671" spans="1:20" x14ac:dyDescent="0.3">
      <c r="A3671">
        <v>3670</v>
      </c>
      <c r="B3671" t="s">
        <v>9</v>
      </c>
      <c r="C3671">
        <v>212337</v>
      </c>
      <c r="D3671" t="s">
        <v>10</v>
      </c>
      <c r="E3671" t="s">
        <v>16</v>
      </c>
      <c r="F3671" t="s">
        <v>12</v>
      </c>
      <c r="G3671" t="s">
        <v>13</v>
      </c>
      <c r="H3671" t="s">
        <v>12</v>
      </c>
      <c r="I3671">
        <v>31</v>
      </c>
      <c r="J3671">
        <f>(moras__2[[#This Row],[EDAD]]-AVERAGE(I:I))/ _xlfn.STDEV.P(I:I)</f>
        <v>-0.769795843717061</v>
      </c>
      <c r="K3671" t="str">
        <f>IF(ABS(moras__2[[#This Row],[Z-Score de edad]])&gt;1.96, "Atípico","Normal")</f>
        <v>Normal</v>
      </c>
      <c r="L3671">
        <f>(moras__2[[#This Row],[SALARIO]]-AVERAGE(C:C)) / _xlfn.STDEV.P(C:C)</f>
        <v>-0.54900187169765691</v>
      </c>
      <c r="M3671" t="str">
        <f>IF(ABS(moras__2[[#This Row],[Z-Score de salario]])&gt;1.96, "Atípico", "Normal")</f>
        <v>Normal</v>
      </c>
      <c r="N3671" s="5">
        <f t="shared" si="171"/>
        <v>212337</v>
      </c>
      <c r="O3671" s="5">
        <f t="shared" si="172"/>
        <v>31</v>
      </c>
      <c r="P3671" s="5" t="str">
        <f t="shared" si="173"/>
        <v>ASALARIADO</v>
      </c>
      <c r="Q3671" s="5">
        <f>IF($H3671="SI", $O3671, _xludf.NA())</f>
        <v>31</v>
      </c>
      <c r="R3671" s="5" t="e">
        <f ca="1">IF($H3671="NO",$O3671, _xludf.NA())</f>
        <v>#NAME?</v>
      </c>
      <c r="S3671" s="5">
        <f>IF($H3671="SI",$N3671, _xludf.NA())</f>
        <v>212337</v>
      </c>
      <c r="T3671" s="5" t="e">
        <f ca="1">IF($H3671="NO",$N3671, _xludf.NA())</f>
        <v>#NAME?</v>
      </c>
    </row>
    <row r="3672" spans="1:20" x14ac:dyDescent="0.3">
      <c r="A3672">
        <v>3671</v>
      </c>
      <c r="B3672" t="s">
        <v>9</v>
      </c>
      <c r="C3672">
        <v>79890</v>
      </c>
      <c r="D3672" t="s">
        <v>10</v>
      </c>
      <c r="E3672" t="s">
        <v>16</v>
      </c>
      <c r="F3672" t="s">
        <v>12</v>
      </c>
      <c r="G3672" t="s">
        <v>12</v>
      </c>
      <c r="H3672" t="s">
        <v>13</v>
      </c>
      <c r="I3672">
        <v>53</v>
      </c>
      <c r="J3672">
        <f>(moras__2[[#This Row],[EDAD]]-AVERAGE(I:I))/ _xlfn.STDEV.P(I:I)</f>
        <v>0.78301680024322029</v>
      </c>
      <c r="K3672" t="str">
        <f>IF(ABS(moras__2[[#This Row],[Z-Score de edad]])&gt;1.96, "Atípico","Normal")</f>
        <v>Normal</v>
      </c>
      <c r="L3672">
        <f>(moras__2[[#This Row],[SALARIO]]-AVERAGE(C:C)) / _xlfn.STDEV.P(C:C)</f>
        <v>-0.71233092186644265</v>
      </c>
      <c r="M3672" t="str">
        <f>IF(ABS(moras__2[[#This Row],[Z-Score de salario]])&gt;1.96, "Atípico", "Normal")</f>
        <v>Normal</v>
      </c>
      <c r="N3672" s="5">
        <f t="shared" si="171"/>
        <v>79890</v>
      </c>
      <c r="O3672" s="5">
        <f t="shared" si="172"/>
        <v>53</v>
      </c>
      <c r="P3672" s="5" t="str">
        <f t="shared" si="173"/>
        <v>ASALARIADO</v>
      </c>
      <c r="Q3672" s="5" t="e">
        <f ca="1">IF($H3672="SI", $O3672, _xludf.NA())</f>
        <v>#NAME?</v>
      </c>
      <c r="R3672" s="5">
        <f>IF($H3672="NO",$O3672, _xludf.NA())</f>
        <v>53</v>
      </c>
      <c r="S3672" s="5" t="e">
        <f ca="1">IF($H3672="SI",$N3672, _xludf.NA())</f>
        <v>#NAME?</v>
      </c>
      <c r="T3672" s="5">
        <f>IF($H3672="NO",$N3672, _xludf.NA())</f>
        <v>79890</v>
      </c>
    </row>
    <row r="3673" spans="1:20" x14ac:dyDescent="0.3">
      <c r="A3673">
        <v>3672</v>
      </c>
      <c r="B3673" t="s">
        <v>9</v>
      </c>
      <c r="C3673">
        <v>278030</v>
      </c>
      <c r="D3673" t="s">
        <v>19</v>
      </c>
      <c r="E3673" t="s">
        <v>16</v>
      </c>
      <c r="F3673" t="s">
        <v>12</v>
      </c>
      <c r="G3673" t="s">
        <v>13</v>
      </c>
      <c r="H3673" t="s">
        <v>13</v>
      </c>
      <c r="I3673">
        <v>44</v>
      </c>
      <c r="J3673">
        <f>(moras__2[[#This Row],[EDAD]]-AVERAGE(I:I))/ _xlfn.STDEV.P(I:I)</f>
        <v>0.14777526407765068</v>
      </c>
      <c r="K3673" t="str">
        <f>IF(ABS(moras__2[[#This Row],[Z-Score de edad]])&gt;1.96, "Atípico","Normal")</f>
        <v>Normal</v>
      </c>
      <c r="L3673">
        <f>(moras__2[[#This Row],[SALARIO]]-AVERAGE(C:C)) / _xlfn.STDEV.P(C:C)</f>
        <v>-0.46799154082766331</v>
      </c>
      <c r="M3673" t="str">
        <f>IF(ABS(moras__2[[#This Row],[Z-Score de salario]])&gt;1.96, "Atípico", "Normal")</f>
        <v>Normal</v>
      </c>
      <c r="N3673" s="5">
        <f t="shared" si="171"/>
        <v>278030</v>
      </c>
      <c r="O3673" s="5">
        <f t="shared" si="172"/>
        <v>44</v>
      </c>
      <c r="P3673" s="5" t="str">
        <f t="shared" si="173"/>
        <v>CONVENIOS ESPECIALES DE TRABAJADORES INDEPENDIENTES</v>
      </c>
      <c r="Q3673" s="5" t="e">
        <f ca="1">IF($H3673="SI", $O3673, _xludf.NA())</f>
        <v>#NAME?</v>
      </c>
      <c r="R3673" s="5">
        <f>IF($H3673="NO",$O3673, _xludf.NA())</f>
        <v>44</v>
      </c>
      <c r="S3673" s="5" t="e">
        <f ca="1">IF($H3673="SI",$N3673, _xludf.NA())</f>
        <v>#NAME?</v>
      </c>
      <c r="T3673" s="5">
        <f>IF($H3673="NO",$N3673, _xludf.NA())</f>
        <v>278030</v>
      </c>
    </row>
    <row r="3674" spans="1:20" x14ac:dyDescent="0.3">
      <c r="A3674">
        <v>3673</v>
      </c>
      <c r="B3674" t="s">
        <v>15</v>
      </c>
      <c r="C3674">
        <v>630173</v>
      </c>
      <c r="D3674" t="s">
        <v>14</v>
      </c>
      <c r="E3674" t="s">
        <v>11</v>
      </c>
      <c r="F3674" t="s">
        <v>12</v>
      </c>
      <c r="G3674" t="s">
        <v>13</v>
      </c>
      <c r="H3674" t="s">
        <v>13</v>
      </c>
      <c r="I3674">
        <v>75</v>
      </c>
      <c r="J3674">
        <f>(moras__2[[#This Row],[EDAD]]-AVERAGE(I:I))/ _xlfn.STDEV.P(I:I)</f>
        <v>2.3358294442035015</v>
      </c>
      <c r="K3674" t="str">
        <f>IF(ABS(moras__2[[#This Row],[Z-Score de edad]])&gt;1.96, "Atípico","Normal")</f>
        <v>Atípico</v>
      </c>
      <c r="L3674">
        <f>(moras__2[[#This Row],[SALARIO]]-AVERAGE(C:C)) / _xlfn.STDEV.P(C:C)</f>
        <v>-3.3740997488918636E-2</v>
      </c>
      <c r="M3674" t="str">
        <f>IF(ABS(moras__2[[#This Row],[Z-Score de salario]])&gt;1.96, "Atípico", "Normal")</f>
        <v>Normal</v>
      </c>
      <c r="N3674" s="5">
        <f t="shared" si="171"/>
        <v>630173</v>
      </c>
      <c r="O3674" s="5">
        <f t="shared" si="172"/>
        <v>75</v>
      </c>
      <c r="P3674" s="5" t="str">
        <f t="shared" si="173"/>
        <v>PENSIONADOS EN SU PROPIO SISTEMA</v>
      </c>
      <c r="Q3674" s="5" t="e">
        <f ca="1">IF($H3674="SI", $O3674, _xludf.NA())</f>
        <v>#NAME?</v>
      </c>
      <c r="R3674" s="5">
        <f>IF($H3674="NO",$O3674, _xludf.NA())</f>
        <v>75</v>
      </c>
      <c r="S3674" s="5" t="e">
        <f ca="1">IF($H3674="SI",$N3674, _xludf.NA())</f>
        <v>#NAME?</v>
      </c>
      <c r="T3674" s="5">
        <f>IF($H3674="NO",$N3674, _xludf.NA())</f>
        <v>630173</v>
      </c>
    </row>
    <row r="3675" spans="1:20" x14ac:dyDescent="0.3">
      <c r="A3675">
        <v>3674</v>
      </c>
      <c r="B3675" t="s">
        <v>15</v>
      </c>
      <c r="C3675">
        <v>1041733</v>
      </c>
      <c r="D3675" t="s">
        <v>10</v>
      </c>
      <c r="E3675" t="s">
        <v>11</v>
      </c>
      <c r="F3675" t="s">
        <v>12</v>
      </c>
      <c r="G3675" t="s">
        <v>13</v>
      </c>
      <c r="H3675" t="s">
        <v>12</v>
      </c>
      <c r="I3675">
        <v>37</v>
      </c>
      <c r="J3675">
        <f>(moras__2[[#This Row],[EDAD]]-AVERAGE(I:I))/ _xlfn.STDEV.P(I:I)</f>
        <v>-0.34630148627334789</v>
      </c>
      <c r="K3675" t="str">
        <f>IF(ABS(moras__2[[#This Row],[Z-Score de edad]])&gt;1.96, "Atípico","Normal")</f>
        <v>Normal</v>
      </c>
      <c r="L3675">
        <f>(moras__2[[#This Row],[SALARIO]]-AVERAGE(C:C)) / _xlfn.STDEV.P(C:C)</f>
        <v>0.47378053102788775</v>
      </c>
      <c r="M3675" t="str">
        <f>IF(ABS(moras__2[[#This Row],[Z-Score de salario]])&gt;1.96, "Atípico", "Normal")</f>
        <v>Normal</v>
      </c>
      <c r="N3675" s="5">
        <f t="shared" si="171"/>
        <v>1041733</v>
      </c>
      <c r="O3675" s="5">
        <f t="shared" si="172"/>
        <v>37</v>
      </c>
      <c r="P3675" s="5" t="str">
        <f t="shared" si="173"/>
        <v>ASALARIADO</v>
      </c>
      <c r="Q3675" s="5">
        <f>IF($H3675="SI", $O3675, _xludf.NA())</f>
        <v>37</v>
      </c>
      <c r="R3675" s="5" t="e">
        <f ca="1">IF($H3675="NO",$O3675, _xludf.NA())</f>
        <v>#NAME?</v>
      </c>
      <c r="S3675" s="5">
        <f>IF($H3675="SI",$N3675, _xludf.NA())</f>
        <v>1041733</v>
      </c>
      <c r="T3675" s="5" t="e">
        <f ca="1">IF($H3675="NO",$N3675, _xludf.NA())</f>
        <v>#NAME?</v>
      </c>
    </row>
    <row r="3676" spans="1:20" x14ac:dyDescent="0.3">
      <c r="A3676">
        <v>3675</v>
      </c>
      <c r="B3676" t="s">
        <v>15</v>
      </c>
      <c r="C3676">
        <v>440000</v>
      </c>
      <c r="D3676" t="s">
        <v>10</v>
      </c>
      <c r="E3676" t="s">
        <v>16</v>
      </c>
      <c r="F3676" t="s">
        <v>12</v>
      </c>
      <c r="G3676" t="s">
        <v>13</v>
      </c>
      <c r="H3676" t="s">
        <v>13</v>
      </c>
      <c r="I3676">
        <v>32</v>
      </c>
      <c r="J3676">
        <f>(moras__2[[#This Row],[EDAD]]-AVERAGE(I:I))/ _xlfn.STDEV.P(I:I)</f>
        <v>-0.69921345080977548</v>
      </c>
      <c r="K3676" t="str">
        <f>IF(ABS(moras__2[[#This Row],[Z-Score de edad]])&gt;1.96, "Atípico","Normal")</f>
        <v>Normal</v>
      </c>
      <c r="L3676">
        <f>(moras__2[[#This Row],[SALARIO]]-AVERAGE(C:C)) / _xlfn.STDEV.P(C:C)</f>
        <v>-0.26825575024095144</v>
      </c>
      <c r="M3676" t="str">
        <f>IF(ABS(moras__2[[#This Row],[Z-Score de salario]])&gt;1.96, "Atípico", "Normal")</f>
        <v>Normal</v>
      </c>
      <c r="N3676" s="5">
        <f t="shared" si="171"/>
        <v>440000</v>
      </c>
      <c r="O3676" s="5">
        <f t="shared" si="172"/>
        <v>32</v>
      </c>
      <c r="P3676" s="5" t="str">
        <f t="shared" si="173"/>
        <v>ASALARIADO</v>
      </c>
      <c r="Q3676" s="5" t="e">
        <f ca="1">IF($H3676="SI", $O3676, _xludf.NA())</f>
        <v>#NAME?</v>
      </c>
      <c r="R3676" s="5">
        <f>IF($H3676="NO",$O3676, _xludf.NA())</f>
        <v>32</v>
      </c>
      <c r="S3676" s="5" t="e">
        <f ca="1">IF($H3676="SI",$N3676, _xludf.NA())</f>
        <v>#NAME?</v>
      </c>
      <c r="T3676" s="5">
        <f>IF($H3676="NO",$N3676, _xludf.NA())</f>
        <v>440000</v>
      </c>
    </row>
    <row r="3677" spans="1:20" x14ac:dyDescent="0.3">
      <c r="A3677">
        <v>3676</v>
      </c>
      <c r="B3677" t="s">
        <v>9</v>
      </c>
      <c r="C3677">
        <v>278030</v>
      </c>
      <c r="D3677" t="s">
        <v>17</v>
      </c>
      <c r="E3677" t="s">
        <v>16</v>
      </c>
      <c r="F3677" t="s">
        <v>12</v>
      </c>
      <c r="G3677" t="s">
        <v>13</v>
      </c>
      <c r="H3677" t="s">
        <v>13</v>
      </c>
      <c r="I3677">
        <v>26</v>
      </c>
      <c r="J3677">
        <f>(moras__2[[#This Row],[EDAD]]-AVERAGE(I:I))/ _xlfn.STDEV.P(I:I)</f>
        <v>-1.1227078082534885</v>
      </c>
      <c r="K3677" t="str">
        <f>IF(ABS(moras__2[[#This Row],[Z-Score de edad]])&gt;1.96, "Atípico","Normal")</f>
        <v>Normal</v>
      </c>
      <c r="L3677">
        <f>(moras__2[[#This Row],[SALARIO]]-AVERAGE(C:C)) / _xlfn.STDEV.P(C:C)</f>
        <v>-0.46799154082766331</v>
      </c>
      <c r="M3677" t="str">
        <f>IF(ABS(moras__2[[#This Row],[Z-Score de salario]])&gt;1.96, "Atípico", "Normal")</f>
        <v>Normal</v>
      </c>
      <c r="N3677" s="5">
        <f t="shared" si="171"/>
        <v>278030</v>
      </c>
      <c r="O3677" s="5">
        <f t="shared" si="172"/>
        <v>26</v>
      </c>
      <c r="P3677" s="5" t="str">
        <f t="shared" si="173"/>
        <v>ASEGURADO VOLUNTARIO</v>
      </c>
      <c r="Q3677" s="5" t="e">
        <f ca="1">IF($H3677="SI", $O3677, _xludf.NA())</f>
        <v>#NAME?</v>
      </c>
      <c r="R3677" s="5">
        <f>IF($H3677="NO",$O3677, _xludf.NA())</f>
        <v>26</v>
      </c>
      <c r="S3677" s="5" t="e">
        <f ca="1">IF($H3677="SI",$N3677, _xludf.NA())</f>
        <v>#NAME?</v>
      </c>
      <c r="T3677" s="5">
        <f>IF($H3677="NO",$N3677, _xludf.NA())</f>
        <v>278030</v>
      </c>
    </row>
    <row r="3678" spans="1:20" x14ac:dyDescent="0.3">
      <c r="A3678">
        <v>3677</v>
      </c>
      <c r="B3678" t="s">
        <v>9</v>
      </c>
      <c r="C3678">
        <v>450886</v>
      </c>
      <c r="D3678" t="s">
        <v>18</v>
      </c>
      <c r="E3678" t="s">
        <v>16</v>
      </c>
      <c r="F3678" t="s">
        <v>12</v>
      </c>
      <c r="G3678" t="s">
        <v>13</v>
      </c>
      <c r="H3678" t="s">
        <v>12</v>
      </c>
      <c r="I3678">
        <v>53</v>
      </c>
      <c r="J3678">
        <f>(moras__2[[#This Row],[EDAD]]-AVERAGE(I:I))/ _xlfn.STDEV.P(I:I)</f>
        <v>0.78301680024322029</v>
      </c>
      <c r="K3678" t="str">
        <f>IF(ABS(moras__2[[#This Row],[Z-Score de edad]])&gt;1.96, "Atípico","Normal")</f>
        <v>Normal</v>
      </c>
      <c r="L3678">
        <f>(moras__2[[#This Row],[SALARIO]]-AVERAGE(C:C)) / _xlfn.STDEV.P(C:C)</f>
        <v>-0.25483151231833029</v>
      </c>
      <c r="M3678" t="str">
        <f>IF(ABS(moras__2[[#This Row],[Z-Score de salario]])&gt;1.96, "Atípico", "Normal")</f>
        <v>Normal</v>
      </c>
      <c r="N3678" s="5">
        <f t="shared" si="171"/>
        <v>450886</v>
      </c>
      <c r="O3678" s="5">
        <f t="shared" si="172"/>
        <v>53</v>
      </c>
      <c r="P3678" s="5" t="str">
        <f t="shared" si="173"/>
        <v>TRABAJADOR INDEPENDIENTE</v>
      </c>
      <c r="Q3678" s="5">
        <f>IF($H3678="SI", $O3678, _xludf.NA())</f>
        <v>53</v>
      </c>
      <c r="R3678" s="5" t="e">
        <f ca="1">IF($H3678="NO",$O3678, _xludf.NA())</f>
        <v>#NAME?</v>
      </c>
      <c r="S3678" s="5">
        <f>IF($H3678="SI",$N3678, _xludf.NA())</f>
        <v>450886</v>
      </c>
      <c r="T3678" s="5" t="e">
        <f ca="1">IF($H3678="NO",$N3678, _xludf.NA())</f>
        <v>#NAME?</v>
      </c>
    </row>
    <row r="3679" spans="1:20" x14ac:dyDescent="0.3">
      <c r="A3679">
        <v>3678</v>
      </c>
      <c r="B3679" t="s">
        <v>15</v>
      </c>
      <c r="C3679">
        <v>552751.04</v>
      </c>
      <c r="D3679" t="s">
        <v>10</v>
      </c>
      <c r="E3679" t="s">
        <v>16</v>
      </c>
      <c r="F3679" t="s">
        <v>12</v>
      </c>
      <c r="G3679" t="s">
        <v>13</v>
      </c>
      <c r="H3679" t="s">
        <v>13</v>
      </c>
      <c r="I3679">
        <v>27</v>
      </c>
      <c r="J3679">
        <f>(moras__2[[#This Row],[EDAD]]-AVERAGE(I:I))/ _xlfn.STDEV.P(I:I)</f>
        <v>-1.052125415346203</v>
      </c>
      <c r="K3679" t="str">
        <f>IF(ABS(moras__2[[#This Row],[Z-Score de edad]])&gt;1.96, "Atípico","Normal")</f>
        <v>Normal</v>
      </c>
      <c r="L3679">
        <f>(moras__2[[#This Row],[SALARIO]]-AVERAGE(C:C)) / _xlfn.STDEV.P(C:C)</f>
        <v>-0.12921507533896973</v>
      </c>
      <c r="M3679" t="str">
        <f>IF(ABS(moras__2[[#This Row],[Z-Score de salario]])&gt;1.96, "Atípico", "Normal")</f>
        <v>Normal</v>
      </c>
      <c r="N3679" s="5">
        <f t="shared" si="171"/>
        <v>552751.04</v>
      </c>
      <c r="O3679" s="5">
        <f t="shared" si="172"/>
        <v>27</v>
      </c>
      <c r="P3679" s="5" t="str">
        <f t="shared" si="173"/>
        <v>ASALARIADO</v>
      </c>
      <c r="Q3679" s="5" t="e">
        <f ca="1">IF($H3679="SI", $O3679, _xludf.NA())</f>
        <v>#NAME?</v>
      </c>
      <c r="R3679" s="5">
        <f>IF($H3679="NO",$O3679, _xludf.NA())</f>
        <v>27</v>
      </c>
      <c r="S3679" s="5" t="e">
        <f ca="1">IF($H3679="SI",$N3679, _xludf.NA())</f>
        <v>#NAME?</v>
      </c>
      <c r="T3679" s="5">
        <f>IF($H3679="NO",$N3679, _xludf.NA())</f>
        <v>552751.04</v>
      </c>
    </row>
    <row r="3680" spans="1:20" x14ac:dyDescent="0.3">
      <c r="A3680">
        <v>3679</v>
      </c>
      <c r="B3680" t="s">
        <v>9</v>
      </c>
      <c r="C3680">
        <v>346647.79</v>
      </c>
      <c r="D3680" t="s">
        <v>10</v>
      </c>
      <c r="E3680" t="s">
        <v>16</v>
      </c>
      <c r="F3680" t="s">
        <v>12</v>
      </c>
      <c r="G3680" t="s">
        <v>13</v>
      </c>
      <c r="H3680" t="s">
        <v>13</v>
      </c>
      <c r="I3680">
        <v>20</v>
      </c>
      <c r="J3680">
        <f>(moras__2[[#This Row],[EDAD]]-AVERAGE(I:I))/ _xlfn.STDEV.P(I:I)</f>
        <v>-1.5462021656972016</v>
      </c>
      <c r="K3680" t="str">
        <f>IF(ABS(moras__2[[#This Row],[Z-Score de edad]])&gt;1.96, "Atípico","Normal")</f>
        <v>Normal</v>
      </c>
      <c r="L3680">
        <f>(moras__2[[#This Row],[SALARIO]]-AVERAGE(C:C)) / _xlfn.STDEV.P(C:C)</f>
        <v>-0.38337446029445982</v>
      </c>
      <c r="M3680" t="str">
        <f>IF(ABS(moras__2[[#This Row],[Z-Score de salario]])&gt;1.96, "Atípico", "Normal")</f>
        <v>Normal</v>
      </c>
      <c r="N3680" s="5">
        <f t="shared" si="171"/>
        <v>346647.79</v>
      </c>
      <c r="O3680" s="5">
        <f t="shared" si="172"/>
        <v>20</v>
      </c>
      <c r="P3680" s="5" t="str">
        <f t="shared" si="173"/>
        <v>ASALARIADO</v>
      </c>
      <c r="Q3680" s="5" t="e">
        <f ca="1">IF($H3680="SI", $O3680, _xludf.NA())</f>
        <v>#NAME?</v>
      </c>
      <c r="R3680" s="5">
        <f>IF($H3680="NO",$O3680, _xludf.NA())</f>
        <v>20</v>
      </c>
      <c r="S3680" s="5" t="e">
        <f ca="1">IF($H3680="SI",$N3680, _xludf.NA())</f>
        <v>#NAME?</v>
      </c>
      <c r="T3680" s="5">
        <f>IF($H3680="NO",$N3680, _xludf.NA())</f>
        <v>346647.79</v>
      </c>
    </row>
    <row r="3681" spans="1:20" x14ac:dyDescent="0.3">
      <c r="A3681">
        <v>3680</v>
      </c>
      <c r="B3681" t="s">
        <v>9</v>
      </c>
      <c r="C3681">
        <v>278030</v>
      </c>
      <c r="D3681" t="s">
        <v>19</v>
      </c>
      <c r="E3681" t="s">
        <v>16</v>
      </c>
      <c r="F3681" t="s">
        <v>12</v>
      </c>
      <c r="G3681" t="s">
        <v>13</v>
      </c>
      <c r="H3681" t="s">
        <v>13</v>
      </c>
      <c r="I3681">
        <v>53</v>
      </c>
      <c r="J3681">
        <f>(moras__2[[#This Row],[EDAD]]-AVERAGE(I:I))/ _xlfn.STDEV.P(I:I)</f>
        <v>0.78301680024322029</v>
      </c>
      <c r="K3681" t="str">
        <f>IF(ABS(moras__2[[#This Row],[Z-Score de edad]])&gt;1.96, "Atípico","Normal")</f>
        <v>Normal</v>
      </c>
      <c r="L3681">
        <f>(moras__2[[#This Row],[SALARIO]]-AVERAGE(C:C)) / _xlfn.STDEV.P(C:C)</f>
        <v>-0.46799154082766331</v>
      </c>
      <c r="M3681" t="str">
        <f>IF(ABS(moras__2[[#This Row],[Z-Score de salario]])&gt;1.96, "Atípico", "Normal")</f>
        <v>Normal</v>
      </c>
      <c r="N3681" s="5">
        <f t="shared" si="171"/>
        <v>278030</v>
      </c>
      <c r="O3681" s="5">
        <f t="shared" si="172"/>
        <v>53</v>
      </c>
      <c r="P3681" s="5" t="str">
        <f t="shared" si="173"/>
        <v>CONVENIOS ESPECIALES DE TRABAJADORES INDEPENDIENTES</v>
      </c>
      <c r="Q3681" s="5" t="e">
        <f ca="1">IF($H3681="SI", $O3681, _xludf.NA())</f>
        <v>#NAME?</v>
      </c>
      <c r="R3681" s="5">
        <f>IF($H3681="NO",$O3681, _xludf.NA())</f>
        <v>53</v>
      </c>
      <c r="S3681" s="5" t="e">
        <f ca="1">IF($H3681="SI",$N3681, _xludf.NA())</f>
        <v>#NAME?</v>
      </c>
      <c r="T3681" s="5">
        <f>IF($H3681="NO",$N3681, _xludf.NA())</f>
        <v>278030</v>
      </c>
    </row>
    <row r="3682" spans="1:20" x14ac:dyDescent="0.3">
      <c r="A3682">
        <v>3681</v>
      </c>
      <c r="B3682" t="s">
        <v>9</v>
      </c>
      <c r="C3682">
        <v>342027</v>
      </c>
      <c r="D3682" t="s">
        <v>10</v>
      </c>
      <c r="E3682" t="s">
        <v>16</v>
      </c>
      <c r="F3682" t="s">
        <v>12</v>
      </c>
      <c r="G3682" t="s">
        <v>13</v>
      </c>
      <c r="H3682" t="s">
        <v>13</v>
      </c>
      <c r="I3682">
        <v>24</v>
      </c>
      <c r="J3682">
        <f>(moras__2[[#This Row],[EDAD]]-AVERAGE(I:I))/ _xlfn.STDEV.P(I:I)</f>
        <v>-1.2638725940680595</v>
      </c>
      <c r="K3682" t="str">
        <f>IF(ABS(moras__2[[#This Row],[Z-Score de edad]])&gt;1.96, "Atípico","Normal")</f>
        <v>Normal</v>
      </c>
      <c r="L3682">
        <f>(moras__2[[#This Row],[SALARIO]]-AVERAGE(C:C)) / _xlfn.STDEV.P(C:C)</f>
        <v>-0.3890726583791988</v>
      </c>
      <c r="M3682" t="str">
        <f>IF(ABS(moras__2[[#This Row],[Z-Score de salario]])&gt;1.96, "Atípico", "Normal")</f>
        <v>Normal</v>
      </c>
      <c r="N3682" s="5">
        <f t="shared" si="171"/>
        <v>342027</v>
      </c>
      <c r="O3682" s="5">
        <f t="shared" si="172"/>
        <v>24</v>
      </c>
      <c r="P3682" s="5" t="str">
        <f t="shared" si="173"/>
        <v>ASALARIADO</v>
      </c>
      <c r="Q3682" s="5" t="e">
        <f ca="1">IF($H3682="SI", $O3682, _xludf.NA())</f>
        <v>#NAME?</v>
      </c>
      <c r="R3682" s="5">
        <f>IF($H3682="NO",$O3682, _xludf.NA())</f>
        <v>24</v>
      </c>
      <c r="S3682" s="5" t="e">
        <f ca="1">IF($H3682="SI",$N3682, _xludf.NA())</f>
        <v>#NAME?</v>
      </c>
      <c r="T3682" s="5">
        <f>IF($H3682="NO",$N3682, _xludf.NA())</f>
        <v>342027</v>
      </c>
    </row>
    <row r="3683" spans="1:20" x14ac:dyDescent="0.3">
      <c r="A3683">
        <v>3682</v>
      </c>
      <c r="B3683" t="s">
        <v>9</v>
      </c>
      <c r="C3683">
        <v>405586.5</v>
      </c>
      <c r="D3683" t="s">
        <v>10</v>
      </c>
      <c r="E3683" t="s">
        <v>16</v>
      </c>
      <c r="F3683" t="s">
        <v>12</v>
      </c>
      <c r="G3683" t="s">
        <v>13</v>
      </c>
      <c r="H3683" t="s">
        <v>13</v>
      </c>
      <c r="I3683">
        <v>48</v>
      </c>
      <c r="J3683">
        <f>(moras__2[[#This Row],[EDAD]]-AVERAGE(I:I))/ _xlfn.STDEV.P(I:I)</f>
        <v>0.43010483570679275</v>
      </c>
      <c r="K3683" t="str">
        <f>IF(ABS(moras__2[[#This Row],[Z-Score de edad]])&gt;1.96, "Atípico","Normal")</f>
        <v>Normal</v>
      </c>
      <c r="L3683">
        <f>(moras__2[[#This Row],[SALARIO]]-AVERAGE(C:C)) / _xlfn.STDEV.P(C:C)</f>
        <v>-0.31069328576824545</v>
      </c>
      <c r="M3683" t="str">
        <f>IF(ABS(moras__2[[#This Row],[Z-Score de salario]])&gt;1.96, "Atípico", "Normal")</f>
        <v>Normal</v>
      </c>
      <c r="N3683" s="5">
        <f t="shared" si="171"/>
        <v>405586.5</v>
      </c>
      <c r="O3683" s="5">
        <f t="shared" si="172"/>
        <v>48</v>
      </c>
      <c r="P3683" s="5" t="str">
        <f t="shared" si="173"/>
        <v>ASALARIADO</v>
      </c>
      <c r="Q3683" s="5" t="e">
        <f ca="1">IF($H3683="SI", $O3683, _xludf.NA())</f>
        <v>#NAME?</v>
      </c>
      <c r="R3683" s="5">
        <f>IF($H3683="NO",$O3683, _xludf.NA())</f>
        <v>48</v>
      </c>
      <c r="S3683" s="5" t="e">
        <f ca="1">IF($H3683="SI",$N3683, _xludf.NA())</f>
        <v>#NAME?</v>
      </c>
      <c r="T3683" s="5">
        <f>IF($H3683="NO",$N3683, _xludf.NA())</f>
        <v>405586.5</v>
      </c>
    </row>
    <row r="3684" spans="1:20" x14ac:dyDescent="0.3">
      <c r="A3684">
        <v>3683</v>
      </c>
      <c r="B3684" t="s">
        <v>9</v>
      </c>
      <c r="C3684">
        <v>299647</v>
      </c>
      <c r="D3684" t="s">
        <v>17</v>
      </c>
      <c r="E3684" t="s">
        <v>16</v>
      </c>
      <c r="F3684" t="s">
        <v>12</v>
      </c>
      <c r="G3684" t="s">
        <v>13</v>
      </c>
      <c r="H3684" t="s">
        <v>13</v>
      </c>
      <c r="I3684">
        <v>68</v>
      </c>
      <c r="J3684">
        <f>(moras__2[[#This Row],[EDAD]]-AVERAGE(I:I))/ _xlfn.STDEV.P(I:I)</f>
        <v>1.8417526938525031</v>
      </c>
      <c r="K3684" t="str">
        <f>IF(ABS(moras__2[[#This Row],[Z-Score de edad]])&gt;1.96, "Atípico","Normal")</f>
        <v>Normal</v>
      </c>
      <c r="L3684">
        <f>(moras__2[[#This Row],[SALARIO]]-AVERAGE(C:C)) / _xlfn.STDEV.P(C:C)</f>
        <v>-0.44133420561056785</v>
      </c>
      <c r="M3684" t="str">
        <f>IF(ABS(moras__2[[#This Row],[Z-Score de salario]])&gt;1.96, "Atípico", "Normal")</f>
        <v>Normal</v>
      </c>
      <c r="N3684" s="5">
        <f t="shared" si="171"/>
        <v>299647</v>
      </c>
      <c r="O3684" s="5">
        <f t="shared" si="172"/>
        <v>68</v>
      </c>
      <c r="P3684" s="5" t="str">
        <f t="shared" si="173"/>
        <v>ASEGURADO VOLUNTARIO</v>
      </c>
      <c r="Q3684" s="5" t="e">
        <f ca="1">IF($H3684="SI", $O3684, _xludf.NA())</f>
        <v>#NAME?</v>
      </c>
      <c r="R3684" s="5">
        <f>IF($H3684="NO",$O3684, _xludf.NA())</f>
        <v>68</v>
      </c>
      <c r="S3684" s="5" t="e">
        <f ca="1">IF($H3684="SI",$N3684, _xludf.NA())</f>
        <v>#NAME?</v>
      </c>
      <c r="T3684" s="5">
        <f>IF($H3684="NO",$N3684, _xludf.NA())</f>
        <v>299647</v>
      </c>
    </row>
    <row r="3685" spans="1:20" x14ac:dyDescent="0.3">
      <c r="A3685">
        <v>3684</v>
      </c>
      <c r="B3685" t="s">
        <v>9</v>
      </c>
      <c r="C3685">
        <v>244574.2</v>
      </c>
      <c r="D3685" t="s">
        <v>10</v>
      </c>
      <c r="E3685" t="s">
        <v>16</v>
      </c>
      <c r="F3685" t="s">
        <v>12</v>
      </c>
      <c r="G3685" t="s">
        <v>13</v>
      </c>
      <c r="H3685" t="s">
        <v>13</v>
      </c>
      <c r="I3685">
        <v>42</v>
      </c>
      <c r="J3685">
        <f>(moras__2[[#This Row],[EDAD]]-AVERAGE(I:I))/ _xlfn.STDEV.P(I:I)</f>
        <v>6.6104782630796582E-3</v>
      </c>
      <c r="K3685" t="str">
        <f>IF(ABS(moras__2[[#This Row],[Z-Score de edad]])&gt;1.96, "Atípico","Normal")</f>
        <v>Normal</v>
      </c>
      <c r="L3685">
        <f>(moras__2[[#This Row],[SALARIO]]-AVERAGE(C:C)) / _xlfn.STDEV.P(C:C)</f>
        <v>-0.50924807390607851</v>
      </c>
      <c r="M3685" t="str">
        <f>IF(ABS(moras__2[[#This Row],[Z-Score de salario]])&gt;1.96, "Atípico", "Normal")</f>
        <v>Normal</v>
      </c>
      <c r="N3685" s="5">
        <f t="shared" si="171"/>
        <v>244574.2</v>
      </c>
      <c r="O3685" s="5">
        <f t="shared" si="172"/>
        <v>42</v>
      </c>
      <c r="P3685" s="5" t="str">
        <f t="shared" si="173"/>
        <v>ASALARIADO</v>
      </c>
      <c r="Q3685" s="5" t="e">
        <f ca="1">IF($H3685="SI", $O3685, _xludf.NA())</f>
        <v>#NAME?</v>
      </c>
      <c r="R3685" s="5">
        <f>IF($H3685="NO",$O3685, _xludf.NA())</f>
        <v>42</v>
      </c>
      <c r="S3685" s="5" t="e">
        <f ca="1">IF($H3685="SI",$N3685, _xludf.NA())</f>
        <v>#NAME?</v>
      </c>
      <c r="T3685" s="5">
        <f>IF($H3685="NO",$N3685, _xludf.NA())</f>
        <v>244574.2</v>
      </c>
    </row>
    <row r="3686" spans="1:20" x14ac:dyDescent="0.3">
      <c r="A3686">
        <v>3685</v>
      </c>
      <c r="B3686" t="s">
        <v>15</v>
      </c>
      <c r="C3686">
        <v>297050</v>
      </c>
      <c r="D3686" t="s">
        <v>17</v>
      </c>
      <c r="E3686" t="s">
        <v>16</v>
      </c>
      <c r="F3686" t="s">
        <v>12</v>
      </c>
      <c r="G3686" t="s">
        <v>13</v>
      </c>
      <c r="H3686" t="s">
        <v>13</v>
      </c>
      <c r="I3686">
        <v>56</v>
      </c>
      <c r="J3686">
        <f>(moras__2[[#This Row],[EDAD]]-AVERAGE(I:I))/ _xlfn.STDEV.P(I:I)</f>
        <v>0.99476397896507684</v>
      </c>
      <c r="K3686" t="str">
        <f>IF(ABS(moras__2[[#This Row],[Z-Score de edad]])&gt;1.96, "Atípico","Normal")</f>
        <v>Normal</v>
      </c>
      <c r="L3686">
        <f>(moras__2[[#This Row],[SALARIO]]-AVERAGE(C:C)) / _xlfn.STDEV.P(C:C)</f>
        <v>-0.44453673600603422</v>
      </c>
      <c r="M3686" t="str">
        <f>IF(ABS(moras__2[[#This Row],[Z-Score de salario]])&gt;1.96, "Atípico", "Normal")</f>
        <v>Normal</v>
      </c>
      <c r="N3686" s="5">
        <f t="shared" si="171"/>
        <v>297050</v>
      </c>
      <c r="O3686" s="5">
        <f t="shared" si="172"/>
        <v>56</v>
      </c>
      <c r="P3686" s="5" t="str">
        <f t="shared" si="173"/>
        <v>ASEGURADO VOLUNTARIO</v>
      </c>
      <c r="Q3686" s="5" t="e">
        <f ca="1">IF($H3686="SI", $O3686, _xludf.NA())</f>
        <v>#NAME?</v>
      </c>
      <c r="R3686" s="5">
        <f>IF($H3686="NO",$O3686, _xludf.NA())</f>
        <v>56</v>
      </c>
      <c r="S3686" s="5" t="e">
        <f ca="1">IF($H3686="SI",$N3686, _xludf.NA())</f>
        <v>#NAME?</v>
      </c>
      <c r="T3686" s="5">
        <f>IF($H3686="NO",$N3686, _xludf.NA())</f>
        <v>297050</v>
      </c>
    </row>
    <row r="3687" spans="1:20" x14ac:dyDescent="0.3">
      <c r="A3687">
        <v>3686</v>
      </c>
      <c r="B3687" t="s">
        <v>9</v>
      </c>
      <c r="C3687">
        <v>1529247</v>
      </c>
      <c r="D3687" t="s">
        <v>10</v>
      </c>
      <c r="E3687" t="s">
        <v>16</v>
      </c>
      <c r="F3687" t="s">
        <v>12</v>
      </c>
      <c r="G3687" t="s">
        <v>13</v>
      </c>
      <c r="H3687" t="s">
        <v>13</v>
      </c>
      <c r="I3687">
        <v>28</v>
      </c>
      <c r="J3687">
        <f>(moras__2[[#This Row],[EDAD]]-AVERAGE(I:I))/ _xlfn.STDEV.P(I:I)</f>
        <v>-0.98154302243891756</v>
      </c>
      <c r="K3687" t="str">
        <f>IF(ABS(moras__2[[#This Row],[Z-Score de edad]])&gt;1.96, "Atípico","Normal")</f>
        <v>Normal</v>
      </c>
      <c r="L3687">
        <f>(moras__2[[#This Row],[SALARIO]]-AVERAGE(C:C)) / _xlfn.STDEV.P(C:C)</f>
        <v>1.0749658999980072</v>
      </c>
      <c r="M3687" t="str">
        <f>IF(ABS(moras__2[[#This Row],[Z-Score de salario]])&gt;1.96, "Atípico", "Normal")</f>
        <v>Normal</v>
      </c>
      <c r="N3687" s="5">
        <f t="shared" si="171"/>
        <v>1529247</v>
      </c>
      <c r="O3687" s="5">
        <f t="shared" si="172"/>
        <v>28</v>
      </c>
      <c r="P3687" s="5" t="str">
        <f t="shared" si="173"/>
        <v>ASALARIADO</v>
      </c>
      <c r="Q3687" s="5" t="e">
        <f ca="1">IF($H3687="SI", $O3687, _xludf.NA())</f>
        <v>#NAME?</v>
      </c>
      <c r="R3687" s="5">
        <f>IF($H3687="NO",$O3687, _xludf.NA())</f>
        <v>28</v>
      </c>
      <c r="S3687" s="5" t="e">
        <f ca="1">IF($H3687="SI",$N3687, _xludf.NA())</f>
        <v>#NAME?</v>
      </c>
      <c r="T3687" s="5">
        <f>IF($H3687="NO",$N3687, _xludf.NA())</f>
        <v>1529247</v>
      </c>
    </row>
    <row r="3688" spans="1:20" x14ac:dyDescent="0.3">
      <c r="A3688">
        <v>3687</v>
      </c>
      <c r="B3688" t="s">
        <v>9</v>
      </c>
      <c r="C3688">
        <v>200000</v>
      </c>
      <c r="D3688" t="s">
        <v>10</v>
      </c>
      <c r="E3688" t="s">
        <v>16</v>
      </c>
      <c r="F3688" t="s">
        <v>12</v>
      </c>
      <c r="G3688" t="s">
        <v>13</v>
      </c>
      <c r="H3688" t="s">
        <v>12</v>
      </c>
      <c r="I3688">
        <v>34</v>
      </c>
      <c r="J3688">
        <f>(moras__2[[#This Row],[EDAD]]-AVERAGE(I:I))/ _xlfn.STDEV.P(I:I)</f>
        <v>-0.55804866499520445</v>
      </c>
      <c r="K3688" t="str">
        <f>IF(ABS(moras__2[[#This Row],[Z-Score de edad]])&gt;1.96, "Atípico","Normal")</f>
        <v>Normal</v>
      </c>
      <c r="L3688">
        <f>(moras__2[[#This Row],[SALARIO]]-AVERAGE(C:C)) / _xlfn.STDEV.P(C:C)</f>
        <v>-0.56421543253280082</v>
      </c>
      <c r="M3688" t="str">
        <f>IF(ABS(moras__2[[#This Row],[Z-Score de salario]])&gt;1.96, "Atípico", "Normal")</f>
        <v>Normal</v>
      </c>
      <c r="N3688" s="5">
        <f t="shared" si="171"/>
        <v>200000</v>
      </c>
      <c r="O3688" s="5">
        <f t="shared" si="172"/>
        <v>34</v>
      </c>
      <c r="P3688" s="5" t="str">
        <f t="shared" si="173"/>
        <v>ASALARIADO</v>
      </c>
      <c r="Q3688" s="5">
        <f>IF($H3688="SI", $O3688, _xludf.NA())</f>
        <v>34</v>
      </c>
      <c r="R3688" s="5" t="e">
        <f ca="1">IF($H3688="NO",$O3688, _xludf.NA())</f>
        <v>#NAME?</v>
      </c>
      <c r="S3688" s="5">
        <f>IF($H3688="SI",$N3688, _xludf.NA())</f>
        <v>200000</v>
      </c>
      <c r="T3688" s="5" t="e">
        <f ca="1">IF($H3688="NO",$N3688, _xludf.NA())</f>
        <v>#NAME?</v>
      </c>
    </row>
    <row r="3689" spans="1:20" x14ac:dyDescent="0.3">
      <c r="A3689">
        <v>3688</v>
      </c>
      <c r="B3689" t="s">
        <v>15</v>
      </c>
      <c r="C3689">
        <v>1203138</v>
      </c>
      <c r="D3689" t="s">
        <v>10</v>
      </c>
      <c r="E3689" t="s">
        <v>11</v>
      </c>
      <c r="F3689" t="s">
        <v>12</v>
      </c>
      <c r="G3689" t="s">
        <v>13</v>
      </c>
      <c r="H3689" t="s">
        <v>12</v>
      </c>
      <c r="I3689">
        <v>37</v>
      </c>
      <c r="J3689">
        <f>(moras__2[[#This Row],[EDAD]]-AVERAGE(I:I))/ _xlfn.STDEV.P(I:I)</f>
        <v>-0.34630148627334789</v>
      </c>
      <c r="K3689" t="str">
        <f>IF(ABS(moras__2[[#This Row],[Z-Score de edad]])&gt;1.96, "Atípico","Normal")</f>
        <v>Normal</v>
      </c>
      <c r="L3689">
        <f>(moras__2[[#This Row],[SALARIO]]-AVERAGE(C:C)) / _xlfn.STDEV.P(C:C)</f>
        <v>0.67281958319587087</v>
      </c>
      <c r="M3689" t="str">
        <f>IF(ABS(moras__2[[#This Row],[Z-Score de salario]])&gt;1.96, "Atípico", "Normal")</f>
        <v>Normal</v>
      </c>
      <c r="N3689" s="5">
        <f t="shared" si="171"/>
        <v>1203138</v>
      </c>
      <c r="O3689" s="5">
        <f t="shared" si="172"/>
        <v>37</v>
      </c>
      <c r="P3689" s="5" t="str">
        <f t="shared" si="173"/>
        <v>ASALARIADO</v>
      </c>
      <c r="Q3689" s="5">
        <f>IF($H3689="SI", $O3689, _xludf.NA())</f>
        <v>37</v>
      </c>
      <c r="R3689" s="5" t="e">
        <f ca="1">IF($H3689="NO",$O3689, _xludf.NA())</f>
        <v>#NAME?</v>
      </c>
      <c r="S3689" s="5">
        <f>IF($H3689="SI",$N3689, _xludf.NA())</f>
        <v>1203138</v>
      </c>
      <c r="T3689" s="5" t="e">
        <f ca="1">IF($H3689="NO",$N3689, _xludf.NA())</f>
        <v>#NAME?</v>
      </c>
    </row>
    <row r="3690" spans="1:20" x14ac:dyDescent="0.3">
      <c r="A3690">
        <v>3689</v>
      </c>
      <c r="B3690" t="s">
        <v>15</v>
      </c>
      <c r="C3690">
        <v>179772</v>
      </c>
      <c r="D3690" t="s">
        <v>10</v>
      </c>
      <c r="E3690" t="s">
        <v>16</v>
      </c>
      <c r="F3690" t="s">
        <v>12</v>
      </c>
      <c r="G3690" t="s">
        <v>13</v>
      </c>
      <c r="H3690" t="s">
        <v>13</v>
      </c>
      <c r="I3690">
        <v>36</v>
      </c>
      <c r="J3690">
        <f>(moras__2[[#This Row],[EDAD]]-AVERAGE(I:I))/ _xlfn.STDEV.P(I:I)</f>
        <v>-0.41688387918063341</v>
      </c>
      <c r="K3690" t="str">
        <f>IF(ABS(moras__2[[#This Row],[Z-Score de edad]])&gt;1.96, "Atípico","Normal")</f>
        <v>Normal</v>
      </c>
      <c r="L3690">
        <f>(moras__2[[#This Row],[SALARIO]]-AVERAGE(C:C)) / _xlfn.STDEV.P(C:C)</f>
        <v>-0.58915990108863225</v>
      </c>
      <c r="M3690" t="str">
        <f>IF(ABS(moras__2[[#This Row],[Z-Score de salario]])&gt;1.96, "Atípico", "Normal")</f>
        <v>Normal</v>
      </c>
      <c r="N3690" s="5">
        <f t="shared" si="171"/>
        <v>179772</v>
      </c>
      <c r="O3690" s="5">
        <f t="shared" si="172"/>
        <v>36</v>
      </c>
      <c r="P3690" s="5" t="str">
        <f t="shared" si="173"/>
        <v>ASALARIADO</v>
      </c>
      <c r="Q3690" s="5" t="e">
        <f ca="1">IF($H3690="SI", $O3690, _xludf.NA())</f>
        <v>#NAME?</v>
      </c>
      <c r="R3690" s="5">
        <f>IF($H3690="NO",$O3690, _xludf.NA())</f>
        <v>36</v>
      </c>
      <c r="S3690" s="5" t="e">
        <f ca="1">IF($H3690="SI",$N3690, _xludf.NA())</f>
        <v>#NAME?</v>
      </c>
      <c r="T3690" s="5">
        <f>IF($H3690="NO",$N3690, _xludf.NA())</f>
        <v>179772</v>
      </c>
    </row>
    <row r="3691" spans="1:20" x14ac:dyDescent="0.3">
      <c r="A3691">
        <v>3690</v>
      </c>
      <c r="B3691" t="s">
        <v>9</v>
      </c>
      <c r="C3691">
        <v>1159222.2</v>
      </c>
      <c r="D3691" t="s">
        <v>10</v>
      </c>
      <c r="E3691" t="s">
        <v>11</v>
      </c>
      <c r="F3691" t="s">
        <v>12</v>
      </c>
      <c r="G3691" t="s">
        <v>13</v>
      </c>
      <c r="H3691" t="s">
        <v>13</v>
      </c>
      <c r="I3691">
        <v>58</v>
      </c>
      <c r="J3691">
        <f>(moras__2[[#This Row],[EDAD]]-AVERAGE(I:I))/ _xlfn.STDEV.P(I:I)</f>
        <v>1.1359287647796479</v>
      </c>
      <c r="K3691" t="str">
        <f>IF(ABS(moras__2[[#This Row],[Z-Score de edad]])&gt;1.96, "Atípico","Normal")</f>
        <v>Normal</v>
      </c>
      <c r="L3691">
        <f>(moras__2[[#This Row],[SALARIO]]-AVERAGE(C:C)) / _xlfn.STDEV.P(C:C)</f>
        <v>0.61866414063090247</v>
      </c>
      <c r="M3691" t="str">
        <f>IF(ABS(moras__2[[#This Row],[Z-Score de salario]])&gt;1.96, "Atípico", "Normal")</f>
        <v>Normal</v>
      </c>
      <c r="N3691" s="5">
        <f t="shared" si="171"/>
        <v>1159222.2</v>
      </c>
      <c r="O3691" s="5">
        <f t="shared" si="172"/>
        <v>58</v>
      </c>
      <c r="P3691" s="5" t="str">
        <f t="shared" si="173"/>
        <v>ASALARIADO</v>
      </c>
      <c r="Q3691" s="5" t="e">
        <f ca="1">IF($H3691="SI", $O3691, _xludf.NA())</f>
        <v>#NAME?</v>
      </c>
      <c r="R3691" s="5">
        <f>IF($H3691="NO",$O3691, _xludf.NA())</f>
        <v>58</v>
      </c>
      <c r="S3691" s="5" t="e">
        <f ca="1">IF($H3691="SI",$N3691, _xludf.NA())</f>
        <v>#NAME?</v>
      </c>
      <c r="T3691" s="5">
        <f>IF($H3691="NO",$N3691, _xludf.NA())</f>
        <v>1159222.2</v>
      </c>
    </row>
    <row r="3692" spans="1:20" x14ac:dyDescent="0.3">
      <c r="A3692">
        <v>3691</v>
      </c>
      <c r="B3692" t="s">
        <v>9</v>
      </c>
      <c r="C3692">
        <v>960405.5</v>
      </c>
      <c r="D3692" t="s">
        <v>10</v>
      </c>
      <c r="E3692" t="s">
        <v>16</v>
      </c>
      <c r="F3692" t="s">
        <v>12</v>
      </c>
      <c r="G3692" t="s">
        <v>13</v>
      </c>
      <c r="H3692" t="s">
        <v>13</v>
      </c>
      <c r="I3692">
        <v>50</v>
      </c>
      <c r="J3692">
        <f>(moras__2[[#This Row],[EDAD]]-AVERAGE(I:I))/ _xlfn.STDEV.P(I:I)</f>
        <v>0.57126962152136374</v>
      </c>
      <c r="K3692" t="str">
        <f>IF(ABS(moras__2[[#This Row],[Z-Score de edad]])&gt;1.96, "Atípico","Normal")</f>
        <v>Normal</v>
      </c>
      <c r="L3692">
        <f>(moras__2[[#This Row],[SALARIO]]-AVERAGE(C:C)) / _xlfn.STDEV.P(C:C)</f>
        <v>0.3734902766045945</v>
      </c>
      <c r="M3692" t="str">
        <f>IF(ABS(moras__2[[#This Row],[Z-Score de salario]])&gt;1.96, "Atípico", "Normal")</f>
        <v>Normal</v>
      </c>
      <c r="N3692" s="5">
        <f t="shared" si="171"/>
        <v>960405.5</v>
      </c>
      <c r="O3692" s="5">
        <f t="shared" si="172"/>
        <v>50</v>
      </c>
      <c r="P3692" s="5" t="str">
        <f t="shared" si="173"/>
        <v>ASALARIADO</v>
      </c>
      <c r="Q3692" s="5" t="e">
        <f ca="1">IF($H3692="SI", $O3692, _xludf.NA())</f>
        <v>#NAME?</v>
      </c>
      <c r="R3692" s="5">
        <f>IF($H3692="NO",$O3692, _xludf.NA())</f>
        <v>50</v>
      </c>
      <c r="S3692" s="5" t="e">
        <f ca="1">IF($H3692="SI",$N3692, _xludf.NA())</f>
        <v>#NAME?</v>
      </c>
      <c r="T3692" s="5">
        <f>IF($H3692="NO",$N3692, _xludf.NA())</f>
        <v>960405.5</v>
      </c>
    </row>
    <row r="3693" spans="1:20" x14ac:dyDescent="0.3">
      <c r="A3693">
        <v>3692</v>
      </c>
      <c r="B3693" t="s">
        <v>15</v>
      </c>
      <c r="C3693">
        <v>297046</v>
      </c>
      <c r="D3693" t="s">
        <v>17</v>
      </c>
      <c r="E3693" t="s">
        <v>16</v>
      </c>
      <c r="F3693" t="s">
        <v>12</v>
      </c>
      <c r="G3693" t="s">
        <v>13</v>
      </c>
      <c r="H3693" t="s">
        <v>13</v>
      </c>
      <c r="I3693">
        <v>52</v>
      </c>
      <c r="J3693">
        <f>(moras__2[[#This Row],[EDAD]]-AVERAGE(I:I))/ _xlfn.STDEV.P(I:I)</f>
        <v>0.71243440733593477</v>
      </c>
      <c r="K3693" t="str">
        <f>IF(ABS(moras__2[[#This Row],[Z-Score de edad]])&gt;1.96, "Atípico","Normal")</f>
        <v>Normal</v>
      </c>
      <c r="L3693">
        <f>(moras__2[[#This Row],[SALARIO]]-AVERAGE(C:C)) / _xlfn.STDEV.P(C:C)</f>
        <v>-0.44454166866740574</v>
      </c>
      <c r="M3693" t="str">
        <f>IF(ABS(moras__2[[#This Row],[Z-Score de salario]])&gt;1.96, "Atípico", "Normal")</f>
        <v>Normal</v>
      </c>
      <c r="N3693" s="5">
        <f t="shared" si="171"/>
        <v>297046</v>
      </c>
      <c r="O3693" s="5">
        <f t="shared" si="172"/>
        <v>52</v>
      </c>
      <c r="P3693" s="5" t="str">
        <f t="shared" si="173"/>
        <v>ASEGURADO VOLUNTARIO</v>
      </c>
      <c r="Q3693" s="5" t="e">
        <f ca="1">IF($H3693="SI", $O3693, _xludf.NA())</f>
        <v>#NAME?</v>
      </c>
      <c r="R3693" s="5">
        <f>IF($H3693="NO",$O3693, _xludf.NA())</f>
        <v>52</v>
      </c>
      <c r="S3693" s="5" t="e">
        <f ca="1">IF($H3693="SI",$N3693, _xludf.NA())</f>
        <v>#NAME?</v>
      </c>
      <c r="T3693" s="5">
        <f>IF($H3693="NO",$N3693, _xludf.NA())</f>
        <v>297046</v>
      </c>
    </row>
    <row r="3694" spans="1:20" x14ac:dyDescent="0.3">
      <c r="A3694">
        <v>3693</v>
      </c>
      <c r="B3694" t="s">
        <v>9</v>
      </c>
      <c r="C3694">
        <v>297046</v>
      </c>
      <c r="D3694" t="s">
        <v>18</v>
      </c>
      <c r="E3694" t="s">
        <v>16</v>
      </c>
      <c r="F3694" t="s">
        <v>12</v>
      </c>
      <c r="G3694" t="s">
        <v>13</v>
      </c>
      <c r="H3694" t="s">
        <v>12</v>
      </c>
      <c r="I3694">
        <v>33</v>
      </c>
      <c r="J3694">
        <f>(moras__2[[#This Row],[EDAD]]-AVERAGE(I:I))/ _xlfn.STDEV.P(I:I)</f>
        <v>-0.62863105790248996</v>
      </c>
      <c r="K3694" t="str">
        <f>IF(ABS(moras__2[[#This Row],[Z-Score de edad]])&gt;1.96, "Atípico","Normal")</f>
        <v>Normal</v>
      </c>
      <c r="L3694">
        <f>(moras__2[[#This Row],[SALARIO]]-AVERAGE(C:C)) / _xlfn.STDEV.P(C:C)</f>
        <v>-0.44454166866740574</v>
      </c>
      <c r="M3694" t="str">
        <f>IF(ABS(moras__2[[#This Row],[Z-Score de salario]])&gt;1.96, "Atípico", "Normal")</f>
        <v>Normal</v>
      </c>
      <c r="N3694" s="5">
        <f t="shared" si="171"/>
        <v>297046</v>
      </c>
      <c r="O3694" s="5">
        <f t="shared" si="172"/>
        <v>33</v>
      </c>
      <c r="P3694" s="5" t="str">
        <f t="shared" si="173"/>
        <v>TRABAJADOR INDEPENDIENTE</v>
      </c>
      <c r="Q3694" s="5">
        <f>IF($H3694="SI", $O3694, _xludf.NA())</f>
        <v>33</v>
      </c>
      <c r="R3694" s="5" t="e">
        <f ca="1">IF($H3694="NO",$O3694, _xludf.NA())</f>
        <v>#NAME?</v>
      </c>
      <c r="S3694" s="5">
        <f>IF($H3694="SI",$N3694, _xludf.NA())</f>
        <v>297046</v>
      </c>
      <c r="T3694" s="5" t="e">
        <f ca="1">IF($H3694="NO",$N3694, _xludf.NA())</f>
        <v>#NAME?</v>
      </c>
    </row>
    <row r="3695" spans="1:20" x14ac:dyDescent="0.3">
      <c r="A3695">
        <v>3694</v>
      </c>
      <c r="B3695" t="s">
        <v>9</v>
      </c>
      <c r="C3695">
        <v>653778.43000000005</v>
      </c>
      <c r="D3695" t="s">
        <v>10</v>
      </c>
      <c r="E3695" t="s">
        <v>16</v>
      </c>
      <c r="F3695" t="s">
        <v>12</v>
      </c>
      <c r="G3695" t="s">
        <v>13</v>
      </c>
      <c r="H3695" t="s">
        <v>13</v>
      </c>
      <c r="I3695">
        <v>40</v>
      </c>
      <c r="J3695">
        <f>(moras__2[[#This Row],[EDAD]]-AVERAGE(I:I))/ _xlfn.STDEV.P(I:I)</f>
        <v>-0.13455430755149136</v>
      </c>
      <c r="K3695" t="str">
        <f>IF(ABS(moras__2[[#This Row],[Z-Score de edad]])&gt;1.96, "Atípico","Normal")</f>
        <v>Normal</v>
      </c>
      <c r="L3695">
        <f>(moras__2[[#This Row],[SALARIO]]-AVERAGE(C:C)) / _xlfn.STDEV.P(C:C)</f>
        <v>-4.6315993090748648E-3</v>
      </c>
      <c r="M3695" t="str">
        <f>IF(ABS(moras__2[[#This Row],[Z-Score de salario]])&gt;1.96, "Atípico", "Normal")</f>
        <v>Normal</v>
      </c>
      <c r="N3695" s="5">
        <f t="shared" si="171"/>
        <v>653778.43000000005</v>
      </c>
      <c r="O3695" s="5">
        <f t="shared" si="172"/>
        <v>40</v>
      </c>
      <c r="P3695" s="5" t="str">
        <f t="shared" si="173"/>
        <v>ASALARIADO</v>
      </c>
      <c r="Q3695" s="5" t="e">
        <f ca="1">IF($H3695="SI", $O3695, _xludf.NA())</f>
        <v>#NAME?</v>
      </c>
      <c r="R3695" s="5">
        <f>IF($H3695="NO",$O3695, _xludf.NA())</f>
        <v>40</v>
      </c>
      <c r="S3695" s="5" t="e">
        <f ca="1">IF($H3695="SI",$N3695, _xludf.NA())</f>
        <v>#NAME?</v>
      </c>
      <c r="T3695" s="5">
        <f>IF($H3695="NO",$N3695, _xludf.NA())</f>
        <v>653778.43000000005</v>
      </c>
    </row>
    <row r="3696" spans="1:20" x14ac:dyDescent="0.3">
      <c r="A3696">
        <v>3695</v>
      </c>
      <c r="B3696" t="s">
        <v>9</v>
      </c>
      <c r="C3696">
        <v>538863.51</v>
      </c>
      <c r="D3696" t="s">
        <v>10</v>
      </c>
      <c r="E3696" t="s">
        <v>16</v>
      </c>
      <c r="F3696" t="s">
        <v>12</v>
      </c>
      <c r="G3696" t="s">
        <v>13</v>
      </c>
      <c r="H3696" t="s">
        <v>13</v>
      </c>
      <c r="I3696">
        <v>21</v>
      </c>
      <c r="J3696">
        <f>(moras__2[[#This Row],[EDAD]]-AVERAGE(I:I))/ _xlfn.STDEV.P(I:I)</f>
        <v>-1.4756197727899161</v>
      </c>
      <c r="K3696" t="str">
        <f>IF(ABS(moras__2[[#This Row],[Z-Score de edad]])&gt;1.96, "Atípico","Normal")</f>
        <v>Normal</v>
      </c>
      <c r="L3696">
        <f>(moras__2[[#This Row],[SALARIO]]-AVERAGE(C:C)) / _xlfn.STDEV.P(C:C)</f>
        <v>-0.14634069603321362</v>
      </c>
      <c r="M3696" t="str">
        <f>IF(ABS(moras__2[[#This Row],[Z-Score de salario]])&gt;1.96, "Atípico", "Normal")</f>
        <v>Normal</v>
      </c>
      <c r="N3696" s="5">
        <f t="shared" si="171"/>
        <v>538863.51</v>
      </c>
      <c r="O3696" s="5">
        <f t="shared" si="172"/>
        <v>21</v>
      </c>
      <c r="P3696" s="5" t="str">
        <f t="shared" si="173"/>
        <v>ASALARIADO</v>
      </c>
      <c r="Q3696" s="5" t="e">
        <f ca="1">IF($H3696="SI", $O3696, _xludf.NA())</f>
        <v>#NAME?</v>
      </c>
      <c r="R3696" s="5">
        <f>IF($H3696="NO",$O3696, _xludf.NA())</f>
        <v>21</v>
      </c>
      <c r="S3696" s="5" t="e">
        <f ca="1">IF($H3696="SI",$N3696, _xludf.NA())</f>
        <v>#NAME?</v>
      </c>
      <c r="T3696" s="5">
        <f>IF($H3696="NO",$N3696, _xludf.NA())</f>
        <v>538863.51</v>
      </c>
    </row>
    <row r="3697" spans="1:20" x14ac:dyDescent="0.3">
      <c r="A3697">
        <v>3696</v>
      </c>
      <c r="B3697" t="s">
        <v>9</v>
      </c>
      <c r="C3697">
        <v>499125</v>
      </c>
      <c r="D3697" t="s">
        <v>10</v>
      </c>
      <c r="E3697" t="s">
        <v>16</v>
      </c>
      <c r="F3697" t="s">
        <v>12</v>
      </c>
      <c r="G3697" t="s">
        <v>13</v>
      </c>
      <c r="H3697" t="s">
        <v>12</v>
      </c>
      <c r="I3697">
        <v>47</v>
      </c>
      <c r="J3697">
        <f>(moras__2[[#This Row],[EDAD]]-AVERAGE(I:I))/ _xlfn.STDEV.P(I:I)</f>
        <v>0.35952244279950724</v>
      </c>
      <c r="K3697" t="str">
        <f>IF(ABS(moras__2[[#This Row],[Z-Score de edad]])&gt;1.96, "Atípico","Normal")</f>
        <v>Normal</v>
      </c>
      <c r="L3697">
        <f>(moras__2[[#This Row],[SALARIO]]-AVERAGE(C:C)) / _xlfn.STDEV.P(C:C)</f>
        <v>-0.19534484934301147</v>
      </c>
      <c r="M3697" t="str">
        <f>IF(ABS(moras__2[[#This Row],[Z-Score de salario]])&gt;1.96, "Atípico", "Normal")</f>
        <v>Normal</v>
      </c>
      <c r="N3697" s="5">
        <f t="shared" si="171"/>
        <v>499125</v>
      </c>
      <c r="O3697" s="5">
        <f t="shared" si="172"/>
        <v>47</v>
      </c>
      <c r="P3697" s="5" t="str">
        <f t="shared" si="173"/>
        <v>ASALARIADO</v>
      </c>
      <c r="Q3697" s="5">
        <f>IF($H3697="SI", $O3697, _xludf.NA())</f>
        <v>47</v>
      </c>
      <c r="R3697" s="5" t="e">
        <f ca="1">IF($H3697="NO",$O3697, _xludf.NA())</f>
        <v>#NAME?</v>
      </c>
      <c r="S3697" s="5">
        <f>IF($H3697="SI",$N3697, _xludf.NA())</f>
        <v>499125</v>
      </c>
      <c r="T3697" s="5" t="e">
        <f ca="1">IF($H3697="NO",$N3697, _xludf.NA())</f>
        <v>#NAME?</v>
      </c>
    </row>
    <row r="3698" spans="1:20" x14ac:dyDescent="0.3">
      <c r="A3698">
        <v>3697</v>
      </c>
      <c r="B3698" t="s">
        <v>15</v>
      </c>
      <c r="C3698">
        <v>359544.27</v>
      </c>
      <c r="D3698" t="s">
        <v>21</v>
      </c>
      <c r="E3698" t="s">
        <v>16</v>
      </c>
      <c r="F3698" t="s">
        <v>12</v>
      </c>
      <c r="G3698" t="s">
        <v>12</v>
      </c>
      <c r="H3698" t="s">
        <v>13</v>
      </c>
      <c r="I3698">
        <v>47</v>
      </c>
      <c r="J3698">
        <f>(moras__2[[#This Row],[EDAD]]-AVERAGE(I:I))/ _xlfn.STDEV.P(I:I)</f>
        <v>0.35952244279950724</v>
      </c>
      <c r="K3698" t="str">
        <f>IF(ABS(moras__2[[#This Row],[Z-Score de edad]])&gt;1.96, "Atípico","Normal")</f>
        <v>Normal</v>
      </c>
      <c r="L3698">
        <f>(moras__2[[#This Row],[SALARIO]]-AVERAGE(C:C)) / _xlfn.STDEV.P(C:C)</f>
        <v>-0.36747096811327984</v>
      </c>
      <c r="M3698" t="str">
        <f>IF(ABS(moras__2[[#This Row],[Z-Score de salario]])&gt;1.96, "Atípico", "Normal")</f>
        <v>Normal</v>
      </c>
      <c r="N3698" s="5">
        <f t="shared" si="171"/>
        <v>359544.27</v>
      </c>
      <c r="O3698" s="5">
        <f t="shared" si="172"/>
        <v>47</v>
      </c>
      <c r="P3698" s="5" t="str">
        <f t="shared" si="173"/>
        <v>CONVENIOS ESPECIALES DE ASEGURADOS VOLUNTARIOS</v>
      </c>
      <c r="Q3698" s="5" t="e">
        <f ca="1">IF($H3698="SI", $O3698, _xludf.NA())</f>
        <v>#NAME?</v>
      </c>
      <c r="R3698" s="5">
        <f>IF($H3698="NO",$O3698, _xludf.NA())</f>
        <v>47</v>
      </c>
      <c r="S3698" s="5" t="e">
        <f ca="1">IF($H3698="SI",$N3698, _xludf.NA())</f>
        <v>#NAME?</v>
      </c>
      <c r="T3698" s="5">
        <f>IF($H3698="NO",$N3698, _xludf.NA())</f>
        <v>359544.27</v>
      </c>
    </row>
    <row r="3699" spans="1:20" x14ac:dyDescent="0.3">
      <c r="A3699">
        <v>3698</v>
      </c>
      <c r="B3699" t="s">
        <v>15</v>
      </c>
      <c r="C3699">
        <v>960815.8</v>
      </c>
      <c r="D3699" t="s">
        <v>10</v>
      </c>
      <c r="E3699" t="s">
        <v>11</v>
      </c>
      <c r="F3699" t="s">
        <v>12</v>
      </c>
      <c r="G3699" t="s">
        <v>13</v>
      </c>
      <c r="H3699" t="s">
        <v>13</v>
      </c>
      <c r="I3699">
        <v>54</v>
      </c>
      <c r="J3699">
        <f>(moras__2[[#This Row],[EDAD]]-AVERAGE(I:I))/ _xlfn.STDEV.P(I:I)</f>
        <v>0.85359919315050581</v>
      </c>
      <c r="K3699" t="str">
        <f>IF(ABS(moras__2[[#This Row],[Z-Score de edad]])&gt;1.96, "Atípico","Normal")</f>
        <v>Normal</v>
      </c>
      <c r="L3699">
        <f>(moras__2[[#This Row],[SALARIO]]-AVERAGE(C:C)) / _xlfn.STDEV.P(C:C)</f>
        <v>0.37399624434477935</v>
      </c>
      <c r="M3699" t="str">
        <f>IF(ABS(moras__2[[#This Row],[Z-Score de salario]])&gt;1.96, "Atípico", "Normal")</f>
        <v>Normal</v>
      </c>
      <c r="N3699" s="5">
        <f t="shared" si="171"/>
        <v>960815.8</v>
      </c>
      <c r="O3699" s="5">
        <f t="shared" si="172"/>
        <v>54</v>
      </c>
      <c r="P3699" s="5" t="str">
        <f t="shared" si="173"/>
        <v>ASALARIADO</v>
      </c>
      <c r="Q3699" s="5" t="e">
        <f ca="1">IF($H3699="SI", $O3699, _xludf.NA())</f>
        <v>#NAME?</v>
      </c>
      <c r="R3699" s="5">
        <f>IF($H3699="NO",$O3699, _xludf.NA())</f>
        <v>54</v>
      </c>
      <c r="S3699" s="5" t="e">
        <f ca="1">IF($H3699="SI",$N3699, _xludf.NA())</f>
        <v>#NAME?</v>
      </c>
      <c r="T3699" s="5">
        <f>IF($H3699="NO",$N3699, _xludf.NA())</f>
        <v>960815.8</v>
      </c>
    </row>
    <row r="3700" spans="1:20" x14ac:dyDescent="0.3">
      <c r="A3700">
        <v>3699</v>
      </c>
      <c r="B3700" t="s">
        <v>15</v>
      </c>
      <c r="C3700">
        <v>445641</v>
      </c>
      <c r="D3700" t="s">
        <v>10</v>
      </c>
      <c r="E3700" t="s">
        <v>11</v>
      </c>
      <c r="F3700" t="s">
        <v>12</v>
      </c>
      <c r="G3700" t="s">
        <v>13</v>
      </c>
      <c r="H3700" t="s">
        <v>12</v>
      </c>
      <c r="I3700">
        <v>41</v>
      </c>
      <c r="J3700">
        <f>(moras__2[[#This Row],[EDAD]]-AVERAGE(I:I))/ _xlfn.STDEV.P(I:I)</f>
        <v>-6.397191464420586E-2</v>
      </c>
      <c r="K3700" t="str">
        <f>IF(ABS(moras__2[[#This Row],[Z-Score de edad]])&gt;1.96, "Atípico","Normal")</f>
        <v>Normal</v>
      </c>
      <c r="L3700">
        <f>(moras__2[[#This Row],[SALARIO]]-AVERAGE(C:C)) / _xlfn.STDEV.P(C:C)</f>
        <v>-0.26129946454175013</v>
      </c>
      <c r="M3700" t="str">
        <f>IF(ABS(moras__2[[#This Row],[Z-Score de salario]])&gt;1.96, "Atípico", "Normal")</f>
        <v>Normal</v>
      </c>
      <c r="N3700" s="5">
        <f t="shared" si="171"/>
        <v>445641</v>
      </c>
      <c r="O3700" s="5">
        <f t="shared" si="172"/>
        <v>41</v>
      </c>
      <c r="P3700" s="5" t="str">
        <f t="shared" si="173"/>
        <v>ASALARIADO</v>
      </c>
      <c r="Q3700" s="5">
        <f>IF($H3700="SI", $O3700, _xludf.NA())</f>
        <v>41</v>
      </c>
      <c r="R3700" s="5" t="e">
        <f ca="1">IF($H3700="NO",$O3700, _xludf.NA())</f>
        <v>#NAME?</v>
      </c>
      <c r="S3700" s="5">
        <f>IF($H3700="SI",$N3700, _xludf.NA())</f>
        <v>445641</v>
      </c>
      <c r="T3700" s="5" t="e">
        <f ca="1">IF($H3700="NO",$N3700, _xludf.NA())</f>
        <v>#NAME?</v>
      </c>
    </row>
    <row r="3701" spans="1:20" x14ac:dyDescent="0.3">
      <c r="A3701">
        <v>3700</v>
      </c>
      <c r="B3701" t="s">
        <v>9</v>
      </c>
      <c r="C3701">
        <v>255659</v>
      </c>
      <c r="D3701" t="s">
        <v>10</v>
      </c>
      <c r="E3701" t="s">
        <v>16</v>
      </c>
      <c r="F3701" t="s">
        <v>12</v>
      </c>
      <c r="G3701" t="s">
        <v>12</v>
      </c>
      <c r="H3701" t="s">
        <v>13</v>
      </c>
      <c r="I3701">
        <v>23</v>
      </c>
      <c r="J3701">
        <f>(moras__2[[#This Row],[EDAD]]-AVERAGE(I:I))/ _xlfn.STDEV.P(I:I)</f>
        <v>-1.334454986975345</v>
      </c>
      <c r="K3701" t="str">
        <f>IF(ABS(moras__2[[#This Row],[Z-Score de edad]])&gt;1.96, "Atípico","Normal")</f>
        <v>Normal</v>
      </c>
      <c r="L3701">
        <f>(moras__2[[#This Row],[SALARIO]]-AVERAGE(C:C)) / _xlfn.STDEV.P(C:C)</f>
        <v>-0.49557868271329231</v>
      </c>
      <c r="M3701" t="str">
        <f>IF(ABS(moras__2[[#This Row],[Z-Score de salario]])&gt;1.96, "Atípico", "Normal")</f>
        <v>Normal</v>
      </c>
      <c r="N3701" s="5">
        <f t="shared" si="171"/>
        <v>255659</v>
      </c>
      <c r="O3701" s="5">
        <f t="shared" si="172"/>
        <v>23</v>
      </c>
      <c r="P3701" s="5" t="str">
        <f t="shared" si="173"/>
        <v>ASALARIADO</v>
      </c>
      <c r="Q3701" s="5" t="e">
        <f ca="1">IF($H3701="SI", $O3701, _xludf.NA())</f>
        <v>#NAME?</v>
      </c>
      <c r="R3701" s="5">
        <f>IF($H3701="NO",$O3701, _xludf.NA())</f>
        <v>23</v>
      </c>
      <c r="S3701" s="5" t="e">
        <f ca="1">IF($H3701="SI",$N3701, _xludf.NA())</f>
        <v>#NAME?</v>
      </c>
      <c r="T3701" s="5">
        <f>IF($H3701="NO",$N3701, _xludf.NA())</f>
        <v>255659</v>
      </c>
    </row>
    <row r="3702" spans="1:20" x14ac:dyDescent="0.3">
      <c r="A3702">
        <v>3701</v>
      </c>
      <c r="B3702" t="s">
        <v>9</v>
      </c>
      <c r="C3702">
        <v>2615121.75</v>
      </c>
      <c r="D3702" t="s">
        <v>10</v>
      </c>
      <c r="E3702" t="s">
        <v>11</v>
      </c>
      <c r="F3702" t="s">
        <v>12</v>
      </c>
      <c r="G3702" t="s">
        <v>13</v>
      </c>
      <c r="H3702" t="s">
        <v>13</v>
      </c>
      <c r="I3702">
        <v>56</v>
      </c>
      <c r="J3702">
        <f>(moras__2[[#This Row],[EDAD]]-AVERAGE(I:I))/ _xlfn.STDEV.P(I:I)</f>
        <v>0.99476397896507684</v>
      </c>
      <c r="K3702" t="str">
        <f>IF(ABS(moras__2[[#This Row],[Z-Score de edad]])&gt;1.96, "Atípico","Normal")</f>
        <v>Normal</v>
      </c>
      <c r="L3702">
        <f>(moras__2[[#This Row],[SALARIO]]-AVERAGE(C:C)) / _xlfn.STDEV.P(C:C)</f>
        <v>2.4140290084094298</v>
      </c>
      <c r="M3702" t="str">
        <f>IF(ABS(moras__2[[#This Row],[Z-Score de salario]])&gt;1.96, "Atípico", "Normal")</f>
        <v>Atípico</v>
      </c>
      <c r="N3702" s="5">
        <f t="shared" si="171"/>
        <v>2615121.75</v>
      </c>
      <c r="O3702" s="5">
        <f t="shared" si="172"/>
        <v>56</v>
      </c>
      <c r="P3702" s="5" t="str">
        <f t="shared" si="173"/>
        <v>ASALARIADO</v>
      </c>
      <c r="Q3702" s="5" t="e">
        <f ca="1">IF($H3702="SI", $O3702, _xludf.NA())</f>
        <v>#NAME?</v>
      </c>
      <c r="R3702" s="5">
        <f>IF($H3702="NO",$O3702, _xludf.NA())</f>
        <v>56</v>
      </c>
      <c r="S3702" s="5" t="e">
        <f ca="1">IF($H3702="SI",$N3702, _xludf.NA())</f>
        <v>#NAME?</v>
      </c>
      <c r="T3702" s="5">
        <f>IF($H3702="NO",$N3702, _xludf.NA())</f>
        <v>2615121.75</v>
      </c>
    </row>
    <row r="3703" spans="1:20" x14ac:dyDescent="0.3">
      <c r="A3703">
        <v>3702</v>
      </c>
      <c r="B3703" t="s">
        <v>9</v>
      </c>
      <c r="C3703">
        <v>94480</v>
      </c>
      <c r="D3703" t="s">
        <v>10</v>
      </c>
      <c r="E3703" t="s">
        <v>16</v>
      </c>
      <c r="F3703" t="s">
        <v>12</v>
      </c>
      <c r="G3703" t="s">
        <v>13</v>
      </c>
      <c r="H3703" t="s">
        <v>13</v>
      </c>
      <c r="I3703">
        <v>54</v>
      </c>
      <c r="J3703">
        <f>(moras__2[[#This Row],[EDAD]]-AVERAGE(I:I))/ _xlfn.STDEV.P(I:I)</f>
        <v>0.85359919315050581</v>
      </c>
      <c r="K3703" t="str">
        <f>IF(ABS(moras__2[[#This Row],[Z-Score de edad]])&gt;1.96, "Atípico","Normal")</f>
        <v>Normal</v>
      </c>
      <c r="L3703">
        <f>(moras__2[[#This Row],[SALARIO]]-AVERAGE(C:C)) / _xlfn.STDEV.P(C:C)</f>
        <v>-0.69433903951378395</v>
      </c>
      <c r="M3703" t="str">
        <f>IF(ABS(moras__2[[#This Row],[Z-Score de salario]])&gt;1.96, "Atípico", "Normal")</f>
        <v>Normal</v>
      </c>
      <c r="N3703" s="5">
        <f t="shared" si="171"/>
        <v>94480</v>
      </c>
      <c r="O3703" s="5">
        <f t="shared" si="172"/>
        <v>54</v>
      </c>
      <c r="P3703" s="5" t="str">
        <f t="shared" si="173"/>
        <v>ASALARIADO</v>
      </c>
      <c r="Q3703" s="5" t="e">
        <f ca="1">IF($H3703="SI", $O3703, _xludf.NA())</f>
        <v>#NAME?</v>
      </c>
      <c r="R3703" s="5">
        <f>IF($H3703="NO",$O3703, _xludf.NA())</f>
        <v>54</v>
      </c>
      <c r="S3703" s="5" t="e">
        <f ca="1">IF($H3703="SI",$N3703, _xludf.NA())</f>
        <v>#NAME?</v>
      </c>
      <c r="T3703" s="5">
        <f>IF($H3703="NO",$N3703, _xludf.NA())</f>
        <v>94480</v>
      </c>
    </row>
    <row r="3704" spans="1:20" x14ac:dyDescent="0.3">
      <c r="A3704">
        <v>3703</v>
      </c>
      <c r="B3704" t="s">
        <v>9</v>
      </c>
      <c r="C3704">
        <v>411667</v>
      </c>
      <c r="D3704" t="s">
        <v>10</v>
      </c>
      <c r="E3704" t="s">
        <v>16</v>
      </c>
      <c r="F3704" t="s">
        <v>12</v>
      </c>
      <c r="G3704" t="s">
        <v>13</v>
      </c>
      <c r="H3704" t="s">
        <v>13</v>
      </c>
      <c r="I3704">
        <v>21</v>
      </c>
      <c r="J3704">
        <f>(moras__2[[#This Row],[EDAD]]-AVERAGE(I:I))/ _xlfn.STDEV.P(I:I)</f>
        <v>-1.4756197727899161</v>
      </c>
      <c r="K3704" t="str">
        <f>IF(ABS(moras__2[[#This Row],[Z-Score de edad]])&gt;1.96, "Atípico","Normal")</f>
        <v>Normal</v>
      </c>
      <c r="L3704">
        <f>(moras__2[[#This Row],[SALARIO]]-AVERAGE(C:C)) / _xlfn.STDEV.P(C:C)</f>
        <v>-0.30319502390084713</v>
      </c>
      <c r="M3704" t="str">
        <f>IF(ABS(moras__2[[#This Row],[Z-Score de salario]])&gt;1.96, "Atípico", "Normal")</f>
        <v>Normal</v>
      </c>
      <c r="N3704" s="5">
        <f t="shared" si="171"/>
        <v>411667</v>
      </c>
      <c r="O3704" s="5">
        <f t="shared" si="172"/>
        <v>21</v>
      </c>
      <c r="P3704" s="5" t="str">
        <f t="shared" si="173"/>
        <v>ASALARIADO</v>
      </c>
      <c r="Q3704" s="5" t="e">
        <f ca="1">IF($H3704="SI", $O3704, _xludf.NA())</f>
        <v>#NAME?</v>
      </c>
      <c r="R3704" s="5">
        <f>IF($H3704="NO",$O3704, _xludf.NA())</f>
        <v>21</v>
      </c>
      <c r="S3704" s="5" t="e">
        <f ca="1">IF($H3704="SI",$N3704, _xludf.NA())</f>
        <v>#NAME?</v>
      </c>
      <c r="T3704" s="5">
        <f>IF($H3704="NO",$N3704, _xludf.NA())</f>
        <v>411667</v>
      </c>
    </row>
    <row r="3705" spans="1:20" x14ac:dyDescent="0.3">
      <c r="A3705">
        <v>3704</v>
      </c>
      <c r="B3705" t="s">
        <v>9</v>
      </c>
      <c r="C3705">
        <v>101489</v>
      </c>
      <c r="D3705" t="s">
        <v>10</v>
      </c>
      <c r="E3705" t="s">
        <v>16</v>
      </c>
      <c r="F3705" t="s">
        <v>12</v>
      </c>
      <c r="G3705" t="s">
        <v>13</v>
      </c>
      <c r="H3705" t="s">
        <v>13</v>
      </c>
      <c r="I3705">
        <v>37</v>
      </c>
      <c r="J3705">
        <f>(moras__2[[#This Row],[EDAD]]-AVERAGE(I:I))/ _xlfn.STDEV.P(I:I)</f>
        <v>-0.34630148627334789</v>
      </c>
      <c r="K3705" t="str">
        <f>IF(ABS(moras__2[[#This Row],[Z-Score de edad]])&gt;1.96, "Atípico","Normal")</f>
        <v>Normal</v>
      </c>
      <c r="L3705">
        <f>(moras__2[[#This Row],[SALARIO]]-AVERAGE(C:C)) / _xlfn.STDEV.P(C:C)</f>
        <v>-0.68569578362551908</v>
      </c>
      <c r="M3705" t="str">
        <f>IF(ABS(moras__2[[#This Row],[Z-Score de salario]])&gt;1.96, "Atípico", "Normal")</f>
        <v>Normal</v>
      </c>
      <c r="N3705" s="5">
        <f t="shared" si="171"/>
        <v>101489</v>
      </c>
      <c r="O3705" s="5">
        <f t="shared" si="172"/>
        <v>37</v>
      </c>
      <c r="P3705" s="5" t="str">
        <f t="shared" si="173"/>
        <v>ASALARIADO</v>
      </c>
      <c r="Q3705" s="5" t="e">
        <f ca="1">IF($H3705="SI", $O3705, _xludf.NA())</f>
        <v>#NAME?</v>
      </c>
      <c r="R3705" s="5">
        <f>IF($H3705="NO",$O3705, _xludf.NA())</f>
        <v>37</v>
      </c>
      <c r="S3705" s="5" t="e">
        <f ca="1">IF($H3705="SI",$N3705, _xludf.NA())</f>
        <v>#NAME?</v>
      </c>
      <c r="T3705" s="5">
        <f>IF($H3705="NO",$N3705, _xludf.NA())</f>
        <v>101489</v>
      </c>
    </row>
    <row r="3706" spans="1:20" x14ac:dyDescent="0.3">
      <c r="A3706">
        <v>3705</v>
      </c>
      <c r="B3706" t="s">
        <v>9</v>
      </c>
      <c r="C3706">
        <v>1017560.5</v>
      </c>
      <c r="D3706" t="s">
        <v>10</v>
      </c>
      <c r="E3706" t="s">
        <v>11</v>
      </c>
      <c r="F3706" t="s">
        <v>12</v>
      </c>
      <c r="G3706" t="s">
        <v>13</v>
      </c>
      <c r="H3706" t="s">
        <v>13</v>
      </c>
      <c r="I3706">
        <v>60</v>
      </c>
      <c r="J3706">
        <f>(moras__2[[#This Row],[EDAD]]-AVERAGE(I:I))/ _xlfn.STDEV.P(I:I)</f>
        <v>1.2770935505942189</v>
      </c>
      <c r="K3706" t="str">
        <f>IF(ABS(moras__2[[#This Row],[Z-Score de edad]])&gt;1.96, "Atípico","Normal")</f>
        <v>Normal</v>
      </c>
      <c r="L3706">
        <f>(moras__2[[#This Row],[SALARIO]]-AVERAGE(C:C)) / _xlfn.STDEV.P(C:C)</f>
        <v>0.44397184177705556</v>
      </c>
      <c r="M3706" t="str">
        <f>IF(ABS(moras__2[[#This Row],[Z-Score de salario]])&gt;1.96, "Atípico", "Normal")</f>
        <v>Normal</v>
      </c>
      <c r="N3706" s="5">
        <f t="shared" si="171"/>
        <v>1017560.5</v>
      </c>
      <c r="O3706" s="5">
        <f t="shared" si="172"/>
        <v>60</v>
      </c>
      <c r="P3706" s="5" t="str">
        <f t="shared" si="173"/>
        <v>ASALARIADO</v>
      </c>
      <c r="Q3706" s="5" t="e">
        <f ca="1">IF($H3706="SI", $O3706, _xludf.NA())</f>
        <v>#NAME?</v>
      </c>
      <c r="R3706" s="5">
        <f>IF($H3706="NO",$O3706, _xludf.NA())</f>
        <v>60</v>
      </c>
      <c r="S3706" s="5" t="e">
        <f ca="1">IF($H3706="SI",$N3706, _xludf.NA())</f>
        <v>#NAME?</v>
      </c>
      <c r="T3706" s="5">
        <f>IF($H3706="NO",$N3706, _xludf.NA())</f>
        <v>1017560.5</v>
      </c>
    </row>
    <row r="3707" spans="1:20" x14ac:dyDescent="0.3">
      <c r="A3707">
        <v>3706</v>
      </c>
      <c r="B3707" t="s">
        <v>9</v>
      </c>
      <c r="C3707">
        <v>753064</v>
      </c>
      <c r="D3707" t="s">
        <v>10</v>
      </c>
      <c r="E3707" t="s">
        <v>11</v>
      </c>
      <c r="F3707" t="s">
        <v>12</v>
      </c>
      <c r="G3707" t="s">
        <v>13</v>
      </c>
      <c r="H3707" t="s">
        <v>12</v>
      </c>
      <c r="I3707">
        <v>53</v>
      </c>
      <c r="J3707">
        <f>(moras__2[[#This Row],[EDAD]]-AVERAGE(I:I))/ _xlfn.STDEV.P(I:I)</f>
        <v>0.78301680024322029</v>
      </c>
      <c r="K3707" t="str">
        <f>IF(ABS(moras__2[[#This Row],[Z-Score de edad]])&gt;1.96, "Atípico","Normal")</f>
        <v>Normal</v>
      </c>
      <c r="L3707">
        <f>(moras__2[[#This Row],[SALARIO]]-AVERAGE(C:C)) / _xlfn.STDEV.P(C:C)</f>
        <v>0.11780392466327996</v>
      </c>
      <c r="M3707" t="str">
        <f>IF(ABS(moras__2[[#This Row],[Z-Score de salario]])&gt;1.96, "Atípico", "Normal")</f>
        <v>Normal</v>
      </c>
      <c r="N3707" s="5">
        <f t="shared" si="171"/>
        <v>753064</v>
      </c>
      <c r="O3707" s="5">
        <f t="shared" si="172"/>
        <v>53</v>
      </c>
      <c r="P3707" s="5" t="str">
        <f t="shared" si="173"/>
        <v>ASALARIADO</v>
      </c>
      <c r="Q3707" s="5">
        <f>IF($H3707="SI", $O3707, _xludf.NA())</f>
        <v>53</v>
      </c>
      <c r="R3707" s="5" t="e">
        <f ca="1">IF($H3707="NO",$O3707, _xludf.NA())</f>
        <v>#NAME?</v>
      </c>
      <c r="S3707" s="5">
        <f>IF($H3707="SI",$N3707, _xludf.NA())</f>
        <v>753064</v>
      </c>
      <c r="T3707" s="5" t="e">
        <f ca="1">IF($H3707="NO",$N3707, _xludf.NA())</f>
        <v>#NAME?</v>
      </c>
    </row>
    <row r="3708" spans="1:20" x14ac:dyDescent="0.3">
      <c r="A3708">
        <v>3707</v>
      </c>
      <c r="B3708" t="s">
        <v>9</v>
      </c>
      <c r="C3708">
        <v>495975</v>
      </c>
      <c r="D3708" t="s">
        <v>18</v>
      </c>
      <c r="E3708" t="s">
        <v>16</v>
      </c>
      <c r="F3708" t="s">
        <v>12</v>
      </c>
      <c r="G3708" t="s">
        <v>13</v>
      </c>
      <c r="H3708" t="s">
        <v>12</v>
      </c>
      <c r="I3708">
        <v>33</v>
      </c>
      <c r="J3708">
        <f>(moras__2[[#This Row],[EDAD]]-AVERAGE(I:I))/ _xlfn.STDEV.P(I:I)</f>
        <v>-0.62863105790248996</v>
      </c>
      <c r="K3708" t="str">
        <f>IF(ABS(moras__2[[#This Row],[Z-Score de edad]])&gt;1.96, "Atípico","Normal")</f>
        <v>Normal</v>
      </c>
      <c r="L3708">
        <f>(moras__2[[#This Row],[SALARIO]]-AVERAGE(C:C)) / _xlfn.STDEV.P(C:C)</f>
        <v>-0.19922932017309197</v>
      </c>
      <c r="M3708" t="str">
        <f>IF(ABS(moras__2[[#This Row],[Z-Score de salario]])&gt;1.96, "Atípico", "Normal")</f>
        <v>Normal</v>
      </c>
      <c r="N3708" s="5">
        <f t="shared" si="171"/>
        <v>495975</v>
      </c>
      <c r="O3708" s="5">
        <f t="shared" si="172"/>
        <v>33</v>
      </c>
      <c r="P3708" s="5" t="str">
        <f t="shared" si="173"/>
        <v>TRABAJADOR INDEPENDIENTE</v>
      </c>
      <c r="Q3708" s="5">
        <f>IF($H3708="SI", $O3708, _xludf.NA())</f>
        <v>33</v>
      </c>
      <c r="R3708" s="5" t="e">
        <f ca="1">IF($H3708="NO",$O3708, _xludf.NA())</f>
        <v>#NAME?</v>
      </c>
      <c r="S3708" s="5">
        <f>IF($H3708="SI",$N3708, _xludf.NA())</f>
        <v>495975</v>
      </c>
      <c r="T3708" s="5" t="e">
        <f ca="1">IF($H3708="NO",$N3708, _xludf.NA())</f>
        <v>#NAME?</v>
      </c>
    </row>
    <row r="3709" spans="1:20" x14ac:dyDescent="0.3">
      <c r="A3709">
        <v>3708</v>
      </c>
      <c r="B3709" t="s">
        <v>15</v>
      </c>
      <c r="C3709">
        <v>639148</v>
      </c>
      <c r="D3709" t="s">
        <v>18</v>
      </c>
      <c r="E3709" t="s">
        <v>16</v>
      </c>
      <c r="F3709" t="s">
        <v>12</v>
      </c>
      <c r="G3709" t="s">
        <v>13</v>
      </c>
      <c r="H3709" t="s">
        <v>12</v>
      </c>
      <c r="I3709">
        <v>84</v>
      </c>
      <c r="J3709">
        <f>(moras__2[[#This Row],[EDAD]]-AVERAGE(I:I))/ _xlfn.STDEV.P(I:I)</f>
        <v>2.9710709803690714</v>
      </c>
      <c r="K3709" t="str">
        <f>IF(ABS(moras__2[[#This Row],[Z-Score de edad]])&gt;1.96, "Atípico","Normal")</f>
        <v>Atípico</v>
      </c>
      <c r="L3709">
        <f>(moras__2[[#This Row],[SALARIO]]-AVERAGE(C:C)) / _xlfn.STDEV.P(C:C)</f>
        <v>-2.2673338536546354E-2</v>
      </c>
      <c r="M3709" t="str">
        <f>IF(ABS(moras__2[[#This Row],[Z-Score de salario]])&gt;1.96, "Atípico", "Normal")</f>
        <v>Normal</v>
      </c>
      <c r="N3709" s="5">
        <f t="shared" si="171"/>
        <v>639148</v>
      </c>
      <c r="O3709" s="5">
        <f t="shared" si="172"/>
        <v>84</v>
      </c>
      <c r="P3709" s="5" t="str">
        <f t="shared" si="173"/>
        <v>TRABAJADOR INDEPENDIENTE</v>
      </c>
      <c r="Q3709" s="5">
        <f>IF($H3709="SI", $O3709, _xludf.NA())</f>
        <v>84</v>
      </c>
      <c r="R3709" s="5" t="e">
        <f ca="1">IF($H3709="NO",$O3709, _xludf.NA())</f>
        <v>#NAME?</v>
      </c>
      <c r="S3709" s="5">
        <f>IF($H3709="SI",$N3709, _xludf.NA())</f>
        <v>639148</v>
      </c>
      <c r="T3709" s="5" t="e">
        <f ca="1">IF($H3709="NO",$N3709, _xludf.NA())</f>
        <v>#NAME?</v>
      </c>
    </row>
    <row r="3710" spans="1:20" x14ac:dyDescent="0.3">
      <c r="A3710">
        <v>3709</v>
      </c>
      <c r="B3710" t="s">
        <v>15</v>
      </c>
      <c r="C3710">
        <v>1821145</v>
      </c>
      <c r="D3710" t="s">
        <v>10</v>
      </c>
      <c r="E3710" t="s">
        <v>11</v>
      </c>
      <c r="F3710" t="s">
        <v>12</v>
      </c>
      <c r="G3710" t="s">
        <v>13</v>
      </c>
      <c r="H3710" t="s">
        <v>12</v>
      </c>
      <c r="I3710">
        <v>59</v>
      </c>
      <c r="J3710">
        <f>(moras__2[[#This Row],[EDAD]]-AVERAGE(I:I))/ _xlfn.STDEV.P(I:I)</f>
        <v>1.2065111576869334</v>
      </c>
      <c r="K3710" t="str">
        <f>IF(ABS(moras__2[[#This Row],[Z-Score de edad]])&gt;1.96, "Atípico","Normal")</f>
        <v>Normal</v>
      </c>
      <c r="L3710">
        <f>(moras__2[[#This Row],[SALARIO]]-AVERAGE(C:C)) / _xlfn.STDEV.P(C:C)</f>
        <v>1.4349243972547832</v>
      </c>
      <c r="M3710" t="str">
        <f>IF(ABS(moras__2[[#This Row],[Z-Score de salario]])&gt;1.96, "Atípico", "Normal")</f>
        <v>Normal</v>
      </c>
      <c r="N3710" s="5">
        <f t="shared" si="171"/>
        <v>1821145</v>
      </c>
      <c r="O3710" s="5">
        <f t="shared" si="172"/>
        <v>59</v>
      </c>
      <c r="P3710" s="5" t="str">
        <f t="shared" si="173"/>
        <v>ASALARIADO</v>
      </c>
      <c r="Q3710" s="5">
        <f>IF($H3710="SI", $O3710, _xludf.NA())</f>
        <v>59</v>
      </c>
      <c r="R3710" s="5" t="e">
        <f ca="1">IF($H3710="NO",$O3710, _xludf.NA())</f>
        <v>#NAME?</v>
      </c>
      <c r="S3710" s="5">
        <f>IF($H3710="SI",$N3710, _xludf.NA())</f>
        <v>1821145</v>
      </c>
      <c r="T3710" s="5" t="e">
        <f ca="1">IF($H3710="NO",$N3710, _xludf.NA())</f>
        <v>#NAME?</v>
      </c>
    </row>
    <row r="3711" spans="1:20" x14ac:dyDescent="0.3">
      <c r="A3711">
        <v>3710</v>
      </c>
      <c r="B3711" t="s">
        <v>9</v>
      </c>
      <c r="C3711">
        <v>325000</v>
      </c>
      <c r="D3711" t="s">
        <v>10</v>
      </c>
      <c r="E3711" t="s">
        <v>16</v>
      </c>
      <c r="F3711" t="s">
        <v>12</v>
      </c>
      <c r="G3711" t="s">
        <v>13</v>
      </c>
      <c r="H3711" t="s">
        <v>13</v>
      </c>
      <c r="I3711">
        <v>38</v>
      </c>
      <c r="J3711">
        <f>(moras__2[[#This Row],[EDAD]]-AVERAGE(I:I))/ _xlfn.STDEV.P(I:I)</f>
        <v>-0.27571909336606237</v>
      </c>
      <c r="K3711" t="str">
        <f>IF(ABS(moras__2[[#This Row],[Z-Score de edad]])&gt;1.96, "Atípico","Normal")</f>
        <v>Normal</v>
      </c>
      <c r="L3711">
        <f>(moras__2[[#This Row],[SALARIO]]-AVERAGE(C:C)) / _xlfn.STDEV.P(C:C)</f>
        <v>-0.41006976467246259</v>
      </c>
      <c r="M3711" t="str">
        <f>IF(ABS(moras__2[[#This Row],[Z-Score de salario]])&gt;1.96, "Atípico", "Normal")</f>
        <v>Normal</v>
      </c>
      <c r="N3711" s="5">
        <f t="shared" si="171"/>
        <v>325000</v>
      </c>
      <c r="O3711" s="5">
        <f t="shared" si="172"/>
        <v>38</v>
      </c>
      <c r="P3711" s="5" t="str">
        <f t="shared" si="173"/>
        <v>ASALARIADO</v>
      </c>
      <c r="Q3711" s="5" t="e">
        <f ca="1">IF($H3711="SI", $O3711, _xludf.NA())</f>
        <v>#NAME?</v>
      </c>
      <c r="R3711" s="5">
        <f>IF($H3711="NO",$O3711, _xludf.NA())</f>
        <v>38</v>
      </c>
      <c r="S3711" s="5" t="e">
        <f ca="1">IF($H3711="SI",$N3711, _xludf.NA())</f>
        <v>#NAME?</v>
      </c>
      <c r="T3711" s="5">
        <f>IF($H3711="NO",$N3711, _xludf.NA())</f>
        <v>325000</v>
      </c>
    </row>
    <row r="3712" spans="1:20" x14ac:dyDescent="0.3">
      <c r="A3712">
        <v>3711</v>
      </c>
      <c r="B3712" t="s">
        <v>9</v>
      </c>
      <c r="C3712">
        <v>278030</v>
      </c>
      <c r="D3712" t="s">
        <v>19</v>
      </c>
      <c r="E3712" t="s">
        <v>16</v>
      </c>
      <c r="F3712" t="s">
        <v>12</v>
      </c>
      <c r="G3712" t="s">
        <v>13</v>
      </c>
      <c r="H3712" t="s">
        <v>13</v>
      </c>
      <c r="I3712">
        <v>49</v>
      </c>
      <c r="J3712">
        <f>(moras__2[[#This Row],[EDAD]]-AVERAGE(I:I))/ _xlfn.STDEV.P(I:I)</f>
        <v>0.50068722861407822</v>
      </c>
      <c r="K3712" t="str">
        <f>IF(ABS(moras__2[[#This Row],[Z-Score de edad]])&gt;1.96, "Atípico","Normal")</f>
        <v>Normal</v>
      </c>
      <c r="L3712">
        <f>(moras__2[[#This Row],[SALARIO]]-AVERAGE(C:C)) / _xlfn.STDEV.P(C:C)</f>
        <v>-0.46799154082766331</v>
      </c>
      <c r="M3712" t="str">
        <f>IF(ABS(moras__2[[#This Row],[Z-Score de salario]])&gt;1.96, "Atípico", "Normal")</f>
        <v>Normal</v>
      </c>
      <c r="N3712" s="5">
        <f t="shared" si="171"/>
        <v>278030</v>
      </c>
      <c r="O3712" s="5">
        <f t="shared" si="172"/>
        <v>49</v>
      </c>
      <c r="P3712" s="5" t="str">
        <f t="shared" si="173"/>
        <v>CONVENIOS ESPECIALES DE TRABAJADORES INDEPENDIENTES</v>
      </c>
      <c r="Q3712" s="5" t="e">
        <f ca="1">IF($H3712="SI", $O3712, _xludf.NA())</f>
        <v>#NAME?</v>
      </c>
      <c r="R3712" s="5">
        <f>IF($H3712="NO",$O3712, _xludf.NA())</f>
        <v>49</v>
      </c>
      <c r="S3712" s="5" t="e">
        <f ca="1">IF($H3712="SI",$N3712, _xludf.NA())</f>
        <v>#NAME?</v>
      </c>
      <c r="T3712" s="5">
        <f>IF($H3712="NO",$N3712, _xludf.NA())</f>
        <v>278030</v>
      </c>
    </row>
    <row r="3713" spans="1:20" x14ac:dyDescent="0.3">
      <c r="A3713">
        <v>3712</v>
      </c>
      <c r="B3713" t="s">
        <v>9</v>
      </c>
      <c r="C3713">
        <v>979107.34</v>
      </c>
      <c r="D3713" t="s">
        <v>10</v>
      </c>
      <c r="E3713" t="s">
        <v>16</v>
      </c>
      <c r="F3713" t="s">
        <v>12</v>
      </c>
      <c r="G3713" t="s">
        <v>13</v>
      </c>
      <c r="H3713" t="s">
        <v>13</v>
      </c>
      <c r="I3713">
        <v>53</v>
      </c>
      <c r="J3713">
        <f>(moras__2[[#This Row],[EDAD]]-AVERAGE(I:I))/ _xlfn.STDEV.P(I:I)</f>
        <v>0.78301680024322029</v>
      </c>
      <c r="K3713" t="str">
        <f>IF(ABS(moras__2[[#This Row],[Z-Score de edad]])&gt;1.96, "Atípico","Normal")</f>
        <v>Normal</v>
      </c>
      <c r="L3713">
        <f>(moras__2[[#This Row],[SALARIO]]-AVERAGE(C:C)) / _xlfn.STDEV.P(C:C)</f>
        <v>0.39655273754073195</v>
      </c>
      <c r="M3713" t="str">
        <f>IF(ABS(moras__2[[#This Row],[Z-Score de salario]])&gt;1.96, "Atípico", "Normal")</f>
        <v>Normal</v>
      </c>
      <c r="N3713" s="5">
        <f t="shared" si="171"/>
        <v>979107.34</v>
      </c>
      <c r="O3713" s="5">
        <f t="shared" si="172"/>
        <v>53</v>
      </c>
      <c r="P3713" s="5" t="str">
        <f t="shared" si="173"/>
        <v>ASALARIADO</v>
      </c>
      <c r="Q3713" s="5" t="e">
        <f ca="1">IF($H3713="SI", $O3713, _xludf.NA())</f>
        <v>#NAME?</v>
      </c>
      <c r="R3713" s="5">
        <f>IF($H3713="NO",$O3713, _xludf.NA())</f>
        <v>53</v>
      </c>
      <c r="S3713" s="5" t="e">
        <f ca="1">IF($H3713="SI",$N3713, _xludf.NA())</f>
        <v>#NAME?</v>
      </c>
      <c r="T3713" s="5">
        <f>IF($H3713="NO",$N3713, _xludf.NA())</f>
        <v>979107.34</v>
      </c>
    </row>
    <row r="3714" spans="1:20" x14ac:dyDescent="0.3">
      <c r="A3714">
        <v>3713</v>
      </c>
      <c r="B3714" t="s">
        <v>9</v>
      </c>
      <c r="C3714">
        <v>297046</v>
      </c>
      <c r="D3714" t="s">
        <v>18</v>
      </c>
      <c r="E3714" t="s">
        <v>16</v>
      </c>
      <c r="F3714" t="s">
        <v>12</v>
      </c>
      <c r="G3714" t="s">
        <v>13</v>
      </c>
      <c r="H3714" t="s">
        <v>13</v>
      </c>
      <c r="I3714">
        <v>39</v>
      </c>
      <c r="J3714">
        <f>(moras__2[[#This Row],[EDAD]]-AVERAGE(I:I))/ _xlfn.STDEV.P(I:I)</f>
        <v>-0.20513670045877688</v>
      </c>
      <c r="K3714" t="str">
        <f>IF(ABS(moras__2[[#This Row],[Z-Score de edad]])&gt;1.96, "Atípico","Normal")</f>
        <v>Normal</v>
      </c>
      <c r="L3714">
        <f>(moras__2[[#This Row],[SALARIO]]-AVERAGE(C:C)) / _xlfn.STDEV.P(C:C)</f>
        <v>-0.44454166866740574</v>
      </c>
      <c r="M3714" t="str">
        <f>IF(ABS(moras__2[[#This Row],[Z-Score de salario]])&gt;1.96, "Atípico", "Normal")</f>
        <v>Normal</v>
      </c>
      <c r="N3714" s="5">
        <f t="shared" si="171"/>
        <v>297046</v>
      </c>
      <c r="O3714" s="5">
        <f t="shared" si="172"/>
        <v>39</v>
      </c>
      <c r="P3714" s="5" t="str">
        <f t="shared" si="173"/>
        <v>TRABAJADOR INDEPENDIENTE</v>
      </c>
      <c r="Q3714" s="5" t="e">
        <f ca="1">IF($H3714="SI", $O3714, _xludf.NA())</f>
        <v>#NAME?</v>
      </c>
      <c r="R3714" s="5">
        <f>IF($H3714="NO",$O3714, _xludf.NA())</f>
        <v>39</v>
      </c>
      <c r="S3714" s="5" t="e">
        <f ca="1">IF($H3714="SI",$N3714, _xludf.NA())</f>
        <v>#NAME?</v>
      </c>
      <c r="T3714" s="5">
        <f>IF($H3714="NO",$N3714, _xludf.NA())</f>
        <v>297046</v>
      </c>
    </row>
    <row r="3715" spans="1:20" x14ac:dyDescent="0.3">
      <c r="A3715">
        <v>3714</v>
      </c>
      <c r="B3715" t="s">
        <v>15</v>
      </c>
      <c r="C3715">
        <v>330278</v>
      </c>
      <c r="D3715" t="s">
        <v>10</v>
      </c>
      <c r="E3715" t="s">
        <v>16</v>
      </c>
      <c r="F3715" t="s">
        <v>12</v>
      </c>
      <c r="G3715" t="s">
        <v>13</v>
      </c>
      <c r="H3715" t="s">
        <v>13</v>
      </c>
      <c r="I3715">
        <v>40</v>
      </c>
      <c r="J3715">
        <f>(moras__2[[#This Row],[EDAD]]-AVERAGE(I:I))/ _xlfn.STDEV.P(I:I)</f>
        <v>-0.13455430755149136</v>
      </c>
      <c r="K3715" t="str">
        <f>IF(ABS(moras__2[[#This Row],[Z-Score de edad]])&gt;1.96, "Atípico","Normal")</f>
        <v>Normal</v>
      </c>
      <c r="L3715">
        <f>(moras__2[[#This Row],[SALARIO]]-AVERAGE(C:C)) / _xlfn.STDEV.P(C:C)</f>
        <v>-0.4035611179927277</v>
      </c>
      <c r="M3715" t="str">
        <f>IF(ABS(moras__2[[#This Row],[Z-Score de salario]])&gt;1.96, "Atípico", "Normal")</f>
        <v>Normal</v>
      </c>
      <c r="N3715" s="5">
        <f t="shared" ref="N3715:N3778" si="174">IF(ISBLANK(C3715),  MEDIAN($C$2:$C$5001), C3715)</f>
        <v>330278</v>
      </c>
      <c r="O3715" s="5">
        <f t="shared" ref="O3715:O3778" si="175">IF(ISBLANK(I3715), MEDIAN($I$2:$I$5001), I3715)</f>
        <v>40</v>
      </c>
      <c r="P3715" s="5" t="str">
        <f t="shared" ref="P3715:P3778" si="176">IF(ISBLANK(D3715), "ASALARIADO", D3715)</f>
        <v>ASALARIADO</v>
      </c>
      <c r="Q3715" s="5" t="e">
        <f ca="1">IF($H3715="SI", $O3715, _xludf.NA())</f>
        <v>#NAME?</v>
      </c>
      <c r="R3715" s="5">
        <f>IF($H3715="NO",$O3715, _xludf.NA())</f>
        <v>40</v>
      </c>
      <c r="S3715" s="5" t="e">
        <f ca="1">IF($H3715="SI",$N3715, _xludf.NA())</f>
        <v>#NAME?</v>
      </c>
      <c r="T3715" s="5">
        <f>IF($H3715="NO",$N3715, _xludf.NA())</f>
        <v>330278</v>
      </c>
    </row>
    <row r="3716" spans="1:20" x14ac:dyDescent="0.3">
      <c r="A3716">
        <v>3715</v>
      </c>
      <c r="B3716" t="s">
        <v>9</v>
      </c>
      <c r="C3716">
        <v>476355</v>
      </c>
      <c r="D3716" t="s">
        <v>10</v>
      </c>
      <c r="E3716" t="s">
        <v>16</v>
      </c>
      <c r="F3716" t="s">
        <v>12</v>
      </c>
      <c r="G3716" t="s">
        <v>13</v>
      </c>
      <c r="H3716" t="s">
        <v>13</v>
      </c>
      <c r="I3716">
        <v>48</v>
      </c>
      <c r="J3716">
        <f>(moras__2[[#This Row],[EDAD]]-AVERAGE(I:I))/ _xlfn.STDEV.P(I:I)</f>
        <v>0.43010483570679275</v>
      </c>
      <c r="K3716" t="str">
        <f>IF(ABS(moras__2[[#This Row],[Z-Score de edad]])&gt;1.96, "Atípico","Normal")</f>
        <v>Normal</v>
      </c>
      <c r="L3716">
        <f>(moras__2[[#This Row],[SALARIO]]-AVERAGE(C:C)) / _xlfn.STDEV.P(C:C)</f>
        <v>-0.22342402420045068</v>
      </c>
      <c r="M3716" t="str">
        <f>IF(ABS(moras__2[[#This Row],[Z-Score de salario]])&gt;1.96, "Atípico", "Normal")</f>
        <v>Normal</v>
      </c>
      <c r="N3716" s="5">
        <f t="shared" si="174"/>
        <v>476355</v>
      </c>
      <c r="O3716" s="5">
        <f t="shared" si="175"/>
        <v>48</v>
      </c>
      <c r="P3716" s="5" t="str">
        <f t="shared" si="176"/>
        <v>ASALARIADO</v>
      </c>
      <c r="Q3716" s="5" t="e">
        <f ca="1">IF($H3716="SI", $O3716, _xludf.NA())</f>
        <v>#NAME?</v>
      </c>
      <c r="R3716" s="5">
        <f>IF($H3716="NO",$O3716, _xludf.NA())</f>
        <v>48</v>
      </c>
      <c r="S3716" s="5" t="e">
        <f ca="1">IF($H3716="SI",$N3716, _xludf.NA())</f>
        <v>#NAME?</v>
      </c>
      <c r="T3716" s="5">
        <f>IF($H3716="NO",$N3716, _xludf.NA())</f>
        <v>476355</v>
      </c>
    </row>
    <row r="3717" spans="1:20" x14ac:dyDescent="0.3">
      <c r="A3717">
        <v>3716</v>
      </c>
      <c r="B3717" t="s">
        <v>9</v>
      </c>
      <c r="C3717">
        <v>420000</v>
      </c>
      <c r="D3717" t="s">
        <v>10</v>
      </c>
      <c r="E3717" t="s">
        <v>16</v>
      </c>
      <c r="F3717" t="s">
        <v>12</v>
      </c>
      <c r="G3717" t="s">
        <v>13</v>
      </c>
      <c r="H3717" t="s">
        <v>13</v>
      </c>
      <c r="I3717">
        <v>29</v>
      </c>
      <c r="J3717">
        <f>(moras__2[[#This Row],[EDAD]]-AVERAGE(I:I))/ _xlfn.STDEV.P(I:I)</f>
        <v>-0.91096062953163204</v>
      </c>
      <c r="K3717" t="str">
        <f>IF(ABS(moras__2[[#This Row],[Z-Score de edad]])&gt;1.96, "Atípico","Normal")</f>
        <v>Normal</v>
      </c>
      <c r="L3717">
        <f>(moras__2[[#This Row],[SALARIO]]-AVERAGE(C:C)) / _xlfn.STDEV.P(C:C)</f>
        <v>-0.29291905709860555</v>
      </c>
      <c r="M3717" t="str">
        <f>IF(ABS(moras__2[[#This Row],[Z-Score de salario]])&gt;1.96, "Atípico", "Normal")</f>
        <v>Normal</v>
      </c>
      <c r="N3717" s="5">
        <f t="shared" si="174"/>
        <v>420000</v>
      </c>
      <c r="O3717" s="5">
        <f t="shared" si="175"/>
        <v>29</v>
      </c>
      <c r="P3717" s="5" t="str">
        <f t="shared" si="176"/>
        <v>ASALARIADO</v>
      </c>
      <c r="Q3717" s="5" t="e">
        <f ca="1">IF($H3717="SI", $O3717, _xludf.NA())</f>
        <v>#NAME?</v>
      </c>
      <c r="R3717" s="5">
        <f>IF($H3717="NO",$O3717, _xludf.NA())</f>
        <v>29</v>
      </c>
      <c r="S3717" s="5" t="e">
        <f ca="1">IF($H3717="SI",$N3717, _xludf.NA())</f>
        <v>#NAME?</v>
      </c>
      <c r="T3717" s="5">
        <f>IF($H3717="NO",$N3717, _xludf.NA())</f>
        <v>420000</v>
      </c>
    </row>
    <row r="3718" spans="1:20" x14ac:dyDescent="0.3">
      <c r="A3718">
        <v>3717</v>
      </c>
      <c r="B3718" t="s">
        <v>15</v>
      </c>
      <c r="C3718">
        <v>1333402</v>
      </c>
      <c r="D3718" t="s">
        <v>10</v>
      </c>
      <c r="E3718" t="s">
        <v>11</v>
      </c>
      <c r="F3718" t="s">
        <v>12</v>
      </c>
      <c r="G3718" t="s">
        <v>13</v>
      </c>
      <c r="H3718" t="s">
        <v>13</v>
      </c>
      <c r="I3718">
        <v>39</v>
      </c>
      <c r="J3718">
        <f>(moras__2[[#This Row],[EDAD]]-AVERAGE(I:I))/ _xlfn.STDEV.P(I:I)</f>
        <v>-0.20513670045877688</v>
      </c>
      <c r="K3718" t="str">
        <f>IF(ABS(moras__2[[#This Row],[Z-Score de edad]])&gt;1.96, "Atípico","Normal")</f>
        <v>Normal</v>
      </c>
      <c r="L3718">
        <f>(moras__2[[#This Row],[SALARIO]]-AVERAGE(C:C)) / _xlfn.STDEV.P(C:C)</f>
        <v>0.83345663342114362</v>
      </c>
      <c r="M3718" t="str">
        <f>IF(ABS(moras__2[[#This Row],[Z-Score de salario]])&gt;1.96, "Atípico", "Normal")</f>
        <v>Normal</v>
      </c>
      <c r="N3718" s="5">
        <f t="shared" si="174"/>
        <v>1333402</v>
      </c>
      <c r="O3718" s="5">
        <f t="shared" si="175"/>
        <v>39</v>
      </c>
      <c r="P3718" s="5" t="str">
        <f t="shared" si="176"/>
        <v>ASALARIADO</v>
      </c>
      <c r="Q3718" s="5" t="e">
        <f ca="1">IF($H3718="SI", $O3718, _xludf.NA())</f>
        <v>#NAME?</v>
      </c>
      <c r="R3718" s="5">
        <f>IF($H3718="NO",$O3718, _xludf.NA())</f>
        <v>39</v>
      </c>
      <c r="S3718" s="5" t="e">
        <f ca="1">IF($H3718="SI",$N3718, _xludf.NA())</f>
        <v>#NAME?</v>
      </c>
      <c r="T3718" s="5">
        <f>IF($H3718="NO",$N3718, _xludf.NA())</f>
        <v>1333402</v>
      </c>
    </row>
    <row r="3719" spans="1:20" x14ac:dyDescent="0.3">
      <c r="A3719">
        <v>3718</v>
      </c>
      <c r="B3719" t="s">
        <v>9</v>
      </c>
      <c r="C3719">
        <v>356657</v>
      </c>
      <c r="D3719" t="s">
        <v>17</v>
      </c>
      <c r="E3719" t="s">
        <v>16</v>
      </c>
      <c r="F3719" t="s">
        <v>12</v>
      </c>
      <c r="G3719" t="s">
        <v>13</v>
      </c>
      <c r="H3719" t="s">
        <v>12</v>
      </c>
      <c r="I3719">
        <v>61</v>
      </c>
      <c r="J3719">
        <f>(moras__2[[#This Row],[EDAD]]-AVERAGE(I:I))/ _xlfn.STDEV.P(I:I)</f>
        <v>1.3476759435015044</v>
      </c>
      <c r="K3719" t="str">
        <f>IF(ABS(moras__2[[#This Row],[Z-Score de edad]])&gt;1.96, "Atípico","Normal")</f>
        <v>Normal</v>
      </c>
      <c r="L3719">
        <f>(moras__2[[#This Row],[SALARIO]]-AVERAGE(C:C)) / _xlfn.STDEV.P(C:C)</f>
        <v>-0.37103144941282479</v>
      </c>
      <c r="M3719" t="str">
        <f>IF(ABS(moras__2[[#This Row],[Z-Score de salario]])&gt;1.96, "Atípico", "Normal")</f>
        <v>Normal</v>
      </c>
      <c r="N3719" s="5">
        <f t="shared" si="174"/>
        <v>356657</v>
      </c>
      <c r="O3719" s="5">
        <f t="shared" si="175"/>
        <v>61</v>
      </c>
      <c r="P3719" s="5" t="str">
        <f t="shared" si="176"/>
        <v>ASEGURADO VOLUNTARIO</v>
      </c>
      <c r="Q3719" s="5">
        <f>IF($H3719="SI", $O3719, _xludf.NA())</f>
        <v>61</v>
      </c>
      <c r="R3719" s="5" t="e">
        <f ca="1">IF($H3719="NO",$O3719, _xludf.NA())</f>
        <v>#NAME?</v>
      </c>
      <c r="S3719" s="5">
        <f>IF($H3719="SI",$N3719, _xludf.NA())</f>
        <v>356657</v>
      </c>
      <c r="T3719" s="5" t="e">
        <f ca="1">IF($H3719="NO",$N3719, _xludf.NA())</f>
        <v>#NAME?</v>
      </c>
    </row>
    <row r="3720" spans="1:20" x14ac:dyDescent="0.3">
      <c r="A3720">
        <v>3719</v>
      </c>
      <c r="B3720" t="s">
        <v>15</v>
      </c>
      <c r="C3720">
        <v>297046</v>
      </c>
      <c r="D3720" t="s">
        <v>17</v>
      </c>
      <c r="E3720" t="s">
        <v>16</v>
      </c>
      <c r="F3720" t="s">
        <v>12</v>
      </c>
      <c r="G3720" t="s">
        <v>12</v>
      </c>
      <c r="H3720" t="s">
        <v>13</v>
      </c>
      <c r="I3720">
        <v>31</v>
      </c>
      <c r="J3720">
        <f>(moras__2[[#This Row],[EDAD]]-AVERAGE(I:I))/ _xlfn.STDEV.P(I:I)</f>
        <v>-0.769795843717061</v>
      </c>
      <c r="K3720" t="str">
        <f>IF(ABS(moras__2[[#This Row],[Z-Score de edad]])&gt;1.96, "Atípico","Normal")</f>
        <v>Normal</v>
      </c>
      <c r="L3720">
        <f>(moras__2[[#This Row],[SALARIO]]-AVERAGE(C:C)) / _xlfn.STDEV.P(C:C)</f>
        <v>-0.44454166866740574</v>
      </c>
      <c r="M3720" t="str">
        <f>IF(ABS(moras__2[[#This Row],[Z-Score de salario]])&gt;1.96, "Atípico", "Normal")</f>
        <v>Normal</v>
      </c>
      <c r="N3720" s="5">
        <f t="shared" si="174"/>
        <v>297046</v>
      </c>
      <c r="O3720" s="5">
        <f t="shared" si="175"/>
        <v>31</v>
      </c>
      <c r="P3720" s="5" t="str">
        <f t="shared" si="176"/>
        <v>ASEGURADO VOLUNTARIO</v>
      </c>
      <c r="Q3720" s="5" t="e">
        <f ca="1">IF($H3720="SI", $O3720, _xludf.NA())</f>
        <v>#NAME?</v>
      </c>
      <c r="R3720" s="5">
        <f>IF($H3720="NO",$O3720, _xludf.NA())</f>
        <v>31</v>
      </c>
      <c r="S3720" s="5" t="e">
        <f ca="1">IF($H3720="SI",$N3720, _xludf.NA())</f>
        <v>#NAME?</v>
      </c>
      <c r="T3720" s="5">
        <f>IF($H3720="NO",$N3720, _xludf.NA())</f>
        <v>297046</v>
      </c>
    </row>
    <row r="3721" spans="1:20" x14ac:dyDescent="0.3">
      <c r="A3721">
        <v>3720</v>
      </c>
      <c r="B3721" t="s">
        <v>9</v>
      </c>
      <c r="C3721">
        <v>239421</v>
      </c>
      <c r="D3721" t="s">
        <v>10</v>
      </c>
      <c r="E3721" t="s">
        <v>16</v>
      </c>
      <c r="F3721" t="s">
        <v>12</v>
      </c>
      <c r="G3721" t="s">
        <v>12</v>
      </c>
      <c r="H3721" t="s">
        <v>13</v>
      </c>
      <c r="I3721">
        <v>22</v>
      </c>
      <c r="J3721">
        <f>(moras__2[[#This Row],[EDAD]]-AVERAGE(I:I))/ _xlfn.STDEV.P(I:I)</f>
        <v>-1.4050373798826306</v>
      </c>
      <c r="K3721" t="str">
        <f>IF(ABS(moras__2[[#This Row],[Z-Score de edad]])&gt;1.96, "Atípico","Normal")</f>
        <v>Normal</v>
      </c>
      <c r="L3721">
        <f>(moras__2[[#This Row],[SALARIO]]-AVERAGE(C:C)) / _xlfn.STDEV.P(C:C)</f>
        <v>-0.51560282155102166</v>
      </c>
      <c r="M3721" t="str">
        <f>IF(ABS(moras__2[[#This Row],[Z-Score de salario]])&gt;1.96, "Atípico", "Normal")</f>
        <v>Normal</v>
      </c>
      <c r="N3721" s="5">
        <f t="shared" si="174"/>
        <v>239421</v>
      </c>
      <c r="O3721" s="5">
        <f t="shared" si="175"/>
        <v>22</v>
      </c>
      <c r="P3721" s="5" t="str">
        <f t="shared" si="176"/>
        <v>ASALARIADO</v>
      </c>
      <c r="Q3721" s="5" t="e">
        <f ca="1">IF($H3721="SI", $O3721, _xludf.NA())</f>
        <v>#NAME?</v>
      </c>
      <c r="R3721" s="5">
        <f>IF($H3721="NO",$O3721, _xludf.NA())</f>
        <v>22</v>
      </c>
      <c r="S3721" s="5" t="e">
        <f ca="1">IF($H3721="SI",$N3721, _xludf.NA())</f>
        <v>#NAME?</v>
      </c>
      <c r="T3721" s="5">
        <f>IF($H3721="NO",$N3721, _xludf.NA())</f>
        <v>239421</v>
      </c>
    </row>
    <row r="3722" spans="1:20" x14ac:dyDescent="0.3">
      <c r="A3722">
        <v>3721</v>
      </c>
      <c r="B3722" t="s">
        <v>9</v>
      </c>
      <c r="C3722">
        <v>202396.55</v>
      </c>
      <c r="D3722" t="s">
        <v>10</v>
      </c>
      <c r="E3722" t="s">
        <v>16</v>
      </c>
      <c r="F3722" t="s">
        <v>12</v>
      </c>
      <c r="G3722" t="s">
        <v>13</v>
      </c>
      <c r="H3722" t="s">
        <v>13</v>
      </c>
      <c r="I3722">
        <v>36</v>
      </c>
      <c r="J3722">
        <f>(moras__2[[#This Row],[EDAD]]-AVERAGE(I:I))/ _xlfn.STDEV.P(I:I)</f>
        <v>-0.41688387918063341</v>
      </c>
      <c r="K3722" t="str">
        <f>IF(ABS(moras__2[[#This Row],[Z-Score de edad]])&gt;1.96, "Atípico","Normal")</f>
        <v>Normal</v>
      </c>
      <c r="L3722">
        <f>(moras__2[[#This Row],[SALARIO]]-AVERAGE(C:C)) / _xlfn.STDEV.P(C:C)</f>
        <v>-0.5612600901303153</v>
      </c>
      <c r="M3722" t="str">
        <f>IF(ABS(moras__2[[#This Row],[Z-Score de salario]])&gt;1.96, "Atípico", "Normal")</f>
        <v>Normal</v>
      </c>
      <c r="N3722" s="5">
        <f t="shared" si="174"/>
        <v>202396.55</v>
      </c>
      <c r="O3722" s="5">
        <f t="shared" si="175"/>
        <v>36</v>
      </c>
      <c r="P3722" s="5" t="str">
        <f t="shared" si="176"/>
        <v>ASALARIADO</v>
      </c>
      <c r="Q3722" s="5" t="e">
        <f ca="1">IF($H3722="SI", $O3722, _xludf.NA())</f>
        <v>#NAME?</v>
      </c>
      <c r="R3722" s="5">
        <f>IF($H3722="NO",$O3722, _xludf.NA())</f>
        <v>36</v>
      </c>
      <c r="S3722" s="5" t="e">
        <f ca="1">IF($H3722="SI",$N3722, _xludf.NA())</f>
        <v>#NAME?</v>
      </c>
      <c r="T3722" s="5">
        <f>IF($H3722="NO",$N3722, _xludf.NA())</f>
        <v>202396.55</v>
      </c>
    </row>
    <row r="3723" spans="1:20" x14ac:dyDescent="0.3">
      <c r="A3723">
        <v>3722</v>
      </c>
      <c r="B3723" t="s">
        <v>9</v>
      </c>
      <c r="C3723">
        <v>260000</v>
      </c>
      <c r="D3723" t="s">
        <v>10</v>
      </c>
      <c r="E3723" t="s">
        <v>16</v>
      </c>
      <c r="F3723" t="s">
        <v>12</v>
      </c>
      <c r="G3723" t="s">
        <v>13</v>
      </c>
      <c r="H3723" t="s">
        <v>12</v>
      </c>
      <c r="I3723">
        <v>37</v>
      </c>
      <c r="J3723">
        <f>(moras__2[[#This Row],[EDAD]]-AVERAGE(I:I))/ _xlfn.STDEV.P(I:I)</f>
        <v>-0.34630148627334789</v>
      </c>
      <c r="K3723" t="str">
        <f>IF(ABS(moras__2[[#This Row],[Z-Score de edad]])&gt;1.96, "Atípico","Normal")</f>
        <v>Normal</v>
      </c>
      <c r="L3723">
        <f>(moras__2[[#This Row],[SALARIO]]-AVERAGE(C:C)) / _xlfn.STDEV.P(C:C)</f>
        <v>-0.49022551195983849</v>
      </c>
      <c r="M3723" t="str">
        <f>IF(ABS(moras__2[[#This Row],[Z-Score de salario]])&gt;1.96, "Atípico", "Normal")</f>
        <v>Normal</v>
      </c>
      <c r="N3723" s="5">
        <f t="shared" si="174"/>
        <v>260000</v>
      </c>
      <c r="O3723" s="5">
        <f t="shared" si="175"/>
        <v>37</v>
      </c>
      <c r="P3723" s="5" t="str">
        <f t="shared" si="176"/>
        <v>ASALARIADO</v>
      </c>
      <c r="Q3723" s="5">
        <f>IF($H3723="SI", $O3723, _xludf.NA())</f>
        <v>37</v>
      </c>
      <c r="R3723" s="5" t="e">
        <f ca="1">IF($H3723="NO",$O3723, _xludf.NA())</f>
        <v>#NAME?</v>
      </c>
      <c r="S3723" s="5">
        <f>IF($H3723="SI",$N3723, _xludf.NA())</f>
        <v>260000</v>
      </c>
      <c r="T3723" s="5" t="e">
        <f ca="1">IF($H3723="NO",$N3723, _xludf.NA())</f>
        <v>#NAME?</v>
      </c>
    </row>
    <row r="3724" spans="1:20" x14ac:dyDescent="0.3">
      <c r="A3724">
        <v>3723</v>
      </c>
      <c r="B3724" t="s">
        <v>15</v>
      </c>
      <c r="C3724">
        <v>858032.05</v>
      </c>
      <c r="D3724" t="s">
        <v>10</v>
      </c>
      <c r="E3724" t="s">
        <v>11</v>
      </c>
      <c r="F3724" t="s">
        <v>12</v>
      </c>
      <c r="G3724" t="s">
        <v>13</v>
      </c>
      <c r="H3724" t="s">
        <v>13</v>
      </c>
      <c r="I3724">
        <v>53</v>
      </c>
      <c r="J3724">
        <f>(moras__2[[#This Row],[EDAD]]-AVERAGE(I:I))/ _xlfn.STDEV.P(I:I)</f>
        <v>0.78301680024322029</v>
      </c>
      <c r="K3724" t="str">
        <f>IF(ABS(moras__2[[#This Row],[Z-Score de edad]])&gt;1.96, "Atípico","Normal")</f>
        <v>Normal</v>
      </c>
      <c r="L3724">
        <f>(moras__2[[#This Row],[SALARIO]]-AVERAGE(C:C)) / _xlfn.STDEV.P(C:C)</f>
        <v>0.24724688603325901</v>
      </c>
      <c r="M3724" t="str">
        <f>IF(ABS(moras__2[[#This Row],[Z-Score de salario]])&gt;1.96, "Atípico", "Normal")</f>
        <v>Normal</v>
      </c>
      <c r="N3724" s="5">
        <f t="shared" si="174"/>
        <v>858032.05</v>
      </c>
      <c r="O3724" s="5">
        <f t="shared" si="175"/>
        <v>53</v>
      </c>
      <c r="P3724" s="5" t="str">
        <f t="shared" si="176"/>
        <v>ASALARIADO</v>
      </c>
      <c r="Q3724" s="5" t="e">
        <f ca="1">IF($H3724="SI", $O3724, _xludf.NA())</f>
        <v>#NAME?</v>
      </c>
      <c r="R3724" s="5">
        <f>IF($H3724="NO",$O3724, _xludf.NA())</f>
        <v>53</v>
      </c>
      <c r="S3724" s="5" t="e">
        <f ca="1">IF($H3724="SI",$N3724, _xludf.NA())</f>
        <v>#NAME?</v>
      </c>
      <c r="T3724" s="5">
        <f>IF($H3724="NO",$N3724, _xludf.NA())</f>
        <v>858032.05</v>
      </c>
    </row>
    <row r="3725" spans="1:20" x14ac:dyDescent="0.3">
      <c r="A3725">
        <v>3724</v>
      </c>
      <c r="B3725" t="s">
        <v>15</v>
      </c>
      <c r="C3725">
        <v>2036556.25</v>
      </c>
      <c r="D3725" t="s">
        <v>10</v>
      </c>
      <c r="E3725" t="s">
        <v>16</v>
      </c>
      <c r="F3725" t="s">
        <v>12</v>
      </c>
      <c r="G3725" t="s">
        <v>13</v>
      </c>
      <c r="H3725" t="s">
        <v>13</v>
      </c>
      <c r="I3725">
        <v>37</v>
      </c>
      <c r="J3725">
        <f>(moras__2[[#This Row],[EDAD]]-AVERAGE(I:I))/ _xlfn.STDEV.P(I:I)</f>
        <v>-0.34630148627334789</v>
      </c>
      <c r="K3725" t="str">
        <f>IF(ABS(moras__2[[#This Row],[Z-Score de edad]])&gt;1.96, "Atípico","Normal")</f>
        <v>Normal</v>
      </c>
      <c r="L3725">
        <f>(moras__2[[#This Row],[SALARIO]]-AVERAGE(C:C)) / _xlfn.STDEV.P(C:C)</f>
        <v>1.7005620852218255</v>
      </c>
      <c r="M3725" t="str">
        <f>IF(ABS(moras__2[[#This Row],[Z-Score de salario]])&gt;1.96, "Atípico", "Normal")</f>
        <v>Normal</v>
      </c>
      <c r="N3725" s="5">
        <f t="shared" si="174"/>
        <v>2036556.25</v>
      </c>
      <c r="O3725" s="5">
        <f t="shared" si="175"/>
        <v>37</v>
      </c>
      <c r="P3725" s="5" t="str">
        <f t="shared" si="176"/>
        <v>ASALARIADO</v>
      </c>
      <c r="Q3725" s="5" t="e">
        <f ca="1">IF($H3725="SI", $O3725, _xludf.NA())</f>
        <v>#NAME?</v>
      </c>
      <c r="R3725" s="5">
        <f>IF($H3725="NO",$O3725, _xludf.NA())</f>
        <v>37</v>
      </c>
      <c r="S3725" s="5" t="e">
        <f ca="1">IF($H3725="SI",$N3725, _xludf.NA())</f>
        <v>#NAME?</v>
      </c>
      <c r="T3725" s="5">
        <f>IF($H3725="NO",$N3725, _xludf.NA())</f>
        <v>2036556.25</v>
      </c>
    </row>
    <row r="3726" spans="1:20" x14ac:dyDescent="0.3">
      <c r="A3726">
        <v>3725</v>
      </c>
      <c r="B3726" t="s">
        <v>9</v>
      </c>
      <c r="C3726">
        <v>454518</v>
      </c>
      <c r="D3726" t="s">
        <v>10</v>
      </c>
      <c r="E3726" t="s">
        <v>16</v>
      </c>
      <c r="F3726" t="s">
        <v>12</v>
      </c>
      <c r="G3726" t="s">
        <v>13</v>
      </c>
      <c r="H3726" t="s">
        <v>13</v>
      </c>
      <c r="I3726">
        <v>35</v>
      </c>
      <c r="J3726">
        <f>(moras__2[[#This Row],[EDAD]]-AVERAGE(I:I))/ _xlfn.STDEV.P(I:I)</f>
        <v>-0.48746627208791893</v>
      </c>
      <c r="K3726" t="str">
        <f>IF(ABS(moras__2[[#This Row],[Z-Score de edad]])&gt;1.96, "Atípico","Normal")</f>
        <v>Normal</v>
      </c>
      <c r="L3726">
        <f>(moras__2[[#This Row],[SALARIO]]-AVERAGE(C:C)) / _xlfn.STDEV.P(C:C)</f>
        <v>-0.25035265579298033</v>
      </c>
      <c r="M3726" t="str">
        <f>IF(ABS(moras__2[[#This Row],[Z-Score de salario]])&gt;1.96, "Atípico", "Normal")</f>
        <v>Normal</v>
      </c>
      <c r="N3726" s="5">
        <f t="shared" si="174"/>
        <v>454518</v>
      </c>
      <c r="O3726" s="5">
        <f t="shared" si="175"/>
        <v>35</v>
      </c>
      <c r="P3726" s="5" t="str">
        <f t="shared" si="176"/>
        <v>ASALARIADO</v>
      </c>
      <c r="Q3726" s="5" t="e">
        <f ca="1">IF($H3726="SI", $O3726, _xludf.NA())</f>
        <v>#NAME?</v>
      </c>
      <c r="R3726" s="5">
        <f>IF($H3726="NO",$O3726, _xludf.NA())</f>
        <v>35</v>
      </c>
      <c r="S3726" s="5" t="e">
        <f ca="1">IF($H3726="SI",$N3726, _xludf.NA())</f>
        <v>#NAME?</v>
      </c>
      <c r="T3726" s="5">
        <f>IF($H3726="NO",$N3726, _xludf.NA())</f>
        <v>454518</v>
      </c>
    </row>
    <row r="3727" spans="1:20" x14ac:dyDescent="0.3">
      <c r="A3727">
        <v>3726</v>
      </c>
      <c r="B3727" t="s">
        <v>9</v>
      </c>
      <c r="C3727">
        <v>459616.28</v>
      </c>
      <c r="D3727" t="s">
        <v>10</v>
      </c>
      <c r="E3727" t="s">
        <v>16</v>
      </c>
      <c r="F3727" t="s">
        <v>12</v>
      </c>
      <c r="G3727" t="s">
        <v>13</v>
      </c>
      <c r="H3727" t="s">
        <v>13</v>
      </c>
      <c r="I3727">
        <v>28</v>
      </c>
      <c r="J3727">
        <f>(moras__2[[#This Row],[EDAD]]-AVERAGE(I:I))/ _xlfn.STDEV.P(I:I)</f>
        <v>-0.98154302243891756</v>
      </c>
      <c r="K3727" t="str">
        <f>IF(ABS(moras__2[[#This Row],[Z-Score de edad]])&gt;1.96, "Atípico","Normal")</f>
        <v>Normal</v>
      </c>
      <c r="L3727">
        <f>(moras__2[[#This Row],[SALARIO]]-AVERAGE(C:C)) / _xlfn.STDEV.P(C:C)</f>
        <v>-0.24406563358866826</v>
      </c>
      <c r="M3727" t="str">
        <f>IF(ABS(moras__2[[#This Row],[Z-Score de salario]])&gt;1.96, "Atípico", "Normal")</f>
        <v>Normal</v>
      </c>
      <c r="N3727" s="5">
        <f t="shared" si="174"/>
        <v>459616.28</v>
      </c>
      <c r="O3727" s="5">
        <f t="shared" si="175"/>
        <v>28</v>
      </c>
      <c r="P3727" s="5" t="str">
        <f t="shared" si="176"/>
        <v>ASALARIADO</v>
      </c>
      <c r="Q3727" s="5" t="e">
        <f ca="1">IF($H3727="SI", $O3727, _xludf.NA())</f>
        <v>#NAME?</v>
      </c>
      <c r="R3727" s="5">
        <f>IF($H3727="NO",$O3727, _xludf.NA())</f>
        <v>28</v>
      </c>
      <c r="S3727" s="5" t="e">
        <f ca="1">IF($H3727="SI",$N3727, _xludf.NA())</f>
        <v>#NAME?</v>
      </c>
      <c r="T3727" s="5">
        <f>IF($H3727="NO",$N3727, _xludf.NA())</f>
        <v>459616.28</v>
      </c>
    </row>
    <row r="3728" spans="1:20" x14ac:dyDescent="0.3">
      <c r="A3728">
        <v>3727</v>
      </c>
      <c r="B3728" t="s">
        <v>9</v>
      </c>
      <c r="C3728">
        <v>299744</v>
      </c>
      <c r="D3728" t="s">
        <v>18</v>
      </c>
      <c r="E3728" t="s">
        <v>16</v>
      </c>
      <c r="F3728" t="s">
        <v>12</v>
      </c>
      <c r="G3728" t="s">
        <v>13</v>
      </c>
      <c r="H3728" t="s">
        <v>13</v>
      </c>
      <c r="I3728">
        <v>40</v>
      </c>
      <c r="J3728">
        <f>(moras__2[[#This Row],[EDAD]]-AVERAGE(I:I))/ _xlfn.STDEV.P(I:I)</f>
        <v>-0.13455430755149136</v>
      </c>
      <c r="K3728" t="str">
        <f>IF(ABS(moras__2[[#This Row],[Z-Score de edad]])&gt;1.96, "Atípico","Normal")</f>
        <v>Normal</v>
      </c>
      <c r="L3728">
        <f>(moras__2[[#This Row],[SALARIO]]-AVERAGE(C:C)) / _xlfn.STDEV.P(C:C)</f>
        <v>-0.44121458857230822</v>
      </c>
      <c r="M3728" t="str">
        <f>IF(ABS(moras__2[[#This Row],[Z-Score de salario]])&gt;1.96, "Atípico", "Normal")</f>
        <v>Normal</v>
      </c>
      <c r="N3728" s="5">
        <f t="shared" si="174"/>
        <v>299744</v>
      </c>
      <c r="O3728" s="5">
        <f t="shared" si="175"/>
        <v>40</v>
      </c>
      <c r="P3728" s="5" t="str">
        <f t="shared" si="176"/>
        <v>TRABAJADOR INDEPENDIENTE</v>
      </c>
      <c r="Q3728" s="5" t="e">
        <f ca="1">IF($H3728="SI", $O3728, _xludf.NA())</f>
        <v>#NAME?</v>
      </c>
      <c r="R3728" s="5">
        <f>IF($H3728="NO",$O3728, _xludf.NA())</f>
        <v>40</v>
      </c>
      <c r="S3728" s="5" t="e">
        <f ca="1">IF($H3728="SI",$N3728, _xludf.NA())</f>
        <v>#NAME?</v>
      </c>
      <c r="T3728" s="5">
        <f>IF($H3728="NO",$N3728, _xludf.NA())</f>
        <v>299744</v>
      </c>
    </row>
    <row r="3729" spans="1:20" x14ac:dyDescent="0.3">
      <c r="A3729">
        <v>3728</v>
      </c>
      <c r="B3729" t="s">
        <v>9</v>
      </c>
      <c r="C3729">
        <v>2590373.15</v>
      </c>
      <c r="D3729" t="s">
        <v>10</v>
      </c>
      <c r="E3729" t="s">
        <v>11</v>
      </c>
      <c r="F3729" t="s">
        <v>12</v>
      </c>
      <c r="G3729" t="s">
        <v>13</v>
      </c>
      <c r="H3729" t="s">
        <v>13</v>
      </c>
      <c r="I3729">
        <v>56</v>
      </c>
      <c r="J3729">
        <f>(moras__2[[#This Row],[EDAD]]-AVERAGE(I:I))/ _xlfn.STDEV.P(I:I)</f>
        <v>0.99476397896507684</v>
      </c>
      <c r="K3729" t="str">
        <f>IF(ABS(moras__2[[#This Row],[Z-Score de edad]])&gt;1.96, "Atípico","Normal")</f>
        <v>Normal</v>
      </c>
      <c r="L3729">
        <f>(moras__2[[#This Row],[SALARIO]]-AVERAGE(C:C)) / _xlfn.STDEV.P(C:C)</f>
        <v>2.3835098926045624</v>
      </c>
      <c r="M3729" t="str">
        <f>IF(ABS(moras__2[[#This Row],[Z-Score de salario]])&gt;1.96, "Atípico", "Normal")</f>
        <v>Atípico</v>
      </c>
      <c r="N3729" s="5">
        <f t="shared" si="174"/>
        <v>2590373.15</v>
      </c>
      <c r="O3729" s="5">
        <f t="shared" si="175"/>
        <v>56</v>
      </c>
      <c r="P3729" s="5" t="str">
        <f t="shared" si="176"/>
        <v>ASALARIADO</v>
      </c>
      <c r="Q3729" s="5" t="e">
        <f ca="1">IF($H3729="SI", $O3729, _xludf.NA())</f>
        <v>#NAME?</v>
      </c>
      <c r="R3729" s="5">
        <f>IF($H3729="NO",$O3729, _xludf.NA())</f>
        <v>56</v>
      </c>
      <c r="S3729" s="5" t="e">
        <f ca="1">IF($H3729="SI",$N3729, _xludf.NA())</f>
        <v>#NAME?</v>
      </c>
      <c r="T3729" s="5">
        <f>IF($H3729="NO",$N3729, _xludf.NA())</f>
        <v>2590373.15</v>
      </c>
    </row>
    <row r="3730" spans="1:20" x14ac:dyDescent="0.3">
      <c r="A3730">
        <v>3729</v>
      </c>
      <c r="B3730" t="s">
        <v>9</v>
      </c>
      <c r="C3730">
        <v>551468.9</v>
      </c>
      <c r="D3730" t="s">
        <v>10</v>
      </c>
      <c r="E3730" t="s">
        <v>16</v>
      </c>
      <c r="F3730" t="s">
        <v>12</v>
      </c>
      <c r="G3730" t="s">
        <v>13</v>
      </c>
      <c r="H3730" t="s">
        <v>13</v>
      </c>
      <c r="I3730">
        <v>38</v>
      </c>
      <c r="J3730">
        <f>(moras__2[[#This Row],[EDAD]]-AVERAGE(I:I))/ _xlfn.STDEV.P(I:I)</f>
        <v>-0.27571909336606237</v>
      </c>
      <c r="K3730" t="str">
        <f>IF(ABS(moras__2[[#This Row],[Z-Score de edad]])&gt;1.96, "Atípico","Normal")</f>
        <v>Normal</v>
      </c>
      <c r="L3730">
        <f>(moras__2[[#This Row],[SALARIO]]-AVERAGE(C:C)) / _xlfn.STDEV.P(C:C)</f>
        <v>-0.13079616595169338</v>
      </c>
      <c r="M3730" t="str">
        <f>IF(ABS(moras__2[[#This Row],[Z-Score de salario]])&gt;1.96, "Atípico", "Normal")</f>
        <v>Normal</v>
      </c>
      <c r="N3730" s="5">
        <f t="shared" si="174"/>
        <v>551468.9</v>
      </c>
      <c r="O3730" s="5">
        <f t="shared" si="175"/>
        <v>38</v>
      </c>
      <c r="P3730" s="5" t="str">
        <f t="shared" si="176"/>
        <v>ASALARIADO</v>
      </c>
      <c r="Q3730" s="5" t="e">
        <f ca="1">IF($H3730="SI", $O3730, _xludf.NA())</f>
        <v>#NAME?</v>
      </c>
      <c r="R3730" s="5">
        <f>IF($H3730="NO",$O3730, _xludf.NA())</f>
        <v>38</v>
      </c>
      <c r="S3730" s="5" t="e">
        <f ca="1">IF($H3730="SI",$N3730, _xludf.NA())</f>
        <v>#NAME?</v>
      </c>
      <c r="T3730" s="5">
        <f>IF($H3730="NO",$N3730, _xludf.NA())</f>
        <v>551468.9</v>
      </c>
    </row>
    <row r="3731" spans="1:20" x14ac:dyDescent="0.3">
      <c r="A3731">
        <v>3730</v>
      </c>
      <c r="B3731" t="s">
        <v>9</v>
      </c>
      <c r="C3731">
        <v>550000</v>
      </c>
      <c r="D3731" t="s">
        <v>10</v>
      </c>
      <c r="E3731" t="s">
        <v>16</v>
      </c>
      <c r="F3731" t="s">
        <v>12</v>
      </c>
      <c r="G3731" t="s">
        <v>13</v>
      </c>
      <c r="H3731" t="s">
        <v>13</v>
      </c>
      <c r="I3731">
        <v>58</v>
      </c>
      <c r="J3731">
        <f>(moras__2[[#This Row],[EDAD]]-AVERAGE(I:I))/ _xlfn.STDEV.P(I:I)</f>
        <v>1.1359287647796479</v>
      </c>
      <c r="K3731" t="str">
        <f>IF(ABS(moras__2[[#This Row],[Z-Score de edad]])&gt;1.96, "Atípico","Normal")</f>
        <v>Normal</v>
      </c>
      <c r="L3731">
        <f>(moras__2[[#This Row],[SALARIO]]-AVERAGE(C:C)) / _xlfn.STDEV.P(C:C)</f>
        <v>-0.13260756252385381</v>
      </c>
      <c r="M3731" t="str">
        <f>IF(ABS(moras__2[[#This Row],[Z-Score de salario]])&gt;1.96, "Atípico", "Normal")</f>
        <v>Normal</v>
      </c>
      <c r="N3731" s="5">
        <f t="shared" si="174"/>
        <v>550000</v>
      </c>
      <c r="O3731" s="5">
        <f t="shared" si="175"/>
        <v>58</v>
      </c>
      <c r="P3731" s="5" t="str">
        <f t="shared" si="176"/>
        <v>ASALARIADO</v>
      </c>
      <c r="Q3731" s="5" t="e">
        <f ca="1">IF($H3731="SI", $O3731, _xludf.NA())</f>
        <v>#NAME?</v>
      </c>
      <c r="R3731" s="5">
        <f>IF($H3731="NO",$O3731, _xludf.NA())</f>
        <v>58</v>
      </c>
      <c r="S3731" s="5" t="e">
        <f ca="1">IF($H3731="SI",$N3731, _xludf.NA())</f>
        <v>#NAME?</v>
      </c>
      <c r="T3731" s="5">
        <f>IF($H3731="NO",$N3731, _xludf.NA())</f>
        <v>550000</v>
      </c>
    </row>
    <row r="3732" spans="1:20" x14ac:dyDescent="0.3">
      <c r="A3732">
        <v>3731</v>
      </c>
      <c r="B3732" t="s">
        <v>9</v>
      </c>
      <c r="C3732">
        <v>1182929.8700000001</v>
      </c>
      <c r="D3732" t="s">
        <v>10</v>
      </c>
      <c r="E3732" t="s">
        <v>16</v>
      </c>
      <c r="F3732" t="s">
        <v>12</v>
      </c>
      <c r="G3732" t="s">
        <v>13</v>
      </c>
      <c r="H3732" t="s">
        <v>13</v>
      </c>
      <c r="I3732">
        <v>32</v>
      </c>
      <c r="J3732">
        <f>(moras__2[[#This Row],[EDAD]]-AVERAGE(I:I))/ _xlfn.STDEV.P(I:I)</f>
        <v>-0.69921345080977548</v>
      </c>
      <c r="K3732" t="str">
        <f>IF(ABS(moras__2[[#This Row],[Z-Score de edad]])&gt;1.96, "Atípico","Normal")</f>
        <v>Normal</v>
      </c>
      <c r="L3732">
        <f>(moras__2[[#This Row],[SALARIO]]-AVERAGE(C:C)) / _xlfn.STDEV.P(C:C)</f>
        <v>0.64789961763540271</v>
      </c>
      <c r="M3732" t="str">
        <f>IF(ABS(moras__2[[#This Row],[Z-Score de salario]])&gt;1.96, "Atípico", "Normal")</f>
        <v>Normal</v>
      </c>
      <c r="N3732" s="5">
        <f t="shared" si="174"/>
        <v>1182929.8700000001</v>
      </c>
      <c r="O3732" s="5">
        <f t="shared" si="175"/>
        <v>32</v>
      </c>
      <c r="P3732" s="5" t="str">
        <f t="shared" si="176"/>
        <v>ASALARIADO</v>
      </c>
      <c r="Q3732" s="5" t="e">
        <f ca="1">IF($H3732="SI", $O3732, _xludf.NA())</f>
        <v>#NAME?</v>
      </c>
      <c r="R3732" s="5">
        <f>IF($H3732="NO",$O3732, _xludf.NA())</f>
        <v>32</v>
      </c>
      <c r="S3732" s="5" t="e">
        <f ca="1">IF($H3732="SI",$N3732, _xludf.NA())</f>
        <v>#NAME?</v>
      </c>
      <c r="T3732" s="5">
        <f>IF($H3732="NO",$N3732, _xludf.NA())</f>
        <v>1182929.8700000001</v>
      </c>
    </row>
    <row r="3733" spans="1:20" x14ac:dyDescent="0.3">
      <c r="A3733">
        <v>3732</v>
      </c>
      <c r="B3733" t="s">
        <v>9</v>
      </c>
      <c r="C3733">
        <v>728454.02</v>
      </c>
      <c r="D3733" t="s">
        <v>10</v>
      </c>
      <c r="E3733" t="s">
        <v>16</v>
      </c>
      <c r="F3733" t="s">
        <v>12</v>
      </c>
      <c r="G3733" t="s">
        <v>13</v>
      </c>
      <c r="H3733" t="s">
        <v>13</v>
      </c>
      <c r="I3733">
        <v>35</v>
      </c>
      <c r="J3733">
        <f>(moras__2[[#This Row],[EDAD]]-AVERAGE(I:I))/ _xlfn.STDEV.P(I:I)</f>
        <v>-0.48746627208791893</v>
      </c>
      <c r="K3733" t="str">
        <f>IF(ABS(moras__2[[#This Row],[Z-Score de edad]])&gt;1.96, "Atípico","Normal")</f>
        <v>Normal</v>
      </c>
      <c r="L3733">
        <f>(moras__2[[#This Row],[SALARIO]]-AVERAGE(C:C)) / _xlfn.STDEV.P(C:C)</f>
        <v>8.7455750238243452E-2</v>
      </c>
      <c r="M3733" t="str">
        <f>IF(ABS(moras__2[[#This Row],[Z-Score de salario]])&gt;1.96, "Atípico", "Normal")</f>
        <v>Normal</v>
      </c>
      <c r="N3733" s="5">
        <f t="shared" si="174"/>
        <v>728454.02</v>
      </c>
      <c r="O3733" s="5">
        <f t="shared" si="175"/>
        <v>35</v>
      </c>
      <c r="P3733" s="5" t="str">
        <f t="shared" si="176"/>
        <v>ASALARIADO</v>
      </c>
      <c r="Q3733" s="5" t="e">
        <f ca="1">IF($H3733="SI", $O3733, _xludf.NA())</f>
        <v>#NAME?</v>
      </c>
      <c r="R3733" s="5">
        <f>IF($H3733="NO",$O3733, _xludf.NA())</f>
        <v>35</v>
      </c>
      <c r="S3733" s="5" t="e">
        <f ca="1">IF($H3733="SI",$N3733, _xludf.NA())</f>
        <v>#NAME?</v>
      </c>
      <c r="T3733" s="5">
        <f>IF($H3733="NO",$N3733, _xludf.NA())</f>
        <v>728454.02</v>
      </c>
    </row>
    <row r="3734" spans="1:20" x14ac:dyDescent="0.3">
      <c r="A3734">
        <v>3733</v>
      </c>
      <c r="B3734" t="s">
        <v>9</v>
      </c>
      <c r="C3734">
        <v>533333.32999999996</v>
      </c>
      <c r="D3734" t="s">
        <v>10</v>
      </c>
      <c r="E3734" t="s">
        <v>16</v>
      </c>
      <c r="F3734" t="s">
        <v>12</v>
      </c>
      <c r="G3734" t="s">
        <v>13</v>
      </c>
      <c r="H3734" t="s">
        <v>13</v>
      </c>
      <c r="I3734">
        <v>27</v>
      </c>
      <c r="J3734">
        <f>(moras__2[[#This Row],[EDAD]]-AVERAGE(I:I))/ _xlfn.STDEV.P(I:I)</f>
        <v>-1.052125415346203</v>
      </c>
      <c r="K3734" t="str">
        <f>IF(ABS(moras__2[[#This Row],[Z-Score de edad]])&gt;1.96, "Atípico","Normal")</f>
        <v>Normal</v>
      </c>
      <c r="L3734">
        <f>(moras__2[[#This Row],[SALARIO]]-AVERAGE(C:C)) / _xlfn.STDEV.P(C:C)</f>
        <v>-0.15316032234911675</v>
      </c>
      <c r="M3734" t="str">
        <f>IF(ABS(moras__2[[#This Row],[Z-Score de salario]])&gt;1.96, "Atípico", "Normal")</f>
        <v>Normal</v>
      </c>
      <c r="N3734" s="5">
        <f t="shared" si="174"/>
        <v>533333.32999999996</v>
      </c>
      <c r="O3734" s="5">
        <f t="shared" si="175"/>
        <v>27</v>
      </c>
      <c r="P3734" s="5" t="str">
        <f t="shared" si="176"/>
        <v>ASALARIADO</v>
      </c>
      <c r="Q3734" s="5" t="e">
        <f ca="1">IF($H3734="SI", $O3734, _xludf.NA())</f>
        <v>#NAME?</v>
      </c>
      <c r="R3734" s="5">
        <f>IF($H3734="NO",$O3734, _xludf.NA())</f>
        <v>27</v>
      </c>
      <c r="S3734" s="5" t="e">
        <f ca="1">IF($H3734="SI",$N3734, _xludf.NA())</f>
        <v>#NAME?</v>
      </c>
      <c r="T3734" s="5">
        <f>IF($H3734="NO",$N3734, _xludf.NA())</f>
        <v>533333.32999999996</v>
      </c>
    </row>
    <row r="3735" spans="1:20" x14ac:dyDescent="0.3">
      <c r="A3735">
        <v>3734</v>
      </c>
      <c r="B3735" t="s">
        <v>15</v>
      </c>
      <c r="C3735">
        <v>319879</v>
      </c>
      <c r="D3735" t="s">
        <v>10</v>
      </c>
      <c r="E3735" t="s">
        <v>11</v>
      </c>
      <c r="F3735" t="s">
        <v>12</v>
      </c>
      <c r="G3735" t="s">
        <v>13</v>
      </c>
      <c r="H3735" t="s">
        <v>12</v>
      </c>
      <c r="I3735">
        <v>54</v>
      </c>
      <c r="J3735">
        <f>(moras__2[[#This Row],[EDAD]]-AVERAGE(I:I))/ _xlfn.STDEV.P(I:I)</f>
        <v>0.85359919315050581</v>
      </c>
      <c r="K3735" t="str">
        <f>IF(ABS(moras__2[[#This Row],[Z-Score de edad]])&gt;1.96, "Atípico","Normal")</f>
        <v>Normal</v>
      </c>
      <c r="L3735">
        <f>(moras__2[[#This Row],[SALARIO]]-AVERAGE(C:C)) / _xlfn.STDEV.P(C:C)</f>
        <v>-0.41638480439336495</v>
      </c>
      <c r="M3735" t="str">
        <f>IF(ABS(moras__2[[#This Row],[Z-Score de salario]])&gt;1.96, "Atípico", "Normal")</f>
        <v>Normal</v>
      </c>
      <c r="N3735" s="5">
        <f t="shared" si="174"/>
        <v>319879</v>
      </c>
      <c r="O3735" s="5">
        <f t="shared" si="175"/>
        <v>54</v>
      </c>
      <c r="P3735" s="5" t="str">
        <f t="shared" si="176"/>
        <v>ASALARIADO</v>
      </c>
      <c r="Q3735" s="5">
        <f>IF($H3735="SI", $O3735, _xludf.NA())</f>
        <v>54</v>
      </c>
      <c r="R3735" s="5" t="e">
        <f ca="1">IF($H3735="NO",$O3735, _xludf.NA())</f>
        <v>#NAME?</v>
      </c>
      <c r="S3735" s="5">
        <f>IF($H3735="SI",$N3735, _xludf.NA())</f>
        <v>319879</v>
      </c>
      <c r="T3735" s="5" t="e">
        <f ca="1">IF($H3735="NO",$N3735, _xludf.NA())</f>
        <v>#NAME?</v>
      </c>
    </row>
    <row r="3736" spans="1:20" x14ac:dyDescent="0.3">
      <c r="A3736">
        <v>3735</v>
      </c>
      <c r="B3736" t="s">
        <v>9</v>
      </c>
      <c r="C3736">
        <v>32956</v>
      </c>
      <c r="D3736" t="s">
        <v>10</v>
      </c>
      <c r="E3736" t="s">
        <v>16</v>
      </c>
      <c r="F3736" t="s">
        <v>12</v>
      </c>
      <c r="G3736" t="s">
        <v>13</v>
      </c>
      <c r="H3736" t="s">
        <v>13</v>
      </c>
      <c r="I3736">
        <v>22</v>
      </c>
      <c r="J3736">
        <f>(moras__2[[#This Row],[EDAD]]-AVERAGE(I:I))/ _xlfn.STDEV.P(I:I)</f>
        <v>-1.4050373798826306</v>
      </c>
      <c r="K3736" t="str">
        <f>IF(ABS(moras__2[[#This Row],[Z-Score de edad]])&gt;1.96, "Atípico","Normal")</f>
        <v>Normal</v>
      </c>
      <c r="L3736">
        <f>(moras__2[[#This Row],[SALARIO]]-AVERAGE(C:C)) / _xlfn.STDEV.P(C:C)</f>
        <v>-0.77020830406929952</v>
      </c>
      <c r="M3736" t="str">
        <f>IF(ABS(moras__2[[#This Row],[Z-Score de salario]])&gt;1.96, "Atípico", "Normal")</f>
        <v>Normal</v>
      </c>
      <c r="N3736" s="5">
        <f t="shared" si="174"/>
        <v>32956</v>
      </c>
      <c r="O3736" s="5">
        <f t="shared" si="175"/>
        <v>22</v>
      </c>
      <c r="P3736" s="5" t="str">
        <f t="shared" si="176"/>
        <v>ASALARIADO</v>
      </c>
      <c r="Q3736" s="5" t="e">
        <f ca="1">IF($H3736="SI", $O3736, _xludf.NA())</f>
        <v>#NAME?</v>
      </c>
      <c r="R3736" s="5">
        <f>IF($H3736="NO",$O3736, _xludf.NA())</f>
        <v>22</v>
      </c>
      <c r="S3736" s="5" t="e">
        <f ca="1">IF($H3736="SI",$N3736, _xludf.NA())</f>
        <v>#NAME?</v>
      </c>
      <c r="T3736" s="5">
        <f>IF($H3736="NO",$N3736, _xludf.NA())</f>
        <v>32956</v>
      </c>
    </row>
    <row r="3737" spans="1:20" x14ac:dyDescent="0.3">
      <c r="A3737">
        <v>3736</v>
      </c>
      <c r="B3737" t="s">
        <v>9</v>
      </c>
      <c r="C3737">
        <v>450000</v>
      </c>
      <c r="D3737" t="s">
        <v>10</v>
      </c>
      <c r="E3737" t="s">
        <v>16</v>
      </c>
      <c r="F3737" t="s">
        <v>12</v>
      </c>
      <c r="G3737" t="s">
        <v>13</v>
      </c>
      <c r="H3737" t="s">
        <v>13</v>
      </c>
      <c r="I3737">
        <v>24</v>
      </c>
      <c r="J3737">
        <f>(moras__2[[#This Row],[EDAD]]-AVERAGE(I:I))/ _xlfn.STDEV.P(I:I)</f>
        <v>-1.2638725940680595</v>
      </c>
      <c r="K3737" t="str">
        <f>IF(ABS(moras__2[[#This Row],[Z-Score de edad]])&gt;1.96, "Atípico","Normal")</f>
        <v>Normal</v>
      </c>
      <c r="L3737">
        <f>(moras__2[[#This Row],[SALARIO]]-AVERAGE(C:C)) / _xlfn.STDEV.P(C:C)</f>
        <v>-0.25592409681212436</v>
      </c>
      <c r="M3737" t="str">
        <f>IF(ABS(moras__2[[#This Row],[Z-Score de salario]])&gt;1.96, "Atípico", "Normal")</f>
        <v>Normal</v>
      </c>
      <c r="N3737" s="5">
        <f t="shared" si="174"/>
        <v>450000</v>
      </c>
      <c r="O3737" s="5">
        <f t="shared" si="175"/>
        <v>24</v>
      </c>
      <c r="P3737" s="5" t="str">
        <f t="shared" si="176"/>
        <v>ASALARIADO</v>
      </c>
      <c r="Q3737" s="5" t="e">
        <f ca="1">IF($H3737="SI", $O3737, _xludf.NA())</f>
        <v>#NAME?</v>
      </c>
      <c r="R3737" s="5">
        <f>IF($H3737="NO",$O3737, _xludf.NA())</f>
        <v>24</v>
      </c>
      <c r="S3737" s="5" t="e">
        <f ca="1">IF($H3737="SI",$N3737, _xludf.NA())</f>
        <v>#NAME?</v>
      </c>
      <c r="T3737" s="5">
        <f>IF($H3737="NO",$N3737, _xludf.NA())</f>
        <v>450000</v>
      </c>
    </row>
    <row r="3738" spans="1:20" x14ac:dyDescent="0.3">
      <c r="A3738">
        <v>3737</v>
      </c>
      <c r="B3738" t="s">
        <v>15</v>
      </c>
      <c r="C3738">
        <v>682607.23</v>
      </c>
      <c r="D3738" t="s">
        <v>10</v>
      </c>
      <c r="E3738" t="s">
        <v>16</v>
      </c>
      <c r="F3738" t="s">
        <v>12</v>
      </c>
      <c r="G3738" t="s">
        <v>13</v>
      </c>
      <c r="H3738" t="s">
        <v>12</v>
      </c>
      <c r="I3738">
        <v>28</v>
      </c>
      <c r="J3738">
        <f>(moras__2[[#This Row],[EDAD]]-AVERAGE(I:I))/ _xlfn.STDEV.P(I:I)</f>
        <v>-0.98154302243891756</v>
      </c>
      <c r="K3738" t="str">
        <f>IF(ABS(moras__2[[#This Row],[Z-Score de edad]])&gt;1.96, "Atípico","Normal")</f>
        <v>Normal</v>
      </c>
      <c r="L3738">
        <f>(moras__2[[#This Row],[SALARIO]]-AVERAGE(C:C)) / _xlfn.STDEV.P(C:C)</f>
        <v>3.0919077727821997E-2</v>
      </c>
      <c r="M3738" t="str">
        <f>IF(ABS(moras__2[[#This Row],[Z-Score de salario]])&gt;1.96, "Atípico", "Normal")</f>
        <v>Normal</v>
      </c>
      <c r="N3738" s="5">
        <f t="shared" si="174"/>
        <v>682607.23</v>
      </c>
      <c r="O3738" s="5">
        <f t="shared" si="175"/>
        <v>28</v>
      </c>
      <c r="P3738" s="5" t="str">
        <f t="shared" si="176"/>
        <v>ASALARIADO</v>
      </c>
      <c r="Q3738" s="5">
        <f>IF($H3738="SI", $O3738, _xludf.NA())</f>
        <v>28</v>
      </c>
      <c r="R3738" s="5" t="e">
        <f ca="1">IF($H3738="NO",$O3738, _xludf.NA())</f>
        <v>#NAME?</v>
      </c>
      <c r="S3738" s="5">
        <f>IF($H3738="SI",$N3738, _xludf.NA())</f>
        <v>682607.23</v>
      </c>
      <c r="T3738" s="5" t="e">
        <f ca="1">IF($H3738="NO",$N3738, _xludf.NA())</f>
        <v>#NAME?</v>
      </c>
    </row>
    <row r="3739" spans="1:20" x14ac:dyDescent="0.3">
      <c r="A3739">
        <v>3738</v>
      </c>
      <c r="B3739" t="s">
        <v>15</v>
      </c>
      <c r="C3739">
        <v>1326562</v>
      </c>
      <c r="D3739" t="s">
        <v>14</v>
      </c>
      <c r="E3739" t="s">
        <v>11</v>
      </c>
      <c r="F3739" t="s">
        <v>12</v>
      </c>
      <c r="G3739" t="s">
        <v>13</v>
      </c>
      <c r="H3739" t="s">
        <v>13</v>
      </c>
      <c r="I3739">
        <v>59</v>
      </c>
      <c r="J3739">
        <f>(moras__2[[#This Row],[EDAD]]-AVERAGE(I:I))/ _xlfn.STDEV.P(I:I)</f>
        <v>1.2065111576869334</v>
      </c>
      <c r="K3739" t="str">
        <f>IF(ABS(moras__2[[#This Row],[Z-Score de edad]])&gt;1.96, "Atípico","Normal")</f>
        <v>Normal</v>
      </c>
      <c r="L3739">
        <f>(moras__2[[#This Row],[SALARIO]]-AVERAGE(C:C)) / _xlfn.STDEV.P(C:C)</f>
        <v>0.82502178247582592</v>
      </c>
      <c r="M3739" t="str">
        <f>IF(ABS(moras__2[[#This Row],[Z-Score de salario]])&gt;1.96, "Atípico", "Normal")</f>
        <v>Normal</v>
      </c>
      <c r="N3739" s="5">
        <f t="shared" si="174"/>
        <v>1326562</v>
      </c>
      <c r="O3739" s="5">
        <f t="shared" si="175"/>
        <v>59</v>
      </c>
      <c r="P3739" s="5" t="str">
        <f t="shared" si="176"/>
        <v>PENSIONADOS EN SU PROPIO SISTEMA</v>
      </c>
      <c r="Q3739" s="5" t="e">
        <f ca="1">IF($H3739="SI", $O3739, _xludf.NA())</f>
        <v>#NAME?</v>
      </c>
      <c r="R3739" s="5">
        <f>IF($H3739="NO",$O3739, _xludf.NA())</f>
        <v>59</v>
      </c>
      <c r="S3739" s="5" t="e">
        <f ca="1">IF($H3739="SI",$N3739, _xludf.NA())</f>
        <v>#NAME?</v>
      </c>
      <c r="T3739" s="5">
        <f>IF($H3739="NO",$N3739, _xludf.NA())</f>
        <v>1326562</v>
      </c>
    </row>
    <row r="3740" spans="1:20" x14ac:dyDescent="0.3">
      <c r="A3740">
        <v>3739</v>
      </c>
      <c r="B3740" t="s">
        <v>9</v>
      </c>
      <c r="C3740">
        <v>195000</v>
      </c>
      <c r="D3740" t="s">
        <v>10</v>
      </c>
      <c r="E3740" t="s">
        <v>16</v>
      </c>
      <c r="F3740" t="s">
        <v>12</v>
      </c>
      <c r="G3740" t="s">
        <v>13</v>
      </c>
      <c r="H3740" t="s">
        <v>13</v>
      </c>
      <c r="I3740">
        <v>28</v>
      </c>
      <c r="J3740">
        <f>(moras__2[[#This Row],[EDAD]]-AVERAGE(I:I))/ _xlfn.STDEV.P(I:I)</f>
        <v>-0.98154302243891756</v>
      </c>
      <c r="K3740" t="str">
        <f>IF(ABS(moras__2[[#This Row],[Z-Score de edad]])&gt;1.96, "Atípico","Normal")</f>
        <v>Normal</v>
      </c>
      <c r="L3740">
        <f>(moras__2[[#This Row],[SALARIO]]-AVERAGE(C:C)) / _xlfn.STDEV.P(C:C)</f>
        <v>-0.57038125924721439</v>
      </c>
      <c r="M3740" t="str">
        <f>IF(ABS(moras__2[[#This Row],[Z-Score de salario]])&gt;1.96, "Atípico", "Normal")</f>
        <v>Normal</v>
      </c>
      <c r="N3740" s="5">
        <f t="shared" si="174"/>
        <v>195000</v>
      </c>
      <c r="O3740" s="5">
        <f t="shared" si="175"/>
        <v>28</v>
      </c>
      <c r="P3740" s="5" t="str">
        <f t="shared" si="176"/>
        <v>ASALARIADO</v>
      </c>
      <c r="Q3740" s="5" t="e">
        <f ca="1">IF($H3740="SI", $O3740, _xludf.NA())</f>
        <v>#NAME?</v>
      </c>
      <c r="R3740" s="5">
        <f>IF($H3740="NO",$O3740, _xludf.NA())</f>
        <v>28</v>
      </c>
      <c r="S3740" s="5" t="e">
        <f ca="1">IF($H3740="SI",$N3740, _xludf.NA())</f>
        <v>#NAME?</v>
      </c>
      <c r="T3740" s="5">
        <f>IF($H3740="NO",$N3740, _xludf.NA())</f>
        <v>195000</v>
      </c>
    </row>
    <row r="3741" spans="1:20" x14ac:dyDescent="0.3">
      <c r="A3741">
        <v>3740</v>
      </c>
      <c r="B3741" t="s">
        <v>15</v>
      </c>
      <c r="C3741">
        <v>297046</v>
      </c>
      <c r="D3741" t="s">
        <v>18</v>
      </c>
      <c r="E3741" t="s">
        <v>16</v>
      </c>
      <c r="F3741" t="s">
        <v>12</v>
      </c>
      <c r="G3741" t="s">
        <v>13</v>
      </c>
      <c r="H3741" t="s">
        <v>13</v>
      </c>
      <c r="I3741">
        <v>47</v>
      </c>
      <c r="J3741">
        <f>(moras__2[[#This Row],[EDAD]]-AVERAGE(I:I))/ _xlfn.STDEV.P(I:I)</f>
        <v>0.35952244279950724</v>
      </c>
      <c r="K3741" t="str">
        <f>IF(ABS(moras__2[[#This Row],[Z-Score de edad]])&gt;1.96, "Atípico","Normal")</f>
        <v>Normal</v>
      </c>
      <c r="L3741">
        <f>(moras__2[[#This Row],[SALARIO]]-AVERAGE(C:C)) / _xlfn.STDEV.P(C:C)</f>
        <v>-0.44454166866740574</v>
      </c>
      <c r="M3741" t="str">
        <f>IF(ABS(moras__2[[#This Row],[Z-Score de salario]])&gt;1.96, "Atípico", "Normal")</f>
        <v>Normal</v>
      </c>
      <c r="N3741" s="5">
        <f t="shared" si="174"/>
        <v>297046</v>
      </c>
      <c r="O3741" s="5">
        <f t="shared" si="175"/>
        <v>47</v>
      </c>
      <c r="P3741" s="5" t="str">
        <f t="shared" si="176"/>
        <v>TRABAJADOR INDEPENDIENTE</v>
      </c>
      <c r="Q3741" s="5" t="e">
        <f ca="1">IF($H3741="SI", $O3741, _xludf.NA())</f>
        <v>#NAME?</v>
      </c>
      <c r="R3741" s="5">
        <f>IF($H3741="NO",$O3741, _xludf.NA())</f>
        <v>47</v>
      </c>
      <c r="S3741" s="5" t="e">
        <f ca="1">IF($H3741="SI",$N3741, _xludf.NA())</f>
        <v>#NAME?</v>
      </c>
      <c r="T3741" s="5">
        <f>IF($H3741="NO",$N3741, _xludf.NA())</f>
        <v>297046</v>
      </c>
    </row>
    <row r="3742" spans="1:20" x14ac:dyDescent="0.3">
      <c r="A3742">
        <v>3741</v>
      </c>
      <c r="B3742" t="s">
        <v>9</v>
      </c>
      <c r="C3742">
        <v>840549</v>
      </c>
      <c r="D3742" t="s">
        <v>10</v>
      </c>
      <c r="E3742" t="s">
        <v>11</v>
      </c>
      <c r="F3742" t="s">
        <v>12</v>
      </c>
      <c r="G3742" t="s">
        <v>13</v>
      </c>
      <c r="H3742" t="s">
        <v>13</v>
      </c>
      <c r="I3742">
        <v>54</v>
      </c>
      <c r="J3742">
        <f>(moras__2[[#This Row],[EDAD]]-AVERAGE(I:I))/ _xlfn.STDEV.P(I:I)</f>
        <v>0.85359919315050581</v>
      </c>
      <c r="K3742" t="str">
        <f>IF(ABS(moras__2[[#This Row],[Z-Score de edad]])&gt;1.96, "Atípico","Normal")</f>
        <v>Normal</v>
      </c>
      <c r="L3742">
        <f>(moras__2[[#This Row],[SALARIO]]-AVERAGE(C:C)) / _xlfn.STDEV.P(C:C)</f>
        <v>0.22568739468537347</v>
      </c>
      <c r="M3742" t="str">
        <f>IF(ABS(moras__2[[#This Row],[Z-Score de salario]])&gt;1.96, "Atípico", "Normal")</f>
        <v>Normal</v>
      </c>
      <c r="N3742" s="5">
        <f t="shared" si="174"/>
        <v>840549</v>
      </c>
      <c r="O3742" s="5">
        <f t="shared" si="175"/>
        <v>54</v>
      </c>
      <c r="P3742" s="5" t="str">
        <f t="shared" si="176"/>
        <v>ASALARIADO</v>
      </c>
      <c r="Q3742" s="5" t="e">
        <f ca="1">IF($H3742="SI", $O3742, _xludf.NA())</f>
        <v>#NAME?</v>
      </c>
      <c r="R3742" s="5">
        <f>IF($H3742="NO",$O3742, _xludf.NA())</f>
        <v>54</v>
      </c>
      <c r="S3742" s="5" t="e">
        <f ca="1">IF($H3742="SI",$N3742, _xludf.NA())</f>
        <v>#NAME?</v>
      </c>
      <c r="T3742" s="5">
        <f>IF($H3742="NO",$N3742, _xludf.NA())</f>
        <v>840549</v>
      </c>
    </row>
    <row r="3743" spans="1:20" x14ac:dyDescent="0.3">
      <c r="A3743">
        <v>3742</v>
      </c>
      <c r="B3743" t="s">
        <v>15</v>
      </c>
      <c r="C3743">
        <v>1343265.5</v>
      </c>
      <c r="D3743" t="s">
        <v>10</v>
      </c>
      <c r="E3743" t="s">
        <v>11</v>
      </c>
      <c r="F3743" t="s">
        <v>12</v>
      </c>
      <c r="G3743" t="s">
        <v>13</v>
      </c>
      <c r="H3743" t="s">
        <v>13</v>
      </c>
      <c r="I3743">
        <v>40</v>
      </c>
      <c r="J3743">
        <f>(moras__2[[#This Row],[EDAD]]-AVERAGE(I:I))/ _xlfn.STDEV.P(I:I)</f>
        <v>-0.13455430755149136</v>
      </c>
      <c r="K3743" t="str">
        <f>IF(ABS(moras__2[[#This Row],[Z-Score de edad]])&gt;1.96, "Atípico","Normal")</f>
        <v>Normal</v>
      </c>
      <c r="L3743">
        <f>(moras__2[[#This Row],[SALARIO]]-AVERAGE(C:C)) / _xlfn.STDEV.P(C:C)</f>
        <v>0.84561995978066729</v>
      </c>
      <c r="M3743" t="str">
        <f>IF(ABS(moras__2[[#This Row],[Z-Score de salario]])&gt;1.96, "Atípico", "Normal")</f>
        <v>Normal</v>
      </c>
      <c r="N3743" s="5">
        <f t="shared" si="174"/>
        <v>1343265.5</v>
      </c>
      <c r="O3743" s="5">
        <f t="shared" si="175"/>
        <v>40</v>
      </c>
      <c r="P3743" s="5" t="str">
        <f t="shared" si="176"/>
        <v>ASALARIADO</v>
      </c>
      <c r="Q3743" s="5" t="e">
        <f ca="1">IF($H3743="SI", $O3743, _xludf.NA())</f>
        <v>#NAME?</v>
      </c>
      <c r="R3743" s="5">
        <f>IF($H3743="NO",$O3743, _xludf.NA())</f>
        <v>40</v>
      </c>
      <c r="S3743" s="5" t="e">
        <f ca="1">IF($H3743="SI",$N3743, _xludf.NA())</f>
        <v>#NAME?</v>
      </c>
      <c r="T3743" s="5">
        <f>IF($H3743="NO",$N3743, _xludf.NA())</f>
        <v>1343265.5</v>
      </c>
    </row>
    <row r="3744" spans="1:20" x14ac:dyDescent="0.3">
      <c r="A3744">
        <v>3743</v>
      </c>
      <c r="B3744" t="s">
        <v>9</v>
      </c>
      <c r="C3744">
        <v>600000</v>
      </c>
      <c r="D3744" t="s">
        <v>10</v>
      </c>
      <c r="E3744" t="s">
        <v>16</v>
      </c>
      <c r="F3744" t="s">
        <v>12</v>
      </c>
      <c r="G3744" t="s">
        <v>13</v>
      </c>
      <c r="H3744" t="s">
        <v>13</v>
      </c>
      <c r="I3744">
        <v>53</v>
      </c>
      <c r="J3744">
        <f>(moras__2[[#This Row],[EDAD]]-AVERAGE(I:I))/ _xlfn.STDEV.P(I:I)</f>
        <v>0.78301680024322029</v>
      </c>
      <c r="K3744" t="str">
        <f>IF(ABS(moras__2[[#This Row],[Z-Score de edad]])&gt;1.96, "Atípico","Normal")</f>
        <v>Normal</v>
      </c>
      <c r="L3744">
        <f>(moras__2[[#This Row],[SALARIO]]-AVERAGE(C:C)) / _xlfn.STDEV.P(C:C)</f>
        <v>-7.0949295379718516E-2</v>
      </c>
      <c r="M3744" t="str">
        <f>IF(ABS(moras__2[[#This Row],[Z-Score de salario]])&gt;1.96, "Atípico", "Normal")</f>
        <v>Normal</v>
      </c>
      <c r="N3744" s="5">
        <f t="shared" si="174"/>
        <v>600000</v>
      </c>
      <c r="O3744" s="5">
        <f t="shared" si="175"/>
        <v>53</v>
      </c>
      <c r="P3744" s="5" t="str">
        <f t="shared" si="176"/>
        <v>ASALARIADO</v>
      </c>
      <c r="Q3744" s="5" t="e">
        <f ca="1">IF($H3744="SI", $O3744, _xludf.NA())</f>
        <v>#NAME?</v>
      </c>
      <c r="R3744" s="5">
        <f>IF($H3744="NO",$O3744, _xludf.NA())</f>
        <v>53</v>
      </c>
      <c r="S3744" s="5" t="e">
        <f ca="1">IF($H3744="SI",$N3744, _xludf.NA())</f>
        <v>#NAME?</v>
      </c>
      <c r="T3744" s="5">
        <f>IF($H3744="NO",$N3744, _xludf.NA())</f>
        <v>600000</v>
      </c>
    </row>
    <row r="3745" spans="1:20" x14ac:dyDescent="0.3">
      <c r="A3745">
        <v>3744</v>
      </c>
      <c r="B3745" t="s">
        <v>9</v>
      </c>
      <c r="C3745">
        <v>795414</v>
      </c>
      <c r="D3745" t="s">
        <v>10</v>
      </c>
      <c r="E3745" t="s">
        <v>16</v>
      </c>
      <c r="F3745" t="s">
        <v>12</v>
      </c>
      <c r="G3745" t="s">
        <v>13</v>
      </c>
      <c r="H3745" t="s">
        <v>13</v>
      </c>
      <c r="I3745">
        <v>22</v>
      </c>
      <c r="J3745">
        <f>(moras__2[[#This Row],[EDAD]]-AVERAGE(I:I))/ _xlfn.STDEV.P(I:I)</f>
        <v>-1.4050373798826306</v>
      </c>
      <c r="K3745" t="str">
        <f>IF(ABS(moras__2[[#This Row],[Z-Score de edad]])&gt;1.96, "Atípico","Normal")</f>
        <v>Normal</v>
      </c>
      <c r="L3745">
        <f>(moras__2[[#This Row],[SALARIO]]-AVERAGE(C:C)) / _xlfn.STDEV.P(C:C)</f>
        <v>0.17002847693436254</v>
      </c>
      <c r="M3745" t="str">
        <f>IF(ABS(moras__2[[#This Row],[Z-Score de salario]])&gt;1.96, "Atípico", "Normal")</f>
        <v>Normal</v>
      </c>
      <c r="N3745" s="5">
        <f t="shared" si="174"/>
        <v>795414</v>
      </c>
      <c r="O3745" s="5">
        <f t="shared" si="175"/>
        <v>22</v>
      </c>
      <c r="P3745" s="5" t="str">
        <f t="shared" si="176"/>
        <v>ASALARIADO</v>
      </c>
      <c r="Q3745" s="5" t="e">
        <f ca="1">IF($H3745="SI", $O3745, _xludf.NA())</f>
        <v>#NAME?</v>
      </c>
      <c r="R3745" s="5">
        <f>IF($H3745="NO",$O3745, _xludf.NA())</f>
        <v>22</v>
      </c>
      <c r="S3745" s="5" t="e">
        <f ca="1">IF($H3745="SI",$N3745, _xludf.NA())</f>
        <v>#NAME?</v>
      </c>
      <c r="T3745" s="5">
        <f>IF($H3745="NO",$N3745, _xludf.NA())</f>
        <v>795414</v>
      </c>
    </row>
    <row r="3746" spans="1:20" x14ac:dyDescent="0.3">
      <c r="A3746">
        <v>3745</v>
      </c>
      <c r="B3746" t="s">
        <v>15</v>
      </c>
      <c r="C3746">
        <v>359545</v>
      </c>
      <c r="D3746" t="s">
        <v>10</v>
      </c>
      <c r="E3746" t="s">
        <v>16</v>
      </c>
      <c r="F3746" t="s">
        <v>12</v>
      </c>
      <c r="G3746" t="s">
        <v>13</v>
      </c>
      <c r="H3746" t="s">
        <v>13</v>
      </c>
      <c r="I3746">
        <v>30</v>
      </c>
      <c r="J3746">
        <f>(moras__2[[#This Row],[EDAD]]-AVERAGE(I:I))/ _xlfn.STDEV.P(I:I)</f>
        <v>-0.84037823662434652</v>
      </c>
      <c r="K3746" t="str">
        <f>IF(ABS(moras__2[[#This Row],[Z-Score de edad]])&gt;1.96, "Atípico","Normal")</f>
        <v>Normal</v>
      </c>
      <c r="L3746">
        <f>(moras__2[[#This Row],[SALARIO]]-AVERAGE(C:C)) / _xlfn.STDEV.P(C:C)</f>
        <v>-0.36747006790257952</v>
      </c>
      <c r="M3746" t="str">
        <f>IF(ABS(moras__2[[#This Row],[Z-Score de salario]])&gt;1.96, "Atípico", "Normal")</f>
        <v>Normal</v>
      </c>
      <c r="N3746" s="5">
        <f t="shared" si="174"/>
        <v>359545</v>
      </c>
      <c r="O3746" s="5">
        <f t="shared" si="175"/>
        <v>30</v>
      </c>
      <c r="P3746" s="5" t="str">
        <f t="shared" si="176"/>
        <v>ASALARIADO</v>
      </c>
      <c r="Q3746" s="5" t="e">
        <f ca="1">IF($H3746="SI", $O3746, _xludf.NA())</f>
        <v>#NAME?</v>
      </c>
      <c r="R3746" s="5">
        <f>IF($H3746="NO",$O3746, _xludf.NA())</f>
        <v>30</v>
      </c>
      <c r="S3746" s="5" t="e">
        <f ca="1">IF($H3746="SI",$N3746, _xludf.NA())</f>
        <v>#NAME?</v>
      </c>
      <c r="T3746" s="5">
        <f>IF($H3746="NO",$N3746, _xludf.NA())</f>
        <v>359545</v>
      </c>
    </row>
    <row r="3747" spans="1:20" x14ac:dyDescent="0.3">
      <c r="A3747">
        <v>3746</v>
      </c>
      <c r="B3747" t="s">
        <v>15</v>
      </c>
      <c r="C3747">
        <v>351185</v>
      </c>
      <c r="D3747" t="s">
        <v>10</v>
      </c>
      <c r="E3747" t="s">
        <v>16</v>
      </c>
      <c r="F3747" t="s">
        <v>12</v>
      </c>
      <c r="G3747" t="s">
        <v>13</v>
      </c>
      <c r="H3747" t="s">
        <v>13</v>
      </c>
      <c r="I3747">
        <v>50</v>
      </c>
      <c r="J3747">
        <f>(moras__2[[#This Row],[EDAD]]-AVERAGE(I:I))/ _xlfn.STDEV.P(I:I)</f>
        <v>0.57126962152136374</v>
      </c>
      <c r="K3747" t="str">
        <f>IF(ABS(moras__2[[#This Row],[Z-Score de edad]])&gt;1.96, "Atípico","Normal")</f>
        <v>Normal</v>
      </c>
      <c r="L3747">
        <f>(moras__2[[#This Row],[SALARIO]]-AVERAGE(C:C)) / _xlfn.STDEV.P(C:C)</f>
        <v>-0.37777933016907894</v>
      </c>
      <c r="M3747" t="str">
        <f>IF(ABS(moras__2[[#This Row],[Z-Score de salario]])&gt;1.96, "Atípico", "Normal")</f>
        <v>Normal</v>
      </c>
      <c r="N3747" s="5">
        <f t="shared" si="174"/>
        <v>351185</v>
      </c>
      <c r="O3747" s="5">
        <f t="shared" si="175"/>
        <v>50</v>
      </c>
      <c r="P3747" s="5" t="str">
        <f t="shared" si="176"/>
        <v>ASALARIADO</v>
      </c>
      <c r="Q3747" s="5" t="e">
        <f ca="1">IF($H3747="SI", $O3747, _xludf.NA())</f>
        <v>#NAME?</v>
      </c>
      <c r="R3747" s="5">
        <f>IF($H3747="NO",$O3747, _xludf.NA())</f>
        <v>50</v>
      </c>
      <c r="S3747" s="5" t="e">
        <f ca="1">IF($H3747="SI",$N3747, _xludf.NA())</f>
        <v>#NAME?</v>
      </c>
      <c r="T3747" s="5">
        <f>IF($H3747="NO",$N3747, _xludf.NA())</f>
        <v>351185</v>
      </c>
    </row>
    <row r="3748" spans="1:20" x14ac:dyDescent="0.3">
      <c r="A3748">
        <v>3747</v>
      </c>
      <c r="B3748" t="s">
        <v>9</v>
      </c>
      <c r="C3748">
        <v>395218.86</v>
      </c>
      <c r="D3748" t="s">
        <v>10</v>
      </c>
      <c r="E3748" t="s">
        <v>16</v>
      </c>
      <c r="F3748" t="s">
        <v>12</v>
      </c>
      <c r="G3748" t="s">
        <v>13</v>
      </c>
      <c r="H3748" t="s">
        <v>13</v>
      </c>
      <c r="I3748">
        <v>20</v>
      </c>
      <c r="J3748">
        <f>(moras__2[[#This Row],[EDAD]]-AVERAGE(I:I))/ _xlfn.STDEV.P(I:I)</f>
        <v>-1.5462021656972016</v>
      </c>
      <c r="K3748" t="str">
        <f>IF(ABS(moras__2[[#This Row],[Z-Score de edad]])&gt;1.96, "Atípico","Normal")</f>
        <v>Normal</v>
      </c>
      <c r="L3748">
        <f>(moras__2[[#This Row],[SALARIO]]-AVERAGE(C:C)) / _xlfn.STDEV.P(C:C)</f>
        <v>-0.32347830010372991</v>
      </c>
      <c r="M3748" t="str">
        <f>IF(ABS(moras__2[[#This Row],[Z-Score de salario]])&gt;1.96, "Atípico", "Normal")</f>
        <v>Normal</v>
      </c>
      <c r="N3748" s="5">
        <f t="shared" si="174"/>
        <v>395218.86</v>
      </c>
      <c r="O3748" s="5">
        <f t="shared" si="175"/>
        <v>20</v>
      </c>
      <c r="P3748" s="5" t="str">
        <f t="shared" si="176"/>
        <v>ASALARIADO</v>
      </c>
      <c r="Q3748" s="5" t="e">
        <f ca="1">IF($H3748="SI", $O3748, _xludf.NA())</f>
        <v>#NAME?</v>
      </c>
      <c r="R3748" s="5">
        <f>IF($H3748="NO",$O3748, _xludf.NA())</f>
        <v>20</v>
      </c>
      <c r="S3748" s="5" t="e">
        <f ca="1">IF($H3748="SI",$N3748, _xludf.NA())</f>
        <v>#NAME?</v>
      </c>
      <c r="T3748" s="5">
        <f>IF($H3748="NO",$N3748, _xludf.NA())</f>
        <v>395218.86</v>
      </c>
    </row>
    <row r="3749" spans="1:20" x14ac:dyDescent="0.3">
      <c r="A3749">
        <v>3748</v>
      </c>
      <c r="B3749" t="s">
        <v>9</v>
      </c>
      <c r="C3749">
        <v>241119</v>
      </c>
      <c r="D3749" t="s">
        <v>10</v>
      </c>
      <c r="E3749" t="s">
        <v>16</v>
      </c>
      <c r="F3749" t="s">
        <v>12</v>
      </c>
      <c r="G3749" t="s">
        <v>13</v>
      </c>
      <c r="H3749" t="s">
        <v>13</v>
      </c>
      <c r="I3749">
        <v>47</v>
      </c>
      <c r="J3749">
        <f>(moras__2[[#This Row],[EDAD]]-AVERAGE(I:I))/ _xlfn.STDEV.P(I:I)</f>
        <v>0.35952244279950724</v>
      </c>
      <c r="K3749" t="str">
        <f>IF(ABS(moras__2[[#This Row],[Z-Score de edad]])&gt;1.96, "Atípico","Normal")</f>
        <v>Normal</v>
      </c>
      <c r="L3749">
        <f>(moras__2[[#This Row],[SALARIO]]-AVERAGE(C:C)) / _xlfn.STDEV.P(C:C)</f>
        <v>-0.5135089067988069</v>
      </c>
      <c r="M3749" t="str">
        <f>IF(ABS(moras__2[[#This Row],[Z-Score de salario]])&gt;1.96, "Atípico", "Normal")</f>
        <v>Normal</v>
      </c>
      <c r="N3749" s="5">
        <f t="shared" si="174"/>
        <v>241119</v>
      </c>
      <c r="O3749" s="5">
        <f t="shared" si="175"/>
        <v>47</v>
      </c>
      <c r="P3749" s="5" t="str">
        <f t="shared" si="176"/>
        <v>ASALARIADO</v>
      </c>
      <c r="Q3749" s="5" t="e">
        <f ca="1">IF($H3749="SI", $O3749, _xludf.NA())</f>
        <v>#NAME?</v>
      </c>
      <c r="R3749" s="5">
        <f>IF($H3749="NO",$O3749, _xludf.NA())</f>
        <v>47</v>
      </c>
      <c r="S3749" s="5" t="e">
        <f ca="1">IF($H3749="SI",$N3749, _xludf.NA())</f>
        <v>#NAME?</v>
      </c>
      <c r="T3749" s="5">
        <f>IF($H3749="NO",$N3749, _xludf.NA())</f>
        <v>241119</v>
      </c>
    </row>
    <row r="3750" spans="1:20" x14ac:dyDescent="0.3">
      <c r="A3750">
        <v>3749</v>
      </c>
      <c r="B3750" t="s">
        <v>9</v>
      </c>
      <c r="C3750">
        <v>445567</v>
      </c>
      <c r="D3750" t="s">
        <v>18</v>
      </c>
      <c r="E3750" t="s">
        <v>16</v>
      </c>
      <c r="F3750" t="s">
        <v>12</v>
      </c>
      <c r="G3750" t="s">
        <v>13</v>
      </c>
      <c r="H3750" t="s">
        <v>12</v>
      </c>
      <c r="I3750">
        <v>50</v>
      </c>
      <c r="J3750">
        <f>(moras__2[[#This Row],[EDAD]]-AVERAGE(I:I))/ _xlfn.STDEV.P(I:I)</f>
        <v>0.57126962152136374</v>
      </c>
      <c r="K3750" t="str">
        <f>IF(ABS(moras__2[[#This Row],[Z-Score de edad]])&gt;1.96, "Atípico","Normal")</f>
        <v>Normal</v>
      </c>
      <c r="L3750">
        <f>(moras__2[[#This Row],[SALARIO]]-AVERAGE(C:C)) / _xlfn.STDEV.P(C:C)</f>
        <v>-0.26139071877712344</v>
      </c>
      <c r="M3750" t="str">
        <f>IF(ABS(moras__2[[#This Row],[Z-Score de salario]])&gt;1.96, "Atípico", "Normal")</f>
        <v>Normal</v>
      </c>
      <c r="N3750" s="5">
        <f t="shared" si="174"/>
        <v>445567</v>
      </c>
      <c r="O3750" s="5">
        <f t="shared" si="175"/>
        <v>50</v>
      </c>
      <c r="P3750" s="5" t="str">
        <f t="shared" si="176"/>
        <v>TRABAJADOR INDEPENDIENTE</v>
      </c>
      <c r="Q3750" s="5">
        <f>IF($H3750="SI", $O3750, _xludf.NA())</f>
        <v>50</v>
      </c>
      <c r="R3750" s="5" t="e">
        <f ca="1">IF($H3750="NO",$O3750, _xludf.NA())</f>
        <v>#NAME?</v>
      </c>
      <c r="S3750" s="5">
        <f>IF($H3750="SI",$N3750, _xludf.NA())</f>
        <v>445567</v>
      </c>
      <c r="T3750" s="5" t="e">
        <f ca="1">IF($H3750="NO",$N3750, _xludf.NA())</f>
        <v>#NAME?</v>
      </c>
    </row>
    <row r="3751" spans="1:20" x14ac:dyDescent="0.3">
      <c r="A3751">
        <v>3750</v>
      </c>
      <c r="B3751" t="s">
        <v>9</v>
      </c>
      <c r="C3751">
        <v>1116779.8400000001</v>
      </c>
      <c r="D3751" t="s">
        <v>10</v>
      </c>
      <c r="E3751" t="s">
        <v>16</v>
      </c>
      <c r="F3751" t="s">
        <v>12</v>
      </c>
      <c r="G3751" t="s">
        <v>13</v>
      </c>
      <c r="H3751" t="s">
        <v>13</v>
      </c>
      <c r="I3751">
        <v>42</v>
      </c>
      <c r="J3751">
        <f>(moras__2[[#This Row],[EDAD]]-AVERAGE(I:I))/ _xlfn.STDEV.P(I:I)</f>
        <v>6.6104782630796582E-3</v>
      </c>
      <c r="K3751" t="str">
        <f>IF(ABS(moras__2[[#This Row],[Z-Score de edad]])&gt;1.96, "Atípico","Normal")</f>
        <v>Normal</v>
      </c>
      <c r="L3751">
        <f>(moras__2[[#This Row],[SALARIO]]-AVERAGE(C:C)) / _xlfn.STDEV.P(C:C)</f>
        <v>0.56632569320875137</v>
      </c>
      <c r="M3751" t="str">
        <f>IF(ABS(moras__2[[#This Row],[Z-Score de salario]])&gt;1.96, "Atípico", "Normal")</f>
        <v>Normal</v>
      </c>
      <c r="N3751" s="5">
        <f t="shared" si="174"/>
        <v>1116779.8400000001</v>
      </c>
      <c r="O3751" s="5">
        <f t="shared" si="175"/>
        <v>42</v>
      </c>
      <c r="P3751" s="5" t="str">
        <f t="shared" si="176"/>
        <v>ASALARIADO</v>
      </c>
      <c r="Q3751" s="5" t="e">
        <f ca="1">IF($H3751="SI", $O3751, _xludf.NA())</f>
        <v>#NAME?</v>
      </c>
      <c r="R3751" s="5">
        <f>IF($H3751="NO",$O3751, _xludf.NA())</f>
        <v>42</v>
      </c>
      <c r="S3751" s="5" t="e">
        <f ca="1">IF($H3751="SI",$N3751, _xludf.NA())</f>
        <v>#NAME?</v>
      </c>
      <c r="T3751" s="5">
        <f>IF($H3751="NO",$N3751, _xludf.NA())</f>
        <v>1116779.8400000001</v>
      </c>
    </row>
    <row r="3752" spans="1:20" x14ac:dyDescent="0.3">
      <c r="A3752">
        <v>3751</v>
      </c>
      <c r="B3752" t="s">
        <v>9</v>
      </c>
      <c r="C3752">
        <v>499958.33</v>
      </c>
      <c r="D3752" t="s">
        <v>10</v>
      </c>
      <c r="E3752" t="s">
        <v>16</v>
      </c>
      <c r="F3752" t="s">
        <v>12</v>
      </c>
      <c r="G3752" t="s">
        <v>13</v>
      </c>
      <c r="H3752" t="s">
        <v>13</v>
      </c>
      <c r="I3752">
        <v>27</v>
      </c>
      <c r="J3752">
        <f>(moras__2[[#This Row],[EDAD]]-AVERAGE(I:I))/ _xlfn.STDEV.P(I:I)</f>
        <v>-1.052125415346203</v>
      </c>
      <c r="K3752" t="str">
        <f>IF(ABS(moras__2[[#This Row],[Z-Score de edad]])&gt;1.96, "Atípico","Normal")</f>
        <v>Normal</v>
      </c>
      <c r="L3752">
        <f>(moras__2[[#This Row],[SALARIO]]-AVERAGE(C:C)) / _xlfn.STDEV.P(C:C)</f>
        <v>-0.194317215667827</v>
      </c>
      <c r="M3752" t="str">
        <f>IF(ABS(moras__2[[#This Row],[Z-Score de salario]])&gt;1.96, "Atípico", "Normal")</f>
        <v>Normal</v>
      </c>
      <c r="N3752" s="5">
        <f t="shared" si="174"/>
        <v>499958.33</v>
      </c>
      <c r="O3752" s="5">
        <f t="shared" si="175"/>
        <v>27</v>
      </c>
      <c r="P3752" s="5" t="str">
        <f t="shared" si="176"/>
        <v>ASALARIADO</v>
      </c>
      <c r="Q3752" s="5" t="e">
        <f ca="1">IF($H3752="SI", $O3752, _xludf.NA())</f>
        <v>#NAME?</v>
      </c>
      <c r="R3752" s="5">
        <f>IF($H3752="NO",$O3752, _xludf.NA())</f>
        <v>27</v>
      </c>
      <c r="S3752" s="5" t="e">
        <f ca="1">IF($H3752="SI",$N3752, _xludf.NA())</f>
        <v>#NAME?</v>
      </c>
      <c r="T3752" s="5">
        <f>IF($H3752="NO",$N3752, _xludf.NA())</f>
        <v>499958.33</v>
      </c>
    </row>
    <row r="3753" spans="1:20" x14ac:dyDescent="0.3">
      <c r="A3753">
        <v>3752</v>
      </c>
      <c r="B3753" t="s">
        <v>15</v>
      </c>
      <c r="C3753">
        <v>250000</v>
      </c>
      <c r="D3753" t="s">
        <v>10</v>
      </c>
      <c r="E3753" t="s">
        <v>16</v>
      </c>
      <c r="F3753" t="s">
        <v>12</v>
      </c>
      <c r="G3753" t="s">
        <v>13</v>
      </c>
      <c r="H3753" t="s">
        <v>13</v>
      </c>
      <c r="I3753">
        <v>29</v>
      </c>
      <c r="J3753">
        <f>(moras__2[[#This Row],[EDAD]]-AVERAGE(I:I))/ _xlfn.STDEV.P(I:I)</f>
        <v>-0.91096062953163204</v>
      </c>
      <c r="K3753" t="str">
        <f>IF(ABS(moras__2[[#This Row],[Z-Score de edad]])&gt;1.96, "Atípico","Normal")</f>
        <v>Normal</v>
      </c>
      <c r="L3753">
        <f>(moras__2[[#This Row],[SALARIO]]-AVERAGE(C:C)) / _xlfn.STDEV.P(C:C)</f>
        <v>-0.50255716538866557</v>
      </c>
      <c r="M3753" t="str">
        <f>IF(ABS(moras__2[[#This Row],[Z-Score de salario]])&gt;1.96, "Atípico", "Normal")</f>
        <v>Normal</v>
      </c>
      <c r="N3753" s="5">
        <f t="shared" si="174"/>
        <v>250000</v>
      </c>
      <c r="O3753" s="5">
        <f t="shared" si="175"/>
        <v>29</v>
      </c>
      <c r="P3753" s="5" t="str">
        <f t="shared" si="176"/>
        <v>ASALARIADO</v>
      </c>
      <c r="Q3753" s="5" t="e">
        <f ca="1">IF($H3753="SI", $O3753, _xludf.NA())</f>
        <v>#NAME?</v>
      </c>
      <c r="R3753" s="5">
        <f>IF($H3753="NO",$O3753, _xludf.NA())</f>
        <v>29</v>
      </c>
      <c r="S3753" s="5" t="e">
        <f ca="1">IF($H3753="SI",$N3753, _xludf.NA())</f>
        <v>#NAME?</v>
      </c>
      <c r="T3753" s="5">
        <f>IF($H3753="NO",$N3753, _xludf.NA())</f>
        <v>250000</v>
      </c>
    </row>
    <row r="3754" spans="1:20" x14ac:dyDescent="0.3">
      <c r="A3754">
        <v>3753</v>
      </c>
      <c r="B3754" t="s">
        <v>9</v>
      </c>
      <c r="C3754">
        <v>314424</v>
      </c>
      <c r="D3754" t="s">
        <v>10</v>
      </c>
      <c r="E3754" t="s">
        <v>16</v>
      </c>
      <c r="F3754" t="s">
        <v>12</v>
      </c>
      <c r="G3754" t="s">
        <v>13</v>
      </c>
      <c r="H3754" t="s">
        <v>13</v>
      </c>
      <c r="I3754">
        <v>24</v>
      </c>
      <c r="J3754">
        <f>(moras__2[[#This Row],[EDAD]]-AVERAGE(I:I))/ _xlfn.STDEV.P(I:I)</f>
        <v>-1.2638725940680595</v>
      </c>
      <c r="K3754" t="str">
        <f>IF(ABS(moras__2[[#This Row],[Z-Score de edad]])&gt;1.96, "Atípico","Normal")</f>
        <v>Normal</v>
      </c>
      <c r="L3754">
        <f>(moras__2[[#This Row],[SALARIO]]-AVERAGE(C:C)) / _xlfn.STDEV.P(C:C)</f>
        <v>-0.4231117213387901</v>
      </c>
      <c r="M3754" t="str">
        <f>IF(ABS(moras__2[[#This Row],[Z-Score de salario]])&gt;1.96, "Atípico", "Normal")</f>
        <v>Normal</v>
      </c>
      <c r="N3754" s="5">
        <f t="shared" si="174"/>
        <v>314424</v>
      </c>
      <c r="O3754" s="5">
        <f t="shared" si="175"/>
        <v>24</v>
      </c>
      <c r="P3754" s="5" t="str">
        <f t="shared" si="176"/>
        <v>ASALARIADO</v>
      </c>
      <c r="Q3754" s="5" t="e">
        <f ca="1">IF($H3754="SI", $O3754, _xludf.NA())</f>
        <v>#NAME?</v>
      </c>
      <c r="R3754" s="5">
        <f>IF($H3754="NO",$O3754, _xludf.NA())</f>
        <v>24</v>
      </c>
      <c r="S3754" s="5" t="e">
        <f ca="1">IF($H3754="SI",$N3754, _xludf.NA())</f>
        <v>#NAME?</v>
      </c>
      <c r="T3754" s="5">
        <f>IF($H3754="NO",$N3754, _xludf.NA())</f>
        <v>314424</v>
      </c>
    </row>
    <row r="3755" spans="1:20" x14ac:dyDescent="0.3">
      <c r="A3755">
        <v>3754</v>
      </c>
      <c r="B3755" t="s">
        <v>15</v>
      </c>
      <c r="C3755">
        <v>367892</v>
      </c>
      <c r="D3755" t="s">
        <v>10</v>
      </c>
      <c r="E3755" t="s">
        <v>11</v>
      </c>
      <c r="F3755" t="s">
        <v>12</v>
      </c>
      <c r="G3755" t="s">
        <v>13</v>
      </c>
      <c r="H3755" t="s">
        <v>12</v>
      </c>
      <c r="I3755">
        <v>43</v>
      </c>
      <c r="J3755">
        <f>(moras__2[[#This Row],[EDAD]]-AVERAGE(I:I))/ _xlfn.STDEV.P(I:I)</f>
        <v>7.7192871170365177E-2</v>
      </c>
      <c r="K3755" t="str">
        <f>IF(ABS(moras__2[[#This Row],[Z-Score de edad]])&gt;1.96, "Atípico","Normal")</f>
        <v>Normal</v>
      </c>
      <c r="L3755">
        <f>(moras__2[[#This Row],[SALARIO]]-AVERAGE(C:C)) / _xlfn.STDEV.P(C:C)</f>
        <v>-0.35717683678553758</v>
      </c>
      <c r="M3755" t="str">
        <f>IF(ABS(moras__2[[#This Row],[Z-Score de salario]])&gt;1.96, "Atípico", "Normal")</f>
        <v>Normal</v>
      </c>
      <c r="N3755" s="5">
        <f t="shared" si="174"/>
        <v>367892</v>
      </c>
      <c r="O3755" s="5">
        <f t="shared" si="175"/>
        <v>43</v>
      </c>
      <c r="P3755" s="5" t="str">
        <f t="shared" si="176"/>
        <v>ASALARIADO</v>
      </c>
      <c r="Q3755" s="5">
        <f>IF($H3755="SI", $O3755, _xludf.NA())</f>
        <v>43</v>
      </c>
      <c r="R3755" s="5" t="e">
        <f ca="1">IF($H3755="NO",$O3755, _xludf.NA())</f>
        <v>#NAME?</v>
      </c>
      <c r="S3755" s="5">
        <f>IF($H3755="SI",$N3755, _xludf.NA())</f>
        <v>367892</v>
      </c>
      <c r="T3755" s="5" t="e">
        <f ca="1">IF($H3755="NO",$N3755, _xludf.NA())</f>
        <v>#NAME?</v>
      </c>
    </row>
    <row r="3756" spans="1:20" x14ac:dyDescent="0.3">
      <c r="A3756">
        <v>3755</v>
      </c>
      <c r="B3756" t="s">
        <v>9</v>
      </c>
      <c r="C3756">
        <v>361180.29</v>
      </c>
      <c r="D3756" t="s">
        <v>10</v>
      </c>
      <c r="E3756" t="s">
        <v>11</v>
      </c>
      <c r="F3756" t="s">
        <v>12</v>
      </c>
      <c r="G3756" t="s">
        <v>13</v>
      </c>
      <c r="H3756" t="s">
        <v>13</v>
      </c>
      <c r="I3756">
        <v>28</v>
      </c>
      <c r="J3756">
        <f>(moras__2[[#This Row],[EDAD]]-AVERAGE(I:I))/ _xlfn.STDEV.P(I:I)</f>
        <v>-0.98154302243891756</v>
      </c>
      <c r="K3756" t="str">
        <f>IF(ABS(moras__2[[#This Row],[Z-Score de edad]])&gt;1.96, "Atípico","Normal")</f>
        <v>Normal</v>
      </c>
      <c r="L3756">
        <f>(moras__2[[#This Row],[SALARIO]]-AVERAGE(C:C)) / _xlfn.STDEV.P(C:C)</f>
        <v>-0.36545348494901692</v>
      </c>
      <c r="M3756" t="str">
        <f>IF(ABS(moras__2[[#This Row],[Z-Score de salario]])&gt;1.96, "Atípico", "Normal")</f>
        <v>Normal</v>
      </c>
      <c r="N3756" s="5">
        <f t="shared" si="174"/>
        <v>361180.29</v>
      </c>
      <c r="O3756" s="5">
        <f t="shared" si="175"/>
        <v>28</v>
      </c>
      <c r="P3756" s="5" t="str">
        <f t="shared" si="176"/>
        <v>ASALARIADO</v>
      </c>
      <c r="Q3756" s="5" t="e">
        <f ca="1">IF($H3756="SI", $O3756, _xludf.NA())</f>
        <v>#NAME?</v>
      </c>
      <c r="R3756" s="5">
        <f>IF($H3756="NO",$O3756, _xludf.NA())</f>
        <v>28</v>
      </c>
      <c r="S3756" s="5" t="e">
        <f ca="1">IF($H3756="SI",$N3756, _xludf.NA())</f>
        <v>#NAME?</v>
      </c>
      <c r="T3756" s="5">
        <f>IF($H3756="NO",$N3756, _xludf.NA())</f>
        <v>361180.29</v>
      </c>
    </row>
    <row r="3757" spans="1:20" x14ac:dyDescent="0.3">
      <c r="A3757">
        <v>3756</v>
      </c>
      <c r="B3757" t="s">
        <v>9</v>
      </c>
      <c r="C3757">
        <v>330000</v>
      </c>
      <c r="D3757" t="s">
        <v>10</v>
      </c>
      <c r="E3757" t="s">
        <v>16</v>
      </c>
      <c r="F3757" t="s">
        <v>12</v>
      </c>
      <c r="G3757" t="s">
        <v>13</v>
      </c>
      <c r="H3757" t="s">
        <v>13</v>
      </c>
      <c r="I3757">
        <v>33</v>
      </c>
      <c r="J3757">
        <f>(moras__2[[#This Row],[EDAD]]-AVERAGE(I:I))/ _xlfn.STDEV.P(I:I)</f>
        <v>-0.62863105790248996</v>
      </c>
      <c r="K3757" t="str">
        <f>IF(ABS(moras__2[[#This Row],[Z-Score de edad]])&gt;1.96, "Atípico","Normal")</f>
        <v>Normal</v>
      </c>
      <c r="L3757">
        <f>(moras__2[[#This Row],[SALARIO]]-AVERAGE(C:C)) / _xlfn.STDEV.P(C:C)</f>
        <v>-0.40390393795804908</v>
      </c>
      <c r="M3757" t="str">
        <f>IF(ABS(moras__2[[#This Row],[Z-Score de salario]])&gt;1.96, "Atípico", "Normal")</f>
        <v>Normal</v>
      </c>
      <c r="N3757" s="5">
        <f t="shared" si="174"/>
        <v>330000</v>
      </c>
      <c r="O3757" s="5">
        <f t="shared" si="175"/>
        <v>33</v>
      </c>
      <c r="P3757" s="5" t="str">
        <f t="shared" si="176"/>
        <v>ASALARIADO</v>
      </c>
      <c r="Q3757" s="5" t="e">
        <f ca="1">IF($H3757="SI", $O3757, _xludf.NA())</f>
        <v>#NAME?</v>
      </c>
      <c r="R3757" s="5">
        <f>IF($H3757="NO",$O3757, _xludf.NA())</f>
        <v>33</v>
      </c>
      <c r="S3757" s="5" t="e">
        <f ca="1">IF($H3757="SI",$N3757, _xludf.NA())</f>
        <v>#NAME?</v>
      </c>
      <c r="T3757" s="5">
        <f>IF($H3757="NO",$N3757, _xludf.NA())</f>
        <v>330000</v>
      </c>
    </row>
    <row r="3758" spans="1:20" x14ac:dyDescent="0.3">
      <c r="A3758">
        <v>3757</v>
      </c>
      <c r="B3758" t="s">
        <v>15</v>
      </c>
      <c r="C3758">
        <v>359544.27</v>
      </c>
      <c r="D3758" t="s">
        <v>21</v>
      </c>
      <c r="E3758" t="s">
        <v>16</v>
      </c>
      <c r="F3758" t="s">
        <v>12</v>
      </c>
      <c r="G3758" t="s">
        <v>12</v>
      </c>
      <c r="H3758" t="s">
        <v>13</v>
      </c>
      <c r="I3758">
        <v>40</v>
      </c>
      <c r="J3758">
        <f>(moras__2[[#This Row],[EDAD]]-AVERAGE(I:I))/ _xlfn.STDEV.P(I:I)</f>
        <v>-0.13455430755149136</v>
      </c>
      <c r="K3758" t="str">
        <f>IF(ABS(moras__2[[#This Row],[Z-Score de edad]])&gt;1.96, "Atípico","Normal")</f>
        <v>Normal</v>
      </c>
      <c r="L3758">
        <f>(moras__2[[#This Row],[SALARIO]]-AVERAGE(C:C)) / _xlfn.STDEV.P(C:C)</f>
        <v>-0.36747096811327984</v>
      </c>
      <c r="M3758" t="str">
        <f>IF(ABS(moras__2[[#This Row],[Z-Score de salario]])&gt;1.96, "Atípico", "Normal")</f>
        <v>Normal</v>
      </c>
      <c r="N3758" s="5">
        <f t="shared" si="174"/>
        <v>359544.27</v>
      </c>
      <c r="O3758" s="5">
        <f t="shared" si="175"/>
        <v>40</v>
      </c>
      <c r="P3758" s="5" t="str">
        <f t="shared" si="176"/>
        <v>CONVENIOS ESPECIALES DE ASEGURADOS VOLUNTARIOS</v>
      </c>
      <c r="Q3758" s="5" t="e">
        <f ca="1">IF($H3758="SI", $O3758, _xludf.NA())</f>
        <v>#NAME?</v>
      </c>
      <c r="R3758" s="5">
        <f>IF($H3758="NO",$O3758, _xludf.NA())</f>
        <v>40</v>
      </c>
      <c r="S3758" s="5" t="e">
        <f ca="1">IF($H3758="SI",$N3758, _xludf.NA())</f>
        <v>#NAME?</v>
      </c>
      <c r="T3758" s="5">
        <f>IF($H3758="NO",$N3758, _xludf.NA())</f>
        <v>359544.27</v>
      </c>
    </row>
    <row r="3759" spans="1:20" x14ac:dyDescent="0.3">
      <c r="A3759">
        <v>3758</v>
      </c>
      <c r="B3759" t="s">
        <v>15</v>
      </c>
      <c r="C3759">
        <v>204800</v>
      </c>
      <c r="D3759" t="s">
        <v>10</v>
      </c>
      <c r="E3759" t="s">
        <v>16</v>
      </c>
      <c r="F3759" t="s">
        <v>12</v>
      </c>
      <c r="G3759" t="s">
        <v>13</v>
      </c>
      <c r="H3759" t="s">
        <v>12</v>
      </c>
      <c r="I3759">
        <v>31</v>
      </c>
      <c r="J3759">
        <f>(moras__2[[#This Row],[EDAD]]-AVERAGE(I:I))/ _xlfn.STDEV.P(I:I)</f>
        <v>-0.769795843717061</v>
      </c>
      <c r="K3759" t="str">
        <f>IF(ABS(moras__2[[#This Row],[Z-Score de edad]])&gt;1.96, "Atípico","Normal")</f>
        <v>Normal</v>
      </c>
      <c r="L3759">
        <f>(moras__2[[#This Row],[SALARIO]]-AVERAGE(C:C)) / _xlfn.STDEV.P(C:C)</f>
        <v>-0.55829623888696389</v>
      </c>
      <c r="M3759" t="str">
        <f>IF(ABS(moras__2[[#This Row],[Z-Score de salario]])&gt;1.96, "Atípico", "Normal")</f>
        <v>Normal</v>
      </c>
      <c r="N3759" s="5">
        <f t="shared" si="174"/>
        <v>204800</v>
      </c>
      <c r="O3759" s="5">
        <f t="shared" si="175"/>
        <v>31</v>
      </c>
      <c r="P3759" s="5" t="str">
        <f t="shared" si="176"/>
        <v>ASALARIADO</v>
      </c>
      <c r="Q3759" s="5">
        <f>IF($H3759="SI", $O3759, _xludf.NA())</f>
        <v>31</v>
      </c>
      <c r="R3759" s="5" t="e">
        <f ca="1">IF($H3759="NO",$O3759, _xludf.NA())</f>
        <v>#NAME?</v>
      </c>
      <c r="S3759" s="5">
        <f>IF($H3759="SI",$N3759, _xludf.NA())</f>
        <v>204800</v>
      </c>
      <c r="T3759" s="5" t="e">
        <f ca="1">IF($H3759="NO",$N3759, _xludf.NA())</f>
        <v>#NAME?</v>
      </c>
    </row>
    <row r="3760" spans="1:20" x14ac:dyDescent="0.3">
      <c r="A3760">
        <v>3759</v>
      </c>
      <c r="B3760" t="s">
        <v>9</v>
      </c>
      <c r="C3760">
        <v>553159.81000000006</v>
      </c>
      <c r="D3760" t="s">
        <v>10</v>
      </c>
      <c r="E3760" t="s">
        <v>16</v>
      </c>
      <c r="F3760" t="s">
        <v>12</v>
      </c>
      <c r="G3760" t="s">
        <v>13</v>
      </c>
      <c r="H3760" t="s">
        <v>13</v>
      </c>
      <c r="I3760">
        <v>21</v>
      </c>
      <c r="J3760">
        <f>(moras__2[[#This Row],[EDAD]]-AVERAGE(I:I))/ _xlfn.STDEV.P(I:I)</f>
        <v>-1.4756197727899161</v>
      </c>
      <c r="K3760" t="str">
        <f>IF(ABS(moras__2[[#This Row],[Z-Score de edad]])&gt;1.96, "Atípico","Normal")</f>
        <v>Normal</v>
      </c>
      <c r="L3760">
        <f>(moras__2[[#This Row],[SALARIO]]-AVERAGE(C:C)) / _xlfn.STDEV.P(C:C)</f>
        <v>-0.12871099434175953</v>
      </c>
      <c r="M3760" t="str">
        <f>IF(ABS(moras__2[[#This Row],[Z-Score de salario]])&gt;1.96, "Atípico", "Normal")</f>
        <v>Normal</v>
      </c>
      <c r="N3760" s="5">
        <f t="shared" si="174"/>
        <v>553159.81000000006</v>
      </c>
      <c r="O3760" s="5">
        <f t="shared" si="175"/>
        <v>21</v>
      </c>
      <c r="P3760" s="5" t="str">
        <f t="shared" si="176"/>
        <v>ASALARIADO</v>
      </c>
      <c r="Q3760" s="5" t="e">
        <f ca="1">IF($H3760="SI", $O3760, _xludf.NA())</f>
        <v>#NAME?</v>
      </c>
      <c r="R3760" s="5">
        <f>IF($H3760="NO",$O3760, _xludf.NA())</f>
        <v>21</v>
      </c>
      <c r="S3760" s="5" t="e">
        <f ca="1">IF($H3760="SI",$N3760, _xludf.NA())</f>
        <v>#NAME?</v>
      </c>
      <c r="T3760" s="5">
        <f>IF($H3760="NO",$N3760, _xludf.NA())</f>
        <v>553159.81000000006</v>
      </c>
    </row>
    <row r="3761" spans="1:20" x14ac:dyDescent="0.3">
      <c r="A3761">
        <v>3760</v>
      </c>
      <c r="B3761" t="s">
        <v>9</v>
      </c>
      <c r="C3761">
        <v>370000</v>
      </c>
      <c r="D3761" t="s">
        <v>10</v>
      </c>
      <c r="E3761" t="s">
        <v>16</v>
      </c>
      <c r="F3761" t="s">
        <v>12</v>
      </c>
      <c r="G3761" t="s">
        <v>13</v>
      </c>
      <c r="H3761" t="s">
        <v>13</v>
      </c>
      <c r="I3761">
        <v>21</v>
      </c>
      <c r="J3761">
        <f>(moras__2[[#This Row],[EDAD]]-AVERAGE(I:I))/ _xlfn.STDEV.P(I:I)</f>
        <v>-1.4756197727899161</v>
      </c>
      <c r="K3761" t="str">
        <f>IF(ABS(moras__2[[#This Row],[Z-Score de edad]])&gt;1.96, "Atípico","Normal")</f>
        <v>Normal</v>
      </c>
      <c r="L3761">
        <f>(moras__2[[#This Row],[SALARIO]]-AVERAGE(C:C)) / _xlfn.STDEV.P(C:C)</f>
        <v>-0.35457732424274085</v>
      </c>
      <c r="M3761" t="str">
        <f>IF(ABS(moras__2[[#This Row],[Z-Score de salario]])&gt;1.96, "Atípico", "Normal")</f>
        <v>Normal</v>
      </c>
      <c r="N3761" s="5">
        <f t="shared" si="174"/>
        <v>370000</v>
      </c>
      <c r="O3761" s="5">
        <f t="shared" si="175"/>
        <v>21</v>
      </c>
      <c r="P3761" s="5" t="str">
        <f t="shared" si="176"/>
        <v>ASALARIADO</v>
      </c>
      <c r="Q3761" s="5" t="e">
        <f ca="1">IF($H3761="SI", $O3761, _xludf.NA())</f>
        <v>#NAME?</v>
      </c>
      <c r="R3761" s="5">
        <f>IF($H3761="NO",$O3761, _xludf.NA())</f>
        <v>21</v>
      </c>
      <c r="S3761" s="5" t="e">
        <f ca="1">IF($H3761="SI",$N3761, _xludf.NA())</f>
        <v>#NAME?</v>
      </c>
      <c r="T3761" s="5">
        <f>IF($H3761="NO",$N3761, _xludf.NA())</f>
        <v>370000</v>
      </c>
    </row>
    <row r="3762" spans="1:20" x14ac:dyDescent="0.3">
      <c r="A3762">
        <v>3761</v>
      </c>
      <c r="B3762" t="s">
        <v>15</v>
      </c>
      <c r="C3762">
        <v>640745.43999999994</v>
      </c>
      <c r="D3762" t="s">
        <v>10</v>
      </c>
      <c r="E3762" t="s">
        <v>16</v>
      </c>
      <c r="F3762" t="s">
        <v>12</v>
      </c>
      <c r="G3762" t="s">
        <v>13</v>
      </c>
      <c r="H3762" t="s">
        <v>13</v>
      </c>
      <c r="I3762">
        <v>43</v>
      </c>
      <c r="J3762">
        <f>(moras__2[[#This Row],[EDAD]]-AVERAGE(I:I))/ _xlfn.STDEV.P(I:I)</f>
        <v>7.7192871170365177E-2</v>
      </c>
      <c r="K3762" t="str">
        <f>IF(ABS(moras__2[[#This Row],[Z-Score de edad]])&gt;1.96, "Atípico","Normal")</f>
        <v>Normal</v>
      </c>
      <c r="L3762">
        <f>(moras__2[[#This Row],[SALARIO]]-AVERAGE(C:C)) / _xlfn.STDEV.P(C:C)</f>
        <v>-2.0703430891211873E-2</v>
      </c>
      <c r="M3762" t="str">
        <f>IF(ABS(moras__2[[#This Row],[Z-Score de salario]])&gt;1.96, "Atípico", "Normal")</f>
        <v>Normal</v>
      </c>
      <c r="N3762" s="5">
        <f t="shared" si="174"/>
        <v>640745.43999999994</v>
      </c>
      <c r="O3762" s="5">
        <f t="shared" si="175"/>
        <v>43</v>
      </c>
      <c r="P3762" s="5" t="str">
        <f t="shared" si="176"/>
        <v>ASALARIADO</v>
      </c>
      <c r="Q3762" s="5" t="e">
        <f ca="1">IF($H3762="SI", $O3762, _xludf.NA())</f>
        <v>#NAME?</v>
      </c>
      <c r="R3762" s="5">
        <f>IF($H3762="NO",$O3762, _xludf.NA())</f>
        <v>43</v>
      </c>
      <c r="S3762" s="5" t="e">
        <f ca="1">IF($H3762="SI",$N3762, _xludf.NA())</f>
        <v>#NAME?</v>
      </c>
      <c r="T3762" s="5">
        <f>IF($H3762="NO",$N3762, _xludf.NA())</f>
        <v>640745.43999999994</v>
      </c>
    </row>
    <row r="3763" spans="1:20" x14ac:dyDescent="0.3">
      <c r="A3763">
        <v>3762</v>
      </c>
      <c r="B3763" t="s">
        <v>9</v>
      </c>
      <c r="C3763">
        <v>3081665</v>
      </c>
      <c r="D3763" t="s">
        <v>10</v>
      </c>
      <c r="E3763" t="s">
        <v>11</v>
      </c>
      <c r="F3763" t="s">
        <v>12</v>
      </c>
      <c r="G3763" t="s">
        <v>13</v>
      </c>
      <c r="H3763" t="s">
        <v>13</v>
      </c>
      <c r="I3763">
        <v>52</v>
      </c>
      <c r="J3763">
        <f>(moras__2[[#This Row],[EDAD]]-AVERAGE(I:I))/ _xlfn.STDEV.P(I:I)</f>
        <v>0.71243440733593477</v>
      </c>
      <c r="K3763" t="str">
        <f>IF(ABS(moras__2[[#This Row],[Z-Score de edad]])&gt;1.96, "Atípico","Normal")</f>
        <v>Normal</v>
      </c>
      <c r="L3763">
        <f>(moras__2[[#This Row],[SALARIO]]-AVERAGE(C:C)) / _xlfn.STDEV.P(C:C)</f>
        <v>2.9893539752652916</v>
      </c>
      <c r="M3763" t="str">
        <f>IF(ABS(moras__2[[#This Row],[Z-Score de salario]])&gt;1.96, "Atípico", "Normal")</f>
        <v>Atípico</v>
      </c>
      <c r="N3763" s="5">
        <f t="shared" si="174"/>
        <v>3081665</v>
      </c>
      <c r="O3763" s="5">
        <f t="shared" si="175"/>
        <v>52</v>
      </c>
      <c r="P3763" s="5" t="str">
        <f t="shared" si="176"/>
        <v>ASALARIADO</v>
      </c>
      <c r="Q3763" s="5" t="e">
        <f ca="1">IF($H3763="SI", $O3763, _xludf.NA())</f>
        <v>#NAME?</v>
      </c>
      <c r="R3763" s="5">
        <f>IF($H3763="NO",$O3763, _xludf.NA())</f>
        <v>52</v>
      </c>
      <c r="S3763" s="5" t="e">
        <f ca="1">IF($H3763="SI",$N3763, _xludf.NA())</f>
        <v>#NAME?</v>
      </c>
      <c r="T3763" s="5">
        <f>IF($H3763="NO",$N3763, _xludf.NA())</f>
        <v>3081665</v>
      </c>
    </row>
    <row r="3764" spans="1:20" x14ac:dyDescent="0.3">
      <c r="A3764">
        <v>3763</v>
      </c>
      <c r="B3764" t="s">
        <v>9</v>
      </c>
      <c r="C3764">
        <v>486069</v>
      </c>
      <c r="D3764" t="s">
        <v>18</v>
      </c>
      <c r="E3764" t="s">
        <v>16</v>
      </c>
      <c r="F3764" t="s">
        <v>12</v>
      </c>
      <c r="G3764" t="s">
        <v>13</v>
      </c>
      <c r="H3764" t="s">
        <v>12</v>
      </c>
      <c r="I3764">
        <v>48</v>
      </c>
      <c r="J3764">
        <f>(moras__2[[#This Row],[EDAD]]-AVERAGE(I:I))/ _xlfn.STDEV.P(I:I)</f>
        <v>0.43010483570679275</v>
      </c>
      <c r="K3764" t="str">
        <f>IF(ABS(moras__2[[#This Row],[Z-Score de edad]])&gt;1.96, "Atípico","Normal")</f>
        <v>Normal</v>
      </c>
      <c r="L3764">
        <f>(moras__2[[#This Row],[SALARIO]]-AVERAGE(C:C)) / _xlfn.STDEV.P(C:C)</f>
        <v>-0.21144505605968808</v>
      </c>
      <c r="M3764" t="str">
        <f>IF(ABS(moras__2[[#This Row],[Z-Score de salario]])&gt;1.96, "Atípico", "Normal")</f>
        <v>Normal</v>
      </c>
      <c r="N3764" s="5">
        <f t="shared" si="174"/>
        <v>486069</v>
      </c>
      <c r="O3764" s="5">
        <f t="shared" si="175"/>
        <v>48</v>
      </c>
      <c r="P3764" s="5" t="str">
        <f t="shared" si="176"/>
        <v>TRABAJADOR INDEPENDIENTE</v>
      </c>
      <c r="Q3764" s="5">
        <f>IF($H3764="SI", $O3764, _xludf.NA())</f>
        <v>48</v>
      </c>
      <c r="R3764" s="5" t="e">
        <f ca="1">IF($H3764="NO",$O3764, _xludf.NA())</f>
        <v>#NAME?</v>
      </c>
      <c r="S3764" s="5">
        <f>IF($H3764="SI",$N3764, _xludf.NA())</f>
        <v>486069</v>
      </c>
      <c r="T3764" s="5" t="e">
        <f ca="1">IF($H3764="NO",$N3764, _xludf.NA())</f>
        <v>#NAME?</v>
      </c>
    </row>
    <row r="3765" spans="1:20" x14ac:dyDescent="0.3">
      <c r="A3765">
        <v>3764</v>
      </c>
      <c r="B3765" t="s">
        <v>15</v>
      </c>
      <c r="C3765">
        <v>100900</v>
      </c>
      <c r="D3765" t="s">
        <v>10</v>
      </c>
      <c r="E3765" t="s">
        <v>16</v>
      </c>
      <c r="F3765" t="s">
        <v>12</v>
      </c>
      <c r="G3765" t="s">
        <v>12</v>
      </c>
      <c r="H3765" t="s">
        <v>13</v>
      </c>
      <c r="I3765">
        <v>62</v>
      </c>
      <c r="J3765">
        <f>(moras__2[[#This Row],[EDAD]]-AVERAGE(I:I))/ _xlfn.STDEV.P(I:I)</f>
        <v>1.41825833640879</v>
      </c>
      <c r="K3765" t="str">
        <f>IF(ABS(moras__2[[#This Row],[Z-Score de edad]])&gt;1.96, "Atípico","Normal")</f>
        <v>Normal</v>
      </c>
      <c r="L3765">
        <f>(moras__2[[#This Row],[SALARIO]]-AVERAGE(C:C)) / _xlfn.STDEV.P(C:C)</f>
        <v>-0.68642211801247699</v>
      </c>
      <c r="M3765" t="str">
        <f>IF(ABS(moras__2[[#This Row],[Z-Score de salario]])&gt;1.96, "Atípico", "Normal")</f>
        <v>Normal</v>
      </c>
      <c r="N3765" s="5">
        <f t="shared" si="174"/>
        <v>100900</v>
      </c>
      <c r="O3765" s="5">
        <f t="shared" si="175"/>
        <v>62</v>
      </c>
      <c r="P3765" s="5" t="str">
        <f t="shared" si="176"/>
        <v>ASALARIADO</v>
      </c>
      <c r="Q3765" s="5" t="e">
        <f ca="1">IF($H3765="SI", $O3765, _xludf.NA())</f>
        <v>#NAME?</v>
      </c>
      <c r="R3765" s="5">
        <f>IF($H3765="NO",$O3765, _xludf.NA())</f>
        <v>62</v>
      </c>
      <c r="S3765" s="5" t="e">
        <f ca="1">IF($H3765="SI",$N3765, _xludf.NA())</f>
        <v>#NAME?</v>
      </c>
      <c r="T3765" s="5">
        <f>IF($H3765="NO",$N3765, _xludf.NA())</f>
        <v>100900</v>
      </c>
    </row>
    <row r="3766" spans="1:20" x14ac:dyDescent="0.3">
      <c r="A3766">
        <v>3765</v>
      </c>
      <c r="B3766" t="s">
        <v>15</v>
      </c>
      <c r="C3766">
        <v>158920</v>
      </c>
      <c r="D3766" t="s">
        <v>10</v>
      </c>
      <c r="E3766" t="s">
        <v>16</v>
      </c>
      <c r="F3766" t="s">
        <v>12</v>
      </c>
      <c r="G3766" t="s">
        <v>13</v>
      </c>
      <c r="H3766" t="s">
        <v>13</v>
      </c>
      <c r="I3766">
        <v>39</v>
      </c>
      <c r="J3766">
        <f>(moras__2[[#This Row],[EDAD]]-AVERAGE(I:I))/ _xlfn.STDEV.P(I:I)</f>
        <v>-0.20513670045877688</v>
      </c>
      <c r="K3766" t="str">
        <f>IF(ABS(moras__2[[#This Row],[Z-Score de edad]])&gt;1.96, "Atípico","Normal")</f>
        <v>Normal</v>
      </c>
      <c r="L3766">
        <f>(moras__2[[#This Row],[SALARIO]]-AVERAGE(C:C)) / _xlfn.STDEV.P(C:C)</f>
        <v>-0.61487386481842243</v>
      </c>
      <c r="M3766" t="str">
        <f>IF(ABS(moras__2[[#This Row],[Z-Score de salario]])&gt;1.96, "Atípico", "Normal")</f>
        <v>Normal</v>
      </c>
      <c r="N3766" s="5">
        <f t="shared" si="174"/>
        <v>158920</v>
      </c>
      <c r="O3766" s="5">
        <f t="shared" si="175"/>
        <v>39</v>
      </c>
      <c r="P3766" s="5" t="str">
        <f t="shared" si="176"/>
        <v>ASALARIADO</v>
      </c>
      <c r="Q3766" s="5" t="e">
        <f ca="1">IF($H3766="SI", $O3766, _xludf.NA())</f>
        <v>#NAME?</v>
      </c>
      <c r="R3766" s="5">
        <f>IF($H3766="NO",$O3766, _xludf.NA())</f>
        <v>39</v>
      </c>
      <c r="S3766" s="5" t="e">
        <f ca="1">IF($H3766="SI",$N3766, _xludf.NA())</f>
        <v>#NAME?</v>
      </c>
      <c r="T3766" s="5">
        <f>IF($H3766="NO",$N3766, _xludf.NA())</f>
        <v>158920</v>
      </c>
    </row>
    <row r="3767" spans="1:20" x14ac:dyDescent="0.3">
      <c r="A3767">
        <v>3766</v>
      </c>
      <c r="B3767" t="s">
        <v>9</v>
      </c>
      <c r="C3767">
        <v>297046</v>
      </c>
      <c r="D3767" t="s">
        <v>17</v>
      </c>
      <c r="E3767" t="s">
        <v>16</v>
      </c>
      <c r="F3767" t="s">
        <v>12</v>
      </c>
      <c r="G3767" t="s">
        <v>12</v>
      </c>
      <c r="H3767" t="s">
        <v>13</v>
      </c>
      <c r="I3767">
        <v>50</v>
      </c>
      <c r="J3767">
        <f>(moras__2[[#This Row],[EDAD]]-AVERAGE(I:I))/ _xlfn.STDEV.P(I:I)</f>
        <v>0.57126962152136374</v>
      </c>
      <c r="K3767" t="str">
        <f>IF(ABS(moras__2[[#This Row],[Z-Score de edad]])&gt;1.96, "Atípico","Normal")</f>
        <v>Normal</v>
      </c>
      <c r="L3767">
        <f>(moras__2[[#This Row],[SALARIO]]-AVERAGE(C:C)) / _xlfn.STDEV.P(C:C)</f>
        <v>-0.44454166866740574</v>
      </c>
      <c r="M3767" t="str">
        <f>IF(ABS(moras__2[[#This Row],[Z-Score de salario]])&gt;1.96, "Atípico", "Normal")</f>
        <v>Normal</v>
      </c>
      <c r="N3767" s="5">
        <f t="shared" si="174"/>
        <v>297046</v>
      </c>
      <c r="O3767" s="5">
        <f t="shared" si="175"/>
        <v>50</v>
      </c>
      <c r="P3767" s="5" t="str">
        <f t="shared" si="176"/>
        <v>ASEGURADO VOLUNTARIO</v>
      </c>
      <c r="Q3767" s="5" t="e">
        <f ca="1">IF($H3767="SI", $O3767, _xludf.NA())</f>
        <v>#NAME?</v>
      </c>
      <c r="R3767" s="5">
        <f>IF($H3767="NO",$O3767, _xludf.NA())</f>
        <v>50</v>
      </c>
      <c r="S3767" s="5" t="e">
        <f ca="1">IF($H3767="SI",$N3767, _xludf.NA())</f>
        <v>#NAME?</v>
      </c>
      <c r="T3767" s="5">
        <f>IF($H3767="NO",$N3767, _xludf.NA())</f>
        <v>297046</v>
      </c>
    </row>
    <row r="3768" spans="1:20" x14ac:dyDescent="0.3">
      <c r="A3768">
        <v>3767</v>
      </c>
      <c r="B3768" t="s">
        <v>15</v>
      </c>
      <c r="C3768">
        <v>297046</v>
      </c>
      <c r="D3768" t="s">
        <v>18</v>
      </c>
      <c r="E3768" t="s">
        <v>16</v>
      </c>
      <c r="F3768" t="s">
        <v>12</v>
      </c>
      <c r="G3768" t="s">
        <v>13</v>
      </c>
      <c r="H3768" t="s">
        <v>12</v>
      </c>
      <c r="I3768">
        <v>39</v>
      </c>
      <c r="J3768">
        <f>(moras__2[[#This Row],[EDAD]]-AVERAGE(I:I))/ _xlfn.STDEV.P(I:I)</f>
        <v>-0.20513670045877688</v>
      </c>
      <c r="K3768" t="str">
        <f>IF(ABS(moras__2[[#This Row],[Z-Score de edad]])&gt;1.96, "Atípico","Normal")</f>
        <v>Normal</v>
      </c>
      <c r="L3768">
        <f>(moras__2[[#This Row],[SALARIO]]-AVERAGE(C:C)) / _xlfn.STDEV.P(C:C)</f>
        <v>-0.44454166866740574</v>
      </c>
      <c r="M3768" t="str">
        <f>IF(ABS(moras__2[[#This Row],[Z-Score de salario]])&gt;1.96, "Atípico", "Normal")</f>
        <v>Normal</v>
      </c>
      <c r="N3768" s="5">
        <f t="shared" si="174"/>
        <v>297046</v>
      </c>
      <c r="O3768" s="5">
        <f t="shared" si="175"/>
        <v>39</v>
      </c>
      <c r="P3768" s="5" t="str">
        <f t="shared" si="176"/>
        <v>TRABAJADOR INDEPENDIENTE</v>
      </c>
      <c r="Q3768" s="5">
        <f>IF($H3768="SI", $O3768, _xludf.NA())</f>
        <v>39</v>
      </c>
      <c r="R3768" s="5" t="e">
        <f ca="1">IF($H3768="NO",$O3768, _xludf.NA())</f>
        <v>#NAME?</v>
      </c>
      <c r="S3768" s="5">
        <f>IF($H3768="SI",$N3768, _xludf.NA())</f>
        <v>297046</v>
      </c>
      <c r="T3768" s="5" t="e">
        <f ca="1">IF($H3768="NO",$N3768, _xludf.NA())</f>
        <v>#NAME?</v>
      </c>
    </row>
    <row r="3769" spans="1:20" x14ac:dyDescent="0.3">
      <c r="A3769">
        <v>3768</v>
      </c>
      <c r="B3769" t="s">
        <v>15</v>
      </c>
      <c r="C3769">
        <v>248558.8</v>
      </c>
      <c r="D3769" t="s">
        <v>10</v>
      </c>
      <c r="E3769" t="s">
        <v>16</v>
      </c>
      <c r="F3769" t="s">
        <v>12</v>
      </c>
      <c r="G3769" t="s">
        <v>13</v>
      </c>
      <c r="H3769" t="s">
        <v>13</v>
      </c>
      <c r="I3769">
        <v>23</v>
      </c>
      <c r="J3769">
        <f>(moras__2[[#This Row],[EDAD]]-AVERAGE(I:I))/ _xlfn.STDEV.P(I:I)</f>
        <v>-1.334454986975345</v>
      </c>
      <c r="K3769" t="str">
        <f>IF(ABS(moras__2[[#This Row],[Z-Score de edad]])&gt;1.96, "Atípico","Normal")</f>
        <v>Normal</v>
      </c>
      <c r="L3769">
        <f>(moras__2[[#This Row],[SALARIO]]-AVERAGE(C:C)) / _xlfn.STDEV.P(C:C)</f>
        <v>-0.50433440328082813</v>
      </c>
      <c r="M3769" t="str">
        <f>IF(ABS(moras__2[[#This Row],[Z-Score de salario]])&gt;1.96, "Atípico", "Normal")</f>
        <v>Normal</v>
      </c>
      <c r="N3769" s="5">
        <f t="shared" si="174"/>
        <v>248558.8</v>
      </c>
      <c r="O3769" s="5">
        <f t="shared" si="175"/>
        <v>23</v>
      </c>
      <c r="P3769" s="5" t="str">
        <f t="shared" si="176"/>
        <v>ASALARIADO</v>
      </c>
      <c r="Q3769" s="5" t="e">
        <f ca="1">IF($H3769="SI", $O3769, _xludf.NA())</f>
        <v>#NAME?</v>
      </c>
      <c r="R3769" s="5">
        <f>IF($H3769="NO",$O3769, _xludf.NA())</f>
        <v>23</v>
      </c>
      <c r="S3769" s="5" t="e">
        <f ca="1">IF($H3769="SI",$N3769, _xludf.NA())</f>
        <v>#NAME?</v>
      </c>
      <c r="T3769" s="5">
        <f>IF($H3769="NO",$N3769, _xludf.NA())</f>
        <v>248558.8</v>
      </c>
    </row>
    <row r="3770" spans="1:20" x14ac:dyDescent="0.3">
      <c r="A3770">
        <v>3769</v>
      </c>
      <c r="B3770" t="s">
        <v>9</v>
      </c>
      <c r="C3770">
        <v>300000</v>
      </c>
      <c r="D3770" t="s">
        <v>10</v>
      </c>
      <c r="E3770" t="s">
        <v>16</v>
      </c>
      <c r="F3770" t="s">
        <v>12</v>
      </c>
      <c r="G3770" t="s">
        <v>13</v>
      </c>
      <c r="H3770" t="s">
        <v>13</v>
      </c>
      <c r="I3770">
        <v>22</v>
      </c>
      <c r="J3770">
        <f>(moras__2[[#This Row],[EDAD]]-AVERAGE(I:I))/ _xlfn.STDEV.P(I:I)</f>
        <v>-1.4050373798826306</v>
      </c>
      <c r="K3770" t="str">
        <f>IF(ABS(moras__2[[#This Row],[Z-Score de edad]])&gt;1.96, "Atípico","Normal")</f>
        <v>Normal</v>
      </c>
      <c r="L3770">
        <f>(moras__2[[#This Row],[SALARIO]]-AVERAGE(C:C)) / _xlfn.STDEV.P(C:C)</f>
        <v>-0.44089889824453027</v>
      </c>
      <c r="M3770" t="str">
        <f>IF(ABS(moras__2[[#This Row],[Z-Score de salario]])&gt;1.96, "Atípico", "Normal")</f>
        <v>Normal</v>
      </c>
      <c r="N3770" s="5">
        <f t="shared" si="174"/>
        <v>300000</v>
      </c>
      <c r="O3770" s="5">
        <f t="shared" si="175"/>
        <v>22</v>
      </c>
      <c r="P3770" s="5" t="str">
        <f t="shared" si="176"/>
        <v>ASALARIADO</v>
      </c>
      <c r="Q3770" s="5" t="e">
        <f ca="1">IF($H3770="SI", $O3770, _xludf.NA())</f>
        <v>#NAME?</v>
      </c>
      <c r="R3770" s="5">
        <f>IF($H3770="NO",$O3770, _xludf.NA())</f>
        <v>22</v>
      </c>
      <c r="S3770" s="5" t="e">
        <f ca="1">IF($H3770="SI",$N3770, _xludf.NA())</f>
        <v>#NAME?</v>
      </c>
      <c r="T3770" s="5">
        <f>IF($H3770="NO",$N3770, _xludf.NA())</f>
        <v>300000</v>
      </c>
    </row>
    <row r="3771" spans="1:20" x14ac:dyDescent="0.3">
      <c r="A3771">
        <v>3770</v>
      </c>
      <c r="B3771" t="s">
        <v>9</v>
      </c>
      <c r="C3771">
        <v>71904.240000000005</v>
      </c>
      <c r="D3771" t="s">
        <v>10</v>
      </c>
      <c r="E3771" t="s">
        <v>16</v>
      </c>
      <c r="F3771" t="s">
        <v>12</v>
      </c>
      <c r="G3771" t="s">
        <v>13</v>
      </c>
      <c r="H3771" t="s">
        <v>13</v>
      </c>
      <c r="I3771">
        <v>47</v>
      </c>
      <c r="J3771">
        <f>(moras__2[[#This Row],[EDAD]]-AVERAGE(I:I))/ _xlfn.STDEV.P(I:I)</f>
        <v>0.35952244279950724</v>
      </c>
      <c r="K3771" t="str">
        <f>IF(ABS(moras__2[[#This Row],[Z-Score de edad]])&gt;1.96, "Atípico","Normal")</f>
        <v>Normal</v>
      </c>
      <c r="L3771">
        <f>(moras__2[[#This Row],[SALARIO]]-AVERAGE(C:C)) / _xlfn.STDEV.P(C:C)</f>
        <v>-0.72217868433502164</v>
      </c>
      <c r="M3771" t="str">
        <f>IF(ABS(moras__2[[#This Row],[Z-Score de salario]])&gt;1.96, "Atípico", "Normal")</f>
        <v>Normal</v>
      </c>
      <c r="N3771" s="5">
        <f t="shared" si="174"/>
        <v>71904.240000000005</v>
      </c>
      <c r="O3771" s="5">
        <f t="shared" si="175"/>
        <v>47</v>
      </c>
      <c r="P3771" s="5" t="str">
        <f t="shared" si="176"/>
        <v>ASALARIADO</v>
      </c>
      <c r="Q3771" s="5" t="e">
        <f ca="1">IF($H3771="SI", $O3771, _xludf.NA())</f>
        <v>#NAME?</v>
      </c>
      <c r="R3771" s="5">
        <f>IF($H3771="NO",$O3771, _xludf.NA())</f>
        <v>47</v>
      </c>
      <c r="S3771" s="5" t="e">
        <f ca="1">IF($H3771="SI",$N3771, _xludf.NA())</f>
        <v>#NAME?</v>
      </c>
      <c r="T3771" s="5">
        <f>IF($H3771="NO",$N3771, _xludf.NA())</f>
        <v>71904.240000000005</v>
      </c>
    </row>
    <row r="3772" spans="1:20" x14ac:dyDescent="0.3">
      <c r="A3772">
        <v>3771</v>
      </c>
      <c r="B3772" t="s">
        <v>9</v>
      </c>
      <c r="C3772">
        <v>1450000</v>
      </c>
      <c r="D3772" t="s">
        <v>10</v>
      </c>
      <c r="E3772" t="s">
        <v>16</v>
      </c>
      <c r="F3772" t="s">
        <v>12</v>
      </c>
      <c r="G3772" t="s">
        <v>13</v>
      </c>
      <c r="H3772" t="s">
        <v>13</v>
      </c>
      <c r="I3772">
        <v>40</v>
      </c>
      <c r="J3772">
        <f>(moras__2[[#This Row],[EDAD]]-AVERAGE(I:I))/ _xlfn.STDEV.P(I:I)</f>
        <v>-0.13455430755149136</v>
      </c>
      <c r="K3772" t="str">
        <f>IF(ABS(moras__2[[#This Row],[Z-Score de edad]])&gt;1.96, "Atípico","Normal")</f>
        <v>Normal</v>
      </c>
      <c r="L3772">
        <f>(moras__2[[#This Row],[SALARIO]]-AVERAGE(C:C)) / _xlfn.STDEV.P(C:C)</f>
        <v>0.97724124607058138</v>
      </c>
      <c r="M3772" t="str">
        <f>IF(ABS(moras__2[[#This Row],[Z-Score de salario]])&gt;1.96, "Atípico", "Normal")</f>
        <v>Normal</v>
      </c>
      <c r="N3772" s="5">
        <f t="shared" si="174"/>
        <v>1450000</v>
      </c>
      <c r="O3772" s="5">
        <f t="shared" si="175"/>
        <v>40</v>
      </c>
      <c r="P3772" s="5" t="str">
        <f t="shared" si="176"/>
        <v>ASALARIADO</v>
      </c>
      <c r="Q3772" s="5" t="e">
        <f ca="1">IF($H3772="SI", $O3772, _xludf.NA())</f>
        <v>#NAME?</v>
      </c>
      <c r="R3772" s="5">
        <f>IF($H3772="NO",$O3772, _xludf.NA())</f>
        <v>40</v>
      </c>
      <c r="S3772" s="5" t="e">
        <f ca="1">IF($H3772="SI",$N3772, _xludf.NA())</f>
        <v>#NAME?</v>
      </c>
      <c r="T3772" s="5">
        <f>IF($H3772="NO",$N3772, _xludf.NA())</f>
        <v>1450000</v>
      </c>
    </row>
    <row r="3773" spans="1:20" x14ac:dyDescent="0.3">
      <c r="A3773">
        <v>3772</v>
      </c>
      <c r="B3773" t="s">
        <v>15</v>
      </c>
      <c r="C3773">
        <v>297046</v>
      </c>
      <c r="D3773" t="s">
        <v>18</v>
      </c>
      <c r="E3773" t="s">
        <v>16</v>
      </c>
      <c r="F3773" t="s">
        <v>12</v>
      </c>
      <c r="G3773" t="s">
        <v>12</v>
      </c>
      <c r="H3773" t="s">
        <v>13</v>
      </c>
      <c r="I3773">
        <v>48</v>
      </c>
      <c r="J3773">
        <f>(moras__2[[#This Row],[EDAD]]-AVERAGE(I:I))/ _xlfn.STDEV.P(I:I)</f>
        <v>0.43010483570679275</v>
      </c>
      <c r="K3773" t="str">
        <f>IF(ABS(moras__2[[#This Row],[Z-Score de edad]])&gt;1.96, "Atípico","Normal")</f>
        <v>Normal</v>
      </c>
      <c r="L3773">
        <f>(moras__2[[#This Row],[SALARIO]]-AVERAGE(C:C)) / _xlfn.STDEV.P(C:C)</f>
        <v>-0.44454166866740574</v>
      </c>
      <c r="M3773" t="str">
        <f>IF(ABS(moras__2[[#This Row],[Z-Score de salario]])&gt;1.96, "Atípico", "Normal")</f>
        <v>Normal</v>
      </c>
      <c r="N3773" s="5">
        <f t="shared" si="174"/>
        <v>297046</v>
      </c>
      <c r="O3773" s="5">
        <f t="shared" si="175"/>
        <v>48</v>
      </c>
      <c r="P3773" s="5" t="str">
        <f t="shared" si="176"/>
        <v>TRABAJADOR INDEPENDIENTE</v>
      </c>
      <c r="Q3773" s="5" t="e">
        <f ca="1">IF($H3773="SI", $O3773, _xludf.NA())</f>
        <v>#NAME?</v>
      </c>
      <c r="R3773" s="5">
        <f>IF($H3773="NO",$O3773, _xludf.NA())</f>
        <v>48</v>
      </c>
      <c r="S3773" s="5" t="e">
        <f ca="1">IF($H3773="SI",$N3773, _xludf.NA())</f>
        <v>#NAME?</v>
      </c>
      <c r="T3773" s="5">
        <f>IF($H3773="NO",$N3773, _xludf.NA())</f>
        <v>297046</v>
      </c>
    </row>
    <row r="3774" spans="1:20" x14ac:dyDescent="0.3">
      <c r="A3774">
        <v>3773</v>
      </c>
      <c r="B3774" t="s">
        <v>9</v>
      </c>
      <c r="C3774">
        <v>343798</v>
      </c>
      <c r="D3774" t="s">
        <v>10</v>
      </c>
      <c r="E3774" t="s">
        <v>16</v>
      </c>
      <c r="F3774" t="s">
        <v>12</v>
      </c>
      <c r="G3774" t="s">
        <v>13</v>
      </c>
      <c r="H3774" t="s">
        <v>13</v>
      </c>
      <c r="I3774">
        <v>62</v>
      </c>
      <c r="J3774">
        <f>(moras__2[[#This Row],[EDAD]]-AVERAGE(I:I))/ _xlfn.STDEV.P(I:I)</f>
        <v>1.41825833640879</v>
      </c>
      <c r="K3774" t="str">
        <f>IF(ABS(moras__2[[#This Row],[Z-Score de edad]])&gt;1.96, "Atípico","Normal")</f>
        <v>Normal</v>
      </c>
      <c r="L3774">
        <f>(moras__2[[#This Row],[SALARIO]]-AVERAGE(C:C)) / _xlfn.STDEV.P(C:C)</f>
        <v>-0.3868887225569535</v>
      </c>
      <c r="M3774" t="str">
        <f>IF(ABS(moras__2[[#This Row],[Z-Score de salario]])&gt;1.96, "Atípico", "Normal")</f>
        <v>Normal</v>
      </c>
      <c r="N3774" s="5">
        <f t="shared" si="174"/>
        <v>343798</v>
      </c>
      <c r="O3774" s="5">
        <f t="shared" si="175"/>
        <v>62</v>
      </c>
      <c r="P3774" s="5" t="str">
        <f t="shared" si="176"/>
        <v>ASALARIADO</v>
      </c>
      <c r="Q3774" s="5" t="e">
        <f ca="1">IF($H3774="SI", $O3774, _xludf.NA())</f>
        <v>#NAME?</v>
      </c>
      <c r="R3774" s="5">
        <f>IF($H3774="NO",$O3774, _xludf.NA())</f>
        <v>62</v>
      </c>
      <c r="S3774" s="5" t="e">
        <f ca="1">IF($H3774="SI",$N3774, _xludf.NA())</f>
        <v>#NAME?</v>
      </c>
      <c r="T3774" s="5">
        <f>IF($H3774="NO",$N3774, _xludf.NA())</f>
        <v>343798</v>
      </c>
    </row>
    <row r="3775" spans="1:20" x14ac:dyDescent="0.3">
      <c r="A3775">
        <v>3774</v>
      </c>
      <c r="B3775" t="s">
        <v>9</v>
      </c>
      <c r="C3775">
        <v>927301.89</v>
      </c>
      <c r="D3775" t="s">
        <v>10</v>
      </c>
      <c r="E3775" t="s">
        <v>11</v>
      </c>
      <c r="F3775" t="s">
        <v>12</v>
      </c>
      <c r="G3775" t="s">
        <v>13</v>
      </c>
      <c r="H3775" t="s">
        <v>13</v>
      </c>
      <c r="I3775">
        <v>37</v>
      </c>
      <c r="J3775">
        <f>(moras__2[[#This Row],[EDAD]]-AVERAGE(I:I))/ _xlfn.STDEV.P(I:I)</f>
        <v>-0.34630148627334789</v>
      </c>
      <c r="K3775" t="str">
        <f>IF(ABS(moras__2[[#This Row],[Z-Score de edad]])&gt;1.96, "Atípico","Normal")</f>
        <v>Normal</v>
      </c>
      <c r="L3775">
        <f>(moras__2[[#This Row],[SALARIO]]-AVERAGE(C:C)) / _xlfn.STDEV.P(C:C)</f>
        <v>0.33266805202828914</v>
      </c>
      <c r="M3775" t="str">
        <f>IF(ABS(moras__2[[#This Row],[Z-Score de salario]])&gt;1.96, "Atípico", "Normal")</f>
        <v>Normal</v>
      </c>
      <c r="N3775" s="5">
        <f t="shared" si="174"/>
        <v>927301.89</v>
      </c>
      <c r="O3775" s="5">
        <f t="shared" si="175"/>
        <v>37</v>
      </c>
      <c r="P3775" s="5" t="str">
        <f t="shared" si="176"/>
        <v>ASALARIADO</v>
      </c>
      <c r="Q3775" s="5" t="e">
        <f ca="1">IF($H3775="SI", $O3775, _xludf.NA())</f>
        <v>#NAME?</v>
      </c>
      <c r="R3775" s="5">
        <f>IF($H3775="NO",$O3775, _xludf.NA())</f>
        <v>37</v>
      </c>
      <c r="S3775" s="5" t="e">
        <f ca="1">IF($H3775="SI",$N3775, _xludf.NA())</f>
        <v>#NAME?</v>
      </c>
      <c r="T3775" s="5">
        <f>IF($H3775="NO",$N3775, _xludf.NA())</f>
        <v>927301.89</v>
      </c>
    </row>
    <row r="3776" spans="1:20" x14ac:dyDescent="0.3">
      <c r="A3776">
        <v>3775</v>
      </c>
      <c r="B3776" t="s">
        <v>9</v>
      </c>
      <c r="C3776">
        <v>670455.76</v>
      </c>
      <c r="D3776" t="s">
        <v>10</v>
      </c>
      <c r="E3776" t="s">
        <v>16</v>
      </c>
      <c r="F3776" t="s">
        <v>12</v>
      </c>
      <c r="G3776" t="s">
        <v>13</v>
      </c>
      <c r="H3776" t="s">
        <v>13</v>
      </c>
      <c r="I3776">
        <v>33</v>
      </c>
      <c r="J3776">
        <f>(moras__2[[#This Row],[EDAD]]-AVERAGE(I:I))/ _xlfn.STDEV.P(I:I)</f>
        <v>-0.62863105790248996</v>
      </c>
      <c r="K3776" t="str">
        <f>IF(ABS(moras__2[[#This Row],[Z-Score de edad]])&gt;1.96, "Atípico","Normal")</f>
        <v>Normal</v>
      </c>
      <c r="L3776">
        <f>(moras__2[[#This Row],[SALARIO]]-AVERAGE(C:C)) / _xlfn.STDEV.P(C:C)</f>
        <v>1.593430605874312E-2</v>
      </c>
      <c r="M3776" t="str">
        <f>IF(ABS(moras__2[[#This Row],[Z-Score de salario]])&gt;1.96, "Atípico", "Normal")</f>
        <v>Normal</v>
      </c>
      <c r="N3776" s="5">
        <f t="shared" si="174"/>
        <v>670455.76</v>
      </c>
      <c r="O3776" s="5">
        <f t="shared" si="175"/>
        <v>33</v>
      </c>
      <c r="P3776" s="5" t="str">
        <f t="shared" si="176"/>
        <v>ASALARIADO</v>
      </c>
      <c r="Q3776" s="5" t="e">
        <f ca="1">IF($H3776="SI", $O3776, _xludf.NA())</f>
        <v>#NAME?</v>
      </c>
      <c r="R3776" s="5">
        <f>IF($H3776="NO",$O3776, _xludf.NA())</f>
        <v>33</v>
      </c>
      <c r="S3776" s="5" t="e">
        <f ca="1">IF($H3776="SI",$N3776, _xludf.NA())</f>
        <v>#NAME?</v>
      </c>
      <c r="T3776" s="5">
        <f>IF($H3776="NO",$N3776, _xludf.NA())</f>
        <v>670455.76</v>
      </c>
    </row>
    <row r="3777" spans="1:20" x14ac:dyDescent="0.3">
      <c r="A3777">
        <v>3776</v>
      </c>
      <c r="B3777" t="s">
        <v>9</v>
      </c>
      <c r="C3777">
        <v>559022.46</v>
      </c>
      <c r="D3777" t="s">
        <v>10</v>
      </c>
      <c r="E3777" t="s">
        <v>16</v>
      </c>
      <c r="F3777" t="s">
        <v>12</v>
      </c>
      <c r="G3777" t="s">
        <v>13</v>
      </c>
      <c r="H3777" t="s">
        <v>13</v>
      </c>
      <c r="I3777">
        <v>38</v>
      </c>
      <c r="J3777">
        <f>(moras__2[[#This Row],[EDAD]]-AVERAGE(I:I))/ _xlfn.STDEV.P(I:I)</f>
        <v>-0.27571909336606237</v>
      </c>
      <c r="K3777" t="str">
        <f>IF(ABS(moras__2[[#This Row],[Z-Score de edad]])&gt;1.96, "Atípico","Normal")</f>
        <v>Normal</v>
      </c>
      <c r="L3777">
        <f>(moras__2[[#This Row],[SALARIO]]-AVERAGE(C:C)) / _xlfn.STDEV.P(C:C)</f>
        <v>-0.12148137754430835</v>
      </c>
      <c r="M3777" t="str">
        <f>IF(ABS(moras__2[[#This Row],[Z-Score de salario]])&gt;1.96, "Atípico", "Normal")</f>
        <v>Normal</v>
      </c>
      <c r="N3777" s="5">
        <f t="shared" si="174"/>
        <v>559022.46</v>
      </c>
      <c r="O3777" s="5">
        <f t="shared" si="175"/>
        <v>38</v>
      </c>
      <c r="P3777" s="5" t="str">
        <f t="shared" si="176"/>
        <v>ASALARIADO</v>
      </c>
      <c r="Q3777" s="5" t="e">
        <f ca="1">IF($H3777="SI", $O3777, _xludf.NA())</f>
        <v>#NAME?</v>
      </c>
      <c r="R3777" s="5">
        <f>IF($H3777="NO",$O3777, _xludf.NA())</f>
        <v>38</v>
      </c>
      <c r="S3777" s="5" t="e">
        <f ca="1">IF($H3777="SI",$N3777, _xludf.NA())</f>
        <v>#NAME?</v>
      </c>
      <c r="T3777" s="5">
        <f>IF($H3777="NO",$N3777, _xludf.NA())</f>
        <v>559022.46</v>
      </c>
    </row>
    <row r="3778" spans="1:20" x14ac:dyDescent="0.3">
      <c r="A3778">
        <v>3777</v>
      </c>
      <c r="B3778" t="s">
        <v>9</v>
      </c>
      <c r="C3778">
        <v>581009</v>
      </c>
      <c r="D3778" t="s">
        <v>10</v>
      </c>
      <c r="E3778" t="s">
        <v>16</v>
      </c>
      <c r="F3778" t="s">
        <v>12</v>
      </c>
      <c r="G3778" t="s">
        <v>13</v>
      </c>
      <c r="H3778" t="s">
        <v>13</v>
      </c>
      <c r="I3778">
        <v>49</v>
      </c>
      <c r="J3778">
        <f>(moras__2[[#This Row],[EDAD]]-AVERAGE(I:I))/ _xlfn.STDEV.P(I:I)</f>
        <v>0.50068722861407822</v>
      </c>
      <c r="K3778" t="str">
        <f>IF(ABS(moras__2[[#This Row],[Z-Score de edad]])&gt;1.96, "Atípico","Normal")</f>
        <v>Normal</v>
      </c>
      <c r="L3778">
        <f>(moras__2[[#This Row],[SALARIO]]-AVERAGE(C:C)) / _xlfn.STDEV.P(C:C)</f>
        <v>-9.436833840640399E-2</v>
      </c>
      <c r="M3778" t="str">
        <f>IF(ABS(moras__2[[#This Row],[Z-Score de salario]])&gt;1.96, "Atípico", "Normal")</f>
        <v>Normal</v>
      </c>
      <c r="N3778" s="5">
        <f t="shared" si="174"/>
        <v>581009</v>
      </c>
      <c r="O3778" s="5">
        <f t="shared" si="175"/>
        <v>49</v>
      </c>
      <c r="P3778" s="5" t="str">
        <f t="shared" si="176"/>
        <v>ASALARIADO</v>
      </c>
      <c r="Q3778" s="5" t="e">
        <f ca="1">IF($H3778="SI", $O3778, _xludf.NA())</f>
        <v>#NAME?</v>
      </c>
      <c r="R3778" s="5">
        <f>IF($H3778="NO",$O3778, _xludf.NA())</f>
        <v>49</v>
      </c>
      <c r="S3778" s="5" t="e">
        <f ca="1">IF($H3778="SI",$N3778, _xludf.NA())</f>
        <v>#NAME?</v>
      </c>
      <c r="T3778" s="5">
        <f>IF($H3778="NO",$N3778, _xludf.NA())</f>
        <v>581009</v>
      </c>
    </row>
    <row r="3779" spans="1:20" x14ac:dyDescent="0.3">
      <c r="A3779">
        <v>3778</v>
      </c>
      <c r="B3779" t="s">
        <v>15</v>
      </c>
      <c r="C3779">
        <v>1608290</v>
      </c>
      <c r="D3779" t="s">
        <v>10</v>
      </c>
      <c r="E3779" t="s">
        <v>11</v>
      </c>
      <c r="F3779" t="s">
        <v>12</v>
      </c>
      <c r="G3779" t="s">
        <v>13</v>
      </c>
      <c r="H3779" t="s">
        <v>13</v>
      </c>
      <c r="I3779">
        <v>36</v>
      </c>
      <c r="J3779">
        <f>(moras__2[[#This Row],[EDAD]]-AVERAGE(I:I))/ _xlfn.STDEV.P(I:I)</f>
        <v>-0.41688387918063341</v>
      </c>
      <c r="K3779" t="str">
        <f>IF(ABS(moras__2[[#This Row],[Z-Score de edad]])&gt;1.96, "Atípico","Normal")</f>
        <v>Normal</v>
      </c>
      <c r="L3779">
        <f>(moras__2[[#This Row],[SALARIO]]-AVERAGE(C:C)) / _xlfn.STDEV.P(C:C)</f>
        <v>1.1724389881954849</v>
      </c>
      <c r="M3779" t="str">
        <f>IF(ABS(moras__2[[#This Row],[Z-Score de salario]])&gt;1.96, "Atípico", "Normal")</f>
        <v>Normal</v>
      </c>
      <c r="N3779" s="5">
        <f t="shared" ref="N3779:N3842" si="177">IF(ISBLANK(C3779),  MEDIAN($C$2:$C$5001), C3779)</f>
        <v>1608290</v>
      </c>
      <c r="O3779" s="5">
        <f t="shared" ref="O3779:O3842" si="178">IF(ISBLANK(I3779), MEDIAN($I$2:$I$5001), I3779)</f>
        <v>36</v>
      </c>
      <c r="P3779" s="5" t="str">
        <f t="shared" ref="P3779:P3842" si="179">IF(ISBLANK(D3779), "ASALARIADO", D3779)</f>
        <v>ASALARIADO</v>
      </c>
      <c r="Q3779" s="5" t="e">
        <f ca="1">IF($H3779="SI", $O3779, _xludf.NA())</f>
        <v>#NAME?</v>
      </c>
      <c r="R3779" s="5">
        <f>IF($H3779="NO",$O3779, _xludf.NA())</f>
        <v>36</v>
      </c>
      <c r="S3779" s="5" t="e">
        <f ca="1">IF($H3779="SI",$N3779, _xludf.NA())</f>
        <v>#NAME?</v>
      </c>
      <c r="T3779" s="5">
        <f>IF($H3779="NO",$N3779, _xludf.NA())</f>
        <v>1608290</v>
      </c>
    </row>
    <row r="3780" spans="1:20" x14ac:dyDescent="0.3">
      <c r="A3780">
        <v>3779</v>
      </c>
      <c r="B3780" t="s">
        <v>15</v>
      </c>
      <c r="C3780">
        <v>1168690</v>
      </c>
      <c r="D3780" t="s">
        <v>10</v>
      </c>
      <c r="E3780" t="s">
        <v>16</v>
      </c>
      <c r="F3780" t="s">
        <v>12</v>
      </c>
      <c r="G3780" t="s">
        <v>12</v>
      </c>
      <c r="H3780" t="s">
        <v>13</v>
      </c>
      <c r="I3780">
        <v>54</v>
      </c>
      <c r="J3780">
        <f>(moras__2[[#This Row],[EDAD]]-AVERAGE(I:I))/ _xlfn.STDEV.P(I:I)</f>
        <v>0.85359919315050581</v>
      </c>
      <c r="K3780" t="str">
        <f>IF(ABS(moras__2[[#This Row],[Z-Score de edad]])&gt;1.96, "Atípico","Normal")</f>
        <v>Normal</v>
      </c>
      <c r="L3780">
        <f>(moras__2[[#This Row],[SALARIO]]-AVERAGE(C:C)) / _xlfn.STDEV.P(C:C)</f>
        <v>0.63033950346424739</v>
      </c>
      <c r="M3780" t="str">
        <f>IF(ABS(moras__2[[#This Row],[Z-Score de salario]])&gt;1.96, "Atípico", "Normal")</f>
        <v>Normal</v>
      </c>
      <c r="N3780" s="5">
        <f t="shared" si="177"/>
        <v>1168690</v>
      </c>
      <c r="O3780" s="5">
        <f t="shared" si="178"/>
        <v>54</v>
      </c>
      <c r="P3780" s="5" t="str">
        <f t="shared" si="179"/>
        <v>ASALARIADO</v>
      </c>
      <c r="Q3780" s="5" t="e">
        <f ca="1">IF($H3780="SI", $O3780, _xludf.NA())</f>
        <v>#NAME?</v>
      </c>
      <c r="R3780" s="5">
        <f>IF($H3780="NO",$O3780, _xludf.NA())</f>
        <v>54</v>
      </c>
      <c r="S3780" s="5" t="e">
        <f ca="1">IF($H3780="SI",$N3780, _xludf.NA())</f>
        <v>#NAME?</v>
      </c>
      <c r="T3780" s="5">
        <f>IF($H3780="NO",$N3780, _xludf.NA())</f>
        <v>1168690</v>
      </c>
    </row>
    <row r="3781" spans="1:20" x14ac:dyDescent="0.3">
      <c r="A3781">
        <v>3780</v>
      </c>
      <c r="B3781" t="s">
        <v>15</v>
      </c>
      <c r="C3781">
        <v>1109001.29</v>
      </c>
      <c r="D3781" t="s">
        <v>10</v>
      </c>
      <c r="E3781" t="s">
        <v>16</v>
      </c>
      <c r="F3781" t="s">
        <v>12</v>
      </c>
      <c r="G3781" t="s">
        <v>13</v>
      </c>
      <c r="H3781" t="s">
        <v>13</v>
      </c>
      <c r="I3781">
        <v>49</v>
      </c>
      <c r="J3781">
        <f>(moras__2[[#This Row],[EDAD]]-AVERAGE(I:I))/ _xlfn.STDEV.P(I:I)</f>
        <v>0.50068722861407822</v>
      </c>
      <c r="K3781" t="str">
        <f>IF(ABS(moras__2[[#This Row],[Z-Score de edad]])&gt;1.96, "Atípico","Normal")</f>
        <v>Normal</v>
      </c>
      <c r="L3781">
        <f>(moras__2[[#This Row],[SALARIO]]-AVERAGE(C:C)) / _xlfn.STDEV.P(C:C)</f>
        <v>0.55673345493087112</v>
      </c>
      <c r="M3781" t="str">
        <f>IF(ABS(moras__2[[#This Row],[Z-Score de salario]])&gt;1.96, "Atípico", "Normal")</f>
        <v>Normal</v>
      </c>
      <c r="N3781" s="5">
        <f t="shared" si="177"/>
        <v>1109001.29</v>
      </c>
      <c r="O3781" s="5">
        <f t="shared" si="178"/>
        <v>49</v>
      </c>
      <c r="P3781" s="5" t="str">
        <f t="shared" si="179"/>
        <v>ASALARIADO</v>
      </c>
      <c r="Q3781" s="5" t="e">
        <f ca="1">IF($H3781="SI", $O3781, _xludf.NA())</f>
        <v>#NAME?</v>
      </c>
      <c r="R3781" s="5">
        <f>IF($H3781="NO",$O3781, _xludf.NA())</f>
        <v>49</v>
      </c>
      <c r="S3781" s="5" t="e">
        <f ca="1">IF($H3781="SI",$N3781, _xludf.NA())</f>
        <v>#NAME?</v>
      </c>
      <c r="T3781" s="5">
        <f>IF($H3781="NO",$N3781, _xludf.NA())</f>
        <v>1109001.29</v>
      </c>
    </row>
    <row r="3782" spans="1:20" x14ac:dyDescent="0.3">
      <c r="A3782">
        <v>3781</v>
      </c>
      <c r="B3782" t="s">
        <v>9</v>
      </c>
      <c r="C3782">
        <v>409616.24</v>
      </c>
      <c r="D3782" t="s">
        <v>10</v>
      </c>
      <c r="E3782" t="s">
        <v>16</v>
      </c>
      <c r="F3782" t="s">
        <v>12</v>
      </c>
      <c r="G3782" t="s">
        <v>13</v>
      </c>
      <c r="H3782" t="s">
        <v>13</v>
      </c>
      <c r="I3782">
        <v>57</v>
      </c>
      <c r="J3782">
        <f>(moras__2[[#This Row],[EDAD]]-AVERAGE(I:I))/ _xlfn.STDEV.P(I:I)</f>
        <v>1.0653463718723624</v>
      </c>
      <c r="K3782" t="str">
        <f>IF(ABS(moras__2[[#This Row],[Z-Score de edad]])&gt;1.96, "Atípico","Normal")</f>
        <v>Normal</v>
      </c>
      <c r="L3782">
        <f>(moras__2[[#This Row],[SALARIO]]-AVERAGE(C:C)) / _xlfn.STDEV.P(C:C)</f>
        <v>-0.30572395005941727</v>
      </c>
      <c r="M3782" t="str">
        <f>IF(ABS(moras__2[[#This Row],[Z-Score de salario]])&gt;1.96, "Atípico", "Normal")</f>
        <v>Normal</v>
      </c>
      <c r="N3782" s="5">
        <f t="shared" si="177"/>
        <v>409616.24</v>
      </c>
      <c r="O3782" s="5">
        <f t="shared" si="178"/>
        <v>57</v>
      </c>
      <c r="P3782" s="5" t="str">
        <f t="shared" si="179"/>
        <v>ASALARIADO</v>
      </c>
      <c r="Q3782" s="5" t="e">
        <f ca="1">IF($H3782="SI", $O3782, _xludf.NA())</f>
        <v>#NAME?</v>
      </c>
      <c r="R3782" s="5">
        <f>IF($H3782="NO",$O3782, _xludf.NA())</f>
        <v>57</v>
      </c>
      <c r="S3782" s="5" t="e">
        <f ca="1">IF($H3782="SI",$N3782, _xludf.NA())</f>
        <v>#NAME?</v>
      </c>
      <c r="T3782" s="5">
        <f>IF($H3782="NO",$N3782, _xludf.NA())</f>
        <v>409616.24</v>
      </c>
    </row>
    <row r="3783" spans="1:20" x14ac:dyDescent="0.3">
      <c r="A3783">
        <v>3782</v>
      </c>
      <c r="B3783" t="s">
        <v>15</v>
      </c>
      <c r="C3783">
        <v>184000</v>
      </c>
      <c r="D3783" t="s">
        <v>10</v>
      </c>
      <c r="E3783" t="s">
        <v>16</v>
      </c>
      <c r="F3783" t="s">
        <v>12</v>
      </c>
      <c r="G3783" t="s">
        <v>13</v>
      </c>
      <c r="H3783" t="s">
        <v>13</v>
      </c>
      <c r="I3783">
        <v>53</v>
      </c>
      <c r="J3783">
        <f>(moras__2[[#This Row],[EDAD]]-AVERAGE(I:I))/ _xlfn.STDEV.P(I:I)</f>
        <v>0.78301680024322029</v>
      </c>
      <c r="K3783" t="str">
        <f>IF(ABS(moras__2[[#This Row],[Z-Score de edad]])&gt;1.96, "Atípico","Normal")</f>
        <v>Normal</v>
      </c>
      <c r="L3783">
        <f>(moras__2[[#This Row],[SALARIO]]-AVERAGE(C:C)) / _xlfn.STDEV.P(C:C)</f>
        <v>-0.58394607801892418</v>
      </c>
      <c r="M3783" t="str">
        <f>IF(ABS(moras__2[[#This Row],[Z-Score de salario]])&gt;1.96, "Atípico", "Normal")</f>
        <v>Normal</v>
      </c>
      <c r="N3783" s="5">
        <f t="shared" si="177"/>
        <v>184000</v>
      </c>
      <c r="O3783" s="5">
        <f t="shared" si="178"/>
        <v>53</v>
      </c>
      <c r="P3783" s="5" t="str">
        <f t="shared" si="179"/>
        <v>ASALARIADO</v>
      </c>
      <c r="Q3783" s="5" t="e">
        <f ca="1">IF($H3783="SI", $O3783, _xludf.NA())</f>
        <v>#NAME?</v>
      </c>
      <c r="R3783" s="5">
        <f>IF($H3783="NO",$O3783, _xludf.NA())</f>
        <v>53</v>
      </c>
      <c r="S3783" s="5" t="e">
        <f ca="1">IF($H3783="SI",$N3783, _xludf.NA())</f>
        <v>#NAME?</v>
      </c>
      <c r="T3783" s="5">
        <f>IF($H3783="NO",$N3783, _xludf.NA())</f>
        <v>184000</v>
      </c>
    </row>
    <row r="3784" spans="1:20" x14ac:dyDescent="0.3">
      <c r="A3784">
        <v>3783</v>
      </c>
      <c r="B3784" t="s">
        <v>9</v>
      </c>
      <c r="C3784">
        <v>113333</v>
      </c>
      <c r="D3784" t="s">
        <v>10</v>
      </c>
      <c r="E3784" t="s">
        <v>16</v>
      </c>
      <c r="F3784" t="s">
        <v>12</v>
      </c>
      <c r="G3784" t="s">
        <v>13</v>
      </c>
      <c r="H3784" t="s">
        <v>13</v>
      </c>
      <c r="I3784">
        <v>38</v>
      </c>
      <c r="J3784">
        <f>(moras__2[[#This Row],[EDAD]]-AVERAGE(I:I))/ _xlfn.STDEV.P(I:I)</f>
        <v>-0.27571909336606237</v>
      </c>
      <c r="K3784" t="str">
        <f>IF(ABS(moras__2[[#This Row],[Z-Score de edad]])&gt;1.96, "Atípico","Normal")</f>
        <v>Normal</v>
      </c>
      <c r="L3784">
        <f>(moras__2[[#This Row],[SALARIO]]-AVERAGE(C:C)) / _xlfn.STDEV.P(C:C)</f>
        <v>-0.67109017330441634</v>
      </c>
      <c r="M3784" t="str">
        <f>IF(ABS(moras__2[[#This Row],[Z-Score de salario]])&gt;1.96, "Atípico", "Normal")</f>
        <v>Normal</v>
      </c>
      <c r="N3784" s="5">
        <f t="shared" si="177"/>
        <v>113333</v>
      </c>
      <c r="O3784" s="5">
        <f t="shared" si="178"/>
        <v>38</v>
      </c>
      <c r="P3784" s="5" t="str">
        <f t="shared" si="179"/>
        <v>ASALARIADO</v>
      </c>
      <c r="Q3784" s="5" t="e">
        <f ca="1">IF($H3784="SI", $O3784, _xludf.NA())</f>
        <v>#NAME?</v>
      </c>
      <c r="R3784" s="5">
        <f>IF($H3784="NO",$O3784, _xludf.NA())</f>
        <v>38</v>
      </c>
      <c r="S3784" s="5" t="e">
        <f ca="1">IF($H3784="SI",$N3784, _xludf.NA())</f>
        <v>#NAME?</v>
      </c>
      <c r="T3784" s="5">
        <f>IF($H3784="NO",$N3784, _xludf.NA())</f>
        <v>113333</v>
      </c>
    </row>
    <row r="3785" spans="1:20" x14ac:dyDescent="0.3">
      <c r="A3785">
        <v>3784</v>
      </c>
      <c r="B3785" t="s">
        <v>9</v>
      </c>
      <c r="C3785">
        <v>278030</v>
      </c>
      <c r="D3785" t="s">
        <v>18</v>
      </c>
      <c r="E3785" t="s">
        <v>16</v>
      </c>
      <c r="F3785" t="s">
        <v>12</v>
      </c>
      <c r="G3785" t="s">
        <v>13</v>
      </c>
      <c r="H3785" t="s">
        <v>13</v>
      </c>
      <c r="I3785">
        <v>24</v>
      </c>
      <c r="J3785">
        <f>(moras__2[[#This Row],[EDAD]]-AVERAGE(I:I))/ _xlfn.STDEV.P(I:I)</f>
        <v>-1.2638725940680595</v>
      </c>
      <c r="K3785" t="str">
        <f>IF(ABS(moras__2[[#This Row],[Z-Score de edad]])&gt;1.96, "Atípico","Normal")</f>
        <v>Normal</v>
      </c>
      <c r="L3785">
        <f>(moras__2[[#This Row],[SALARIO]]-AVERAGE(C:C)) / _xlfn.STDEV.P(C:C)</f>
        <v>-0.46799154082766331</v>
      </c>
      <c r="M3785" t="str">
        <f>IF(ABS(moras__2[[#This Row],[Z-Score de salario]])&gt;1.96, "Atípico", "Normal")</f>
        <v>Normal</v>
      </c>
      <c r="N3785" s="5">
        <f t="shared" si="177"/>
        <v>278030</v>
      </c>
      <c r="O3785" s="5">
        <f t="shared" si="178"/>
        <v>24</v>
      </c>
      <c r="P3785" s="5" t="str">
        <f t="shared" si="179"/>
        <v>TRABAJADOR INDEPENDIENTE</v>
      </c>
      <c r="Q3785" s="5" t="e">
        <f ca="1">IF($H3785="SI", $O3785, _xludf.NA())</f>
        <v>#NAME?</v>
      </c>
      <c r="R3785" s="5">
        <f>IF($H3785="NO",$O3785, _xludf.NA())</f>
        <v>24</v>
      </c>
      <c r="S3785" s="5" t="e">
        <f ca="1">IF($H3785="SI",$N3785, _xludf.NA())</f>
        <v>#NAME?</v>
      </c>
      <c r="T3785" s="5">
        <f>IF($H3785="NO",$N3785, _xludf.NA())</f>
        <v>278030</v>
      </c>
    </row>
    <row r="3786" spans="1:20" x14ac:dyDescent="0.3">
      <c r="A3786">
        <v>3785</v>
      </c>
      <c r="B3786" t="s">
        <v>9</v>
      </c>
      <c r="C3786">
        <v>297046</v>
      </c>
      <c r="D3786" t="s">
        <v>18</v>
      </c>
      <c r="E3786" t="s">
        <v>16</v>
      </c>
      <c r="F3786" t="s">
        <v>12</v>
      </c>
      <c r="G3786" t="s">
        <v>13</v>
      </c>
      <c r="H3786" t="s">
        <v>13</v>
      </c>
      <c r="I3786">
        <v>60</v>
      </c>
      <c r="J3786">
        <f>(moras__2[[#This Row],[EDAD]]-AVERAGE(I:I))/ _xlfn.STDEV.P(I:I)</f>
        <v>1.2770935505942189</v>
      </c>
      <c r="K3786" t="str">
        <f>IF(ABS(moras__2[[#This Row],[Z-Score de edad]])&gt;1.96, "Atípico","Normal")</f>
        <v>Normal</v>
      </c>
      <c r="L3786">
        <f>(moras__2[[#This Row],[SALARIO]]-AVERAGE(C:C)) / _xlfn.STDEV.P(C:C)</f>
        <v>-0.44454166866740574</v>
      </c>
      <c r="M3786" t="str">
        <f>IF(ABS(moras__2[[#This Row],[Z-Score de salario]])&gt;1.96, "Atípico", "Normal")</f>
        <v>Normal</v>
      </c>
      <c r="N3786" s="5">
        <f t="shared" si="177"/>
        <v>297046</v>
      </c>
      <c r="O3786" s="5">
        <f t="shared" si="178"/>
        <v>60</v>
      </c>
      <c r="P3786" s="5" t="str">
        <f t="shared" si="179"/>
        <v>TRABAJADOR INDEPENDIENTE</v>
      </c>
      <c r="Q3786" s="5" t="e">
        <f ca="1">IF($H3786="SI", $O3786, _xludf.NA())</f>
        <v>#NAME?</v>
      </c>
      <c r="R3786" s="5">
        <f>IF($H3786="NO",$O3786, _xludf.NA())</f>
        <v>60</v>
      </c>
      <c r="S3786" s="5" t="e">
        <f ca="1">IF($H3786="SI",$N3786, _xludf.NA())</f>
        <v>#NAME?</v>
      </c>
      <c r="T3786" s="5">
        <f>IF($H3786="NO",$N3786, _xludf.NA())</f>
        <v>297046</v>
      </c>
    </row>
    <row r="3787" spans="1:20" x14ac:dyDescent="0.3">
      <c r="A3787">
        <v>3786</v>
      </c>
      <c r="B3787" t="s">
        <v>15</v>
      </c>
      <c r="C3787">
        <v>707680.19</v>
      </c>
      <c r="D3787" t="s">
        <v>10</v>
      </c>
      <c r="E3787" t="s">
        <v>16</v>
      </c>
      <c r="F3787" t="s">
        <v>12</v>
      </c>
      <c r="G3787" t="s">
        <v>13</v>
      </c>
      <c r="H3787" t="s">
        <v>13</v>
      </c>
      <c r="I3787">
        <v>19</v>
      </c>
      <c r="J3787">
        <f>(moras__2[[#This Row],[EDAD]]-AVERAGE(I:I))/ _xlfn.STDEV.P(I:I)</f>
        <v>-1.6167845586044871</v>
      </c>
      <c r="K3787" t="str">
        <f>IF(ABS(moras__2[[#This Row],[Z-Score de edad]])&gt;1.96, "Atípico","Normal")</f>
        <v>Normal</v>
      </c>
      <c r="L3787">
        <f>(moras__2[[#This Row],[SALARIO]]-AVERAGE(C:C)) / _xlfn.STDEV.P(C:C)</f>
        <v>6.1838183043306315E-2</v>
      </c>
      <c r="M3787" t="str">
        <f>IF(ABS(moras__2[[#This Row],[Z-Score de salario]])&gt;1.96, "Atípico", "Normal")</f>
        <v>Normal</v>
      </c>
      <c r="N3787" s="5">
        <f t="shared" si="177"/>
        <v>707680.19</v>
      </c>
      <c r="O3787" s="5">
        <f t="shared" si="178"/>
        <v>19</v>
      </c>
      <c r="P3787" s="5" t="str">
        <f t="shared" si="179"/>
        <v>ASALARIADO</v>
      </c>
      <c r="Q3787" s="5" t="e">
        <f ca="1">IF($H3787="SI", $O3787, _xludf.NA())</f>
        <v>#NAME?</v>
      </c>
      <c r="R3787" s="5">
        <f>IF($H3787="NO",$O3787, _xludf.NA())</f>
        <v>19</v>
      </c>
      <c r="S3787" s="5" t="e">
        <f ca="1">IF($H3787="SI",$N3787, _xludf.NA())</f>
        <v>#NAME?</v>
      </c>
      <c r="T3787" s="5">
        <f>IF($H3787="NO",$N3787, _xludf.NA())</f>
        <v>707680.19</v>
      </c>
    </row>
    <row r="3788" spans="1:20" x14ac:dyDescent="0.3">
      <c r="A3788">
        <v>3787</v>
      </c>
      <c r="B3788" t="s">
        <v>15</v>
      </c>
      <c r="C3788">
        <v>361811</v>
      </c>
      <c r="D3788" t="s">
        <v>18</v>
      </c>
      <c r="E3788" t="s">
        <v>16</v>
      </c>
      <c r="F3788" t="s">
        <v>12</v>
      </c>
      <c r="G3788" t="s">
        <v>13</v>
      </c>
      <c r="H3788" t="s">
        <v>13</v>
      </c>
      <c r="I3788">
        <v>48</v>
      </c>
      <c r="J3788">
        <f>(moras__2[[#This Row],[EDAD]]-AVERAGE(I:I))/ _xlfn.STDEV.P(I:I)</f>
        <v>0.43010483570679275</v>
      </c>
      <c r="K3788" t="str">
        <f>IF(ABS(moras__2[[#This Row],[Z-Score de edad]])&gt;1.96, "Atípico","Normal")</f>
        <v>Normal</v>
      </c>
      <c r="L3788">
        <f>(moras__2[[#This Row],[SALARIO]]-AVERAGE(C:C)) / _xlfn.STDEV.P(C:C)</f>
        <v>-0.36467571523560732</v>
      </c>
      <c r="M3788" t="str">
        <f>IF(ABS(moras__2[[#This Row],[Z-Score de salario]])&gt;1.96, "Atípico", "Normal")</f>
        <v>Normal</v>
      </c>
      <c r="N3788" s="5">
        <f t="shared" si="177"/>
        <v>361811</v>
      </c>
      <c r="O3788" s="5">
        <f t="shared" si="178"/>
        <v>48</v>
      </c>
      <c r="P3788" s="5" t="str">
        <f t="shared" si="179"/>
        <v>TRABAJADOR INDEPENDIENTE</v>
      </c>
      <c r="Q3788" s="5" t="e">
        <f ca="1">IF($H3788="SI", $O3788, _xludf.NA())</f>
        <v>#NAME?</v>
      </c>
      <c r="R3788" s="5">
        <f>IF($H3788="NO",$O3788, _xludf.NA())</f>
        <v>48</v>
      </c>
      <c r="S3788" s="5" t="e">
        <f ca="1">IF($H3788="SI",$N3788, _xludf.NA())</f>
        <v>#NAME?</v>
      </c>
      <c r="T3788" s="5">
        <f>IF($H3788="NO",$N3788, _xludf.NA())</f>
        <v>361811</v>
      </c>
    </row>
    <row r="3789" spans="1:20" x14ac:dyDescent="0.3">
      <c r="A3789">
        <v>3788</v>
      </c>
      <c r="B3789" t="s">
        <v>15</v>
      </c>
      <c r="C3789">
        <v>350158.37</v>
      </c>
      <c r="D3789" t="s">
        <v>10</v>
      </c>
      <c r="E3789" t="s">
        <v>16</v>
      </c>
      <c r="F3789" t="s">
        <v>12</v>
      </c>
      <c r="G3789" t="s">
        <v>13</v>
      </c>
      <c r="H3789" t="s">
        <v>13</v>
      </c>
      <c r="I3789">
        <v>36</v>
      </c>
      <c r="J3789">
        <f>(moras__2[[#This Row],[EDAD]]-AVERAGE(I:I))/ _xlfn.STDEV.P(I:I)</f>
        <v>-0.41688387918063341</v>
      </c>
      <c r="K3789" t="str">
        <f>IF(ABS(moras__2[[#This Row],[Z-Score de edad]])&gt;1.96, "Atípico","Normal")</f>
        <v>Normal</v>
      </c>
      <c r="L3789">
        <f>(moras__2[[#This Row],[SALARIO]]-AVERAGE(C:C)) / _xlfn.STDEV.P(C:C)</f>
        <v>-0.37904533470504265</v>
      </c>
      <c r="M3789" t="str">
        <f>IF(ABS(moras__2[[#This Row],[Z-Score de salario]])&gt;1.96, "Atípico", "Normal")</f>
        <v>Normal</v>
      </c>
      <c r="N3789" s="5">
        <f t="shared" si="177"/>
        <v>350158.37</v>
      </c>
      <c r="O3789" s="5">
        <f t="shared" si="178"/>
        <v>36</v>
      </c>
      <c r="P3789" s="5" t="str">
        <f t="shared" si="179"/>
        <v>ASALARIADO</v>
      </c>
      <c r="Q3789" s="5" t="e">
        <f ca="1">IF($H3789="SI", $O3789, _xludf.NA())</f>
        <v>#NAME?</v>
      </c>
      <c r="R3789" s="5">
        <f>IF($H3789="NO",$O3789, _xludf.NA())</f>
        <v>36</v>
      </c>
      <c r="S3789" s="5" t="e">
        <f ca="1">IF($H3789="SI",$N3789, _xludf.NA())</f>
        <v>#NAME?</v>
      </c>
      <c r="T3789" s="5">
        <f>IF($H3789="NO",$N3789, _xludf.NA())</f>
        <v>350158.37</v>
      </c>
    </row>
    <row r="3790" spans="1:20" x14ac:dyDescent="0.3">
      <c r="A3790">
        <v>3789</v>
      </c>
      <c r="B3790" t="s">
        <v>9</v>
      </c>
      <c r="C3790">
        <v>459101.7</v>
      </c>
      <c r="D3790" t="s">
        <v>14</v>
      </c>
      <c r="E3790" t="s">
        <v>11</v>
      </c>
      <c r="F3790" t="s">
        <v>12</v>
      </c>
      <c r="G3790" t="s">
        <v>13</v>
      </c>
      <c r="H3790" t="s">
        <v>13</v>
      </c>
      <c r="I3790">
        <v>65</v>
      </c>
      <c r="J3790">
        <f>(moras__2[[#This Row],[EDAD]]-AVERAGE(I:I))/ _xlfn.STDEV.P(I:I)</f>
        <v>1.6300055151306465</v>
      </c>
      <c r="K3790" t="str">
        <f>IF(ABS(moras__2[[#This Row],[Z-Score de edad]])&gt;1.96, "Atípico","Normal")</f>
        <v>Normal</v>
      </c>
      <c r="L3790">
        <f>(moras__2[[#This Row],[SALARIO]]-AVERAGE(C:C)) / _xlfn.STDEV.P(C:C)</f>
        <v>-0.24470019581080885</v>
      </c>
      <c r="M3790" t="str">
        <f>IF(ABS(moras__2[[#This Row],[Z-Score de salario]])&gt;1.96, "Atípico", "Normal")</f>
        <v>Normal</v>
      </c>
      <c r="N3790" s="5">
        <f t="shared" si="177"/>
        <v>459101.7</v>
      </c>
      <c r="O3790" s="5">
        <f t="shared" si="178"/>
        <v>65</v>
      </c>
      <c r="P3790" s="5" t="str">
        <f t="shared" si="179"/>
        <v>PENSIONADOS EN SU PROPIO SISTEMA</v>
      </c>
      <c r="Q3790" s="5" t="e">
        <f ca="1">IF($H3790="SI", $O3790, _xludf.NA())</f>
        <v>#NAME?</v>
      </c>
      <c r="R3790" s="5">
        <f>IF($H3790="NO",$O3790, _xludf.NA())</f>
        <v>65</v>
      </c>
      <c r="S3790" s="5" t="e">
        <f ca="1">IF($H3790="SI",$N3790, _xludf.NA())</f>
        <v>#NAME?</v>
      </c>
      <c r="T3790" s="5">
        <f>IF($H3790="NO",$N3790, _xludf.NA())</f>
        <v>459101.7</v>
      </c>
    </row>
    <row r="3791" spans="1:20" x14ac:dyDescent="0.3">
      <c r="A3791">
        <v>3790</v>
      </c>
      <c r="B3791" t="s">
        <v>9</v>
      </c>
      <c r="C3791">
        <v>2369994</v>
      </c>
      <c r="D3791" t="s">
        <v>10</v>
      </c>
      <c r="E3791" t="s">
        <v>11</v>
      </c>
      <c r="F3791" t="s">
        <v>12</v>
      </c>
      <c r="G3791" t="s">
        <v>13</v>
      </c>
      <c r="H3791" t="s">
        <v>13</v>
      </c>
      <c r="I3791">
        <v>59</v>
      </c>
      <c r="J3791">
        <f>(moras__2[[#This Row],[EDAD]]-AVERAGE(I:I))/ _xlfn.STDEV.P(I:I)</f>
        <v>1.2065111576869334</v>
      </c>
      <c r="K3791" t="str">
        <f>IF(ABS(moras__2[[#This Row],[Z-Score de edad]])&gt;1.96, "Atípico","Normal")</f>
        <v>Normal</v>
      </c>
      <c r="L3791">
        <f>(moras__2[[#This Row],[SALARIO]]-AVERAGE(C:C)) / _xlfn.STDEV.P(C:C)</f>
        <v>2.1117459625306134</v>
      </c>
      <c r="M3791" t="str">
        <f>IF(ABS(moras__2[[#This Row],[Z-Score de salario]])&gt;1.96, "Atípico", "Normal")</f>
        <v>Atípico</v>
      </c>
      <c r="N3791" s="5">
        <f t="shared" si="177"/>
        <v>2369994</v>
      </c>
      <c r="O3791" s="5">
        <f t="shared" si="178"/>
        <v>59</v>
      </c>
      <c r="P3791" s="5" t="str">
        <f t="shared" si="179"/>
        <v>ASALARIADO</v>
      </c>
      <c r="Q3791" s="5" t="e">
        <f ca="1">IF($H3791="SI", $O3791, _xludf.NA())</f>
        <v>#NAME?</v>
      </c>
      <c r="R3791" s="5">
        <f>IF($H3791="NO",$O3791, _xludf.NA())</f>
        <v>59</v>
      </c>
      <c r="S3791" s="5" t="e">
        <f ca="1">IF($H3791="SI",$N3791, _xludf.NA())</f>
        <v>#NAME?</v>
      </c>
      <c r="T3791" s="5">
        <f>IF($H3791="NO",$N3791, _xludf.NA())</f>
        <v>2369994</v>
      </c>
    </row>
    <row r="3792" spans="1:20" x14ac:dyDescent="0.3">
      <c r="A3792">
        <v>3791</v>
      </c>
      <c r="B3792" t="s">
        <v>9</v>
      </c>
      <c r="C3792">
        <v>340000</v>
      </c>
      <c r="D3792" t="s">
        <v>10</v>
      </c>
      <c r="E3792" t="s">
        <v>16</v>
      </c>
      <c r="F3792" t="s">
        <v>12</v>
      </c>
      <c r="G3792" t="s">
        <v>12</v>
      </c>
      <c r="H3792" t="s">
        <v>12</v>
      </c>
      <c r="I3792">
        <v>43</v>
      </c>
      <c r="J3792">
        <f>(moras__2[[#This Row],[EDAD]]-AVERAGE(I:I))/ _xlfn.STDEV.P(I:I)</f>
        <v>7.7192871170365177E-2</v>
      </c>
      <c r="K3792" t="str">
        <f>IF(ABS(moras__2[[#This Row],[Z-Score de edad]])&gt;1.96, "Atípico","Normal")</f>
        <v>Normal</v>
      </c>
      <c r="L3792">
        <f>(moras__2[[#This Row],[SALARIO]]-AVERAGE(C:C)) / _xlfn.STDEV.P(C:C)</f>
        <v>-0.39157228452922199</v>
      </c>
      <c r="M3792" t="str">
        <f>IF(ABS(moras__2[[#This Row],[Z-Score de salario]])&gt;1.96, "Atípico", "Normal")</f>
        <v>Normal</v>
      </c>
      <c r="N3792" s="5">
        <f t="shared" si="177"/>
        <v>340000</v>
      </c>
      <c r="O3792" s="5">
        <f t="shared" si="178"/>
        <v>43</v>
      </c>
      <c r="P3792" s="5" t="str">
        <f t="shared" si="179"/>
        <v>ASALARIADO</v>
      </c>
      <c r="Q3792" s="5">
        <f>IF($H3792="SI", $O3792, _xludf.NA())</f>
        <v>43</v>
      </c>
      <c r="R3792" s="5" t="e">
        <f ca="1">IF($H3792="NO",$O3792, _xludf.NA())</f>
        <v>#NAME?</v>
      </c>
      <c r="S3792" s="5">
        <f>IF($H3792="SI",$N3792, _xludf.NA())</f>
        <v>340000</v>
      </c>
      <c r="T3792" s="5" t="e">
        <f ca="1">IF($H3792="NO",$N3792, _xludf.NA())</f>
        <v>#NAME?</v>
      </c>
    </row>
    <row r="3793" spans="1:20" x14ac:dyDescent="0.3">
      <c r="A3793">
        <v>3792</v>
      </c>
      <c r="B3793" t="s">
        <v>15</v>
      </c>
      <c r="C3793">
        <v>284340</v>
      </c>
      <c r="D3793" t="s">
        <v>10</v>
      </c>
      <c r="E3793" t="s">
        <v>16</v>
      </c>
      <c r="F3793" t="s">
        <v>12</v>
      </c>
      <c r="G3793" t="s">
        <v>13</v>
      </c>
      <c r="H3793" t="s">
        <v>13</v>
      </c>
      <c r="I3793">
        <v>20</v>
      </c>
      <c r="J3793">
        <f>(moras__2[[#This Row],[EDAD]]-AVERAGE(I:I))/ _xlfn.STDEV.P(I:I)</f>
        <v>-1.5462021656972016</v>
      </c>
      <c r="K3793" t="str">
        <f>IF(ABS(moras__2[[#This Row],[Z-Score de edad]])&gt;1.96, "Atípico","Normal")</f>
        <v>Normal</v>
      </c>
      <c r="L3793">
        <f>(moras__2[[#This Row],[SALARIO]]-AVERAGE(C:C)) / _xlfn.STDEV.P(C:C)</f>
        <v>-0.4602102675140734</v>
      </c>
      <c r="M3793" t="str">
        <f>IF(ABS(moras__2[[#This Row],[Z-Score de salario]])&gt;1.96, "Atípico", "Normal")</f>
        <v>Normal</v>
      </c>
      <c r="N3793" s="5">
        <f t="shared" si="177"/>
        <v>284340</v>
      </c>
      <c r="O3793" s="5">
        <f t="shared" si="178"/>
        <v>20</v>
      </c>
      <c r="P3793" s="5" t="str">
        <f t="shared" si="179"/>
        <v>ASALARIADO</v>
      </c>
      <c r="Q3793" s="5" t="e">
        <f ca="1">IF($H3793="SI", $O3793, _xludf.NA())</f>
        <v>#NAME?</v>
      </c>
      <c r="R3793" s="5">
        <f>IF($H3793="NO",$O3793, _xludf.NA())</f>
        <v>20</v>
      </c>
      <c r="S3793" s="5" t="e">
        <f ca="1">IF($H3793="SI",$N3793, _xludf.NA())</f>
        <v>#NAME?</v>
      </c>
      <c r="T3793" s="5">
        <f>IF($H3793="NO",$N3793, _xludf.NA())</f>
        <v>284340</v>
      </c>
    </row>
    <row r="3794" spans="1:20" x14ac:dyDescent="0.3">
      <c r="A3794">
        <v>3793</v>
      </c>
      <c r="B3794" t="s">
        <v>15</v>
      </c>
      <c r="C3794">
        <v>1927866</v>
      </c>
      <c r="D3794" t="s">
        <v>14</v>
      </c>
      <c r="E3794" t="s">
        <v>11</v>
      </c>
      <c r="F3794" t="s">
        <v>12</v>
      </c>
      <c r="G3794" t="s">
        <v>13</v>
      </c>
      <c r="H3794" t="s">
        <v>13</v>
      </c>
      <c r="I3794">
        <v>70</v>
      </c>
      <c r="J3794">
        <f>(moras__2[[#This Row],[EDAD]]-AVERAGE(I:I))/ _xlfn.STDEV.P(I:I)</f>
        <v>1.9829174796670741</v>
      </c>
      <c r="K3794" t="str">
        <f>IF(ABS(moras__2[[#This Row],[Z-Score de edad]])&gt;1.96, "Atípico","Normal")</f>
        <v>Atípico</v>
      </c>
      <c r="L3794">
        <f>(moras__2[[#This Row],[SALARIO]]-AVERAGE(C:C)) / _xlfn.STDEV.P(C:C)</f>
        <v>1.5665290358125685</v>
      </c>
      <c r="M3794" t="str">
        <f>IF(ABS(moras__2[[#This Row],[Z-Score de salario]])&gt;1.96, "Atípico", "Normal")</f>
        <v>Normal</v>
      </c>
      <c r="N3794" s="5">
        <f t="shared" si="177"/>
        <v>1927866</v>
      </c>
      <c r="O3794" s="5">
        <f t="shared" si="178"/>
        <v>70</v>
      </c>
      <c r="P3794" s="5" t="str">
        <f t="shared" si="179"/>
        <v>PENSIONADOS EN SU PROPIO SISTEMA</v>
      </c>
      <c r="Q3794" s="5" t="e">
        <f ca="1">IF($H3794="SI", $O3794, _xludf.NA())</f>
        <v>#NAME?</v>
      </c>
      <c r="R3794" s="5">
        <f>IF($H3794="NO",$O3794, _xludf.NA())</f>
        <v>70</v>
      </c>
      <c r="S3794" s="5" t="e">
        <f ca="1">IF($H3794="SI",$N3794, _xludf.NA())</f>
        <v>#NAME?</v>
      </c>
      <c r="T3794" s="5">
        <f>IF($H3794="NO",$N3794, _xludf.NA())</f>
        <v>1927866</v>
      </c>
    </row>
    <row r="3795" spans="1:20" x14ac:dyDescent="0.3">
      <c r="A3795">
        <v>3794</v>
      </c>
      <c r="B3795" t="s">
        <v>9</v>
      </c>
      <c r="C3795">
        <v>465906.4</v>
      </c>
      <c r="D3795" t="s">
        <v>10</v>
      </c>
      <c r="E3795" t="s">
        <v>16</v>
      </c>
      <c r="F3795" t="s">
        <v>12</v>
      </c>
      <c r="G3795" t="s">
        <v>13</v>
      </c>
      <c r="H3795" t="s">
        <v>13</v>
      </c>
      <c r="I3795">
        <v>27</v>
      </c>
      <c r="J3795">
        <f>(moras__2[[#This Row],[EDAD]]-AVERAGE(I:I))/ _xlfn.STDEV.P(I:I)</f>
        <v>-1.052125415346203</v>
      </c>
      <c r="K3795" t="str">
        <f>IF(ABS(moras__2[[#This Row],[Z-Score de edad]])&gt;1.96, "Atípico","Normal")</f>
        <v>Normal</v>
      </c>
      <c r="L3795">
        <f>(moras__2[[#This Row],[SALARIO]]-AVERAGE(C:C)) / _xlfn.STDEV.P(C:C)</f>
        <v>-0.23630887560209488</v>
      </c>
      <c r="M3795" t="str">
        <f>IF(ABS(moras__2[[#This Row],[Z-Score de salario]])&gt;1.96, "Atípico", "Normal")</f>
        <v>Normal</v>
      </c>
      <c r="N3795" s="5">
        <f t="shared" si="177"/>
        <v>465906.4</v>
      </c>
      <c r="O3795" s="5">
        <f t="shared" si="178"/>
        <v>27</v>
      </c>
      <c r="P3795" s="5" t="str">
        <f t="shared" si="179"/>
        <v>ASALARIADO</v>
      </c>
      <c r="Q3795" s="5" t="e">
        <f ca="1">IF($H3795="SI", $O3795, _xludf.NA())</f>
        <v>#NAME?</v>
      </c>
      <c r="R3795" s="5">
        <f>IF($H3795="NO",$O3795, _xludf.NA())</f>
        <v>27</v>
      </c>
      <c r="S3795" s="5" t="e">
        <f ca="1">IF($H3795="SI",$N3795, _xludf.NA())</f>
        <v>#NAME?</v>
      </c>
      <c r="T3795" s="5">
        <f>IF($H3795="NO",$N3795, _xludf.NA())</f>
        <v>465906.4</v>
      </c>
    </row>
    <row r="3796" spans="1:20" x14ac:dyDescent="0.3">
      <c r="A3796">
        <v>3795</v>
      </c>
      <c r="B3796" t="s">
        <v>15</v>
      </c>
      <c r="C3796">
        <v>297044.99</v>
      </c>
      <c r="D3796" t="s">
        <v>19</v>
      </c>
      <c r="E3796" t="s">
        <v>16</v>
      </c>
      <c r="F3796" t="s">
        <v>12</v>
      </c>
      <c r="G3796" t="s">
        <v>12</v>
      </c>
      <c r="H3796" t="s">
        <v>13</v>
      </c>
      <c r="I3796">
        <v>56</v>
      </c>
      <c r="J3796">
        <f>(moras__2[[#This Row],[EDAD]]-AVERAGE(I:I))/ _xlfn.STDEV.P(I:I)</f>
        <v>0.99476397896507684</v>
      </c>
      <c r="K3796" t="str">
        <f>IF(ABS(moras__2[[#This Row],[Z-Score de edad]])&gt;1.96, "Atípico","Normal")</f>
        <v>Normal</v>
      </c>
      <c r="L3796">
        <f>(moras__2[[#This Row],[SALARIO]]-AVERAGE(C:C)) / _xlfn.STDEV.P(C:C)</f>
        <v>-0.44454291416440211</v>
      </c>
      <c r="M3796" t="str">
        <f>IF(ABS(moras__2[[#This Row],[Z-Score de salario]])&gt;1.96, "Atípico", "Normal")</f>
        <v>Normal</v>
      </c>
      <c r="N3796" s="5">
        <f t="shared" si="177"/>
        <v>297044.99</v>
      </c>
      <c r="O3796" s="5">
        <f t="shared" si="178"/>
        <v>56</v>
      </c>
      <c r="P3796" s="5" t="str">
        <f t="shared" si="179"/>
        <v>CONVENIOS ESPECIALES DE TRABAJADORES INDEPENDIENTES</v>
      </c>
      <c r="Q3796" s="5" t="e">
        <f ca="1">IF($H3796="SI", $O3796, _xludf.NA())</f>
        <v>#NAME?</v>
      </c>
      <c r="R3796" s="5">
        <f>IF($H3796="NO",$O3796, _xludf.NA())</f>
        <v>56</v>
      </c>
      <c r="S3796" s="5" t="e">
        <f ca="1">IF($H3796="SI",$N3796, _xludf.NA())</f>
        <v>#NAME?</v>
      </c>
      <c r="T3796" s="5">
        <f>IF($H3796="NO",$N3796, _xludf.NA())</f>
        <v>297044.99</v>
      </c>
    </row>
    <row r="3797" spans="1:20" x14ac:dyDescent="0.3">
      <c r="A3797">
        <v>3796</v>
      </c>
      <c r="B3797" t="s">
        <v>9</v>
      </c>
      <c r="C3797">
        <v>400000</v>
      </c>
      <c r="D3797" t="s">
        <v>10</v>
      </c>
      <c r="E3797" t="s">
        <v>16</v>
      </c>
      <c r="F3797" t="s">
        <v>12</v>
      </c>
      <c r="G3797" t="s">
        <v>13</v>
      </c>
      <c r="H3797" t="s">
        <v>13</v>
      </c>
      <c r="I3797">
        <v>43</v>
      </c>
      <c r="J3797">
        <f>(moras__2[[#This Row],[EDAD]]-AVERAGE(I:I))/ _xlfn.STDEV.P(I:I)</f>
        <v>7.7192871170365177E-2</v>
      </c>
      <c r="K3797" t="str">
        <f>IF(ABS(moras__2[[#This Row],[Z-Score de edad]])&gt;1.96, "Atípico","Normal")</f>
        <v>Normal</v>
      </c>
      <c r="L3797">
        <f>(moras__2[[#This Row],[SALARIO]]-AVERAGE(C:C)) / _xlfn.STDEV.P(C:C)</f>
        <v>-0.31758236395625966</v>
      </c>
      <c r="M3797" t="str">
        <f>IF(ABS(moras__2[[#This Row],[Z-Score de salario]])&gt;1.96, "Atípico", "Normal")</f>
        <v>Normal</v>
      </c>
      <c r="N3797" s="5">
        <f t="shared" si="177"/>
        <v>400000</v>
      </c>
      <c r="O3797" s="5">
        <f t="shared" si="178"/>
        <v>43</v>
      </c>
      <c r="P3797" s="5" t="str">
        <f t="shared" si="179"/>
        <v>ASALARIADO</v>
      </c>
      <c r="Q3797" s="5" t="e">
        <f ca="1">IF($H3797="SI", $O3797, _xludf.NA())</f>
        <v>#NAME?</v>
      </c>
      <c r="R3797" s="5">
        <f>IF($H3797="NO",$O3797, _xludf.NA())</f>
        <v>43</v>
      </c>
      <c r="S3797" s="5" t="e">
        <f ca="1">IF($H3797="SI",$N3797, _xludf.NA())</f>
        <v>#NAME?</v>
      </c>
      <c r="T3797" s="5">
        <f>IF($H3797="NO",$N3797, _xludf.NA())</f>
        <v>400000</v>
      </c>
    </row>
    <row r="3798" spans="1:20" x14ac:dyDescent="0.3">
      <c r="A3798">
        <v>3797</v>
      </c>
      <c r="B3798" t="s">
        <v>9</v>
      </c>
      <c r="C3798">
        <v>297046</v>
      </c>
      <c r="D3798" t="s">
        <v>17</v>
      </c>
      <c r="E3798" t="s">
        <v>16</v>
      </c>
      <c r="F3798" t="s">
        <v>12</v>
      </c>
      <c r="G3798" t="s">
        <v>13</v>
      </c>
      <c r="H3798" t="s">
        <v>13</v>
      </c>
      <c r="I3798">
        <v>26</v>
      </c>
      <c r="J3798">
        <f>(moras__2[[#This Row],[EDAD]]-AVERAGE(I:I))/ _xlfn.STDEV.P(I:I)</f>
        <v>-1.1227078082534885</v>
      </c>
      <c r="K3798" t="str">
        <f>IF(ABS(moras__2[[#This Row],[Z-Score de edad]])&gt;1.96, "Atípico","Normal")</f>
        <v>Normal</v>
      </c>
      <c r="L3798">
        <f>(moras__2[[#This Row],[SALARIO]]-AVERAGE(C:C)) / _xlfn.STDEV.P(C:C)</f>
        <v>-0.44454166866740574</v>
      </c>
      <c r="M3798" t="str">
        <f>IF(ABS(moras__2[[#This Row],[Z-Score de salario]])&gt;1.96, "Atípico", "Normal")</f>
        <v>Normal</v>
      </c>
      <c r="N3798" s="5">
        <f t="shared" si="177"/>
        <v>297046</v>
      </c>
      <c r="O3798" s="5">
        <f t="shared" si="178"/>
        <v>26</v>
      </c>
      <c r="P3798" s="5" t="str">
        <f t="shared" si="179"/>
        <v>ASEGURADO VOLUNTARIO</v>
      </c>
      <c r="Q3798" s="5" t="e">
        <f ca="1">IF($H3798="SI", $O3798, _xludf.NA())</f>
        <v>#NAME?</v>
      </c>
      <c r="R3798" s="5">
        <f>IF($H3798="NO",$O3798, _xludf.NA())</f>
        <v>26</v>
      </c>
      <c r="S3798" s="5" t="e">
        <f ca="1">IF($H3798="SI",$N3798, _xludf.NA())</f>
        <v>#NAME?</v>
      </c>
      <c r="T3798" s="5">
        <f>IF($H3798="NO",$N3798, _xludf.NA())</f>
        <v>297046</v>
      </c>
    </row>
    <row r="3799" spans="1:20" x14ac:dyDescent="0.3">
      <c r="A3799">
        <v>3798</v>
      </c>
      <c r="B3799" t="s">
        <v>9</v>
      </c>
      <c r="C3799">
        <v>278030</v>
      </c>
      <c r="D3799" t="s">
        <v>17</v>
      </c>
      <c r="E3799" t="s">
        <v>16</v>
      </c>
      <c r="F3799" t="s">
        <v>12</v>
      </c>
      <c r="G3799" t="s">
        <v>13</v>
      </c>
      <c r="H3799" t="s">
        <v>12</v>
      </c>
      <c r="I3799">
        <v>29</v>
      </c>
      <c r="J3799">
        <f>(moras__2[[#This Row],[EDAD]]-AVERAGE(I:I))/ _xlfn.STDEV.P(I:I)</f>
        <v>-0.91096062953163204</v>
      </c>
      <c r="K3799" t="str">
        <f>IF(ABS(moras__2[[#This Row],[Z-Score de edad]])&gt;1.96, "Atípico","Normal")</f>
        <v>Normal</v>
      </c>
      <c r="L3799">
        <f>(moras__2[[#This Row],[SALARIO]]-AVERAGE(C:C)) / _xlfn.STDEV.P(C:C)</f>
        <v>-0.46799154082766331</v>
      </c>
      <c r="M3799" t="str">
        <f>IF(ABS(moras__2[[#This Row],[Z-Score de salario]])&gt;1.96, "Atípico", "Normal")</f>
        <v>Normal</v>
      </c>
      <c r="N3799" s="5">
        <f t="shared" si="177"/>
        <v>278030</v>
      </c>
      <c r="O3799" s="5">
        <f t="shared" si="178"/>
        <v>29</v>
      </c>
      <c r="P3799" s="5" t="str">
        <f t="shared" si="179"/>
        <v>ASEGURADO VOLUNTARIO</v>
      </c>
      <c r="Q3799" s="5">
        <f>IF($H3799="SI", $O3799, _xludf.NA())</f>
        <v>29</v>
      </c>
      <c r="R3799" s="5" t="e">
        <f ca="1">IF($H3799="NO",$O3799, _xludf.NA())</f>
        <v>#NAME?</v>
      </c>
      <c r="S3799" s="5">
        <f>IF($H3799="SI",$N3799, _xludf.NA())</f>
        <v>278030</v>
      </c>
      <c r="T3799" s="5" t="e">
        <f ca="1">IF($H3799="NO",$N3799, _xludf.NA())</f>
        <v>#NAME?</v>
      </c>
    </row>
    <row r="3800" spans="1:20" x14ac:dyDescent="0.3">
      <c r="A3800">
        <v>3799</v>
      </c>
      <c r="B3800" t="s">
        <v>15</v>
      </c>
      <c r="C3800">
        <v>404467</v>
      </c>
      <c r="D3800" t="s">
        <v>17</v>
      </c>
      <c r="E3800" t="s">
        <v>16</v>
      </c>
      <c r="F3800" t="s">
        <v>12</v>
      </c>
      <c r="G3800" t="s">
        <v>12</v>
      </c>
      <c r="H3800" t="s">
        <v>13</v>
      </c>
      <c r="I3800">
        <v>63</v>
      </c>
      <c r="J3800">
        <f>(moras__2[[#This Row],[EDAD]]-AVERAGE(I:I))/ _xlfn.STDEV.P(I:I)</f>
        <v>1.4888407293160755</v>
      </c>
      <c r="K3800" t="str">
        <f>IF(ABS(moras__2[[#This Row],[Z-Score de edad]])&gt;1.96, "Atípico","Normal")</f>
        <v>Normal</v>
      </c>
      <c r="L3800">
        <f>(moras__2[[#This Row],[SALARIO]]-AVERAGE(C:C)) / _xlfn.STDEV.P(C:C)</f>
        <v>-0.31207381436960263</v>
      </c>
      <c r="M3800" t="str">
        <f>IF(ABS(moras__2[[#This Row],[Z-Score de salario]])&gt;1.96, "Atípico", "Normal")</f>
        <v>Normal</v>
      </c>
      <c r="N3800" s="5">
        <f t="shared" si="177"/>
        <v>404467</v>
      </c>
      <c r="O3800" s="5">
        <f t="shared" si="178"/>
        <v>63</v>
      </c>
      <c r="P3800" s="5" t="str">
        <f t="shared" si="179"/>
        <v>ASEGURADO VOLUNTARIO</v>
      </c>
      <c r="Q3800" s="5" t="e">
        <f ca="1">IF($H3800="SI", $O3800, _xludf.NA())</f>
        <v>#NAME?</v>
      </c>
      <c r="R3800" s="5">
        <f>IF($H3800="NO",$O3800, _xludf.NA())</f>
        <v>63</v>
      </c>
      <c r="S3800" s="5" t="e">
        <f ca="1">IF($H3800="SI",$N3800, _xludf.NA())</f>
        <v>#NAME?</v>
      </c>
      <c r="T3800" s="5">
        <f>IF($H3800="NO",$N3800, _xludf.NA())</f>
        <v>404467</v>
      </c>
    </row>
    <row r="3801" spans="1:20" x14ac:dyDescent="0.3">
      <c r="A3801">
        <v>3800</v>
      </c>
      <c r="B3801" t="s">
        <v>15</v>
      </c>
      <c r="C3801">
        <v>954415.34</v>
      </c>
      <c r="D3801" t="s">
        <v>10</v>
      </c>
      <c r="E3801" t="s">
        <v>16</v>
      </c>
      <c r="F3801" t="s">
        <v>12</v>
      </c>
      <c r="G3801" t="s">
        <v>13</v>
      </c>
      <c r="H3801" t="s">
        <v>13</v>
      </c>
      <c r="I3801">
        <v>29</v>
      </c>
      <c r="J3801">
        <f>(moras__2[[#This Row],[EDAD]]-AVERAGE(I:I))/ _xlfn.STDEV.P(I:I)</f>
        <v>-0.91096062953163204</v>
      </c>
      <c r="K3801" t="str">
        <f>IF(ABS(moras__2[[#This Row],[Z-Score de edad]])&gt;1.96, "Atípico","Normal")</f>
        <v>Normal</v>
      </c>
      <c r="L3801">
        <f>(moras__2[[#This Row],[SALARIO]]-AVERAGE(C:C)) / _xlfn.STDEV.P(C:C)</f>
        <v>0.36610341889427217</v>
      </c>
      <c r="M3801" t="str">
        <f>IF(ABS(moras__2[[#This Row],[Z-Score de salario]])&gt;1.96, "Atípico", "Normal")</f>
        <v>Normal</v>
      </c>
      <c r="N3801" s="5">
        <f t="shared" si="177"/>
        <v>954415.34</v>
      </c>
      <c r="O3801" s="5">
        <f t="shared" si="178"/>
        <v>29</v>
      </c>
      <c r="P3801" s="5" t="str">
        <f t="shared" si="179"/>
        <v>ASALARIADO</v>
      </c>
      <c r="Q3801" s="5" t="e">
        <f ca="1">IF($H3801="SI", $O3801, _xludf.NA())</f>
        <v>#NAME?</v>
      </c>
      <c r="R3801" s="5">
        <f>IF($H3801="NO",$O3801, _xludf.NA())</f>
        <v>29</v>
      </c>
      <c r="S3801" s="5" t="e">
        <f ca="1">IF($H3801="SI",$N3801, _xludf.NA())</f>
        <v>#NAME?</v>
      </c>
      <c r="T3801" s="5">
        <f>IF($H3801="NO",$N3801, _xludf.NA())</f>
        <v>954415.34</v>
      </c>
    </row>
    <row r="3802" spans="1:20" x14ac:dyDescent="0.3">
      <c r="A3802">
        <v>3801</v>
      </c>
      <c r="B3802" t="s">
        <v>9</v>
      </c>
      <c r="C3802">
        <v>494792</v>
      </c>
      <c r="D3802" t="s">
        <v>10</v>
      </c>
      <c r="E3802" t="s">
        <v>16</v>
      </c>
      <c r="F3802" t="s">
        <v>12</v>
      </c>
      <c r="G3802" t="s">
        <v>13</v>
      </c>
      <c r="H3802" t="s">
        <v>13</v>
      </c>
      <c r="I3802">
        <v>28</v>
      </c>
      <c r="J3802">
        <f>(moras__2[[#This Row],[EDAD]]-AVERAGE(I:I))/ _xlfn.STDEV.P(I:I)</f>
        <v>-0.98154302243891756</v>
      </c>
      <c r="K3802" t="str">
        <f>IF(ABS(moras__2[[#This Row],[Z-Score de edad]])&gt;1.96, "Atípico","Normal")</f>
        <v>Normal</v>
      </c>
      <c r="L3802">
        <f>(moras__2[[#This Row],[SALARIO]]-AVERAGE(C:C)) / _xlfn.STDEV.P(C:C)</f>
        <v>-0.20068815477372223</v>
      </c>
      <c r="M3802" t="str">
        <f>IF(ABS(moras__2[[#This Row],[Z-Score de salario]])&gt;1.96, "Atípico", "Normal")</f>
        <v>Normal</v>
      </c>
      <c r="N3802" s="5">
        <f t="shared" si="177"/>
        <v>494792</v>
      </c>
      <c r="O3802" s="5">
        <f t="shared" si="178"/>
        <v>28</v>
      </c>
      <c r="P3802" s="5" t="str">
        <f t="shared" si="179"/>
        <v>ASALARIADO</v>
      </c>
      <c r="Q3802" s="5" t="e">
        <f ca="1">IF($H3802="SI", $O3802, _xludf.NA())</f>
        <v>#NAME?</v>
      </c>
      <c r="R3802" s="5">
        <f>IF($H3802="NO",$O3802, _xludf.NA())</f>
        <v>28</v>
      </c>
      <c r="S3802" s="5" t="e">
        <f ca="1">IF($H3802="SI",$N3802, _xludf.NA())</f>
        <v>#NAME?</v>
      </c>
      <c r="T3802" s="5">
        <f>IF($H3802="NO",$N3802, _xludf.NA())</f>
        <v>494792</v>
      </c>
    </row>
    <row r="3803" spans="1:20" x14ac:dyDescent="0.3">
      <c r="A3803">
        <v>3802</v>
      </c>
      <c r="B3803" t="s">
        <v>9</v>
      </c>
      <c r="C3803">
        <v>405798</v>
      </c>
      <c r="D3803" t="s">
        <v>17</v>
      </c>
      <c r="E3803" t="s">
        <v>16</v>
      </c>
      <c r="F3803" t="s">
        <v>12</v>
      </c>
      <c r="G3803" t="s">
        <v>13</v>
      </c>
      <c r="H3803" t="s">
        <v>13</v>
      </c>
      <c r="I3803">
        <v>35</v>
      </c>
      <c r="J3803">
        <f>(moras__2[[#This Row],[EDAD]]-AVERAGE(I:I))/ _xlfn.STDEV.P(I:I)</f>
        <v>-0.48746627208791893</v>
      </c>
      <c r="K3803" t="str">
        <f>IF(ABS(moras__2[[#This Row],[Z-Score de edad]])&gt;1.96, "Atípico","Normal")</f>
        <v>Normal</v>
      </c>
      <c r="L3803">
        <f>(moras__2[[#This Row],[SALARIO]]-AVERAGE(C:C)) / _xlfn.STDEV.P(C:C)</f>
        <v>-0.31043247129822577</v>
      </c>
      <c r="M3803" t="str">
        <f>IF(ABS(moras__2[[#This Row],[Z-Score de salario]])&gt;1.96, "Atípico", "Normal")</f>
        <v>Normal</v>
      </c>
      <c r="N3803" s="5">
        <f t="shared" si="177"/>
        <v>405798</v>
      </c>
      <c r="O3803" s="5">
        <f t="shared" si="178"/>
        <v>35</v>
      </c>
      <c r="P3803" s="5" t="str">
        <f t="shared" si="179"/>
        <v>ASEGURADO VOLUNTARIO</v>
      </c>
      <c r="Q3803" s="5" t="e">
        <f ca="1">IF($H3803="SI", $O3803, _xludf.NA())</f>
        <v>#NAME?</v>
      </c>
      <c r="R3803" s="5">
        <f>IF($H3803="NO",$O3803, _xludf.NA())</f>
        <v>35</v>
      </c>
      <c r="S3803" s="5" t="e">
        <f ca="1">IF($H3803="SI",$N3803, _xludf.NA())</f>
        <v>#NAME?</v>
      </c>
      <c r="T3803" s="5">
        <f>IF($H3803="NO",$N3803, _xludf.NA())</f>
        <v>405798</v>
      </c>
    </row>
    <row r="3804" spans="1:20" x14ac:dyDescent="0.3">
      <c r="A3804">
        <v>3803</v>
      </c>
      <c r="B3804" t="s">
        <v>15</v>
      </c>
      <c r="C3804">
        <v>274453.13</v>
      </c>
      <c r="D3804" t="s">
        <v>10</v>
      </c>
      <c r="E3804" t="s">
        <v>16</v>
      </c>
      <c r="F3804" t="s">
        <v>12</v>
      </c>
      <c r="G3804" t="s">
        <v>13</v>
      </c>
      <c r="H3804" t="s">
        <v>13</v>
      </c>
      <c r="I3804">
        <v>31</v>
      </c>
      <c r="J3804">
        <f>(moras__2[[#This Row],[EDAD]]-AVERAGE(I:I))/ _xlfn.STDEV.P(I:I)</f>
        <v>-0.769795843717061</v>
      </c>
      <c r="K3804" t="str">
        <f>IF(ABS(moras__2[[#This Row],[Z-Score de edad]])&gt;1.96, "Atípico","Normal")</f>
        <v>Normal</v>
      </c>
      <c r="L3804">
        <f>(moras__2[[#This Row],[SALARIO]]-AVERAGE(C:C)) / _xlfn.STDEV.P(C:C)</f>
        <v>-0.47240241294766017</v>
      </c>
      <c r="M3804" t="str">
        <f>IF(ABS(moras__2[[#This Row],[Z-Score de salario]])&gt;1.96, "Atípico", "Normal")</f>
        <v>Normal</v>
      </c>
      <c r="N3804" s="5">
        <f t="shared" si="177"/>
        <v>274453.13</v>
      </c>
      <c r="O3804" s="5">
        <f t="shared" si="178"/>
        <v>31</v>
      </c>
      <c r="P3804" s="5" t="str">
        <f t="shared" si="179"/>
        <v>ASALARIADO</v>
      </c>
      <c r="Q3804" s="5" t="e">
        <f ca="1">IF($H3804="SI", $O3804, _xludf.NA())</f>
        <v>#NAME?</v>
      </c>
      <c r="R3804" s="5">
        <f>IF($H3804="NO",$O3804, _xludf.NA())</f>
        <v>31</v>
      </c>
      <c r="S3804" s="5" t="e">
        <f ca="1">IF($H3804="SI",$N3804, _xludf.NA())</f>
        <v>#NAME?</v>
      </c>
      <c r="T3804" s="5">
        <f>IF($H3804="NO",$N3804, _xludf.NA())</f>
        <v>274453.13</v>
      </c>
    </row>
    <row r="3805" spans="1:20" x14ac:dyDescent="0.3">
      <c r="A3805">
        <v>3804</v>
      </c>
      <c r="B3805" t="s">
        <v>9</v>
      </c>
      <c r="C3805">
        <v>411350</v>
      </c>
      <c r="D3805" t="s">
        <v>10</v>
      </c>
      <c r="E3805" t="s">
        <v>16</v>
      </c>
      <c r="F3805" t="s">
        <v>12</v>
      </c>
      <c r="G3805" t="s">
        <v>13</v>
      </c>
      <c r="H3805" t="s">
        <v>13</v>
      </c>
      <c r="I3805">
        <v>24</v>
      </c>
      <c r="J3805">
        <f>(moras__2[[#This Row],[EDAD]]-AVERAGE(I:I))/ _xlfn.STDEV.P(I:I)</f>
        <v>-1.2638725940680595</v>
      </c>
      <c r="K3805" t="str">
        <f>IF(ABS(moras__2[[#This Row],[Z-Score de edad]])&gt;1.96, "Atípico","Normal")</f>
        <v>Normal</v>
      </c>
      <c r="L3805">
        <f>(moras__2[[#This Row],[SALARIO]]-AVERAGE(C:C)) / _xlfn.STDEV.P(C:C)</f>
        <v>-0.30358593731454098</v>
      </c>
      <c r="M3805" t="str">
        <f>IF(ABS(moras__2[[#This Row],[Z-Score de salario]])&gt;1.96, "Atípico", "Normal")</f>
        <v>Normal</v>
      </c>
      <c r="N3805" s="5">
        <f t="shared" si="177"/>
        <v>411350</v>
      </c>
      <c r="O3805" s="5">
        <f t="shared" si="178"/>
        <v>24</v>
      </c>
      <c r="P3805" s="5" t="str">
        <f t="shared" si="179"/>
        <v>ASALARIADO</v>
      </c>
      <c r="Q3805" s="5" t="e">
        <f ca="1">IF($H3805="SI", $O3805, _xludf.NA())</f>
        <v>#NAME?</v>
      </c>
      <c r="R3805" s="5">
        <f>IF($H3805="NO",$O3805, _xludf.NA())</f>
        <v>24</v>
      </c>
      <c r="S3805" s="5" t="e">
        <f ca="1">IF($H3805="SI",$N3805, _xludf.NA())</f>
        <v>#NAME?</v>
      </c>
      <c r="T3805" s="5">
        <f>IF($H3805="NO",$N3805, _xludf.NA())</f>
        <v>411350</v>
      </c>
    </row>
    <row r="3806" spans="1:20" x14ac:dyDescent="0.3">
      <c r="A3806">
        <v>3805</v>
      </c>
      <c r="B3806" t="s">
        <v>15</v>
      </c>
      <c r="C3806">
        <v>1586316</v>
      </c>
      <c r="D3806" t="s">
        <v>10</v>
      </c>
      <c r="E3806" t="s">
        <v>11</v>
      </c>
      <c r="F3806" t="s">
        <v>12</v>
      </c>
      <c r="G3806" t="s">
        <v>13</v>
      </c>
      <c r="H3806" t="s">
        <v>12</v>
      </c>
      <c r="I3806">
        <v>39</v>
      </c>
      <c r="J3806">
        <f>(moras__2[[#This Row],[EDAD]]-AVERAGE(I:I))/ _xlfn.STDEV.P(I:I)</f>
        <v>-0.20513670045877688</v>
      </c>
      <c r="K3806" t="str">
        <f>IF(ABS(moras__2[[#This Row],[Z-Score de edad]])&gt;1.96, "Atípico","Normal")</f>
        <v>Normal</v>
      </c>
      <c r="L3806">
        <f>(moras__2[[#This Row],[SALARIO]]-AVERAGE(C:C)) / _xlfn.STDEV.P(C:C)</f>
        <v>1.1453414129509802</v>
      </c>
      <c r="M3806" t="str">
        <f>IF(ABS(moras__2[[#This Row],[Z-Score de salario]])&gt;1.96, "Atípico", "Normal")</f>
        <v>Normal</v>
      </c>
      <c r="N3806" s="5">
        <f t="shared" si="177"/>
        <v>1586316</v>
      </c>
      <c r="O3806" s="5">
        <f t="shared" si="178"/>
        <v>39</v>
      </c>
      <c r="P3806" s="5" t="str">
        <f t="shared" si="179"/>
        <v>ASALARIADO</v>
      </c>
      <c r="Q3806" s="5">
        <f>IF($H3806="SI", $O3806, _xludf.NA())</f>
        <v>39</v>
      </c>
      <c r="R3806" s="5" t="e">
        <f ca="1">IF($H3806="NO",$O3806, _xludf.NA())</f>
        <v>#NAME?</v>
      </c>
      <c r="S3806" s="5">
        <f>IF($H3806="SI",$N3806, _xludf.NA())</f>
        <v>1586316</v>
      </c>
      <c r="T3806" s="5" t="e">
        <f ca="1">IF($H3806="NO",$N3806, _xludf.NA())</f>
        <v>#NAME?</v>
      </c>
    </row>
    <row r="3807" spans="1:20" x14ac:dyDescent="0.3">
      <c r="A3807">
        <v>3806</v>
      </c>
      <c r="B3807" t="s">
        <v>15</v>
      </c>
      <c r="C3807">
        <v>221483.33</v>
      </c>
      <c r="D3807" t="s">
        <v>10</v>
      </c>
      <c r="E3807" t="s">
        <v>16</v>
      </c>
      <c r="F3807" t="s">
        <v>12</v>
      </c>
      <c r="G3807" t="s">
        <v>13</v>
      </c>
      <c r="H3807" t="s">
        <v>13</v>
      </c>
      <c r="I3807">
        <v>25</v>
      </c>
      <c r="J3807">
        <f>(moras__2[[#This Row],[EDAD]]-AVERAGE(I:I))/ _xlfn.STDEV.P(I:I)</f>
        <v>-1.193290201160774</v>
      </c>
      <c r="K3807" t="str">
        <f>IF(ABS(moras__2[[#This Row],[Z-Score de edad]])&gt;1.96, "Atípico","Normal")</f>
        <v>Normal</v>
      </c>
      <c r="L3807">
        <f>(moras__2[[#This Row],[SALARIO]]-AVERAGE(C:C)) / _xlfn.STDEV.P(C:C)</f>
        <v>-0.53772293452708853</v>
      </c>
      <c r="M3807" t="str">
        <f>IF(ABS(moras__2[[#This Row],[Z-Score de salario]])&gt;1.96, "Atípico", "Normal")</f>
        <v>Normal</v>
      </c>
      <c r="N3807" s="5">
        <f t="shared" si="177"/>
        <v>221483.33</v>
      </c>
      <c r="O3807" s="5">
        <f t="shared" si="178"/>
        <v>25</v>
      </c>
      <c r="P3807" s="5" t="str">
        <f t="shared" si="179"/>
        <v>ASALARIADO</v>
      </c>
      <c r="Q3807" s="5" t="e">
        <f ca="1">IF($H3807="SI", $O3807, _xludf.NA())</f>
        <v>#NAME?</v>
      </c>
      <c r="R3807" s="5">
        <f>IF($H3807="NO",$O3807, _xludf.NA())</f>
        <v>25</v>
      </c>
      <c r="S3807" s="5" t="e">
        <f ca="1">IF($H3807="SI",$N3807, _xludf.NA())</f>
        <v>#NAME?</v>
      </c>
      <c r="T3807" s="5">
        <f>IF($H3807="NO",$N3807, _xludf.NA())</f>
        <v>221483.33</v>
      </c>
    </row>
    <row r="3808" spans="1:20" x14ac:dyDescent="0.3">
      <c r="A3808">
        <v>3807</v>
      </c>
      <c r="B3808" t="s">
        <v>15</v>
      </c>
      <c r="C3808">
        <v>297046</v>
      </c>
      <c r="D3808" t="s">
        <v>17</v>
      </c>
      <c r="E3808" t="s">
        <v>16</v>
      </c>
      <c r="F3808" t="s">
        <v>12</v>
      </c>
      <c r="G3808" t="s">
        <v>12</v>
      </c>
      <c r="H3808" t="s">
        <v>13</v>
      </c>
      <c r="I3808">
        <v>32</v>
      </c>
      <c r="J3808">
        <f>(moras__2[[#This Row],[EDAD]]-AVERAGE(I:I))/ _xlfn.STDEV.P(I:I)</f>
        <v>-0.69921345080977548</v>
      </c>
      <c r="K3808" t="str">
        <f>IF(ABS(moras__2[[#This Row],[Z-Score de edad]])&gt;1.96, "Atípico","Normal")</f>
        <v>Normal</v>
      </c>
      <c r="L3808">
        <f>(moras__2[[#This Row],[SALARIO]]-AVERAGE(C:C)) / _xlfn.STDEV.P(C:C)</f>
        <v>-0.44454166866740574</v>
      </c>
      <c r="M3808" t="str">
        <f>IF(ABS(moras__2[[#This Row],[Z-Score de salario]])&gt;1.96, "Atípico", "Normal")</f>
        <v>Normal</v>
      </c>
      <c r="N3808" s="5">
        <f t="shared" si="177"/>
        <v>297046</v>
      </c>
      <c r="O3808" s="5">
        <f t="shared" si="178"/>
        <v>32</v>
      </c>
      <c r="P3808" s="5" t="str">
        <f t="shared" si="179"/>
        <v>ASEGURADO VOLUNTARIO</v>
      </c>
      <c r="Q3808" s="5" t="e">
        <f ca="1">IF($H3808="SI", $O3808, _xludf.NA())</f>
        <v>#NAME?</v>
      </c>
      <c r="R3808" s="5">
        <f>IF($H3808="NO",$O3808, _xludf.NA())</f>
        <v>32</v>
      </c>
      <c r="S3808" s="5" t="e">
        <f ca="1">IF($H3808="SI",$N3808, _xludf.NA())</f>
        <v>#NAME?</v>
      </c>
      <c r="T3808" s="5">
        <f>IF($H3808="NO",$N3808, _xludf.NA())</f>
        <v>297046</v>
      </c>
    </row>
    <row r="3809" spans="1:20" x14ac:dyDescent="0.3">
      <c r="A3809">
        <v>3808</v>
      </c>
      <c r="B3809" t="s">
        <v>15</v>
      </c>
      <c r="C3809">
        <v>355311.73</v>
      </c>
      <c r="D3809" t="s">
        <v>10</v>
      </c>
      <c r="E3809" t="s">
        <v>11</v>
      </c>
      <c r="F3809" t="s">
        <v>12</v>
      </c>
      <c r="G3809" t="s">
        <v>13</v>
      </c>
      <c r="H3809" t="s">
        <v>13</v>
      </c>
      <c r="I3809">
        <v>51</v>
      </c>
      <c r="J3809">
        <f>(moras__2[[#This Row],[EDAD]]-AVERAGE(I:I))/ _xlfn.STDEV.P(I:I)</f>
        <v>0.64185201442864925</v>
      </c>
      <c r="K3809" t="str">
        <f>IF(ABS(moras__2[[#This Row],[Z-Score de edad]])&gt;1.96, "Atípico","Normal")</f>
        <v>Normal</v>
      </c>
      <c r="L3809">
        <f>(moras__2[[#This Row],[SALARIO]]-AVERAGE(C:C)) / _xlfn.STDEV.P(C:C)</f>
        <v>-0.37269038975364466</v>
      </c>
      <c r="M3809" t="str">
        <f>IF(ABS(moras__2[[#This Row],[Z-Score de salario]])&gt;1.96, "Atípico", "Normal")</f>
        <v>Normal</v>
      </c>
      <c r="N3809" s="5">
        <f t="shared" si="177"/>
        <v>355311.73</v>
      </c>
      <c r="O3809" s="5">
        <f t="shared" si="178"/>
        <v>51</v>
      </c>
      <c r="P3809" s="5" t="str">
        <f t="shared" si="179"/>
        <v>ASALARIADO</v>
      </c>
      <c r="Q3809" s="5" t="e">
        <f ca="1">IF($H3809="SI", $O3809, _xludf.NA())</f>
        <v>#NAME?</v>
      </c>
      <c r="R3809" s="5">
        <f>IF($H3809="NO",$O3809, _xludf.NA())</f>
        <v>51</v>
      </c>
      <c r="S3809" s="5" t="e">
        <f ca="1">IF($H3809="SI",$N3809, _xludf.NA())</f>
        <v>#NAME?</v>
      </c>
      <c r="T3809" s="5">
        <f>IF($H3809="NO",$N3809, _xludf.NA())</f>
        <v>355311.73</v>
      </c>
    </row>
    <row r="3810" spans="1:20" x14ac:dyDescent="0.3">
      <c r="A3810">
        <v>3809</v>
      </c>
      <c r="B3810" t="s">
        <v>9</v>
      </c>
      <c r="C3810">
        <v>632709.64</v>
      </c>
      <c r="D3810" t="s">
        <v>10</v>
      </c>
      <c r="E3810" t="s">
        <v>16</v>
      </c>
      <c r="F3810" t="s">
        <v>12</v>
      </c>
      <c r="G3810" t="s">
        <v>13</v>
      </c>
      <c r="H3810" t="s">
        <v>13</v>
      </c>
      <c r="I3810">
        <v>20</v>
      </c>
      <c r="J3810">
        <f>(moras__2[[#This Row],[EDAD]]-AVERAGE(I:I))/ _xlfn.STDEV.P(I:I)</f>
        <v>-1.5462021656972016</v>
      </c>
      <c r="K3810" t="str">
        <f>IF(ABS(moras__2[[#This Row],[Z-Score de edad]])&gt;1.96, "Atípico","Normal")</f>
        <v>Normal</v>
      </c>
      <c r="L3810">
        <f>(moras__2[[#This Row],[SALARIO]]-AVERAGE(C:C)) / _xlfn.STDEV.P(C:C)</f>
        <v>-3.0612900953548634E-2</v>
      </c>
      <c r="M3810" t="str">
        <f>IF(ABS(moras__2[[#This Row],[Z-Score de salario]])&gt;1.96, "Atípico", "Normal")</f>
        <v>Normal</v>
      </c>
      <c r="N3810" s="5">
        <f t="shared" si="177"/>
        <v>632709.64</v>
      </c>
      <c r="O3810" s="5">
        <f t="shared" si="178"/>
        <v>20</v>
      </c>
      <c r="P3810" s="5" t="str">
        <f t="shared" si="179"/>
        <v>ASALARIADO</v>
      </c>
      <c r="Q3810" s="5" t="e">
        <f ca="1">IF($H3810="SI", $O3810, _xludf.NA())</f>
        <v>#NAME?</v>
      </c>
      <c r="R3810" s="5">
        <f>IF($H3810="NO",$O3810, _xludf.NA())</f>
        <v>20</v>
      </c>
      <c r="S3810" s="5" t="e">
        <f ca="1">IF($H3810="SI",$N3810, _xludf.NA())</f>
        <v>#NAME?</v>
      </c>
      <c r="T3810" s="5">
        <f>IF($H3810="NO",$N3810, _xludf.NA())</f>
        <v>632709.64</v>
      </c>
    </row>
    <row r="3811" spans="1:20" x14ac:dyDescent="0.3">
      <c r="A3811">
        <v>3810</v>
      </c>
      <c r="B3811" t="s">
        <v>9</v>
      </c>
      <c r="C3811">
        <v>305152</v>
      </c>
      <c r="D3811" t="s">
        <v>18</v>
      </c>
      <c r="E3811" t="s">
        <v>16</v>
      </c>
      <c r="F3811" t="s">
        <v>12</v>
      </c>
      <c r="G3811" t="s">
        <v>13</v>
      </c>
      <c r="H3811" t="s">
        <v>12</v>
      </c>
      <c r="I3811">
        <v>41</v>
      </c>
      <c r="J3811">
        <f>(moras__2[[#This Row],[EDAD]]-AVERAGE(I:I))/ _xlfn.STDEV.P(I:I)</f>
        <v>-6.397191464420586E-2</v>
      </c>
      <c r="K3811" t="str">
        <f>IF(ABS(moras__2[[#This Row],[Z-Score de edad]])&gt;1.96, "Atípico","Normal")</f>
        <v>Normal</v>
      </c>
      <c r="L3811">
        <f>(moras__2[[#This Row],[SALARIO]]-AVERAGE(C:C)) / _xlfn.STDEV.P(C:C)</f>
        <v>-0.43454563039799854</v>
      </c>
      <c r="M3811" t="str">
        <f>IF(ABS(moras__2[[#This Row],[Z-Score de salario]])&gt;1.96, "Atípico", "Normal")</f>
        <v>Normal</v>
      </c>
      <c r="N3811" s="5">
        <f t="shared" si="177"/>
        <v>305152</v>
      </c>
      <c r="O3811" s="5">
        <f t="shared" si="178"/>
        <v>41</v>
      </c>
      <c r="P3811" s="5" t="str">
        <f t="shared" si="179"/>
        <v>TRABAJADOR INDEPENDIENTE</v>
      </c>
      <c r="Q3811" s="5">
        <f>IF($H3811="SI", $O3811, _xludf.NA())</f>
        <v>41</v>
      </c>
      <c r="R3811" s="5" t="e">
        <f ca="1">IF($H3811="NO",$O3811, _xludf.NA())</f>
        <v>#NAME?</v>
      </c>
      <c r="S3811" s="5">
        <f>IF($H3811="SI",$N3811, _xludf.NA())</f>
        <v>305152</v>
      </c>
      <c r="T3811" s="5" t="e">
        <f ca="1">IF($H3811="NO",$N3811, _xludf.NA())</f>
        <v>#NAME?</v>
      </c>
    </row>
    <row r="3812" spans="1:20" x14ac:dyDescent="0.3">
      <c r="A3812">
        <v>3811</v>
      </c>
      <c r="B3812" t="s">
        <v>9</v>
      </c>
      <c r="C3812">
        <v>347514</v>
      </c>
      <c r="D3812" t="s">
        <v>10</v>
      </c>
      <c r="E3812" t="s">
        <v>16</v>
      </c>
      <c r="F3812" t="s">
        <v>12</v>
      </c>
      <c r="G3812" t="s">
        <v>13</v>
      </c>
      <c r="H3812" t="s">
        <v>12</v>
      </c>
      <c r="I3812">
        <v>32</v>
      </c>
      <c r="J3812">
        <f>(moras__2[[#This Row],[EDAD]]-AVERAGE(I:I))/ _xlfn.STDEV.P(I:I)</f>
        <v>-0.69921345080977548</v>
      </c>
      <c r="K3812" t="str">
        <f>IF(ABS(moras__2[[#This Row],[Z-Score de edad]])&gt;1.96, "Atípico","Normal")</f>
        <v>Normal</v>
      </c>
      <c r="L3812">
        <f>(moras__2[[#This Row],[SALARIO]]-AVERAGE(C:C)) / _xlfn.STDEV.P(C:C)</f>
        <v>-0.38230628014280138</v>
      </c>
      <c r="M3812" t="str">
        <f>IF(ABS(moras__2[[#This Row],[Z-Score de salario]])&gt;1.96, "Atípico", "Normal")</f>
        <v>Normal</v>
      </c>
      <c r="N3812" s="5">
        <f t="shared" si="177"/>
        <v>347514</v>
      </c>
      <c r="O3812" s="5">
        <f t="shared" si="178"/>
        <v>32</v>
      </c>
      <c r="P3812" s="5" t="str">
        <f t="shared" si="179"/>
        <v>ASALARIADO</v>
      </c>
      <c r="Q3812" s="5">
        <f>IF($H3812="SI", $O3812, _xludf.NA())</f>
        <v>32</v>
      </c>
      <c r="R3812" s="5" t="e">
        <f ca="1">IF($H3812="NO",$O3812, _xludf.NA())</f>
        <v>#NAME?</v>
      </c>
      <c r="S3812" s="5">
        <f>IF($H3812="SI",$N3812, _xludf.NA())</f>
        <v>347514</v>
      </c>
      <c r="T3812" s="5" t="e">
        <f ca="1">IF($H3812="NO",$N3812, _xludf.NA())</f>
        <v>#NAME?</v>
      </c>
    </row>
    <row r="3813" spans="1:20" x14ac:dyDescent="0.3">
      <c r="A3813">
        <v>3812</v>
      </c>
      <c r="B3813" t="s">
        <v>15</v>
      </c>
      <c r="C3813">
        <v>461827</v>
      </c>
      <c r="D3813" t="s">
        <v>18</v>
      </c>
      <c r="E3813" t="s">
        <v>16</v>
      </c>
      <c r="F3813" t="s">
        <v>12</v>
      </c>
      <c r="G3813" t="s">
        <v>13</v>
      </c>
      <c r="H3813" t="s">
        <v>13</v>
      </c>
      <c r="I3813">
        <v>52</v>
      </c>
      <c r="J3813">
        <f>(moras__2[[#This Row],[EDAD]]-AVERAGE(I:I))/ _xlfn.STDEV.P(I:I)</f>
        <v>0.71243440733593477</v>
      </c>
      <c r="K3813" t="str">
        <f>IF(ABS(moras__2[[#This Row],[Z-Score de edad]])&gt;1.96, "Atípico","Normal")</f>
        <v>Normal</v>
      </c>
      <c r="L3813">
        <f>(moras__2[[#This Row],[SALARIO]]-AVERAGE(C:C)) / _xlfn.STDEV.P(C:C)</f>
        <v>-0.24133945030185061</v>
      </c>
      <c r="M3813" t="str">
        <f>IF(ABS(moras__2[[#This Row],[Z-Score de salario]])&gt;1.96, "Atípico", "Normal")</f>
        <v>Normal</v>
      </c>
      <c r="N3813" s="5">
        <f t="shared" si="177"/>
        <v>461827</v>
      </c>
      <c r="O3813" s="5">
        <f t="shared" si="178"/>
        <v>52</v>
      </c>
      <c r="P3813" s="5" t="str">
        <f t="shared" si="179"/>
        <v>TRABAJADOR INDEPENDIENTE</v>
      </c>
      <c r="Q3813" s="5" t="e">
        <f ca="1">IF($H3813="SI", $O3813, _xludf.NA())</f>
        <v>#NAME?</v>
      </c>
      <c r="R3813" s="5">
        <f>IF($H3813="NO",$O3813, _xludf.NA())</f>
        <v>52</v>
      </c>
      <c r="S3813" s="5" t="e">
        <f ca="1">IF($H3813="SI",$N3813, _xludf.NA())</f>
        <v>#NAME?</v>
      </c>
      <c r="T3813" s="5">
        <f>IF($H3813="NO",$N3813, _xludf.NA())</f>
        <v>461827</v>
      </c>
    </row>
    <row r="3814" spans="1:20" x14ac:dyDescent="0.3">
      <c r="A3814">
        <v>3813</v>
      </c>
      <c r="B3814" t="s">
        <v>9</v>
      </c>
      <c r="C3814">
        <v>297050</v>
      </c>
      <c r="D3814" t="s">
        <v>18</v>
      </c>
      <c r="E3814" t="s">
        <v>16</v>
      </c>
      <c r="F3814" t="s">
        <v>12</v>
      </c>
      <c r="G3814" t="s">
        <v>13</v>
      </c>
      <c r="H3814" t="s">
        <v>12</v>
      </c>
      <c r="I3814">
        <v>29</v>
      </c>
      <c r="J3814">
        <f>(moras__2[[#This Row],[EDAD]]-AVERAGE(I:I))/ _xlfn.STDEV.P(I:I)</f>
        <v>-0.91096062953163204</v>
      </c>
      <c r="K3814" t="str">
        <f>IF(ABS(moras__2[[#This Row],[Z-Score de edad]])&gt;1.96, "Atípico","Normal")</f>
        <v>Normal</v>
      </c>
      <c r="L3814">
        <f>(moras__2[[#This Row],[SALARIO]]-AVERAGE(C:C)) / _xlfn.STDEV.P(C:C)</f>
        <v>-0.44453673600603422</v>
      </c>
      <c r="M3814" t="str">
        <f>IF(ABS(moras__2[[#This Row],[Z-Score de salario]])&gt;1.96, "Atípico", "Normal")</f>
        <v>Normal</v>
      </c>
      <c r="N3814" s="5">
        <f t="shared" si="177"/>
        <v>297050</v>
      </c>
      <c r="O3814" s="5">
        <f t="shared" si="178"/>
        <v>29</v>
      </c>
      <c r="P3814" s="5" t="str">
        <f t="shared" si="179"/>
        <v>TRABAJADOR INDEPENDIENTE</v>
      </c>
      <c r="Q3814" s="5">
        <f>IF($H3814="SI", $O3814, _xludf.NA())</f>
        <v>29</v>
      </c>
      <c r="R3814" s="5" t="e">
        <f ca="1">IF($H3814="NO",$O3814, _xludf.NA())</f>
        <v>#NAME?</v>
      </c>
      <c r="S3814" s="5">
        <f>IF($H3814="SI",$N3814, _xludf.NA())</f>
        <v>297050</v>
      </c>
      <c r="T3814" s="5" t="e">
        <f ca="1">IF($H3814="NO",$N3814, _xludf.NA())</f>
        <v>#NAME?</v>
      </c>
    </row>
    <row r="3815" spans="1:20" x14ac:dyDescent="0.3">
      <c r="A3815">
        <v>3814</v>
      </c>
      <c r="B3815" t="s">
        <v>15</v>
      </c>
      <c r="C3815">
        <v>740950</v>
      </c>
      <c r="D3815" t="s">
        <v>10</v>
      </c>
      <c r="E3815" t="s">
        <v>16</v>
      </c>
      <c r="F3815" t="s">
        <v>12</v>
      </c>
      <c r="G3815" t="s">
        <v>13</v>
      </c>
      <c r="H3815" t="s">
        <v>12</v>
      </c>
      <c r="I3815">
        <v>27</v>
      </c>
      <c r="J3815">
        <f>(moras__2[[#This Row],[EDAD]]-AVERAGE(I:I))/ _xlfn.STDEV.P(I:I)</f>
        <v>-1.052125415346203</v>
      </c>
      <c r="K3815" t="str">
        <f>IF(ABS(moras__2[[#This Row],[Z-Score de edad]])&gt;1.96, "Atípico","Normal")</f>
        <v>Normal</v>
      </c>
      <c r="L3815">
        <f>(moras__2[[#This Row],[SALARIO]]-AVERAGE(C:C)) / _xlfn.STDEV.P(C:C)</f>
        <v>0.10286535969959885</v>
      </c>
      <c r="M3815" t="str">
        <f>IF(ABS(moras__2[[#This Row],[Z-Score de salario]])&gt;1.96, "Atípico", "Normal")</f>
        <v>Normal</v>
      </c>
      <c r="N3815" s="5">
        <f t="shared" si="177"/>
        <v>740950</v>
      </c>
      <c r="O3815" s="5">
        <f t="shared" si="178"/>
        <v>27</v>
      </c>
      <c r="P3815" s="5" t="str">
        <f t="shared" si="179"/>
        <v>ASALARIADO</v>
      </c>
      <c r="Q3815" s="5">
        <f>IF($H3815="SI", $O3815, _xludf.NA())</f>
        <v>27</v>
      </c>
      <c r="R3815" s="5" t="e">
        <f ca="1">IF($H3815="NO",$O3815, _xludf.NA())</f>
        <v>#NAME?</v>
      </c>
      <c r="S3815" s="5">
        <f>IF($H3815="SI",$N3815, _xludf.NA())</f>
        <v>740950</v>
      </c>
      <c r="T3815" s="5" t="e">
        <f ca="1">IF($H3815="NO",$N3815, _xludf.NA())</f>
        <v>#NAME?</v>
      </c>
    </row>
    <row r="3816" spans="1:20" x14ac:dyDescent="0.3">
      <c r="A3816">
        <v>3815</v>
      </c>
      <c r="B3816" t="s">
        <v>15</v>
      </c>
      <c r="C3816">
        <v>457581</v>
      </c>
      <c r="D3816" t="s">
        <v>10</v>
      </c>
      <c r="E3816" t="s">
        <v>11</v>
      </c>
      <c r="F3816" t="s">
        <v>12</v>
      </c>
      <c r="G3816" t="s">
        <v>13</v>
      </c>
      <c r="H3816" t="s">
        <v>12</v>
      </c>
      <c r="I3816">
        <v>26</v>
      </c>
      <c r="J3816">
        <f>(moras__2[[#This Row],[EDAD]]-AVERAGE(I:I))/ _xlfn.STDEV.P(I:I)</f>
        <v>-1.1227078082534885</v>
      </c>
      <c r="K3816" t="str">
        <f>IF(ABS(moras__2[[#This Row],[Z-Score de edad]])&gt;1.96, "Atípico","Normal")</f>
        <v>Normal</v>
      </c>
      <c r="L3816">
        <f>(moras__2[[#This Row],[SALARIO]]-AVERAGE(C:C)) / _xlfn.STDEV.P(C:C)</f>
        <v>-0.24657547034773059</v>
      </c>
      <c r="M3816" t="str">
        <f>IF(ABS(moras__2[[#This Row],[Z-Score de salario]])&gt;1.96, "Atípico", "Normal")</f>
        <v>Normal</v>
      </c>
      <c r="N3816" s="5">
        <f t="shared" si="177"/>
        <v>457581</v>
      </c>
      <c r="O3816" s="5">
        <f t="shared" si="178"/>
        <v>26</v>
      </c>
      <c r="P3816" s="5" t="str">
        <f t="shared" si="179"/>
        <v>ASALARIADO</v>
      </c>
      <c r="Q3816" s="5">
        <f>IF($H3816="SI", $O3816, _xludf.NA())</f>
        <v>26</v>
      </c>
      <c r="R3816" s="5" t="e">
        <f ca="1">IF($H3816="NO",$O3816, _xludf.NA())</f>
        <v>#NAME?</v>
      </c>
      <c r="S3816" s="5">
        <f>IF($H3816="SI",$N3816, _xludf.NA())</f>
        <v>457581</v>
      </c>
      <c r="T3816" s="5" t="e">
        <f ca="1">IF($H3816="NO",$N3816, _xludf.NA())</f>
        <v>#NAME?</v>
      </c>
    </row>
    <row r="3817" spans="1:20" x14ac:dyDescent="0.3">
      <c r="A3817">
        <v>3816</v>
      </c>
      <c r="B3817" t="s">
        <v>15</v>
      </c>
      <c r="C3817">
        <v>800000</v>
      </c>
      <c r="D3817" t="s">
        <v>10</v>
      </c>
      <c r="E3817" t="s">
        <v>16</v>
      </c>
      <c r="F3817" t="s">
        <v>12</v>
      </c>
      <c r="G3817" t="s">
        <v>13</v>
      </c>
      <c r="H3817" t="s">
        <v>13</v>
      </c>
      <c r="I3817">
        <v>31</v>
      </c>
      <c r="J3817">
        <f>(moras__2[[#This Row],[EDAD]]-AVERAGE(I:I))/ _xlfn.STDEV.P(I:I)</f>
        <v>-0.769795843717061</v>
      </c>
      <c r="K3817" t="str">
        <f>IF(ABS(moras__2[[#This Row],[Z-Score de edad]])&gt;1.96, "Atípico","Normal")</f>
        <v>Normal</v>
      </c>
      <c r="L3817">
        <f>(moras__2[[#This Row],[SALARIO]]-AVERAGE(C:C)) / _xlfn.STDEV.P(C:C)</f>
        <v>0.17568377319682263</v>
      </c>
      <c r="M3817" t="str">
        <f>IF(ABS(moras__2[[#This Row],[Z-Score de salario]])&gt;1.96, "Atípico", "Normal")</f>
        <v>Normal</v>
      </c>
      <c r="N3817" s="5">
        <f t="shared" si="177"/>
        <v>800000</v>
      </c>
      <c r="O3817" s="5">
        <f t="shared" si="178"/>
        <v>31</v>
      </c>
      <c r="P3817" s="5" t="str">
        <f t="shared" si="179"/>
        <v>ASALARIADO</v>
      </c>
      <c r="Q3817" s="5" t="e">
        <f ca="1">IF($H3817="SI", $O3817, _xludf.NA())</f>
        <v>#NAME?</v>
      </c>
      <c r="R3817" s="5">
        <f>IF($H3817="NO",$O3817, _xludf.NA())</f>
        <v>31</v>
      </c>
      <c r="S3817" s="5" t="e">
        <f ca="1">IF($H3817="SI",$N3817, _xludf.NA())</f>
        <v>#NAME?</v>
      </c>
      <c r="T3817" s="5">
        <f>IF($H3817="NO",$N3817, _xludf.NA())</f>
        <v>800000</v>
      </c>
    </row>
    <row r="3818" spans="1:20" x14ac:dyDescent="0.3">
      <c r="A3818">
        <v>3817</v>
      </c>
      <c r="B3818" t="s">
        <v>9</v>
      </c>
      <c r="C3818">
        <v>1725596</v>
      </c>
      <c r="D3818" t="s">
        <v>14</v>
      </c>
      <c r="E3818" t="s">
        <v>11</v>
      </c>
      <c r="F3818" t="s">
        <v>12</v>
      </c>
      <c r="G3818" t="s">
        <v>13</v>
      </c>
      <c r="H3818" t="s">
        <v>13</v>
      </c>
      <c r="I3818">
        <v>59</v>
      </c>
      <c r="J3818">
        <f>(moras__2[[#This Row],[EDAD]]-AVERAGE(I:I))/ _xlfn.STDEV.P(I:I)</f>
        <v>1.2065111576869334</v>
      </c>
      <c r="K3818" t="str">
        <f>IF(ABS(moras__2[[#This Row],[Z-Score de edad]])&gt;1.96, "Atípico","Normal")</f>
        <v>Normal</v>
      </c>
      <c r="L3818">
        <f>(moras__2[[#This Row],[SALARIO]]-AVERAGE(C:C)) / _xlfn.STDEV.P(C:C)</f>
        <v>1.3170966819076835</v>
      </c>
      <c r="M3818" t="str">
        <f>IF(ABS(moras__2[[#This Row],[Z-Score de salario]])&gt;1.96, "Atípico", "Normal")</f>
        <v>Normal</v>
      </c>
      <c r="N3818" s="5">
        <f t="shared" si="177"/>
        <v>1725596</v>
      </c>
      <c r="O3818" s="5">
        <f t="shared" si="178"/>
        <v>59</v>
      </c>
      <c r="P3818" s="5" t="str">
        <f t="shared" si="179"/>
        <v>PENSIONADOS EN SU PROPIO SISTEMA</v>
      </c>
      <c r="Q3818" s="5" t="e">
        <f ca="1">IF($H3818="SI", $O3818, _xludf.NA())</f>
        <v>#NAME?</v>
      </c>
      <c r="R3818" s="5">
        <f>IF($H3818="NO",$O3818, _xludf.NA())</f>
        <v>59</v>
      </c>
      <c r="S3818" s="5" t="e">
        <f ca="1">IF($H3818="SI",$N3818, _xludf.NA())</f>
        <v>#NAME?</v>
      </c>
      <c r="T3818" s="5">
        <f>IF($H3818="NO",$N3818, _xludf.NA())</f>
        <v>1725596</v>
      </c>
    </row>
    <row r="3819" spans="1:20" x14ac:dyDescent="0.3">
      <c r="A3819">
        <v>3818</v>
      </c>
      <c r="B3819" t="s">
        <v>15</v>
      </c>
      <c r="C3819">
        <v>322000</v>
      </c>
      <c r="D3819" t="s">
        <v>10</v>
      </c>
      <c r="E3819" t="s">
        <v>16</v>
      </c>
      <c r="F3819" t="s">
        <v>12</v>
      </c>
      <c r="G3819" t="s">
        <v>12</v>
      </c>
      <c r="H3819" t="s">
        <v>12</v>
      </c>
      <c r="I3819">
        <v>57</v>
      </c>
      <c r="J3819">
        <f>(moras__2[[#This Row],[EDAD]]-AVERAGE(I:I))/ _xlfn.STDEV.P(I:I)</f>
        <v>1.0653463718723624</v>
      </c>
      <c r="K3819" t="str">
        <f>IF(ABS(moras__2[[#This Row],[Z-Score de edad]])&gt;1.96, "Atípico","Normal")</f>
        <v>Normal</v>
      </c>
      <c r="L3819">
        <f>(moras__2[[#This Row],[SALARIO]]-AVERAGE(C:C)) / _xlfn.STDEV.P(C:C)</f>
        <v>-0.4137692607011107</v>
      </c>
      <c r="M3819" t="str">
        <f>IF(ABS(moras__2[[#This Row],[Z-Score de salario]])&gt;1.96, "Atípico", "Normal")</f>
        <v>Normal</v>
      </c>
      <c r="N3819" s="5">
        <f t="shared" si="177"/>
        <v>322000</v>
      </c>
      <c r="O3819" s="5">
        <f t="shared" si="178"/>
        <v>57</v>
      </c>
      <c r="P3819" s="5" t="str">
        <f t="shared" si="179"/>
        <v>ASALARIADO</v>
      </c>
      <c r="Q3819" s="5">
        <f>IF($H3819="SI", $O3819, _xludf.NA())</f>
        <v>57</v>
      </c>
      <c r="R3819" s="5" t="e">
        <f ca="1">IF($H3819="NO",$O3819, _xludf.NA())</f>
        <v>#NAME?</v>
      </c>
      <c r="S3819" s="5">
        <f>IF($H3819="SI",$N3819, _xludf.NA())</f>
        <v>322000</v>
      </c>
      <c r="T3819" s="5" t="e">
        <f ca="1">IF($H3819="NO",$N3819, _xludf.NA())</f>
        <v>#NAME?</v>
      </c>
    </row>
    <row r="3820" spans="1:20" x14ac:dyDescent="0.3">
      <c r="A3820">
        <v>3819</v>
      </c>
      <c r="B3820" t="s">
        <v>15</v>
      </c>
      <c r="C3820">
        <v>1099684.5</v>
      </c>
      <c r="D3820" t="s">
        <v>10</v>
      </c>
      <c r="E3820" t="s">
        <v>11</v>
      </c>
      <c r="F3820" t="s">
        <v>12</v>
      </c>
      <c r="G3820" t="s">
        <v>13</v>
      </c>
      <c r="H3820" t="s">
        <v>13</v>
      </c>
      <c r="I3820">
        <v>27</v>
      </c>
      <c r="J3820">
        <f>(moras__2[[#This Row],[EDAD]]-AVERAGE(I:I))/ _xlfn.STDEV.P(I:I)</f>
        <v>-1.052125415346203</v>
      </c>
      <c r="K3820" t="str">
        <f>IF(ABS(moras__2[[#This Row],[Z-Score de edad]])&gt;1.96, "Atípico","Normal")</f>
        <v>Normal</v>
      </c>
      <c r="L3820">
        <f>(moras__2[[#This Row],[SALARIO]]-AVERAGE(C:C)) / _xlfn.STDEV.P(C:C)</f>
        <v>0.54524431239595483</v>
      </c>
      <c r="M3820" t="str">
        <f>IF(ABS(moras__2[[#This Row],[Z-Score de salario]])&gt;1.96, "Atípico", "Normal")</f>
        <v>Normal</v>
      </c>
      <c r="N3820" s="5">
        <f t="shared" si="177"/>
        <v>1099684.5</v>
      </c>
      <c r="O3820" s="5">
        <f t="shared" si="178"/>
        <v>27</v>
      </c>
      <c r="P3820" s="5" t="str">
        <f t="shared" si="179"/>
        <v>ASALARIADO</v>
      </c>
      <c r="Q3820" s="5" t="e">
        <f ca="1">IF($H3820="SI", $O3820, _xludf.NA())</f>
        <v>#NAME?</v>
      </c>
      <c r="R3820" s="5">
        <f>IF($H3820="NO",$O3820, _xludf.NA())</f>
        <v>27</v>
      </c>
      <c r="S3820" s="5" t="e">
        <f ca="1">IF($H3820="SI",$N3820, _xludf.NA())</f>
        <v>#NAME?</v>
      </c>
      <c r="T3820" s="5">
        <f>IF($H3820="NO",$N3820, _xludf.NA())</f>
        <v>1099684.5</v>
      </c>
    </row>
    <row r="3821" spans="1:20" x14ac:dyDescent="0.3">
      <c r="A3821">
        <v>3820</v>
      </c>
      <c r="B3821" t="s">
        <v>9</v>
      </c>
      <c r="C3821">
        <v>278030</v>
      </c>
      <c r="D3821" t="s">
        <v>19</v>
      </c>
      <c r="E3821" t="s">
        <v>16</v>
      </c>
      <c r="F3821" t="s">
        <v>12</v>
      </c>
      <c r="G3821" t="s">
        <v>13</v>
      </c>
      <c r="H3821" t="s">
        <v>13</v>
      </c>
      <c r="I3821">
        <v>57</v>
      </c>
      <c r="J3821">
        <f>(moras__2[[#This Row],[EDAD]]-AVERAGE(I:I))/ _xlfn.STDEV.P(I:I)</f>
        <v>1.0653463718723624</v>
      </c>
      <c r="K3821" t="str">
        <f>IF(ABS(moras__2[[#This Row],[Z-Score de edad]])&gt;1.96, "Atípico","Normal")</f>
        <v>Normal</v>
      </c>
      <c r="L3821">
        <f>(moras__2[[#This Row],[SALARIO]]-AVERAGE(C:C)) / _xlfn.STDEV.P(C:C)</f>
        <v>-0.46799154082766331</v>
      </c>
      <c r="M3821" t="str">
        <f>IF(ABS(moras__2[[#This Row],[Z-Score de salario]])&gt;1.96, "Atípico", "Normal")</f>
        <v>Normal</v>
      </c>
      <c r="N3821" s="5">
        <f t="shared" si="177"/>
        <v>278030</v>
      </c>
      <c r="O3821" s="5">
        <f t="shared" si="178"/>
        <v>57</v>
      </c>
      <c r="P3821" s="5" t="str">
        <f t="shared" si="179"/>
        <v>CONVENIOS ESPECIALES DE TRABAJADORES INDEPENDIENTES</v>
      </c>
      <c r="Q3821" s="5" t="e">
        <f ca="1">IF($H3821="SI", $O3821, _xludf.NA())</f>
        <v>#NAME?</v>
      </c>
      <c r="R3821" s="5">
        <f>IF($H3821="NO",$O3821, _xludf.NA())</f>
        <v>57</v>
      </c>
      <c r="S3821" s="5" t="e">
        <f ca="1">IF($H3821="SI",$N3821, _xludf.NA())</f>
        <v>#NAME?</v>
      </c>
      <c r="T3821" s="5">
        <f>IF($H3821="NO",$N3821, _xludf.NA())</f>
        <v>278030</v>
      </c>
    </row>
    <row r="3822" spans="1:20" x14ac:dyDescent="0.3">
      <c r="A3822">
        <v>3821</v>
      </c>
      <c r="B3822" t="s">
        <v>15</v>
      </c>
      <c r="C3822">
        <v>427677</v>
      </c>
      <c r="D3822" t="s">
        <v>14</v>
      </c>
      <c r="E3822" t="s">
        <v>11</v>
      </c>
      <c r="F3822" t="s">
        <v>12</v>
      </c>
      <c r="G3822" t="s">
        <v>13</v>
      </c>
      <c r="H3822" t="s">
        <v>13</v>
      </c>
      <c r="I3822">
        <v>78</v>
      </c>
      <c r="J3822">
        <f>(moras__2[[#This Row],[EDAD]]-AVERAGE(I:I))/ _xlfn.STDEV.P(I:I)</f>
        <v>2.5475766229253582</v>
      </c>
      <c r="K3822" t="str">
        <f>IF(ABS(moras__2[[#This Row],[Z-Score de edad]])&gt;1.96, "Atípico","Normal")</f>
        <v>Atípico</v>
      </c>
      <c r="L3822">
        <f>(moras__2[[#This Row],[SALARIO]]-AVERAGE(C:C)) / _xlfn.STDEV.P(C:C)</f>
        <v>-0.28345204676129504</v>
      </c>
      <c r="M3822" t="str">
        <f>IF(ABS(moras__2[[#This Row],[Z-Score de salario]])&gt;1.96, "Atípico", "Normal")</f>
        <v>Normal</v>
      </c>
      <c r="N3822" s="5">
        <f t="shared" si="177"/>
        <v>427677</v>
      </c>
      <c r="O3822" s="5">
        <f t="shared" si="178"/>
        <v>78</v>
      </c>
      <c r="P3822" s="5" t="str">
        <f t="shared" si="179"/>
        <v>PENSIONADOS EN SU PROPIO SISTEMA</v>
      </c>
      <c r="Q3822" s="5" t="e">
        <f ca="1">IF($H3822="SI", $O3822, _xludf.NA())</f>
        <v>#NAME?</v>
      </c>
      <c r="R3822" s="5">
        <f>IF($H3822="NO",$O3822, _xludf.NA())</f>
        <v>78</v>
      </c>
      <c r="S3822" s="5" t="e">
        <f ca="1">IF($H3822="SI",$N3822, _xludf.NA())</f>
        <v>#NAME?</v>
      </c>
      <c r="T3822" s="5">
        <f>IF($H3822="NO",$N3822, _xludf.NA())</f>
        <v>427677</v>
      </c>
    </row>
    <row r="3823" spans="1:20" x14ac:dyDescent="0.3">
      <c r="A3823">
        <v>3822</v>
      </c>
      <c r="B3823" t="s">
        <v>9</v>
      </c>
      <c r="C3823">
        <v>408034</v>
      </c>
      <c r="D3823" t="s">
        <v>10</v>
      </c>
      <c r="E3823" t="s">
        <v>16</v>
      </c>
      <c r="F3823" t="s">
        <v>12</v>
      </c>
      <c r="G3823" t="s">
        <v>12</v>
      </c>
      <c r="H3823" t="s">
        <v>13</v>
      </c>
      <c r="I3823">
        <v>57</v>
      </c>
      <c r="J3823">
        <f>(moras__2[[#This Row],[EDAD]]-AVERAGE(I:I))/ _xlfn.STDEV.P(I:I)</f>
        <v>1.0653463718723624</v>
      </c>
      <c r="K3823" t="str">
        <f>IF(ABS(moras__2[[#This Row],[Z-Score de edad]])&gt;1.96, "Atípico","Normal")</f>
        <v>Normal</v>
      </c>
      <c r="L3823">
        <f>(moras__2[[#This Row],[SALARIO]]-AVERAGE(C:C)) / _xlfn.STDEV.P(C:C)</f>
        <v>-0.30767511359154004</v>
      </c>
      <c r="M3823" t="str">
        <f>IF(ABS(moras__2[[#This Row],[Z-Score de salario]])&gt;1.96, "Atípico", "Normal")</f>
        <v>Normal</v>
      </c>
      <c r="N3823" s="5">
        <f t="shared" si="177"/>
        <v>408034</v>
      </c>
      <c r="O3823" s="5">
        <f t="shared" si="178"/>
        <v>57</v>
      </c>
      <c r="P3823" s="5" t="str">
        <f t="shared" si="179"/>
        <v>ASALARIADO</v>
      </c>
      <c r="Q3823" s="5" t="e">
        <f ca="1">IF($H3823="SI", $O3823, _xludf.NA())</f>
        <v>#NAME?</v>
      </c>
      <c r="R3823" s="5">
        <f>IF($H3823="NO",$O3823, _xludf.NA())</f>
        <v>57</v>
      </c>
      <c r="S3823" s="5" t="e">
        <f ca="1">IF($H3823="SI",$N3823, _xludf.NA())</f>
        <v>#NAME?</v>
      </c>
      <c r="T3823" s="5">
        <f>IF($H3823="NO",$N3823, _xludf.NA())</f>
        <v>408034</v>
      </c>
    </row>
    <row r="3824" spans="1:20" x14ac:dyDescent="0.3">
      <c r="A3824">
        <v>3823</v>
      </c>
      <c r="B3824" t="s">
        <v>15</v>
      </c>
      <c r="C3824">
        <v>1120000</v>
      </c>
      <c r="D3824" t="s">
        <v>10</v>
      </c>
      <c r="E3824" t="s">
        <v>16</v>
      </c>
      <c r="F3824" t="s">
        <v>12</v>
      </c>
      <c r="G3824" t="s">
        <v>13</v>
      </c>
      <c r="H3824" t="s">
        <v>13</v>
      </c>
      <c r="I3824">
        <v>52</v>
      </c>
      <c r="J3824">
        <f>(moras__2[[#This Row],[EDAD]]-AVERAGE(I:I))/ _xlfn.STDEV.P(I:I)</f>
        <v>0.71243440733593477</v>
      </c>
      <c r="K3824" t="str">
        <f>IF(ABS(moras__2[[#This Row],[Z-Score de edad]])&gt;1.96, "Atípico","Normal")</f>
        <v>Normal</v>
      </c>
      <c r="L3824">
        <f>(moras__2[[#This Row],[SALARIO]]-AVERAGE(C:C)) / _xlfn.STDEV.P(C:C)</f>
        <v>0.57029668291928848</v>
      </c>
      <c r="M3824" t="str">
        <f>IF(ABS(moras__2[[#This Row],[Z-Score de salario]])&gt;1.96, "Atípico", "Normal")</f>
        <v>Normal</v>
      </c>
      <c r="N3824" s="5">
        <f t="shared" si="177"/>
        <v>1120000</v>
      </c>
      <c r="O3824" s="5">
        <f t="shared" si="178"/>
        <v>52</v>
      </c>
      <c r="P3824" s="5" t="str">
        <f t="shared" si="179"/>
        <v>ASALARIADO</v>
      </c>
      <c r="Q3824" s="5" t="e">
        <f ca="1">IF($H3824="SI", $O3824, _xludf.NA())</f>
        <v>#NAME?</v>
      </c>
      <c r="R3824" s="5">
        <f>IF($H3824="NO",$O3824, _xludf.NA())</f>
        <v>52</v>
      </c>
      <c r="S3824" s="5" t="e">
        <f ca="1">IF($H3824="SI",$N3824, _xludf.NA())</f>
        <v>#NAME?</v>
      </c>
      <c r="T3824" s="5">
        <f>IF($H3824="NO",$N3824, _xludf.NA())</f>
        <v>1120000</v>
      </c>
    </row>
    <row r="3825" spans="1:20" x14ac:dyDescent="0.3">
      <c r="A3825">
        <v>3824</v>
      </c>
      <c r="B3825" t="s">
        <v>15</v>
      </c>
      <c r="C3825">
        <v>639148</v>
      </c>
      <c r="D3825" t="s">
        <v>18</v>
      </c>
      <c r="E3825" t="s">
        <v>16</v>
      </c>
      <c r="F3825" t="s">
        <v>12</v>
      </c>
      <c r="G3825" t="s">
        <v>12</v>
      </c>
      <c r="H3825" t="s">
        <v>12</v>
      </c>
      <c r="I3825">
        <v>56</v>
      </c>
      <c r="J3825">
        <f>(moras__2[[#This Row],[EDAD]]-AVERAGE(I:I))/ _xlfn.STDEV.P(I:I)</f>
        <v>0.99476397896507684</v>
      </c>
      <c r="K3825" t="str">
        <f>IF(ABS(moras__2[[#This Row],[Z-Score de edad]])&gt;1.96, "Atípico","Normal")</f>
        <v>Normal</v>
      </c>
      <c r="L3825">
        <f>(moras__2[[#This Row],[SALARIO]]-AVERAGE(C:C)) / _xlfn.STDEV.P(C:C)</f>
        <v>-2.2673338536546354E-2</v>
      </c>
      <c r="M3825" t="str">
        <f>IF(ABS(moras__2[[#This Row],[Z-Score de salario]])&gt;1.96, "Atípico", "Normal")</f>
        <v>Normal</v>
      </c>
      <c r="N3825" s="5">
        <f t="shared" si="177"/>
        <v>639148</v>
      </c>
      <c r="O3825" s="5">
        <f t="shared" si="178"/>
        <v>56</v>
      </c>
      <c r="P3825" s="5" t="str">
        <f t="shared" si="179"/>
        <v>TRABAJADOR INDEPENDIENTE</v>
      </c>
      <c r="Q3825" s="5">
        <f>IF($H3825="SI", $O3825, _xludf.NA())</f>
        <v>56</v>
      </c>
      <c r="R3825" s="5" t="e">
        <f ca="1">IF($H3825="NO",$O3825, _xludf.NA())</f>
        <v>#NAME?</v>
      </c>
      <c r="S3825" s="5">
        <f>IF($H3825="SI",$N3825, _xludf.NA())</f>
        <v>639148</v>
      </c>
      <c r="T3825" s="5" t="e">
        <f ca="1">IF($H3825="NO",$N3825, _xludf.NA())</f>
        <v>#NAME?</v>
      </c>
    </row>
    <row r="3826" spans="1:20" x14ac:dyDescent="0.3">
      <c r="A3826">
        <v>3825</v>
      </c>
      <c r="B3826" t="s">
        <v>9</v>
      </c>
      <c r="C3826">
        <v>838750.29</v>
      </c>
      <c r="D3826" t="s">
        <v>10</v>
      </c>
      <c r="E3826" t="s">
        <v>16</v>
      </c>
      <c r="F3826" t="s">
        <v>12</v>
      </c>
      <c r="G3826" t="s">
        <v>13</v>
      </c>
      <c r="H3826" t="s">
        <v>13</v>
      </c>
      <c r="I3826">
        <v>26</v>
      </c>
      <c r="J3826">
        <f>(moras__2[[#This Row],[EDAD]]-AVERAGE(I:I))/ _xlfn.STDEV.P(I:I)</f>
        <v>-1.1227078082534885</v>
      </c>
      <c r="K3826" t="str">
        <f>IF(ABS(moras__2[[#This Row],[Z-Score de edad]])&gt;1.96, "Atípico","Normal")</f>
        <v>Normal</v>
      </c>
      <c r="L3826">
        <f>(moras__2[[#This Row],[SALARIO]]-AVERAGE(C:C)) / _xlfn.STDEV.P(C:C)</f>
        <v>0.22346928785147696</v>
      </c>
      <c r="M3826" t="str">
        <f>IF(ABS(moras__2[[#This Row],[Z-Score de salario]])&gt;1.96, "Atípico", "Normal")</f>
        <v>Normal</v>
      </c>
      <c r="N3826" s="5">
        <f t="shared" si="177"/>
        <v>838750.29</v>
      </c>
      <c r="O3826" s="5">
        <f t="shared" si="178"/>
        <v>26</v>
      </c>
      <c r="P3826" s="5" t="str">
        <f t="shared" si="179"/>
        <v>ASALARIADO</v>
      </c>
      <c r="Q3826" s="5" t="e">
        <f ca="1">IF($H3826="SI", $O3826, _xludf.NA())</f>
        <v>#NAME?</v>
      </c>
      <c r="R3826" s="5">
        <f>IF($H3826="NO",$O3826, _xludf.NA())</f>
        <v>26</v>
      </c>
      <c r="S3826" s="5" t="e">
        <f ca="1">IF($H3826="SI",$N3826, _xludf.NA())</f>
        <v>#NAME?</v>
      </c>
      <c r="T3826" s="5">
        <f>IF($H3826="NO",$N3826, _xludf.NA())</f>
        <v>838750.29</v>
      </c>
    </row>
    <row r="3827" spans="1:20" x14ac:dyDescent="0.3">
      <c r="A3827">
        <v>3826</v>
      </c>
      <c r="B3827" t="s">
        <v>15</v>
      </c>
      <c r="C3827">
        <v>564821.48</v>
      </c>
      <c r="D3827" t="s">
        <v>14</v>
      </c>
      <c r="E3827" t="s">
        <v>11</v>
      </c>
      <c r="F3827" t="s">
        <v>12</v>
      </c>
      <c r="G3827" t="s">
        <v>13</v>
      </c>
      <c r="H3827" t="s">
        <v>13</v>
      </c>
      <c r="I3827">
        <v>58</v>
      </c>
      <c r="J3827">
        <f>(moras__2[[#This Row],[EDAD]]-AVERAGE(I:I))/ _xlfn.STDEV.P(I:I)</f>
        <v>1.1359287647796479</v>
      </c>
      <c r="K3827" t="str">
        <f>IF(ABS(moras__2[[#This Row],[Z-Score de edad]])&gt;1.96, "Atípico","Normal")</f>
        <v>Normal</v>
      </c>
      <c r="L3827">
        <f>(moras__2[[#This Row],[SALARIO]]-AVERAGE(C:C)) / _xlfn.STDEV.P(C:C)</f>
        <v>-0.11433022705762466</v>
      </c>
      <c r="M3827" t="str">
        <f>IF(ABS(moras__2[[#This Row],[Z-Score de salario]])&gt;1.96, "Atípico", "Normal")</f>
        <v>Normal</v>
      </c>
      <c r="N3827" s="5">
        <f t="shared" si="177"/>
        <v>564821.48</v>
      </c>
      <c r="O3827" s="5">
        <f t="shared" si="178"/>
        <v>58</v>
      </c>
      <c r="P3827" s="5" t="str">
        <f t="shared" si="179"/>
        <v>PENSIONADOS EN SU PROPIO SISTEMA</v>
      </c>
      <c r="Q3827" s="5" t="e">
        <f ca="1">IF($H3827="SI", $O3827, _xludf.NA())</f>
        <v>#NAME?</v>
      </c>
      <c r="R3827" s="5">
        <f>IF($H3827="NO",$O3827, _xludf.NA())</f>
        <v>58</v>
      </c>
      <c r="S3827" s="5" t="e">
        <f ca="1">IF($H3827="SI",$N3827, _xludf.NA())</f>
        <v>#NAME?</v>
      </c>
      <c r="T3827" s="5">
        <f>IF($H3827="NO",$N3827, _xludf.NA())</f>
        <v>564821.48</v>
      </c>
    </row>
    <row r="3828" spans="1:20" x14ac:dyDescent="0.3">
      <c r="A3828">
        <v>3827</v>
      </c>
      <c r="B3828" t="s">
        <v>9</v>
      </c>
      <c r="C3828">
        <v>788174.72</v>
      </c>
      <c r="D3828" t="s">
        <v>10</v>
      </c>
      <c r="E3828" t="s">
        <v>16</v>
      </c>
      <c r="F3828" t="s">
        <v>12</v>
      </c>
      <c r="G3828" t="s">
        <v>13</v>
      </c>
      <c r="H3828" t="s">
        <v>13</v>
      </c>
      <c r="I3828">
        <v>20</v>
      </c>
      <c r="J3828">
        <f>(moras__2[[#This Row],[EDAD]]-AVERAGE(I:I))/ _xlfn.STDEV.P(I:I)</f>
        <v>-1.5462021656972016</v>
      </c>
      <c r="K3828" t="str">
        <f>IF(ABS(moras__2[[#This Row],[Z-Score de edad]])&gt;1.96, "Atípico","Normal")</f>
        <v>Normal</v>
      </c>
      <c r="L3828">
        <f>(moras__2[[#This Row],[SALARIO]]-AVERAGE(C:C)) / _xlfn.STDEV.P(C:C)</f>
        <v>0.16110124773093859</v>
      </c>
      <c r="M3828" t="str">
        <f>IF(ABS(moras__2[[#This Row],[Z-Score de salario]])&gt;1.96, "Atípico", "Normal")</f>
        <v>Normal</v>
      </c>
      <c r="N3828" s="5">
        <f t="shared" si="177"/>
        <v>788174.72</v>
      </c>
      <c r="O3828" s="5">
        <f t="shared" si="178"/>
        <v>20</v>
      </c>
      <c r="P3828" s="5" t="str">
        <f t="shared" si="179"/>
        <v>ASALARIADO</v>
      </c>
      <c r="Q3828" s="5" t="e">
        <f ca="1">IF($H3828="SI", $O3828, _xludf.NA())</f>
        <v>#NAME?</v>
      </c>
      <c r="R3828" s="5">
        <f>IF($H3828="NO",$O3828, _xludf.NA())</f>
        <v>20</v>
      </c>
      <c r="S3828" s="5" t="e">
        <f ca="1">IF($H3828="SI",$N3828, _xludf.NA())</f>
        <v>#NAME?</v>
      </c>
      <c r="T3828" s="5">
        <f>IF($H3828="NO",$N3828, _xludf.NA())</f>
        <v>788174.72</v>
      </c>
    </row>
    <row r="3829" spans="1:20" x14ac:dyDescent="0.3">
      <c r="A3829">
        <v>3828</v>
      </c>
      <c r="B3829" t="s">
        <v>15</v>
      </c>
      <c r="C3829">
        <v>420405</v>
      </c>
      <c r="D3829" t="s">
        <v>10</v>
      </c>
      <c r="E3829" t="s">
        <v>11</v>
      </c>
      <c r="F3829" t="s">
        <v>12</v>
      </c>
      <c r="G3829" t="s">
        <v>13</v>
      </c>
      <c r="H3829" t="s">
        <v>13</v>
      </c>
      <c r="I3829">
        <v>21</v>
      </c>
      <c r="J3829">
        <f>(moras__2[[#This Row],[EDAD]]-AVERAGE(I:I))/ _xlfn.STDEV.P(I:I)</f>
        <v>-1.4756197727899161</v>
      </c>
      <c r="K3829" t="str">
        <f>IF(ABS(moras__2[[#This Row],[Z-Score de edad]])&gt;1.96, "Atípico","Normal")</f>
        <v>Normal</v>
      </c>
      <c r="L3829">
        <f>(moras__2[[#This Row],[SALARIO]]-AVERAGE(C:C)) / _xlfn.STDEV.P(C:C)</f>
        <v>-0.29241962513473807</v>
      </c>
      <c r="M3829" t="str">
        <f>IF(ABS(moras__2[[#This Row],[Z-Score de salario]])&gt;1.96, "Atípico", "Normal")</f>
        <v>Normal</v>
      </c>
      <c r="N3829" s="5">
        <f t="shared" si="177"/>
        <v>420405</v>
      </c>
      <c r="O3829" s="5">
        <f t="shared" si="178"/>
        <v>21</v>
      </c>
      <c r="P3829" s="5" t="str">
        <f t="shared" si="179"/>
        <v>ASALARIADO</v>
      </c>
      <c r="Q3829" s="5" t="e">
        <f ca="1">IF($H3829="SI", $O3829, _xludf.NA())</f>
        <v>#NAME?</v>
      </c>
      <c r="R3829" s="5">
        <f>IF($H3829="NO",$O3829, _xludf.NA())</f>
        <v>21</v>
      </c>
      <c r="S3829" s="5" t="e">
        <f ca="1">IF($H3829="SI",$N3829, _xludf.NA())</f>
        <v>#NAME?</v>
      </c>
      <c r="T3829" s="5">
        <f>IF($H3829="NO",$N3829, _xludf.NA())</f>
        <v>420405</v>
      </c>
    </row>
    <row r="3830" spans="1:20" x14ac:dyDescent="0.3">
      <c r="A3830">
        <v>3829</v>
      </c>
      <c r="B3830" t="s">
        <v>15</v>
      </c>
      <c r="C3830">
        <v>933264</v>
      </c>
      <c r="D3830" t="s">
        <v>18</v>
      </c>
      <c r="E3830" t="s">
        <v>16</v>
      </c>
      <c r="F3830" t="s">
        <v>12</v>
      </c>
      <c r="G3830" t="s">
        <v>13</v>
      </c>
      <c r="H3830" t="s">
        <v>12</v>
      </c>
      <c r="I3830">
        <v>40</v>
      </c>
      <c r="J3830">
        <f>(moras__2[[#This Row],[EDAD]]-AVERAGE(I:I))/ _xlfn.STDEV.P(I:I)</f>
        <v>-0.13455430755149136</v>
      </c>
      <c r="K3830" t="str">
        <f>IF(ABS(moras__2[[#This Row],[Z-Score de edad]])&gt;1.96, "Atípico","Normal")</f>
        <v>Normal</v>
      </c>
      <c r="L3830">
        <f>(moras__2[[#This Row],[SALARIO]]-AVERAGE(C:C)) / _xlfn.STDEV.P(C:C)</f>
        <v>0.34002031945074351</v>
      </c>
      <c r="M3830" t="str">
        <f>IF(ABS(moras__2[[#This Row],[Z-Score de salario]])&gt;1.96, "Atípico", "Normal")</f>
        <v>Normal</v>
      </c>
      <c r="N3830" s="5">
        <f t="shared" si="177"/>
        <v>933264</v>
      </c>
      <c r="O3830" s="5">
        <f t="shared" si="178"/>
        <v>40</v>
      </c>
      <c r="P3830" s="5" t="str">
        <f t="shared" si="179"/>
        <v>TRABAJADOR INDEPENDIENTE</v>
      </c>
      <c r="Q3830" s="5">
        <f>IF($H3830="SI", $O3830, _xludf.NA())</f>
        <v>40</v>
      </c>
      <c r="R3830" s="5" t="e">
        <f ca="1">IF($H3830="NO",$O3830, _xludf.NA())</f>
        <v>#NAME?</v>
      </c>
      <c r="S3830" s="5">
        <f>IF($H3830="SI",$N3830, _xludf.NA())</f>
        <v>933264</v>
      </c>
      <c r="T3830" s="5" t="e">
        <f ca="1">IF($H3830="NO",$N3830, _xludf.NA())</f>
        <v>#NAME?</v>
      </c>
    </row>
    <row r="3831" spans="1:20" x14ac:dyDescent="0.3">
      <c r="A3831">
        <v>3830</v>
      </c>
      <c r="B3831" t="s">
        <v>15</v>
      </c>
      <c r="C3831">
        <v>1454350</v>
      </c>
      <c r="D3831" t="s">
        <v>10</v>
      </c>
      <c r="E3831" t="s">
        <v>16</v>
      </c>
      <c r="F3831" t="s">
        <v>12</v>
      </c>
      <c r="G3831" t="s">
        <v>13</v>
      </c>
      <c r="H3831" t="s">
        <v>13</v>
      </c>
      <c r="I3831">
        <v>36</v>
      </c>
      <c r="J3831">
        <f>(moras__2[[#This Row],[EDAD]]-AVERAGE(I:I))/ _xlfn.STDEV.P(I:I)</f>
        <v>-0.41688387918063341</v>
      </c>
      <c r="K3831" t="str">
        <f>IF(ABS(moras__2[[#This Row],[Z-Score de edad]])&gt;1.96, "Atípico","Normal")</f>
        <v>Normal</v>
      </c>
      <c r="L3831">
        <f>(moras__2[[#This Row],[SALARIO]]-AVERAGE(C:C)) / _xlfn.STDEV.P(C:C)</f>
        <v>0.98260551531212115</v>
      </c>
      <c r="M3831" t="str">
        <f>IF(ABS(moras__2[[#This Row],[Z-Score de salario]])&gt;1.96, "Atípico", "Normal")</f>
        <v>Normal</v>
      </c>
      <c r="N3831" s="5">
        <f t="shared" si="177"/>
        <v>1454350</v>
      </c>
      <c r="O3831" s="5">
        <f t="shared" si="178"/>
        <v>36</v>
      </c>
      <c r="P3831" s="5" t="str">
        <f t="shared" si="179"/>
        <v>ASALARIADO</v>
      </c>
      <c r="Q3831" s="5" t="e">
        <f ca="1">IF($H3831="SI", $O3831, _xludf.NA())</f>
        <v>#NAME?</v>
      </c>
      <c r="R3831" s="5">
        <f>IF($H3831="NO",$O3831, _xludf.NA())</f>
        <v>36</v>
      </c>
      <c r="S3831" s="5" t="e">
        <f ca="1">IF($H3831="SI",$N3831, _xludf.NA())</f>
        <v>#NAME?</v>
      </c>
      <c r="T3831" s="5">
        <f>IF($H3831="NO",$N3831, _xludf.NA())</f>
        <v>1454350</v>
      </c>
    </row>
    <row r="3832" spans="1:20" x14ac:dyDescent="0.3">
      <c r="A3832">
        <v>3831</v>
      </c>
      <c r="B3832" t="s">
        <v>15</v>
      </c>
      <c r="C3832">
        <v>280000</v>
      </c>
      <c r="D3832" t="s">
        <v>17</v>
      </c>
      <c r="E3832" t="s">
        <v>16</v>
      </c>
      <c r="F3832" t="s">
        <v>12</v>
      </c>
      <c r="G3832" t="s">
        <v>13</v>
      </c>
      <c r="H3832" t="s">
        <v>13</v>
      </c>
      <c r="I3832">
        <v>33</v>
      </c>
      <c r="J3832">
        <f>(moras__2[[#This Row],[EDAD]]-AVERAGE(I:I))/ _xlfn.STDEV.P(I:I)</f>
        <v>-0.62863105790248996</v>
      </c>
      <c r="K3832" t="str">
        <f>IF(ABS(moras__2[[#This Row],[Z-Score de edad]])&gt;1.96, "Atípico","Normal")</f>
        <v>Normal</v>
      </c>
      <c r="L3832">
        <f>(moras__2[[#This Row],[SALARIO]]-AVERAGE(C:C)) / _xlfn.STDEV.P(C:C)</f>
        <v>-0.46556220510218438</v>
      </c>
      <c r="M3832" t="str">
        <f>IF(ABS(moras__2[[#This Row],[Z-Score de salario]])&gt;1.96, "Atípico", "Normal")</f>
        <v>Normal</v>
      </c>
      <c r="N3832" s="5">
        <f t="shared" si="177"/>
        <v>280000</v>
      </c>
      <c r="O3832" s="5">
        <f t="shared" si="178"/>
        <v>33</v>
      </c>
      <c r="P3832" s="5" t="str">
        <f t="shared" si="179"/>
        <v>ASEGURADO VOLUNTARIO</v>
      </c>
      <c r="Q3832" s="5" t="e">
        <f ca="1">IF($H3832="SI", $O3832, _xludf.NA())</f>
        <v>#NAME?</v>
      </c>
      <c r="R3832" s="5">
        <f>IF($H3832="NO",$O3832, _xludf.NA())</f>
        <v>33</v>
      </c>
      <c r="S3832" s="5" t="e">
        <f ca="1">IF($H3832="SI",$N3832, _xludf.NA())</f>
        <v>#NAME?</v>
      </c>
      <c r="T3832" s="5">
        <f>IF($H3832="NO",$N3832, _xludf.NA())</f>
        <v>280000</v>
      </c>
    </row>
    <row r="3833" spans="1:20" x14ac:dyDescent="0.3">
      <c r="A3833">
        <v>3832</v>
      </c>
      <c r="B3833" t="s">
        <v>15</v>
      </c>
      <c r="C3833">
        <v>39884.97</v>
      </c>
      <c r="D3833" t="s">
        <v>10</v>
      </c>
      <c r="E3833" t="s">
        <v>11</v>
      </c>
      <c r="F3833" t="s">
        <v>12</v>
      </c>
      <c r="G3833" t="s">
        <v>13</v>
      </c>
      <c r="H3833" t="s">
        <v>13</v>
      </c>
      <c r="I3833">
        <v>28</v>
      </c>
      <c r="J3833">
        <f>(moras__2[[#This Row],[EDAD]]-AVERAGE(I:I))/ _xlfn.STDEV.P(I:I)</f>
        <v>-0.98154302243891756</v>
      </c>
      <c r="K3833" t="str">
        <f>IF(ABS(moras__2[[#This Row],[Z-Score de edad]])&gt;1.96, "Atípico","Normal")</f>
        <v>Normal</v>
      </c>
      <c r="L3833">
        <f>(moras__2[[#This Row],[SALARIO]]-AVERAGE(C:C)) / _xlfn.STDEV.P(C:C)</f>
        <v>-0.76166373840342561</v>
      </c>
      <c r="M3833" t="str">
        <f>IF(ABS(moras__2[[#This Row],[Z-Score de salario]])&gt;1.96, "Atípico", "Normal")</f>
        <v>Normal</v>
      </c>
      <c r="N3833" s="5">
        <f t="shared" si="177"/>
        <v>39884.97</v>
      </c>
      <c r="O3833" s="5">
        <f t="shared" si="178"/>
        <v>28</v>
      </c>
      <c r="P3833" s="5" t="str">
        <f t="shared" si="179"/>
        <v>ASALARIADO</v>
      </c>
      <c r="Q3833" s="5" t="e">
        <f ca="1">IF($H3833="SI", $O3833, _xludf.NA())</f>
        <v>#NAME?</v>
      </c>
      <c r="R3833" s="5">
        <f>IF($H3833="NO",$O3833, _xludf.NA())</f>
        <v>28</v>
      </c>
      <c r="S3833" s="5" t="e">
        <f ca="1">IF($H3833="SI",$N3833, _xludf.NA())</f>
        <v>#NAME?</v>
      </c>
      <c r="T3833" s="5">
        <f>IF($H3833="NO",$N3833, _xludf.NA())</f>
        <v>39884.97</v>
      </c>
    </row>
    <row r="3834" spans="1:20" x14ac:dyDescent="0.3">
      <c r="A3834">
        <v>3833</v>
      </c>
      <c r="B3834" t="s">
        <v>9</v>
      </c>
      <c r="C3834">
        <v>809513.38</v>
      </c>
      <c r="D3834" t="s">
        <v>10</v>
      </c>
      <c r="E3834" t="s">
        <v>16</v>
      </c>
      <c r="F3834" t="s">
        <v>12</v>
      </c>
      <c r="G3834" t="s">
        <v>13</v>
      </c>
      <c r="H3834" t="s">
        <v>13</v>
      </c>
      <c r="I3834">
        <v>36</v>
      </c>
      <c r="J3834">
        <f>(moras__2[[#This Row],[EDAD]]-AVERAGE(I:I))/ _xlfn.STDEV.P(I:I)</f>
        <v>-0.41688387918063341</v>
      </c>
      <c r="K3834" t="str">
        <f>IF(ABS(moras__2[[#This Row],[Z-Score de edad]])&gt;1.96, "Atípico","Normal")</f>
        <v>Normal</v>
      </c>
      <c r="L3834">
        <f>(moras__2[[#This Row],[SALARIO]]-AVERAGE(C:C)) / _xlfn.STDEV.P(C:C)</f>
        <v>0.18741534370649612</v>
      </c>
      <c r="M3834" t="str">
        <f>IF(ABS(moras__2[[#This Row],[Z-Score de salario]])&gt;1.96, "Atípico", "Normal")</f>
        <v>Normal</v>
      </c>
      <c r="N3834" s="5">
        <f t="shared" si="177"/>
        <v>809513.38</v>
      </c>
      <c r="O3834" s="5">
        <f t="shared" si="178"/>
        <v>36</v>
      </c>
      <c r="P3834" s="5" t="str">
        <f t="shared" si="179"/>
        <v>ASALARIADO</v>
      </c>
      <c r="Q3834" s="5" t="e">
        <f ca="1">IF($H3834="SI", $O3834, _xludf.NA())</f>
        <v>#NAME?</v>
      </c>
      <c r="R3834" s="5">
        <f>IF($H3834="NO",$O3834, _xludf.NA())</f>
        <v>36</v>
      </c>
      <c r="S3834" s="5" t="e">
        <f ca="1">IF($H3834="SI",$N3834, _xludf.NA())</f>
        <v>#NAME?</v>
      </c>
      <c r="T3834" s="5">
        <f>IF($H3834="NO",$N3834, _xludf.NA())</f>
        <v>809513.38</v>
      </c>
    </row>
    <row r="3835" spans="1:20" x14ac:dyDescent="0.3">
      <c r="A3835">
        <v>3834</v>
      </c>
      <c r="B3835" t="s">
        <v>9</v>
      </c>
      <c r="C3835">
        <v>190140</v>
      </c>
      <c r="D3835" t="s">
        <v>10</v>
      </c>
      <c r="E3835" t="s">
        <v>16</v>
      </c>
      <c r="F3835" t="s">
        <v>12</v>
      </c>
      <c r="G3835" t="s">
        <v>12</v>
      </c>
      <c r="H3835" t="s">
        <v>13</v>
      </c>
      <c r="I3835">
        <v>31</v>
      </c>
      <c r="J3835">
        <f>(moras__2[[#This Row],[EDAD]]-AVERAGE(I:I))/ _xlfn.STDEV.P(I:I)</f>
        <v>-0.769795843717061</v>
      </c>
      <c r="K3835" t="str">
        <f>IF(ABS(moras__2[[#This Row],[Z-Score de edad]])&gt;1.96, "Atípico","Normal")</f>
        <v>Normal</v>
      </c>
      <c r="L3835">
        <f>(moras__2[[#This Row],[SALARIO]]-AVERAGE(C:C)) / _xlfn.STDEV.P(C:C)</f>
        <v>-0.57637444281362427</v>
      </c>
      <c r="M3835" t="str">
        <f>IF(ABS(moras__2[[#This Row],[Z-Score de salario]])&gt;1.96, "Atípico", "Normal")</f>
        <v>Normal</v>
      </c>
      <c r="N3835" s="5">
        <f t="shared" si="177"/>
        <v>190140</v>
      </c>
      <c r="O3835" s="5">
        <f t="shared" si="178"/>
        <v>31</v>
      </c>
      <c r="P3835" s="5" t="str">
        <f t="shared" si="179"/>
        <v>ASALARIADO</v>
      </c>
      <c r="Q3835" s="5" t="e">
        <f ca="1">IF($H3835="SI", $O3835, _xludf.NA())</f>
        <v>#NAME?</v>
      </c>
      <c r="R3835" s="5">
        <f>IF($H3835="NO",$O3835, _xludf.NA())</f>
        <v>31</v>
      </c>
      <c r="S3835" s="5" t="e">
        <f ca="1">IF($H3835="SI",$N3835, _xludf.NA())</f>
        <v>#NAME?</v>
      </c>
      <c r="T3835" s="5">
        <f>IF($H3835="NO",$N3835, _xludf.NA())</f>
        <v>190140</v>
      </c>
    </row>
    <row r="3836" spans="1:20" x14ac:dyDescent="0.3">
      <c r="A3836">
        <v>3835</v>
      </c>
      <c r="B3836" t="s">
        <v>9</v>
      </c>
      <c r="C3836">
        <v>297045</v>
      </c>
      <c r="D3836" t="s">
        <v>17</v>
      </c>
      <c r="E3836" t="s">
        <v>16</v>
      </c>
      <c r="F3836" t="s">
        <v>12</v>
      </c>
      <c r="G3836" t="s">
        <v>13</v>
      </c>
      <c r="H3836" t="s">
        <v>13</v>
      </c>
      <c r="I3836">
        <v>52</v>
      </c>
      <c r="J3836">
        <f>(moras__2[[#This Row],[EDAD]]-AVERAGE(I:I))/ _xlfn.STDEV.P(I:I)</f>
        <v>0.71243440733593477</v>
      </c>
      <c r="K3836" t="str">
        <f>IF(ABS(moras__2[[#This Row],[Z-Score de edad]])&gt;1.96, "Atípico","Normal")</f>
        <v>Normal</v>
      </c>
      <c r="L3836">
        <f>(moras__2[[#This Row],[SALARIO]]-AVERAGE(C:C)) / _xlfn.STDEV.P(C:C)</f>
        <v>-0.44454290183274864</v>
      </c>
      <c r="M3836" t="str">
        <f>IF(ABS(moras__2[[#This Row],[Z-Score de salario]])&gt;1.96, "Atípico", "Normal")</f>
        <v>Normal</v>
      </c>
      <c r="N3836" s="5">
        <f t="shared" si="177"/>
        <v>297045</v>
      </c>
      <c r="O3836" s="5">
        <f t="shared" si="178"/>
        <v>52</v>
      </c>
      <c r="P3836" s="5" t="str">
        <f t="shared" si="179"/>
        <v>ASEGURADO VOLUNTARIO</v>
      </c>
      <c r="Q3836" s="5" t="e">
        <f ca="1">IF($H3836="SI", $O3836, _xludf.NA())</f>
        <v>#NAME?</v>
      </c>
      <c r="R3836" s="5">
        <f>IF($H3836="NO",$O3836, _xludf.NA())</f>
        <v>52</v>
      </c>
      <c r="S3836" s="5" t="e">
        <f ca="1">IF($H3836="SI",$N3836, _xludf.NA())</f>
        <v>#NAME?</v>
      </c>
      <c r="T3836" s="5">
        <f>IF($H3836="NO",$N3836, _xludf.NA())</f>
        <v>297045</v>
      </c>
    </row>
    <row r="3837" spans="1:20" x14ac:dyDescent="0.3">
      <c r="A3837">
        <v>3836</v>
      </c>
      <c r="B3837" t="s">
        <v>9</v>
      </c>
      <c r="C3837">
        <v>468380.06</v>
      </c>
      <c r="D3837" t="s">
        <v>10</v>
      </c>
      <c r="E3837" t="s">
        <v>16</v>
      </c>
      <c r="F3837" t="s">
        <v>12</v>
      </c>
      <c r="G3837" t="s">
        <v>13</v>
      </c>
      <c r="H3837" t="s">
        <v>13</v>
      </c>
      <c r="I3837">
        <v>61</v>
      </c>
      <c r="J3837">
        <f>(moras__2[[#This Row],[EDAD]]-AVERAGE(I:I))/ _xlfn.STDEV.P(I:I)</f>
        <v>1.3476759435015044</v>
      </c>
      <c r="K3837" t="str">
        <f>IF(ABS(moras__2[[#This Row],[Z-Score de edad]])&gt;1.96, "Atípico","Normal")</f>
        <v>Normal</v>
      </c>
      <c r="L3837">
        <f>(moras__2[[#This Row],[SALARIO]]-AVERAGE(C:C)) / _xlfn.STDEV.P(C:C)</f>
        <v>-0.23325844382001967</v>
      </c>
      <c r="M3837" t="str">
        <f>IF(ABS(moras__2[[#This Row],[Z-Score de salario]])&gt;1.96, "Atípico", "Normal")</f>
        <v>Normal</v>
      </c>
      <c r="N3837" s="5">
        <f t="shared" si="177"/>
        <v>468380.06</v>
      </c>
      <c r="O3837" s="5">
        <f t="shared" si="178"/>
        <v>61</v>
      </c>
      <c r="P3837" s="5" t="str">
        <f t="shared" si="179"/>
        <v>ASALARIADO</v>
      </c>
      <c r="Q3837" s="5" t="e">
        <f ca="1">IF($H3837="SI", $O3837, _xludf.NA())</f>
        <v>#NAME?</v>
      </c>
      <c r="R3837" s="5">
        <f>IF($H3837="NO",$O3837, _xludf.NA())</f>
        <v>61</v>
      </c>
      <c r="S3837" s="5" t="e">
        <f ca="1">IF($H3837="SI",$N3837, _xludf.NA())</f>
        <v>#NAME?</v>
      </c>
      <c r="T3837" s="5">
        <f>IF($H3837="NO",$N3837, _xludf.NA())</f>
        <v>468380.06</v>
      </c>
    </row>
    <row r="3838" spans="1:20" x14ac:dyDescent="0.3">
      <c r="A3838">
        <v>3837</v>
      </c>
      <c r="B3838" t="s">
        <v>9</v>
      </c>
      <c r="C3838">
        <v>628752.38</v>
      </c>
      <c r="D3838" t="s">
        <v>10</v>
      </c>
      <c r="E3838" t="s">
        <v>16</v>
      </c>
      <c r="F3838" t="s">
        <v>12</v>
      </c>
      <c r="G3838" t="s">
        <v>13</v>
      </c>
      <c r="H3838" t="s">
        <v>13</v>
      </c>
      <c r="I3838">
        <v>29</v>
      </c>
      <c r="J3838">
        <f>(moras__2[[#This Row],[EDAD]]-AVERAGE(I:I))/ _xlfn.STDEV.P(I:I)</f>
        <v>-0.91096062953163204</v>
      </c>
      <c r="K3838" t="str">
        <f>IF(ABS(moras__2[[#This Row],[Z-Score de edad]])&gt;1.96, "Atípico","Normal")</f>
        <v>Normal</v>
      </c>
      <c r="L3838">
        <f>(moras__2[[#This Row],[SALARIO]]-AVERAGE(C:C)) / _xlfn.STDEV.P(C:C)</f>
        <v>-3.5492856838324663E-2</v>
      </c>
      <c r="M3838" t="str">
        <f>IF(ABS(moras__2[[#This Row],[Z-Score de salario]])&gt;1.96, "Atípico", "Normal")</f>
        <v>Normal</v>
      </c>
      <c r="N3838" s="5">
        <f t="shared" si="177"/>
        <v>628752.38</v>
      </c>
      <c r="O3838" s="5">
        <f t="shared" si="178"/>
        <v>29</v>
      </c>
      <c r="P3838" s="5" t="str">
        <f t="shared" si="179"/>
        <v>ASALARIADO</v>
      </c>
      <c r="Q3838" s="5" t="e">
        <f ca="1">IF($H3838="SI", $O3838, _xludf.NA())</f>
        <v>#NAME?</v>
      </c>
      <c r="R3838" s="5">
        <f>IF($H3838="NO",$O3838, _xludf.NA())</f>
        <v>29</v>
      </c>
      <c r="S3838" s="5" t="e">
        <f ca="1">IF($H3838="SI",$N3838, _xludf.NA())</f>
        <v>#NAME?</v>
      </c>
      <c r="T3838" s="5">
        <f>IF($H3838="NO",$N3838, _xludf.NA())</f>
        <v>628752.38</v>
      </c>
    </row>
    <row r="3839" spans="1:20" x14ac:dyDescent="0.3">
      <c r="A3839">
        <v>3838</v>
      </c>
      <c r="B3839" t="s">
        <v>15</v>
      </c>
      <c r="C3839">
        <v>781283.24</v>
      </c>
      <c r="D3839" t="s">
        <v>10</v>
      </c>
      <c r="E3839" t="s">
        <v>11</v>
      </c>
      <c r="F3839" t="s">
        <v>12</v>
      </c>
      <c r="G3839" t="s">
        <v>13</v>
      </c>
      <c r="H3839" t="s">
        <v>13</v>
      </c>
      <c r="I3839">
        <v>30</v>
      </c>
      <c r="J3839">
        <f>(moras__2[[#This Row],[EDAD]]-AVERAGE(I:I))/ _xlfn.STDEV.P(I:I)</f>
        <v>-0.84037823662434652</v>
      </c>
      <c r="K3839" t="str">
        <f>IF(ABS(moras__2[[#This Row],[Z-Score de edad]])&gt;1.96, "Atípico","Normal")</f>
        <v>Normal</v>
      </c>
      <c r="L3839">
        <f>(moras__2[[#This Row],[SALARIO]]-AVERAGE(C:C)) / _xlfn.STDEV.P(C:C)</f>
        <v>0.1526029134337693</v>
      </c>
      <c r="M3839" t="str">
        <f>IF(ABS(moras__2[[#This Row],[Z-Score de salario]])&gt;1.96, "Atípico", "Normal")</f>
        <v>Normal</v>
      </c>
      <c r="N3839" s="5">
        <f t="shared" si="177"/>
        <v>781283.24</v>
      </c>
      <c r="O3839" s="5">
        <f t="shared" si="178"/>
        <v>30</v>
      </c>
      <c r="P3839" s="5" t="str">
        <f t="shared" si="179"/>
        <v>ASALARIADO</v>
      </c>
      <c r="Q3839" s="5" t="e">
        <f ca="1">IF($H3839="SI", $O3839, _xludf.NA())</f>
        <v>#NAME?</v>
      </c>
      <c r="R3839" s="5">
        <f>IF($H3839="NO",$O3839, _xludf.NA())</f>
        <v>30</v>
      </c>
      <c r="S3839" s="5" t="e">
        <f ca="1">IF($H3839="SI",$N3839, _xludf.NA())</f>
        <v>#NAME?</v>
      </c>
      <c r="T3839" s="5">
        <f>IF($H3839="NO",$N3839, _xludf.NA())</f>
        <v>781283.24</v>
      </c>
    </row>
    <row r="3840" spans="1:20" x14ac:dyDescent="0.3">
      <c r="A3840">
        <v>3839</v>
      </c>
      <c r="B3840" t="s">
        <v>15</v>
      </c>
      <c r="C3840">
        <v>4364464.75</v>
      </c>
      <c r="D3840" t="s">
        <v>10</v>
      </c>
      <c r="E3840" t="s">
        <v>11</v>
      </c>
      <c r="F3840" t="s">
        <v>12</v>
      </c>
      <c r="G3840" t="s">
        <v>13</v>
      </c>
      <c r="H3840" t="s">
        <v>13</v>
      </c>
      <c r="I3840">
        <v>39</v>
      </c>
      <c r="J3840">
        <f>(moras__2[[#This Row],[EDAD]]-AVERAGE(I:I))/ _xlfn.STDEV.P(I:I)</f>
        <v>-0.20513670045877688</v>
      </c>
      <c r="K3840" t="str">
        <f>IF(ABS(moras__2[[#This Row],[Z-Score de edad]])&gt;1.96, "Atípico","Normal")</f>
        <v>Normal</v>
      </c>
      <c r="L3840">
        <f>(moras__2[[#This Row],[SALARIO]]-AVERAGE(C:C)) / _xlfn.STDEV.P(C:C)</f>
        <v>4.5712581688238911</v>
      </c>
      <c r="M3840" t="str">
        <f>IF(ABS(moras__2[[#This Row],[Z-Score de salario]])&gt;1.96, "Atípico", "Normal")</f>
        <v>Atípico</v>
      </c>
      <c r="N3840" s="5">
        <f t="shared" si="177"/>
        <v>4364464.75</v>
      </c>
      <c r="O3840" s="5">
        <f t="shared" si="178"/>
        <v>39</v>
      </c>
      <c r="P3840" s="5" t="str">
        <f t="shared" si="179"/>
        <v>ASALARIADO</v>
      </c>
      <c r="Q3840" s="5" t="e">
        <f ca="1">IF($H3840="SI", $O3840, _xludf.NA())</f>
        <v>#NAME?</v>
      </c>
      <c r="R3840" s="5">
        <f>IF($H3840="NO",$O3840, _xludf.NA())</f>
        <v>39</v>
      </c>
      <c r="S3840" s="5" t="e">
        <f ca="1">IF($H3840="SI",$N3840, _xludf.NA())</f>
        <v>#NAME?</v>
      </c>
      <c r="T3840" s="5">
        <f>IF($H3840="NO",$N3840, _xludf.NA())</f>
        <v>4364464.75</v>
      </c>
    </row>
    <row r="3841" spans="1:20" x14ac:dyDescent="0.3">
      <c r="A3841">
        <v>3840</v>
      </c>
      <c r="B3841" t="s">
        <v>9</v>
      </c>
      <c r="C3841">
        <v>493736.09</v>
      </c>
      <c r="D3841" t="s">
        <v>10</v>
      </c>
      <c r="E3841" t="s">
        <v>16</v>
      </c>
      <c r="F3841" t="s">
        <v>12</v>
      </c>
      <c r="G3841" t="s">
        <v>12</v>
      </c>
      <c r="H3841" t="s">
        <v>13</v>
      </c>
      <c r="I3841">
        <v>31</v>
      </c>
      <c r="J3841">
        <f>(moras__2[[#This Row],[EDAD]]-AVERAGE(I:I))/ _xlfn.STDEV.P(I:I)</f>
        <v>-0.769795843717061</v>
      </c>
      <c r="K3841" t="str">
        <f>IF(ABS(moras__2[[#This Row],[Z-Score de edad]])&gt;1.96, "Atípico","Normal")</f>
        <v>Normal</v>
      </c>
      <c r="L3841">
        <f>(moras__2[[#This Row],[SALARIO]]-AVERAGE(C:C)) / _xlfn.STDEV.P(C:C)</f>
        <v>-0.20199026639092546</v>
      </c>
      <c r="M3841" t="str">
        <f>IF(ABS(moras__2[[#This Row],[Z-Score de salario]])&gt;1.96, "Atípico", "Normal")</f>
        <v>Normal</v>
      </c>
      <c r="N3841" s="5">
        <f t="shared" si="177"/>
        <v>493736.09</v>
      </c>
      <c r="O3841" s="5">
        <f t="shared" si="178"/>
        <v>31</v>
      </c>
      <c r="P3841" s="5" t="str">
        <f t="shared" si="179"/>
        <v>ASALARIADO</v>
      </c>
      <c r="Q3841" s="5" t="e">
        <f ca="1">IF($H3841="SI", $O3841, _xludf.NA())</f>
        <v>#NAME?</v>
      </c>
      <c r="R3841" s="5">
        <f>IF($H3841="NO",$O3841, _xludf.NA())</f>
        <v>31</v>
      </c>
      <c r="S3841" s="5" t="e">
        <f ca="1">IF($H3841="SI",$N3841, _xludf.NA())</f>
        <v>#NAME?</v>
      </c>
      <c r="T3841" s="5">
        <f>IF($H3841="NO",$N3841, _xludf.NA())</f>
        <v>493736.09</v>
      </c>
    </row>
    <row r="3842" spans="1:20" x14ac:dyDescent="0.3">
      <c r="A3842">
        <v>3841</v>
      </c>
      <c r="B3842" t="s">
        <v>9</v>
      </c>
      <c r="C3842">
        <v>914000</v>
      </c>
      <c r="D3842" t="s">
        <v>10</v>
      </c>
      <c r="E3842" t="s">
        <v>16</v>
      </c>
      <c r="F3842" t="s">
        <v>12</v>
      </c>
      <c r="G3842" t="s">
        <v>13</v>
      </c>
      <c r="H3842" t="s">
        <v>13</v>
      </c>
      <c r="I3842">
        <v>27</v>
      </c>
      <c r="J3842">
        <f>(moras__2[[#This Row],[EDAD]]-AVERAGE(I:I))/ _xlfn.STDEV.P(I:I)</f>
        <v>-1.052125415346203</v>
      </c>
      <c r="K3842" t="str">
        <f>IF(ABS(moras__2[[#This Row],[Z-Score de edad]])&gt;1.96, "Atípico","Normal")</f>
        <v>Normal</v>
      </c>
      <c r="L3842">
        <f>(moras__2[[#This Row],[SALARIO]]-AVERAGE(C:C)) / _xlfn.STDEV.P(C:C)</f>
        <v>0.3162646222854511</v>
      </c>
      <c r="M3842" t="str">
        <f>IF(ABS(moras__2[[#This Row],[Z-Score de salario]])&gt;1.96, "Atípico", "Normal")</f>
        <v>Normal</v>
      </c>
      <c r="N3842" s="5">
        <f t="shared" si="177"/>
        <v>914000</v>
      </c>
      <c r="O3842" s="5">
        <f t="shared" si="178"/>
        <v>27</v>
      </c>
      <c r="P3842" s="5" t="str">
        <f t="shared" si="179"/>
        <v>ASALARIADO</v>
      </c>
      <c r="Q3842" s="5" t="e">
        <f ca="1">IF($H3842="SI", $O3842, _xludf.NA())</f>
        <v>#NAME?</v>
      </c>
      <c r="R3842" s="5">
        <f>IF($H3842="NO",$O3842, _xludf.NA())</f>
        <v>27</v>
      </c>
      <c r="S3842" s="5" t="e">
        <f ca="1">IF($H3842="SI",$N3842, _xludf.NA())</f>
        <v>#NAME?</v>
      </c>
      <c r="T3842" s="5">
        <f>IF($H3842="NO",$N3842, _xludf.NA())</f>
        <v>914000</v>
      </c>
    </row>
    <row r="3843" spans="1:20" x14ac:dyDescent="0.3">
      <c r="A3843">
        <v>3842</v>
      </c>
      <c r="B3843" t="s">
        <v>9</v>
      </c>
      <c r="C3843">
        <v>278030</v>
      </c>
      <c r="D3843" t="s">
        <v>19</v>
      </c>
      <c r="E3843" t="s">
        <v>16</v>
      </c>
      <c r="F3843" t="s">
        <v>12</v>
      </c>
      <c r="G3843" t="s">
        <v>13</v>
      </c>
      <c r="H3843" t="s">
        <v>13</v>
      </c>
      <c r="I3843">
        <v>34</v>
      </c>
      <c r="J3843">
        <f>(moras__2[[#This Row],[EDAD]]-AVERAGE(I:I))/ _xlfn.STDEV.P(I:I)</f>
        <v>-0.55804866499520445</v>
      </c>
      <c r="K3843" t="str">
        <f>IF(ABS(moras__2[[#This Row],[Z-Score de edad]])&gt;1.96, "Atípico","Normal")</f>
        <v>Normal</v>
      </c>
      <c r="L3843">
        <f>(moras__2[[#This Row],[SALARIO]]-AVERAGE(C:C)) / _xlfn.STDEV.P(C:C)</f>
        <v>-0.46799154082766331</v>
      </c>
      <c r="M3843" t="str">
        <f>IF(ABS(moras__2[[#This Row],[Z-Score de salario]])&gt;1.96, "Atípico", "Normal")</f>
        <v>Normal</v>
      </c>
      <c r="N3843" s="5">
        <f t="shared" ref="N3843:N3906" si="180">IF(ISBLANK(C3843),  MEDIAN($C$2:$C$5001), C3843)</f>
        <v>278030</v>
      </c>
      <c r="O3843" s="5">
        <f t="shared" ref="O3843:O3906" si="181">IF(ISBLANK(I3843), MEDIAN($I$2:$I$5001), I3843)</f>
        <v>34</v>
      </c>
      <c r="P3843" s="5" t="str">
        <f t="shared" ref="P3843:P3906" si="182">IF(ISBLANK(D3843), "ASALARIADO", D3843)</f>
        <v>CONVENIOS ESPECIALES DE TRABAJADORES INDEPENDIENTES</v>
      </c>
      <c r="Q3843" s="5" t="e">
        <f ca="1">IF($H3843="SI", $O3843, _xludf.NA())</f>
        <v>#NAME?</v>
      </c>
      <c r="R3843" s="5">
        <f>IF($H3843="NO",$O3843, _xludf.NA())</f>
        <v>34</v>
      </c>
      <c r="S3843" s="5" t="e">
        <f ca="1">IF($H3843="SI",$N3843, _xludf.NA())</f>
        <v>#NAME?</v>
      </c>
      <c r="T3843" s="5">
        <f>IF($H3843="NO",$N3843, _xludf.NA())</f>
        <v>278030</v>
      </c>
    </row>
    <row r="3844" spans="1:20" x14ac:dyDescent="0.3">
      <c r="A3844">
        <v>3843</v>
      </c>
      <c r="B3844" t="s">
        <v>15</v>
      </c>
      <c r="C3844">
        <v>1192788</v>
      </c>
      <c r="D3844" t="s">
        <v>14</v>
      </c>
      <c r="E3844" t="s">
        <v>11</v>
      </c>
      <c r="F3844" t="s">
        <v>12</v>
      </c>
      <c r="G3844" t="s">
        <v>13</v>
      </c>
      <c r="H3844" t="s">
        <v>13</v>
      </c>
      <c r="I3844">
        <v>71</v>
      </c>
      <c r="J3844">
        <f>(moras__2[[#This Row],[EDAD]]-AVERAGE(I:I))/ _xlfn.STDEV.P(I:I)</f>
        <v>2.0534998725743594</v>
      </c>
      <c r="K3844" t="str">
        <f>IF(ABS(moras__2[[#This Row],[Z-Score de edad]])&gt;1.96, "Atípico","Normal")</f>
        <v>Atípico</v>
      </c>
      <c r="L3844">
        <f>(moras__2[[#This Row],[SALARIO]]-AVERAGE(C:C)) / _xlfn.STDEV.P(C:C)</f>
        <v>0.66005632189703489</v>
      </c>
      <c r="M3844" t="str">
        <f>IF(ABS(moras__2[[#This Row],[Z-Score de salario]])&gt;1.96, "Atípico", "Normal")</f>
        <v>Normal</v>
      </c>
      <c r="N3844" s="5">
        <f t="shared" si="180"/>
        <v>1192788</v>
      </c>
      <c r="O3844" s="5">
        <f t="shared" si="181"/>
        <v>71</v>
      </c>
      <c r="P3844" s="5" t="str">
        <f t="shared" si="182"/>
        <v>PENSIONADOS EN SU PROPIO SISTEMA</v>
      </c>
      <c r="Q3844" s="5" t="e">
        <f ca="1">IF($H3844="SI", $O3844, _xludf.NA())</f>
        <v>#NAME?</v>
      </c>
      <c r="R3844" s="5">
        <f>IF($H3844="NO",$O3844, _xludf.NA())</f>
        <v>71</v>
      </c>
      <c r="S3844" s="5" t="e">
        <f ca="1">IF($H3844="SI",$N3844, _xludf.NA())</f>
        <v>#NAME?</v>
      </c>
      <c r="T3844" s="5">
        <f>IF($H3844="NO",$N3844, _xludf.NA())</f>
        <v>1192788</v>
      </c>
    </row>
    <row r="3845" spans="1:20" x14ac:dyDescent="0.3">
      <c r="A3845">
        <v>3844</v>
      </c>
      <c r="B3845" t="s">
        <v>15</v>
      </c>
      <c r="C3845">
        <v>1203125</v>
      </c>
      <c r="D3845" t="s">
        <v>10</v>
      </c>
      <c r="E3845" t="s">
        <v>16</v>
      </c>
      <c r="F3845" t="s">
        <v>12</v>
      </c>
      <c r="G3845" t="s">
        <v>13</v>
      </c>
      <c r="H3845" t="s">
        <v>13</v>
      </c>
      <c r="I3845">
        <v>35</v>
      </c>
      <c r="J3845">
        <f>(moras__2[[#This Row],[EDAD]]-AVERAGE(I:I))/ _xlfn.STDEV.P(I:I)</f>
        <v>-0.48746627208791893</v>
      </c>
      <c r="K3845" t="str">
        <f>IF(ABS(moras__2[[#This Row],[Z-Score de edad]])&gt;1.96, "Atípico","Normal")</f>
        <v>Normal</v>
      </c>
      <c r="L3845">
        <f>(moras__2[[#This Row],[SALARIO]]-AVERAGE(C:C)) / _xlfn.STDEV.P(C:C)</f>
        <v>0.6728035520464134</v>
      </c>
      <c r="M3845" t="str">
        <f>IF(ABS(moras__2[[#This Row],[Z-Score de salario]])&gt;1.96, "Atípico", "Normal")</f>
        <v>Normal</v>
      </c>
      <c r="N3845" s="5">
        <f t="shared" si="180"/>
        <v>1203125</v>
      </c>
      <c r="O3845" s="5">
        <f t="shared" si="181"/>
        <v>35</v>
      </c>
      <c r="P3845" s="5" t="str">
        <f t="shared" si="182"/>
        <v>ASALARIADO</v>
      </c>
      <c r="Q3845" s="5" t="e">
        <f ca="1">IF($H3845="SI", $O3845, _xludf.NA())</f>
        <v>#NAME?</v>
      </c>
      <c r="R3845" s="5">
        <f>IF($H3845="NO",$O3845, _xludf.NA())</f>
        <v>35</v>
      </c>
      <c r="S3845" s="5" t="e">
        <f ca="1">IF($H3845="SI",$N3845, _xludf.NA())</f>
        <v>#NAME?</v>
      </c>
      <c r="T3845" s="5">
        <f>IF($H3845="NO",$N3845, _xludf.NA())</f>
        <v>1203125</v>
      </c>
    </row>
    <row r="3846" spans="1:20" x14ac:dyDescent="0.3">
      <c r="A3846">
        <v>3845</v>
      </c>
      <c r="B3846" t="s">
        <v>15</v>
      </c>
      <c r="C3846">
        <v>405871</v>
      </c>
      <c r="D3846" t="s">
        <v>18</v>
      </c>
      <c r="E3846" t="s">
        <v>16</v>
      </c>
      <c r="F3846" t="s">
        <v>12</v>
      </c>
      <c r="G3846" t="s">
        <v>13</v>
      </c>
      <c r="H3846" t="s">
        <v>13</v>
      </c>
      <c r="I3846">
        <v>67</v>
      </c>
      <c r="J3846">
        <f>(moras__2[[#This Row],[EDAD]]-AVERAGE(I:I))/ _xlfn.STDEV.P(I:I)</f>
        <v>1.7711703009452175</v>
      </c>
      <c r="K3846" t="str">
        <f>IF(ABS(moras__2[[#This Row],[Z-Score de edad]])&gt;1.96, "Atípico","Normal")</f>
        <v>Normal</v>
      </c>
      <c r="L3846">
        <f>(moras__2[[#This Row],[SALARIO]]-AVERAGE(C:C)) / _xlfn.STDEV.P(C:C)</f>
        <v>-0.31034245022819529</v>
      </c>
      <c r="M3846" t="str">
        <f>IF(ABS(moras__2[[#This Row],[Z-Score de salario]])&gt;1.96, "Atípico", "Normal")</f>
        <v>Normal</v>
      </c>
      <c r="N3846" s="5">
        <f t="shared" si="180"/>
        <v>405871</v>
      </c>
      <c r="O3846" s="5">
        <f t="shared" si="181"/>
        <v>67</v>
      </c>
      <c r="P3846" s="5" t="str">
        <f t="shared" si="182"/>
        <v>TRABAJADOR INDEPENDIENTE</v>
      </c>
      <c r="Q3846" s="5" t="e">
        <f ca="1">IF($H3846="SI", $O3846, _xludf.NA())</f>
        <v>#NAME?</v>
      </c>
      <c r="R3846" s="5">
        <f>IF($H3846="NO",$O3846, _xludf.NA())</f>
        <v>67</v>
      </c>
      <c r="S3846" s="5" t="e">
        <f ca="1">IF($H3846="SI",$N3846, _xludf.NA())</f>
        <v>#NAME?</v>
      </c>
      <c r="T3846" s="5">
        <f>IF($H3846="NO",$N3846, _xludf.NA())</f>
        <v>405871</v>
      </c>
    </row>
    <row r="3847" spans="1:20" x14ac:dyDescent="0.3">
      <c r="A3847">
        <v>3846</v>
      </c>
      <c r="B3847" t="s">
        <v>9</v>
      </c>
      <c r="C3847">
        <v>641216.5</v>
      </c>
      <c r="D3847" t="s">
        <v>10</v>
      </c>
      <c r="E3847" t="s">
        <v>16</v>
      </c>
      <c r="F3847" t="s">
        <v>12</v>
      </c>
      <c r="G3847" t="s">
        <v>13</v>
      </c>
      <c r="H3847" t="s">
        <v>13</v>
      </c>
      <c r="I3847">
        <v>28</v>
      </c>
      <c r="J3847">
        <f>(moras__2[[#This Row],[EDAD]]-AVERAGE(I:I))/ _xlfn.STDEV.P(I:I)</f>
        <v>-0.98154302243891756</v>
      </c>
      <c r="K3847" t="str">
        <f>IF(ABS(moras__2[[#This Row],[Z-Score de edad]])&gt;1.96, "Atípico","Normal")</f>
        <v>Normal</v>
      </c>
      <c r="L3847">
        <f>(moras__2[[#This Row],[SALARIO]]-AVERAGE(C:C)) / _xlfn.STDEV.P(C:C)</f>
        <v>-2.0122536024793476E-2</v>
      </c>
      <c r="M3847" t="str">
        <f>IF(ABS(moras__2[[#This Row],[Z-Score de salario]])&gt;1.96, "Atípico", "Normal")</f>
        <v>Normal</v>
      </c>
      <c r="N3847" s="5">
        <f t="shared" si="180"/>
        <v>641216.5</v>
      </c>
      <c r="O3847" s="5">
        <f t="shared" si="181"/>
        <v>28</v>
      </c>
      <c r="P3847" s="5" t="str">
        <f t="shared" si="182"/>
        <v>ASALARIADO</v>
      </c>
      <c r="Q3847" s="5" t="e">
        <f ca="1">IF($H3847="SI", $O3847, _xludf.NA())</f>
        <v>#NAME?</v>
      </c>
      <c r="R3847" s="5">
        <f>IF($H3847="NO",$O3847, _xludf.NA())</f>
        <v>28</v>
      </c>
      <c r="S3847" s="5" t="e">
        <f ca="1">IF($H3847="SI",$N3847, _xludf.NA())</f>
        <v>#NAME?</v>
      </c>
      <c r="T3847" s="5">
        <f>IF($H3847="NO",$N3847, _xludf.NA())</f>
        <v>641216.5</v>
      </c>
    </row>
    <row r="3848" spans="1:20" x14ac:dyDescent="0.3">
      <c r="A3848">
        <v>3847</v>
      </c>
      <c r="B3848" t="s">
        <v>9</v>
      </c>
      <c r="C3848">
        <v>310000</v>
      </c>
      <c r="D3848" t="s">
        <v>10</v>
      </c>
      <c r="E3848" t="s">
        <v>16</v>
      </c>
      <c r="F3848" t="s">
        <v>12</v>
      </c>
      <c r="G3848" t="s">
        <v>13</v>
      </c>
      <c r="H3848" t="s">
        <v>13</v>
      </c>
      <c r="I3848">
        <v>28</v>
      </c>
      <c r="J3848">
        <f>(moras__2[[#This Row],[EDAD]]-AVERAGE(I:I))/ _xlfn.STDEV.P(I:I)</f>
        <v>-0.98154302243891756</v>
      </c>
      <c r="K3848" t="str">
        <f>IF(ABS(moras__2[[#This Row],[Z-Score de edad]])&gt;1.96, "Atípico","Normal")</f>
        <v>Normal</v>
      </c>
      <c r="L3848">
        <f>(moras__2[[#This Row],[SALARIO]]-AVERAGE(C:C)) / _xlfn.STDEV.P(C:C)</f>
        <v>-0.42856724481570319</v>
      </c>
      <c r="M3848" t="str">
        <f>IF(ABS(moras__2[[#This Row],[Z-Score de salario]])&gt;1.96, "Atípico", "Normal")</f>
        <v>Normal</v>
      </c>
      <c r="N3848" s="5">
        <f t="shared" si="180"/>
        <v>310000</v>
      </c>
      <c r="O3848" s="5">
        <f t="shared" si="181"/>
        <v>28</v>
      </c>
      <c r="P3848" s="5" t="str">
        <f t="shared" si="182"/>
        <v>ASALARIADO</v>
      </c>
      <c r="Q3848" s="5" t="e">
        <f ca="1">IF($H3848="SI", $O3848, _xludf.NA())</f>
        <v>#NAME?</v>
      </c>
      <c r="R3848" s="5">
        <f>IF($H3848="NO",$O3848, _xludf.NA())</f>
        <v>28</v>
      </c>
      <c r="S3848" s="5" t="e">
        <f ca="1">IF($H3848="SI",$N3848, _xludf.NA())</f>
        <v>#NAME?</v>
      </c>
      <c r="T3848" s="5">
        <f>IF($H3848="NO",$N3848, _xludf.NA())</f>
        <v>310000</v>
      </c>
    </row>
    <row r="3849" spans="1:20" x14ac:dyDescent="0.3">
      <c r="A3849">
        <v>3848</v>
      </c>
      <c r="B3849" t="s">
        <v>9</v>
      </c>
      <c r="C3849">
        <v>613320</v>
      </c>
      <c r="D3849" t="s">
        <v>21</v>
      </c>
      <c r="E3849" t="s">
        <v>16</v>
      </c>
      <c r="F3849" t="s">
        <v>12</v>
      </c>
      <c r="G3849" t="s">
        <v>12</v>
      </c>
      <c r="H3849" t="s">
        <v>13</v>
      </c>
      <c r="I3849">
        <v>72</v>
      </c>
      <c r="J3849">
        <f>(moras__2[[#This Row],[EDAD]]-AVERAGE(I:I))/ _xlfn.STDEV.P(I:I)</f>
        <v>2.1240822654816451</v>
      </c>
      <c r="K3849" t="str">
        <f>IF(ABS(moras__2[[#This Row],[Z-Score de edad]])&gt;1.96, "Atípico","Normal")</f>
        <v>Atípico</v>
      </c>
      <c r="L3849">
        <f>(moras__2[[#This Row],[SALARIO]]-AVERAGE(C:C)) / _xlfn.STDEV.P(C:C)</f>
        <v>-5.4523533012520879E-2</v>
      </c>
      <c r="M3849" t="str">
        <f>IF(ABS(moras__2[[#This Row],[Z-Score de salario]])&gt;1.96, "Atípico", "Normal")</f>
        <v>Normal</v>
      </c>
      <c r="N3849" s="5">
        <f t="shared" si="180"/>
        <v>613320</v>
      </c>
      <c r="O3849" s="5">
        <f t="shared" si="181"/>
        <v>72</v>
      </c>
      <c r="P3849" s="5" t="str">
        <f t="shared" si="182"/>
        <v>CONVENIOS ESPECIALES DE ASEGURADOS VOLUNTARIOS</v>
      </c>
      <c r="Q3849" s="5" t="e">
        <f ca="1">IF($H3849="SI", $O3849, _xludf.NA())</f>
        <v>#NAME?</v>
      </c>
      <c r="R3849" s="5">
        <f>IF($H3849="NO",$O3849, _xludf.NA())</f>
        <v>72</v>
      </c>
      <c r="S3849" s="5" t="e">
        <f ca="1">IF($H3849="SI",$N3849, _xludf.NA())</f>
        <v>#NAME?</v>
      </c>
      <c r="T3849" s="5">
        <f>IF($H3849="NO",$N3849, _xludf.NA())</f>
        <v>613320</v>
      </c>
    </row>
    <row r="3850" spans="1:20" x14ac:dyDescent="0.3">
      <c r="A3850">
        <v>3849</v>
      </c>
      <c r="B3850" t="s">
        <v>9</v>
      </c>
      <c r="C3850">
        <v>276964.47999999998</v>
      </c>
      <c r="D3850" t="s">
        <v>10</v>
      </c>
      <c r="E3850" t="s">
        <v>16</v>
      </c>
      <c r="F3850" t="s">
        <v>12</v>
      </c>
      <c r="G3850" t="s">
        <v>12</v>
      </c>
      <c r="H3850" t="s">
        <v>12</v>
      </c>
      <c r="I3850">
        <v>28</v>
      </c>
      <c r="J3850">
        <f>(moras__2[[#This Row],[EDAD]]-AVERAGE(I:I))/ _xlfn.STDEV.P(I:I)</f>
        <v>-0.98154302243891756</v>
      </c>
      <c r="K3850" t="str">
        <f>IF(ABS(moras__2[[#This Row],[Z-Score de edad]])&gt;1.96, "Atípico","Normal")</f>
        <v>Normal</v>
      </c>
      <c r="L3850">
        <f>(moras__2[[#This Row],[SALARIO]]-AVERAGE(C:C)) / _xlfn.STDEV.P(C:C)</f>
        <v>-0.4693055031638117</v>
      </c>
      <c r="M3850" t="str">
        <f>IF(ABS(moras__2[[#This Row],[Z-Score de salario]])&gt;1.96, "Atípico", "Normal")</f>
        <v>Normal</v>
      </c>
      <c r="N3850" s="5">
        <f t="shared" si="180"/>
        <v>276964.47999999998</v>
      </c>
      <c r="O3850" s="5">
        <f t="shared" si="181"/>
        <v>28</v>
      </c>
      <c r="P3850" s="5" t="str">
        <f t="shared" si="182"/>
        <v>ASALARIADO</v>
      </c>
      <c r="Q3850" s="5">
        <f>IF($H3850="SI", $O3850, _xludf.NA())</f>
        <v>28</v>
      </c>
      <c r="R3850" s="5" t="e">
        <f ca="1">IF($H3850="NO",$O3850, _xludf.NA())</f>
        <v>#NAME?</v>
      </c>
      <c r="S3850" s="5">
        <f>IF($H3850="SI",$N3850, _xludf.NA())</f>
        <v>276964.47999999998</v>
      </c>
      <c r="T3850" s="5" t="e">
        <f ca="1">IF($H3850="NO",$N3850, _xludf.NA())</f>
        <v>#NAME?</v>
      </c>
    </row>
    <row r="3851" spans="1:20" x14ac:dyDescent="0.3">
      <c r="A3851">
        <v>3850</v>
      </c>
      <c r="B3851" t="s">
        <v>9</v>
      </c>
      <c r="C3851">
        <v>449750</v>
      </c>
      <c r="D3851" t="s">
        <v>10</v>
      </c>
      <c r="E3851" t="s">
        <v>16</v>
      </c>
      <c r="F3851" t="s">
        <v>12</v>
      </c>
      <c r="G3851" t="s">
        <v>13</v>
      </c>
      <c r="H3851" t="s">
        <v>13</v>
      </c>
      <c r="I3851">
        <v>28</v>
      </c>
      <c r="J3851">
        <f>(moras__2[[#This Row],[EDAD]]-AVERAGE(I:I))/ _xlfn.STDEV.P(I:I)</f>
        <v>-0.98154302243891756</v>
      </c>
      <c r="K3851" t="str">
        <f>IF(ABS(moras__2[[#This Row],[Z-Score de edad]])&gt;1.96, "Atípico","Normal")</f>
        <v>Normal</v>
      </c>
      <c r="L3851">
        <f>(moras__2[[#This Row],[SALARIO]]-AVERAGE(C:C)) / _xlfn.STDEV.P(C:C)</f>
        <v>-0.25623238814784505</v>
      </c>
      <c r="M3851" t="str">
        <f>IF(ABS(moras__2[[#This Row],[Z-Score de salario]])&gt;1.96, "Atípico", "Normal")</f>
        <v>Normal</v>
      </c>
      <c r="N3851" s="5">
        <f t="shared" si="180"/>
        <v>449750</v>
      </c>
      <c r="O3851" s="5">
        <f t="shared" si="181"/>
        <v>28</v>
      </c>
      <c r="P3851" s="5" t="str">
        <f t="shared" si="182"/>
        <v>ASALARIADO</v>
      </c>
      <c r="Q3851" s="5" t="e">
        <f ca="1">IF($H3851="SI", $O3851, _xludf.NA())</f>
        <v>#NAME?</v>
      </c>
      <c r="R3851" s="5">
        <f>IF($H3851="NO",$O3851, _xludf.NA())</f>
        <v>28</v>
      </c>
      <c r="S3851" s="5" t="e">
        <f ca="1">IF($H3851="SI",$N3851, _xludf.NA())</f>
        <v>#NAME?</v>
      </c>
      <c r="T3851" s="5">
        <f>IF($H3851="NO",$N3851, _xludf.NA())</f>
        <v>449750</v>
      </c>
    </row>
    <row r="3852" spans="1:20" x14ac:dyDescent="0.3">
      <c r="A3852">
        <v>3851</v>
      </c>
      <c r="B3852" t="s">
        <v>9</v>
      </c>
      <c r="C3852">
        <v>887689.45</v>
      </c>
      <c r="D3852" t="s">
        <v>10</v>
      </c>
      <c r="E3852" t="s">
        <v>11</v>
      </c>
      <c r="F3852" t="s">
        <v>12</v>
      </c>
      <c r="G3852" t="s">
        <v>13</v>
      </c>
      <c r="H3852" t="s">
        <v>13</v>
      </c>
      <c r="I3852">
        <v>29</v>
      </c>
      <c r="J3852">
        <f>(moras__2[[#This Row],[EDAD]]-AVERAGE(I:I))/ _xlfn.STDEV.P(I:I)</f>
        <v>-0.91096062953163204</v>
      </c>
      <c r="K3852" t="str">
        <f>IF(ABS(moras__2[[#This Row],[Z-Score de edad]])&gt;1.96, "Atípico","Normal")</f>
        <v>Normal</v>
      </c>
      <c r="L3852">
        <f>(moras__2[[#This Row],[SALARIO]]-AVERAGE(C:C)) / _xlfn.STDEV.P(C:C)</f>
        <v>0.28381936387326845</v>
      </c>
      <c r="M3852" t="str">
        <f>IF(ABS(moras__2[[#This Row],[Z-Score de salario]])&gt;1.96, "Atípico", "Normal")</f>
        <v>Normal</v>
      </c>
      <c r="N3852" s="5">
        <f t="shared" si="180"/>
        <v>887689.45</v>
      </c>
      <c r="O3852" s="5">
        <f t="shared" si="181"/>
        <v>29</v>
      </c>
      <c r="P3852" s="5" t="str">
        <f t="shared" si="182"/>
        <v>ASALARIADO</v>
      </c>
      <c r="Q3852" s="5" t="e">
        <f ca="1">IF($H3852="SI", $O3852, _xludf.NA())</f>
        <v>#NAME?</v>
      </c>
      <c r="R3852" s="5">
        <f>IF($H3852="NO",$O3852, _xludf.NA())</f>
        <v>29</v>
      </c>
      <c r="S3852" s="5" t="e">
        <f ca="1">IF($H3852="SI",$N3852, _xludf.NA())</f>
        <v>#NAME?</v>
      </c>
      <c r="T3852" s="5">
        <f>IF($H3852="NO",$N3852, _xludf.NA())</f>
        <v>887689.45</v>
      </c>
    </row>
    <row r="3853" spans="1:20" x14ac:dyDescent="0.3">
      <c r="A3853">
        <v>3852</v>
      </c>
      <c r="B3853" t="s">
        <v>15</v>
      </c>
      <c r="C3853">
        <v>729230.7</v>
      </c>
      <c r="D3853" t="s">
        <v>10</v>
      </c>
      <c r="E3853" t="s">
        <v>11</v>
      </c>
      <c r="F3853" t="s">
        <v>12</v>
      </c>
      <c r="G3853" t="s">
        <v>13</v>
      </c>
      <c r="H3853" t="s">
        <v>13</v>
      </c>
      <c r="I3853">
        <v>27</v>
      </c>
      <c r="J3853">
        <f>(moras__2[[#This Row],[EDAD]]-AVERAGE(I:I))/ _xlfn.STDEV.P(I:I)</f>
        <v>-1.052125415346203</v>
      </c>
      <c r="K3853" t="str">
        <f>IF(ABS(moras__2[[#This Row],[Z-Score de edad]])&gt;1.96, "Atípico","Normal")</f>
        <v>Normal</v>
      </c>
      <c r="L3853">
        <f>(moras__2[[#This Row],[SALARIO]]-AVERAGE(C:C)) / _xlfn.STDEV.P(C:C)</f>
        <v>8.8413525096753515E-2</v>
      </c>
      <c r="M3853" t="str">
        <f>IF(ABS(moras__2[[#This Row],[Z-Score de salario]])&gt;1.96, "Atípico", "Normal")</f>
        <v>Normal</v>
      </c>
      <c r="N3853" s="5">
        <f t="shared" si="180"/>
        <v>729230.7</v>
      </c>
      <c r="O3853" s="5">
        <f t="shared" si="181"/>
        <v>27</v>
      </c>
      <c r="P3853" s="5" t="str">
        <f t="shared" si="182"/>
        <v>ASALARIADO</v>
      </c>
      <c r="Q3853" s="5" t="e">
        <f ca="1">IF($H3853="SI", $O3853, _xludf.NA())</f>
        <v>#NAME?</v>
      </c>
      <c r="R3853" s="5">
        <f>IF($H3853="NO",$O3853, _xludf.NA())</f>
        <v>27</v>
      </c>
      <c r="S3853" s="5" t="e">
        <f ca="1">IF($H3853="SI",$N3853, _xludf.NA())</f>
        <v>#NAME?</v>
      </c>
      <c r="T3853" s="5">
        <f>IF($H3853="NO",$N3853, _xludf.NA())</f>
        <v>729230.7</v>
      </c>
    </row>
    <row r="3854" spans="1:20" x14ac:dyDescent="0.3">
      <c r="A3854">
        <v>3853</v>
      </c>
      <c r="B3854" t="s">
        <v>9</v>
      </c>
      <c r="C3854">
        <v>388492</v>
      </c>
      <c r="D3854" t="s">
        <v>10</v>
      </c>
      <c r="E3854" t="s">
        <v>16</v>
      </c>
      <c r="F3854" t="s">
        <v>12</v>
      </c>
      <c r="G3854" t="s">
        <v>13</v>
      </c>
      <c r="H3854" t="s">
        <v>13</v>
      </c>
      <c r="I3854">
        <v>21</v>
      </c>
      <c r="J3854">
        <f>(moras__2[[#This Row],[EDAD]]-AVERAGE(I:I))/ _xlfn.STDEV.P(I:I)</f>
        <v>-1.4756197727899161</v>
      </c>
      <c r="K3854" t="str">
        <f>IF(ABS(moras__2[[#This Row],[Z-Score de edad]])&gt;1.96, "Atípico","Normal")</f>
        <v>Normal</v>
      </c>
      <c r="L3854">
        <f>(moras__2[[#This Row],[SALARIO]]-AVERAGE(C:C)) / _xlfn.STDEV.P(C:C)</f>
        <v>-0.33177363072215388</v>
      </c>
      <c r="M3854" t="str">
        <f>IF(ABS(moras__2[[#This Row],[Z-Score de salario]])&gt;1.96, "Atípico", "Normal")</f>
        <v>Normal</v>
      </c>
      <c r="N3854" s="5">
        <f t="shared" si="180"/>
        <v>388492</v>
      </c>
      <c r="O3854" s="5">
        <f t="shared" si="181"/>
        <v>21</v>
      </c>
      <c r="P3854" s="5" t="str">
        <f t="shared" si="182"/>
        <v>ASALARIADO</v>
      </c>
      <c r="Q3854" s="5" t="e">
        <f ca="1">IF($H3854="SI", $O3854, _xludf.NA())</f>
        <v>#NAME?</v>
      </c>
      <c r="R3854" s="5">
        <f>IF($H3854="NO",$O3854, _xludf.NA())</f>
        <v>21</v>
      </c>
      <c r="S3854" s="5" t="e">
        <f ca="1">IF($H3854="SI",$N3854, _xludf.NA())</f>
        <v>#NAME?</v>
      </c>
      <c r="T3854" s="5">
        <f>IF($H3854="NO",$N3854, _xludf.NA())</f>
        <v>388492</v>
      </c>
    </row>
    <row r="3855" spans="1:20" x14ac:dyDescent="0.3">
      <c r="A3855">
        <v>3854</v>
      </c>
      <c r="B3855" t="s">
        <v>9</v>
      </c>
      <c r="C3855">
        <v>396286</v>
      </c>
      <c r="D3855" t="s">
        <v>10</v>
      </c>
      <c r="E3855" t="s">
        <v>16</v>
      </c>
      <c r="F3855" t="s">
        <v>12</v>
      </c>
      <c r="G3855" t="s">
        <v>13</v>
      </c>
      <c r="H3855" t="s">
        <v>13</v>
      </c>
      <c r="I3855">
        <v>37</v>
      </c>
      <c r="J3855">
        <f>(moras__2[[#This Row],[EDAD]]-AVERAGE(I:I))/ _xlfn.STDEV.P(I:I)</f>
        <v>-0.34630148627334789</v>
      </c>
      <c r="K3855" t="str">
        <f>IF(ABS(moras__2[[#This Row],[Z-Score de edad]])&gt;1.96, "Atípico","Normal")</f>
        <v>Normal</v>
      </c>
      <c r="L3855">
        <f>(moras__2[[#This Row],[SALARIO]]-AVERAGE(C:C)) / _xlfn.STDEV.P(C:C)</f>
        <v>-0.32216234003972605</v>
      </c>
      <c r="M3855" t="str">
        <f>IF(ABS(moras__2[[#This Row],[Z-Score de salario]])&gt;1.96, "Atípico", "Normal")</f>
        <v>Normal</v>
      </c>
      <c r="N3855" s="5">
        <f t="shared" si="180"/>
        <v>396286</v>
      </c>
      <c r="O3855" s="5">
        <f t="shared" si="181"/>
        <v>37</v>
      </c>
      <c r="P3855" s="5" t="str">
        <f t="shared" si="182"/>
        <v>ASALARIADO</v>
      </c>
      <c r="Q3855" s="5" t="e">
        <f ca="1">IF($H3855="SI", $O3855, _xludf.NA())</f>
        <v>#NAME?</v>
      </c>
      <c r="R3855" s="5">
        <f>IF($H3855="NO",$O3855, _xludf.NA())</f>
        <v>37</v>
      </c>
      <c r="S3855" s="5" t="e">
        <f ca="1">IF($H3855="SI",$N3855, _xludf.NA())</f>
        <v>#NAME?</v>
      </c>
      <c r="T3855" s="5">
        <f>IF($H3855="NO",$N3855, _xludf.NA())</f>
        <v>396286</v>
      </c>
    </row>
    <row r="3856" spans="1:20" x14ac:dyDescent="0.3">
      <c r="A3856">
        <v>3855</v>
      </c>
      <c r="B3856" t="s">
        <v>15</v>
      </c>
      <c r="C3856">
        <v>1386388</v>
      </c>
      <c r="D3856" t="s">
        <v>14</v>
      </c>
      <c r="E3856" t="s">
        <v>11</v>
      </c>
      <c r="F3856" t="s">
        <v>12</v>
      </c>
      <c r="G3856" t="s">
        <v>13</v>
      </c>
      <c r="H3856" t="s">
        <v>13</v>
      </c>
      <c r="I3856">
        <v>75</v>
      </c>
      <c r="J3856">
        <f>(moras__2[[#This Row],[EDAD]]-AVERAGE(I:I))/ _xlfn.STDEV.P(I:I)</f>
        <v>2.3358294442035015</v>
      </c>
      <c r="K3856" t="str">
        <f>IF(ABS(moras__2[[#This Row],[Z-Score de edad]])&gt;1.96, "Atípico","Normal")</f>
        <v>Atípico</v>
      </c>
      <c r="L3856">
        <f>(moras__2[[#This Row],[SALARIO]]-AVERAGE(C:C)) / _xlfn.STDEV.P(C:C)</f>
        <v>0.89879713227912672</v>
      </c>
      <c r="M3856" t="str">
        <f>IF(ABS(moras__2[[#This Row],[Z-Score de salario]])&gt;1.96, "Atípico", "Normal")</f>
        <v>Normal</v>
      </c>
      <c r="N3856" s="5">
        <f t="shared" si="180"/>
        <v>1386388</v>
      </c>
      <c r="O3856" s="5">
        <f t="shared" si="181"/>
        <v>75</v>
      </c>
      <c r="P3856" s="5" t="str">
        <f t="shared" si="182"/>
        <v>PENSIONADOS EN SU PROPIO SISTEMA</v>
      </c>
      <c r="Q3856" s="5" t="e">
        <f ca="1">IF($H3856="SI", $O3856, _xludf.NA())</f>
        <v>#NAME?</v>
      </c>
      <c r="R3856" s="5">
        <f>IF($H3856="NO",$O3856, _xludf.NA())</f>
        <v>75</v>
      </c>
      <c r="S3856" s="5" t="e">
        <f ca="1">IF($H3856="SI",$N3856, _xludf.NA())</f>
        <v>#NAME?</v>
      </c>
      <c r="T3856" s="5">
        <f>IF($H3856="NO",$N3856, _xludf.NA())</f>
        <v>1386388</v>
      </c>
    </row>
    <row r="3857" spans="1:20" x14ac:dyDescent="0.3">
      <c r="A3857">
        <v>3856</v>
      </c>
      <c r="B3857" t="s">
        <v>15</v>
      </c>
      <c r="C3857">
        <v>983308</v>
      </c>
      <c r="D3857" t="s">
        <v>10</v>
      </c>
      <c r="E3857" t="s">
        <v>16</v>
      </c>
      <c r="F3857" t="s">
        <v>12</v>
      </c>
      <c r="G3857" t="s">
        <v>13</v>
      </c>
      <c r="H3857" t="s">
        <v>13</v>
      </c>
      <c r="I3857">
        <v>27</v>
      </c>
      <c r="J3857">
        <f>(moras__2[[#This Row],[EDAD]]-AVERAGE(I:I))/ _xlfn.STDEV.P(I:I)</f>
        <v>-1.052125415346203</v>
      </c>
      <c r="K3857" t="str">
        <f>IF(ABS(moras__2[[#This Row],[Z-Score de edad]])&gt;1.96, "Atípico","Normal")</f>
        <v>Normal</v>
      </c>
      <c r="L3857">
        <f>(moras__2[[#This Row],[SALARIO]]-AVERAGE(C:C)) / _xlfn.STDEV.P(C:C)</f>
        <v>0.40173284586996566</v>
      </c>
      <c r="M3857" t="str">
        <f>IF(ABS(moras__2[[#This Row],[Z-Score de salario]])&gt;1.96, "Atípico", "Normal")</f>
        <v>Normal</v>
      </c>
      <c r="N3857" s="5">
        <f t="shared" si="180"/>
        <v>983308</v>
      </c>
      <c r="O3857" s="5">
        <f t="shared" si="181"/>
        <v>27</v>
      </c>
      <c r="P3857" s="5" t="str">
        <f t="shared" si="182"/>
        <v>ASALARIADO</v>
      </c>
      <c r="Q3857" s="5" t="e">
        <f ca="1">IF($H3857="SI", $O3857, _xludf.NA())</f>
        <v>#NAME?</v>
      </c>
      <c r="R3857" s="5">
        <f>IF($H3857="NO",$O3857, _xludf.NA())</f>
        <v>27</v>
      </c>
      <c r="S3857" s="5" t="e">
        <f ca="1">IF($H3857="SI",$N3857, _xludf.NA())</f>
        <v>#NAME?</v>
      </c>
      <c r="T3857" s="5">
        <f>IF($H3857="NO",$N3857, _xludf.NA())</f>
        <v>983308</v>
      </c>
    </row>
    <row r="3858" spans="1:20" x14ac:dyDescent="0.3">
      <c r="A3858">
        <v>3857</v>
      </c>
      <c r="B3858" t="s">
        <v>9</v>
      </c>
      <c r="C3858">
        <v>1007583</v>
      </c>
      <c r="D3858" t="s">
        <v>18</v>
      </c>
      <c r="E3858" t="s">
        <v>16</v>
      </c>
      <c r="F3858" t="s">
        <v>12</v>
      </c>
      <c r="G3858" t="s">
        <v>13</v>
      </c>
      <c r="H3858" t="s">
        <v>13</v>
      </c>
      <c r="I3858">
        <v>76</v>
      </c>
      <c r="J3858">
        <f>(moras__2[[#This Row],[EDAD]]-AVERAGE(I:I))/ _xlfn.STDEV.P(I:I)</f>
        <v>2.4064118371107872</v>
      </c>
      <c r="K3858" t="str">
        <f>IF(ABS(moras__2[[#This Row],[Z-Score de edad]])&gt;1.96, "Atípico","Normal")</f>
        <v>Atípico</v>
      </c>
      <c r="L3858">
        <f>(moras__2[[#This Row],[SALARIO]]-AVERAGE(C:C)) / _xlfn.STDEV.P(C:C)</f>
        <v>0.43166793456844332</v>
      </c>
      <c r="M3858" t="str">
        <f>IF(ABS(moras__2[[#This Row],[Z-Score de salario]])&gt;1.96, "Atípico", "Normal")</f>
        <v>Normal</v>
      </c>
      <c r="N3858" s="5">
        <f t="shared" si="180"/>
        <v>1007583</v>
      </c>
      <c r="O3858" s="5">
        <f t="shared" si="181"/>
        <v>76</v>
      </c>
      <c r="P3858" s="5" t="str">
        <f t="shared" si="182"/>
        <v>TRABAJADOR INDEPENDIENTE</v>
      </c>
      <c r="Q3858" s="5" t="e">
        <f ca="1">IF($H3858="SI", $O3858, _xludf.NA())</f>
        <v>#NAME?</v>
      </c>
      <c r="R3858" s="5">
        <f>IF($H3858="NO",$O3858, _xludf.NA())</f>
        <v>76</v>
      </c>
      <c r="S3858" s="5" t="e">
        <f ca="1">IF($H3858="SI",$N3858, _xludf.NA())</f>
        <v>#NAME?</v>
      </c>
      <c r="T3858" s="5">
        <f>IF($H3858="NO",$N3858, _xludf.NA())</f>
        <v>1007583</v>
      </c>
    </row>
    <row r="3859" spans="1:20" x14ac:dyDescent="0.3">
      <c r="A3859">
        <v>3858</v>
      </c>
      <c r="B3859" t="s">
        <v>15</v>
      </c>
      <c r="C3859">
        <v>1104599</v>
      </c>
      <c r="D3859" t="s">
        <v>10</v>
      </c>
      <c r="E3859" t="s">
        <v>11</v>
      </c>
      <c r="F3859" t="s">
        <v>12</v>
      </c>
      <c r="G3859" t="s">
        <v>13</v>
      </c>
      <c r="H3859" t="s">
        <v>13</v>
      </c>
      <c r="I3859">
        <v>50</v>
      </c>
      <c r="J3859">
        <f>(moras__2[[#This Row],[EDAD]]-AVERAGE(I:I))/ _xlfn.STDEV.P(I:I)</f>
        <v>0.57126962152136374</v>
      </c>
      <c r="K3859" t="str">
        <f>IF(ABS(moras__2[[#This Row],[Z-Score de edad]])&gt;1.96, "Atípico","Normal")</f>
        <v>Normal</v>
      </c>
      <c r="L3859">
        <f>(moras__2[[#This Row],[SALARIO]]-AVERAGE(C:C)) / _xlfn.STDEV.P(C:C)</f>
        <v>0.55130470347355198</v>
      </c>
      <c r="M3859" t="str">
        <f>IF(ABS(moras__2[[#This Row],[Z-Score de salario]])&gt;1.96, "Atípico", "Normal")</f>
        <v>Normal</v>
      </c>
      <c r="N3859" s="5">
        <f t="shared" si="180"/>
        <v>1104599</v>
      </c>
      <c r="O3859" s="5">
        <f t="shared" si="181"/>
        <v>50</v>
      </c>
      <c r="P3859" s="5" t="str">
        <f t="shared" si="182"/>
        <v>ASALARIADO</v>
      </c>
      <c r="Q3859" s="5" t="e">
        <f ca="1">IF($H3859="SI", $O3859, _xludf.NA())</f>
        <v>#NAME?</v>
      </c>
      <c r="R3859" s="5">
        <f>IF($H3859="NO",$O3859, _xludf.NA())</f>
        <v>50</v>
      </c>
      <c r="S3859" s="5" t="e">
        <f ca="1">IF($H3859="SI",$N3859, _xludf.NA())</f>
        <v>#NAME?</v>
      </c>
      <c r="T3859" s="5">
        <f>IF($H3859="NO",$N3859, _xludf.NA())</f>
        <v>1104599</v>
      </c>
    </row>
    <row r="3860" spans="1:20" x14ac:dyDescent="0.3">
      <c r="A3860">
        <v>3859</v>
      </c>
      <c r="B3860" t="s">
        <v>9</v>
      </c>
      <c r="C3860">
        <v>350605.15</v>
      </c>
      <c r="D3860" t="s">
        <v>10</v>
      </c>
      <c r="E3860" t="s">
        <v>16</v>
      </c>
      <c r="F3860" t="s">
        <v>12</v>
      </c>
      <c r="G3860" t="s">
        <v>13</v>
      </c>
      <c r="H3860" t="s">
        <v>13</v>
      </c>
      <c r="I3860">
        <v>31</v>
      </c>
      <c r="J3860">
        <f>(moras__2[[#This Row],[EDAD]]-AVERAGE(I:I))/ _xlfn.STDEV.P(I:I)</f>
        <v>-0.769795843717061</v>
      </c>
      <c r="K3860" t="str">
        <f>IF(ABS(moras__2[[#This Row],[Z-Score de edad]])&gt;1.96, "Atípico","Normal")</f>
        <v>Normal</v>
      </c>
      <c r="L3860">
        <f>(moras__2[[#This Row],[SALARIO]]-AVERAGE(C:C)) / _xlfn.STDEV.P(C:C)</f>
        <v>-0.37849438109314948</v>
      </c>
      <c r="M3860" t="str">
        <f>IF(ABS(moras__2[[#This Row],[Z-Score de salario]])&gt;1.96, "Atípico", "Normal")</f>
        <v>Normal</v>
      </c>
      <c r="N3860" s="5">
        <f t="shared" si="180"/>
        <v>350605.15</v>
      </c>
      <c r="O3860" s="5">
        <f t="shared" si="181"/>
        <v>31</v>
      </c>
      <c r="P3860" s="5" t="str">
        <f t="shared" si="182"/>
        <v>ASALARIADO</v>
      </c>
      <c r="Q3860" s="5" t="e">
        <f ca="1">IF($H3860="SI", $O3860, _xludf.NA())</f>
        <v>#NAME?</v>
      </c>
      <c r="R3860" s="5">
        <f>IF($H3860="NO",$O3860, _xludf.NA())</f>
        <v>31</v>
      </c>
      <c r="S3860" s="5" t="e">
        <f ca="1">IF($H3860="SI",$N3860, _xludf.NA())</f>
        <v>#NAME?</v>
      </c>
      <c r="T3860" s="5">
        <f>IF($H3860="NO",$N3860, _xludf.NA())</f>
        <v>350605.15</v>
      </c>
    </row>
    <row r="3861" spans="1:20" x14ac:dyDescent="0.3">
      <c r="A3861">
        <v>3860</v>
      </c>
      <c r="B3861" t="s">
        <v>9</v>
      </c>
      <c r="C3861">
        <v>348749.4</v>
      </c>
      <c r="D3861" t="s">
        <v>10</v>
      </c>
      <c r="E3861" t="s">
        <v>16</v>
      </c>
      <c r="F3861" t="s">
        <v>12</v>
      </c>
      <c r="G3861" t="s">
        <v>13</v>
      </c>
      <c r="H3861" t="s">
        <v>13</v>
      </c>
      <c r="I3861">
        <v>55</v>
      </c>
      <c r="J3861">
        <f>(moras__2[[#This Row],[EDAD]]-AVERAGE(I:I))/ _xlfn.STDEV.P(I:I)</f>
        <v>0.92418158605779133</v>
      </c>
      <c r="K3861" t="str">
        <f>IF(ABS(moras__2[[#This Row],[Z-Score de edad]])&gt;1.96, "Atípico","Normal")</f>
        <v>Normal</v>
      </c>
      <c r="L3861">
        <f>(moras__2[[#This Row],[SALARIO]]-AVERAGE(C:C)) / _xlfn.STDEV.P(C:C)</f>
        <v>-0.38078282767820404</v>
      </c>
      <c r="M3861" t="str">
        <f>IF(ABS(moras__2[[#This Row],[Z-Score de salario]])&gt;1.96, "Atípico", "Normal")</f>
        <v>Normal</v>
      </c>
      <c r="N3861" s="5">
        <f t="shared" si="180"/>
        <v>348749.4</v>
      </c>
      <c r="O3861" s="5">
        <f t="shared" si="181"/>
        <v>55</v>
      </c>
      <c r="P3861" s="5" t="str">
        <f t="shared" si="182"/>
        <v>ASALARIADO</v>
      </c>
      <c r="Q3861" s="5" t="e">
        <f ca="1">IF($H3861="SI", $O3861, _xludf.NA())</f>
        <v>#NAME?</v>
      </c>
      <c r="R3861" s="5">
        <f>IF($H3861="NO",$O3861, _xludf.NA())</f>
        <v>55</v>
      </c>
      <c r="S3861" s="5" t="e">
        <f ca="1">IF($H3861="SI",$N3861, _xludf.NA())</f>
        <v>#NAME?</v>
      </c>
      <c r="T3861" s="5">
        <f>IF($H3861="NO",$N3861, _xludf.NA())</f>
        <v>348749.4</v>
      </c>
    </row>
    <row r="3862" spans="1:20" x14ac:dyDescent="0.3">
      <c r="A3862">
        <v>3861</v>
      </c>
      <c r="B3862" t="s">
        <v>9</v>
      </c>
      <c r="C3862">
        <v>299784</v>
      </c>
      <c r="D3862" t="s">
        <v>18</v>
      </c>
      <c r="E3862" t="s">
        <v>16</v>
      </c>
      <c r="F3862" t="s">
        <v>12</v>
      </c>
      <c r="G3862" t="s">
        <v>13</v>
      </c>
      <c r="H3862" t="s">
        <v>13</v>
      </c>
      <c r="I3862">
        <v>56</v>
      </c>
      <c r="J3862">
        <f>(moras__2[[#This Row],[EDAD]]-AVERAGE(I:I))/ _xlfn.STDEV.P(I:I)</f>
        <v>0.99476397896507684</v>
      </c>
      <c r="K3862" t="str">
        <f>IF(ABS(moras__2[[#This Row],[Z-Score de edad]])&gt;1.96, "Atípico","Normal")</f>
        <v>Normal</v>
      </c>
      <c r="L3862">
        <f>(moras__2[[#This Row],[SALARIO]]-AVERAGE(C:C)) / _xlfn.STDEV.P(C:C)</f>
        <v>-0.4411652619585929</v>
      </c>
      <c r="M3862" t="str">
        <f>IF(ABS(moras__2[[#This Row],[Z-Score de salario]])&gt;1.96, "Atípico", "Normal")</f>
        <v>Normal</v>
      </c>
      <c r="N3862" s="5">
        <f t="shared" si="180"/>
        <v>299784</v>
      </c>
      <c r="O3862" s="5">
        <f t="shared" si="181"/>
        <v>56</v>
      </c>
      <c r="P3862" s="5" t="str">
        <f t="shared" si="182"/>
        <v>TRABAJADOR INDEPENDIENTE</v>
      </c>
      <c r="Q3862" s="5" t="e">
        <f ca="1">IF($H3862="SI", $O3862, _xludf.NA())</f>
        <v>#NAME?</v>
      </c>
      <c r="R3862" s="5">
        <f>IF($H3862="NO",$O3862, _xludf.NA())</f>
        <v>56</v>
      </c>
      <c r="S3862" s="5" t="e">
        <f ca="1">IF($H3862="SI",$N3862, _xludf.NA())</f>
        <v>#NAME?</v>
      </c>
      <c r="T3862" s="5">
        <f>IF($H3862="NO",$N3862, _xludf.NA())</f>
        <v>299784</v>
      </c>
    </row>
    <row r="3863" spans="1:20" x14ac:dyDescent="0.3">
      <c r="A3863">
        <v>3862</v>
      </c>
      <c r="B3863" t="s">
        <v>15</v>
      </c>
      <c r="C3863">
        <v>540083</v>
      </c>
      <c r="D3863" t="s">
        <v>18</v>
      </c>
      <c r="E3863" t="s">
        <v>16</v>
      </c>
      <c r="F3863" t="s">
        <v>12</v>
      </c>
      <c r="G3863" t="s">
        <v>12</v>
      </c>
      <c r="H3863" t="s">
        <v>12</v>
      </c>
      <c r="I3863">
        <v>55</v>
      </c>
      <c r="J3863">
        <f>(moras__2[[#This Row],[EDAD]]-AVERAGE(I:I))/ _xlfn.STDEV.P(I:I)</f>
        <v>0.92418158605779133</v>
      </c>
      <c r="K3863" t="str">
        <f>IF(ABS(moras__2[[#This Row],[Z-Score de edad]])&gt;1.96, "Atípico","Normal")</f>
        <v>Normal</v>
      </c>
      <c r="L3863">
        <f>(moras__2[[#This Row],[SALARIO]]-AVERAGE(C:C)) / _xlfn.STDEV.P(C:C)</f>
        <v>-0.1448368632292216</v>
      </c>
      <c r="M3863" t="str">
        <f>IF(ABS(moras__2[[#This Row],[Z-Score de salario]])&gt;1.96, "Atípico", "Normal")</f>
        <v>Normal</v>
      </c>
      <c r="N3863" s="5">
        <f t="shared" si="180"/>
        <v>540083</v>
      </c>
      <c r="O3863" s="5">
        <f t="shared" si="181"/>
        <v>55</v>
      </c>
      <c r="P3863" s="5" t="str">
        <f t="shared" si="182"/>
        <v>TRABAJADOR INDEPENDIENTE</v>
      </c>
      <c r="Q3863" s="5">
        <f>IF($H3863="SI", $O3863, _xludf.NA())</f>
        <v>55</v>
      </c>
      <c r="R3863" s="5" t="e">
        <f ca="1">IF($H3863="NO",$O3863, _xludf.NA())</f>
        <v>#NAME?</v>
      </c>
      <c r="S3863" s="5">
        <f>IF($H3863="SI",$N3863, _xludf.NA())</f>
        <v>540083</v>
      </c>
      <c r="T3863" s="5" t="e">
        <f ca="1">IF($H3863="NO",$N3863, _xludf.NA())</f>
        <v>#NAME?</v>
      </c>
    </row>
    <row r="3864" spans="1:20" x14ac:dyDescent="0.3">
      <c r="A3864">
        <v>3863</v>
      </c>
      <c r="B3864" t="s">
        <v>9</v>
      </c>
      <c r="C3864">
        <v>991228.7</v>
      </c>
      <c r="D3864" t="s">
        <v>10</v>
      </c>
      <c r="E3864" t="s">
        <v>16</v>
      </c>
      <c r="F3864" t="s">
        <v>12</v>
      </c>
      <c r="G3864" t="s">
        <v>13</v>
      </c>
      <c r="H3864" t="s">
        <v>13</v>
      </c>
      <c r="I3864">
        <v>44</v>
      </c>
      <c r="J3864">
        <f>(moras__2[[#This Row],[EDAD]]-AVERAGE(I:I))/ _xlfn.STDEV.P(I:I)</f>
        <v>0.14777526407765068</v>
      </c>
      <c r="K3864" t="str">
        <f>IF(ABS(moras__2[[#This Row],[Z-Score de edad]])&gt;1.96, "Atípico","Normal")</f>
        <v>Normal</v>
      </c>
      <c r="L3864">
        <f>(moras__2[[#This Row],[SALARIO]]-AVERAGE(C:C)) / _xlfn.STDEV.P(C:C)</f>
        <v>0.41150037860133665</v>
      </c>
      <c r="M3864" t="str">
        <f>IF(ABS(moras__2[[#This Row],[Z-Score de salario]])&gt;1.96, "Atípico", "Normal")</f>
        <v>Normal</v>
      </c>
      <c r="N3864" s="5">
        <f t="shared" si="180"/>
        <v>991228.7</v>
      </c>
      <c r="O3864" s="5">
        <f t="shared" si="181"/>
        <v>44</v>
      </c>
      <c r="P3864" s="5" t="str">
        <f t="shared" si="182"/>
        <v>ASALARIADO</v>
      </c>
      <c r="Q3864" s="5" t="e">
        <f ca="1">IF($H3864="SI", $O3864, _xludf.NA())</f>
        <v>#NAME?</v>
      </c>
      <c r="R3864" s="5">
        <f>IF($H3864="NO",$O3864, _xludf.NA())</f>
        <v>44</v>
      </c>
      <c r="S3864" s="5" t="e">
        <f ca="1">IF($H3864="SI",$N3864, _xludf.NA())</f>
        <v>#NAME?</v>
      </c>
      <c r="T3864" s="5">
        <f>IF($H3864="NO",$N3864, _xludf.NA())</f>
        <v>991228.7</v>
      </c>
    </row>
    <row r="3865" spans="1:20" x14ac:dyDescent="0.3">
      <c r="A3865">
        <v>3864</v>
      </c>
      <c r="B3865" t="s">
        <v>9</v>
      </c>
      <c r="C3865">
        <v>278030</v>
      </c>
      <c r="D3865" t="s">
        <v>19</v>
      </c>
      <c r="E3865" t="s">
        <v>16</v>
      </c>
      <c r="F3865" t="s">
        <v>12</v>
      </c>
      <c r="G3865" t="s">
        <v>13</v>
      </c>
      <c r="H3865" t="s">
        <v>13</v>
      </c>
      <c r="I3865">
        <v>49</v>
      </c>
      <c r="J3865">
        <f>(moras__2[[#This Row],[EDAD]]-AVERAGE(I:I))/ _xlfn.STDEV.P(I:I)</f>
        <v>0.50068722861407822</v>
      </c>
      <c r="K3865" t="str">
        <f>IF(ABS(moras__2[[#This Row],[Z-Score de edad]])&gt;1.96, "Atípico","Normal")</f>
        <v>Normal</v>
      </c>
      <c r="L3865">
        <f>(moras__2[[#This Row],[SALARIO]]-AVERAGE(C:C)) / _xlfn.STDEV.P(C:C)</f>
        <v>-0.46799154082766331</v>
      </c>
      <c r="M3865" t="str">
        <f>IF(ABS(moras__2[[#This Row],[Z-Score de salario]])&gt;1.96, "Atípico", "Normal")</f>
        <v>Normal</v>
      </c>
      <c r="N3865" s="5">
        <f t="shared" si="180"/>
        <v>278030</v>
      </c>
      <c r="O3865" s="5">
        <f t="shared" si="181"/>
        <v>49</v>
      </c>
      <c r="P3865" s="5" t="str">
        <f t="shared" si="182"/>
        <v>CONVENIOS ESPECIALES DE TRABAJADORES INDEPENDIENTES</v>
      </c>
      <c r="Q3865" s="5" t="e">
        <f ca="1">IF($H3865="SI", $O3865, _xludf.NA())</f>
        <v>#NAME?</v>
      </c>
      <c r="R3865" s="5">
        <f>IF($H3865="NO",$O3865, _xludf.NA())</f>
        <v>49</v>
      </c>
      <c r="S3865" s="5" t="e">
        <f ca="1">IF($H3865="SI",$N3865, _xludf.NA())</f>
        <v>#NAME?</v>
      </c>
      <c r="T3865" s="5">
        <f>IF($H3865="NO",$N3865, _xludf.NA())</f>
        <v>278030</v>
      </c>
    </row>
    <row r="3866" spans="1:20" x14ac:dyDescent="0.3">
      <c r="A3866">
        <v>3865</v>
      </c>
      <c r="B3866" t="s">
        <v>15</v>
      </c>
      <c r="C3866">
        <v>306545</v>
      </c>
      <c r="D3866" t="s">
        <v>10</v>
      </c>
      <c r="E3866" t="s">
        <v>11</v>
      </c>
      <c r="F3866" t="s">
        <v>12</v>
      </c>
      <c r="G3866" t="s">
        <v>13</v>
      </c>
      <c r="H3866" t="s">
        <v>12</v>
      </c>
      <c r="I3866">
        <v>39</v>
      </c>
      <c r="J3866">
        <f>(moras__2[[#This Row],[EDAD]]-AVERAGE(I:I))/ _xlfn.STDEV.P(I:I)</f>
        <v>-0.20513670045877688</v>
      </c>
      <c r="K3866" t="str">
        <f>IF(ABS(moras__2[[#This Row],[Z-Score de edad]])&gt;1.96, "Atípico","Normal")</f>
        <v>Normal</v>
      </c>
      <c r="L3866">
        <f>(moras__2[[#This Row],[SALARIO]]-AVERAGE(C:C)) / _xlfn.STDEV.P(C:C)</f>
        <v>-0.43282783107536293</v>
      </c>
      <c r="M3866" t="str">
        <f>IF(ABS(moras__2[[#This Row],[Z-Score de salario]])&gt;1.96, "Atípico", "Normal")</f>
        <v>Normal</v>
      </c>
      <c r="N3866" s="5">
        <f t="shared" si="180"/>
        <v>306545</v>
      </c>
      <c r="O3866" s="5">
        <f t="shared" si="181"/>
        <v>39</v>
      </c>
      <c r="P3866" s="5" t="str">
        <f t="shared" si="182"/>
        <v>ASALARIADO</v>
      </c>
      <c r="Q3866" s="5">
        <f>IF($H3866="SI", $O3866, _xludf.NA())</f>
        <v>39</v>
      </c>
      <c r="R3866" s="5" t="e">
        <f ca="1">IF($H3866="NO",$O3866, _xludf.NA())</f>
        <v>#NAME?</v>
      </c>
      <c r="S3866" s="5">
        <f>IF($H3866="SI",$N3866, _xludf.NA())</f>
        <v>306545</v>
      </c>
      <c r="T3866" s="5" t="e">
        <f ca="1">IF($H3866="NO",$N3866, _xludf.NA())</f>
        <v>#NAME?</v>
      </c>
    </row>
    <row r="3867" spans="1:20" x14ac:dyDescent="0.3">
      <c r="A3867">
        <v>3866</v>
      </c>
      <c r="B3867" t="s">
        <v>9</v>
      </c>
      <c r="C3867">
        <v>639121.35</v>
      </c>
      <c r="D3867" t="s">
        <v>10</v>
      </c>
      <c r="E3867" t="s">
        <v>16</v>
      </c>
      <c r="F3867" t="s">
        <v>12</v>
      </c>
      <c r="G3867" t="s">
        <v>13</v>
      </c>
      <c r="H3867" t="s">
        <v>13</v>
      </c>
      <c r="I3867">
        <v>36</v>
      </c>
      <c r="J3867">
        <f>(moras__2[[#This Row],[EDAD]]-AVERAGE(I:I))/ _xlfn.STDEV.P(I:I)</f>
        <v>-0.41688387918063341</v>
      </c>
      <c r="K3867" t="str">
        <f>IF(ABS(moras__2[[#This Row],[Z-Score de edad]])&gt;1.96, "Atípico","Normal")</f>
        <v>Normal</v>
      </c>
      <c r="L3867">
        <f>(moras__2[[#This Row],[SALARIO]]-AVERAGE(C:C)) / _xlfn.STDEV.P(C:C)</f>
        <v>-2.2706202392934204E-2</v>
      </c>
      <c r="M3867" t="str">
        <f>IF(ABS(moras__2[[#This Row],[Z-Score de salario]])&gt;1.96, "Atípico", "Normal")</f>
        <v>Normal</v>
      </c>
      <c r="N3867" s="5">
        <f t="shared" si="180"/>
        <v>639121.35</v>
      </c>
      <c r="O3867" s="5">
        <f t="shared" si="181"/>
        <v>36</v>
      </c>
      <c r="P3867" s="5" t="str">
        <f t="shared" si="182"/>
        <v>ASALARIADO</v>
      </c>
      <c r="Q3867" s="5" t="e">
        <f ca="1">IF($H3867="SI", $O3867, _xludf.NA())</f>
        <v>#NAME?</v>
      </c>
      <c r="R3867" s="5">
        <f>IF($H3867="NO",$O3867, _xludf.NA())</f>
        <v>36</v>
      </c>
      <c r="S3867" s="5" t="e">
        <f ca="1">IF($H3867="SI",$N3867, _xludf.NA())</f>
        <v>#NAME?</v>
      </c>
      <c r="T3867" s="5">
        <f>IF($H3867="NO",$N3867, _xludf.NA())</f>
        <v>639121.35</v>
      </c>
    </row>
    <row r="3868" spans="1:20" x14ac:dyDescent="0.3">
      <c r="A3868">
        <v>3867</v>
      </c>
      <c r="B3868" t="s">
        <v>9</v>
      </c>
      <c r="C3868">
        <v>422514.14</v>
      </c>
      <c r="D3868" t="s">
        <v>10</v>
      </c>
      <c r="E3868" t="s">
        <v>16</v>
      </c>
      <c r="F3868" t="s">
        <v>12</v>
      </c>
      <c r="G3868" t="s">
        <v>13</v>
      </c>
      <c r="H3868" t="s">
        <v>13</v>
      </c>
      <c r="I3868">
        <v>33</v>
      </c>
      <c r="J3868">
        <f>(moras__2[[#This Row],[EDAD]]-AVERAGE(I:I))/ _xlfn.STDEV.P(I:I)</f>
        <v>-0.62863105790248996</v>
      </c>
      <c r="K3868" t="str">
        <f>IF(ABS(moras__2[[#This Row],[Z-Score de edad]])&gt;1.96, "Atípico","Normal")</f>
        <v>Normal</v>
      </c>
      <c r="L3868">
        <f>(moras__2[[#This Row],[SALARIO]]-AVERAGE(C:C)) / _xlfn.STDEV.P(C:C)</f>
        <v>-0.2898187067834504</v>
      </c>
      <c r="M3868" t="str">
        <f>IF(ABS(moras__2[[#This Row],[Z-Score de salario]])&gt;1.96, "Atípico", "Normal")</f>
        <v>Normal</v>
      </c>
      <c r="N3868" s="5">
        <f t="shared" si="180"/>
        <v>422514.14</v>
      </c>
      <c r="O3868" s="5">
        <f t="shared" si="181"/>
        <v>33</v>
      </c>
      <c r="P3868" s="5" t="str">
        <f t="shared" si="182"/>
        <v>ASALARIADO</v>
      </c>
      <c r="Q3868" s="5" t="e">
        <f ca="1">IF($H3868="SI", $O3868, _xludf.NA())</f>
        <v>#NAME?</v>
      </c>
      <c r="R3868" s="5">
        <f>IF($H3868="NO",$O3868, _xludf.NA())</f>
        <v>33</v>
      </c>
      <c r="S3868" s="5" t="e">
        <f ca="1">IF($H3868="SI",$N3868, _xludf.NA())</f>
        <v>#NAME?</v>
      </c>
      <c r="T3868" s="5">
        <f>IF($H3868="NO",$N3868, _xludf.NA())</f>
        <v>422514.14</v>
      </c>
    </row>
    <row r="3869" spans="1:20" x14ac:dyDescent="0.3">
      <c r="A3869">
        <v>3868</v>
      </c>
      <c r="B3869" t="s">
        <v>9</v>
      </c>
      <c r="C3869">
        <v>639148</v>
      </c>
      <c r="D3869" t="s">
        <v>18</v>
      </c>
      <c r="E3869" t="s">
        <v>16</v>
      </c>
      <c r="F3869" t="s">
        <v>12</v>
      </c>
      <c r="G3869" t="s">
        <v>13</v>
      </c>
      <c r="H3869" t="s">
        <v>13</v>
      </c>
      <c r="I3869">
        <v>61</v>
      </c>
      <c r="J3869">
        <f>(moras__2[[#This Row],[EDAD]]-AVERAGE(I:I))/ _xlfn.STDEV.P(I:I)</f>
        <v>1.3476759435015044</v>
      </c>
      <c r="K3869" t="str">
        <f>IF(ABS(moras__2[[#This Row],[Z-Score de edad]])&gt;1.96, "Atípico","Normal")</f>
        <v>Normal</v>
      </c>
      <c r="L3869">
        <f>(moras__2[[#This Row],[SALARIO]]-AVERAGE(C:C)) / _xlfn.STDEV.P(C:C)</f>
        <v>-2.2673338536546354E-2</v>
      </c>
      <c r="M3869" t="str">
        <f>IF(ABS(moras__2[[#This Row],[Z-Score de salario]])&gt;1.96, "Atípico", "Normal")</f>
        <v>Normal</v>
      </c>
      <c r="N3869" s="5">
        <f t="shared" si="180"/>
        <v>639148</v>
      </c>
      <c r="O3869" s="5">
        <f t="shared" si="181"/>
        <v>61</v>
      </c>
      <c r="P3869" s="5" t="str">
        <f t="shared" si="182"/>
        <v>TRABAJADOR INDEPENDIENTE</v>
      </c>
      <c r="Q3869" s="5" t="e">
        <f ca="1">IF($H3869="SI", $O3869, _xludf.NA())</f>
        <v>#NAME?</v>
      </c>
      <c r="R3869" s="5">
        <f>IF($H3869="NO",$O3869, _xludf.NA())</f>
        <v>61</v>
      </c>
      <c r="S3869" s="5" t="e">
        <f ca="1">IF($H3869="SI",$N3869, _xludf.NA())</f>
        <v>#NAME?</v>
      </c>
      <c r="T3869" s="5">
        <f>IF($H3869="NO",$N3869, _xludf.NA())</f>
        <v>639148</v>
      </c>
    </row>
    <row r="3870" spans="1:20" x14ac:dyDescent="0.3">
      <c r="A3870">
        <v>3869</v>
      </c>
      <c r="B3870" t="s">
        <v>15</v>
      </c>
      <c r="C3870">
        <v>438762.65</v>
      </c>
      <c r="D3870" t="s">
        <v>10</v>
      </c>
      <c r="E3870" t="s">
        <v>16</v>
      </c>
      <c r="F3870" t="s">
        <v>12</v>
      </c>
      <c r="G3870" t="s">
        <v>13</v>
      </c>
      <c r="H3870" t="s">
        <v>12</v>
      </c>
      <c r="I3870">
        <v>24</v>
      </c>
      <c r="J3870">
        <f>(moras__2[[#This Row],[EDAD]]-AVERAGE(I:I))/ _xlfn.STDEV.P(I:I)</f>
        <v>-1.2638725940680595</v>
      </c>
      <c r="K3870" t="str">
        <f>IF(ABS(moras__2[[#This Row],[Z-Score de edad]])&gt;1.96, "Atípico","Normal")</f>
        <v>Normal</v>
      </c>
      <c r="L3870">
        <f>(moras__2[[#This Row],[SALARIO]]-AVERAGE(C:C)) / _xlfn.STDEV.P(C:C)</f>
        <v>-0.2697816073779673</v>
      </c>
      <c r="M3870" t="str">
        <f>IF(ABS(moras__2[[#This Row],[Z-Score de salario]])&gt;1.96, "Atípico", "Normal")</f>
        <v>Normal</v>
      </c>
      <c r="N3870" s="5">
        <f t="shared" si="180"/>
        <v>438762.65</v>
      </c>
      <c r="O3870" s="5">
        <f t="shared" si="181"/>
        <v>24</v>
      </c>
      <c r="P3870" s="5" t="str">
        <f t="shared" si="182"/>
        <v>ASALARIADO</v>
      </c>
      <c r="Q3870" s="5">
        <f>IF($H3870="SI", $O3870, _xludf.NA())</f>
        <v>24</v>
      </c>
      <c r="R3870" s="5" t="e">
        <f ca="1">IF($H3870="NO",$O3870, _xludf.NA())</f>
        <v>#NAME?</v>
      </c>
      <c r="S3870" s="5">
        <f>IF($H3870="SI",$N3870, _xludf.NA())</f>
        <v>438762.65</v>
      </c>
      <c r="T3870" s="5" t="e">
        <f ca="1">IF($H3870="NO",$N3870, _xludf.NA())</f>
        <v>#NAME?</v>
      </c>
    </row>
    <row r="3871" spans="1:20" x14ac:dyDescent="0.3">
      <c r="A3871">
        <v>3870</v>
      </c>
      <c r="B3871" t="s">
        <v>9</v>
      </c>
      <c r="C3871">
        <v>940646.55</v>
      </c>
      <c r="D3871" t="s">
        <v>10</v>
      </c>
      <c r="E3871" t="s">
        <v>16</v>
      </c>
      <c r="F3871" t="s">
        <v>12</v>
      </c>
      <c r="G3871" t="s">
        <v>13</v>
      </c>
      <c r="H3871" t="s">
        <v>13</v>
      </c>
      <c r="I3871">
        <v>55</v>
      </c>
      <c r="J3871">
        <f>(moras__2[[#This Row],[EDAD]]-AVERAGE(I:I))/ _xlfn.STDEV.P(I:I)</f>
        <v>0.92418158605779133</v>
      </c>
      <c r="K3871" t="str">
        <f>IF(ABS(moras__2[[#This Row],[Z-Score de edad]])&gt;1.96, "Atípico","Normal")</f>
        <v>Normal</v>
      </c>
      <c r="L3871">
        <f>(moras__2[[#This Row],[SALARIO]]-AVERAGE(C:C)) / _xlfn.STDEV.P(C:C)</f>
        <v>0.34912422425284234</v>
      </c>
      <c r="M3871" t="str">
        <f>IF(ABS(moras__2[[#This Row],[Z-Score de salario]])&gt;1.96, "Atípico", "Normal")</f>
        <v>Normal</v>
      </c>
      <c r="N3871" s="5">
        <f t="shared" si="180"/>
        <v>940646.55</v>
      </c>
      <c r="O3871" s="5">
        <f t="shared" si="181"/>
        <v>55</v>
      </c>
      <c r="P3871" s="5" t="str">
        <f t="shared" si="182"/>
        <v>ASALARIADO</v>
      </c>
      <c r="Q3871" s="5" t="e">
        <f ca="1">IF($H3871="SI", $O3871, _xludf.NA())</f>
        <v>#NAME?</v>
      </c>
      <c r="R3871" s="5">
        <f>IF($H3871="NO",$O3871, _xludf.NA())</f>
        <v>55</v>
      </c>
      <c r="S3871" s="5" t="e">
        <f ca="1">IF($H3871="SI",$N3871, _xludf.NA())</f>
        <v>#NAME?</v>
      </c>
      <c r="T3871" s="5">
        <f>IF($H3871="NO",$N3871, _xludf.NA())</f>
        <v>940646.55</v>
      </c>
    </row>
    <row r="3872" spans="1:20" x14ac:dyDescent="0.3">
      <c r="A3872">
        <v>3871</v>
      </c>
      <c r="B3872" t="s">
        <v>9</v>
      </c>
      <c r="C3872">
        <v>298248.25</v>
      </c>
      <c r="D3872" t="s">
        <v>10</v>
      </c>
      <c r="E3872" t="s">
        <v>16</v>
      </c>
      <c r="F3872" t="s">
        <v>12</v>
      </c>
      <c r="G3872" t="s">
        <v>13</v>
      </c>
      <c r="H3872" t="s">
        <v>13</v>
      </c>
      <c r="I3872">
        <v>26</v>
      </c>
      <c r="J3872">
        <f>(moras__2[[#This Row],[EDAD]]-AVERAGE(I:I))/ _xlfn.STDEV.P(I:I)</f>
        <v>-1.1227078082534885</v>
      </c>
      <c r="K3872" t="str">
        <f>IF(ABS(moras__2[[#This Row],[Z-Score de edad]])&gt;1.96, "Atípico","Normal")</f>
        <v>Normal</v>
      </c>
      <c r="L3872">
        <f>(moras__2[[#This Row],[SALARIO]]-AVERAGE(C:C)) / _xlfn.STDEV.P(C:C)</f>
        <v>-0.44305909563392504</v>
      </c>
      <c r="M3872" t="str">
        <f>IF(ABS(moras__2[[#This Row],[Z-Score de salario]])&gt;1.96, "Atípico", "Normal")</f>
        <v>Normal</v>
      </c>
      <c r="N3872" s="5">
        <f t="shared" si="180"/>
        <v>298248.25</v>
      </c>
      <c r="O3872" s="5">
        <f t="shared" si="181"/>
        <v>26</v>
      </c>
      <c r="P3872" s="5" t="str">
        <f t="shared" si="182"/>
        <v>ASALARIADO</v>
      </c>
      <c r="Q3872" s="5" t="e">
        <f ca="1">IF($H3872="SI", $O3872, _xludf.NA())</f>
        <v>#NAME?</v>
      </c>
      <c r="R3872" s="5">
        <f>IF($H3872="NO",$O3872, _xludf.NA())</f>
        <v>26</v>
      </c>
      <c r="S3872" s="5" t="e">
        <f ca="1">IF($H3872="SI",$N3872, _xludf.NA())</f>
        <v>#NAME?</v>
      </c>
      <c r="T3872" s="5">
        <f>IF($H3872="NO",$N3872, _xludf.NA())</f>
        <v>298248.25</v>
      </c>
    </row>
    <row r="3873" spans="1:20" x14ac:dyDescent="0.3">
      <c r="A3873">
        <v>3872</v>
      </c>
      <c r="B3873" t="s">
        <v>9</v>
      </c>
      <c r="C3873">
        <v>450513.01</v>
      </c>
      <c r="D3873" t="s">
        <v>10</v>
      </c>
      <c r="E3873" t="s">
        <v>11</v>
      </c>
      <c r="F3873" t="s">
        <v>12</v>
      </c>
      <c r="G3873" t="s">
        <v>13</v>
      </c>
      <c r="H3873" t="s">
        <v>13</v>
      </c>
      <c r="I3873">
        <v>39</v>
      </c>
      <c r="J3873">
        <f>(moras__2[[#This Row],[EDAD]]-AVERAGE(I:I))/ _xlfn.STDEV.P(I:I)</f>
        <v>-0.20513670045877688</v>
      </c>
      <c r="K3873" t="str">
        <f>IF(ABS(moras__2[[#This Row],[Z-Score de edad]])&gt;1.96, "Atípico","Normal")</f>
        <v>Normal</v>
      </c>
      <c r="L3873">
        <f>(moras__2[[#This Row],[SALARIO]]-AVERAGE(C:C)) / _xlfn.STDEV.P(C:C)</f>
        <v>-0.25529147065957214</v>
      </c>
      <c r="M3873" t="str">
        <f>IF(ABS(moras__2[[#This Row],[Z-Score de salario]])&gt;1.96, "Atípico", "Normal")</f>
        <v>Normal</v>
      </c>
      <c r="N3873" s="5">
        <f t="shared" si="180"/>
        <v>450513.01</v>
      </c>
      <c r="O3873" s="5">
        <f t="shared" si="181"/>
        <v>39</v>
      </c>
      <c r="P3873" s="5" t="str">
        <f t="shared" si="182"/>
        <v>ASALARIADO</v>
      </c>
      <c r="Q3873" s="5" t="e">
        <f ca="1">IF($H3873="SI", $O3873, _xludf.NA())</f>
        <v>#NAME?</v>
      </c>
      <c r="R3873" s="5">
        <f>IF($H3873="NO",$O3873, _xludf.NA())</f>
        <v>39</v>
      </c>
      <c r="S3873" s="5" t="e">
        <f ca="1">IF($H3873="SI",$N3873, _xludf.NA())</f>
        <v>#NAME?</v>
      </c>
      <c r="T3873" s="5">
        <f>IF($H3873="NO",$N3873, _xludf.NA())</f>
        <v>450513.01</v>
      </c>
    </row>
    <row r="3874" spans="1:20" x14ac:dyDescent="0.3">
      <c r="A3874">
        <v>3873</v>
      </c>
      <c r="B3874" t="s">
        <v>9</v>
      </c>
      <c r="C3874">
        <v>1213949</v>
      </c>
      <c r="D3874" t="s">
        <v>10</v>
      </c>
      <c r="E3874" t="s">
        <v>11</v>
      </c>
      <c r="F3874" t="s">
        <v>12</v>
      </c>
      <c r="G3874" t="s">
        <v>13</v>
      </c>
      <c r="H3874" t="s">
        <v>13</v>
      </c>
      <c r="I3874">
        <v>41</v>
      </c>
      <c r="J3874">
        <f>(moras__2[[#This Row],[EDAD]]-AVERAGE(I:I))/ _xlfn.STDEV.P(I:I)</f>
        <v>-6.397191464420586E-2</v>
      </c>
      <c r="K3874" t="str">
        <f>IF(ABS(moras__2[[#This Row],[Z-Score de edad]])&gt;1.96, "Atípico","Normal")</f>
        <v>Normal</v>
      </c>
      <c r="L3874">
        <f>(moras__2[[#This Row],[SALARIO]]-AVERAGE(C:C)) / _xlfn.STDEV.P(C:C)</f>
        <v>0.68615133371777581</v>
      </c>
      <c r="M3874" t="str">
        <f>IF(ABS(moras__2[[#This Row],[Z-Score de salario]])&gt;1.96, "Atípico", "Normal")</f>
        <v>Normal</v>
      </c>
      <c r="N3874" s="5">
        <f t="shared" si="180"/>
        <v>1213949</v>
      </c>
      <c r="O3874" s="5">
        <f t="shared" si="181"/>
        <v>41</v>
      </c>
      <c r="P3874" s="5" t="str">
        <f t="shared" si="182"/>
        <v>ASALARIADO</v>
      </c>
      <c r="Q3874" s="5" t="e">
        <f ca="1">IF($H3874="SI", $O3874, _xludf.NA())</f>
        <v>#NAME?</v>
      </c>
      <c r="R3874" s="5">
        <f>IF($H3874="NO",$O3874, _xludf.NA())</f>
        <v>41</v>
      </c>
      <c r="S3874" s="5" t="e">
        <f ca="1">IF($H3874="SI",$N3874, _xludf.NA())</f>
        <v>#NAME?</v>
      </c>
      <c r="T3874" s="5">
        <f>IF($H3874="NO",$N3874, _xludf.NA())</f>
        <v>1213949</v>
      </c>
    </row>
    <row r="3875" spans="1:20" x14ac:dyDescent="0.3">
      <c r="A3875">
        <v>3874</v>
      </c>
      <c r="B3875" t="s">
        <v>9</v>
      </c>
      <c r="C3875">
        <v>377729.94</v>
      </c>
      <c r="D3875" t="s">
        <v>10</v>
      </c>
      <c r="E3875" t="s">
        <v>16</v>
      </c>
      <c r="F3875" t="s">
        <v>12</v>
      </c>
      <c r="G3875" t="s">
        <v>13</v>
      </c>
      <c r="H3875" t="s">
        <v>13</v>
      </c>
      <c r="I3875">
        <v>36</v>
      </c>
      <c r="J3875">
        <f>(moras__2[[#This Row],[EDAD]]-AVERAGE(I:I))/ _xlfn.STDEV.P(I:I)</f>
        <v>-0.41688387918063341</v>
      </c>
      <c r="K3875" t="str">
        <f>IF(ABS(moras__2[[#This Row],[Z-Score de edad]])&gt;1.96, "Atípico","Normal")</f>
        <v>Normal</v>
      </c>
      <c r="L3875">
        <f>(moras__2[[#This Row],[SALARIO]]-AVERAGE(C:C)) / _xlfn.STDEV.P(C:C)</f>
        <v>-0.34504503013217808</v>
      </c>
      <c r="M3875" t="str">
        <f>IF(ABS(moras__2[[#This Row],[Z-Score de salario]])&gt;1.96, "Atípico", "Normal")</f>
        <v>Normal</v>
      </c>
      <c r="N3875" s="5">
        <f t="shared" si="180"/>
        <v>377729.94</v>
      </c>
      <c r="O3875" s="5">
        <f t="shared" si="181"/>
        <v>36</v>
      </c>
      <c r="P3875" s="5" t="str">
        <f t="shared" si="182"/>
        <v>ASALARIADO</v>
      </c>
      <c r="Q3875" s="5" t="e">
        <f ca="1">IF($H3875="SI", $O3875, _xludf.NA())</f>
        <v>#NAME?</v>
      </c>
      <c r="R3875" s="5">
        <f>IF($H3875="NO",$O3875, _xludf.NA())</f>
        <v>36</v>
      </c>
      <c r="S3875" s="5" t="e">
        <f ca="1">IF($H3875="SI",$N3875, _xludf.NA())</f>
        <v>#NAME?</v>
      </c>
      <c r="T3875" s="5">
        <f>IF($H3875="NO",$N3875, _xludf.NA())</f>
        <v>377729.94</v>
      </c>
    </row>
    <row r="3876" spans="1:20" x14ac:dyDescent="0.3">
      <c r="A3876">
        <v>3875</v>
      </c>
      <c r="B3876" t="s">
        <v>15</v>
      </c>
      <c r="C3876">
        <v>1605450</v>
      </c>
      <c r="D3876" t="s">
        <v>10</v>
      </c>
      <c r="E3876" t="s">
        <v>16</v>
      </c>
      <c r="F3876" t="s">
        <v>12</v>
      </c>
      <c r="G3876" t="s">
        <v>13</v>
      </c>
      <c r="H3876" t="s">
        <v>13</v>
      </c>
      <c r="I3876">
        <v>38</v>
      </c>
      <c r="J3876">
        <f>(moras__2[[#This Row],[EDAD]]-AVERAGE(I:I))/ _xlfn.STDEV.P(I:I)</f>
        <v>-0.27571909336606237</v>
      </c>
      <c r="K3876" t="str">
        <f>IF(ABS(moras__2[[#This Row],[Z-Score de edad]])&gt;1.96, "Atípico","Normal")</f>
        <v>Normal</v>
      </c>
      <c r="L3876">
        <f>(moras__2[[#This Row],[SALARIO]]-AVERAGE(C:C)) / _xlfn.STDEV.P(C:C)</f>
        <v>1.1689367986216981</v>
      </c>
      <c r="M3876" t="str">
        <f>IF(ABS(moras__2[[#This Row],[Z-Score de salario]])&gt;1.96, "Atípico", "Normal")</f>
        <v>Normal</v>
      </c>
      <c r="N3876" s="5">
        <f t="shared" si="180"/>
        <v>1605450</v>
      </c>
      <c r="O3876" s="5">
        <f t="shared" si="181"/>
        <v>38</v>
      </c>
      <c r="P3876" s="5" t="str">
        <f t="shared" si="182"/>
        <v>ASALARIADO</v>
      </c>
      <c r="Q3876" s="5" t="e">
        <f ca="1">IF($H3876="SI", $O3876, _xludf.NA())</f>
        <v>#NAME?</v>
      </c>
      <c r="R3876" s="5">
        <f>IF($H3876="NO",$O3876, _xludf.NA())</f>
        <v>38</v>
      </c>
      <c r="S3876" s="5" t="e">
        <f ca="1">IF($H3876="SI",$N3876, _xludf.NA())</f>
        <v>#NAME?</v>
      </c>
      <c r="T3876" s="5">
        <f>IF($H3876="NO",$N3876, _xludf.NA())</f>
        <v>1605450</v>
      </c>
    </row>
    <row r="3877" spans="1:20" x14ac:dyDescent="0.3">
      <c r="A3877">
        <v>3876</v>
      </c>
      <c r="B3877" t="s">
        <v>9</v>
      </c>
      <c r="C3877">
        <v>297102</v>
      </c>
      <c r="D3877" t="s">
        <v>18</v>
      </c>
      <c r="E3877" t="s">
        <v>16</v>
      </c>
      <c r="F3877" t="s">
        <v>12</v>
      </c>
      <c r="G3877" t="s">
        <v>13</v>
      </c>
      <c r="H3877" t="s">
        <v>12</v>
      </c>
      <c r="I3877">
        <v>64</v>
      </c>
      <c r="J3877">
        <f>(moras__2[[#This Row],[EDAD]]-AVERAGE(I:I))/ _xlfn.STDEV.P(I:I)</f>
        <v>1.559423122223361</v>
      </c>
      <c r="K3877" t="str">
        <f>IF(ABS(moras__2[[#This Row],[Z-Score de edad]])&gt;1.96, "Atípico","Normal")</f>
        <v>Normal</v>
      </c>
      <c r="L3877">
        <f>(moras__2[[#This Row],[SALARIO]]-AVERAGE(C:C)) / _xlfn.STDEV.P(C:C)</f>
        <v>-0.44447261140820432</v>
      </c>
      <c r="M3877" t="str">
        <f>IF(ABS(moras__2[[#This Row],[Z-Score de salario]])&gt;1.96, "Atípico", "Normal")</f>
        <v>Normal</v>
      </c>
      <c r="N3877" s="5">
        <f t="shared" si="180"/>
        <v>297102</v>
      </c>
      <c r="O3877" s="5">
        <f t="shared" si="181"/>
        <v>64</v>
      </c>
      <c r="P3877" s="5" t="str">
        <f t="shared" si="182"/>
        <v>TRABAJADOR INDEPENDIENTE</v>
      </c>
      <c r="Q3877" s="5">
        <f>IF($H3877="SI", $O3877, _xludf.NA())</f>
        <v>64</v>
      </c>
      <c r="R3877" s="5" t="e">
        <f ca="1">IF($H3877="NO",$O3877, _xludf.NA())</f>
        <v>#NAME?</v>
      </c>
      <c r="S3877" s="5">
        <f>IF($H3877="SI",$N3877, _xludf.NA())</f>
        <v>297102</v>
      </c>
      <c r="T3877" s="5" t="e">
        <f ca="1">IF($H3877="NO",$N3877, _xludf.NA())</f>
        <v>#NAME?</v>
      </c>
    </row>
    <row r="3878" spans="1:20" x14ac:dyDescent="0.3">
      <c r="A3878">
        <v>3877</v>
      </c>
      <c r="B3878" t="s">
        <v>9</v>
      </c>
      <c r="C3878">
        <v>391637.5</v>
      </c>
      <c r="D3878" t="s">
        <v>10</v>
      </c>
      <c r="E3878" t="s">
        <v>16</v>
      </c>
      <c r="F3878" t="s">
        <v>12</v>
      </c>
      <c r="G3878" t="s">
        <v>13</v>
      </c>
      <c r="H3878" t="s">
        <v>13</v>
      </c>
      <c r="I3878">
        <v>49</v>
      </c>
      <c r="J3878">
        <f>(moras__2[[#This Row],[EDAD]]-AVERAGE(I:I))/ _xlfn.STDEV.P(I:I)</f>
        <v>0.50068722861407822</v>
      </c>
      <c r="K3878" t="str">
        <f>IF(ABS(moras__2[[#This Row],[Z-Score de edad]])&gt;1.96, "Atípico","Normal")</f>
        <v>Normal</v>
      </c>
      <c r="L3878">
        <f>(moras__2[[#This Row],[SALARIO]]-AVERAGE(C:C)) / _xlfn.STDEV.P(C:C)</f>
        <v>-0.32789470913611629</v>
      </c>
      <c r="M3878" t="str">
        <f>IF(ABS(moras__2[[#This Row],[Z-Score de salario]])&gt;1.96, "Atípico", "Normal")</f>
        <v>Normal</v>
      </c>
      <c r="N3878" s="5">
        <f t="shared" si="180"/>
        <v>391637.5</v>
      </c>
      <c r="O3878" s="5">
        <f t="shared" si="181"/>
        <v>49</v>
      </c>
      <c r="P3878" s="5" t="str">
        <f t="shared" si="182"/>
        <v>ASALARIADO</v>
      </c>
      <c r="Q3878" s="5" t="e">
        <f ca="1">IF($H3878="SI", $O3878, _xludf.NA())</f>
        <v>#NAME?</v>
      </c>
      <c r="R3878" s="5">
        <f>IF($H3878="NO",$O3878, _xludf.NA())</f>
        <v>49</v>
      </c>
      <c r="S3878" s="5" t="e">
        <f ca="1">IF($H3878="SI",$N3878, _xludf.NA())</f>
        <v>#NAME?</v>
      </c>
      <c r="T3878" s="5">
        <f>IF($H3878="NO",$N3878, _xludf.NA())</f>
        <v>391637.5</v>
      </c>
    </row>
    <row r="3879" spans="1:20" x14ac:dyDescent="0.3">
      <c r="A3879">
        <v>3878</v>
      </c>
      <c r="B3879" t="s">
        <v>9</v>
      </c>
      <c r="C3879">
        <v>317719</v>
      </c>
      <c r="D3879" t="s">
        <v>17</v>
      </c>
      <c r="E3879" t="s">
        <v>16</v>
      </c>
      <c r="F3879" t="s">
        <v>12</v>
      </c>
      <c r="G3879" t="s">
        <v>12</v>
      </c>
      <c r="H3879" t="s">
        <v>13</v>
      </c>
      <c r="I3879">
        <v>34</v>
      </c>
      <c r="J3879">
        <f>(moras__2[[#This Row],[EDAD]]-AVERAGE(I:I))/ _xlfn.STDEV.P(I:I)</f>
        <v>-0.55804866499520445</v>
      </c>
      <c r="K3879" t="str">
        <f>IF(ABS(moras__2[[#This Row],[Z-Score de edad]])&gt;1.96, "Atípico","Normal")</f>
        <v>Normal</v>
      </c>
      <c r="L3879">
        <f>(moras__2[[#This Row],[SALARIO]]-AVERAGE(C:C)) / _xlfn.STDEV.P(C:C)</f>
        <v>-0.41904844153399157</v>
      </c>
      <c r="M3879" t="str">
        <f>IF(ABS(moras__2[[#This Row],[Z-Score de salario]])&gt;1.96, "Atípico", "Normal")</f>
        <v>Normal</v>
      </c>
      <c r="N3879" s="5">
        <f t="shared" si="180"/>
        <v>317719</v>
      </c>
      <c r="O3879" s="5">
        <f t="shared" si="181"/>
        <v>34</v>
      </c>
      <c r="P3879" s="5" t="str">
        <f t="shared" si="182"/>
        <v>ASEGURADO VOLUNTARIO</v>
      </c>
      <c r="Q3879" s="5" t="e">
        <f ca="1">IF($H3879="SI", $O3879, _xludf.NA())</f>
        <v>#NAME?</v>
      </c>
      <c r="R3879" s="5">
        <f>IF($H3879="NO",$O3879, _xludf.NA())</f>
        <v>34</v>
      </c>
      <c r="S3879" s="5" t="e">
        <f ca="1">IF($H3879="SI",$N3879, _xludf.NA())</f>
        <v>#NAME?</v>
      </c>
      <c r="T3879" s="5">
        <f>IF($H3879="NO",$N3879, _xludf.NA())</f>
        <v>317719</v>
      </c>
    </row>
    <row r="3880" spans="1:20" x14ac:dyDescent="0.3">
      <c r="A3880">
        <v>3879</v>
      </c>
      <c r="B3880" t="s">
        <v>15</v>
      </c>
      <c r="C3880">
        <v>1161829.5</v>
      </c>
      <c r="D3880" t="s">
        <v>10</v>
      </c>
      <c r="E3880" t="s">
        <v>11</v>
      </c>
      <c r="F3880" t="s">
        <v>12</v>
      </c>
      <c r="G3880" t="s">
        <v>13</v>
      </c>
      <c r="H3880" t="s">
        <v>13</v>
      </c>
      <c r="I3880">
        <v>32</v>
      </c>
      <c r="J3880">
        <f>(moras__2[[#This Row],[EDAD]]-AVERAGE(I:I))/ _xlfn.STDEV.P(I:I)</f>
        <v>-0.69921345080977548</v>
      </c>
      <c r="K3880" t="str">
        <f>IF(ABS(moras__2[[#This Row],[Z-Score de edad]])&gt;1.96, "Atípico","Normal")</f>
        <v>Normal</v>
      </c>
      <c r="L3880">
        <f>(moras__2[[#This Row],[SALARIO]]-AVERAGE(C:C)) / _xlfn.STDEV.P(C:C)</f>
        <v>0.62187937262940063</v>
      </c>
      <c r="M3880" t="str">
        <f>IF(ABS(moras__2[[#This Row],[Z-Score de salario]])&gt;1.96, "Atípico", "Normal")</f>
        <v>Normal</v>
      </c>
      <c r="N3880" s="5">
        <f t="shared" si="180"/>
        <v>1161829.5</v>
      </c>
      <c r="O3880" s="5">
        <f t="shared" si="181"/>
        <v>32</v>
      </c>
      <c r="P3880" s="5" t="str">
        <f t="shared" si="182"/>
        <v>ASALARIADO</v>
      </c>
      <c r="Q3880" s="5" t="e">
        <f ca="1">IF($H3880="SI", $O3880, _xludf.NA())</f>
        <v>#NAME?</v>
      </c>
      <c r="R3880" s="5">
        <f>IF($H3880="NO",$O3880, _xludf.NA())</f>
        <v>32</v>
      </c>
      <c r="S3880" s="5" t="e">
        <f ca="1">IF($H3880="SI",$N3880, _xludf.NA())</f>
        <v>#NAME?</v>
      </c>
      <c r="T3880" s="5">
        <f>IF($H3880="NO",$N3880, _xludf.NA())</f>
        <v>1161829.5</v>
      </c>
    </row>
    <row r="3881" spans="1:20" x14ac:dyDescent="0.3">
      <c r="A3881">
        <v>3880</v>
      </c>
      <c r="B3881" t="s">
        <v>15</v>
      </c>
      <c r="C3881">
        <v>297050</v>
      </c>
      <c r="D3881" t="s">
        <v>17</v>
      </c>
      <c r="E3881" t="s">
        <v>16</v>
      </c>
      <c r="F3881" t="s">
        <v>12</v>
      </c>
      <c r="G3881" t="s">
        <v>13</v>
      </c>
      <c r="H3881" t="s">
        <v>13</v>
      </c>
      <c r="I3881">
        <v>55</v>
      </c>
      <c r="J3881">
        <f>(moras__2[[#This Row],[EDAD]]-AVERAGE(I:I))/ _xlfn.STDEV.P(I:I)</f>
        <v>0.92418158605779133</v>
      </c>
      <c r="K3881" t="str">
        <f>IF(ABS(moras__2[[#This Row],[Z-Score de edad]])&gt;1.96, "Atípico","Normal")</f>
        <v>Normal</v>
      </c>
      <c r="L3881">
        <f>(moras__2[[#This Row],[SALARIO]]-AVERAGE(C:C)) / _xlfn.STDEV.P(C:C)</f>
        <v>-0.44453673600603422</v>
      </c>
      <c r="M3881" t="str">
        <f>IF(ABS(moras__2[[#This Row],[Z-Score de salario]])&gt;1.96, "Atípico", "Normal")</f>
        <v>Normal</v>
      </c>
      <c r="N3881" s="5">
        <f t="shared" si="180"/>
        <v>297050</v>
      </c>
      <c r="O3881" s="5">
        <f t="shared" si="181"/>
        <v>55</v>
      </c>
      <c r="P3881" s="5" t="str">
        <f t="shared" si="182"/>
        <v>ASEGURADO VOLUNTARIO</v>
      </c>
      <c r="Q3881" s="5" t="e">
        <f ca="1">IF($H3881="SI", $O3881, _xludf.NA())</f>
        <v>#NAME?</v>
      </c>
      <c r="R3881" s="5">
        <f>IF($H3881="NO",$O3881, _xludf.NA())</f>
        <v>55</v>
      </c>
      <c r="S3881" s="5" t="e">
        <f ca="1">IF($H3881="SI",$N3881, _xludf.NA())</f>
        <v>#NAME?</v>
      </c>
      <c r="T3881" s="5">
        <f>IF($H3881="NO",$N3881, _xludf.NA())</f>
        <v>297050</v>
      </c>
    </row>
    <row r="3882" spans="1:20" x14ac:dyDescent="0.3">
      <c r="A3882">
        <v>3881</v>
      </c>
      <c r="B3882" t="s">
        <v>9</v>
      </c>
      <c r="C3882">
        <v>1117420.3</v>
      </c>
      <c r="D3882" t="s">
        <v>10</v>
      </c>
      <c r="E3882" t="s">
        <v>16</v>
      </c>
      <c r="F3882" t="s">
        <v>12</v>
      </c>
      <c r="G3882" t="s">
        <v>13</v>
      </c>
      <c r="H3882" t="s">
        <v>13</v>
      </c>
      <c r="I3882">
        <v>52</v>
      </c>
      <c r="J3882">
        <f>(moras__2[[#This Row],[EDAD]]-AVERAGE(I:I))/ _xlfn.STDEV.P(I:I)</f>
        <v>0.71243440733593477</v>
      </c>
      <c r="K3882" t="str">
        <f>IF(ABS(moras__2[[#This Row],[Z-Score de edad]])&gt;1.96, "Atípico","Normal")</f>
        <v>Normal</v>
      </c>
      <c r="L3882">
        <f>(moras__2[[#This Row],[SALARIO]]-AVERAGE(C:C)) / _xlfn.STDEV.P(C:C)</f>
        <v>0.56711548628425401</v>
      </c>
      <c r="M3882" t="str">
        <f>IF(ABS(moras__2[[#This Row],[Z-Score de salario]])&gt;1.96, "Atípico", "Normal")</f>
        <v>Normal</v>
      </c>
      <c r="N3882" s="5">
        <f t="shared" si="180"/>
        <v>1117420.3</v>
      </c>
      <c r="O3882" s="5">
        <f t="shared" si="181"/>
        <v>52</v>
      </c>
      <c r="P3882" s="5" t="str">
        <f t="shared" si="182"/>
        <v>ASALARIADO</v>
      </c>
      <c r="Q3882" s="5" t="e">
        <f ca="1">IF($H3882="SI", $O3882, _xludf.NA())</f>
        <v>#NAME?</v>
      </c>
      <c r="R3882" s="5">
        <f>IF($H3882="NO",$O3882, _xludf.NA())</f>
        <v>52</v>
      </c>
      <c r="S3882" s="5" t="e">
        <f ca="1">IF($H3882="SI",$N3882, _xludf.NA())</f>
        <v>#NAME?</v>
      </c>
      <c r="T3882" s="5">
        <f>IF($H3882="NO",$N3882, _xludf.NA())</f>
        <v>1117420.3</v>
      </c>
    </row>
    <row r="3883" spans="1:20" x14ac:dyDescent="0.3">
      <c r="A3883">
        <v>3882</v>
      </c>
      <c r="B3883" t="s">
        <v>9</v>
      </c>
      <c r="C3883">
        <v>472721.91999999998</v>
      </c>
      <c r="D3883" t="s">
        <v>10</v>
      </c>
      <c r="E3883" t="s">
        <v>16</v>
      </c>
      <c r="F3883" t="s">
        <v>12</v>
      </c>
      <c r="G3883" t="s">
        <v>13</v>
      </c>
      <c r="H3883" t="s">
        <v>13</v>
      </c>
      <c r="I3883">
        <v>60</v>
      </c>
      <c r="J3883">
        <f>(moras__2[[#This Row],[EDAD]]-AVERAGE(I:I))/ _xlfn.STDEV.P(I:I)</f>
        <v>1.2770935505942189</v>
      </c>
      <c r="K3883" t="str">
        <f>IF(ABS(moras__2[[#This Row],[Z-Score de edad]])&gt;1.96, "Atípico","Normal")</f>
        <v>Normal</v>
      </c>
      <c r="L3883">
        <f>(moras__2[[#This Row],[SALARIO]]-AVERAGE(C:C)) / _xlfn.STDEV.P(C:C)</f>
        <v>-0.22790421254437099</v>
      </c>
      <c r="M3883" t="str">
        <f>IF(ABS(moras__2[[#This Row],[Z-Score de salario]])&gt;1.96, "Atípico", "Normal")</f>
        <v>Normal</v>
      </c>
      <c r="N3883" s="5">
        <f t="shared" si="180"/>
        <v>472721.91999999998</v>
      </c>
      <c r="O3883" s="5">
        <f t="shared" si="181"/>
        <v>60</v>
      </c>
      <c r="P3883" s="5" t="str">
        <f t="shared" si="182"/>
        <v>ASALARIADO</v>
      </c>
      <c r="Q3883" s="5" t="e">
        <f ca="1">IF($H3883="SI", $O3883, _xludf.NA())</f>
        <v>#NAME?</v>
      </c>
      <c r="R3883" s="5">
        <f>IF($H3883="NO",$O3883, _xludf.NA())</f>
        <v>60</v>
      </c>
      <c r="S3883" s="5" t="e">
        <f ca="1">IF($H3883="SI",$N3883, _xludf.NA())</f>
        <v>#NAME?</v>
      </c>
      <c r="T3883" s="5">
        <f>IF($H3883="NO",$N3883, _xludf.NA())</f>
        <v>472721.91999999998</v>
      </c>
    </row>
    <row r="3884" spans="1:20" x14ac:dyDescent="0.3">
      <c r="A3884">
        <v>3883</v>
      </c>
      <c r="B3884" t="s">
        <v>15</v>
      </c>
      <c r="C3884">
        <v>300018</v>
      </c>
      <c r="D3884" t="s">
        <v>17</v>
      </c>
      <c r="E3884" t="s">
        <v>16</v>
      </c>
      <c r="F3884" t="s">
        <v>12</v>
      </c>
      <c r="G3884" t="s">
        <v>13</v>
      </c>
      <c r="H3884" t="s">
        <v>13</v>
      </c>
      <c r="I3884">
        <v>55</v>
      </c>
      <c r="J3884">
        <f>(moras__2[[#This Row],[EDAD]]-AVERAGE(I:I))/ _xlfn.STDEV.P(I:I)</f>
        <v>0.92418158605779133</v>
      </c>
      <c r="K3884" t="str">
        <f>IF(ABS(moras__2[[#This Row],[Z-Score de edad]])&gt;1.96, "Atípico","Normal")</f>
        <v>Normal</v>
      </c>
      <c r="L3884">
        <f>(moras__2[[#This Row],[SALARIO]]-AVERAGE(C:C)) / _xlfn.STDEV.P(C:C)</f>
        <v>-0.44087670126835837</v>
      </c>
      <c r="M3884" t="str">
        <f>IF(ABS(moras__2[[#This Row],[Z-Score de salario]])&gt;1.96, "Atípico", "Normal")</f>
        <v>Normal</v>
      </c>
      <c r="N3884" s="5">
        <f t="shared" si="180"/>
        <v>300018</v>
      </c>
      <c r="O3884" s="5">
        <f t="shared" si="181"/>
        <v>55</v>
      </c>
      <c r="P3884" s="5" t="str">
        <f t="shared" si="182"/>
        <v>ASEGURADO VOLUNTARIO</v>
      </c>
      <c r="Q3884" s="5" t="e">
        <f ca="1">IF($H3884="SI", $O3884, _xludf.NA())</f>
        <v>#NAME?</v>
      </c>
      <c r="R3884" s="5">
        <f>IF($H3884="NO",$O3884, _xludf.NA())</f>
        <v>55</v>
      </c>
      <c r="S3884" s="5" t="e">
        <f ca="1">IF($H3884="SI",$N3884, _xludf.NA())</f>
        <v>#NAME?</v>
      </c>
      <c r="T3884" s="5">
        <f>IF($H3884="NO",$N3884, _xludf.NA())</f>
        <v>300018</v>
      </c>
    </row>
    <row r="3885" spans="1:20" x14ac:dyDescent="0.3">
      <c r="A3885">
        <v>3884</v>
      </c>
      <c r="B3885" t="s">
        <v>9</v>
      </c>
      <c r="C3885">
        <v>235200</v>
      </c>
      <c r="D3885" t="s">
        <v>10</v>
      </c>
      <c r="E3885" t="s">
        <v>16</v>
      </c>
      <c r="F3885" t="s">
        <v>12</v>
      </c>
      <c r="G3885" t="s">
        <v>13</v>
      </c>
      <c r="H3885" t="s">
        <v>12</v>
      </c>
      <c r="I3885">
        <v>24</v>
      </c>
      <c r="J3885">
        <f>(moras__2[[#This Row],[EDAD]]-AVERAGE(I:I))/ _xlfn.STDEV.P(I:I)</f>
        <v>-1.2638725940680595</v>
      </c>
      <c r="K3885" t="str">
        <f>IF(ABS(moras__2[[#This Row],[Z-Score de edad]])&gt;1.96, "Atípico","Normal")</f>
        <v>Normal</v>
      </c>
      <c r="L3885">
        <f>(moras__2[[#This Row],[SALARIO]]-AVERAGE(C:C)) / _xlfn.STDEV.P(C:C)</f>
        <v>-0.52080801246332964</v>
      </c>
      <c r="M3885" t="str">
        <f>IF(ABS(moras__2[[#This Row],[Z-Score de salario]])&gt;1.96, "Atípico", "Normal")</f>
        <v>Normal</v>
      </c>
      <c r="N3885" s="5">
        <f t="shared" si="180"/>
        <v>235200</v>
      </c>
      <c r="O3885" s="5">
        <f t="shared" si="181"/>
        <v>24</v>
      </c>
      <c r="P3885" s="5" t="str">
        <f t="shared" si="182"/>
        <v>ASALARIADO</v>
      </c>
      <c r="Q3885" s="5">
        <f>IF($H3885="SI", $O3885, _xludf.NA())</f>
        <v>24</v>
      </c>
      <c r="R3885" s="5" t="e">
        <f ca="1">IF($H3885="NO",$O3885, _xludf.NA())</f>
        <v>#NAME?</v>
      </c>
      <c r="S3885" s="5">
        <f>IF($H3885="SI",$N3885, _xludf.NA())</f>
        <v>235200</v>
      </c>
      <c r="T3885" s="5" t="e">
        <f ca="1">IF($H3885="NO",$N3885, _xludf.NA())</f>
        <v>#NAME?</v>
      </c>
    </row>
    <row r="3886" spans="1:20" x14ac:dyDescent="0.3">
      <c r="A3886">
        <v>3885</v>
      </c>
      <c r="B3886" t="s">
        <v>15</v>
      </c>
      <c r="C3886">
        <v>180000</v>
      </c>
      <c r="D3886" t="s">
        <v>10</v>
      </c>
      <c r="E3886" t="s">
        <v>16</v>
      </c>
      <c r="F3886" t="s">
        <v>12</v>
      </c>
      <c r="G3886" t="s">
        <v>12</v>
      </c>
      <c r="H3886" t="s">
        <v>13</v>
      </c>
      <c r="I3886">
        <v>30</v>
      </c>
      <c r="J3886">
        <f>(moras__2[[#This Row],[EDAD]]-AVERAGE(I:I))/ _xlfn.STDEV.P(I:I)</f>
        <v>-0.84037823662434652</v>
      </c>
      <c r="K3886" t="str">
        <f>IF(ABS(moras__2[[#This Row],[Z-Score de edad]])&gt;1.96, "Atípico","Normal")</f>
        <v>Normal</v>
      </c>
      <c r="L3886">
        <f>(moras__2[[#This Row],[SALARIO]]-AVERAGE(C:C)) / _xlfn.STDEV.P(C:C)</f>
        <v>-0.58887873939045499</v>
      </c>
      <c r="M3886" t="str">
        <f>IF(ABS(moras__2[[#This Row],[Z-Score de salario]])&gt;1.96, "Atípico", "Normal")</f>
        <v>Normal</v>
      </c>
      <c r="N3886" s="5">
        <f t="shared" si="180"/>
        <v>180000</v>
      </c>
      <c r="O3886" s="5">
        <f t="shared" si="181"/>
        <v>30</v>
      </c>
      <c r="P3886" s="5" t="str">
        <f t="shared" si="182"/>
        <v>ASALARIADO</v>
      </c>
      <c r="Q3886" s="5" t="e">
        <f ca="1">IF($H3886="SI", $O3886, _xludf.NA())</f>
        <v>#NAME?</v>
      </c>
      <c r="R3886" s="5">
        <f>IF($H3886="NO",$O3886, _xludf.NA())</f>
        <v>30</v>
      </c>
      <c r="S3886" s="5" t="e">
        <f ca="1">IF($H3886="SI",$N3886, _xludf.NA())</f>
        <v>#NAME?</v>
      </c>
      <c r="T3886" s="5">
        <f>IF($H3886="NO",$N3886, _xludf.NA())</f>
        <v>180000</v>
      </c>
    </row>
    <row r="3887" spans="1:20" x14ac:dyDescent="0.3">
      <c r="A3887">
        <v>3886</v>
      </c>
      <c r="B3887" t="s">
        <v>9</v>
      </c>
      <c r="C3887">
        <v>639148</v>
      </c>
      <c r="D3887" t="s">
        <v>18</v>
      </c>
      <c r="E3887" t="s">
        <v>16</v>
      </c>
      <c r="F3887" t="s">
        <v>12</v>
      </c>
      <c r="G3887" t="s">
        <v>13</v>
      </c>
      <c r="H3887" t="s">
        <v>13</v>
      </c>
      <c r="I3887">
        <v>58</v>
      </c>
      <c r="J3887">
        <f>(moras__2[[#This Row],[EDAD]]-AVERAGE(I:I))/ _xlfn.STDEV.P(I:I)</f>
        <v>1.1359287647796479</v>
      </c>
      <c r="K3887" t="str">
        <f>IF(ABS(moras__2[[#This Row],[Z-Score de edad]])&gt;1.96, "Atípico","Normal")</f>
        <v>Normal</v>
      </c>
      <c r="L3887">
        <f>(moras__2[[#This Row],[SALARIO]]-AVERAGE(C:C)) / _xlfn.STDEV.P(C:C)</f>
        <v>-2.2673338536546354E-2</v>
      </c>
      <c r="M3887" t="str">
        <f>IF(ABS(moras__2[[#This Row],[Z-Score de salario]])&gt;1.96, "Atípico", "Normal")</f>
        <v>Normal</v>
      </c>
      <c r="N3887" s="5">
        <f t="shared" si="180"/>
        <v>639148</v>
      </c>
      <c r="O3887" s="5">
        <f t="shared" si="181"/>
        <v>58</v>
      </c>
      <c r="P3887" s="5" t="str">
        <f t="shared" si="182"/>
        <v>TRABAJADOR INDEPENDIENTE</v>
      </c>
      <c r="Q3887" s="5" t="e">
        <f ca="1">IF($H3887="SI", $O3887, _xludf.NA())</f>
        <v>#NAME?</v>
      </c>
      <c r="R3887" s="5">
        <f>IF($H3887="NO",$O3887, _xludf.NA())</f>
        <v>58</v>
      </c>
      <c r="S3887" s="5" t="e">
        <f ca="1">IF($H3887="SI",$N3887, _xludf.NA())</f>
        <v>#NAME?</v>
      </c>
      <c r="T3887" s="5">
        <f>IF($H3887="NO",$N3887, _xludf.NA())</f>
        <v>639148</v>
      </c>
    </row>
    <row r="3888" spans="1:20" x14ac:dyDescent="0.3">
      <c r="A3888">
        <v>3887</v>
      </c>
      <c r="B3888" t="s">
        <v>15</v>
      </c>
      <c r="C3888">
        <v>1461535</v>
      </c>
      <c r="D3888" t="s">
        <v>14</v>
      </c>
      <c r="E3888" t="s">
        <v>11</v>
      </c>
      <c r="F3888" t="s">
        <v>12</v>
      </c>
      <c r="G3888" t="s">
        <v>13</v>
      </c>
      <c r="H3888" t="s">
        <v>13</v>
      </c>
      <c r="I3888">
        <v>55</v>
      </c>
      <c r="J3888">
        <f>(moras__2[[#This Row],[EDAD]]-AVERAGE(I:I))/ _xlfn.STDEV.P(I:I)</f>
        <v>0.92418158605779133</v>
      </c>
      <c r="K3888" t="str">
        <f>IF(ABS(moras__2[[#This Row],[Z-Score de edad]])&gt;1.96, "Atípico","Normal")</f>
        <v>Normal</v>
      </c>
      <c r="L3888">
        <f>(moras__2[[#This Row],[SALARIO]]-AVERAGE(C:C)) / _xlfn.STDEV.P(C:C)</f>
        <v>0.99146580830073339</v>
      </c>
      <c r="M3888" t="str">
        <f>IF(ABS(moras__2[[#This Row],[Z-Score de salario]])&gt;1.96, "Atípico", "Normal")</f>
        <v>Normal</v>
      </c>
      <c r="N3888" s="5">
        <f t="shared" si="180"/>
        <v>1461535</v>
      </c>
      <c r="O3888" s="5">
        <f t="shared" si="181"/>
        <v>55</v>
      </c>
      <c r="P3888" s="5" t="str">
        <f t="shared" si="182"/>
        <v>PENSIONADOS EN SU PROPIO SISTEMA</v>
      </c>
      <c r="Q3888" s="5" t="e">
        <f ca="1">IF($H3888="SI", $O3888, _xludf.NA())</f>
        <v>#NAME?</v>
      </c>
      <c r="R3888" s="5">
        <f>IF($H3888="NO",$O3888, _xludf.NA())</f>
        <v>55</v>
      </c>
      <c r="S3888" s="5" t="e">
        <f ca="1">IF($H3888="SI",$N3888, _xludf.NA())</f>
        <v>#NAME?</v>
      </c>
      <c r="T3888" s="5">
        <f>IF($H3888="NO",$N3888, _xludf.NA())</f>
        <v>1461535</v>
      </c>
    </row>
    <row r="3889" spans="1:20" x14ac:dyDescent="0.3">
      <c r="A3889">
        <v>3888</v>
      </c>
      <c r="B3889" t="s">
        <v>15</v>
      </c>
      <c r="C3889">
        <v>297046</v>
      </c>
      <c r="D3889" t="s">
        <v>17</v>
      </c>
      <c r="E3889" t="s">
        <v>16</v>
      </c>
      <c r="F3889" t="s">
        <v>12</v>
      </c>
      <c r="G3889" t="s">
        <v>13</v>
      </c>
      <c r="H3889" t="s">
        <v>13</v>
      </c>
      <c r="I3889">
        <v>60</v>
      </c>
      <c r="J3889">
        <f>(moras__2[[#This Row],[EDAD]]-AVERAGE(I:I))/ _xlfn.STDEV.P(I:I)</f>
        <v>1.2770935505942189</v>
      </c>
      <c r="K3889" t="str">
        <f>IF(ABS(moras__2[[#This Row],[Z-Score de edad]])&gt;1.96, "Atípico","Normal")</f>
        <v>Normal</v>
      </c>
      <c r="L3889">
        <f>(moras__2[[#This Row],[SALARIO]]-AVERAGE(C:C)) / _xlfn.STDEV.P(C:C)</f>
        <v>-0.44454166866740574</v>
      </c>
      <c r="M3889" t="str">
        <f>IF(ABS(moras__2[[#This Row],[Z-Score de salario]])&gt;1.96, "Atípico", "Normal")</f>
        <v>Normal</v>
      </c>
      <c r="N3889" s="5">
        <f t="shared" si="180"/>
        <v>297046</v>
      </c>
      <c r="O3889" s="5">
        <f t="shared" si="181"/>
        <v>60</v>
      </c>
      <c r="P3889" s="5" t="str">
        <f t="shared" si="182"/>
        <v>ASEGURADO VOLUNTARIO</v>
      </c>
      <c r="Q3889" s="5" t="e">
        <f ca="1">IF($H3889="SI", $O3889, _xludf.NA())</f>
        <v>#NAME?</v>
      </c>
      <c r="R3889" s="5">
        <f>IF($H3889="NO",$O3889, _xludf.NA())</f>
        <v>60</v>
      </c>
      <c r="S3889" s="5" t="e">
        <f ca="1">IF($H3889="SI",$N3889, _xludf.NA())</f>
        <v>#NAME?</v>
      </c>
      <c r="T3889" s="5">
        <f>IF($H3889="NO",$N3889, _xludf.NA())</f>
        <v>297046</v>
      </c>
    </row>
    <row r="3890" spans="1:20" x14ac:dyDescent="0.3">
      <c r="A3890">
        <v>3889</v>
      </c>
      <c r="B3890" t="s">
        <v>9</v>
      </c>
      <c r="C3890">
        <v>208067.25</v>
      </c>
      <c r="D3890" t="s">
        <v>10</v>
      </c>
      <c r="E3890" t="s">
        <v>11</v>
      </c>
      <c r="F3890" t="s">
        <v>12</v>
      </c>
      <c r="G3890" t="s">
        <v>13</v>
      </c>
      <c r="H3890" t="s">
        <v>13</v>
      </c>
      <c r="I3890">
        <v>46</v>
      </c>
      <c r="J3890">
        <f>(moras__2[[#This Row],[EDAD]]-AVERAGE(I:I))/ _xlfn.STDEV.P(I:I)</f>
        <v>0.28894004989222172</v>
      </c>
      <c r="K3890" t="str">
        <f>IF(ABS(moras__2[[#This Row],[Z-Score de edad]])&gt;1.96, "Atípico","Normal")</f>
        <v>Normal</v>
      </c>
      <c r="L3890">
        <f>(moras__2[[#This Row],[SALARIO]]-AVERAGE(C:C)) / _xlfn.STDEV.P(C:C)</f>
        <v>-0.55426717942043036</v>
      </c>
      <c r="M3890" t="str">
        <f>IF(ABS(moras__2[[#This Row],[Z-Score de salario]])&gt;1.96, "Atípico", "Normal")</f>
        <v>Normal</v>
      </c>
      <c r="N3890" s="5">
        <f t="shared" si="180"/>
        <v>208067.25</v>
      </c>
      <c r="O3890" s="5">
        <f t="shared" si="181"/>
        <v>46</v>
      </c>
      <c r="P3890" s="5" t="str">
        <f t="shared" si="182"/>
        <v>ASALARIADO</v>
      </c>
      <c r="Q3890" s="5" t="e">
        <f ca="1">IF($H3890="SI", $O3890, _xludf.NA())</f>
        <v>#NAME?</v>
      </c>
      <c r="R3890" s="5">
        <f>IF($H3890="NO",$O3890, _xludf.NA())</f>
        <v>46</v>
      </c>
      <c r="S3890" s="5" t="e">
        <f ca="1">IF($H3890="SI",$N3890, _xludf.NA())</f>
        <v>#NAME?</v>
      </c>
      <c r="T3890" s="5">
        <f>IF($H3890="NO",$N3890, _xludf.NA())</f>
        <v>208067.25</v>
      </c>
    </row>
    <row r="3891" spans="1:20" x14ac:dyDescent="0.3">
      <c r="A3891">
        <v>3890</v>
      </c>
      <c r="B3891" t="s">
        <v>15</v>
      </c>
      <c r="C3891">
        <v>260000</v>
      </c>
      <c r="D3891" t="s">
        <v>10</v>
      </c>
      <c r="E3891" t="s">
        <v>16</v>
      </c>
      <c r="F3891" t="s">
        <v>12</v>
      </c>
      <c r="G3891" t="s">
        <v>13</v>
      </c>
      <c r="H3891" t="s">
        <v>13</v>
      </c>
      <c r="I3891">
        <v>29</v>
      </c>
      <c r="J3891">
        <f>(moras__2[[#This Row],[EDAD]]-AVERAGE(I:I))/ _xlfn.STDEV.P(I:I)</f>
        <v>-0.91096062953163204</v>
      </c>
      <c r="K3891" t="str">
        <f>IF(ABS(moras__2[[#This Row],[Z-Score de edad]])&gt;1.96, "Atípico","Normal")</f>
        <v>Normal</v>
      </c>
      <c r="L3891">
        <f>(moras__2[[#This Row],[SALARIO]]-AVERAGE(C:C)) / _xlfn.STDEV.P(C:C)</f>
        <v>-0.49022551195983849</v>
      </c>
      <c r="M3891" t="str">
        <f>IF(ABS(moras__2[[#This Row],[Z-Score de salario]])&gt;1.96, "Atípico", "Normal")</f>
        <v>Normal</v>
      </c>
      <c r="N3891" s="5">
        <f t="shared" si="180"/>
        <v>260000</v>
      </c>
      <c r="O3891" s="5">
        <f t="shared" si="181"/>
        <v>29</v>
      </c>
      <c r="P3891" s="5" t="str">
        <f t="shared" si="182"/>
        <v>ASALARIADO</v>
      </c>
      <c r="Q3891" s="5" t="e">
        <f ca="1">IF($H3891="SI", $O3891, _xludf.NA())</f>
        <v>#NAME?</v>
      </c>
      <c r="R3891" s="5">
        <f>IF($H3891="NO",$O3891, _xludf.NA())</f>
        <v>29</v>
      </c>
      <c r="S3891" s="5" t="e">
        <f ca="1">IF($H3891="SI",$N3891, _xludf.NA())</f>
        <v>#NAME?</v>
      </c>
      <c r="T3891" s="5">
        <f>IF($H3891="NO",$N3891, _xludf.NA())</f>
        <v>260000</v>
      </c>
    </row>
    <row r="3892" spans="1:20" x14ac:dyDescent="0.3">
      <c r="A3892">
        <v>3891</v>
      </c>
      <c r="B3892" t="s">
        <v>9</v>
      </c>
      <c r="C3892">
        <v>274969.43</v>
      </c>
      <c r="D3892" t="s">
        <v>10</v>
      </c>
      <c r="E3892" t="s">
        <v>16</v>
      </c>
      <c r="F3892" t="s">
        <v>12</v>
      </c>
      <c r="G3892" t="s">
        <v>13</v>
      </c>
      <c r="H3892" t="s">
        <v>13</v>
      </c>
      <c r="I3892">
        <v>31</v>
      </c>
      <c r="J3892">
        <f>(moras__2[[#This Row],[EDAD]]-AVERAGE(I:I))/ _xlfn.STDEV.P(I:I)</f>
        <v>-0.769795843717061</v>
      </c>
      <c r="K3892" t="str">
        <f>IF(ABS(moras__2[[#This Row],[Z-Score de edad]])&gt;1.96, "Atípico","Normal")</f>
        <v>Normal</v>
      </c>
      <c r="L3892">
        <f>(moras__2[[#This Row],[SALARIO]]-AVERAGE(C:C)) / _xlfn.STDEV.P(C:C)</f>
        <v>-0.47176572968112984</v>
      </c>
      <c r="M3892" t="str">
        <f>IF(ABS(moras__2[[#This Row],[Z-Score de salario]])&gt;1.96, "Atípico", "Normal")</f>
        <v>Normal</v>
      </c>
      <c r="N3892" s="5">
        <f t="shared" si="180"/>
        <v>274969.43</v>
      </c>
      <c r="O3892" s="5">
        <f t="shared" si="181"/>
        <v>31</v>
      </c>
      <c r="P3892" s="5" t="str">
        <f t="shared" si="182"/>
        <v>ASALARIADO</v>
      </c>
      <c r="Q3892" s="5" t="e">
        <f ca="1">IF($H3892="SI", $O3892, _xludf.NA())</f>
        <v>#NAME?</v>
      </c>
      <c r="R3892" s="5">
        <f>IF($H3892="NO",$O3892, _xludf.NA())</f>
        <v>31</v>
      </c>
      <c r="S3892" s="5" t="e">
        <f ca="1">IF($H3892="SI",$N3892, _xludf.NA())</f>
        <v>#NAME?</v>
      </c>
      <c r="T3892" s="5">
        <f>IF($H3892="NO",$N3892, _xludf.NA())</f>
        <v>274969.43</v>
      </c>
    </row>
    <row r="3893" spans="1:20" x14ac:dyDescent="0.3">
      <c r="A3893">
        <v>3892</v>
      </c>
      <c r="B3893" t="s">
        <v>9</v>
      </c>
      <c r="C3893">
        <v>1392687.83</v>
      </c>
      <c r="D3893" t="s">
        <v>10</v>
      </c>
      <c r="E3893" t="s">
        <v>16</v>
      </c>
      <c r="F3893" t="s">
        <v>12</v>
      </c>
      <c r="G3893" t="s">
        <v>13</v>
      </c>
      <c r="H3893" t="s">
        <v>13</v>
      </c>
      <c r="I3893">
        <v>55</v>
      </c>
      <c r="J3893">
        <f>(moras__2[[#This Row],[EDAD]]-AVERAGE(I:I))/ _xlfn.STDEV.P(I:I)</f>
        <v>0.92418158605779133</v>
      </c>
      <c r="K3893" t="str">
        <f>IF(ABS(moras__2[[#This Row],[Z-Score de edad]])&gt;1.96, "Atípico","Normal")</f>
        <v>Normal</v>
      </c>
      <c r="L3893">
        <f>(moras__2[[#This Row],[SALARIO]]-AVERAGE(C:C)) / _xlfn.STDEV.P(C:C)</f>
        <v>0.90656586430117958</v>
      </c>
      <c r="M3893" t="str">
        <f>IF(ABS(moras__2[[#This Row],[Z-Score de salario]])&gt;1.96, "Atípico", "Normal")</f>
        <v>Normal</v>
      </c>
      <c r="N3893" s="5">
        <f t="shared" si="180"/>
        <v>1392687.83</v>
      </c>
      <c r="O3893" s="5">
        <f t="shared" si="181"/>
        <v>55</v>
      </c>
      <c r="P3893" s="5" t="str">
        <f t="shared" si="182"/>
        <v>ASALARIADO</v>
      </c>
      <c r="Q3893" s="5" t="e">
        <f ca="1">IF($H3893="SI", $O3893, _xludf.NA())</f>
        <v>#NAME?</v>
      </c>
      <c r="R3893" s="5">
        <f>IF($H3893="NO",$O3893, _xludf.NA())</f>
        <v>55</v>
      </c>
      <c r="S3893" s="5" t="e">
        <f ca="1">IF($H3893="SI",$N3893, _xludf.NA())</f>
        <v>#NAME?</v>
      </c>
      <c r="T3893" s="5">
        <f>IF($H3893="NO",$N3893, _xludf.NA())</f>
        <v>1392687.83</v>
      </c>
    </row>
    <row r="3894" spans="1:20" x14ac:dyDescent="0.3">
      <c r="A3894">
        <v>3893</v>
      </c>
      <c r="B3894" t="s">
        <v>9</v>
      </c>
      <c r="C3894">
        <v>546354</v>
      </c>
      <c r="D3894" t="s">
        <v>18</v>
      </c>
      <c r="E3894" t="s">
        <v>16</v>
      </c>
      <c r="F3894" t="s">
        <v>12</v>
      </c>
      <c r="G3894" t="s">
        <v>12</v>
      </c>
      <c r="H3894" t="s">
        <v>12</v>
      </c>
      <c r="I3894">
        <v>81</v>
      </c>
      <c r="J3894">
        <f>(moras__2[[#This Row],[EDAD]]-AVERAGE(I:I))/ _xlfn.STDEV.P(I:I)</f>
        <v>2.7593238016472146</v>
      </c>
      <c r="K3894" t="str">
        <f>IF(ABS(moras__2[[#This Row],[Z-Score de edad]])&gt;1.96, "Atípico","Normal")</f>
        <v>Atípico</v>
      </c>
      <c r="L3894">
        <f>(moras__2[[#This Row],[SALARIO]]-AVERAGE(C:C)) / _xlfn.STDEV.P(C:C)</f>
        <v>-0.13710368336400416</v>
      </c>
      <c r="M3894" t="str">
        <f>IF(ABS(moras__2[[#This Row],[Z-Score de salario]])&gt;1.96, "Atípico", "Normal")</f>
        <v>Normal</v>
      </c>
      <c r="N3894" s="5">
        <f t="shared" si="180"/>
        <v>546354</v>
      </c>
      <c r="O3894" s="5">
        <f t="shared" si="181"/>
        <v>81</v>
      </c>
      <c r="P3894" s="5" t="str">
        <f t="shared" si="182"/>
        <v>TRABAJADOR INDEPENDIENTE</v>
      </c>
      <c r="Q3894" s="5">
        <f>IF($H3894="SI", $O3894, _xludf.NA())</f>
        <v>81</v>
      </c>
      <c r="R3894" s="5" t="e">
        <f ca="1">IF($H3894="NO",$O3894, _xludf.NA())</f>
        <v>#NAME?</v>
      </c>
      <c r="S3894" s="5">
        <f>IF($H3894="SI",$N3894, _xludf.NA())</f>
        <v>546354</v>
      </c>
      <c r="T3894" s="5" t="e">
        <f ca="1">IF($H3894="NO",$N3894, _xludf.NA())</f>
        <v>#NAME?</v>
      </c>
    </row>
    <row r="3895" spans="1:20" x14ac:dyDescent="0.3">
      <c r="A3895">
        <v>3894</v>
      </c>
      <c r="B3895" t="s">
        <v>15</v>
      </c>
      <c r="C3895">
        <v>297046</v>
      </c>
      <c r="D3895" t="s">
        <v>17</v>
      </c>
      <c r="E3895" t="s">
        <v>16</v>
      </c>
      <c r="F3895" t="s">
        <v>13</v>
      </c>
      <c r="G3895" t="s">
        <v>13</v>
      </c>
      <c r="H3895" t="s">
        <v>13</v>
      </c>
      <c r="I3895">
        <v>52</v>
      </c>
      <c r="J3895">
        <f>(moras__2[[#This Row],[EDAD]]-AVERAGE(I:I))/ _xlfn.STDEV.P(I:I)</f>
        <v>0.71243440733593477</v>
      </c>
      <c r="K3895" t="str">
        <f>IF(ABS(moras__2[[#This Row],[Z-Score de edad]])&gt;1.96, "Atípico","Normal")</f>
        <v>Normal</v>
      </c>
      <c r="L3895">
        <f>(moras__2[[#This Row],[SALARIO]]-AVERAGE(C:C)) / _xlfn.STDEV.P(C:C)</f>
        <v>-0.44454166866740574</v>
      </c>
      <c r="M3895" t="str">
        <f>IF(ABS(moras__2[[#This Row],[Z-Score de salario]])&gt;1.96, "Atípico", "Normal")</f>
        <v>Normal</v>
      </c>
      <c r="N3895" s="5">
        <f t="shared" si="180"/>
        <v>297046</v>
      </c>
      <c r="O3895" s="5">
        <f t="shared" si="181"/>
        <v>52</v>
      </c>
      <c r="P3895" s="5" t="str">
        <f t="shared" si="182"/>
        <v>ASEGURADO VOLUNTARIO</v>
      </c>
      <c r="Q3895" s="5" t="e">
        <f ca="1">IF($H3895="SI", $O3895, _xludf.NA())</f>
        <v>#NAME?</v>
      </c>
      <c r="R3895" s="5">
        <f>IF($H3895="NO",$O3895, _xludf.NA())</f>
        <v>52</v>
      </c>
      <c r="S3895" s="5" t="e">
        <f ca="1">IF($H3895="SI",$N3895, _xludf.NA())</f>
        <v>#NAME?</v>
      </c>
      <c r="T3895" s="5">
        <f>IF($H3895="NO",$N3895, _xludf.NA())</f>
        <v>297046</v>
      </c>
    </row>
    <row r="3896" spans="1:20" x14ac:dyDescent="0.3">
      <c r="A3896">
        <v>3895</v>
      </c>
      <c r="B3896" t="s">
        <v>9</v>
      </c>
      <c r="C3896">
        <v>459260</v>
      </c>
      <c r="D3896" t="s">
        <v>10</v>
      </c>
      <c r="E3896" t="s">
        <v>16</v>
      </c>
      <c r="F3896" t="s">
        <v>12</v>
      </c>
      <c r="G3896" t="s">
        <v>13</v>
      </c>
      <c r="H3896" t="s">
        <v>13</v>
      </c>
      <c r="I3896">
        <v>37</v>
      </c>
      <c r="J3896">
        <f>(moras__2[[#This Row],[EDAD]]-AVERAGE(I:I))/ _xlfn.STDEV.P(I:I)</f>
        <v>-0.34630148627334789</v>
      </c>
      <c r="K3896" t="str">
        <f>IF(ABS(moras__2[[#This Row],[Z-Score de edad]])&gt;1.96, "Atípico","Normal")</f>
        <v>Normal</v>
      </c>
      <c r="L3896">
        <f>(moras__2[[#This Row],[SALARIO]]-AVERAGE(C:C)) / _xlfn.STDEV.P(C:C)</f>
        <v>-0.24450498573703053</v>
      </c>
      <c r="M3896" t="str">
        <f>IF(ABS(moras__2[[#This Row],[Z-Score de salario]])&gt;1.96, "Atípico", "Normal")</f>
        <v>Normal</v>
      </c>
      <c r="N3896" s="5">
        <f t="shared" si="180"/>
        <v>459260</v>
      </c>
      <c r="O3896" s="5">
        <f t="shared" si="181"/>
        <v>37</v>
      </c>
      <c r="P3896" s="5" t="str">
        <f t="shared" si="182"/>
        <v>ASALARIADO</v>
      </c>
      <c r="Q3896" s="5" t="e">
        <f ca="1">IF($H3896="SI", $O3896, _xludf.NA())</f>
        <v>#NAME?</v>
      </c>
      <c r="R3896" s="5">
        <f>IF($H3896="NO",$O3896, _xludf.NA())</f>
        <v>37</v>
      </c>
      <c r="S3896" s="5" t="e">
        <f ca="1">IF($H3896="SI",$N3896, _xludf.NA())</f>
        <v>#NAME?</v>
      </c>
      <c r="T3896" s="5">
        <f>IF($H3896="NO",$N3896, _xludf.NA())</f>
        <v>459260</v>
      </c>
    </row>
    <row r="3897" spans="1:20" x14ac:dyDescent="0.3">
      <c r="A3897">
        <v>3896</v>
      </c>
      <c r="B3897" t="s">
        <v>9</v>
      </c>
      <c r="C3897">
        <v>721709.3</v>
      </c>
      <c r="D3897" t="s">
        <v>10</v>
      </c>
      <c r="E3897" t="s">
        <v>11</v>
      </c>
      <c r="F3897" t="s">
        <v>12</v>
      </c>
      <c r="G3897" t="s">
        <v>13</v>
      </c>
      <c r="H3897" t="s">
        <v>13</v>
      </c>
      <c r="I3897">
        <v>45</v>
      </c>
      <c r="J3897">
        <f>(moras__2[[#This Row],[EDAD]]-AVERAGE(I:I))/ _xlfn.STDEV.P(I:I)</f>
        <v>0.2183576569849362</v>
      </c>
      <c r="K3897" t="str">
        <f>IF(ABS(moras__2[[#This Row],[Z-Score de edad]])&gt;1.96, "Atípico","Normal")</f>
        <v>Normal</v>
      </c>
      <c r="L3897">
        <f>(moras__2[[#This Row],[SALARIO]]-AVERAGE(C:C)) / _xlfn.STDEV.P(C:C)</f>
        <v>7.9138395286795643E-2</v>
      </c>
      <c r="M3897" t="str">
        <f>IF(ABS(moras__2[[#This Row],[Z-Score de salario]])&gt;1.96, "Atípico", "Normal")</f>
        <v>Normal</v>
      </c>
      <c r="N3897" s="5">
        <f t="shared" si="180"/>
        <v>721709.3</v>
      </c>
      <c r="O3897" s="5">
        <f t="shared" si="181"/>
        <v>45</v>
      </c>
      <c r="P3897" s="5" t="str">
        <f t="shared" si="182"/>
        <v>ASALARIADO</v>
      </c>
      <c r="Q3897" s="5" t="e">
        <f ca="1">IF($H3897="SI", $O3897, _xludf.NA())</f>
        <v>#NAME?</v>
      </c>
      <c r="R3897" s="5">
        <f>IF($H3897="NO",$O3897, _xludf.NA())</f>
        <v>45</v>
      </c>
      <c r="S3897" s="5" t="e">
        <f ca="1">IF($H3897="SI",$N3897, _xludf.NA())</f>
        <v>#NAME?</v>
      </c>
      <c r="T3897" s="5">
        <f>IF($H3897="NO",$N3897, _xludf.NA())</f>
        <v>721709.3</v>
      </c>
    </row>
    <row r="3898" spans="1:20" x14ac:dyDescent="0.3">
      <c r="A3898">
        <v>3897</v>
      </c>
      <c r="B3898" t="s">
        <v>15</v>
      </c>
      <c r="C3898">
        <v>465877</v>
      </c>
      <c r="D3898" t="s">
        <v>10</v>
      </c>
      <c r="E3898" t="s">
        <v>16</v>
      </c>
      <c r="F3898" t="s">
        <v>12</v>
      </c>
      <c r="G3898" t="s">
        <v>13</v>
      </c>
      <c r="H3898" t="s">
        <v>12</v>
      </c>
      <c r="I3898">
        <v>36</v>
      </c>
      <c r="J3898">
        <f>(moras__2[[#This Row],[EDAD]]-AVERAGE(I:I))/ _xlfn.STDEV.P(I:I)</f>
        <v>-0.41688387918063341</v>
      </c>
      <c r="K3898" t="str">
        <f>IF(ABS(moras__2[[#This Row],[Z-Score de edad]])&gt;1.96, "Atípico","Normal")</f>
        <v>Normal</v>
      </c>
      <c r="L3898">
        <f>(moras__2[[#This Row],[SALARIO]]-AVERAGE(C:C)) / _xlfn.STDEV.P(C:C)</f>
        <v>-0.23634513066317567</v>
      </c>
      <c r="M3898" t="str">
        <f>IF(ABS(moras__2[[#This Row],[Z-Score de salario]])&gt;1.96, "Atípico", "Normal")</f>
        <v>Normal</v>
      </c>
      <c r="N3898" s="5">
        <f t="shared" si="180"/>
        <v>465877</v>
      </c>
      <c r="O3898" s="5">
        <f t="shared" si="181"/>
        <v>36</v>
      </c>
      <c r="P3898" s="5" t="str">
        <f t="shared" si="182"/>
        <v>ASALARIADO</v>
      </c>
      <c r="Q3898" s="5">
        <f>IF($H3898="SI", $O3898, _xludf.NA())</f>
        <v>36</v>
      </c>
      <c r="R3898" s="5" t="e">
        <f ca="1">IF($H3898="NO",$O3898, _xludf.NA())</f>
        <v>#NAME?</v>
      </c>
      <c r="S3898" s="5">
        <f>IF($H3898="SI",$N3898, _xludf.NA())</f>
        <v>465877</v>
      </c>
      <c r="T3898" s="5" t="e">
        <f ca="1">IF($H3898="NO",$N3898, _xludf.NA())</f>
        <v>#NAME?</v>
      </c>
    </row>
    <row r="3899" spans="1:20" x14ac:dyDescent="0.3">
      <c r="A3899">
        <v>3898</v>
      </c>
      <c r="B3899" t="s">
        <v>15</v>
      </c>
      <c r="C3899">
        <v>658917</v>
      </c>
      <c r="D3899" t="s">
        <v>10</v>
      </c>
      <c r="E3899" t="s">
        <v>11</v>
      </c>
      <c r="F3899" t="s">
        <v>12</v>
      </c>
      <c r="G3899" t="s">
        <v>13</v>
      </c>
      <c r="H3899" t="s">
        <v>12</v>
      </c>
      <c r="I3899">
        <v>36</v>
      </c>
      <c r="J3899">
        <f>(moras__2[[#This Row],[EDAD]]-AVERAGE(I:I))/ _xlfn.STDEV.P(I:I)</f>
        <v>-0.41688387918063341</v>
      </c>
      <c r="K3899" t="str">
        <f>IF(ABS(moras__2[[#This Row],[Z-Score de edad]])&gt;1.96, "Atípico","Normal")</f>
        <v>Normal</v>
      </c>
      <c r="L3899">
        <f>(moras__2[[#This Row],[SALARIO]]-AVERAGE(C:C)) / _xlfn.STDEV.P(C:C)</f>
        <v>1.7051071269018577E-3</v>
      </c>
      <c r="M3899" t="str">
        <f>IF(ABS(moras__2[[#This Row],[Z-Score de salario]])&gt;1.96, "Atípico", "Normal")</f>
        <v>Normal</v>
      </c>
      <c r="N3899" s="5">
        <f t="shared" si="180"/>
        <v>658917</v>
      </c>
      <c r="O3899" s="5">
        <f t="shared" si="181"/>
        <v>36</v>
      </c>
      <c r="P3899" s="5" t="str">
        <f t="shared" si="182"/>
        <v>ASALARIADO</v>
      </c>
      <c r="Q3899" s="5">
        <f>IF($H3899="SI", $O3899, _xludf.NA())</f>
        <v>36</v>
      </c>
      <c r="R3899" s="5" t="e">
        <f ca="1">IF($H3899="NO",$O3899, _xludf.NA())</f>
        <v>#NAME?</v>
      </c>
      <c r="S3899" s="5">
        <f>IF($H3899="SI",$N3899, _xludf.NA())</f>
        <v>658917</v>
      </c>
      <c r="T3899" s="5" t="e">
        <f ca="1">IF($H3899="NO",$N3899, _xludf.NA())</f>
        <v>#NAME?</v>
      </c>
    </row>
    <row r="3900" spans="1:20" x14ac:dyDescent="0.3">
      <c r="A3900">
        <v>3899</v>
      </c>
      <c r="B3900" t="s">
        <v>9</v>
      </c>
      <c r="C3900">
        <v>2658295.4300000002</v>
      </c>
      <c r="D3900" t="s">
        <v>10</v>
      </c>
      <c r="E3900" t="s">
        <v>16</v>
      </c>
      <c r="F3900" t="s">
        <v>12</v>
      </c>
      <c r="G3900" t="s">
        <v>12</v>
      </c>
      <c r="H3900" t="s">
        <v>13</v>
      </c>
      <c r="I3900">
        <v>30</v>
      </c>
      <c r="J3900">
        <f>(moras__2[[#This Row],[EDAD]]-AVERAGE(I:I))/ _xlfn.STDEV.P(I:I)</f>
        <v>-0.84037823662434652</v>
      </c>
      <c r="K3900" t="str">
        <f>IF(ABS(moras__2[[#This Row],[Z-Score de edad]])&gt;1.96, "Atípico","Normal")</f>
        <v>Normal</v>
      </c>
      <c r="L3900">
        <f>(moras__2[[#This Row],[SALARIO]]-AVERAGE(C:C)) / _xlfn.STDEV.P(C:C)</f>
        <v>2.467269294310138</v>
      </c>
      <c r="M3900" t="str">
        <f>IF(ABS(moras__2[[#This Row],[Z-Score de salario]])&gt;1.96, "Atípico", "Normal")</f>
        <v>Atípico</v>
      </c>
      <c r="N3900" s="5">
        <f t="shared" si="180"/>
        <v>2658295.4300000002</v>
      </c>
      <c r="O3900" s="5">
        <f t="shared" si="181"/>
        <v>30</v>
      </c>
      <c r="P3900" s="5" t="str">
        <f t="shared" si="182"/>
        <v>ASALARIADO</v>
      </c>
      <c r="Q3900" s="5" t="e">
        <f ca="1">IF($H3900="SI", $O3900, _xludf.NA())</f>
        <v>#NAME?</v>
      </c>
      <c r="R3900" s="5">
        <f>IF($H3900="NO",$O3900, _xludf.NA())</f>
        <v>30</v>
      </c>
      <c r="S3900" s="5" t="e">
        <f ca="1">IF($H3900="SI",$N3900, _xludf.NA())</f>
        <v>#NAME?</v>
      </c>
      <c r="T3900" s="5">
        <f>IF($H3900="NO",$N3900, _xludf.NA())</f>
        <v>2658295.4300000002</v>
      </c>
    </row>
    <row r="3901" spans="1:20" x14ac:dyDescent="0.3">
      <c r="A3901">
        <v>3900</v>
      </c>
      <c r="B3901" t="s">
        <v>9</v>
      </c>
      <c r="C3901">
        <v>583221.81999999995</v>
      </c>
      <c r="D3901" t="s">
        <v>10</v>
      </c>
      <c r="E3901" t="s">
        <v>16</v>
      </c>
      <c r="F3901" t="s">
        <v>12</v>
      </c>
      <c r="G3901" t="s">
        <v>12</v>
      </c>
      <c r="H3901" t="s">
        <v>13</v>
      </c>
      <c r="I3901">
        <v>53</v>
      </c>
      <c r="J3901">
        <f>(moras__2[[#This Row],[EDAD]]-AVERAGE(I:I))/ _xlfn.STDEV.P(I:I)</f>
        <v>0.78301680024322029</v>
      </c>
      <c r="K3901" t="str">
        <f>IF(ABS(moras__2[[#This Row],[Z-Score de edad]])&gt;1.96, "Atípico","Normal")</f>
        <v>Normal</v>
      </c>
      <c r="L3901">
        <f>(moras__2[[#This Row],[SALARIO]]-AVERAGE(C:C)) / _xlfn.STDEV.P(C:C)</f>
        <v>-9.1639565472366333E-2</v>
      </c>
      <c r="M3901" t="str">
        <f>IF(ABS(moras__2[[#This Row],[Z-Score de salario]])&gt;1.96, "Atípico", "Normal")</f>
        <v>Normal</v>
      </c>
      <c r="N3901" s="5">
        <f t="shared" si="180"/>
        <v>583221.81999999995</v>
      </c>
      <c r="O3901" s="5">
        <f t="shared" si="181"/>
        <v>53</v>
      </c>
      <c r="P3901" s="5" t="str">
        <f t="shared" si="182"/>
        <v>ASALARIADO</v>
      </c>
      <c r="Q3901" s="5" t="e">
        <f ca="1">IF($H3901="SI", $O3901, _xludf.NA())</f>
        <v>#NAME?</v>
      </c>
      <c r="R3901" s="5">
        <f>IF($H3901="NO",$O3901, _xludf.NA())</f>
        <v>53</v>
      </c>
      <c r="S3901" s="5" t="e">
        <f ca="1">IF($H3901="SI",$N3901, _xludf.NA())</f>
        <v>#NAME?</v>
      </c>
      <c r="T3901" s="5">
        <f>IF($H3901="NO",$N3901, _xludf.NA())</f>
        <v>583221.81999999995</v>
      </c>
    </row>
    <row r="3902" spans="1:20" x14ac:dyDescent="0.3">
      <c r="A3902">
        <v>3901</v>
      </c>
      <c r="B3902" t="s">
        <v>9</v>
      </c>
      <c r="C3902">
        <v>297046</v>
      </c>
      <c r="D3902" t="s">
        <v>18</v>
      </c>
      <c r="E3902" t="s">
        <v>16</v>
      </c>
      <c r="F3902" t="s">
        <v>12</v>
      </c>
      <c r="G3902" t="s">
        <v>13</v>
      </c>
      <c r="H3902" t="s">
        <v>13</v>
      </c>
      <c r="I3902">
        <v>32</v>
      </c>
      <c r="J3902">
        <f>(moras__2[[#This Row],[EDAD]]-AVERAGE(I:I))/ _xlfn.STDEV.P(I:I)</f>
        <v>-0.69921345080977548</v>
      </c>
      <c r="K3902" t="str">
        <f>IF(ABS(moras__2[[#This Row],[Z-Score de edad]])&gt;1.96, "Atípico","Normal")</f>
        <v>Normal</v>
      </c>
      <c r="L3902">
        <f>(moras__2[[#This Row],[SALARIO]]-AVERAGE(C:C)) / _xlfn.STDEV.P(C:C)</f>
        <v>-0.44454166866740574</v>
      </c>
      <c r="M3902" t="str">
        <f>IF(ABS(moras__2[[#This Row],[Z-Score de salario]])&gt;1.96, "Atípico", "Normal")</f>
        <v>Normal</v>
      </c>
      <c r="N3902" s="5">
        <f t="shared" si="180"/>
        <v>297046</v>
      </c>
      <c r="O3902" s="5">
        <f t="shared" si="181"/>
        <v>32</v>
      </c>
      <c r="P3902" s="5" t="str">
        <f t="shared" si="182"/>
        <v>TRABAJADOR INDEPENDIENTE</v>
      </c>
      <c r="Q3902" s="5" t="e">
        <f ca="1">IF($H3902="SI", $O3902, _xludf.NA())</f>
        <v>#NAME?</v>
      </c>
      <c r="R3902" s="5">
        <f>IF($H3902="NO",$O3902, _xludf.NA())</f>
        <v>32</v>
      </c>
      <c r="S3902" s="5" t="e">
        <f ca="1">IF($H3902="SI",$N3902, _xludf.NA())</f>
        <v>#NAME?</v>
      </c>
      <c r="T3902" s="5">
        <f>IF($H3902="NO",$N3902, _xludf.NA())</f>
        <v>297046</v>
      </c>
    </row>
    <row r="3903" spans="1:20" x14ac:dyDescent="0.3">
      <c r="A3903">
        <v>3902</v>
      </c>
      <c r="B3903" t="s">
        <v>15</v>
      </c>
      <c r="C3903">
        <v>572000</v>
      </c>
      <c r="D3903" t="s">
        <v>10</v>
      </c>
      <c r="E3903" t="s">
        <v>16</v>
      </c>
      <c r="F3903" t="s">
        <v>12</v>
      </c>
      <c r="G3903" t="s">
        <v>13</v>
      </c>
      <c r="H3903" t="s">
        <v>13</v>
      </c>
      <c r="I3903">
        <v>50</v>
      </c>
      <c r="J3903">
        <f>(moras__2[[#This Row],[EDAD]]-AVERAGE(I:I))/ _xlfn.STDEV.P(I:I)</f>
        <v>0.57126962152136374</v>
      </c>
      <c r="K3903" t="str">
        <f>IF(ABS(moras__2[[#This Row],[Z-Score de edad]])&gt;1.96, "Atípico","Normal")</f>
        <v>Normal</v>
      </c>
      <c r="L3903">
        <f>(moras__2[[#This Row],[SALARIO]]-AVERAGE(C:C)) / _xlfn.STDEV.P(C:C)</f>
        <v>-0.10547792498043428</v>
      </c>
      <c r="M3903" t="str">
        <f>IF(ABS(moras__2[[#This Row],[Z-Score de salario]])&gt;1.96, "Atípico", "Normal")</f>
        <v>Normal</v>
      </c>
      <c r="N3903" s="5">
        <f t="shared" si="180"/>
        <v>572000</v>
      </c>
      <c r="O3903" s="5">
        <f t="shared" si="181"/>
        <v>50</v>
      </c>
      <c r="P3903" s="5" t="str">
        <f t="shared" si="182"/>
        <v>ASALARIADO</v>
      </c>
      <c r="Q3903" s="5" t="e">
        <f ca="1">IF($H3903="SI", $O3903, _xludf.NA())</f>
        <v>#NAME?</v>
      </c>
      <c r="R3903" s="5">
        <f>IF($H3903="NO",$O3903, _xludf.NA())</f>
        <v>50</v>
      </c>
      <c r="S3903" s="5" t="e">
        <f ca="1">IF($H3903="SI",$N3903, _xludf.NA())</f>
        <v>#NAME?</v>
      </c>
      <c r="T3903" s="5">
        <f>IF($H3903="NO",$N3903, _xludf.NA())</f>
        <v>572000</v>
      </c>
    </row>
    <row r="3904" spans="1:20" x14ac:dyDescent="0.3">
      <c r="A3904">
        <v>3903</v>
      </c>
      <c r="B3904" t="s">
        <v>9</v>
      </c>
      <c r="C3904">
        <v>705100</v>
      </c>
      <c r="D3904" t="s">
        <v>10</v>
      </c>
      <c r="E3904" t="s">
        <v>16</v>
      </c>
      <c r="F3904" t="s">
        <v>12</v>
      </c>
      <c r="G3904" t="s">
        <v>13</v>
      </c>
      <c r="H3904" t="s">
        <v>13</v>
      </c>
      <c r="I3904">
        <v>64</v>
      </c>
      <c r="J3904">
        <f>(moras__2[[#This Row],[EDAD]]-AVERAGE(I:I))/ _xlfn.STDEV.P(I:I)</f>
        <v>1.559423122223361</v>
      </c>
      <c r="K3904" t="str">
        <f>IF(ABS(moras__2[[#This Row],[Z-Score de edad]])&gt;1.96, "Atípico","Normal")</f>
        <v>Normal</v>
      </c>
      <c r="L3904">
        <f>(moras__2[[#This Row],[SALARIO]]-AVERAGE(C:C)) / _xlfn.STDEV.P(C:C)</f>
        <v>5.8656382157253856E-2</v>
      </c>
      <c r="M3904" t="str">
        <f>IF(ABS(moras__2[[#This Row],[Z-Score de salario]])&gt;1.96, "Atípico", "Normal")</f>
        <v>Normal</v>
      </c>
      <c r="N3904" s="5">
        <f t="shared" si="180"/>
        <v>705100</v>
      </c>
      <c r="O3904" s="5">
        <f t="shared" si="181"/>
        <v>64</v>
      </c>
      <c r="P3904" s="5" t="str">
        <f t="shared" si="182"/>
        <v>ASALARIADO</v>
      </c>
      <c r="Q3904" s="5" t="e">
        <f ca="1">IF($H3904="SI", $O3904, _xludf.NA())</f>
        <v>#NAME?</v>
      </c>
      <c r="R3904" s="5">
        <f>IF($H3904="NO",$O3904, _xludf.NA())</f>
        <v>64</v>
      </c>
      <c r="S3904" s="5" t="e">
        <f ca="1">IF($H3904="SI",$N3904, _xludf.NA())</f>
        <v>#NAME?</v>
      </c>
      <c r="T3904" s="5">
        <f>IF($H3904="NO",$N3904, _xludf.NA())</f>
        <v>705100</v>
      </c>
    </row>
    <row r="3905" spans="1:20" x14ac:dyDescent="0.3">
      <c r="A3905">
        <v>3904</v>
      </c>
      <c r="B3905" t="s">
        <v>9</v>
      </c>
      <c r="C3905">
        <v>366181.5</v>
      </c>
      <c r="D3905" t="s">
        <v>10</v>
      </c>
      <c r="E3905" t="s">
        <v>16</v>
      </c>
      <c r="F3905" t="s">
        <v>12</v>
      </c>
      <c r="G3905" t="s">
        <v>13</v>
      </c>
      <c r="H3905" t="s">
        <v>13</v>
      </c>
      <c r="I3905">
        <v>33</v>
      </c>
      <c r="J3905">
        <f>(moras__2[[#This Row],[EDAD]]-AVERAGE(I:I))/ _xlfn.STDEV.P(I:I)</f>
        <v>-0.62863105790248996</v>
      </c>
      <c r="K3905" t="str">
        <f>IF(ABS(moras__2[[#This Row],[Z-Score de edad]])&gt;1.96, "Atípico","Normal")</f>
        <v>Normal</v>
      </c>
      <c r="L3905">
        <f>(moras__2[[#This Row],[SALARIO]]-AVERAGE(C:C)) / _xlfn.STDEV.P(C:C)</f>
        <v>-0.35928616610453845</v>
      </c>
      <c r="M3905" t="str">
        <f>IF(ABS(moras__2[[#This Row],[Z-Score de salario]])&gt;1.96, "Atípico", "Normal")</f>
        <v>Normal</v>
      </c>
      <c r="N3905" s="5">
        <f t="shared" si="180"/>
        <v>366181.5</v>
      </c>
      <c r="O3905" s="5">
        <f t="shared" si="181"/>
        <v>33</v>
      </c>
      <c r="P3905" s="5" t="str">
        <f t="shared" si="182"/>
        <v>ASALARIADO</v>
      </c>
      <c r="Q3905" s="5" t="e">
        <f ca="1">IF($H3905="SI", $O3905, _xludf.NA())</f>
        <v>#NAME?</v>
      </c>
      <c r="R3905" s="5">
        <f>IF($H3905="NO",$O3905, _xludf.NA())</f>
        <v>33</v>
      </c>
      <c r="S3905" s="5" t="e">
        <f ca="1">IF($H3905="SI",$N3905, _xludf.NA())</f>
        <v>#NAME?</v>
      </c>
      <c r="T3905" s="5">
        <f>IF($H3905="NO",$N3905, _xludf.NA())</f>
        <v>366181.5</v>
      </c>
    </row>
    <row r="3906" spans="1:20" x14ac:dyDescent="0.3">
      <c r="A3906">
        <v>3905</v>
      </c>
      <c r="B3906" t="s">
        <v>9</v>
      </c>
      <c r="C3906">
        <v>639148</v>
      </c>
      <c r="D3906" t="s">
        <v>18</v>
      </c>
      <c r="E3906" t="s">
        <v>16</v>
      </c>
      <c r="F3906" t="s">
        <v>12</v>
      </c>
      <c r="G3906" t="s">
        <v>13</v>
      </c>
      <c r="H3906" t="s">
        <v>12</v>
      </c>
      <c r="I3906">
        <v>41</v>
      </c>
      <c r="J3906">
        <f>(moras__2[[#This Row],[EDAD]]-AVERAGE(I:I))/ _xlfn.STDEV.P(I:I)</f>
        <v>-6.397191464420586E-2</v>
      </c>
      <c r="K3906" t="str">
        <f>IF(ABS(moras__2[[#This Row],[Z-Score de edad]])&gt;1.96, "Atípico","Normal")</f>
        <v>Normal</v>
      </c>
      <c r="L3906">
        <f>(moras__2[[#This Row],[SALARIO]]-AVERAGE(C:C)) / _xlfn.STDEV.P(C:C)</f>
        <v>-2.2673338536546354E-2</v>
      </c>
      <c r="M3906" t="str">
        <f>IF(ABS(moras__2[[#This Row],[Z-Score de salario]])&gt;1.96, "Atípico", "Normal")</f>
        <v>Normal</v>
      </c>
      <c r="N3906" s="5">
        <f t="shared" si="180"/>
        <v>639148</v>
      </c>
      <c r="O3906" s="5">
        <f t="shared" si="181"/>
        <v>41</v>
      </c>
      <c r="P3906" s="5" t="str">
        <f t="shared" si="182"/>
        <v>TRABAJADOR INDEPENDIENTE</v>
      </c>
      <c r="Q3906" s="5">
        <f>IF($H3906="SI", $O3906, _xludf.NA())</f>
        <v>41</v>
      </c>
      <c r="R3906" s="5" t="e">
        <f ca="1">IF($H3906="NO",$O3906, _xludf.NA())</f>
        <v>#NAME?</v>
      </c>
      <c r="S3906" s="5">
        <f>IF($H3906="SI",$N3906, _xludf.NA())</f>
        <v>639148</v>
      </c>
      <c r="T3906" s="5" t="e">
        <f ca="1">IF($H3906="NO",$N3906, _xludf.NA())</f>
        <v>#NAME?</v>
      </c>
    </row>
    <row r="3907" spans="1:20" x14ac:dyDescent="0.3">
      <c r="A3907">
        <v>3906</v>
      </c>
      <c r="B3907" t="s">
        <v>9</v>
      </c>
      <c r="C3907">
        <v>883100</v>
      </c>
      <c r="D3907" t="s">
        <v>10</v>
      </c>
      <c r="E3907" t="s">
        <v>11</v>
      </c>
      <c r="F3907" t="s">
        <v>12</v>
      </c>
      <c r="G3907" t="s">
        <v>13</v>
      </c>
      <c r="H3907" t="s">
        <v>13</v>
      </c>
      <c r="I3907">
        <v>48</v>
      </c>
      <c r="J3907">
        <f>(moras__2[[#This Row],[EDAD]]-AVERAGE(I:I))/ _xlfn.STDEV.P(I:I)</f>
        <v>0.43010483570679275</v>
      </c>
      <c r="K3907" t="str">
        <f>IF(ABS(moras__2[[#This Row],[Z-Score de edad]])&gt;1.96, "Atípico","Normal")</f>
        <v>Normal</v>
      </c>
      <c r="L3907">
        <f>(moras__2[[#This Row],[SALARIO]]-AVERAGE(C:C)) / _xlfn.STDEV.P(C:C)</f>
        <v>0.27815981319037547</v>
      </c>
      <c r="M3907" t="str">
        <f>IF(ABS(moras__2[[#This Row],[Z-Score de salario]])&gt;1.96, "Atípico", "Normal")</f>
        <v>Normal</v>
      </c>
      <c r="N3907" s="5">
        <f t="shared" ref="N3907:N3970" si="183">IF(ISBLANK(C3907),  MEDIAN($C$2:$C$5001), C3907)</f>
        <v>883100</v>
      </c>
      <c r="O3907" s="5">
        <f t="shared" ref="O3907:O3970" si="184">IF(ISBLANK(I3907), MEDIAN($I$2:$I$5001), I3907)</f>
        <v>48</v>
      </c>
      <c r="P3907" s="5" t="str">
        <f t="shared" ref="P3907:P3970" si="185">IF(ISBLANK(D3907), "ASALARIADO", D3907)</f>
        <v>ASALARIADO</v>
      </c>
      <c r="Q3907" s="5" t="e">
        <f ca="1">IF($H3907="SI", $O3907, _xludf.NA())</f>
        <v>#NAME?</v>
      </c>
      <c r="R3907" s="5">
        <f>IF($H3907="NO",$O3907, _xludf.NA())</f>
        <v>48</v>
      </c>
      <c r="S3907" s="5" t="e">
        <f ca="1">IF($H3907="SI",$N3907, _xludf.NA())</f>
        <v>#NAME?</v>
      </c>
      <c r="T3907" s="5">
        <f>IF($H3907="NO",$N3907, _xludf.NA())</f>
        <v>883100</v>
      </c>
    </row>
    <row r="3908" spans="1:20" x14ac:dyDescent="0.3">
      <c r="A3908">
        <v>3907</v>
      </c>
      <c r="B3908" t="s">
        <v>15</v>
      </c>
      <c r="C3908">
        <v>634458.85</v>
      </c>
      <c r="D3908" t="s">
        <v>10</v>
      </c>
      <c r="E3908" t="s">
        <v>11</v>
      </c>
      <c r="F3908" t="s">
        <v>12</v>
      </c>
      <c r="G3908" t="s">
        <v>13</v>
      </c>
      <c r="H3908" t="s">
        <v>13</v>
      </c>
      <c r="I3908">
        <v>37</v>
      </c>
      <c r="J3908">
        <f>(moras__2[[#This Row],[EDAD]]-AVERAGE(I:I))/ _xlfn.STDEV.P(I:I)</f>
        <v>-0.34630148627334789</v>
      </c>
      <c r="K3908" t="str">
        <f>IF(ABS(moras__2[[#This Row],[Z-Score de edad]])&gt;1.96, "Atípico","Normal")</f>
        <v>Normal</v>
      </c>
      <c r="L3908">
        <f>(moras__2[[#This Row],[SALARIO]]-AVERAGE(C:C)) / _xlfn.STDEV.P(C:C)</f>
        <v>-2.8455835804124821E-2</v>
      </c>
      <c r="M3908" t="str">
        <f>IF(ABS(moras__2[[#This Row],[Z-Score de salario]])&gt;1.96, "Atípico", "Normal")</f>
        <v>Normal</v>
      </c>
      <c r="N3908" s="5">
        <f t="shared" si="183"/>
        <v>634458.85</v>
      </c>
      <c r="O3908" s="5">
        <f t="shared" si="184"/>
        <v>37</v>
      </c>
      <c r="P3908" s="5" t="str">
        <f t="shared" si="185"/>
        <v>ASALARIADO</v>
      </c>
      <c r="Q3908" s="5" t="e">
        <f ca="1">IF($H3908="SI", $O3908, _xludf.NA())</f>
        <v>#NAME?</v>
      </c>
      <c r="R3908" s="5">
        <f>IF($H3908="NO",$O3908, _xludf.NA())</f>
        <v>37</v>
      </c>
      <c r="S3908" s="5" t="e">
        <f ca="1">IF($H3908="SI",$N3908, _xludf.NA())</f>
        <v>#NAME?</v>
      </c>
      <c r="T3908" s="5">
        <f>IF($H3908="NO",$N3908, _xludf.NA())</f>
        <v>634458.85</v>
      </c>
    </row>
    <row r="3909" spans="1:20" x14ac:dyDescent="0.3">
      <c r="A3909">
        <v>3908</v>
      </c>
      <c r="B3909" t="s">
        <v>9</v>
      </c>
      <c r="C3909">
        <v>700000</v>
      </c>
      <c r="D3909" t="s">
        <v>10</v>
      </c>
      <c r="E3909" t="s">
        <v>16</v>
      </c>
      <c r="F3909" t="s">
        <v>12</v>
      </c>
      <c r="G3909" t="s">
        <v>13</v>
      </c>
      <c r="H3909" t="s">
        <v>13</v>
      </c>
      <c r="I3909">
        <v>46</v>
      </c>
      <c r="J3909">
        <f>(moras__2[[#This Row],[EDAD]]-AVERAGE(I:I))/ _xlfn.STDEV.P(I:I)</f>
        <v>0.28894004989222172</v>
      </c>
      <c r="K3909" t="str">
        <f>IF(ABS(moras__2[[#This Row],[Z-Score de edad]])&gt;1.96, "Atípico","Normal")</f>
        <v>Normal</v>
      </c>
      <c r="L3909">
        <f>(moras__2[[#This Row],[SALARIO]]-AVERAGE(C:C)) / _xlfn.STDEV.P(C:C)</f>
        <v>5.2367238908552056E-2</v>
      </c>
      <c r="M3909" t="str">
        <f>IF(ABS(moras__2[[#This Row],[Z-Score de salario]])&gt;1.96, "Atípico", "Normal")</f>
        <v>Normal</v>
      </c>
      <c r="N3909" s="5">
        <f t="shared" si="183"/>
        <v>700000</v>
      </c>
      <c r="O3909" s="5">
        <f t="shared" si="184"/>
        <v>46</v>
      </c>
      <c r="P3909" s="5" t="str">
        <f t="shared" si="185"/>
        <v>ASALARIADO</v>
      </c>
      <c r="Q3909" s="5" t="e">
        <f ca="1">IF($H3909="SI", $O3909, _xludf.NA())</f>
        <v>#NAME?</v>
      </c>
      <c r="R3909" s="5">
        <f>IF($H3909="NO",$O3909, _xludf.NA())</f>
        <v>46</v>
      </c>
      <c r="S3909" s="5" t="e">
        <f ca="1">IF($H3909="SI",$N3909, _xludf.NA())</f>
        <v>#NAME?</v>
      </c>
      <c r="T3909" s="5">
        <f>IF($H3909="NO",$N3909, _xludf.NA())</f>
        <v>700000</v>
      </c>
    </row>
    <row r="3910" spans="1:20" x14ac:dyDescent="0.3">
      <c r="A3910">
        <v>3909</v>
      </c>
      <c r="B3910" t="s">
        <v>9</v>
      </c>
      <c r="C3910">
        <v>583859.75</v>
      </c>
      <c r="D3910" t="s">
        <v>10</v>
      </c>
      <c r="E3910" t="s">
        <v>16</v>
      </c>
      <c r="F3910" t="s">
        <v>12</v>
      </c>
      <c r="G3910" t="s">
        <v>13</v>
      </c>
      <c r="H3910" t="s">
        <v>13</v>
      </c>
      <c r="I3910">
        <v>62</v>
      </c>
      <c r="J3910">
        <f>(moras__2[[#This Row],[EDAD]]-AVERAGE(I:I))/ _xlfn.STDEV.P(I:I)</f>
        <v>1.41825833640879</v>
      </c>
      <c r="K3910" t="str">
        <f>IF(ABS(moras__2[[#This Row],[Z-Score de edad]])&gt;1.96, "Atípico","Normal")</f>
        <v>Normal</v>
      </c>
      <c r="L3910">
        <f>(moras__2[[#This Row],[SALARIO]]-AVERAGE(C:C)) / _xlfn.STDEV.P(C:C)</f>
        <v>-9.0852892305181107E-2</v>
      </c>
      <c r="M3910" t="str">
        <f>IF(ABS(moras__2[[#This Row],[Z-Score de salario]])&gt;1.96, "Atípico", "Normal")</f>
        <v>Normal</v>
      </c>
      <c r="N3910" s="5">
        <f t="shared" si="183"/>
        <v>583859.75</v>
      </c>
      <c r="O3910" s="5">
        <f t="shared" si="184"/>
        <v>62</v>
      </c>
      <c r="P3910" s="5" t="str">
        <f t="shared" si="185"/>
        <v>ASALARIADO</v>
      </c>
      <c r="Q3910" s="5" t="e">
        <f ca="1">IF($H3910="SI", $O3910, _xludf.NA())</f>
        <v>#NAME?</v>
      </c>
      <c r="R3910" s="5">
        <f>IF($H3910="NO",$O3910, _xludf.NA())</f>
        <v>62</v>
      </c>
      <c r="S3910" s="5" t="e">
        <f ca="1">IF($H3910="SI",$N3910, _xludf.NA())</f>
        <v>#NAME?</v>
      </c>
      <c r="T3910" s="5">
        <f>IF($H3910="NO",$N3910, _xludf.NA())</f>
        <v>583859.75</v>
      </c>
    </row>
    <row r="3911" spans="1:20" x14ac:dyDescent="0.3">
      <c r="A3911">
        <v>3910</v>
      </c>
      <c r="B3911" t="s">
        <v>15</v>
      </c>
      <c r="C3911">
        <v>649238.17000000004</v>
      </c>
      <c r="D3911" t="s">
        <v>10</v>
      </c>
      <c r="E3911" t="s">
        <v>16</v>
      </c>
      <c r="F3911" t="s">
        <v>12</v>
      </c>
      <c r="G3911" t="s">
        <v>13</v>
      </c>
      <c r="H3911" t="s">
        <v>13</v>
      </c>
      <c r="I3911">
        <v>27</v>
      </c>
      <c r="J3911">
        <f>(moras__2[[#This Row],[EDAD]]-AVERAGE(I:I))/ _xlfn.STDEV.P(I:I)</f>
        <v>-1.052125415346203</v>
      </c>
      <c r="K3911" t="str">
        <f>IF(ABS(moras__2[[#This Row],[Z-Score de edad]])&gt;1.96, "Atípico","Normal")</f>
        <v>Normal</v>
      </c>
      <c r="L3911">
        <f>(moras__2[[#This Row],[SALARIO]]-AVERAGE(C:C)) / _xlfn.STDEV.P(C:C)</f>
        <v>-1.0230490588751509E-2</v>
      </c>
      <c r="M3911" t="str">
        <f>IF(ABS(moras__2[[#This Row],[Z-Score de salario]])&gt;1.96, "Atípico", "Normal")</f>
        <v>Normal</v>
      </c>
      <c r="N3911" s="5">
        <f t="shared" si="183"/>
        <v>649238.17000000004</v>
      </c>
      <c r="O3911" s="5">
        <f t="shared" si="184"/>
        <v>27</v>
      </c>
      <c r="P3911" s="5" t="str">
        <f t="shared" si="185"/>
        <v>ASALARIADO</v>
      </c>
      <c r="Q3911" s="5" t="e">
        <f ca="1">IF($H3911="SI", $O3911, _xludf.NA())</f>
        <v>#NAME?</v>
      </c>
      <c r="R3911" s="5">
        <f>IF($H3911="NO",$O3911, _xludf.NA())</f>
        <v>27</v>
      </c>
      <c r="S3911" s="5" t="e">
        <f ca="1">IF($H3911="SI",$N3911, _xludf.NA())</f>
        <v>#NAME?</v>
      </c>
      <c r="T3911" s="5">
        <f>IF($H3911="NO",$N3911, _xludf.NA())</f>
        <v>649238.17000000004</v>
      </c>
    </row>
    <row r="3912" spans="1:20" x14ac:dyDescent="0.3">
      <c r="A3912">
        <v>3911</v>
      </c>
      <c r="B3912" t="s">
        <v>15</v>
      </c>
      <c r="C3912">
        <v>1341939</v>
      </c>
      <c r="D3912" t="s">
        <v>14</v>
      </c>
      <c r="E3912" t="s">
        <v>11</v>
      </c>
      <c r="F3912" t="s">
        <v>12</v>
      </c>
      <c r="G3912" t="s">
        <v>13</v>
      </c>
      <c r="H3912" t="s">
        <v>13</v>
      </c>
      <c r="I3912">
        <v>76</v>
      </c>
      <c r="J3912">
        <f>(moras__2[[#This Row],[EDAD]]-AVERAGE(I:I))/ _xlfn.STDEV.P(I:I)</f>
        <v>2.4064118371107872</v>
      </c>
      <c r="K3912" t="str">
        <f>IF(ABS(moras__2[[#This Row],[Z-Score de edad]])&gt;1.96, "Atípico","Normal")</f>
        <v>Atípico</v>
      </c>
      <c r="L3912">
        <f>(moras__2[[#This Row],[SALARIO]]-AVERAGE(C:C)) / _xlfn.STDEV.P(C:C)</f>
        <v>0.84398416595333337</v>
      </c>
      <c r="M3912" t="str">
        <f>IF(ABS(moras__2[[#This Row],[Z-Score de salario]])&gt;1.96, "Atípico", "Normal")</f>
        <v>Normal</v>
      </c>
      <c r="N3912" s="5">
        <f t="shared" si="183"/>
        <v>1341939</v>
      </c>
      <c r="O3912" s="5">
        <f t="shared" si="184"/>
        <v>76</v>
      </c>
      <c r="P3912" s="5" t="str">
        <f t="shared" si="185"/>
        <v>PENSIONADOS EN SU PROPIO SISTEMA</v>
      </c>
      <c r="Q3912" s="5" t="e">
        <f ca="1">IF($H3912="SI", $O3912, _xludf.NA())</f>
        <v>#NAME?</v>
      </c>
      <c r="R3912" s="5">
        <f>IF($H3912="NO",$O3912, _xludf.NA())</f>
        <v>76</v>
      </c>
      <c r="S3912" s="5" t="e">
        <f ca="1">IF($H3912="SI",$N3912, _xludf.NA())</f>
        <v>#NAME?</v>
      </c>
      <c r="T3912" s="5">
        <f>IF($H3912="NO",$N3912, _xludf.NA())</f>
        <v>1341939</v>
      </c>
    </row>
    <row r="3913" spans="1:20" x14ac:dyDescent="0.3">
      <c r="A3913">
        <v>3912</v>
      </c>
      <c r="B3913" t="s">
        <v>15</v>
      </c>
      <c r="C3913">
        <v>170248</v>
      </c>
      <c r="D3913" t="s">
        <v>10</v>
      </c>
      <c r="E3913" t="s">
        <v>16</v>
      </c>
      <c r="F3913" t="s">
        <v>12</v>
      </c>
      <c r="G3913" t="s">
        <v>13</v>
      </c>
      <c r="H3913" t="s">
        <v>13</v>
      </c>
      <c r="I3913">
        <v>20</v>
      </c>
      <c r="J3913">
        <f>(moras__2[[#This Row],[EDAD]]-AVERAGE(I:I))/ _xlfn.STDEV.P(I:I)</f>
        <v>-1.5462021656972016</v>
      </c>
      <c r="K3913" t="str">
        <f>IF(ABS(moras__2[[#This Row],[Z-Score de edad]])&gt;1.96, "Atípico","Normal")</f>
        <v>Normal</v>
      </c>
      <c r="L3913">
        <f>(moras__2[[#This Row],[SALARIO]]-AVERAGE(C:C)) / _xlfn.STDEV.P(C:C)</f>
        <v>-0.60090456781424706</v>
      </c>
      <c r="M3913" t="str">
        <f>IF(ABS(moras__2[[#This Row],[Z-Score de salario]])&gt;1.96, "Atípico", "Normal")</f>
        <v>Normal</v>
      </c>
      <c r="N3913" s="5">
        <f t="shared" si="183"/>
        <v>170248</v>
      </c>
      <c r="O3913" s="5">
        <f t="shared" si="184"/>
        <v>20</v>
      </c>
      <c r="P3913" s="5" t="str">
        <f t="shared" si="185"/>
        <v>ASALARIADO</v>
      </c>
      <c r="Q3913" s="5" t="e">
        <f ca="1">IF($H3913="SI", $O3913, _xludf.NA())</f>
        <v>#NAME?</v>
      </c>
      <c r="R3913" s="5">
        <f>IF($H3913="NO",$O3913, _xludf.NA())</f>
        <v>20</v>
      </c>
      <c r="S3913" s="5" t="e">
        <f ca="1">IF($H3913="SI",$N3913, _xludf.NA())</f>
        <v>#NAME?</v>
      </c>
      <c r="T3913" s="5">
        <f>IF($H3913="NO",$N3913, _xludf.NA())</f>
        <v>170248</v>
      </c>
    </row>
    <row r="3914" spans="1:20" x14ac:dyDescent="0.3">
      <c r="A3914">
        <v>3913</v>
      </c>
      <c r="B3914" t="s">
        <v>9</v>
      </c>
      <c r="C3914">
        <v>301566</v>
      </c>
      <c r="D3914" t="s">
        <v>17</v>
      </c>
      <c r="E3914" t="s">
        <v>16</v>
      </c>
      <c r="F3914" t="s">
        <v>12</v>
      </c>
      <c r="G3914" t="s">
        <v>13</v>
      </c>
      <c r="H3914" t="s">
        <v>12</v>
      </c>
      <c r="I3914">
        <v>26</v>
      </c>
      <c r="J3914">
        <f>(moras__2[[#This Row],[EDAD]]-AVERAGE(I:I))/ _xlfn.STDEV.P(I:I)</f>
        <v>-1.1227078082534885</v>
      </c>
      <c r="K3914" t="str">
        <f>IF(ABS(moras__2[[#This Row],[Z-Score de edad]])&gt;1.96, "Atípico","Normal")</f>
        <v>Normal</v>
      </c>
      <c r="L3914">
        <f>(moras__2[[#This Row],[SALARIO]]-AVERAGE(C:C)) / _xlfn.STDEV.P(C:C)</f>
        <v>-0.43896776131757592</v>
      </c>
      <c r="M3914" t="str">
        <f>IF(ABS(moras__2[[#This Row],[Z-Score de salario]])&gt;1.96, "Atípico", "Normal")</f>
        <v>Normal</v>
      </c>
      <c r="N3914" s="5">
        <f t="shared" si="183"/>
        <v>301566</v>
      </c>
      <c r="O3914" s="5">
        <f t="shared" si="184"/>
        <v>26</v>
      </c>
      <c r="P3914" s="5" t="str">
        <f t="shared" si="185"/>
        <v>ASEGURADO VOLUNTARIO</v>
      </c>
      <c r="Q3914" s="5">
        <f>IF($H3914="SI", $O3914, _xludf.NA())</f>
        <v>26</v>
      </c>
      <c r="R3914" s="5" t="e">
        <f ca="1">IF($H3914="NO",$O3914, _xludf.NA())</f>
        <v>#NAME?</v>
      </c>
      <c r="S3914" s="5">
        <f>IF($H3914="SI",$N3914, _xludf.NA())</f>
        <v>301566</v>
      </c>
      <c r="T3914" s="5" t="e">
        <f ca="1">IF($H3914="NO",$N3914, _xludf.NA())</f>
        <v>#NAME?</v>
      </c>
    </row>
    <row r="3915" spans="1:20" x14ac:dyDescent="0.3">
      <c r="A3915">
        <v>3914</v>
      </c>
      <c r="B3915" t="s">
        <v>9</v>
      </c>
      <c r="C3915">
        <v>326841</v>
      </c>
      <c r="D3915" t="s">
        <v>18</v>
      </c>
      <c r="E3915" t="s">
        <v>16</v>
      </c>
      <c r="F3915" t="s">
        <v>12</v>
      </c>
      <c r="G3915" t="s">
        <v>13</v>
      </c>
      <c r="H3915" t="s">
        <v>12</v>
      </c>
      <c r="I3915">
        <v>51</v>
      </c>
      <c r="J3915">
        <f>(moras__2[[#This Row],[EDAD]]-AVERAGE(I:I))/ _xlfn.STDEV.P(I:I)</f>
        <v>0.64185201442864925</v>
      </c>
      <c r="K3915" t="str">
        <f>IF(ABS(moras__2[[#This Row],[Z-Score de edad]])&gt;1.96, "Atípico","Normal")</f>
        <v>Normal</v>
      </c>
      <c r="L3915">
        <f>(moras__2[[#This Row],[SALARIO]]-AVERAGE(C:C)) / _xlfn.STDEV.P(C:C)</f>
        <v>-0.40779950727621556</v>
      </c>
      <c r="M3915" t="str">
        <f>IF(ABS(moras__2[[#This Row],[Z-Score de salario]])&gt;1.96, "Atípico", "Normal")</f>
        <v>Normal</v>
      </c>
      <c r="N3915" s="5">
        <f t="shared" si="183"/>
        <v>326841</v>
      </c>
      <c r="O3915" s="5">
        <f t="shared" si="184"/>
        <v>51</v>
      </c>
      <c r="P3915" s="5" t="str">
        <f t="shared" si="185"/>
        <v>TRABAJADOR INDEPENDIENTE</v>
      </c>
      <c r="Q3915" s="5">
        <f>IF($H3915="SI", $O3915, _xludf.NA())</f>
        <v>51</v>
      </c>
      <c r="R3915" s="5" t="e">
        <f ca="1">IF($H3915="NO",$O3915, _xludf.NA())</f>
        <v>#NAME?</v>
      </c>
      <c r="S3915" s="5">
        <f>IF($H3915="SI",$N3915, _xludf.NA())</f>
        <v>326841</v>
      </c>
      <c r="T3915" s="5" t="e">
        <f ca="1">IF($H3915="NO",$N3915, _xludf.NA())</f>
        <v>#NAME?</v>
      </c>
    </row>
    <row r="3916" spans="1:20" x14ac:dyDescent="0.3">
      <c r="A3916">
        <v>3915</v>
      </c>
      <c r="B3916" t="s">
        <v>9</v>
      </c>
      <c r="C3916">
        <v>260561</v>
      </c>
      <c r="D3916" t="s">
        <v>10</v>
      </c>
      <c r="E3916" t="s">
        <v>16</v>
      </c>
      <c r="F3916" t="s">
        <v>12</v>
      </c>
      <c r="G3916" t="s">
        <v>13</v>
      </c>
      <c r="H3916" t="s">
        <v>13</v>
      </c>
      <c r="I3916">
        <v>52</v>
      </c>
      <c r="J3916">
        <f>(moras__2[[#This Row],[EDAD]]-AVERAGE(I:I))/ _xlfn.STDEV.P(I:I)</f>
        <v>0.71243440733593477</v>
      </c>
      <c r="K3916" t="str">
        <f>IF(ABS(moras__2[[#This Row],[Z-Score de edad]])&gt;1.96, "Atípico","Normal")</f>
        <v>Normal</v>
      </c>
      <c r="L3916">
        <f>(moras__2[[#This Row],[SALARIO]]-AVERAGE(C:C)) / _xlfn.STDEV.P(C:C)</f>
        <v>-0.48953370620248127</v>
      </c>
      <c r="M3916" t="str">
        <f>IF(ABS(moras__2[[#This Row],[Z-Score de salario]])&gt;1.96, "Atípico", "Normal")</f>
        <v>Normal</v>
      </c>
      <c r="N3916" s="5">
        <f t="shared" si="183"/>
        <v>260561</v>
      </c>
      <c r="O3916" s="5">
        <f t="shared" si="184"/>
        <v>52</v>
      </c>
      <c r="P3916" s="5" t="str">
        <f t="shared" si="185"/>
        <v>ASALARIADO</v>
      </c>
      <c r="Q3916" s="5" t="e">
        <f ca="1">IF($H3916="SI", $O3916, _xludf.NA())</f>
        <v>#NAME?</v>
      </c>
      <c r="R3916" s="5">
        <f>IF($H3916="NO",$O3916, _xludf.NA())</f>
        <v>52</v>
      </c>
      <c r="S3916" s="5" t="e">
        <f ca="1">IF($H3916="SI",$N3916, _xludf.NA())</f>
        <v>#NAME?</v>
      </c>
      <c r="T3916" s="5">
        <f>IF($H3916="NO",$N3916, _xludf.NA())</f>
        <v>260561</v>
      </c>
    </row>
    <row r="3917" spans="1:20" x14ac:dyDescent="0.3">
      <c r="A3917">
        <v>3916</v>
      </c>
      <c r="B3917" t="s">
        <v>9</v>
      </c>
      <c r="C3917">
        <v>478496</v>
      </c>
      <c r="D3917" t="s">
        <v>18</v>
      </c>
      <c r="E3917" t="s">
        <v>16</v>
      </c>
      <c r="F3917" t="s">
        <v>12</v>
      </c>
      <c r="G3917" t="s">
        <v>13</v>
      </c>
      <c r="H3917" t="s">
        <v>13</v>
      </c>
      <c r="I3917">
        <v>31</v>
      </c>
      <c r="J3917">
        <f>(moras__2[[#This Row],[EDAD]]-AVERAGE(I:I))/ _xlfn.STDEV.P(I:I)</f>
        <v>-0.769795843717061</v>
      </c>
      <c r="K3917" t="str">
        <f>IF(ABS(moras__2[[#This Row],[Z-Score de edad]])&gt;1.96, "Atípico","Normal")</f>
        <v>Normal</v>
      </c>
      <c r="L3917">
        <f>(moras__2[[#This Row],[SALARIO]]-AVERAGE(C:C)) / _xlfn.STDEV.P(C:C)</f>
        <v>-0.2207838172013388</v>
      </c>
      <c r="M3917" t="str">
        <f>IF(ABS(moras__2[[#This Row],[Z-Score de salario]])&gt;1.96, "Atípico", "Normal")</f>
        <v>Normal</v>
      </c>
      <c r="N3917" s="5">
        <f t="shared" si="183"/>
        <v>478496</v>
      </c>
      <c r="O3917" s="5">
        <f t="shared" si="184"/>
        <v>31</v>
      </c>
      <c r="P3917" s="5" t="str">
        <f t="shared" si="185"/>
        <v>TRABAJADOR INDEPENDIENTE</v>
      </c>
      <c r="Q3917" s="5" t="e">
        <f ca="1">IF($H3917="SI", $O3917, _xludf.NA())</f>
        <v>#NAME?</v>
      </c>
      <c r="R3917" s="5">
        <f>IF($H3917="NO",$O3917, _xludf.NA())</f>
        <v>31</v>
      </c>
      <c r="S3917" s="5" t="e">
        <f ca="1">IF($H3917="SI",$N3917, _xludf.NA())</f>
        <v>#NAME?</v>
      </c>
      <c r="T3917" s="5">
        <f>IF($H3917="NO",$N3917, _xludf.NA())</f>
        <v>478496</v>
      </c>
    </row>
    <row r="3918" spans="1:20" x14ac:dyDescent="0.3">
      <c r="A3918">
        <v>3917</v>
      </c>
      <c r="B3918" t="s">
        <v>9</v>
      </c>
      <c r="C3918">
        <v>297046</v>
      </c>
      <c r="D3918" t="s">
        <v>17</v>
      </c>
      <c r="E3918" t="s">
        <v>16</v>
      </c>
      <c r="F3918" t="s">
        <v>12</v>
      </c>
      <c r="G3918" t="s">
        <v>13</v>
      </c>
      <c r="H3918" t="s">
        <v>13</v>
      </c>
      <c r="I3918">
        <v>59</v>
      </c>
      <c r="J3918">
        <f>(moras__2[[#This Row],[EDAD]]-AVERAGE(I:I))/ _xlfn.STDEV.P(I:I)</f>
        <v>1.2065111576869334</v>
      </c>
      <c r="K3918" t="str">
        <f>IF(ABS(moras__2[[#This Row],[Z-Score de edad]])&gt;1.96, "Atípico","Normal")</f>
        <v>Normal</v>
      </c>
      <c r="L3918">
        <f>(moras__2[[#This Row],[SALARIO]]-AVERAGE(C:C)) / _xlfn.STDEV.P(C:C)</f>
        <v>-0.44454166866740574</v>
      </c>
      <c r="M3918" t="str">
        <f>IF(ABS(moras__2[[#This Row],[Z-Score de salario]])&gt;1.96, "Atípico", "Normal")</f>
        <v>Normal</v>
      </c>
      <c r="N3918" s="5">
        <f t="shared" si="183"/>
        <v>297046</v>
      </c>
      <c r="O3918" s="5">
        <f t="shared" si="184"/>
        <v>59</v>
      </c>
      <c r="P3918" s="5" t="str">
        <f t="shared" si="185"/>
        <v>ASEGURADO VOLUNTARIO</v>
      </c>
      <c r="Q3918" s="5" t="e">
        <f ca="1">IF($H3918="SI", $O3918, _xludf.NA())</f>
        <v>#NAME?</v>
      </c>
      <c r="R3918" s="5">
        <f>IF($H3918="NO",$O3918, _xludf.NA())</f>
        <v>59</v>
      </c>
      <c r="S3918" s="5" t="e">
        <f ca="1">IF($H3918="SI",$N3918, _xludf.NA())</f>
        <v>#NAME?</v>
      </c>
      <c r="T3918" s="5">
        <f>IF($H3918="NO",$N3918, _xludf.NA())</f>
        <v>297046</v>
      </c>
    </row>
    <row r="3919" spans="1:20" x14ac:dyDescent="0.3">
      <c r="A3919">
        <v>3918</v>
      </c>
      <c r="B3919" t="s">
        <v>15</v>
      </c>
      <c r="C3919">
        <v>360000</v>
      </c>
      <c r="D3919" t="s">
        <v>10</v>
      </c>
      <c r="E3919" t="s">
        <v>16</v>
      </c>
      <c r="F3919" t="s">
        <v>12</v>
      </c>
      <c r="G3919" t="s">
        <v>13</v>
      </c>
      <c r="H3919" t="s">
        <v>13</v>
      </c>
      <c r="I3919">
        <v>23</v>
      </c>
      <c r="J3919">
        <f>(moras__2[[#This Row],[EDAD]]-AVERAGE(I:I))/ _xlfn.STDEV.P(I:I)</f>
        <v>-1.334454986975345</v>
      </c>
      <c r="K3919" t="str">
        <f>IF(ABS(moras__2[[#This Row],[Z-Score de edad]])&gt;1.96, "Atípico","Normal")</f>
        <v>Normal</v>
      </c>
      <c r="L3919">
        <f>(moras__2[[#This Row],[SALARIO]]-AVERAGE(C:C)) / _xlfn.STDEV.P(C:C)</f>
        <v>-0.36690897767156788</v>
      </c>
      <c r="M3919" t="str">
        <f>IF(ABS(moras__2[[#This Row],[Z-Score de salario]])&gt;1.96, "Atípico", "Normal")</f>
        <v>Normal</v>
      </c>
      <c r="N3919" s="5">
        <f t="shared" si="183"/>
        <v>360000</v>
      </c>
      <c r="O3919" s="5">
        <f t="shared" si="184"/>
        <v>23</v>
      </c>
      <c r="P3919" s="5" t="str">
        <f t="shared" si="185"/>
        <v>ASALARIADO</v>
      </c>
      <c r="Q3919" s="5" t="e">
        <f ca="1">IF($H3919="SI", $O3919, _xludf.NA())</f>
        <v>#NAME?</v>
      </c>
      <c r="R3919" s="5">
        <f>IF($H3919="NO",$O3919, _xludf.NA())</f>
        <v>23</v>
      </c>
      <c r="S3919" s="5" t="e">
        <f ca="1">IF($H3919="SI",$N3919, _xludf.NA())</f>
        <v>#NAME?</v>
      </c>
      <c r="T3919" s="5">
        <f>IF($H3919="NO",$N3919, _xludf.NA())</f>
        <v>360000</v>
      </c>
    </row>
    <row r="3920" spans="1:20" x14ac:dyDescent="0.3">
      <c r="A3920">
        <v>3919</v>
      </c>
      <c r="B3920" t="s">
        <v>15</v>
      </c>
      <c r="C3920">
        <v>297046</v>
      </c>
      <c r="D3920" t="s">
        <v>17</v>
      </c>
      <c r="E3920" t="s">
        <v>16</v>
      </c>
      <c r="F3920" t="s">
        <v>12</v>
      </c>
      <c r="G3920" t="s">
        <v>13</v>
      </c>
      <c r="H3920" t="s">
        <v>13</v>
      </c>
      <c r="I3920">
        <v>43</v>
      </c>
      <c r="J3920">
        <f>(moras__2[[#This Row],[EDAD]]-AVERAGE(I:I))/ _xlfn.STDEV.P(I:I)</f>
        <v>7.7192871170365177E-2</v>
      </c>
      <c r="K3920" t="str">
        <f>IF(ABS(moras__2[[#This Row],[Z-Score de edad]])&gt;1.96, "Atípico","Normal")</f>
        <v>Normal</v>
      </c>
      <c r="L3920">
        <f>(moras__2[[#This Row],[SALARIO]]-AVERAGE(C:C)) / _xlfn.STDEV.P(C:C)</f>
        <v>-0.44454166866740574</v>
      </c>
      <c r="M3920" t="str">
        <f>IF(ABS(moras__2[[#This Row],[Z-Score de salario]])&gt;1.96, "Atípico", "Normal")</f>
        <v>Normal</v>
      </c>
      <c r="N3920" s="5">
        <f t="shared" si="183"/>
        <v>297046</v>
      </c>
      <c r="O3920" s="5">
        <f t="shared" si="184"/>
        <v>43</v>
      </c>
      <c r="P3920" s="5" t="str">
        <f t="shared" si="185"/>
        <v>ASEGURADO VOLUNTARIO</v>
      </c>
      <c r="Q3920" s="5" t="e">
        <f ca="1">IF($H3920="SI", $O3920, _xludf.NA())</f>
        <v>#NAME?</v>
      </c>
      <c r="R3920" s="5">
        <f>IF($H3920="NO",$O3920, _xludf.NA())</f>
        <v>43</v>
      </c>
      <c r="S3920" s="5" t="e">
        <f ca="1">IF($H3920="SI",$N3920, _xludf.NA())</f>
        <v>#NAME?</v>
      </c>
      <c r="T3920" s="5">
        <f>IF($H3920="NO",$N3920, _xludf.NA())</f>
        <v>297046</v>
      </c>
    </row>
    <row r="3921" spans="1:20" x14ac:dyDescent="0.3">
      <c r="A3921">
        <v>3920</v>
      </c>
      <c r="B3921" t="s">
        <v>9</v>
      </c>
      <c r="C3921">
        <v>10</v>
      </c>
      <c r="D3921" t="s">
        <v>10</v>
      </c>
      <c r="E3921" t="s">
        <v>16</v>
      </c>
      <c r="F3921" t="s">
        <v>12</v>
      </c>
      <c r="G3921" t="s">
        <v>13</v>
      </c>
      <c r="H3921" t="s">
        <v>13</v>
      </c>
      <c r="I3921">
        <v>42</v>
      </c>
      <c r="J3921">
        <f>(moras__2[[#This Row],[EDAD]]-AVERAGE(I:I))/ _xlfn.STDEV.P(I:I)</f>
        <v>6.6104782630796582E-3</v>
      </c>
      <c r="K3921" t="str">
        <f>IF(ABS(moras__2[[#This Row],[Z-Score de edad]])&gt;1.96, "Atípico","Normal")</f>
        <v>Normal</v>
      </c>
      <c r="L3921">
        <f>(moras__2[[#This Row],[SALARIO]]-AVERAGE(C:C)) / _xlfn.STDEV.P(C:C)</f>
        <v>-0.81083616945591319</v>
      </c>
      <c r="M3921" t="str">
        <f>IF(ABS(moras__2[[#This Row],[Z-Score de salario]])&gt;1.96, "Atípico", "Normal")</f>
        <v>Normal</v>
      </c>
      <c r="N3921" s="5">
        <f t="shared" si="183"/>
        <v>10</v>
      </c>
      <c r="O3921" s="5">
        <f t="shared" si="184"/>
        <v>42</v>
      </c>
      <c r="P3921" s="5" t="str">
        <f t="shared" si="185"/>
        <v>ASALARIADO</v>
      </c>
      <c r="Q3921" s="5" t="e">
        <f ca="1">IF($H3921="SI", $O3921, _xludf.NA())</f>
        <v>#NAME?</v>
      </c>
      <c r="R3921" s="5">
        <f>IF($H3921="NO",$O3921, _xludf.NA())</f>
        <v>42</v>
      </c>
      <c r="S3921" s="5" t="e">
        <f ca="1">IF($H3921="SI",$N3921, _xludf.NA())</f>
        <v>#NAME?</v>
      </c>
      <c r="T3921" s="5">
        <f>IF($H3921="NO",$N3921, _xludf.NA())</f>
        <v>10</v>
      </c>
    </row>
    <row r="3922" spans="1:20" x14ac:dyDescent="0.3">
      <c r="A3922">
        <v>3921</v>
      </c>
      <c r="B3922" t="s">
        <v>9</v>
      </c>
      <c r="C3922">
        <v>310124</v>
      </c>
      <c r="D3922" t="s">
        <v>18</v>
      </c>
      <c r="E3922" t="s">
        <v>16</v>
      </c>
      <c r="F3922" t="s">
        <v>12</v>
      </c>
      <c r="G3922" t="s">
        <v>12</v>
      </c>
      <c r="H3922" t="s">
        <v>12</v>
      </c>
      <c r="I3922">
        <v>48</v>
      </c>
      <c r="J3922">
        <f>(moras__2[[#This Row],[EDAD]]-AVERAGE(I:I))/ _xlfn.STDEV.P(I:I)</f>
        <v>0.43010483570679275</v>
      </c>
      <c r="K3922" t="str">
        <f>IF(ABS(moras__2[[#This Row],[Z-Score de edad]])&gt;1.96, "Atípico","Normal")</f>
        <v>Normal</v>
      </c>
      <c r="L3922">
        <f>(moras__2[[#This Row],[SALARIO]]-AVERAGE(C:C)) / _xlfn.STDEV.P(C:C)</f>
        <v>-0.42841433231318576</v>
      </c>
      <c r="M3922" t="str">
        <f>IF(ABS(moras__2[[#This Row],[Z-Score de salario]])&gt;1.96, "Atípico", "Normal")</f>
        <v>Normal</v>
      </c>
      <c r="N3922" s="5">
        <f t="shared" si="183"/>
        <v>310124</v>
      </c>
      <c r="O3922" s="5">
        <f t="shared" si="184"/>
        <v>48</v>
      </c>
      <c r="P3922" s="5" t="str">
        <f t="shared" si="185"/>
        <v>TRABAJADOR INDEPENDIENTE</v>
      </c>
      <c r="Q3922" s="5">
        <f>IF($H3922="SI", $O3922, _xludf.NA())</f>
        <v>48</v>
      </c>
      <c r="R3922" s="5" t="e">
        <f ca="1">IF($H3922="NO",$O3922, _xludf.NA())</f>
        <v>#NAME?</v>
      </c>
      <c r="S3922" s="5">
        <f>IF($H3922="SI",$N3922, _xludf.NA())</f>
        <v>310124</v>
      </c>
      <c r="T3922" s="5" t="e">
        <f ca="1">IF($H3922="NO",$N3922, _xludf.NA())</f>
        <v>#NAME?</v>
      </c>
    </row>
    <row r="3923" spans="1:20" x14ac:dyDescent="0.3">
      <c r="A3923">
        <v>3922</v>
      </c>
      <c r="B3923" t="s">
        <v>9</v>
      </c>
      <c r="C3923">
        <v>148800</v>
      </c>
      <c r="D3923" t="s">
        <v>10</v>
      </c>
      <c r="E3923" t="s">
        <v>16</v>
      </c>
      <c r="F3923" t="s">
        <v>12</v>
      </c>
      <c r="G3923" t="s">
        <v>13</v>
      </c>
      <c r="H3923" t="s">
        <v>13</v>
      </c>
      <c r="I3923">
        <v>54</v>
      </c>
      <c r="J3923">
        <f>(moras__2[[#This Row],[EDAD]]-AVERAGE(I:I))/ _xlfn.STDEV.P(I:I)</f>
        <v>0.85359919315050581</v>
      </c>
      <c r="K3923" t="str">
        <f>IF(ABS(moras__2[[#This Row],[Z-Score de edad]])&gt;1.96, "Atípico","Normal")</f>
        <v>Normal</v>
      </c>
      <c r="L3923">
        <f>(moras__2[[#This Row],[SALARIO]]-AVERAGE(C:C)) / _xlfn.STDEV.P(C:C)</f>
        <v>-0.62735349808839536</v>
      </c>
      <c r="M3923" t="str">
        <f>IF(ABS(moras__2[[#This Row],[Z-Score de salario]])&gt;1.96, "Atípico", "Normal")</f>
        <v>Normal</v>
      </c>
      <c r="N3923" s="5">
        <f t="shared" si="183"/>
        <v>148800</v>
      </c>
      <c r="O3923" s="5">
        <f t="shared" si="184"/>
        <v>54</v>
      </c>
      <c r="P3923" s="5" t="str">
        <f t="shared" si="185"/>
        <v>ASALARIADO</v>
      </c>
      <c r="Q3923" s="5" t="e">
        <f ca="1">IF($H3923="SI", $O3923, _xludf.NA())</f>
        <v>#NAME?</v>
      </c>
      <c r="R3923" s="5">
        <f>IF($H3923="NO",$O3923, _xludf.NA())</f>
        <v>54</v>
      </c>
      <c r="S3923" s="5" t="e">
        <f ca="1">IF($H3923="SI",$N3923, _xludf.NA())</f>
        <v>#NAME?</v>
      </c>
      <c r="T3923" s="5">
        <f>IF($H3923="NO",$N3923, _xludf.NA())</f>
        <v>148800</v>
      </c>
    </row>
    <row r="3924" spans="1:20" x14ac:dyDescent="0.3">
      <c r="A3924">
        <v>3923</v>
      </c>
      <c r="B3924" t="s">
        <v>9</v>
      </c>
      <c r="C3924">
        <v>192600</v>
      </c>
      <c r="D3924" t="s">
        <v>10</v>
      </c>
      <c r="E3924" t="s">
        <v>16</v>
      </c>
      <c r="F3924" t="s">
        <v>12</v>
      </c>
      <c r="G3924" t="s">
        <v>12</v>
      </c>
      <c r="H3924" t="s">
        <v>12</v>
      </c>
      <c r="I3924">
        <v>48</v>
      </c>
      <c r="J3924">
        <f>(moras__2[[#This Row],[EDAD]]-AVERAGE(I:I))/ _xlfn.STDEV.P(I:I)</f>
        <v>0.43010483570679275</v>
      </c>
      <c r="K3924" t="str">
        <f>IF(ABS(moras__2[[#This Row],[Z-Score de edad]])&gt;1.96, "Atípico","Normal")</f>
        <v>Normal</v>
      </c>
      <c r="L3924">
        <f>(moras__2[[#This Row],[SALARIO]]-AVERAGE(C:C)) / _xlfn.STDEV.P(C:C)</f>
        <v>-0.57334085607013285</v>
      </c>
      <c r="M3924" t="str">
        <f>IF(ABS(moras__2[[#This Row],[Z-Score de salario]])&gt;1.96, "Atípico", "Normal")</f>
        <v>Normal</v>
      </c>
      <c r="N3924" s="5">
        <f t="shared" si="183"/>
        <v>192600</v>
      </c>
      <c r="O3924" s="5">
        <f t="shared" si="184"/>
        <v>48</v>
      </c>
      <c r="P3924" s="5" t="str">
        <f t="shared" si="185"/>
        <v>ASALARIADO</v>
      </c>
      <c r="Q3924" s="5">
        <f>IF($H3924="SI", $O3924, _xludf.NA())</f>
        <v>48</v>
      </c>
      <c r="R3924" s="5" t="e">
        <f ca="1">IF($H3924="NO",$O3924, _xludf.NA())</f>
        <v>#NAME?</v>
      </c>
      <c r="S3924" s="5">
        <f>IF($H3924="SI",$N3924, _xludf.NA())</f>
        <v>192600</v>
      </c>
      <c r="T3924" s="5" t="e">
        <f ca="1">IF($H3924="NO",$N3924, _xludf.NA())</f>
        <v>#NAME?</v>
      </c>
    </row>
    <row r="3925" spans="1:20" x14ac:dyDescent="0.3">
      <c r="A3925">
        <v>3924</v>
      </c>
      <c r="B3925" t="s">
        <v>9</v>
      </c>
      <c r="C3925">
        <v>305704</v>
      </c>
      <c r="D3925" t="s">
        <v>18</v>
      </c>
      <c r="E3925" t="s">
        <v>16</v>
      </c>
      <c r="F3925" t="s">
        <v>12</v>
      </c>
      <c r="G3925" t="s">
        <v>13</v>
      </c>
      <c r="H3925" t="s">
        <v>12</v>
      </c>
      <c r="I3925">
        <v>42</v>
      </c>
      <c r="J3925">
        <f>(moras__2[[#This Row],[EDAD]]-AVERAGE(I:I))/ _xlfn.STDEV.P(I:I)</f>
        <v>6.6104782630796582E-3</v>
      </c>
      <c r="K3925" t="str">
        <f>IF(ABS(moras__2[[#This Row],[Z-Score de edad]])&gt;1.96, "Atípico","Normal")</f>
        <v>Normal</v>
      </c>
      <c r="L3925">
        <f>(moras__2[[#This Row],[SALARIO]]-AVERAGE(C:C)) / _xlfn.STDEV.P(C:C)</f>
        <v>-0.43386492312872732</v>
      </c>
      <c r="M3925" t="str">
        <f>IF(ABS(moras__2[[#This Row],[Z-Score de salario]])&gt;1.96, "Atípico", "Normal")</f>
        <v>Normal</v>
      </c>
      <c r="N3925" s="5">
        <f t="shared" si="183"/>
        <v>305704</v>
      </c>
      <c r="O3925" s="5">
        <f t="shared" si="184"/>
        <v>42</v>
      </c>
      <c r="P3925" s="5" t="str">
        <f t="shared" si="185"/>
        <v>TRABAJADOR INDEPENDIENTE</v>
      </c>
      <c r="Q3925" s="5">
        <f>IF($H3925="SI", $O3925, _xludf.NA())</f>
        <v>42</v>
      </c>
      <c r="R3925" s="5" t="e">
        <f ca="1">IF($H3925="NO",$O3925, _xludf.NA())</f>
        <v>#NAME?</v>
      </c>
      <c r="S3925" s="5">
        <f>IF($H3925="SI",$N3925, _xludf.NA())</f>
        <v>305704</v>
      </c>
      <c r="T3925" s="5" t="e">
        <f ca="1">IF($H3925="NO",$N3925, _xludf.NA())</f>
        <v>#NAME?</v>
      </c>
    </row>
    <row r="3926" spans="1:20" x14ac:dyDescent="0.3">
      <c r="A3926">
        <v>3925</v>
      </c>
      <c r="B3926" t="s">
        <v>9</v>
      </c>
      <c r="C3926">
        <v>297046</v>
      </c>
      <c r="D3926" t="s">
        <v>17</v>
      </c>
      <c r="E3926" t="s">
        <v>16</v>
      </c>
      <c r="F3926" t="s">
        <v>12</v>
      </c>
      <c r="G3926" t="s">
        <v>13</v>
      </c>
      <c r="H3926" t="s">
        <v>13</v>
      </c>
      <c r="I3926">
        <v>48</v>
      </c>
      <c r="J3926">
        <f>(moras__2[[#This Row],[EDAD]]-AVERAGE(I:I))/ _xlfn.STDEV.P(I:I)</f>
        <v>0.43010483570679275</v>
      </c>
      <c r="K3926" t="str">
        <f>IF(ABS(moras__2[[#This Row],[Z-Score de edad]])&gt;1.96, "Atípico","Normal")</f>
        <v>Normal</v>
      </c>
      <c r="L3926">
        <f>(moras__2[[#This Row],[SALARIO]]-AVERAGE(C:C)) / _xlfn.STDEV.P(C:C)</f>
        <v>-0.44454166866740574</v>
      </c>
      <c r="M3926" t="str">
        <f>IF(ABS(moras__2[[#This Row],[Z-Score de salario]])&gt;1.96, "Atípico", "Normal")</f>
        <v>Normal</v>
      </c>
      <c r="N3926" s="5">
        <f t="shared" si="183"/>
        <v>297046</v>
      </c>
      <c r="O3926" s="5">
        <f t="shared" si="184"/>
        <v>48</v>
      </c>
      <c r="P3926" s="5" t="str">
        <f t="shared" si="185"/>
        <v>ASEGURADO VOLUNTARIO</v>
      </c>
      <c r="Q3926" s="5" t="e">
        <f ca="1">IF($H3926="SI", $O3926, _xludf.NA())</f>
        <v>#NAME?</v>
      </c>
      <c r="R3926" s="5">
        <f>IF($H3926="NO",$O3926, _xludf.NA())</f>
        <v>48</v>
      </c>
      <c r="S3926" s="5" t="e">
        <f ca="1">IF($H3926="SI",$N3926, _xludf.NA())</f>
        <v>#NAME?</v>
      </c>
      <c r="T3926" s="5">
        <f>IF($H3926="NO",$N3926, _xludf.NA())</f>
        <v>297046</v>
      </c>
    </row>
    <row r="3927" spans="1:20" x14ac:dyDescent="0.3">
      <c r="A3927">
        <v>3926</v>
      </c>
      <c r="B3927" t="s">
        <v>9</v>
      </c>
      <c r="C3927">
        <v>1481119.18</v>
      </c>
      <c r="D3927" t="s">
        <v>10</v>
      </c>
      <c r="E3927" t="s">
        <v>16</v>
      </c>
      <c r="F3927" t="s">
        <v>12</v>
      </c>
      <c r="G3927" t="s">
        <v>13</v>
      </c>
      <c r="H3927" t="s">
        <v>13</v>
      </c>
      <c r="I3927">
        <v>29</v>
      </c>
      <c r="J3927">
        <f>(moras__2[[#This Row],[EDAD]]-AVERAGE(I:I))/ _xlfn.STDEV.P(I:I)</f>
        <v>-0.91096062953163204</v>
      </c>
      <c r="K3927" t="str">
        <f>IF(ABS(moras__2[[#This Row],[Z-Score de edad]])&gt;1.96, "Atípico","Normal")</f>
        <v>Normal</v>
      </c>
      <c r="L3927">
        <f>(moras__2[[#This Row],[SALARIO]]-AVERAGE(C:C)) / _xlfn.STDEV.P(C:C)</f>
        <v>1.0156163403455098</v>
      </c>
      <c r="M3927" t="str">
        <f>IF(ABS(moras__2[[#This Row],[Z-Score de salario]])&gt;1.96, "Atípico", "Normal")</f>
        <v>Normal</v>
      </c>
      <c r="N3927" s="5">
        <f t="shared" si="183"/>
        <v>1481119.18</v>
      </c>
      <c r="O3927" s="5">
        <f t="shared" si="184"/>
        <v>29</v>
      </c>
      <c r="P3927" s="5" t="str">
        <f t="shared" si="185"/>
        <v>ASALARIADO</v>
      </c>
      <c r="Q3927" s="5" t="e">
        <f ca="1">IF($H3927="SI", $O3927, _xludf.NA())</f>
        <v>#NAME?</v>
      </c>
      <c r="R3927" s="5">
        <f>IF($H3927="NO",$O3927, _xludf.NA())</f>
        <v>29</v>
      </c>
      <c r="S3927" s="5" t="e">
        <f ca="1">IF($H3927="SI",$N3927, _xludf.NA())</f>
        <v>#NAME?</v>
      </c>
      <c r="T3927" s="5">
        <f>IF($H3927="NO",$N3927, _xludf.NA())</f>
        <v>1481119.18</v>
      </c>
    </row>
    <row r="3928" spans="1:20" x14ac:dyDescent="0.3">
      <c r="A3928">
        <v>3927</v>
      </c>
      <c r="B3928" t="s">
        <v>15</v>
      </c>
      <c r="C3928">
        <v>220000</v>
      </c>
      <c r="D3928" t="s">
        <v>10</v>
      </c>
      <c r="E3928" t="s">
        <v>16</v>
      </c>
      <c r="F3928" t="s">
        <v>12</v>
      </c>
      <c r="G3928" t="s">
        <v>13</v>
      </c>
      <c r="H3928" t="s">
        <v>13</v>
      </c>
      <c r="I3928">
        <v>58</v>
      </c>
      <c r="J3928">
        <f>(moras__2[[#This Row],[EDAD]]-AVERAGE(I:I))/ _xlfn.STDEV.P(I:I)</f>
        <v>1.1359287647796479</v>
      </c>
      <c r="K3928" t="str">
        <f>IF(ABS(moras__2[[#This Row],[Z-Score de edad]])&gt;1.96, "Atípico","Normal")</f>
        <v>Normal</v>
      </c>
      <c r="L3928">
        <f>(moras__2[[#This Row],[SALARIO]]-AVERAGE(C:C)) / _xlfn.STDEV.P(C:C)</f>
        <v>-0.53955212567514677</v>
      </c>
      <c r="M3928" t="str">
        <f>IF(ABS(moras__2[[#This Row],[Z-Score de salario]])&gt;1.96, "Atípico", "Normal")</f>
        <v>Normal</v>
      </c>
      <c r="N3928" s="5">
        <f t="shared" si="183"/>
        <v>220000</v>
      </c>
      <c r="O3928" s="5">
        <f t="shared" si="184"/>
        <v>58</v>
      </c>
      <c r="P3928" s="5" t="str">
        <f t="shared" si="185"/>
        <v>ASALARIADO</v>
      </c>
      <c r="Q3928" s="5" t="e">
        <f ca="1">IF($H3928="SI", $O3928, _xludf.NA())</f>
        <v>#NAME?</v>
      </c>
      <c r="R3928" s="5">
        <f>IF($H3928="NO",$O3928, _xludf.NA())</f>
        <v>58</v>
      </c>
      <c r="S3928" s="5" t="e">
        <f ca="1">IF($H3928="SI",$N3928, _xludf.NA())</f>
        <v>#NAME?</v>
      </c>
      <c r="T3928" s="5">
        <f>IF($H3928="NO",$N3928, _xludf.NA())</f>
        <v>220000</v>
      </c>
    </row>
    <row r="3929" spans="1:20" x14ac:dyDescent="0.3">
      <c r="A3929">
        <v>3928</v>
      </c>
      <c r="B3929" t="s">
        <v>15</v>
      </c>
      <c r="C3929">
        <v>856546</v>
      </c>
      <c r="D3929" t="s">
        <v>10</v>
      </c>
      <c r="E3929" t="s">
        <v>11</v>
      </c>
      <c r="F3929" t="s">
        <v>12</v>
      </c>
      <c r="G3929" t="s">
        <v>13</v>
      </c>
      <c r="H3929" t="s">
        <v>13</v>
      </c>
      <c r="I3929">
        <v>36</v>
      </c>
      <c r="J3929">
        <f>(moras__2[[#This Row],[EDAD]]-AVERAGE(I:I))/ _xlfn.STDEV.P(I:I)</f>
        <v>-0.41688387918063341</v>
      </c>
      <c r="K3929" t="str">
        <f>IF(ABS(moras__2[[#This Row],[Z-Score de edad]])&gt;1.96, "Atípico","Normal")</f>
        <v>Normal</v>
      </c>
      <c r="L3929">
        <f>(moras__2[[#This Row],[SALARIO]]-AVERAGE(C:C)) / _xlfn.STDEV.P(C:C)</f>
        <v>0.24541434067546811</v>
      </c>
      <c r="M3929" t="str">
        <f>IF(ABS(moras__2[[#This Row],[Z-Score de salario]])&gt;1.96, "Atípico", "Normal")</f>
        <v>Normal</v>
      </c>
      <c r="N3929" s="5">
        <f t="shared" si="183"/>
        <v>856546</v>
      </c>
      <c r="O3929" s="5">
        <f t="shared" si="184"/>
        <v>36</v>
      </c>
      <c r="P3929" s="5" t="str">
        <f t="shared" si="185"/>
        <v>ASALARIADO</v>
      </c>
      <c r="Q3929" s="5" t="e">
        <f ca="1">IF($H3929="SI", $O3929, _xludf.NA())</f>
        <v>#NAME?</v>
      </c>
      <c r="R3929" s="5">
        <f>IF($H3929="NO",$O3929, _xludf.NA())</f>
        <v>36</v>
      </c>
      <c r="S3929" s="5" t="e">
        <f ca="1">IF($H3929="SI",$N3929, _xludf.NA())</f>
        <v>#NAME?</v>
      </c>
      <c r="T3929" s="5">
        <f>IF($H3929="NO",$N3929, _xludf.NA())</f>
        <v>856546</v>
      </c>
    </row>
    <row r="3930" spans="1:20" x14ac:dyDescent="0.3">
      <c r="A3930">
        <v>3929</v>
      </c>
      <c r="B3930" t="s">
        <v>15</v>
      </c>
      <c r="C3930">
        <v>358640</v>
      </c>
      <c r="D3930" t="s">
        <v>18</v>
      </c>
      <c r="E3930" t="s">
        <v>16</v>
      </c>
      <c r="F3930" t="s">
        <v>12</v>
      </c>
      <c r="G3930" t="s">
        <v>13</v>
      </c>
      <c r="H3930" t="s">
        <v>12</v>
      </c>
      <c r="I3930">
        <v>24</v>
      </c>
      <c r="J3930">
        <f>(moras__2[[#This Row],[EDAD]]-AVERAGE(I:I))/ _xlfn.STDEV.P(I:I)</f>
        <v>-1.2638725940680595</v>
      </c>
      <c r="K3930" t="str">
        <f>IF(ABS(moras__2[[#This Row],[Z-Score de edad]])&gt;1.96, "Atípico","Normal")</f>
        <v>Normal</v>
      </c>
      <c r="L3930">
        <f>(moras__2[[#This Row],[SALARIO]]-AVERAGE(C:C)) / _xlfn.STDEV.P(C:C)</f>
        <v>-0.36858608253788838</v>
      </c>
      <c r="M3930" t="str">
        <f>IF(ABS(moras__2[[#This Row],[Z-Score de salario]])&gt;1.96, "Atípico", "Normal")</f>
        <v>Normal</v>
      </c>
      <c r="N3930" s="5">
        <f t="shared" si="183"/>
        <v>358640</v>
      </c>
      <c r="O3930" s="5">
        <f t="shared" si="184"/>
        <v>24</v>
      </c>
      <c r="P3930" s="5" t="str">
        <f t="shared" si="185"/>
        <v>TRABAJADOR INDEPENDIENTE</v>
      </c>
      <c r="Q3930" s="5">
        <f>IF($H3930="SI", $O3930, _xludf.NA())</f>
        <v>24</v>
      </c>
      <c r="R3930" s="5" t="e">
        <f ca="1">IF($H3930="NO",$O3930, _xludf.NA())</f>
        <v>#NAME?</v>
      </c>
      <c r="S3930" s="5">
        <f>IF($H3930="SI",$N3930, _xludf.NA())</f>
        <v>358640</v>
      </c>
      <c r="T3930" s="5" t="e">
        <f ca="1">IF($H3930="NO",$N3930, _xludf.NA())</f>
        <v>#NAME?</v>
      </c>
    </row>
    <row r="3931" spans="1:20" x14ac:dyDescent="0.3">
      <c r="A3931">
        <v>3930</v>
      </c>
      <c r="B3931" t="s">
        <v>9</v>
      </c>
      <c r="C3931">
        <v>345000</v>
      </c>
      <c r="D3931" t="s">
        <v>10</v>
      </c>
      <c r="E3931" t="s">
        <v>16</v>
      </c>
      <c r="F3931" t="s">
        <v>12</v>
      </c>
      <c r="G3931" t="s">
        <v>13</v>
      </c>
      <c r="H3931" t="s">
        <v>13</v>
      </c>
      <c r="I3931">
        <v>62</v>
      </c>
      <c r="J3931">
        <f>(moras__2[[#This Row],[EDAD]]-AVERAGE(I:I))/ _xlfn.STDEV.P(I:I)</f>
        <v>1.41825833640879</v>
      </c>
      <c r="K3931" t="str">
        <f>IF(ABS(moras__2[[#This Row],[Z-Score de edad]])&gt;1.96, "Atípico","Normal")</f>
        <v>Normal</v>
      </c>
      <c r="L3931">
        <f>(moras__2[[#This Row],[SALARIO]]-AVERAGE(C:C)) / _xlfn.STDEV.P(C:C)</f>
        <v>-0.38540645781480848</v>
      </c>
      <c r="M3931" t="str">
        <f>IF(ABS(moras__2[[#This Row],[Z-Score de salario]])&gt;1.96, "Atípico", "Normal")</f>
        <v>Normal</v>
      </c>
      <c r="N3931" s="5">
        <f t="shared" si="183"/>
        <v>345000</v>
      </c>
      <c r="O3931" s="5">
        <f t="shared" si="184"/>
        <v>62</v>
      </c>
      <c r="P3931" s="5" t="str">
        <f t="shared" si="185"/>
        <v>ASALARIADO</v>
      </c>
      <c r="Q3931" s="5" t="e">
        <f ca="1">IF($H3931="SI", $O3931, _xludf.NA())</f>
        <v>#NAME?</v>
      </c>
      <c r="R3931" s="5">
        <f>IF($H3931="NO",$O3931, _xludf.NA())</f>
        <v>62</v>
      </c>
      <c r="S3931" s="5" t="e">
        <f ca="1">IF($H3931="SI",$N3931, _xludf.NA())</f>
        <v>#NAME?</v>
      </c>
      <c r="T3931" s="5">
        <f>IF($H3931="NO",$N3931, _xludf.NA())</f>
        <v>345000</v>
      </c>
    </row>
    <row r="3932" spans="1:20" x14ac:dyDescent="0.3">
      <c r="A3932">
        <v>3931</v>
      </c>
      <c r="B3932" t="s">
        <v>9</v>
      </c>
      <c r="C3932">
        <v>292400</v>
      </c>
      <c r="D3932" t="s">
        <v>10</v>
      </c>
      <c r="E3932" t="s">
        <v>16</v>
      </c>
      <c r="F3932" t="s">
        <v>12</v>
      </c>
      <c r="G3932" t="s">
        <v>13</v>
      </c>
      <c r="H3932" t="s">
        <v>13</v>
      </c>
      <c r="I3932">
        <v>34</v>
      </c>
      <c r="J3932">
        <f>(moras__2[[#This Row],[EDAD]]-AVERAGE(I:I))/ _xlfn.STDEV.P(I:I)</f>
        <v>-0.55804866499520445</v>
      </c>
      <c r="K3932" t="str">
        <f>IF(ABS(moras__2[[#This Row],[Z-Score de edad]])&gt;1.96, "Atípico","Normal")</f>
        <v>Normal</v>
      </c>
      <c r="L3932">
        <f>(moras__2[[#This Row],[SALARIO]]-AVERAGE(C:C)) / _xlfn.STDEV.P(C:C)</f>
        <v>-0.45027095485043883</v>
      </c>
      <c r="M3932" t="str">
        <f>IF(ABS(moras__2[[#This Row],[Z-Score de salario]])&gt;1.96, "Atípico", "Normal")</f>
        <v>Normal</v>
      </c>
      <c r="N3932" s="5">
        <f t="shared" si="183"/>
        <v>292400</v>
      </c>
      <c r="O3932" s="5">
        <f t="shared" si="184"/>
        <v>34</v>
      </c>
      <c r="P3932" s="5" t="str">
        <f t="shared" si="185"/>
        <v>ASALARIADO</v>
      </c>
      <c r="Q3932" s="5" t="e">
        <f ca="1">IF($H3932="SI", $O3932, _xludf.NA())</f>
        <v>#NAME?</v>
      </c>
      <c r="R3932" s="5">
        <f>IF($H3932="NO",$O3932, _xludf.NA())</f>
        <v>34</v>
      </c>
      <c r="S3932" s="5" t="e">
        <f ca="1">IF($H3932="SI",$N3932, _xludf.NA())</f>
        <v>#NAME?</v>
      </c>
      <c r="T3932" s="5">
        <f>IF($H3932="NO",$N3932, _xludf.NA())</f>
        <v>292400</v>
      </c>
    </row>
    <row r="3933" spans="1:20" x14ac:dyDescent="0.3">
      <c r="A3933">
        <v>3932</v>
      </c>
      <c r="B3933" t="s">
        <v>15</v>
      </c>
      <c r="C3933">
        <v>445400</v>
      </c>
      <c r="D3933" t="s">
        <v>10</v>
      </c>
      <c r="E3933" t="s">
        <v>11</v>
      </c>
      <c r="F3933" t="s">
        <v>12</v>
      </c>
      <c r="G3933" t="s">
        <v>13</v>
      </c>
      <c r="H3933" t="s">
        <v>12</v>
      </c>
      <c r="I3933">
        <v>52</v>
      </c>
      <c r="J3933">
        <f>(moras__2[[#This Row],[EDAD]]-AVERAGE(I:I))/ _xlfn.STDEV.P(I:I)</f>
        <v>0.71243440733593477</v>
      </c>
      <c r="K3933" t="str">
        <f>IF(ABS(moras__2[[#This Row],[Z-Score de edad]])&gt;1.96, "Atípico","Normal")</f>
        <v>Normal</v>
      </c>
      <c r="L3933">
        <f>(moras__2[[#This Row],[SALARIO]]-AVERAGE(C:C)) / _xlfn.STDEV.P(C:C)</f>
        <v>-0.26159665738938481</v>
      </c>
      <c r="M3933" t="str">
        <f>IF(ABS(moras__2[[#This Row],[Z-Score de salario]])&gt;1.96, "Atípico", "Normal")</f>
        <v>Normal</v>
      </c>
      <c r="N3933" s="5">
        <f t="shared" si="183"/>
        <v>445400</v>
      </c>
      <c r="O3933" s="5">
        <f t="shared" si="184"/>
        <v>52</v>
      </c>
      <c r="P3933" s="5" t="str">
        <f t="shared" si="185"/>
        <v>ASALARIADO</v>
      </c>
      <c r="Q3933" s="5">
        <f>IF($H3933="SI", $O3933, _xludf.NA())</f>
        <v>52</v>
      </c>
      <c r="R3933" s="5" t="e">
        <f ca="1">IF($H3933="NO",$O3933, _xludf.NA())</f>
        <v>#NAME?</v>
      </c>
      <c r="S3933" s="5">
        <f>IF($H3933="SI",$N3933, _xludf.NA())</f>
        <v>445400</v>
      </c>
      <c r="T3933" s="5" t="e">
        <f ca="1">IF($H3933="NO",$N3933, _xludf.NA())</f>
        <v>#NAME?</v>
      </c>
    </row>
    <row r="3934" spans="1:20" x14ac:dyDescent="0.3">
      <c r="A3934">
        <v>3933</v>
      </c>
      <c r="B3934" t="s">
        <v>9</v>
      </c>
      <c r="C3934">
        <v>300000</v>
      </c>
      <c r="D3934" t="s">
        <v>10</v>
      </c>
      <c r="E3934" t="s">
        <v>16</v>
      </c>
      <c r="F3934" t="s">
        <v>12</v>
      </c>
      <c r="G3934" t="s">
        <v>13</v>
      </c>
      <c r="H3934" t="s">
        <v>13</v>
      </c>
      <c r="I3934">
        <v>50</v>
      </c>
      <c r="J3934">
        <f>(moras__2[[#This Row],[EDAD]]-AVERAGE(I:I))/ _xlfn.STDEV.P(I:I)</f>
        <v>0.57126962152136374</v>
      </c>
      <c r="K3934" t="str">
        <f>IF(ABS(moras__2[[#This Row],[Z-Score de edad]])&gt;1.96, "Atípico","Normal")</f>
        <v>Normal</v>
      </c>
      <c r="L3934">
        <f>(moras__2[[#This Row],[SALARIO]]-AVERAGE(C:C)) / _xlfn.STDEV.P(C:C)</f>
        <v>-0.44089889824453027</v>
      </c>
      <c r="M3934" t="str">
        <f>IF(ABS(moras__2[[#This Row],[Z-Score de salario]])&gt;1.96, "Atípico", "Normal")</f>
        <v>Normal</v>
      </c>
      <c r="N3934" s="5">
        <f t="shared" si="183"/>
        <v>300000</v>
      </c>
      <c r="O3934" s="5">
        <f t="shared" si="184"/>
        <v>50</v>
      </c>
      <c r="P3934" s="5" t="str">
        <f t="shared" si="185"/>
        <v>ASALARIADO</v>
      </c>
      <c r="Q3934" s="5" t="e">
        <f ca="1">IF($H3934="SI", $O3934, _xludf.NA())</f>
        <v>#NAME?</v>
      </c>
      <c r="R3934" s="5">
        <f>IF($H3934="NO",$O3934, _xludf.NA())</f>
        <v>50</v>
      </c>
      <c r="S3934" s="5" t="e">
        <f ca="1">IF($H3934="SI",$N3934, _xludf.NA())</f>
        <v>#NAME?</v>
      </c>
      <c r="T3934" s="5">
        <f>IF($H3934="NO",$N3934, _xludf.NA())</f>
        <v>300000</v>
      </c>
    </row>
    <row r="3935" spans="1:20" x14ac:dyDescent="0.3">
      <c r="A3935">
        <v>3934</v>
      </c>
      <c r="B3935" t="s">
        <v>15</v>
      </c>
      <c r="C3935">
        <v>343391</v>
      </c>
      <c r="D3935" t="s">
        <v>10</v>
      </c>
      <c r="E3935" t="s">
        <v>16</v>
      </c>
      <c r="F3935" t="s">
        <v>12</v>
      </c>
      <c r="G3935" t="s">
        <v>13</v>
      </c>
      <c r="H3935" t="s">
        <v>13</v>
      </c>
      <c r="I3935">
        <v>40</v>
      </c>
      <c r="J3935">
        <f>(moras__2[[#This Row],[EDAD]]-AVERAGE(I:I))/ _xlfn.STDEV.P(I:I)</f>
        <v>-0.13455430755149136</v>
      </c>
      <c r="K3935" t="str">
        <f>IF(ABS(moras__2[[#This Row],[Z-Score de edad]])&gt;1.96, "Atípico","Normal")</f>
        <v>Normal</v>
      </c>
      <c r="L3935">
        <f>(moras__2[[#This Row],[SALARIO]]-AVERAGE(C:C)) / _xlfn.STDEV.P(C:C)</f>
        <v>-0.38739062085150677</v>
      </c>
      <c r="M3935" t="str">
        <f>IF(ABS(moras__2[[#This Row],[Z-Score de salario]])&gt;1.96, "Atípico", "Normal")</f>
        <v>Normal</v>
      </c>
      <c r="N3935" s="5">
        <f t="shared" si="183"/>
        <v>343391</v>
      </c>
      <c r="O3935" s="5">
        <f t="shared" si="184"/>
        <v>40</v>
      </c>
      <c r="P3935" s="5" t="str">
        <f t="shared" si="185"/>
        <v>ASALARIADO</v>
      </c>
      <c r="Q3935" s="5" t="e">
        <f ca="1">IF($H3935="SI", $O3935, _xludf.NA())</f>
        <v>#NAME?</v>
      </c>
      <c r="R3935" s="5">
        <f>IF($H3935="NO",$O3935, _xludf.NA())</f>
        <v>40</v>
      </c>
      <c r="S3935" s="5" t="e">
        <f ca="1">IF($H3935="SI",$N3935, _xludf.NA())</f>
        <v>#NAME?</v>
      </c>
      <c r="T3935" s="5">
        <f>IF($H3935="NO",$N3935, _xludf.NA())</f>
        <v>343391</v>
      </c>
    </row>
    <row r="3936" spans="1:20" x14ac:dyDescent="0.3">
      <c r="A3936">
        <v>3935</v>
      </c>
      <c r="B3936" t="s">
        <v>9</v>
      </c>
      <c r="C3936">
        <v>64275.12</v>
      </c>
      <c r="D3936" t="s">
        <v>10</v>
      </c>
      <c r="E3936" t="s">
        <v>16</v>
      </c>
      <c r="F3936" t="s">
        <v>12</v>
      </c>
      <c r="G3936" t="s">
        <v>13</v>
      </c>
      <c r="H3936" t="s">
        <v>13</v>
      </c>
      <c r="I3936">
        <v>31</v>
      </c>
      <c r="J3936">
        <f>(moras__2[[#This Row],[EDAD]]-AVERAGE(I:I))/ _xlfn.STDEV.P(I:I)</f>
        <v>-0.769795843717061</v>
      </c>
      <c r="K3936" t="str">
        <f>IF(ABS(moras__2[[#This Row],[Z-Score de edad]])&gt;1.96, "Atípico","Normal")</f>
        <v>Normal</v>
      </c>
      <c r="L3936">
        <f>(moras__2[[#This Row],[SALARIO]]-AVERAGE(C:C)) / _xlfn.STDEV.P(C:C)</f>
        <v>-0.73158665071571494</v>
      </c>
      <c r="M3936" t="str">
        <f>IF(ABS(moras__2[[#This Row],[Z-Score de salario]])&gt;1.96, "Atípico", "Normal")</f>
        <v>Normal</v>
      </c>
      <c r="N3936" s="5">
        <f t="shared" si="183"/>
        <v>64275.12</v>
      </c>
      <c r="O3936" s="5">
        <f t="shared" si="184"/>
        <v>31</v>
      </c>
      <c r="P3936" s="5" t="str">
        <f t="shared" si="185"/>
        <v>ASALARIADO</v>
      </c>
      <c r="Q3936" s="5" t="e">
        <f ca="1">IF($H3936="SI", $O3936, _xludf.NA())</f>
        <v>#NAME?</v>
      </c>
      <c r="R3936" s="5">
        <f>IF($H3936="NO",$O3936, _xludf.NA())</f>
        <v>31</v>
      </c>
      <c r="S3936" s="5" t="e">
        <f ca="1">IF($H3936="SI",$N3936, _xludf.NA())</f>
        <v>#NAME?</v>
      </c>
      <c r="T3936" s="5">
        <f>IF($H3936="NO",$N3936, _xludf.NA())</f>
        <v>64275.12</v>
      </c>
    </row>
    <row r="3937" spans="1:20" x14ac:dyDescent="0.3">
      <c r="A3937">
        <v>3936</v>
      </c>
      <c r="B3937" t="s">
        <v>9</v>
      </c>
      <c r="C3937">
        <v>278030</v>
      </c>
      <c r="D3937" t="s">
        <v>19</v>
      </c>
      <c r="E3937" t="s">
        <v>16</v>
      </c>
      <c r="F3937" t="s">
        <v>12</v>
      </c>
      <c r="G3937" t="s">
        <v>13</v>
      </c>
      <c r="H3937" t="s">
        <v>13</v>
      </c>
      <c r="I3937">
        <v>42</v>
      </c>
      <c r="J3937">
        <f>(moras__2[[#This Row],[EDAD]]-AVERAGE(I:I))/ _xlfn.STDEV.P(I:I)</f>
        <v>6.6104782630796582E-3</v>
      </c>
      <c r="K3937" t="str">
        <f>IF(ABS(moras__2[[#This Row],[Z-Score de edad]])&gt;1.96, "Atípico","Normal")</f>
        <v>Normal</v>
      </c>
      <c r="L3937">
        <f>(moras__2[[#This Row],[SALARIO]]-AVERAGE(C:C)) / _xlfn.STDEV.P(C:C)</f>
        <v>-0.46799154082766331</v>
      </c>
      <c r="M3937" t="str">
        <f>IF(ABS(moras__2[[#This Row],[Z-Score de salario]])&gt;1.96, "Atípico", "Normal")</f>
        <v>Normal</v>
      </c>
      <c r="N3937" s="5">
        <f t="shared" si="183"/>
        <v>278030</v>
      </c>
      <c r="O3937" s="5">
        <f t="shared" si="184"/>
        <v>42</v>
      </c>
      <c r="P3937" s="5" t="str">
        <f t="shared" si="185"/>
        <v>CONVENIOS ESPECIALES DE TRABAJADORES INDEPENDIENTES</v>
      </c>
      <c r="Q3937" s="5" t="e">
        <f ca="1">IF($H3937="SI", $O3937, _xludf.NA())</f>
        <v>#NAME?</v>
      </c>
      <c r="R3937" s="5">
        <f>IF($H3937="NO",$O3937, _xludf.NA())</f>
        <v>42</v>
      </c>
      <c r="S3937" s="5" t="e">
        <f ca="1">IF($H3937="SI",$N3937, _xludf.NA())</f>
        <v>#NAME?</v>
      </c>
      <c r="T3937" s="5">
        <f>IF($H3937="NO",$N3937, _xludf.NA())</f>
        <v>278030</v>
      </c>
    </row>
    <row r="3938" spans="1:20" x14ac:dyDescent="0.3">
      <c r="A3938">
        <v>3937</v>
      </c>
      <c r="B3938" t="s">
        <v>9</v>
      </c>
      <c r="C3938">
        <v>367154.08</v>
      </c>
      <c r="D3938" t="s">
        <v>10</v>
      </c>
      <c r="E3938" t="s">
        <v>16</v>
      </c>
      <c r="F3938" t="s">
        <v>12</v>
      </c>
      <c r="G3938" t="s">
        <v>13</v>
      </c>
      <c r="H3938" t="s">
        <v>12</v>
      </c>
      <c r="I3938">
        <v>58</v>
      </c>
      <c r="J3938">
        <f>(moras__2[[#This Row],[EDAD]]-AVERAGE(I:I))/ _xlfn.STDEV.P(I:I)</f>
        <v>1.1359287647796479</v>
      </c>
      <c r="K3938" t="str">
        <f>IF(ABS(moras__2[[#This Row],[Z-Score de edad]])&gt;1.96, "Atípico","Normal")</f>
        <v>Normal</v>
      </c>
      <c r="L3938">
        <f>(moras__2[[#This Row],[SALARIO]]-AVERAGE(C:C)) / _xlfn.STDEV.P(C:C)</f>
        <v>-0.35808681415535759</v>
      </c>
      <c r="M3938" t="str">
        <f>IF(ABS(moras__2[[#This Row],[Z-Score de salario]])&gt;1.96, "Atípico", "Normal")</f>
        <v>Normal</v>
      </c>
      <c r="N3938" s="5">
        <f t="shared" si="183"/>
        <v>367154.08</v>
      </c>
      <c r="O3938" s="5">
        <f t="shared" si="184"/>
        <v>58</v>
      </c>
      <c r="P3938" s="5" t="str">
        <f t="shared" si="185"/>
        <v>ASALARIADO</v>
      </c>
      <c r="Q3938" s="5">
        <f>IF($H3938="SI", $O3938, _xludf.NA())</f>
        <v>58</v>
      </c>
      <c r="R3938" s="5" t="e">
        <f ca="1">IF($H3938="NO",$O3938, _xludf.NA())</f>
        <v>#NAME?</v>
      </c>
      <c r="S3938" s="5">
        <f>IF($H3938="SI",$N3938, _xludf.NA())</f>
        <v>367154.08</v>
      </c>
      <c r="T3938" s="5" t="e">
        <f ca="1">IF($H3938="NO",$N3938, _xludf.NA())</f>
        <v>#NAME?</v>
      </c>
    </row>
    <row r="3939" spans="1:20" x14ac:dyDescent="0.3">
      <c r="A3939">
        <v>3938</v>
      </c>
      <c r="B3939" t="s">
        <v>15</v>
      </c>
      <c r="C3939">
        <v>508158.5</v>
      </c>
      <c r="D3939" t="s">
        <v>10</v>
      </c>
      <c r="E3939" t="s">
        <v>11</v>
      </c>
      <c r="F3939" t="s">
        <v>12</v>
      </c>
      <c r="G3939" t="s">
        <v>13</v>
      </c>
      <c r="H3939" t="s">
        <v>13</v>
      </c>
      <c r="I3939">
        <v>27</v>
      </c>
      <c r="J3939">
        <f>(moras__2[[#This Row],[EDAD]]-AVERAGE(I:I))/ _xlfn.STDEV.P(I:I)</f>
        <v>-1.052125415346203</v>
      </c>
      <c r="K3939" t="str">
        <f>IF(ABS(moras__2[[#This Row],[Z-Score de edad]])&gt;1.96, "Atípico","Normal")</f>
        <v>Normal</v>
      </c>
      <c r="L3939">
        <f>(moras__2[[#This Row],[SALARIO]]-AVERAGE(C:C)) / _xlfn.STDEV.P(C:C)</f>
        <v>-0.18420505021808053</v>
      </c>
      <c r="M3939" t="str">
        <f>IF(ABS(moras__2[[#This Row],[Z-Score de salario]])&gt;1.96, "Atípico", "Normal")</f>
        <v>Normal</v>
      </c>
      <c r="N3939" s="5">
        <f t="shared" si="183"/>
        <v>508158.5</v>
      </c>
      <c r="O3939" s="5">
        <f t="shared" si="184"/>
        <v>27</v>
      </c>
      <c r="P3939" s="5" t="str">
        <f t="shared" si="185"/>
        <v>ASALARIADO</v>
      </c>
      <c r="Q3939" s="5" t="e">
        <f ca="1">IF($H3939="SI", $O3939, _xludf.NA())</f>
        <v>#NAME?</v>
      </c>
      <c r="R3939" s="5">
        <f>IF($H3939="NO",$O3939, _xludf.NA())</f>
        <v>27</v>
      </c>
      <c r="S3939" s="5" t="e">
        <f ca="1">IF($H3939="SI",$N3939, _xludf.NA())</f>
        <v>#NAME?</v>
      </c>
      <c r="T3939" s="5">
        <f>IF($H3939="NO",$N3939, _xludf.NA())</f>
        <v>508158.5</v>
      </c>
    </row>
    <row r="3940" spans="1:20" x14ac:dyDescent="0.3">
      <c r="A3940">
        <v>3939</v>
      </c>
      <c r="B3940" t="s">
        <v>15</v>
      </c>
      <c r="C3940">
        <v>138000</v>
      </c>
      <c r="D3940" t="s">
        <v>10</v>
      </c>
      <c r="E3940" t="s">
        <v>16</v>
      </c>
      <c r="F3940" t="s">
        <v>12</v>
      </c>
      <c r="G3940" t="s">
        <v>12</v>
      </c>
      <c r="H3940" t="s">
        <v>12</v>
      </c>
      <c r="I3940">
        <v>59</v>
      </c>
      <c r="J3940">
        <f>(moras__2[[#This Row],[EDAD]]-AVERAGE(I:I))/ _xlfn.STDEV.P(I:I)</f>
        <v>1.2065111576869334</v>
      </c>
      <c r="K3940" t="str">
        <f>IF(ABS(moras__2[[#This Row],[Z-Score de edad]])&gt;1.96, "Atípico","Normal")</f>
        <v>Normal</v>
      </c>
      <c r="L3940">
        <f>(moras__2[[#This Row],[SALARIO]]-AVERAGE(C:C)) / _xlfn.STDEV.P(C:C)</f>
        <v>-0.64067168379152861</v>
      </c>
      <c r="M3940" t="str">
        <f>IF(ABS(moras__2[[#This Row],[Z-Score de salario]])&gt;1.96, "Atípico", "Normal")</f>
        <v>Normal</v>
      </c>
      <c r="N3940" s="5">
        <f t="shared" si="183"/>
        <v>138000</v>
      </c>
      <c r="O3940" s="5">
        <f t="shared" si="184"/>
        <v>59</v>
      </c>
      <c r="P3940" s="5" t="str">
        <f t="shared" si="185"/>
        <v>ASALARIADO</v>
      </c>
      <c r="Q3940" s="5">
        <f>IF($H3940="SI", $O3940, _xludf.NA())</f>
        <v>59</v>
      </c>
      <c r="R3940" s="5" t="e">
        <f ca="1">IF($H3940="NO",$O3940, _xludf.NA())</f>
        <v>#NAME?</v>
      </c>
      <c r="S3940" s="5">
        <f>IF($H3940="SI",$N3940, _xludf.NA())</f>
        <v>138000</v>
      </c>
      <c r="T3940" s="5" t="e">
        <f ca="1">IF($H3940="NO",$N3940, _xludf.NA())</f>
        <v>#NAME?</v>
      </c>
    </row>
    <row r="3941" spans="1:20" x14ac:dyDescent="0.3">
      <c r="A3941">
        <v>3940</v>
      </c>
      <c r="B3941" t="s">
        <v>9</v>
      </c>
      <c r="C3941">
        <v>53261.99</v>
      </c>
      <c r="D3941" t="s">
        <v>10</v>
      </c>
      <c r="E3941" t="s">
        <v>16</v>
      </c>
      <c r="F3941" t="s">
        <v>12</v>
      </c>
      <c r="G3941" t="s">
        <v>13</v>
      </c>
      <c r="H3941" t="s">
        <v>13</v>
      </c>
      <c r="I3941">
        <v>26</v>
      </c>
      <c r="J3941">
        <f>(moras__2[[#This Row],[EDAD]]-AVERAGE(I:I))/ _xlfn.STDEV.P(I:I)</f>
        <v>-1.1227078082534885</v>
      </c>
      <c r="K3941" t="str">
        <f>IF(ABS(moras__2[[#This Row],[Z-Score de edad]])&gt;1.96, "Atípico","Normal")</f>
        <v>Normal</v>
      </c>
      <c r="L3941">
        <f>(moras__2[[#This Row],[SALARIO]]-AVERAGE(C:C)) / _xlfn.STDEV.P(C:C)</f>
        <v>-0.74516766094837672</v>
      </c>
      <c r="M3941" t="str">
        <f>IF(ABS(moras__2[[#This Row],[Z-Score de salario]])&gt;1.96, "Atípico", "Normal")</f>
        <v>Normal</v>
      </c>
      <c r="N3941" s="5">
        <f t="shared" si="183"/>
        <v>53261.99</v>
      </c>
      <c r="O3941" s="5">
        <f t="shared" si="184"/>
        <v>26</v>
      </c>
      <c r="P3941" s="5" t="str">
        <f t="shared" si="185"/>
        <v>ASALARIADO</v>
      </c>
      <c r="Q3941" s="5" t="e">
        <f ca="1">IF($H3941="SI", $O3941, _xludf.NA())</f>
        <v>#NAME?</v>
      </c>
      <c r="R3941" s="5">
        <f>IF($H3941="NO",$O3941, _xludf.NA())</f>
        <v>26</v>
      </c>
      <c r="S3941" s="5" t="e">
        <f ca="1">IF($H3941="SI",$N3941, _xludf.NA())</f>
        <v>#NAME?</v>
      </c>
      <c r="T3941" s="5">
        <f>IF($H3941="NO",$N3941, _xludf.NA())</f>
        <v>53261.99</v>
      </c>
    </row>
    <row r="3942" spans="1:20" x14ac:dyDescent="0.3">
      <c r="A3942">
        <v>3941</v>
      </c>
      <c r="B3942" t="s">
        <v>15</v>
      </c>
      <c r="C3942">
        <v>1787275</v>
      </c>
      <c r="D3942" t="s">
        <v>14</v>
      </c>
      <c r="E3942" t="s">
        <v>11</v>
      </c>
      <c r="F3942" t="s">
        <v>12</v>
      </c>
      <c r="G3942" t="s">
        <v>13</v>
      </c>
      <c r="H3942" t="s">
        <v>13</v>
      </c>
      <c r="I3942">
        <v>67</v>
      </c>
      <c r="J3942">
        <f>(moras__2[[#This Row],[EDAD]]-AVERAGE(I:I))/ _xlfn.STDEV.P(I:I)</f>
        <v>1.7711703009452175</v>
      </c>
      <c r="K3942" t="str">
        <f>IF(ABS(moras__2[[#This Row],[Z-Score de edad]])&gt;1.96, "Atípico","Normal")</f>
        <v>Normal</v>
      </c>
      <c r="L3942">
        <f>(moras__2[[#This Row],[SALARIO]]-AVERAGE(C:C)) / _xlfn.STDEV.P(C:C)</f>
        <v>1.3931570870913459</v>
      </c>
      <c r="M3942" t="str">
        <f>IF(ABS(moras__2[[#This Row],[Z-Score de salario]])&gt;1.96, "Atípico", "Normal")</f>
        <v>Normal</v>
      </c>
      <c r="N3942" s="5">
        <f t="shared" si="183"/>
        <v>1787275</v>
      </c>
      <c r="O3942" s="5">
        <f t="shared" si="184"/>
        <v>67</v>
      </c>
      <c r="P3942" s="5" t="str">
        <f t="shared" si="185"/>
        <v>PENSIONADOS EN SU PROPIO SISTEMA</v>
      </c>
      <c r="Q3942" s="5" t="e">
        <f ca="1">IF($H3942="SI", $O3942, _xludf.NA())</f>
        <v>#NAME?</v>
      </c>
      <c r="R3942" s="5">
        <f>IF($H3942="NO",$O3942, _xludf.NA())</f>
        <v>67</v>
      </c>
      <c r="S3942" s="5" t="e">
        <f ca="1">IF($H3942="SI",$N3942, _xludf.NA())</f>
        <v>#NAME?</v>
      </c>
      <c r="T3942" s="5">
        <f>IF($H3942="NO",$N3942, _xludf.NA())</f>
        <v>1787275</v>
      </c>
    </row>
    <row r="3943" spans="1:20" x14ac:dyDescent="0.3">
      <c r="A3943">
        <v>3942</v>
      </c>
      <c r="B3943" t="s">
        <v>15</v>
      </c>
      <c r="C3943">
        <v>475269</v>
      </c>
      <c r="D3943" t="s">
        <v>18</v>
      </c>
      <c r="E3943" t="s">
        <v>16</v>
      </c>
      <c r="F3943" t="s">
        <v>12</v>
      </c>
      <c r="G3943" t="s">
        <v>13</v>
      </c>
      <c r="H3943" t="s">
        <v>12</v>
      </c>
      <c r="I3943">
        <v>64</v>
      </c>
      <c r="J3943">
        <f>(moras__2[[#This Row],[EDAD]]-AVERAGE(I:I))/ _xlfn.STDEV.P(I:I)</f>
        <v>1.559423122223361</v>
      </c>
      <c r="K3943" t="str">
        <f>IF(ABS(moras__2[[#This Row],[Z-Score de edad]])&gt;1.96, "Atípico","Normal")</f>
        <v>Normal</v>
      </c>
      <c r="L3943">
        <f>(moras__2[[#This Row],[SALARIO]]-AVERAGE(C:C)) / _xlfn.STDEV.P(C:C)</f>
        <v>-0.22476324176282128</v>
      </c>
      <c r="M3943" t="str">
        <f>IF(ABS(moras__2[[#This Row],[Z-Score de salario]])&gt;1.96, "Atípico", "Normal")</f>
        <v>Normal</v>
      </c>
      <c r="N3943" s="5">
        <f t="shared" si="183"/>
        <v>475269</v>
      </c>
      <c r="O3943" s="5">
        <f t="shared" si="184"/>
        <v>64</v>
      </c>
      <c r="P3943" s="5" t="str">
        <f t="shared" si="185"/>
        <v>TRABAJADOR INDEPENDIENTE</v>
      </c>
      <c r="Q3943" s="5">
        <f>IF($H3943="SI", $O3943, _xludf.NA())</f>
        <v>64</v>
      </c>
      <c r="R3943" s="5" t="e">
        <f ca="1">IF($H3943="NO",$O3943, _xludf.NA())</f>
        <v>#NAME?</v>
      </c>
      <c r="S3943" s="5">
        <f>IF($H3943="SI",$N3943, _xludf.NA())</f>
        <v>475269</v>
      </c>
      <c r="T3943" s="5" t="e">
        <f ca="1">IF($H3943="NO",$N3943, _xludf.NA())</f>
        <v>#NAME?</v>
      </c>
    </row>
    <row r="3944" spans="1:20" x14ac:dyDescent="0.3">
      <c r="A3944">
        <v>3943</v>
      </c>
      <c r="B3944" t="s">
        <v>15</v>
      </c>
      <c r="C3944">
        <v>1955324</v>
      </c>
      <c r="D3944" t="s">
        <v>10</v>
      </c>
      <c r="E3944" t="s">
        <v>11</v>
      </c>
      <c r="F3944" t="s">
        <v>12</v>
      </c>
      <c r="G3944" t="s">
        <v>13</v>
      </c>
      <c r="H3944" t="s">
        <v>12</v>
      </c>
      <c r="I3944">
        <v>37</v>
      </c>
      <c r="J3944">
        <f>(moras__2[[#This Row],[EDAD]]-AVERAGE(I:I))/ _xlfn.STDEV.P(I:I)</f>
        <v>-0.34630148627334789</v>
      </c>
      <c r="K3944" t="str">
        <f>IF(ABS(moras__2[[#This Row],[Z-Score de edad]])&gt;1.96, "Atípico","Normal")</f>
        <v>Normal</v>
      </c>
      <c r="L3944">
        <f>(moras__2[[#This Row],[SALARIO]]-AVERAGE(C:C)) / _xlfn.STDEV.P(C:C)</f>
        <v>1.6003892897974419</v>
      </c>
      <c r="M3944" t="str">
        <f>IF(ABS(moras__2[[#This Row],[Z-Score de salario]])&gt;1.96, "Atípico", "Normal")</f>
        <v>Normal</v>
      </c>
      <c r="N3944" s="5">
        <f t="shared" si="183"/>
        <v>1955324</v>
      </c>
      <c r="O3944" s="5">
        <f t="shared" si="184"/>
        <v>37</v>
      </c>
      <c r="P3944" s="5" t="str">
        <f t="shared" si="185"/>
        <v>ASALARIADO</v>
      </c>
      <c r="Q3944" s="5">
        <f>IF($H3944="SI", $O3944, _xludf.NA())</f>
        <v>37</v>
      </c>
      <c r="R3944" s="5" t="e">
        <f ca="1">IF($H3944="NO",$O3944, _xludf.NA())</f>
        <v>#NAME?</v>
      </c>
      <c r="S3944" s="5">
        <f>IF($H3944="SI",$N3944, _xludf.NA())</f>
        <v>1955324</v>
      </c>
      <c r="T3944" s="5" t="e">
        <f ca="1">IF($H3944="NO",$N3944, _xludf.NA())</f>
        <v>#NAME?</v>
      </c>
    </row>
    <row r="3945" spans="1:20" x14ac:dyDescent="0.3">
      <c r="A3945">
        <v>3944</v>
      </c>
      <c r="B3945" t="s">
        <v>9</v>
      </c>
      <c r="C3945">
        <v>4348062</v>
      </c>
      <c r="D3945" t="s">
        <v>10</v>
      </c>
      <c r="E3945" t="s">
        <v>16</v>
      </c>
      <c r="F3945" t="s">
        <v>12</v>
      </c>
      <c r="G3945" t="s">
        <v>13</v>
      </c>
      <c r="H3945" t="s">
        <v>13</v>
      </c>
      <c r="I3945">
        <v>43</v>
      </c>
      <c r="J3945">
        <f>(moras__2[[#This Row],[EDAD]]-AVERAGE(I:I))/ _xlfn.STDEV.P(I:I)</f>
        <v>7.7192871170365177E-2</v>
      </c>
      <c r="K3945" t="str">
        <f>IF(ABS(moras__2[[#This Row],[Z-Score de edad]])&gt;1.96, "Atípico","Normal")</f>
        <v>Normal</v>
      </c>
      <c r="L3945">
        <f>(moras__2[[#This Row],[SALARIO]]-AVERAGE(C:C)) / _xlfn.STDEV.P(C:C)</f>
        <v>4.5510308659959211</v>
      </c>
      <c r="M3945" t="str">
        <f>IF(ABS(moras__2[[#This Row],[Z-Score de salario]])&gt;1.96, "Atípico", "Normal")</f>
        <v>Atípico</v>
      </c>
      <c r="N3945" s="5">
        <f t="shared" si="183"/>
        <v>4348062</v>
      </c>
      <c r="O3945" s="5">
        <f t="shared" si="184"/>
        <v>43</v>
      </c>
      <c r="P3945" s="5" t="str">
        <f t="shared" si="185"/>
        <v>ASALARIADO</v>
      </c>
      <c r="Q3945" s="5" t="e">
        <f ca="1">IF($H3945="SI", $O3945, _xludf.NA())</f>
        <v>#NAME?</v>
      </c>
      <c r="R3945" s="5">
        <f>IF($H3945="NO",$O3945, _xludf.NA())</f>
        <v>43</v>
      </c>
      <c r="S3945" s="5" t="e">
        <f ca="1">IF($H3945="SI",$N3945, _xludf.NA())</f>
        <v>#NAME?</v>
      </c>
      <c r="T3945" s="5">
        <f>IF($H3945="NO",$N3945, _xludf.NA())</f>
        <v>4348062</v>
      </c>
    </row>
    <row r="3946" spans="1:20" x14ac:dyDescent="0.3">
      <c r="A3946">
        <v>3945</v>
      </c>
      <c r="B3946" t="s">
        <v>15</v>
      </c>
      <c r="C3946">
        <v>278030</v>
      </c>
      <c r="D3946" t="s">
        <v>19</v>
      </c>
      <c r="E3946" t="s">
        <v>16</v>
      </c>
      <c r="F3946" t="s">
        <v>12</v>
      </c>
      <c r="G3946" t="s">
        <v>13</v>
      </c>
      <c r="H3946" t="s">
        <v>13</v>
      </c>
      <c r="I3946">
        <v>24</v>
      </c>
      <c r="J3946">
        <f>(moras__2[[#This Row],[EDAD]]-AVERAGE(I:I))/ _xlfn.STDEV.P(I:I)</f>
        <v>-1.2638725940680595</v>
      </c>
      <c r="K3946" t="str">
        <f>IF(ABS(moras__2[[#This Row],[Z-Score de edad]])&gt;1.96, "Atípico","Normal")</f>
        <v>Normal</v>
      </c>
      <c r="L3946">
        <f>(moras__2[[#This Row],[SALARIO]]-AVERAGE(C:C)) / _xlfn.STDEV.P(C:C)</f>
        <v>-0.46799154082766331</v>
      </c>
      <c r="M3946" t="str">
        <f>IF(ABS(moras__2[[#This Row],[Z-Score de salario]])&gt;1.96, "Atípico", "Normal")</f>
        <v>Normal</v>
      </c>
      <c r="N3946" s="5">
        <f t="shared" si="183"/>
        <v>278030</v>
      </c>
      <c r="O3946" s="5">
        <f t="shared" si="184"/>
        <v>24</v>
      </c>
      <c r="P3946" s="5" t="str">
        <f t="shared" si="185"/>
        <v>CONVENIOS ESPECIALES DE TRABAJADORES INDEPENDIENTES</v>
      </c>
      <c r="Q3946" s="5" t="e">
        <f ca="1">IF($H3946="SI", $O3946, _xludf.NA())</f>
        <v>#NAME?</v>
      </c>
      <c r="R3946" s="5">
        <f>IF($H3946="NO",$O3946, _xludf.NA())</f>
        <v>24</v>
      </c>
      <c r="S3946" s="5" t="e">
        <f ca="1">IF($H3946="SI",$N3946, _xludf.NA())</f>
        <v>#NAME?</v>
      </c>
      <c r="T3946" s="5">
        <f>IF($H3946="NO",$N3946, _xludf.NA())</f>
        <v>278030</v>
      </c>
    </row>
    <row r="3947" spans="1:20" x14ac:dyDescent="0.3">
      <c r="A3947">
        <v>3946</v>
      </c>
      <c r="B3947" t="s">
        <v>9</v>
      </c>
      <c r="C3947">
        <v>278030</v>
      </c>
      <c r="D3947" t="s">
        <v>19</v>
      </c>
      <c r="E3947" t="s">
        <v>16</v>
      </c>
      <c r="F3947" t="s">
        <v>12</v>
      </c>
      <c r="G3947" t="s">
        <v>13</v>
      </c>
      <c r="H3947" t="s">
        <v>13</v>
      </c>
      <c r="I3947">
        <v>28</v>
      </c>
      <c r="J3947">
        <f>(moras__2[[#This Row],[EDAD]]-AVERAGE(I:I))/ _xlfn.STDEV.P(I:I)</f>
        <v>-0.98154302243891756</v>
      </c>
      <c r="K3947" t="str">
        <f>IF(ABS(moras__2[[#This Row],[Z-Score de edad]])&gt;1.96, "Atípico","Normal")</f>
        <v>Normal</v>
      </c>
      <c r="L3947">
        <f>(moras__2[[#This Row],[SALARIO]]-AVERAGE(C:C)) / _xlfn.STDEV.P(C:C)</f>
        <v>-0.46799154082766331</v>
      </c>
      <c r="M3947" t="str">
        <f>IF(ABS(moras__2[[#This Row],[Z-Score de salario]])&gt;1.96, "Atípico", "Normal")</f>
        <v>Normal</v>
      </c>
      <c r="N3947" s="5">
        <f t="shared" si="183"/>
        <v>278030</v>
      </c>
      <c r="O3947" s="5">
        <f t="shared" si="184"/>
        <v>28</v>
      </c>
      <c r="P3947" s="5" t="str">
        <f t="shared" si="185"/>
        <v>CONVENIOS ESPECIALES DE TRABAJADORES INDEPENDIENTES</v>
      </c>
      <c r="Q3947" s="5" t="e">
        <f ca="1">IF($H3947="SI", $O3947, _xludf.NA())</f>
        <v>#NAME?</v>
      </c>
      <c r="R3947" s="5">
        <f>IF($H3947="NO",$O3947, _xludf.NA())</f>
        <v>28</v>
      </c>
      <c r="S3947" s="5" t="e">
        <f ca="1">IF($H3947="SI",$N3947, _xludf.NA())</f>
        <v>#NAME?</v>
      </c>
      <c r="T3947" s="5">
        <f>IF($H3947="NO",$N3947, _xludf.NA())</f>
        <v>278030</v>
      </c>
    </row>
    <row r="3948" spans="1:20" x14ac:dyDescent="0.3">
      <c r="A3948">
        <v>3947</v>
      </c>
      <c r="B3948" t="s">
        <v>9</v>
      </c>
      <c r="C3948">
        <v>297062</v>
      </c>
      <c r="D3948" t="s">
        <v>18</v>
      </c>
      <c r="E3948" t="s">
        <v>16</v>
      </c>
      <c r="F3948" t="s">
        <v>12</v>
      </c>
      <c r="G3948" t="s">
        <v>12</v>
      </c>
      <c r="H3948" t="s">
        <v>12</v>
      </c>
      <c r="I3948">
        <v>46</v>
      </c>
      <c r="J3948">
        <f>(moras__2[[#This Row],[EDAD]]-AVERAGE(I:I))/ _xlfn.STDEV.P(I:I)</f>
        <v>0.28894004989222172</v>
      </c>
      <c r="K3948" t="str">
        <f>IF(ABS(moras__2[[#This Row],[Z-Score de edad]])&gt;1.96, "Atípico","Normal")</f>
        <v>Normal</v>
      </c>
      <c r="L3948">
        <f>(moras__2[[#This Row],[SALARIO]]-AVERAGE(C:C)) / _xlfn.STDEV.P(C:C)</f>
        <v>-0.44452193802191964</v>
      </c>
      <c r="M3948" t="str">
        <f>IF(ABS(moras__2[[#This Row],[Z-Score de salario]])&gt;1.96, "Atípico", "Normal")</f>
        <v>Normal</v>
      </c>
      <c r="N3948" s="5">
        <f t="shared" si="183"/>
        <v>297062</v>
      </c>
      <c r="O3948" s="5">
        <f t="shared" si="184"/>
        <v>46</v>
      </c>
      <c r="P3948" s="5" t="str">
        <f t="shared" si="185"/>
        <v>TRABAJADOR INDEPENDIENTE</v>
      </c>
      <c r="Q3948" s="5">
        <f>IF($H3948="SI", $O3948, _xludf.NA())</f>
        <v>46</v>
      </c>
      <c r="R3948" s="5" t="e">
        <f ca="1">IF($H3948="NO",$O3948, _xludf.NA())</f>
        <v>#NAME?</v>
      </c>
      <c r="S3948" s="5">
        <f>IF($H3948="SI",$N3948, _xludf.NA())</f>
        <v>297062</v>
      </c>
      <c r="T3948" s="5" t="e">
        <f ca="1">IF($H3948="NO",$N3948, _xludf.NA())</f>
        <v>#NAME?</v>
      </c>
    </row>
    <row r="3949" spans="1:20" x14ac:dyDescent="0.3">
      <c r="A3949">
        <v>3948</v>
      </c>
      <c r="B3949" t="s">
        <v>15</v>
      </c>
      <c r="C3949">
        <v>433430</v>
      </c>
      <c r="D3949" t="s">
        <v>10</v>
      </c>
      <c r="E3949" t="s">
        <v>11</v>
      </c>
      <c r="F3949" t="s">
        <v>12</v>
      </c>
      <c r="G3949" t="s">
        <v>13</v>
      </c>
      <c r="H3949" t="s">
        <v>12</v>
      </c>
      <c r="I3949">
        <v>48</v>
      </c>
      <c r="J3949">
        <f>(moras__2[[#This Row],[EDAD]]-AVERAGE(I:I))/ _xlfn.STDEV.P(I:I)</f>
        <v>0.43010483570679275</v>
      </c>
      <c r="K3949" t="str">
        <f>IF(ABS(moras__2[[#This Row],[Z-Score de edad]])&gt;1.96, "Atípico","Normal")</f>
        <v>Normal</v>
      </c>
      <c r="L3949">
        <f>(moras__2[[#This Row],[SALARIO]]-AVERAGE(C:C)) / _xlfn.STDEV.P(C:C)</f>
        <v>-0.27635764654369083</v>
      </c>
      <c r="M3949" t="str">
        <f>IF(ABS(moras__2[[#This Row],[Z-Score de salario]])&gt;1.96, "Atípico", "Normal")</f>
        <v>Normal</v>
      </c>
      <c r="N3949" s="5">
        <f t="shared" si="183"/>
        <v>433430</v>
      </c>
      <c r="O3949" s="5">
        <f t="shared" si="184"/>
        <v>48</v>
      </c>
      <c r="P3949" s="5" t="str">
        <f t="shared" si="185"/>
        <v>ASALARIADO</v>
      </c>
      <c r="Q3949" s="5">
        <f>IF($H3949="SI", $O3949, _xludf.NA())</f>
        <v>48</v>
      </c>
      <c r="R3949" s="5" t="e">
        <f ca="1">IF($H3949="NO",$O3949, _xludf.NA())</f>
        <v>#NAME?</v>
      </c>
      <c r="S3949" s="5">
        <f>IF($H3949="SI",$N3949, _xludf.NA())</f>
        <v>433430</v>
      </c>
      <c r="T3949" s="5" t="e">
        <f ca="1">IF($H3949="NO",$N3949, _xludf.NA())</f>
        <v>#NAME?</v>
      </c>
    </row>
    <row r="3950" spans="1:20" x14ac:dyDescent="0.3">
      <c r="A3950">
        <v>3949</v>
      </c>
      <c r="B3950" t="s">
        <v>15</v>
      </c>
      <c r="C3950">
        <v>220000</v>
      </c>
      <c r="D3950" t="s">
        <v>10</v>
      </c>
      <c r="E3950" t="s">
        <v>16</v>
      </c>
      <c r="F3950" t="s">
        <v>12</v>
      </c>
      <c r="G3950" t="s">
        <v>13</v>
      </c>
      <c r="H3950" t="s">
        <v>13</v>
      </c>
      <c r="I3950">
        <v>20</v>
      </c>
      <c r="J3950">
        <f>(moras__2[[#This Row],[EDAD]]-AVERAGE(I:I))/ _xlfn.STDEV.P(I:I)</f>
        <v>-1.5462021656972016</v>
      </c>
      <c r="K3950" t="str">
        <f>IF(ABS(moras__2[[#This Row],[Z-Score de edad]])&gt;1.96, "Atípico","Normal")</f>
        <v>Normal</v>
      </c>
      <c r="L3950">
        <f>(moras__2[[#This Row],[SALARIO]]-AVERAGE(C:C)) / _xlfn.STDEV.P(C:C)</f>
        <v>-0.53955212567514677</v>
      </c>
      <c r="M3950" t="str">
        <f>IF(ABS(moras__2[[#This Row],[Z-Score de salario]])&gt;1.96, "Atípico", "Normal")</f>
        <v>Normal</v>
      </c>
      <c r="N3950" s="5">
        <f t="shared" si="183"/>
        <v>220000</v>
      </c>
      <c r="O3950" s="5">
        <f t="shared" si="184"/>
        <v>20</v>
      </c>
      <c r="P3950" s="5" t="str">
        <f t="shared" si="185"/>
        <v>ASALARIADO</v>
      </c>
      <c r="Q3950" s="5" t="e">
        <f ca="1">IF($H3950="SI", $O3950, _xludf.NA())</f>
        <v>#NAME?</v>
      </c>
      <c r="R3950" s="5">
        <f>IF($H3950="NO",$O3950, _xludf.NA())</f>
        <v>20</v>
      </c>
      <c r="S3950" s="5" t="e">
        <f ca="1">IF($H3950="SI",$N3950, _xludf.NA())</f>
        <v>#NAME?</v>
      </c>
      <c r="T3950" s="5">
        <f>IF($H3950="NO",$N3950, _xludf.NA())</f>
        <v>220000</v>
      </c>
    </row>
    <row r="3951" spans="1:20" x14ac:dyDescent="0.3">
      <c r="A3951">
        <v>3950</v>
      </c>
      <c r="B3951" t="s">
        <v>9</v>
      </c>
      <c r="C3951">
        <v>202390</v>
      </c>
      <c r="D3951" t="s">
        <v>10</v>
      </c>
      <c r="E3951" t="s">
        <v>16</v>
      </c>
      <c r="F3951" t="s">
        <v>12</v>
      </c>
      <c r="G3951" t="s">
        <v>12</v>
      </c>
      <c r="H3951" t="s">
        <v>12</v>
      </c>
      <c r="I3951">
        <v>19</v>
      </c>
      <c r="J3951">
        <f>(moras__2[[#This Row],[EDAD]]-AVERAGE(I:I))/ _xlfn.STDEV.P(I:I)</f>
        <v>-1.6167845586044871</v>
      </c>
      <c r="K3951" t="str">
        <f>IF(ABS(moras__2[[#This Row],[Z-Score de edad]])&gt;1.96, "Atípico","Normal")</f>
        <v>Normal</v>
      </c>
      <c r="L3951">
        <f>(moras__2[[#This Row],[SALARIO]]-AVERAGE(C:C)) / _xlfn.STDEV.P(C:C)</f>
        <v>-0.5612681673633112</v>
      </c>
      <c r="M3951" t="str">
        <f>IF(ABS(moras__2[[#This Row],[Z-Score de salario]])&gt;1.96, "Atípico", "Normal")</f>
        <v>Normal</v>
      </c>
      <c r="N3951" s="5">
        <f t="shared" si="183"/>
        <v>202390</v>
      </c>
      <c r="O3951" s="5">
        <f t="shared" si="184"/>
        <v>19</v>
      </c>
      <c r="P3951" s="5" t="str">
        <f t="shared" si="185"/>
        <v>ASALARIADO</v>
      </c>
      <c r="Q3951" s="5">
        <f>IF($H3951="SI", $O3951, _xludf.NA())</f>
        <v>19</v>
      </c>
      <c r="R3951" s="5" t="e">
        <f ca="1">IF($H3951="NO",$O3951, _xludf.NA())</f>
        <v>#NAME?</v>
      </c>
      <c r="S3951" s="5">
        <f>IF($H3951="SI",$N3951, _xludf.NA())</f>
        <v>202390</v>
      </c>
      <c r="T3951" s="5" t="e">
        <f ca="1">IF($H3951="NO",$N3951, _xludf.NA())</f>
        <v>#NAME?</v>
      </c>
    </row>
    <row r="3952" spans="1:20" x14ac:dyDescent="0.3">
      <c r="A3952">
        <v>3951</v>
      </c>
      <c r="B3952" t="s">
        <v>9</v>
      </c>
      <c r="C3952">
        <v>721233.92000000004</v>
      </c>
      <c r="D3952" t="s">
        <v>10</v>
      </c>
      <c r="E3952" t="s">
        <v>16</v>
      </c>
      <c r="F3952" t="s">
        <v>12</v>
      </c>
      <c r="G3952" t="s">
        <v>13</v>
      </c>
      <c r="H3952" t="s">
        <v>13</v>
      </c>
      <c r="I3952">
        <v>27</v>
      </c>
      <c r="J3952">
        <f>(moras__2[[#This Row],[EDAD]]-AVERAGE(I:I))/ _xlfn.STDEV.P(I:I)</f>
        <v>-1.052125415346203</v>
      </c>
      <c r="K3952" t="str">
        <f>IF(ABS(moras__2[[#This Row],[Z-Score de edad]])&gt;1.96, "Atípico","Normal")</f>
        <v>Normal</v>
      </c>
      <c r="L3952">
        <f>(moras__2[[#This Row],[SALARIO]]-AVERAGE(C:C)) / _xlfn.STDEV.P(C:C)</f>
        <v>7.8552173146096055E-2</v>
      </c>
      <c r="M3952" t="str">
        <f>IF(ABS(moras__2[[#This Row],[Z-Score de salario]])&gt;1.96, "Atípico", "Normal")</f>
        <v>Normal</v>
      </c>
      <c r="N3952" s="5">
        <f t="shared" si="183"/>
        <v>721233.92000000004</v>
      </c>
      <c r="O3952" s="5">
        <f t="shared" si="184"/>
        <v>27</v>
      </c>
      <c r="P3952" s="5" t="str">
        <f t="shared" si="185"/>
        <v>ASALARIADO</v>
      </c>
      <c r="Q3952" s="5" t="e">
        <f ca="1">IF($H3952="SI", $O3952, _xludf.NA())</f>
        <v>#NAME?</v>
      </c>
      <c r="R3952" s="5">
        <f>IF($H3952="NO",$O3952, _xludf.NA())</f>
        <v>27</v>
      </c>
      <c r="S3952" s="5" t="e">
        <f ca="1">IF($H3952="SI",$N3952, _xludf.NA())</f>
        <v>#NAME?</v>
      </c>
      <c r="T3952" s="5">
        <f>IF($H3952="NO",$N3952, _xludf.NA())</f>
        <v>721233.92000000004</v>
      </c>
    </row>
    <row r="3953" spans="1:20" x14ac:dyDescent="0.3">
      <c r="A3953">
        <v>3952</v>
      </c>
      <c r="B3953" t="s">
        <v>9</v>
      </c>
      <c r="C3953">
        <v>255000</v>
      </c>
      <c r="D3953" t="s">
        <v>10</v>
      </c>
      <c r="E3953" t="s">
        <v>16</v>
      </c>
      <c r="F3953" t="s">
        <v>12</v>
      </c>
      <c r="G3953" t="s">
        <v>12</v>
      </c>
      <c r="H3953" t="s">
        <v>13</v>
      </c>
      <c r="I3953">
        <v>34</v>
      </c>
      <c r="J3953">
        <f>(moras__2[[#This Row],[EDAD]]-AVERAGE(I:I))/ _xlfn.STDEV.P(I:I)</f>
        <v>-0.55804866499520445</v>
      </c>
      <c r="K3953" t="str">
        <f>IF(ABS(moras__2[[#This Row],[Z-Score de edad]])&gt;1.96, "Atípico","Normal")</f>
        <v>Normal</v>
      </c>
      <c r="L3953">
        <f>(moras__2[[#This Row],[SALARIO]]-AVERAGE(C:C)) / _xlfn.STDEV.P(C:C)</f>
        <v>-0.496391338674252</v>
      </c>
      <c r="M3953" t="str">
        <f>IF(ABS(moras__2[[#This Row],[Z-Score de salario]])&gt;1.96, "Atípico", "Normal")</f>
        <v>Normal</v>
      </c>
      <c r="N3953" s="5">
        <f t="shared" si="183"/>
        <v>255000</v>
      </c>
      <c r="O3953" s="5">
        <f t="shared" si="184"/>
        <v>34</v>
      </c>
      <c r="P3953" s="5" t="str">
        <f t="shared" si="185"/>
        <v>ASALARIADO</v>
      </c>
      <c r="Q3953" s="5" t="e">
        <f ca="1">IF($H3953="SI", $O3953, _xludf.NA())</f>
        <v>#NAME?</v>
      </c>
      <c r="R3953" s="5">
        <f>IF($H3953="NO",$O3953, _xludf.NA())</f>
        <v>34</v>
      </c>
      <c r="S3953" s="5" t="e">
        <f ca="1">IF($H3953="SI",$N3953, _xludf.NA())</f>
        <v>#NAME?</v>
      </c>
      <c r="T3953" s="5">
        <f>IF($H3953="NO",$N3953, _xludf.NA())</f>
        <v>255000</v>
      </c>
    </row>
    <row r="3954" spans="1:20" x14ac:dyDescent="0.3">
      <c r="A3954">
        <v>3953</v>
      </c>
      <c r="B3954" t="s">
        <v>9</v>
      </c>
      <c r="C3954">
        <v>728571.8</v>
      </c>
      <c r="D3954" t="s">
        <v>10</v>
      </c>
      <c r="E3954" t="s">
        <v>11</v>
      </c>
      <c r="F3954" t="s">
        <v>12</v>
      </c>
      <c r="G3954" t="s">
        <v>13</v>
      </c>
      <c r="H3954" t="s">
        <v>13</v>
      </c>
      <c r="I3954">
        <v>38</v>
      </c>
      <c r="J3954">
        <f>(moras__2[[#This Row],[EDAD]]-AVERAGE(I:I))/ _xlfn.STDEV.P(I:I)</f>
        <v>-0.27571909336606237</v>
      </c>
      <c r="K3954" t="str">
        <f>IF(ABS(moras__2[[#This Row],[Z-Score de edad]])&gt;1.96, "Atípico","Normal")</f>
        <v>Normal</v>
      </c>
      <c r="L3954">
        <f>(moras__2[[#This Row],[SALARIO]]-AVERAGE(C:C)) / _xlfn.STDEV.P(C:C)</f>
        <v>8.7600992452328205E-2</v>
      </c>
      <c r="M3954" t="str">
        <f>IF(ABS(moras__2[[#This Row],[Z-Score de salario]])&gt;1.96, "Atípico", "Normal")</f>
        <v>Normal</v>
      </c>
      <c r="N3954" s="5">
        <f t="shared" si="183"/>
        <v>728571.8</v>
      </c>
      <c r="O3954" s="5">
        <f t="shared" si="184"/>
        <v>38</v>
      </c>
      <c r="P3954" s="5" t="str">
        <f t="shared" si="185"/>
        <v>ASALARIADO</v>
      </c>
      <c r="Q3954" s="5" t="e">
        <f ca="1">IF($H3954="SI", $O3954, _xludf.NA())</f>
        <v>#NAME?</v>
      </c>
      <c r="R3954" s="5">
        <f>IF($H3954="NO",$O3954, _xludf.NA())</f>
        <v>38</v>
      </c>
      <c r="S3954" s="5" t="e">
        <f ca="1">IF($H3954="SI",$N3954, _xludf.NA())</f>
        <v>#NAME?</v>
      </c>
      <c r="T3954" s="5">
        <f>IF($H3954="NO",$N3954, _xludf.NA())</f>
        <v>728571.8</v>
      </c>
    </row>
    <row r="3955" spans="1:20" x14ac:dyDescent="0.3">
      <c r="A3955">
        <v>3954</v>
      </c>
      <c r="B3955" t="s">
        <v>9</v>
      </c>
      <c r="C3955">
        <v>950000</v>
      </c>
      <c r="D3955" t="s">
        <v>10</v>
      </c>
      <c r="E3955" t="s">
        <v>16</v>
      </c>
      <c r="F3955" t="s">
        <v>12</v>
      </c>
      <c r="G3955" t="s">
        <v>13</v>
      </c>
      <c r="H3955" t="s">
        <v>13</v>
      </c>
      <c r="I3955">
        <v>41</v>
      </c>
      <c r="J3955">
        <f>(moras__2[[#This Row],[EDAD]]-AVERAGE(I:I))/ _xlfn.STDEV.P(I:I)</f>
        <v>-6.397191464420586E-2</v>
      </c>
      <c r="K3955" t="str">
        <f>IF(ABS(moras__2[[#This Row],[Z-Score de edad]])&gt;1.96, "Atípico","Normal")</f>
        <v>Normal</v>
      </c>
      <c r="L3955">
        <f>(moras__2[[#This Row],[SALARIO]]-AVERAGE(C:C)) / _xlfn.STDEV.P(C:C)</f>
        <v>0.36065857462922851</v>
      </c>
      <c r="M3955" t="str">
        <f>IF(ABS(moras__2[[#This Row],[Z-Score de salario]])&gt;1.96, "Atípico", "Normal")</f>
        <v>Normal</v>
      </c>
      <c r="N3955" s="5">
        <f t="shared" si="183"/>
        <v>950000</v>
      </c>
      <c r="O3955" s="5">
        <f t="shared" si="184"/>
        <v>41</v>
      </c>
      <c r="P3955" s="5" t="str">
        <f t="shared" si="185"/>
        <v>ASALARIADO</v>
      </c>
      <c r="Q3955" s="5" t="e">
        <f ca="1">IF($H3955="SI", $O3955, _xludf.NA())</f>
        <v>#NAME?</v>
      </c>
      <c r="R3955" s="5">
        <f>IF($H3955="NO",$O3955, _xludf.NA())</f>
        <v>41</v>
      </c>
      <c r="S3955" s="5" t="e">
        <f ca="1">IF($H3955="SI",$N3955, _xludf.NA())</f>
        <v>#NAME?</v>
      </c>
      <c r="T3955" s="5">
        <f>IF($H3955="NO",$N3955, _xludf.NA())</f>
        <v>950000</v>
      </c>
    </row>
    <row r="3956" spans="1:20" x14ac:dyDescent="0.3">
      <c r="A3956">
        <v>3955</v>
      </c>
      <c r="B3956" t="s">
        <v>15</v>
      </c>
      <c r="C3956">
        <v>964738.22</v>
      </c>
      <c r="D3956" t="s">
        <v>10</v>
      </c>
      <c r="E3956" t="s">
        <v>16</v>
      </c>
      <c r="F3956" t="s">
        <v>12</v>
      </c>
      <c r="G3956" t="s">
        <v>13</v>
      </c>
      <c r="H3956" t="s">
        <v>13</v>
      </c>
      <c r="I3956">
        <v>35</v>
      </c>
      <c r="J3956">
        <f>(moras__2[[#This Row],[EDAD]]-AVERAGE(I:I))/ _xlfn.STDEV.P(I:I)</f>
        <v>-0.48746627208791893</v>
      </c>
      <c r="K3956" t="str">
        <f>IF(ABS(moras__2[[#This Row],[Z-Score de edad]])&gt;1.96, "Atípico","Normal")</f>
        <v>Normal</v>
      </c>
      <c r="L3956">
        <f>(moras__2[[#This Row],[SALARIO]]-AVERAGE(C:C)) / _xlfn.STDEV.P(C:C)</f>
        <v>0.37883323674900921</v>
      </c>
      <c r="M3956" t="str">
        <f>IF(ABS(moras__2[[#This Row],[Z-Score de salario]])&gt;1.96, "Atípico", "Normal")</f>
        <v>Normal</v>
      </c>
      <c r="N3956" s="5">
        <f t="shared" si="183"/>
        <v>964738.22</v>
      </c>
      <c r="O3956" s="5">
        <f t="shared" si="184"/>
        <v>35</v>
      </c>
      <c r="P3956" s="5" t="str">
        <f t="shared" si="185"/>
        <v>ASALARIADO</v>
      </c>
      <c r="Q3956" s="5" t="e">
        <f ca="1">IF($H3956="SI", $O3956, _xludf.NA())</f>
        <v>#NAME?</v>
      </c>
      <c r="R3956" s="5">
        <f>IF($H3956="NO",$O3956, _xludf.NA())</f>
        <v>35</v>
      </c>
      <c r="S3956" s="5" t="e">
        <f ca="1">IF($H3956="SI",$N3956, _xludf.NA())</f>
        <v>#NAME?</v>
      </c>
      <c r="T3956" s="5">
        <f>IF($H3956="NO",$N3956, _xludf.NA())</f>
        <v>964738.22</v>
      </c>
    </row>
    <row r="3957" spans="1:20" x14ac:dyDescent="0.3">
      <c r="A3957">
        <v>3956</v>
      </c>
      <c r="B3957" t="s">
        <v>9</v>
      </c>
      <c r="C3957">
        <v>510415.15</v>
      </c>
      <c r="D3957" t="s">
        <v>10</v>
      </c>
      <c r="E3957" t="s">
        <v>16</v>
      </c>
      <c r="F3957" t="s">
        <v>12</v>
      </c>
      <c r="G3957" t="s">
        <v>13</v>
      </c>
      <c r="H3957" t="s">
        <v>13</v>
      </c>
      <c r="I3957">
        <v>34</v>
      </c>
      <c r="J3957">
        <f>(moras__2[[#This Row],[EDAD]]-AVERAGE(I:I))/ _xlfn.STDEV.P(I:I)</f>
        <v>-0.55804866499520445</v>
      </c>
      <c r="K3957" t="str">
        <f>IF(ABS(moras__2[[#This Row],[Z-Score de edad]])&gt;1.96, "Atípico","Normal")</f>
        <v>Normal</v>
      </c>
      <c r="L3957">
        <f>(moras__2[[#This Row],[SALARIO]]-AVERAGE(C:C)) / _xlfn.STDEV.P(C:C)</f>
        <v>-0.18142222764706425</v>
      </c>
      <c r="M3957" t="str">
        <f>IF(ABS(moras__2[[#This Row],[Z-Score de salario]])&gt;1.96, "Atípico", "Normal")</f>
        <v>Normal</v>
      </c>
      <c r="N3957" s="5">
        <f t="shared" si="183"/>
        <v>510415.15</v>
      </c>
      <c r="O3957" s="5">
        <f t="shared" si="184"/>
        <v>34</v>
      </c>
      <c r="P3957" s="5" t="str">
        <f t="shared" si="185"/>
        <v>ASALARIADO</v>
      </c>
      <c r="Q3957" s="5" t="e">
        <f ca="1">IF($H3957="SI", $O3957, _xludf.NA())</f>
        <v>#NAME?</v>
      </c>
      <c r="R3957" s="5">
        <f>IF($H3957="NO",$O3957, _xludf.NA())</f>
        <v>34</v>
      </c>
      <c r="S3957" s="5" t="e">
        <f ca="1">IF($H3957="SI",$N3957, _xludf.NA())</f>
        <v>#NAME?</v>
      </c>
      <c r="T3957" s="5">
        <f>IF($H3957="NO",$N3957, _xludf.NA())</f>
        <v>510415.15</v>
      </c>
    </row>
    <row r="3958" spans="1:20" x14ac:dyDescent="0.3">
      <c r="A3958">
        <v>3957</v>
      </c>
      <c r="B3958" t="s">
        <v>9</v>
      </c>
      <c r="C3958">
        <v>183865</v>
      </c>
      <c r="D3958" t="s">
        <v>10</v>
      </c>
      <c r="E3958" t="s">
        <v>16</v>
      </c>
      <c r="F3958" t="s">
        <v>12</v>
      </c>
      <c r="G3958" t="s">
        <v>13</v>
      </c>
      <c r="H3958" t="s">
        <v>13</v>
      </c>
      <c r="I3958">
        <v>21</v>
      </c>
      <c r="J3958">
        <f>(moras__2[[#This Row],[EDAD]]-AVERAGE(I:I))/ _xlfn.STDEV.P(I:I)</f>
        <v>-1.4756197727899161</v>
      </c>
      <c r="K3958" t="str">
        <f>IF(ABS(moras__2[[#This Row],[Z-Score de edad]])&gt;1.96, "Atípico","Normal")</f>
        <v>Normal</v>
      </c>
      <c r="L3958">
        <f>(moras__2[[#This Row],[SALARIO]]-AVERAGE(C:C)) / _xlfn.STDEV.P(C:C)</f>
        <v>-0.58411255534021334</v>
      </c>
      <c r="M3958" t="str">
        <f>IF(ABS(moras__2[[#This Row],[Z-Score de salario]])&gt;1.96, "Atípico", "Normal")</f>
        <v>Normal</v>
      </c>
      <c r="N3958" s="5">
        <f t="shared" si="183"/>
        <v>183865</v>
      </c>
      <c r="O3958" s="5">
        <f t="shared" si="184"/>
        <v>21</v>
      </c>
      <c r="P3958" s="5" t="str">
        <f t="shared" si="185"/>
        <v>ASALARIADO</v>
      </c>
      <c r="Q3958" s="5" t="e">
        <f ca="1">IF($H3958="SI", $O3958, _xludf.NA())</f>
        <v>#NAME?</v>
      </c>
      <c r="R3958" s="5">
        <f>IF($H3958="NO",$O3958, _xludf.NA())</f>
        <v>21</v>
      </c>
      <c r="S3958" s="5" t="e">
        <f ca="1">IF($H3958="SI",$N3958, _xludf.NA())</f>
        <v>#NAME?</v>
      </c>
      <c r="T3958" s="5">
        <f>IF($H3958="NO",$N3958, _xludf.NA())</f>
        <v>183865</v>
      </c>
    </row>
    <row r="3959" spans="1:20" x14ac:dyDescent="0.3">
      <c r="A3959">
        <v>3958</v>
      </c>
      <c r="B3959" t="s">
        <v>9</v>
      </c>
      <c r="C3959">
        <v>1470000</v>
      </c>
      <c r="D3959" t="s">
        <v>10</v>
      </c>
      <c r="E3959" t="s">
        <v>16</v>
      </c>
      <c r="F3959" t="s">
        <v>12</v>
      </c>
      <c r="G3959" t="s">
        <v>12</v>
      </c>
      <c r="H3959" t="s">
        <v>12</v>
      </c>
      <c r="I3959">
        <v>55</v>
      </c>
      <c r="J3959">
        <f>(moras__2[[#This Row],[EDAD]]-AVERAGE(I:I))/ _xlfn.STDEV.P(I:I)</f>
        <v>0.92418158605779133</v>
      </c>
      <c r="K3959" t="str">
        <f>IF(ABS(moras__2[[#This Row],[Z-Score de edad]])&gt;1.96, "Atípico","Normal")</f>
        <v>Normal</v>
      </c>
      <c r="L3959">
        <f>(moras__2[[#This Row],[SALARIO]]-AVERAGE(C:C)) / _xlfn.STDEV.P(C:C)</f>
        <v>1.0019045529282355</v>
      </c>
      <c r="M3959" t="str">
        <f>IF(ABS(moras__2[[#This Row],[Z-Score de salario]])&gt;1.96, "Atípico", "Normal")</f>
        <v>Normal</v>
      </c>
      <c r="N3959" s="5">
        <f t="shared" si="183"/>
        <v>1470000</v>
      </c>
      <c r="O3959" s="5">
        <f t="shared" si="184"/>
        <v>55</v>
      </c>
      <c r="P3959" s="5" t="str">
        <f t="shared" si="185"/>
        <v>ASALARIADO</v>
      </c>
      <c r="Q3959" s="5">
        <f>IF($H3959="SI", $O3959, _xludf.NA())</f>
        <v>55</v>
      </c>
      <c r="R3959" s="5" t="e">
        <f ca="1">IF($H3959="NO",$O3959, _xludf.NA())</f>
        <v>#NAME?</v>
      </c>
      <c r="S3959" s="5">
        <f>IF($H3959="SI",$N3959, _xludf.NA())</f>
        <v>1470000</v>
      </c>
      <c r="T3959" s="5" t="e">
        <f ca="1">IF($H3959="NO",$N3959, _xludf.NA())</f>
        <v>#NAME?</v>
      </c>
    </row>
    <row r="3960" spans="1:20" x14ac:dyDescent="0.3">
      <c r="A3960">
        <v>3959</v>
      </c>
      <c r="B3960" t="s">
        <v>15</v>
      </c>
      <c r="C3960">
        <v>200000</v>
      </c>
      <c r="D3960" t="s">
        <v>10</v>
      </c>
      <c r="E3960" t="s">
        <v>16</v>
      </c>
      <c r="F3960" t="s">
        <v>12</v>
      </c>
      <c r="G3960" t="s">
        <v>13</v>
      </c>
      <c r="H3960" t="s">
        <v>13</v>
      </c>
      <c r="I3960">
        <v>27</v>
      </c>
      <c r="J3960">
        <f>(moras__2[[#This Row],[EDAD]]-AVERAGE(I:I))/ _xlfn.STDEV.P(I:I)</f>
        <v>-1.052125415346203</v>
      </c>
      <c r="K3960" t="str">
        <f>IF(ABS(moras__2[[#This Row],[Z-Score de edad]])&gt;1.96, "Atípico","Normal")</f>
        <v>Normal</v>
      </c>
      <c r="L3960">
        <f>(moras__2[[#This Row],[SALARIO]]-AVERAGE(C:C)) / _xlfn.STDEV.P(C:C)</f>
        <v>-0.56421543253280082</v>
      </c>
      <c r="M3960" t="str">
        <f>IF(ABS(moras__2[[#This Row],[Z-Score de salario]])&gt;1.96, "Atípico", "Normal")</f>
        <v>Normal</v>
      </c>
      <c r="N3960" s="5">
        <f t="shared" si="183"/>
        <v>200000</v>
      </c>
      <c r="O3960" s="5">
        <f t="shared" si="184"/>
        <v>27</v>
      </c>
      <c r="P3960" s="5" t="str">
        <f t="shared" si="185"/>
        <v>ASALARIADO</v>
      </c>
      <c r="Q3960" s="5" t="e">
        <f ca="1">IF($H3960="SI", $O3960, _xludf.NA())</f>
        <v>#NAME?</v>
      </c>
      <c r="R3960" s="5">
        <f>IF($H3960="NO",$O3960, _xludf.NA())</f>
        <v>27</v>
      </c>
      <c r="S3960" s="5" t="e">
        <f ca="1">IF($H3960="SI",$N3960, _xludf.NA())</f>
        <v>#NAME?</v>
      </c>
      <c r="T3960" s="5">
        <f>IF($H3960="NO",$N3960, _xludf.NA())</f>
        <v>200000</v>
      </c>
    </row>
    <row r="3961" spans="1:20" x14ac:dyDescent="0.3">
      <c r="A3961">
        <v>3960</v>
      </c>
      <c r="B3961" t="s">
        <v>15</v>
      </c>
      <c r="C3961">
        <v>344981</v>
      </c>
      <c r="D3961" t="s">
        <v>10</v>
      </c>
      <c r="E3961" t="s">
        <v>16</v>
      </c>
      <c r="F3961" t="s">
        <v>12</v>
      </c>
      <c r="G3961" t="s">
        <v>13</v>
      </c>
      <c r="H3961" t="s">
        <v>13</v>
      </c>
      <c r="I3961">
        <v>35</v>
      </c>
      <c r="J3961">
        <f>(moras__2[[#This Row],[EDAD]]-AVERAGE(I:I))/ _xlfn.STDEV.P(I:I)</f>
        <v>-0.48746627208791893</v>
      </c>
      <c r="K3961" t="str">
        <f>IF(ABS(moras__2[[#This Row],[Z-Score de edad]])&gt;1.96, "Atípico","Normal")</f>
        <v>Normal</v>
      </c>
      <c r="L3961">
        <f>(moras__2[[#This Row],[SALARIO]]-AVERAGE(C:C)) / _xlfn.STDEV.P(C:C)</f>
        <v>-0.38542988795632327</v>
      </c>
      <c r="M3961" t="str">
        <f>IF(ABS(moras__2[[#This Row],[Z-Score de salario]])&gt;1.96, "Atípico", "Normal")</f>
        <v>Normal</v>
      </c>
      <c r="N3961" s="5">
        <f t="shared" si="183"/>
        <v>344981</v>
      </c>
      <c r="O3961" s="5">
        <f t="shared" si="184"/>
        <v>35</v>
      </c>
      <c r="P3961" s="5" t="str">
        <f t="shared" si="185"/>
        <v>ASALARIADO</v>
      </c>
      <c r="Q3961" s="5" t="e">
        <f ca="1">IF($H3961="SI", $O3961, _xludf.NA())</f>
        <v>#NAME?</v>
      </c>
      <c r="R3961" s="5">
        <f>IF($H3961="NO",$O3961, _xludf.NA())</f>
        <v>35</v>
      </c>
      <c r="S3961" s="5" t="e">
        <f ca="1">IF($H3961="SI",$N3961, _xludf.NA())</f>
        <v>#NAME?</v>
      </c>
      <c r="T3961" s="5">
        <f>IF($H3961="NO",$N3961, _xludf.NA())</f>
        <v>344981</v>
      </c>
    </row>
    <row r="3962" spans="1:20" x14ac:dyDescent="0.3">
      <c r="A3962">
        <v>3961</v>
      </c>
      <c r="B3962" t="s">
        <v>15</v>
      </c>
      <c r="C3962">
        <v>1332630</v>
      </c>
      <c r="D3962" t="s">
        <v>10</v>
      </c>
      <c r="E3962" t="s">
        <v>11</v>
      </c>
      <c r="F3962" t="s">
        <v>12</v>
      </c>
      <c r="G3962" t="s">
        <v>13</v>
      </c>
      <c r="H3962" t="s">
        <v>12</v>
      </c>
      <c r="I3962">
        <v>42</v>
      </c>
      <c r="J3962">
        <f>(moras__2[[#This Row],[EDAD]]-AVERAGE(I:I))/ _xlfn.STDEV.P(I:I)</f>
        <v>6.6104782630796582E-3</v>
      </c>
      <c r="K3962" t="str">
        <f>IF(ABS(moras__2[[#This Row],[Z-Score de edad]])&gt;1.96, "Atípico","Normal")</f>
        <v>Normal</v>
      </c>
      <c r="L3962">
        <f>(moras__2[[#This Row],[SALARIO]]-AVERAGE(C:C)) / _xlfn.STDEV.P(C:C)</f>
        <v>0.83250462977643824</v>
      </c>
      <c r="M3962" t="str">
        <f>IF(ABS(moras__2[[#This Row],[Z-Score de salario]])&gt;1.96, "Atípico", "Normal")</f>
        <v>Normal</v>
      </c>
      <c r="N3962" s="5">
        <f t="shared" si="183"/>
        <v>1332630</v>
      </c>
      <c r="O3962" s="5">
        <f t="shared" si="184"/>
        <v>42</v>
      </c>
      <c r="P3962" s="5" t="str">
        <f t="shared" si="185"/>
        <v>ASALARIADO</v>
      </c>
      <c r="Q3962" s="5">
        <f>IF($H3962="SI", $O3962, _xludf.NA())</f>
        <v>42</v>
      </c>
      <c r="R3962" s="5" t="e">
        <f ca="1">IF($H3962="NO",$O3962, _xludf.NA())</f>
        <v>#NAME?</v>
      </c>
      <c r="S3962" s="5">
        <f>IF($H3962="SI",$N3962, _xludf.NA())</f>
        <v>1332630</v>
      </c>
      <c r="T3962" s="5" t="e">
        <f ca="1">IF($H3962="NO",$N3962, _xludf.NA())</f>
        <v>#NAME?</v>
      </c>
    </row>
    <row r="3963" spans="1:20" x14ac:dyDescent="0.3">
      <c r="A3963">
        <v>3962</v>
      </c>
      <c r="B3963" t="s">
        <v>9</v>
      </c>
      <c r="C3963">
        <v>612532.43999999994</v>
      </c>
      <c r="D3963" t="s">
        <v>14</v>
      </c>
      <c r="E3963" t="s">
        <v>11</v>
      </c>
      <c r="F3963" t="s">
        <v>12</v>
      </c>
      <c r="G3963" t="s">
        <v>13</v>
      </c>
      <c r="H3963" t="s">
        <v>13</v>
      </c>
      <c r="I3963">
        <v>67</v>
      </c>
      <c r="J3963">
        <f>(moras__2[[#This Row],[EDAD]]-AVERAGE(I:I))/ _xlfn.STDEV.P(I:I)</f>
        <v>1.7711703009452175</v>
      </c>
      <c r="K3963" t="str">
        <f>IF(ABS(moras__2[[#This Row],[Z-Score de edad]])&gt;1.96, "Atípico","Normal")</f>
        <v>Normal</v>
      </c>
      <c r="L3963">
        <f>(moras__2[[#This Row],[SALARIO]]-AVERAGE(C:C)) / _xlfn.STDEV.P(C:C)</f>
        <v>-5.5494724709961647E-2</v>
      </c>
      <c r="M3963" t="str">
        <f>IF(ABS(moras__2[[#This Row],[Z-Score de salario]])&gt;1.96, "Atípico", "Normal")</f>
        <v>Normal</v>
      </c>
      <c r="N3963" s="5">
        <f t="shared" si="183"/>
        <v>612532.43999999994</v>
      </c>
      <c r="O3963" s="5">
        <f t="shared" si="184"/>
        <v>67</v>
      </c>
      <c r="P3963" s="5" t="str">
        <f t="shared" si="185"/>
        <v>PENSIONADOS EN SU PROPIO SISTEMA</v>
      </c>
      <c r="Q3963" s="5" t="e">
        <f ca="1">IF($H3963="SI", $O3963, _xludf.NA())</f>
        <v>#NAME?</v>
      </c>
      <c r="R3963" s="5">
        <f>IF($H3963="NO",$O3963, _xludf.NA())</f>
        <v>67</v>
      </c>
      <c r="S3963" s="5" t="e">
        <f ca="1">IF($H3963="SI",$N3963, _xludf.NA())</f>
        <v>#NAME?</v>
      </c>
      <c r="T3963" s="5">
        <f>IF($H3963="NO",$N3963, _xludf.NA())</f>
        <v>612532.43999999994</v>
      </c>
    </row>
    <row r="3964" spans="1:20" x14ac:dyDescent="0.3">
      <c r="A3964">
        <v>3963</v>
      </c>
      <c r="B3964" t="s">
        <v>15</v>
      </c>
      <c r="C3964">
        <v>355145</v>
      </c>
      <c r="D3964" t="s">
        <v>10</v>
      </c>
      <c r="E3964" t="s">
        <v>11</v>
      </c>
      <c r="F3964" t="s">
        <v>12</v>
      </c>
      <c r="G3964" t="s">
        <v>13</v>
      </c>
      <c r="H3964" t="s">
        <v>13</v>
      </c>
      <c r="I3964">
        <v>42</v>
      </c>
      <c r="J3964">
        <f>(moras__2[[#This Row],[EDAD]]-AVERAGE(I:I))/ _xlfn.STDEV.P(I:I)</f>
        <v>6.6104782630796582E-3</v>
      </c>
      <c r="K3964" t="str">
        <f>IF(ABS(moras__2[[#This Row],[Z-Score de edad]])&gt;1.96, "Atípico","Normal")</f>
        <v>Normal</v>
      </c>
      <c r="L3964">
        <f>(moras__2[[#This Row],[SALARIO]]-AVERAGE(C:C)) / _xlfn.STDEV.P(C:C)</f>
        <v>-0.37289599541126345</v>
      </c>
      <c r="M3964" t="str">
        <f>IF(ABS(moras__2[[#This Row],[Z-Score de salario]])&gt;1.96, "Atípico", "Normal")</f>
        <v>Normal</v>
      </c>
      <c r="N3964" s="5">
        <f t="shared" si="183"/>
        <v>355145</v>
      </c>
      <c r="O3964" s="5">
        <f t="shared" si="184"/>
        <v>42</v>
      </c>
      <c r="P3964" s="5" t="str">
        <f t="shared" si="185"/>
        <v>ASALARIADO</v>
      </c>
      <c r="Q3964" s="5" t="e">
        <f ca="1">IF($H3964="SI", $O3964, _xludf.NA())</f>
        <v>#NAME?</v>
      </c>
      <c r="R3964" s="5">
        <f>IF($H3964="NO",$O3964, _xludf.NA())</f>
        <v>42</v>
      </c>
      <c r="S3964" s="5" t="e">
        <f ca="1">IF($H3964="SI",$N3964, _xludf.NA())</f>
        <v>#NAME?</v>
      </c>
      <c r="T3964" s="5">
        <f>IF($H3964="NO",$N3964, _xludf.NA())</f>
        <v>355145</v>
      </c>
    </row>
    <row r="3965" spans="1:20" x14ac:dyDescent="0.3">
      <c r="A3965">
        <v>3964</v>
      </c>
      <c r="B3965" t="s">
        <v>15</v>
      </c>
      <c r="C3965">
        <v>346474.5</v>
      </c>
      <c r="D3965" t="s">
        <v>10</v>
      </c>
      <c r="E3965" t="s">
        <v>16</v>
      </c>
      <c r="F3965" t="s">
        <v>12</v>
      </c>
      <c r="G3965" t="s">
        <v>13</v>
      </c>
      <c r="H3965" t="s">
        <v>12</v>
      </c>
      <c r="I3965">
        <v>30</v>
      </c>
      <c r="J3965">
        <f>(moras__2[[#This Row],[EDAD]]-AVERAGE(I:I))/ _xlfn.STDEV.P(I:I)</f>
        <v>-0.84037823662434652</v>
      </c>
      <c r="K3965" t="str">
        <f>IF(ABS(moras__2[[#This Row],[Z-Score de edad]])&gt;1.96, "Atípico","Normal")</f>
        <v>Normal</v>
      </c>
      <c r="L3965">
        <f>(moras__2[[#This Row],[SALARIO]]-AVERAGE(C:C)) / _xlfn.STDEV.P(C:C)</f>
        <v>-0.38358815551672792</v>
      </c>
      <c r="M3965" t="str">
        <f>IF(ABS(moras__2[[#This Row],[Z-Score de salario]])&gt;1.96, "Atípico", "Normal")</f>
        <v>Normal</v>
      </c>
      <c r="N3965" s="5">
        <f t="shared" si="183"/>
        <v>346474.5</v>
      </c>
      <c r="O3965" s="5">
        <f t="shared" si="184"/>
        <v>30</v>
      </c>
      <c r="P3965" s="5" t="str">
        <f t="shared" si="185"/>
        <v>ASALARIADO</v>
      </c>
      <c r="Q3965" s="5">
        <f>IF($H3965="SI", $O3965, _xludf.NA())</f>
        <v>30</v>
      </c>
      <c r="R3965" s="5" t="e">
        <f ca="1">IF($H3965="NO",$O3965, _xludf.NA())</f>
        <v>#NAME?</v>
      </c>
      <c r="S3965" s="5">
        <f>IF($H3965="SI",$N3965, _xludf.NA())</f>
        <v>346474.5</v>
      </c>
      <c r="T3965" s="5" t="e">
        <f ca="1">IF($H3965="NO",$N3965, _xludf.NA())</f>
        <v>#NAME?</v>
      </c>
    </row>
    <row r="3966" spans="1:20" x14ac:dyDescent="0.3">
      <c r="A3966">
        <v>3965</v>
      </c>
      <c r="B3966" t="s">
        <v>9</v>
      </c>
      <c r="C3966">
        <v>2380634</v>
      </c>
      <c r="D3966" t="s">
        <v>10</v>
      </c>
      <c r="E3966" t="s">
        <v>16</v>
      </c>
      <c r="F3966" t="s">
        <v>12</v>
      </c>
      <c r="G3966" t="s">
        <v>13</v>
      </c>
      <c r="H3966" t="s">
        <v>13</v>
      </c>
      <c r="I3966">
        <v>36</v>
      </c>
      <c r="J3966">
        <f>(moras__2[[#This Row],[EDAD]]-AVERAGE(I:I))/ _xlfn.STDEV.P(I:I)</f>
        <v>-0.41688387918063341</v>
      </c>
      <c r="K3966" t="str">
        <f>IF(ABS(moras__2[[#This Row],[Z-Score de edad]])&gt;1.96, "Atípico","Normal")</f>
        <v>Normal</v>
      </c>
      <c r="L3966">
        <f>(moras__2[[#This Row],[SALARIO]]-AVERAGE(C:C)) / _xlfn.STDEV.P(C:C)</f>
        <v>2.1248668417788852</v>
      </c>
      <c r="M3966" t="str">
        <f>IF(ABS(moras__2[[#This Row],[Z-Score de salario]])&gt;1.96, "Atípico", "Normal")</f>
        <v>Atípico</v>
      </c>
      <c r="N3966" s="5">
        <f t="shared" si="183"/>
        <v>2380634</v>
      </c>
      <c r="O3966" s="5">
        <f t="shared" si="184"/>
        <v>36</v>
      </c>
      <c r="P3966" s="5" t="str">
        <f t="shared" si="185"/>
        <v>ASALARIADO</v>
      </c>
      <c r="Q3966" s="5" t="e">
        <f ca="1">IF($H3966="SI", $O3966, _xludf.NA())</f>
        <v>#NAME?</v>
      </c>
      <c r="R3966" s="5">
        <f>IF($H3966="NO",$O3966, _xludf.NA())</f>
        <v>36</v>
      </c>
      <c r="S3966" s="5" t="e">
        <f ca="1">IF($H3966="SI",$N3966, _xludf.NA())</f>
        <v>#NAME?</v>
      </c>
      <c r="T3966" s="5">
        <f>IF($H3966="NO",$N3966, _xludf.NA())</f>
        <v>2380634</v>
      </c>
    </row>
    <row r="3967" spans="1:20" x14ac:dyDescent="0.3">
      <c r="A3967">
        <v>3966</v>
      </c>
      <c r="B3967" t="s">
        <v>9</v>
      </c>
      <c r="C3967">
        <v>366350</v>
      </c>
      <c r="D3967" t="s">
        <v>10</v>
      </c>
      <c r="E3967" t="s">
        <v>16</v>
      </c>
      <c r="F3967" t="s">
        <v>12</v>
      </c>
      <c r="G3967" t="s">
        <v>12</v>
      </c>
      <c r="H3967" t="s">
        <v>13</v>
      </c>
      <c r="I3967">
        <v>35</v>
      </c>
      <c r="J3967">
        <f>(moras__2[[#This Row],[EDAD]]-AVERAGE(I:I))/ _xlfn.STDEV.P(I:I)</f>
        <v>-0.48746627208791893</v>
      </c>
      <c r="K3967" t="str">
        <f>IF(ABS(moras__2[[#This Row],[Z-Score de edad]])&gt;1.96, "Atípico","Normal")</f>
        <v>Normal</v>
      </c>
      <c r="L3967">
        <f>(moras__2[[#This Row],[SALARIO]]-AVERAGE(C:C)) / _xlfn.STDEV.P(C:C)</f>
        <v>-0.35907837774426271</v>
      </c>
      <c r="M3967" t="str">
        <f>IF(ABS(moras__2[[#This Row],[Z-Score de salario]])&gt;1.96, "Atípico", "Normal")</f>
        <v>Normal</v>
      </c>
      <c r="N3967" s="5">
        <f t="shared" si="183"/>
        <v>366350</v>
      </c>
      <c r="O3967" s="5">
        <f t="shared" si="184"/>
        <v>35</v>
      </c>
      <c r="P3967" s="5" t="str">
        <f t="shared" si="185"/>
        <v>ASALARIADO</v>
      </c>
      <c r="Q3967" s="5" t="e">
        <f ca="1">IF($H3967="SI", $O3967, _xludf.NA())</f>
        <v>#NAME?</v>
      </c>
      <c r="R3967" s="5">
        <f>IF($H3967="NO",$O3967, _xludf.NA())</f>
        <v>35</v>
      </c>
      <c r="S3967" s="5" t="e">
        <f ca="1">IF($H3967="SI",$N3967, _xludf.NA())</f>
        <v>#NAME?</v>
      </c>
      <c r="T3967" s="5">
        <f>IF($H3967="NO",$N3967, _xludf.NA())</f>
        <v>366350</v>
      </c>
    </row>
    <row r="3968" spans="1:20" x14ac:dyDescent="0.3">
      <c r="A3968">
        <v>3967</v>
      </c>
      <c r="B3968" t="s">
        <v>9</v>
      </c>
      <c r="C3968">
        <v>420716.74</v>
      </c>
      <c r="D3968" t="s">
        <v>10</v>
      </c>
      <c r="E3968" t="s">
        <v>16</v>
      </c>
      <c r="F3968" t="s">
        <v>12</v>
      </c>
      <c r="G3968" t="s">
        <v>13</v>
      </c>
      <c r="H3968" t="s">
        <v>13</v>
      </c>
      <c r="I3968">
        <v>34</v>
      </c>
      <c r="J3968">
        <f>(moras__2[[#This Row],[EDAD]]-AVERAGE(I:I))/ _xlfn.STDEV.P(I:I)</f>
        <v>-0.55804866499520445</v>
      </c>
      <c r="K3968" t="str">
        <f>IF(ABS(moras__2[[#This Row],[Z-Score de edad]])&gt;1.96, "Atípico","Normal")</f>
        <v>Normal</v>
      </c>
      <c r="L3968">
        <f>(moras__2[[#This Row],[SALARIO]]-AVERAGE(C:C)) / _xlfn.STDEV.P(C:C)</f>
        <v>-0.2920351981707478</v>
      </c>
      <c r="M3968" t="str">
        <f>IF(ABS(moras__2[[#This Row],[Z-Score de salario]])&gt;1.96, "Atípico", "Normal")</f>
        <v>Normal</v>
      </c>
      <c r="N3968" s="5">
        <f t="shared" si="183"/>
        <v>420716.74</v>
      </c>
      <c r="O3968" s="5">
        <f t="shared" si="184"/>
        <v>34</v>
      </c>
      <c r="P3968" s="5" t="str">
        <f t="shared" si="185"/>
        <v>ASALARIADO</v>
      </c>
      <c r="Q3968" s="5" t="e">
        <f ca="1">IF($H3968="SI", $O3968, _xludf.NA())</f>
        <v>#NAME?</v>
      </c>
      <c r="R3968" s="5">
        <f>IF($H3968="NO",$O3968, _xludf.NA())</f>
        <v>34</v>
      </c>
      <c r="S3968" s="5" t="e">
        <f ca="1">IF($H3968="SI",$N3968, _xludf.NA())</f>
        <v>#NAME?</v>
      </c>
      <c r="T3968" s="5">
        <f>IF($H3968="NO",$N3968, _xludf.NA())</f>
        <v>420716.74</v>
      </c>
    </row>
    <row r="3969" spans="1:20" x14ac:dyDescent="0.3">
      <c r="A3969">
        <v>3968</v>
      </c>
      <c r="B3969" t="s">
        <v>15</v>
      </c>
      <c r="C3969">
        <v>175000</v>
      </c>
      <c r="D3969" t="s">
        <v>10</v>
      </c>
      <c r="E3969" t="s">
        <v>16</v>
      </c>
      <c r="F3969" t="s">
        <v>12</v>
      </c>
      <c r="G3969" t="s">
        <v>13</v>
      </c>
      <c r="H3969" t="s">
        <v>12</v>
      </c>
      <c r="I3969">
        <v>40</v>
      </c>
      <c r="J3969">
        <f>(moras__2[[#This Row],[EDAD]]-AVERAGE(I:I))/ _xlfn.STDEV.P(I:I)</f>
        <v>-0.13455430755149136</v>
      </c>
      <c r="K3969" t="str">
        <f>IF(ABS(moras__2[[#This Row],[Z-Score de edad]])&gt;1.96, "Atípico","Normal")</f>
        <v>Normal</v>
      </c>
      <c r="L3969">
        <f>(moras__2[[#This Row],[SALARIO]]-AVERAGE(C:C)) / _xlfn.STDEV.P(C:C)</f>
        <v>-0.59504456610486844</v>
      </c>
      <c r="M3969" t="str">
        <f>IF(ABS(moras__2[[#This Row],[Z-Score de salario]])&gt;1.96, "Atípico", "Normal")</f>
        <v>Normal</v>
      </c>
      <c r="N3969" s="5">
        <f t="shared" si="183"/>
        <v>175000</v>
      </c>
      <c r="O3969" s="5">
        <f t="shared" si="184"/>
        <v>40</v>
      </c>
      <c r="P3969" s="5" t="str">
        <f t="shared" si="185"/>
        <v>ASALARIADO</v>
      </c>
      <c r="Q3969" s="5">
        <f>IF($H3969="SI", $O3969, _xludf.NA())</f>
        <v>40</v>
      </c>
      <c r="R3969" s="5" t="e">
        <f ca="1">IF($H3969="NO",$O3969, _xludf.NA())</f>
        <v>#NAME?</v>
      </c>
      <c r="S3969" s="5">
        <f>IF($H3969="SI",$N3969, _xludf.NA())</f>
        <v>175000</v>
      </c>
      <c r="T3969" s="5" t="e">
        <f ca="1">IF($H3969="NO",$N3969, _xludf.NA())</f>
        <v>#NAME?</v>
      </c>
    </row>
    <row r="3970" spans="1:20" x14ac:dyDescent="0.3">
      <c r="A3970">
        <v>3969</v>
      </c>
      <c r="B3970" t="s">
        <v>9</v>
      </c>
      <c r="C3970">
        <v>278030.99</v>
      </c>
      <c r="D3970" t="s">
        <v>19</v>
      </c>
      <c r="E3970" t="s">
        <v>16</v>
      </c>
      <c r="F3970" t="s">
        <v>12</v>
      </c>
      <c r="G3970" t="s">
        <v>13</v>
      </c>
      <c r="H3970" t="s">
        <v>13</v>
      </c>
      <c r="I3970">
        <v>44</v>
      </c>
      <c r="J3970">
        <f>(moras__2[[#This Row],[EDAD]]-AVERAGE(I:I))/ _xlfn.STDEV.P(I:I)</f>
        <v>0.14777526407765068</v>
      </c>
      <c r="K3970" t="str">
        <f>IF(ABS(moras__2[[#This Row],[Z-Score de edad]])&gt;1.96, "Atípico","Normal")</f>
        <v>Normal</v>
      </c>
      <c r="L3970">
        <f>(moras__2[[#This Row],[SALARIO]]-AVERAGE(C:C)) / _xlfn.STDEV.P(C:C)</f>
        <v>-0.46799031999397384</v>
      </c>
      <c r="M3970" t="str">
        <f>IF(ABS(moras__2[[#This Row],[Z-Score de salario]])&gt;1.96, "Atípico", "Normal")</f>
        <v>Normal</v>
      </c>
      <c r="N3970" s="5">
        <f t="shared" si="183"/>
        <v>278030.99</v>
      </c>
      <c r="O3970" s="5">
        <f t="shared" si="184"/>
        <v>44</v>
      </c>
      <c r="P3970" s="5" t="str">
        <f t="shared" si="185"/>
        <v>CONVENIOS ESPECIALES DE TRABAJADORES INDEPENDIENTES</v>
      </c>
      <c r="Q3970" s="5" t="e">
        <f ca="1">IF($H3970="SI", $O3970, _xludf.NA())</f>
        <v>#NAME?</v>
      </c>
      <c r="R3970" s="5">
        <f>IF($H3970="NO",$O3970, _xludf.NA())</f>
        <v>44</v>
      </c>
      <c r="S3970" s="5" t="e">
        <f ca="1">IF($H3970="SI",$N3970, _xludf.NA())</f>
        <v>#NAME?</v>
      </c>
      <c r="T3970" s="5">
        <f>IF($H3970="NO",$N3970, _xludf.NA())</f>
        <v>278030.99</v>
      </c>
    </row>
    <row r="3971" spans="1:20" x14ac:dyDescent="0.3">
      <c r="A3971">
        <v>3970</v>
      </c>
      <c r="B3971" t="s">
        <v>9</v>
      </c>
      <c r="C3971">
        <v>971125</v>
      </c>
      <c r="D3971" t="s">
        <v>10</v>
      </c>
      <c r="E3971" t="s">
        <v>16</v>
      </c>
      <c r="F3971" t="s">
        <v>12</v>
      </c>
      <c r="G3971" t="s">
        <v>13</v>
      </c>
      <c r="H3971" t="s">
        <v>13</v>
      </c>
      <c r="I3971">
        <v>30</v>
      </c>
      <c r="J3971">
        <f>(moras__2[[#This Row],[EDAD]]-AVERAGE(I:I))/ _xlfn.STDEV.P(I:I)</f>
        <v>-0.84037823662434652</v>
      </c>
      <c r="K3971" t="str">
        <f>IF(ABS(moras__2[[#This Row],[Z-Score de edad]])&gt;1.96, "Atípico","Normal")</f>
        <v>Normal</v>
      </c>
      <c r="L3971">
        <f>(moras__2[[#This Row],[SALARIO]]-AVERAGE(C:C)) / _xlfn.STDEV.P(C:C)</f>
        <v>0.38670919249762564</v>
      </c>
      <c r="M3971" t="str">
        <f>IF(ABS(moras__2[[#This Row],[Z-Score de salario]])&gt;1.96, "Atípico", "Normal")</f>
        <v>Normal</v>
      </c>
      <c r="N3971" s="5">
        <f t="shared" ref="N3971:N4034" si="186">IF(ISBLANK(C3971),  MEDIAN($C$2:$C$5001), C3971)</f>
        <v>971125</v>
      </c>
      <c r="O3971" s="5">
        <f t="shared" ref="O3971:O4034" si="187">IF(ISBLANK(I3971), MEDIAN($I$2:$I$5001), I3971)</f>
        <v>30</v>
      </c>
      <c r="P3971" s="5" t="str">
        <f t="shared" ref="P3971:P4034" si="188">IF(ISBLANK(D3971), "ASALARIADO", D3971)</f>
        <v>ASALARIADO</v>
      </c>
      <c r="Q3971" s="5" t="e">
        <f ca="1">IF($H3971="SI", $O3971, _xludf.NA())</f>
        <v>#NAME?</v>
      </c>
      <c r="R3971" s="5">
        <f>IF($H3971="NO",$O3971, _xludf.NA())</f>
        <v>30</v>
      </c>
      <c r="S3971" s="5" t="e">
        <f ca="1">IF($H3971="SI",$N3971, _xludf.NA())</f>
        <v>#NAME?</v>
      </c>
      <c r="T3971" s="5">
        <f>IF($H3971="NO",$N3971, _xludf.NA())</f>
        <v>971125</v>
      </c>
    </row>
    <row r="3972" spans="1:20" x14ac:dyDescent="0.3">
      <c r="A3972">
        <v>3971</v>
      </c>
      <c r="B3972" t="s">
        <v>15</v>
      </c>
      <c r="C3972">
        <v>190413.08</v>
      </c>
      <c r="D3972" t="s">
        <v>10</v>
      </c>
      <c r="E3972" t="s">
        <v>16</v>
      </c>
      <c r="F3972" t="s">
        <v>12</v>
      </c>
      <c r="G3972" t="s">
        <v>13</v>
      </c>
      <c r="H3972" t="s">
        <v>13</v>
      </c>
      <c r="I3972">
        <v>20</v>
      </c>
      <c r="J3972">
        <f>(moras__2[[#This Row],[EDAD]]-AVERAGE(I:I))/ _xlfn.STDEV.P(I:I)</f>
        <v>-1.5462021656972016</v>
      </c>
      <c r="K3972" t="str">
        <f>IF(ABS(moras__2[[#This Row],[Z-Score de edad]])&gt;1.96, "Atípico","Normal")</f>
        <v>Normal</v>
      </c>
      <c r="L3972">
        <f>(moras__2[[#This Row],[SALARIO]]-AVERAGE(C:C)) / _xlfn.STDEV.P(C:C)</f>
        <v>-0.57603769002178995</v>
      </c>
      <c r="M3972" t="str">
        <f>IF(ABS(moras__2[[#This Row],[Z-Score de salario]])&gt;1.96, "Atípico", "Normal")</f>
        <v>Normal</v>
      </c>
      <c r="N3972" s="5">
        <f t="shared" si="186"/>
        <v>190413.08</v>
      </c>
      <c r="O3972" s="5">
        <f t="shared" si="187"/>
        <v>20</v>
      </c>
      <c r="P3972" s="5" t="str">
        <f t="shared" si="188"/>
        <v>ASALARIADO</v>
      </c>
      <c r="Q3972" s="5" t="e">
        <f ca="1">IF($H3972="SI", $O3972, _xludf.NA())</f>
        <v>#NAME?</v>
      </c>
      <c r="R3972" s="5">
        <f>IF($H3972="NO",$O3972, _xludf.NA())</f>
        <v>20</v>
      </c>
      <c r="S3972" s="5" t="e">
        <f ca="1">IF($H3972="SI",$N3972, _xludf.NA())</f>
        <v>#NAME?</v>
      </c>
      <c r="T3972" s="5">
        <f>IF($H3972="NO",$N3972, _xludf.NA())</f>
        <v>190413.08</v>
      </c>
    </row>
    <row r="3973" spans="1:20" x14ac:dyDescent="0.3">
      <c r="A3973">
        <v>3972</v>
      </c>
      <c r="B3973" t="s">
        <v>9</v>
      </c>
      <c r="C3973">
        <v>1682812</v>
      </c>
      <c r="D3973" t="s">
        <v>10</v>
      </c>
      <c r="E3973" t="s">
        <v>11</v>
      </c>
      <c r="F3973" t="s">
        <v>12</v>
      </c>
      <c r="G3973" t="s">
        <v>13</v>
      </c>
      <c r="H3973" t="s">
        <v>12</v>
      </c>
      <c r="I3973">
        <v>46</v>
      </c>
      <c r="J3973">
        <f>(moras__2[[#This Row],[EDAD]]-AVERAGE(I:I))/ _xlfn.STDEV.P(I:I)</f>
        <v>0.28894004989222172</v>
      </c>
      <c r="K3973" t="str">
        <f>IF(ABS(moras__2[[#This Row],[Z-Score de edad]])&gt;1.96, "Atípico","Normal")</f>
        <v>Normal</v>
      </c>
      <c r="L3973">
        <f>(moras__2[[#This Row],[SALARIO]]-AVERAGE(C:C)) / _xlfn.STDEV.P(C:C)</f>
        <v>1.2643369358777898</v>
      </c>
      <c r="M3973" t="str">
        <f>IF(ABS(moras__2[[#This Row],[Z-Score de salario]])&gt;1.96, "Atípico", "Normal")</f>
        <v>Normal</v>
      </c>
      <c r="N3973" s="5">
        <f t="shared" si="186"/>
        <v>1682812</v>
      </c>
      <c r="O3973" s="5">
        <f t="shared" si="187"/>
        <v>46</v>
      </c>
      <c r="P3973" s="5" t="str">
        <f t="shared" si="188"/>
        <v>ASALARIADO</v>
      </c>
      <c r="Q3973" s="5">
        <f>IF($H3973="SI", $O3973, _xludf.NA())</f>
        <v>46</v>
      </c>
      <c r="R3973" s="5" t="e">
        <f ca="1">IF($H3973="NO",$O3973, _xludf.NA())</f>
        <v>#NAME?</v>
      </c>
      <c r="S3973" s="5">
        <f>IF($H3973="SI",$N3973, _xludf.NA())</f>
        <v>1682812</v>
      </c>
      <c r="T3973" s="5" t="e">
        <f ca="1">IF($H3973="NO",$N3973, _xludf.NA())</f>
        <v>#NAME?</v>
      </c>
    </row>
    <row r="3974" spans="1:20" x14ac:dyDescent="0.3">
      <c r="A3974">
        <v>3973</v>
      </c>
      <c r="B3974" t="s">
        <v>15</v>
      </c>
      <c r="C3974">
        <v>483156.54</v>
      </c>
      <c r="D3974" t="s">
        <v>10</v>
      </c>
      <c r="E3974" t="s">
        <v>16</v>
      </c>
      <c r="F3974" t="s">
        <v>12</v>
      </c>
      <c r="G3974" t="s">
        <v>13</v>
      </c>
      <c r="H3974" t="s">
        <v>13</v>
      </c>
      <c r="I3974">
        <v>41</v>
      </c>
      <c r="J3974">
        <f>(moras__2[[#This Row],[EDAD]]-AVERAGE(I:I))/ _xlfn.STDEV.P(I:I)</f>
        <v>-6.397191464420586E-2</v>
      </c>
      <c r="K3974" t="str">
        <f>IF(ABS(moras__2[[#This Row],[Z-Score de edad]])&gt;1.96, "Atípico","Normal")</f>
        <v>Normal</v>
      </c>
      <c r="L3974">
        <f>(moras__2[[#This Row],[SALARIO]]-AVERAGE(C:C)) / _xlfn.STDEV.P(C:C)</f>
        <v>-0.21503660079422027</v>
      </c>
      <c r="M3974" t="str">
        <f>IF(ABS(moras__2[[#This Row],[Z-Score de salario]])&gt;1.96, "Atípico", "Normal")</f>
        <v>Normal</v>
      </c>
      <c r="N3974" s="5">
        <f t="shared" si="186"/>
        <v>483156.54</v>
      </c>
      <c r="O3974" s="5">
        <f t="shared" si="187"/>
        <v>41</v>
      </c>
      <c r="P3974" s="5" t="str">
        <f t="shared" si="188"/>
        <v>ASALARIADO</v>
      </c>
      <c r="Q3974" s="5" t="e">
        <f ca="1">IF($H3974="SI", $O3974, _xludf.NA())</f>
        <v>#NAME?</v>
      </c>
      <c r="R3974" s="5">
        <f>IF($H3974="NO",$O3974, _xludf.NA())</f>
        <v>41</v>
      </c>
      <c r="S3974" s="5" t="e">
        <f ca="1">IF($H3974="SI",$N3974, _xludf.NA())</f>
        <v>#NAME?</v>
      </c>
      <c r="T3974" s="5">
        <f>IF($H3974="NO",$N3974, _xludf.NA())</f>
        <v>483156.54</v>
      </c>
    </row>
    <row r="3975" spans="1:20" x14ac:dyDescent="0.3">
      <c r="A3975">
        <v>3974</v>
      </c>
      <c r="B3975" t="s">
        <v>15</v>
      </c>
      <c r="C3975">
        <v>567792</v>
      </c>
      <c r="D3975" t="s">
        <v>10</v>
      </c>
      <c r="E3975" t="s">
        <v>11</v>
      </c>
      <c r="F3975" t="s">
        <v>12</v>
      </c>
      <c r="G3975" t="s">
        <v>13</v>
      </c>
      <c r="H3975" t="s">
        <v>12</v>
      </c>
      <c r="I3975">
        <v>51</v>
      </c>
      <c r="J3975">
        <f>(moras__2[[#This Row],[EDAD]]-AVERAGE(I:I))/ _xlfn.STDEV.P(I:I)</f>
        <v>0.64185201442864925</v>
      </c>
      <c r="K3975" t="str">
        <f>IF(ABS(moras__2[[#This Row],[Z-Score de edad]])&gt;1.96, "Atípico","Normal")</f>
        <v>Normal</v>
      </c>
      <c r="L3975">
        <f>(moras__2[[#This Row],[SALARIO]]-AVERAGE(C:C)) / _xlfn.STDEV.P(C:C)</f>
        <v>-0.11066708474328471</v>
      </c>
      <c r="M3975" t="str">
        <f>IF(ABS(moras__2[[#This Row],[Z-Score de salario]])&gt;1.96, "Atípico", "Normal")</f>
        <v>Normal</v>
      </c>
      <c r="N3975" s="5">
        <f t="shared" si="186"/>
        <v>567792</v>
      </c>
      <c r="O3975" s="5">
        <f t="shared" si="187"/>
        <v>51</v>
      </c>
      <c r="P3975" s="5" t="str">
        <f t="shared" si="188"/>
        <v>ASALARIADO</v>
      </c>
      <c r="Q3975" s="5">
        <f>IF($H3975="SI", $O3975, _xludf.NA())</f>
        <v>51</v>
      </c>
      <c r="R3975" s="5" t="e">
        <f ca="1">IF($H3975="NO",$O3975, _xludf.NA())</f>
        <v>#NAME?</v>
      </c>
      <c r="S3975" s="5">
        <f>IF($H3975="SI",$N3975, _xludf.NA())</f>
        <v>567792</v>
      </c>
      <c r="T3975" s="5" t="e">
        <f ca="1">IF($H3975="NO",$N3975, _xludf.NA())</f>
        <v>#NAME?</v>
      </c>
    </row>
    <row r="3976" spans="1:20" x14ac:dyDescent="0.3">
      <c r="A3976">
        <v>3975</v>
      </c>
      <c r="B3976" t="s">
        <v>15</v>
      </c>
      <c r="C3976">
        <v>216627</v>
      </c>
      <c r="D3976" t="s">
        <v>10</v>
      </c>
      <c r="E3976" t="s">
        <v>16</v>
      </c>
      <c r="F3976" t="s">
        <v>12</v>
      </c>
      <c r="G3976" t="s">
        <v>13</v>
      </c>
      <c r="H3976" t="s">
        <v>13</v>
      </c>
      <c r="I3976">
        <v>42</v>
      </c>
      <c r="J3976">
        <f>(moras__2[[#This Row],[EDAD]]-AVERAGE(I:I))/ _xlfn.STDEV.P(I:I)</f>
        <v>6.6104782630796582E-3</v>
      </c>
      <c r="K3976" t="str">
        <f>IF(ABS(moras__2[[#This Row],[Z-Score de edad]])&gt;1.96, "Atípico","Normal")</f>
        <v>Normal</v>
      </c>
      <c r="L3976">
        <f>(moras__2[[#This Row],[SALARIO]]-AVERAGE(C:C)) / _xlfn.STDEV.P(C:C)</f>
        <v>-0.54371159237669009</v>
      </c>
      <c r="M3976" t="str">
        <f>IF(ABS(moras__2[[#This Row],[Z-Score de salario]])&gt;1.96, "Atípico", "Normal")</f>
        <v>Normal</v>
      </c>
      <c r="N3976" s="5">
        <f t="shared" si="186"/>
        <v>216627</v>
      </c>
      <c r="O3976" s="5">
        <f t="shared" si="187"/>
        <v>42</v>
      </c>
      <c r="P3976" s="5" t="str">
        <f t="shared" si="188"/>
        <v>ASALARIADO</v>
      </c>
      <c r="Q3976" s="5" t="e">
        <f ca="1">IF($H3976="SI", $O3976, _xludf.NA())</f>
        <v>#NAME?</v>
      </c>
      <c r="R3976" s="5">
        <f>IF($H3976="NO",$O3976, _xludf.NA())</f>
        <v>42</v>
      </c>
      <c r="S3976" s="5" t="e">
        <f ca="1">IF($H3976="SI",$N3976, _xludf.NA())</f>
        <v>#NAME?</v>
      </c>
      <c r="T3976" s="5">
        <f>IF($H3976="NO",$N3976, _xludf.NA())</f>
        <v>216627</v>
      </c>
    </row>
    <row r="3977" spans="1:20" x14ac:dyDescent="0.3">
      <c r="A3977">
        <v>3976</v>
      </c>
      <c r="B3977" t="s">
        <v>15</v>
      </c>
      <c r="C3977">
        <v>297045</v>
      </c>
      <c r="D3977" t="s">
        <v>17</v>
      </c>
      <c r="E3977" t="s">
        <v>16</v>
      </c>
      <c r="F3977" t="s">
        <v>12</v>
      </c>
      <c r="G3977" t="s">
        <v>12</v>
      </c>
      <c r="H3977" t="s">
        <v>13</v>
      </c>
      <c r="I3977">
        <v>27</v>
      </c>
      <c r="J3977">
        <f>(moras__2[[#This Row],[EDAD]]-AVERAGE(I:I))/ _xlfn.STDEV.P(I:I)</f>
        <v>-1.052125415346203</v>
      </c>
      <c r="K3977" t="str">
        <f>IF(ABS(moras__2[[#This Row],[Z-Score de edad]])&gt;1.96, "Atípico","Normal")</f>
        <v>Normal</v>
      </c>
      <c r="L3977">
        <f>(moras__2[[#This Row],[SALARIO]]-AVERAGE(C:C)) / _xlfn.STDEV.P(C:C)</f>
        <v>-0.44454290183274864</v>
      </c>
      <c r="M3977" t="str">
        <f>IF(ABS(moras__2[[#This Row],[Z-Score de salario]])&gt;1.96, "Atípico", "Normal")</f>
        <v>Normal</v>
      </c>
      <c r="N3977" s="5">
        <f t="shared" si="186"/>
        <v>297045</v>
      </c>
      <c r="O3977" s="5">
        <f t="shared" si="187"/>
        <v>27</v>
      </c>
      <c r="P3977" s="5" t="str">
        <f t="shared" si="188"/>
        <v>ASEGURADO VOLUNTARIO</v>
      </c>
      <c r="Q3977" s="5" t="e">
        <f ca="1">IF($H3977="SI", $O3977, _xludf.NA())</f>
        <v>#NAME?</v>
      </c>
      <c r="R3977" s="5">
        <f>IF($H3977="NO",$O3977, _xludf.NA())</f>
        <v>27</v>
      </c>
      <c r="S3977" s="5" t="e">
        <f ca="1">IF($H3977="SI",$N3977, _xludf.NA())</f>
        <v>#NAME?</v>
      </c>
      <c r="T3977" s="5">
        <f>IF($H3977="NO",$N3977, _xludf.NA())</f>
        <v>297045</v>
      </c>
    </row>
    <row r="3978" spans="1:20" x14ac:dyDescent="0.3">
      <c r="A3978">
        <v>3977</v>
      </c>
      <c r="B3978" t="s">
        <v>15</v>
      </c>
      <c r="C3978">
        <v>833130.24</v>
      </c>
      <c r="D3978" t="s">
        <v>10</v>
      </c>
      <c r="E3978" t="s">
        <v>16</v>
      </c>
      <c r="F3978" t="s">
        <v>12</v>
      </c>
      <c r="G3978" t="s">
        <v>13</v>
      </c>
      <c r="H3978" t="s">
        <v>13</v>
      </c>
      <c r="I3978">
        <v>26</v>
      </c>
      <c r="J3978">
        <f>(moras__2[[#This Row],[EDAD]]-AVERAGE(I:I))/ _xlfn.STDEV.P(I:I)</f>
        <v>-1.1227078082534885</v>
      </c>
      <c r="K3978" t="str">
        <f>IF(ABS(moras__2[[#This Row],[Z-Score de edad]])&gt;1.96, "Atípico","Normal")</f>
        <v>Normal</v>
      </c>
      <c r="L3978">
        <f>(moras__2[[#This Row],[SALARIO]]-AVERAGE(C:C)) / _xlfn.STDEV.P(C:C)</f>
        <v>0.21653883696620896</v>
      </c>
      <c r="M3978" t="str">
        <f>IF(ABS(moras__2[[#This Row],[Z-Score de salario]])&gt;1.96, "Atípico", "Normal")</f>
        <v>Normal</v>
      </c>
      <c r="N3978" s="5">
        <f t="shared" si="186"/>
        <v>833130.24</v>
      </c>
      <c r="O3978" s="5">
        <f t="shared" si="187"/>
        <v>26</v>
      </c>
      <c r="P3978" s="5" t="str">
        <f t="shared" si="188"/>
        <v>ASALARIADO</v>
      </c>
      <c r="Q3978" s="5" t="e">
        <f ca="1">IF($H3978="SI", $O3978, _xludf.NA())</f>
        <v>#NAME?</v>
      </c>
      <c r="R3978" s="5">
        <f>IF($H3978="NO",$O3978, _xludf.NA())</f>
        <v>26</v>
      </c>
      <c r="S3978" s="5" t="e">
        <f ca="1">IF($H3978="SI",$N3978, _xludf.NA())</f>
        <v>#NAME?</v>
      </c>
      <c r="T3978" s="5">
        <f>IF($H3978="NO",$N3978, _xludf.NA())</f>
        <v>833130.24</v>
      </c>
    </row>
    <row r="3979" spans="1:20" x14ac:dyDescent="0.3">
      <c r="A3979">
        <v>3978</v>
      </c>
      <c r="B3979" t="s">
        <v>15</v>
      </c>
      <c r="C3979">
        <v>278030</v>
      </c>
      <c r="D3979" t="s">
        <v>17</v>
      </c>
      <c r="E3979" t="s">
        <v>16</v>
      </c>
      <c r="F3979" t="s">
        <v>12</v>
      </c>
      <c r="G3979" t="s">
        <v>13</v>
      </c>
      <c r="H3979" t="s">
        <v>13</v>
      </c>
      <c r="I3979">
        <v>33</v>
      </c>
      <c r="J3979">
        <f>(moras__2[[#This Row],[EDAD]]-AVERAGE(I:I))/ _xlfn.STDEV.P(I:I)</f>
        <v>-0.62863105790248996</v>
      </c>
      <c r="K3979" t="str">
        <f>IF(ABS(moras__2[[#This Row],[Z-Score de edad]])&gt;1.96, "Atípico","Normal")</f>
        <v>Normal</v>
      </c>
      <c r="L3979">
        <f>(moras__2[[#This Row],[SALARIO]]-AVERAGE(C:C)) / _xlfn.STDEV.P(C:C)</f>
        <v>-0.46799154082766331</v>
      </c>
      <c r="M3979" t="str">
        <f>IF(ABS(moras__2[[#This Row],[Z-Score de salario]])&gt;1.96, "Atípico", "Normal")</f>
        <v>Normal</v>
      </c>
      <c r="N3979" s="5">
        <f t="shared" si="186"/>
        <v>278030</v>
      </c>
      <c r="O3979" s="5">
        <f t="shared" si="187"/>
        <v>33</v>
      </c>
      <c r="P3979" s="5" t="str">
        <f t="shared" si="188"/>
        <v>ASEGURADO VOLUNTARIO</v>
      </c>
      <c r="Q3979" s="5" t="e">
        <f ca="1">IF($H3979="SI", $O3979, _xludf.NA())</f>
        <v>#NAME?</v>
      </c>
      <c r="R3979" s="5">
        <f>IF($H3979="NO",$O3979, _xludf.NA())</f>
        <v>33</v>
      </c>
      <c r="S3979" s="5" t="e">
        <f ca="1">IF($H3979="SI",$N3979, _xludf.NA())</f>
        <v>#NAME?</v>
      </c>
      <c r="T3979" s="5">
        <f>IF($H3979="NO",$N3979, _xludf.NA())</f>
        <v>278030</v>
      </c>
    </row>
    <row r="3980" spans="1:20" x14ac:dyDescent="0.3">
      <c r="A3980">
        <v>3979</v>
      </c>
      <c r="B3980" t="s">
        <v>9</v>
      </c>
      <c r="C3980">
        <v>326749</v>
      </c>
      <c r="D3980" t="s">
        <v>18</v>
      </c>
      <c r="E3980" t="s">
        <v>16</v>
      </c>
      <c r="F3980" t="s">
        <v>12</v>
      </c>
      <c r="G3980" t="s">
        <v>13</v>
      </c>
      <c r="H3980" t="s">
        <v>13</v>
      </c>
      <c r="I3980">
        <v>51</v>
      </c>
      <c r="J3980">
        <f>(moras__2[[#This Row],[EDAD]]-AVERAGE(I:I))/ _xlfn.STDEV.P(I:I)</f>
        <v>0.64185201442864925</v>
      </c>
      <c r="K3980" t="str">
        <f>IF(ABS(moras__2[[#This Row],[Z-Score de edad]])&gt;1.96, "Atípico","Normal")</f>
        <v>Normal</v>
      </c>
      <c r="L3980">
        <f>(moras__2[[#This Row],[SALARIO]]-AVERAGE(C:C)) / _xlfn.STDEV.P(C:C)</f>
        <v>-0.40791295848776077</v>
      </c>
      <c r="M3980" t="str">
        <f>IF(ABS(moras__2[[#This Row],[Z-Score de salario]])&gt;1.96, "Atípico", "Normal")</f>
        <v>Normal</v>
      </c>
      <c r="N3980" s="5">
        <f t="shared" si="186"/>
        <v>326749</v>
      </c>
      <c r="O3980" s="5">
        <f t="shared" si="187"/>
        <v>51</v>
      </c>
      <c r="P3980" s="5" t="str">
        <f t="shared" si="188"/>
        <v>TRABAJADOR INDEPENDIENTE</v>
      </c>
      <c r="Q3980" s="5" t="e">
        <f ca="1">IF($H3980="SI", $O3980, _xludf.NA())</f>
        <v>#NAME?</v>
      </c>
      <c r="R3980" s="5">
        <f>IF($H3980="NO",$O3980, _xludf.NA())</f>
        <v>51</v>
      </c>
      <c r="S3980" s="5" t="e">
        <f ca="1">IF($H3980="SI",$N3980, _xludf.NA())</f>
        <v>#NAME?</v>
      </c>
      <c r="T3980" s="5">
        <f>IF($H3980="NO",$N3980, _xludf.NA())</f>
        <v>326749</v>
      </c>
    </row>
    <row r="3981" spans="1:20" x14ac:dyDescent="0.3">
      <c r="A3981">
        <v>3980</v>
      </c>
      <c r="B3981" t="s">
        <v>9</v>
      </c>
      <c r="C3981">
        <v>367410</v>
      </c>
      <c r="D3981" t="s">
        <v>10</v>
      </c>
      <c r="E3981" t="s">
        <v>11</v>
      </c>
      <c r="F3981" t="s">
        <v>12</v>
      </c>
      <c r="G3981" t="s">
        <v>13</v>
      </c>
      <c r="H3981" t="s">
        <v>12</v>
      </c>
      <c r="I3981">
        <v>57</v>
      </c>
      <c r="J3981">
        <f>(moras__2[[#This Row],[EDAD]]-AVERAGE(I:I))/ _xlfn.STDEV.P(I:I)</f>
        <v>1.0653463718723624</v>
      </c>
      <c r="K3981" t="str">
        <f>IF(ABS(moras__2[[#This Row],[Z-Score de edad]])&gt;1.96, "Atípico","Normal")</f>
        <v>Normal</v>
      </c>
      <c r="L3981">
        <f>(moras__2[[#This Row],[SALARIO]]-AVERAGE(C:C)) / _xlfn.STDEV.P(C:C)</f>
        <v>-0.35777122248080706</v>
      </c>
      <c r="M3981" t="str">
        <f>IF(ABS(moras__2[[#This Row],[Z-Score de salario]])&gt;1.96, "Atípico", "Normal")</f>
        <v>Normal</v>
      </c>
      <c r="N3981" s="5">
        <f t="shared" si="186"/>
        <v>367410</v>
      </c>
      <c r="O3981" s="5">
        <f t="shared" si="187"/>
        <v>57</v>
      </c>
      <c r="P3981" s="5" t="str">
        <f t="shared" si="188"/>
        <v>ASALARIADO</v>
      </c>
      <c r="Q3981" s="5">
        <f>IF($H3981="SI", $O3981, _xludf.NA())</f>
        <v>57</v>
      </c>
      <c r="R3981" s="5" t="e">
        <f ca="1">IF($H3981="NO",$O3981, _xludf.NA())</f>
        <v>#NAME?</v>
      </c>
      <c r="S3981" s="5">
        <f>IF($H3981="SI",$N3981, _xludf.NA())</f>
        <v>367410</v>
      </c>
      <c r="T3981" s="5" t="e">
        <f ca="1">IF($H3981="NO",$N3981, _xludf.NA())</f>
        <v>#NAME?</v>
      </c>
    </row>
    <row r="3982" spans="1:20" x14ac:dyDescent="0.3">
      <c r="A3982">
        <v>3981</v>
      </c>
      <c r="B3982" t="s">
        <v>9</v>
      </c>
      <c r="C3982">
        <v>1011737</v>
      </c>
      <c r="D3982" t="s">
        <v>10</v>
      </c>
      <c r="E3982" t="s">
        <v>11</v>
      </c>
      <c r="F3982" t="s">
        <v>12</v>
      </c>
      <c r="G3982" t="s">
        <v>13</v>
      </c>
      <c r="H3982" t="s">
        <v>13</v>
      </c>
      <c r="I3982">
        <v>48</v>
      </c>
      <c r="J3982">
        <f>(moras__2[[#This Row],[EDAD]]-AVERAGE(I:I))/ _xlfn.STDEV.P(I:I)</f>
        <v>0.43010483570679275</v>
      </c>
      <c r="K3982" t="str">
        <f>IF(ABS(moras__2[[#This Row],[Z-Score de edad]])&gt;1.96, "Atípico","Normal")</f>
        <v>Normal</v>
      </c>
      <c r="L3982">
        <f>(moras__2[[#This Row],[SALARIO]]-AVERAGE(C:C)) / _xlfn.STDEV.P(C:C)</f>
        <v>0.43679050340277809</v>
      </c>
      <c r="M3982" t="str">
        <f>IF(ABS(moras__2[[#This Row],[Z-Score de salario]])&gt;1.96, "Atípico", "Normal")</f>
        <v>Normal</v>
      </c>
      <c r="N3982" s="5">
        <f t="shared" si="186"/>
        <v>1011737</v>
      </c>
      <c r="O3982" s="5">
        <f t="shared" si="187"/>
        <v>48</v>
      </c>
      <c r="P3982" s="5" t="str">
        <f t="shared" si="188"/>
        <v>ASALARIADO</v>
      </c>
      <c r="Q3982" s="5" t="e">
        <f ca="1">IF($H3982="SI", $O3982, _xludf.NA())</f>
        <v>#NAME?</v>
      </c>
      <c r="R3982" s="5">
        <f>IF($H3982="NO",$O3982, _xludf.NA())</f>
        <v>48</v>
      </c>
      <c r="S3982" s="5" t="e">
        <f ca="1">IF($H3982="SI",$N3982, _xludf.NA())</f>
        <v>#NAME?</v>
      </c>
      <c r="T3982" s="5">
        <f>IF($H3982="NO",$N3982, _xludf.NA())</f>
        <v>1011737</v>
      </c>
    </row>
    <row r="3983" spans="1:20" x14ac:dyDescent="0.3">
      <c r="A3983">
        <v>3982</v>
      </c>
      <c r="B3983" t="s">
        <v>15</v>
      </c>
      <c r="C3983">
        <v>595614.09</v>
      </c>
      <c r="D3983" t="s">
        <v>10</v>
      </c>
      <c r="E3983" t="s">
        <v>16</v>
      </c>
      <c r="F3983" t="s">
        <v>12</v>
      </c>
      <c r="G3983" t="s">
        <v>13</v>
      </c>
      <c r="H3983" t="s">
        <v>13</v>
      </c>
      <c r="I3983">
        <v>21</v>
      </c>
      <c r="J3983">
        <f>(moras__2[[#This Row],[EDAD]]-AVERAGE(I:I))/ _xlfn.STDEV.P(I:I)</f>
        <v>-1.4756197727899161</v>
      </c>
      <c r="K3983" t="str">
        <f>IF(ABS(moras__2[[#This Row],[Z-Score de edad]])&gt;1.96, "Atípico","Normal")</f>
        <v>Normal</v>
      </c>
      <c r="L3983">
        <f>(moras__2[[#This Row],[SALARIO]]-AVERAGE(C:C)) / _xlfn.STDEV.P(C:C)</f>
        <v>-7.6357847588721245E-2</v>
      </c>
      <c r="M3983" t="str">
        <f>IF(ABS(moras__2[[#This Row],[Z-Score de salario]])&gt;1.96, "Atípico", "Normal")</f>
        <v>Normal</v>
      </c>
      <c r="N3983" s="5">
        <f t="shared" si="186"/>
        <v>595614.09</v>
      </c>
      <c r="O3983" s="5">
        <f t="shared" si="187"/>
        <v>21</v>
      </c>
      <c r="P3983" s="5" t="str">
        <f t="shared" si="188"/>
        <v>ASALARIADO</v>
      </c>
      <c r="Q3983" s="5" t="e">
        <f ca="1">IF($H3983="SI", $O3983, _xludf.NA())</f>
        <v>#NAME?</v>
      </c>
      <c r="R3983" s="5">
        <f>IF($H3983="NO",$O3983, _xludf.NA())</f>
        <v>21</v>
      </c>
      <c r="S3983" s="5" t="e">
        <f ca="1">IF($H3983="SI",$N3983, _xludf.NA())</f>
        <v>#NAME?</v>
      </c>
      <c r="T3983" s="5">
        <f>IF($H3983="NO",$N3983, _xludf.NA())</f>
        <v>595614.09</v>
      </c>
    </row>
    <row r="3984" spans="1:20" x14ac:dyDescent="0.3">
      <c r="A3984">
        <v>3983</v>
      </c>
      <c r="B3984" t="s">
        <v>9</v>
      </c>
      <c r="C3984">
        <v>736585.85</v>
      </c>
      <c r="D3984" t="s">
        <v>10</v>
      </c>
      <c r="E3984" t="s">
        <v>16</v>
      </c>
      <c r="F3984" t="s">
        <v>12</v>
      </c>
      <c r="G3984" t="s">
        <v>13</v>
      </c>
      <c r="H3984" t="s">
        <v>13</v>
      </c>
      <c r="I3984">
        <v>36</v>
      </c>
      <c r="J3984">
        <f>(moras__2[[#This Row],[EDAD]]-AVERAGE(I:I))/ _xlfn.STDEV.P(I:I)</f>
        <v>-0.41688387918063341</v>
      </c>
      <c r="K3984" t="str">
        <f>IF(ABS(moras__2[[#This Row],[Z-Score de edad]])&gt;1.96, "Atípico","Normal")</f>
        <v>Normal</v>
      </c>
      <c r="L3984">
        <f>(moras__2[[#This Row],[SALARIO]]-AVERAGE(C:C)) / _xlfn.STDEV.P(C:C)</f>
        <v>9.7483641168457272E-2</v>
      </c>
      <c r="M3984" t="str">
        <f>IF(ABS(moras__2[[#This Row],[Z-Score de salario]])&gt;1.96, "Atípico", "Normal")</f>
        <v>Normal</v>
      </c>
      <c r="N3984" s="5">
        <f t="shared" si="186"/>
        <v>736585.85</v>
      </c>
      <c r="O3984" s="5">
        <f t="shared" si="187"/>
        <v>36</v>
      </c>
      <c r="P3984" s="5" t="str">
        <f t="shared" si="188"/>
        <v>ASALARIADO</v>
      </c>
      <c r="Q3984" s="5" t="e">
        <f ca="1">IF($H3984="SI", $O3984, _xludf.NA())</f>
        <v>#NAME?</v>
      </c>
      <c r="R3984" s="5">
        <f>IF($H3984="NO",$O3984, _xludf.NA())</f>
        <v>36</v>
      </c>
      <c r="S3984" s="5" t="e">
        <f ca="1">IF($H3984="SI",$N3984, _xludf.NA())</f>
        <v>#NAME?</v>
      </c>
      <c r="T3984" s="5">
        <f>IF($H3984="NO",$N3984, _xludf.NA())</f>
        <v>736585.85</v>
      </c>
    </row>
    <row r="3985" spans="1:20" x14ac:dyDescent="0.3">
      <c r="A3985">
        <v>3984</v>
      </c>
      <c r="B3985" t="s">
        <v>9</v>
      </c>
      <c r="C3985">
        <v>477796.63</v>
      </c>
      <c r="D3985" t="s">
        <v>10</v>
      </c>
      <c r="E3985" t="s">
        <v>11</v>
      </c>
      <c r="F3985" t="s">
        <v>12</v>
      </c>
      <c r="G3985" t="s">
        <v>13</v>
      </c>
      <c r="H3985" t="s">
        <v>13</v>
      </c>
      <c r="I3985">
        <v>36</v>
      </c>
      <c r="J3985">
        <f>(moras__2[[#This Row],[EDAD]]-AVERAGE(I:I))/ _xlfn.STDEV.P(I:I)</f>
        <v>-0.41688387918063341</v>
      </c>
      <c r="K3985" t="str">
        <f>IF(ABS(moras__2[[#This Row],[Z-Score de edad]])&gt;1.96, "Atípico","Normal")</f>
        <v>Normal</v>
      </c>
      <c r="L3985">
        <f>(moras__2[[#This Row],[SALARIO]]-AVERAGE(C:C)) / _xlfn.STDEV.P(C:C)</f>
        <v>-0.22164625604719068</v>
      </c>
      <c r="M3985" t="str">
        <f>IF(ABS(moras__2[[#This Row],[Z-Score de salario]])&gt;1.96, "Atípico", "Normal")</f>
        <v>Normal</v>
      </c>
      <c r="N3985" s="5">
        <f t="shared" si="186"/>
        <v>477796.63</v>
      </c>
      <c r="O3985" s="5">
        <f t="shared" si="187"/>
        <v>36</v>
      </c>
      <c r="P3985" s="5" t="str">
        <f t="shared" si="188"/>
        <v>ASALARIADO</v>
      </c>
      <c r="Q3985" s="5" t="e">
        <f ca="1">IF($H3985="SI", $O3985, _xludf.NA())</f>
        <v>#NAME?</v>
      </c>
      <c r="R3985" s="5">
        <f>IF($H3985="NO",$O3985, _xludf.NA())</f>
        <v>36</v>
      </c>
      <c r="S3985" s="5" t="e">
        <f ca="1">IF($H3985="SI",$N3985, _xludf.NA())</f>
        <v>#NAME?</v>
      </c>
      <c r="T3985" s="5">
        <f>IF($H3985="NO",$N3985, _xludf.NA())</f>
        <v>477796.63</v>
      </c>
    </row>
    <row r="3986" spans="1:20" x14ac:dyDescent="0.3">
      <c r="A3986">
        <v>3985</v>
      </c>
      <c r="B3986" t="s">
        <v>15</v>
      </c>
      <c r="C3986">
        <v>445567</v>
      </c>
      <c r="D3986" t="s">
        <v>18</v>
      </c>
      <c r="E3986" t="s">
        <v>16</v>
      </c>
      <c r="F3986" t="s">
        <v>12</v>
      </c>
      <c r="G3986" t="s">
        <v>13</v>
      </c>
      <c r="H3986" t="s">
        <v>12</v>
      </c>
      <c r="I3986">
        <v>51</v>
      </c>
      <c r="J3986">
        <f>(moras__2[[#This Row],[EDAD]]-AVERAGE(I:I))/ _xlfn.STDEV.P(I:I)</f>
        <v>0.64185201442864925</v>
      </c>
      <c r="K3986" t="str">
        <f>IF(ABS(moras__2[[#This Row],[Z-Score de edad]])&gt;1.96, "Atípico","Normal")</f>
        <v>Normal</v>
      </c>
      <c r="L3986">
        <f>(moras__2[[#This Row],[SALARIO]]-AVERAGE(C:C)) / _xlfn.STDEV.P(C:C)</f>
        <v>-0.26139071877712344</v>
      </c>
      <c r="M3986" t="str">
        <f>IF(ABS(moras__2[[#This Row],[Z-Score de salario]])&gt;1.96, "Atípico", "Normal")</f>
        <v>Normal</v>
      </c>
      <c r="N3986" s="5">
        <f t="shared" si="186"/>
        <v>445567</v>
      </c>
      <c r="O3986" s="5">
        <f t="shared" si="187"/>
        <v>51</v>
      </c>
      <c r="P3986" s="5" t="str">
        <f t="shared" si="188"/>
        <v>TRABAJADOR INDEPENDIENTE</v>
      </c>
      <c r="Q3986" s="5">
        <f>IF($H3986="SI", $O3986, _xludf.NA())</f>
        <v>51</v>
      </c>
      <c r="R3986" s="5" t="e">
        <f ca="1">IF($H3986="NO",$O3986, _xludf.NA())</f>
        <v>#NAME?</v>
      </c>
      <c r="S3986" s="5">
        <f>IF($H3986="SI",$N3986, _xludf.NA())</f>
        <v>445567</v>
      </c>
      <c r="T3986" s="5" t="e">
        <f ca="1">IF($H3986="NO",$N3986, _xludf.NA())</f>
        <v>#NAME?</v>
      </c>
    </row>
    <row r="3987" spans="1:20" x14ac:dyDescent="0.3">
      <c r="A3987">
        <v>3986</v>
      </c>
      <c r="B3987" t="s">
        <v>9</v>
      </c>
      <c r="C3987">
        <v>284281</v>
      </c>
      <c r="D3987" t="s">
        <v>17</v>
      </c>
      <c r="E3987" t="s">
        <v>16</v>
      </c>
      <c r="F3987" t="s">
        <v>13</v>
      </c>
      <c r="G3987" t="s">
        <v>13</v>
      </c>
      <c r="H3987" t="s">
        <v>13</v>
      </c>
      <c r="I3987">
        <v>30</v>
      </c>
      <c r="J3987">
        <f>(moras__2[[#This Row],[EDAD]]-AVERAGE(I:I))/ _xlfn.STDEV.P(I:I)</f>
        <v>-0.84037823662434652</v>
      </c>
      <c r="K3987" t="str">
        <f>IF(ABS(moras__2[[#This Row],[Z-Score de edad]])&gt;1.96, "Atípico","Normal")</f>
        <v>Normal</v>
      </c>
      <c r="L3987">
        <f>(moras__2[[#This Row],[SALARIO]]-AVERAGE(C:C)) / _xlfn.STDEV.P(C:C)</f>
        <v>-0.46028302426930351</v>
      </c>
      <c r="M3987" t="str">
        <f>IF(ABS(moras__2[[#This Row],[Z-Score de salario]])&gt;1.96, "Atípico", "Normal")</f>
        <v>Normal</v>
      </c>
      <c r="N3987" s="5">
        <f t="shared" si="186"/>
        <v>284281</v>
      </c>
      <c r="O3987" s="5">
        <f t="shared" si="187"/>
        <v>30</v>
      </c>
      <c r="P3987" s="5" t="str">
        <f t="shared" si="188"/>
        <v>ASEGURADO VOLUNTARIO</v>
      </c>
      <c r="Q3987" s="5" t="e">
        <f ca="1">IF($H3987="SI", $O3987, _xludf.NA())</f>
        <v>#NAME?</v>
      </c>
      <c r="R3987" s="5">
        <f>IF($H3987="NO",$O3987, _xludf.NA())</f>
        <v>30</v>
      </c>
      <c r="S3987" s="5" t="e">
        <f ca="1">IF($H3987="SI",$N3987, _xludf.NA())</f>
        <v>#NAME?</v>
      </c>
      <c r="T3987" s="5">
        <f>IF($H3987="NO",$N3987, _xludf.NA())</f>
        <v>284281</v>
      </c>
    </row>
    <row r="3988" spans="1:20" x14ac:dyDescent="0.3">
      <c r="A3988">
        <v>3987</v>
      </c>
      <c r="B3988" t="s">
        <v>9</v>
      </c>
      <c r="C3988">
        <v>3591705.08</v>
      </c>
      <c r="D3988" t="s">
        <v>10</v>
      </c>
      <c r="E3988" t="s">
        <v>16</v>
      </c>
      <c r="F3988" t="s">
        <v>12</v>
      </c>
      <c r="G3988" t="s">
        <v>13</v>
      </c>
      <c r="H3988" t="s">
        <v>13</v>
      </c>
      <c r="I3988">
        <v>36</v>
      </c>
      <c r="J3988">
        <f>(moras__2[[#This Row],[EDAD]]-AVERAGE(I:I))/ _xlfn.STDEV.P(I:I)</f>
        <v>-0.41688387918063341</v>
      </c>
      <c r="K3988" t="str">
        <f>IF(ABS(moras__2[[#This Row],[Z-Score de edad]])&gt;1.96, "Atípico","Normal")</f>
        <v>Normal</v>
      </c>
      <c r="L3988">
        <f>(moras__2[[#This Row],[SALARIO]]-AVERAGE(C:C)) / _xlfn.STDEV.P(C:C)</f>
        <v>3.6183177254024144</v>
      </c>
      <c r="M3988" t="str">
        <f>IF(ABS(moras__2[[#This Row],[Z-Score de salario]])&gt;1.96, "Atípico", "Normal")</f>
        <v>Atípico</v>
      </c>
      <c r="N3988" s="5">
        <f t="shared" si="186"/>
        <v>3591705.08</v>
      </c>
      <c r="O3988" s="5">
        <f t="shared" si="187"/>
        <v>36</v>
      </c>
      <c r="P3988" s="5" t="str">
        <f t="shared" si="188"/>
        <v>ASALARIADO</v>
      </c>
      <c r="Q3988" s="5" t="e">
        <f ca="1">IF($H3988="SI", $O3988, _xludf.NA())</f>
        <v>#NAME?</v>
      </c>
      <c r="R3988" s="5">
        <f>IF($H3988="NO",$O3988, _xludf.NA())</f>
        <v>36</v>
      </c>
      <c r="S3988" s="5" t="e">
        <f ca="1">IF($H3988="SI",$N3988, _xludf.NA())</f>
        <v>#NAME?</v>
      </c>
      <c r="T3988" s="5">
        <f>IF($H3988="NO",$N3988, _xludf.NA())</f>
        <v>3591705.08</v>
      </c>
    </row>
    <row r="3989" spans="1:20" x14ac:dyDescent="0.3">
      <c r="A3989">
        <v>3988</v>
      </c>
      <c r="B3989" t="s">
        <v>15</v>
      </c>
      <c r="C3989">
        <v>358246.66</v>
      </c>
      <c r="D3989" t="s">
        <v>10</v>
      </c>
      <c r="E3989" t="s">
        <v>16</v>
      </c>
      <c r="F3989" t="s">
        <v>12</v>
      </c>
      <c r="G3989" t="s">
        <v>13</v>
      </c>
      <c r="H3989" t="s">
        <v>13</v>
      </c>
      <c r="I3989">
        <v>28</v>
      </c>
      <c r="J3989">
        <f>(moras__2[[#This Row],[EDAD]]-AVERAGE(I:I))/ _xlfn.STDEV.P(I:I)</f>
        <v>-0.98154302243891756</v>
      </c>
      <c r="K3989" t="str">
        <f>IF(ABS(moras__2[[#This Row],[Z-Score de edad]])&gt;1.96, "Atípico","Normal")</f>
        <v>Normal</v>
      </c>
      <c r="L3989">
        <f>(moras__2[[#This Row],[SALARIO]]-AVERAGE(C:C)) / _xlfn.STDEV.P(C:C)</f>
        <v>-0.36907113579385792</v>
      </c>
      <c r="M3989" t="str">
        <f>IF(ABS(moras__2[[#This Row],[Z-Score de salario]])&gt;1.96, "Atípico", "Normal")</f>
        <v>Normal</v>
      </c>
      <c r="N3989" s="5">
        <f t="shared" si="186"/>
        <v>358246.66</v>
      </c>
      <c r="O3989" s="5">
        <f t="shared" si="187"/>
        <v>28</v>
      </c>
      <c r="P3989" s="5" t="str">
        <f t="shared" si="188"/>
        <v>ASALARIADO</v>
      </c>
      <c r="Q3989" s="5" t="e">
        <f ca="1">IF($H3989="SI", $O3989, _xludf.NA())</f>
        <v>#NAME?</v>
      </c>
      <c r="R3989" s="5">
        <f>IF($H3989="NO",$O3989, _xludf.NA())</f>
        <v>28</v>
      </c>
      <c r="S3989" s="5" t="e">
        <f ca="1">IF($H3989="SI",$N3989, _xludf.NA())</f>
        <v>#NAME?</v>
      </c>
      <c r="T3989" s="5">
        <f>IF($H3989="NO",$N3989, _xludf.NA())</f>
        <v>358246.66</v>
      </c>
    </row>
    <row r="3990" spans="1:20" x14ac:dyDescent="0.3">
      <c r="A3990">
        <v>3989</v>
      </c>
      <c r="B3990" t="s">
        <v>9</v>
      </c>
      <c r="C3990">
        <v>297163</v>
      </c>
      <c r="D3990" t="s">
        <v>17</v>
      </c>
      <c r="E3990" t="s">
        <v>16</v>
      </c>
      <c r="F3990" t="s">
        <v>12</v>
      </c>
      <c r="G3990" t="s">
        <v>13</v>
      </c>
      <c r="H3990" t="s">
        <v>13</v>
      </c>
      <c r="I3990">
        <v>37</v>
      </c>
      <c r="J3990">
        <f>(moras__2[[#This Row],[EDAD]]-AVERAGE(I:I))/ _xlfn.STDEV.P(I:I)</f>
        <v>-0.34630148627334789</v>
      </c>
      <c r="K3990" t="str">
        <f>IF(ABS(moras__2[[#This Row],[Z-Score de edad]])&gt;1.96, "Atípico","Normal")</f>
        <v>Normal</v>
      </c>
      <c r="L3990">
        <f>(moras__2[[#This Row],[SALARIO]]-AVERAGE(C:C)) / _xlfn.STDEV.P(C:C)</f>
        <v>-0.44439738832228848</v>
      </c>
      <c r="M3990" t="str">
        <f>IF(ABS(moras__2[[#This Row],[Z-Score de salario]])&gt;1.96, "Atípico", "Normal")</f>
        <v>Normal</v>
      </c>
      <c r="N3990" s="5">
        <f t="shared" si="186"/>
        <v>297163</v>
      </c>
      <c r="O3990" s="5">
        <f t="shared" si="187"/>
        <v>37</v>
      </c>
      <c r="P3990" s="5" t="str">
        <f t="shared" si="188"/>
        <v>ASEGURADO VOLUNTARIO</v>
      </c>
      <c r="Q3990" s="5" t="e">
        <f ca="1">IF($H3990="SI", $O3990, _xludf.NA())</f>
        <v>#NAME?</v>
      </c>
      <c r="R3990" s="5">
        <f>IF($H3990="NO",$O3990, _xludf.NA())</f>
        <v>37</v>
      </c>
      <c r="S3990" s="5" t="e">
        <f ca="1">IF($H3990="SI",$N3990, _xludf.NA())</f>
        <v>#NAME?</v>
      </c>
      <c r="T3990" s="5">
        <f>IF($H3990="NO",$N3990, _xludf.NA())</f>
        <v>297163</v>
      </c>
    </row>
    <row r="3991" spans="1:20" x14ac:dyDescent="0.3">
      <c r="A3991">
        <v>3990</v>
      </c>
      <c r="B3991" t="s">
        <v>9</v>
      </c>
      <c r="C3991">
        <v>360000</v>
      </c>
      <c r="D3991" t="s">
        <v>10</v>
      </c>
      <c r="E3991" t="s">
        <v>16</v>
      </c>
      <c r="F3991" t="s">
        <v>12</v>
      </c>
      <c r="G3991" t="s">
        <v>13</v>
      </c>
      <c r="H3991" t="s">
        <v>13</v>
      </c>
      <c r="I3991">
        <v>54</v>
      </c>
      <c r="J3991">
        <f>(moras__2[[#This Row],[EDAD]]-AVERAGE(I:I))/ _xlfn.STDEV.P(I:I)</f>
        <v>0.85359919315050581</v>
      </c>
      <c r="K3991" t="str">
        <f>IF(ABS(moras__2[[#This Row],[Z-Score de edad]])&gt;1.96, "Atípico","Normal")</f>
        <v>Normal</v>
      </c>
      <c r="L3991">
        <f>(moras__2[[#This Row],[SALARIO]]-AVERAGE(C:C)) / _xlfn.STDEV.P(C:C)</f>
        <v>-0.36690897767156788</v>
      </c>
      <c r="M3991" t="str">
        <f>IF(ABS(moras__2[[#This Row],[Z-Score de salario]])&gt;1.96, "Atípico", "Normal")</f>
        <v>Normal</v>
      </c>
      <c r="N3991" s="5">
        <f t="shared" si="186"/>
        <v>360000</v>
      </c>
      <c r="O3991" s="5">
        <f t="shared" si="187"/>
        <v>54</v>
      </c>
      <c r="P3991" s="5" t="str">
        <f t="shared" si="188"/>
        <v>ASALARIADO</v>
      </c>
      <c r="Q3991" s="5" t="e">
        <f ca="1">IF($H3991="SI", $O3991, _xludf.NA())</f>
        <v>#NAME?</v>
      </c>
      <c r="R3991" s="5">
        <f>IF($H3991="NO",$O3991, _xludf.NA())</f>
        <v>54</v>
      </c>
      <c r="S3991" s="5" t="e">
        <f ca="1">IF($H3991="SI",$N3991, _xludf.NA())</f>
        <v>#NAME?</v>
      </c>
      <c r="T3991" s="5">
        <f>IF($H3991="NO",$N3991, _xludf.NA())</f>
        <v>360000</v>
      </c>
    </row>
    <row r="3992" spans="1:20" x14ac:dyDescent="0.3">
      <c r="A3992">
        <v>3991</v>
      </c>
      <c r="B3992" t="s">
        <v>15</v>
      </c>
      <c r="C3992">
        <v>30000</v>
      </c>
      <c r="D3992" t="s">
        <v>10</v>
      </c>
      <c r="E3992" t="s">
        <v>16</v>
      </c>
      <c r="F3992" t="s">
        <v>12</v>
      </c>
      <c r="G3992" t="s">
        <v>12</v>
      </c>
      <c r="H3992" t="s">
        <v>13</v>
      </c>
      <c r="I3992">
        <v>40</v>
      </c>
      <c r="J3992">
        <f>(moras__2[[#This Row],[EDAD]]-AVERAGE(I:I))/ _xlfn.STDEV.P(I:I)</f>
        <v>-0.13455430755149136</v>
      </c>
      <c r="K3992" t="str">
        <f>IF(ABS(moras__2[[#This Row],[Z-Score de edad]])&gt;1.96, "Atípico","Normal")</f>
        <v>Normal</v>
      </c>
      <c r="L3992">
        <f>(moras__2[[#This Row],[SALARIO]]-AVERAGE(C:C)) / _xlfn.STDEV.P(C:C)</f>
        <v>-0.77385354082286084</v>
      </c>
      <c r="M3992" t="str">
        <f>IF(ABS(moras__2[[#This Row],[Z-Score de salario]])&gt;1.96, "Atípico", "Normal")</f>
        <v>Normal</v>
      </c>
      <c r="N3992" s="5">
        <f t="shared" si="186"/>
        <v>30000</v>
      </c>
      <c r="O3992" s="5">
        <f t="shared" si="187"/>
        <v>40</v>
      </c>
      <c r="P3992" s="5" t="str">
        <f t="shared" si="188"/>
        <v>ASALARIADO</v>
      </c>
      <c r="Q3992" s="5" t="e">
        <f ca="1">IF($H3992="SI", $O3992, _xludf.NA())</f>
        <v>#NAME?</v>
      </c>
      <c r="R3992" s="5">
        <f>IF($H3992="NO",$O3992, _xludf.NA())</f>
        <v>40</v>
      </c>
      <c r="S3992" s="5" t="e">
        <f ca="1">IF($H3992="SI",$N3992, _xludf.NA())</f>
        <v>#NAME?</v>
      </c>
      <c r="T3992" s="5">
        <f>IF($H3992="NO",$N3992, _xludf.NA())</f>
        <v>30000</v>
      </c>
    </row>
    <row r="3993" spans="1:20" x14ac:dyDescent="0.3">
      <c r="A3993">
        <v>3992</v>
      </c>
      <c r="B3993" t="s">
        <v>15</v>
      </c>
      <c r="C3993">
        <v>164853.32999999999</v>
      </c>
      <c r="D3993" t="s">
        <v>10</v>
      </c>
      <c r="E3993" t="s">
        <v>16</v>
      </c>
      <c r="F3993" t="s">
        <v>12</v>
      </c>
      <c r="G3993" t="s">
        <v>13</v>
      </c>
      <c r="H3993" t="s">
        <v>13</v>
      </c>
      <c r="I3993">
        <v>25</v>
      </c>
      <c r="J3993">
        <f>(moras__2[[#This Row],[EDAD]]-AVERAGE(I:I))/ _xlfn.STDEV.P(I:I)</f>
        <v>-1.193290201160774</v>
      </c>
      <c r="K3993" t="str">
        <f>IF(ABS(moras__2[[#This Row],[Z-Score de edad]])&gt;1.96, "Atípico","Normal")</f>
        <v>Normal</v>
      </c>
      <c r="L3993">
        <f>(moras__2[[#This Row],[SALARIO]]-AVERAGE(C:C)) / _xlfn.STDEV.P(C:C)</f>
        <v>-0.60755708789453622</v>
      </c>
      <c r="M3993" t="str">
        <f>IF(ABS(moras__2[[#This Row],[Z-Score de salario]])&gt;1.96, "Atípico", "Normal")</f>
        <v>Normal</v>
      </c>
      <c r="N3993" s="5">
        <f t="shared" si="186"/>
        <v>164853.32999999999</v>
      </c>
      <c r="O3993" s="5">
        <f t="shared" si="187"/>
        <v>25</v>
      </c>
      <c r="P3993" s="5" t="str">
        <f t="shared" si="188"/>
        <v>ASALARIADO</v>
      </c>
      <c r="Q3993" s="5" t="e">
        <f ca="1">IF($H3993="SI", $O3993, _xludf.NA())</f>
        <v>#NAME?</v>
      </c>
      <c r="R3993" s="5">
        <f>IF($H3993="NO",$O3993, _xludf.NA())</f>
        <v>25</v>
      </c>
      <c r="S3993" s="5" t="e">
        <f ca="1">IF($H3993="SI",$N3993, _xludf.NA())</f>
        <v>#NAME?</v>
      </c>
      <c r="T3993" s="5">
        <f>IF($H3993="NO",$N3993, _xludf.NA())</f>
        <v>164853.32999999999</v>
      </c>
    </row>
    <row r="3994" spans="1:20" x14ac:dyDescent="0.3">
      <c r="A3994">
        <v>3993</v>
      </c>
      <c r="B3994" t="s">
        <v>15</v>
      </c>
      <c r="C3994">
        <v>867373.5</v>
      </c>
      <c r="D3994" t="s">
        <v>10</v>
      </c>
      <c r="E3994" t="s">
        <v>11</v>
      </c>
      <c r="F3994" t="s">
        <v>12</v>
      </c>
      <c r="G3994" t="s">
        <v>13</v>
      </c>
      <c r="H3994" t="s">
        <v>13</v>
      </c>
      <c r="I3994">
        <v>32</v>
      </c>
      <c r="J3994">
        <f>(moras__2[[#This Row],[EDAD]]-AVERAGE(I:I))/ _xlfn.STDEV.P(I:I)</f>
        <v>-0.69921345080977548</v>
      </c>
      <c r="K3994" t="str">
        <f>IF(ABS(moras__2[[#This Row],[Z-Score de edad]])&gt;1.96, "Atípico","Normal")</f>
        <v>Normal</v>
      </c>
      <c r="L3994">
        <f>(moras__2[[#This Row],[SALARIO]]-AVERAGE(C:C)) / _xlfn.STDEV.P(C:C)</f>
        <v>0.2587664384255306</v>
      </c>
      <c r="M3994" t="str">
        <f>IF(ABS(moras__2[[#This Row],[Z-Score de salario]])&gt;1.96, "Atípico", "Normal")</f>
        <v>Normal</v>
      </c>
      <c r="N3994" s="5">
        <f t="shared" si="186"/>
        <v>867373.5</v>
      </c>
      <c r="O3994" s="5">
        <f t="shared" si="187"/>
        <v>32</v>
      </c>
      <c r="P3994" s="5" t="str">
        <f t="shared" si="188"/>
        <v>ASALARIADO</v>
      </c>
      <c r="Q3994" s="5" t="e">
        <f ca="1">IF($H3994="SI", $O3994, _xludf.NA())</f>
        <v>#NAME?</v>
      </c>
      <c r="R3994" s="5">
        <f>IF($H3994="NO",$O3994, _xludf.NA())</f>
        <v>32</v>
      </c>
      <c r="S3994" s="5" t="e">
        <f ca="1">IF($H3994="SI",$N3994, _xludf.NA())</f>
        <v>#NAME?</v>
      </c>
      <c r="T3994" s="5">
        <f>IF($H3994="NO",$N3994, _xludf.NA())</f>
        <v>867373.5</v>
      </c>
    </row>
    <row r="3995" spans="1:20" x14ac:dyDescent="0.3">
      <c r="A3995">
        <v>3994</v>
      </c>
      <c r="B3995" t="s">
        <v>15</v>
      </c>
      <c r="C3995">
        <v>1301692.07</v>
      </c>
      <c r="D3995" t="s">
        <v>10</v>
      </c>
      <c r="E3995" t="s">
        <v>16</v>
      </c>
      <c r="F3995" t="s">
        <v>12</v>
      </c>
      <c r="G3995" t="s">
        <v>13</v>
      </c>
      <c r="H3995" t="s">
        <v>13</v>
      </c>
      <c r="I3995">
        <v>40</v>
      </c>
      <c r="J3995">
        <f>(moras__2[[#This Row],[EDAD]]-AVERAGE(I:I))/ _xlfn.STDEV.P(I:I)</f>
        <v>-0.13455430755149136</v>
      </c>
      <c r="K3995" t="str">
        <f>IF(ABS(moras__2[[#This Row],[Z-Score de edad]])&gt;1.96, "Atípico","Normal")</f>
        <v>Normal</v>
      </c>
      <c r="L3995">
        <f>(moras__2[[#This Row],[SALARIO]]-AVERAGE(C:C)) / _xlfn.STDEV.P(C:C)</f>
        <v>0.79435304671990714</v>
      </c>
      <c r="M3995" t="str">
        <f>IF(ABS(moras__2[[#This Row],[Z-Score de salario]])&gt;1.96, "Atípico", "Normal")</f>
        <v>Normal</v>
      </c>
      <c r="N3995" s="5">
        <f t="shared" si="186"/>
        <v>1301692.07</v>
      </c>
      <c r="O3995" s="5">
        <f t="shared" si="187"/>
        <v>40</v>
      </c>
      <c r="P3995" s="5" t="str">
        <f t="shared" si="188"/>
        <v>ASALARIADO</v>
      </c>
      <c r="Q3995" s="5" t="e">
        <f ca="1">IF($H3995="SI", $O3995, _xludf.NA())</f>
        <v>#NAME?</v>
      </c>
      <c r="R3995" s="5">
        <f>IF($H3995="NO",$O3995, _xludf.NA())</f>
        <v>40</v>
      </c>
      <c r="S3995" s="5" t="e">
        <f ca="1">IF($H3995="SI",$N3995, _xludf.NA())</f>
        <v>#NAME?</v>
      </c>
      <c r="T3995" s="5">
        <f>IF($H3995="NO",$N3995, _xludf.NA())</f>
        <v>1301692.07</v>
      </c>
    </row>
    <row r="3996" spans="1:20" x14ac:dyDescent="0.3">
      <c r="A3996">
        <v>3995</v>
      </c>
      <c r="B3996" t="s">
        <v>15</v>
      </c>
      <c r="C3996">
        <v>382400</v>
      </c>
      <c r="D3996" t="s">
        <v>10</v>
      </c>
      <c r="E3996" t="s">
        <v>16</v>
      </c>
      <c r="F3996" t="s">
        <v>12</v>
      </c>
      <c r="G3996" t="s">
        <v>13</v>
      </c>
      <c r="H3996" t="s">
        <v>13</v>
      </c>
      <c r="I3996">
        <v>35</v>
      </c>
      <c r="J3996">
        <f>(moras__2[[#This Row],[EDAD]]-AVERAGE(I:I))/ _xlfn.STDEV.P(I:I)</f>
        <v>-0.48746627208791893</v>
      </c>
      <c r="K3996" t="str">
        <f>IF(ABS(moras__2[[#This Row],[Z-Score de edad]])&gt;1.96, "Atípico","Normal")</f>
        <v>Normal</v>
      </c>
      <c r="L3996">
        <f>(moras__2[[#This Row],[SALARIO]]-AVERAGE(C:C)) / _xlfn.STDEV.P(C:C)</f>
        <v>-0.33928607399099531</v>
      </c>
      <c r="M3996" t="str">
        <f>IF(ABS(moras__2[[#This Row],[Z-Score de salario]])&gt;1.96, "Atípico", "Normal")</f>
        <v>Normal</v>
      </c>
      <c r="N3996" s="5">
        <f t="shared" si="186"/>
        <v>382400</v>
      </c>
      <c r="O3996" s="5">
        <f t="shared" si="187"/>
        <v>35</v>
      </c>
      <c r="P3996" s="5" t="str">
        <f t="shared" si="188"/>
        <v>ASALARIADO</v>
      </c>
      <c r="Q3996" s="5" t="e">
        <f ca="1">IF($H3996="SI", $O3996, _xludf.NA())</f>
        <v>#NAME?</v>
      </c>
      <c r="R3996" s="5">
        <f>IF($H3996="NO",$O3996, _xludf.NA())</f>
        <v>35</v>
      </c>
      <c r="S3996" s="5" t="e">
        <f ca="1">IF($H3996="SI",$N3996, _xludf.NA())</f>
        <v>#NAME?</v>
      </c>
      <c r="T3996" s="5">
        <f>IF($H3996="NO",$N3996, _xludf.NA())</f>
        <v>382400</v>
      </c>
    </row>
    <row r="3997" spans="1:20" x14ac:dyDescent="0.3">
      <c r="A3997">
        <v>3996</v>
      </c>
      <c r="B3997" t="s">
        <v>9</v>
      </c>
      <c r="C3997">
        <v>423687.09</v>
      </c>
      <c r="D3997" t="s">
        <v>10</v>
      </c>
      <c r="E3997" t="s">
        <v>16</v>
      </c>
      <c r="F3997" t="s">
        <v>12</v>
      </c>
      <c r="G3997" t="s">
        <v>13</v>
      </c>
      <c r="H3997" t="s">
        <v>13</v>
      </c>
      <c r="I3997">
        <v>52</v>
      </c>
      <c r="J3997">
        <f>(moras__2[[#This Row],[EDAD]]-AVERAGE(I:I))/ _xlfn.STDEV.P(I:I)</f>
        <v>0.71243440733593477</v>
      </c>
      <c r="K3997" t="str">
        <f>IF(ABS(moras__2[[#This Row],[Z-Score de edad]])&gt;1.96, "Atípico","Normal")</f>
        <v>Normal</v>
      </c>
      <c r="L3997">
        <f>(moras__2[[#This Row],[SALARIO]]-AVERAGE(C:C)) / _xlfn.STDEV.P(C:C)</f>
        <v>-0.28837226549451611</v>
      </c>
      <c r="M3997" t="str">
        <f>IF(ABS(moras__2[[#This Row],[Z-Score de salario]])&gt;1.96, "Atípico", "Normal")</f>
        <v>Normal</v>
      </c>
      <c r="N3997" s="5">
        <f t="shared" si="186"/>
        <v>423687.09</v>
      </c>
      <c r="O3997" s="5">
        <f t="shared" si="187"/>
        <v>52</v>
      </c>
      <c r="P3997" s="5" t="str">
        <f t="shared" si="188"/>
        <v>ASALARIADO</v>
      </c>
      <c r="Q3997" s="5" t="e">
        <f ca="1">IF($H3997="SI", $O3997, _xludf.NA())</f>
        <v>#NAME?</v>
      </c>
      <c r="R3997" s="5">
        <f>IF($H3997="NO",$O3997, _xludf.NA())</f>
        <v>52</v>
      </c>
      <c r="S3997" s="5" t="e">
        <f ca="1">IF($H3997="SI",$N3997, _xludf.NA())</f>
        <v>#NAME?</v>
      </c>
      <c r="T3997" s="5">
        <f>IF($H3997="NO",$N3997, _xludf.NA())</f>
        <v>423687.09</v>
      </c>
    </row>
    <row r="3998" spans="1:20" x14ac:dyDescent="0.3">
      <c r="A3998">
        <v>3997</v>
      </c>
      <c r="B3998" t="s">
        <v>9</v>
      </c>
      <c r="C3998">
        <v>342028</v>
      </c>
      <c r="D3998" t="s">
        <v>10</v>
      </c>
      <c r="E3998" t="s">
        <v>16</v>
      </c>
      <c r="F3998" t="s">
        <v>12</v>
      </c>
      <c r="G3998" t="s">
        <v>13</v>
      </c>
      <c r="H3998" t="s">
        <v>13</v>
      </c>
      <c r="I3998">
        <v>24</v>
      </c>
      <c r="J3998">
        <f>(moras__2[[#This Row],[EDAD]]-AVERAGE(I:I))/ _xlfn.STDEV.P(I:I)</f>
        <v>-1.2638725940680595</v>
      </c>
      <c r="K3998" t="str">
        <f>IF(ABS(moras__2[[#This Row],[Z-Score de edad]])&gt;1.96, "Atípico","Normal")</f>
        <v>Normal</v>
      </c>
      <c r="L3998">
        <f>(moras__2[[#This Row],[SALARIO]]-AVERAGE(C:C)) / _xlfn.STDEV.P(C:C)</f>
        <v>-0.3890714252138559</v>
      </c>
      <c r="M3998" t="str">
        <f>IF(ABS(moras__2[[#This Row],[Z-Score de salario]])&gt;1.96, "Atípico", "Normal")</f>
        <v>Normal</v>
      </c>
      <c r="N3998" s="5">
        <f t="shared" si="186"/>
        <v>342028</v>
      </c>
      <c r="O3998" s="5">
        <f t="shared" si="187"/>
        <v>24</v>
      </c>
      <c r="P3998" s="5" t="str">
        <f t="shared" si="188"/>
        <v>ASALARIADO</v>
      </c>
      <c r="Q3998" s="5" t="e">
        <f ca="1">IF($H3998="SI", $O3998, _xludf.NA())</f>
        <v>#NAME?</v>
      </c>
      <c r="R3998" s="5">
        <f>IF($H3998="NO",$O3998, _xludf.NA())</f>
        <v>24</v>
      </c>
      <c r="S3998" s="5" t="e">
        <f ca="1">IF($H3998="SI",$N3998, _xludf.NA())</f>
        <v>#NAME?</v>
      </c>
      <c r="T3998" s="5">
        <f>IF($H3998="NO",$N3998, _xludf.NA())</f>
        <v>342028</v>
      </c>
    </row>
    <row r="3999" spans="1:20" x14ac:dyDescent="0.3">
      <c r="A3999">
        <v>3998</v>
      </c>
      <c r="B3999" t="s">
        <v>9</v>
      </c>
      <c r="C3999">
        <v>300018</v>
      </c>
      <c r="D3999" t="s">
        <v>18</v>
      </c>
      <c r="E3999" t="s">
        <v>16</v>
      </c>
      <c r="F3999" t="s">
        <v>12</v>
      </c>
      <c r="G3999" t="s">
        <v>13</v>
      </c>
      <c r="H3999" t="s">
        <v>12</v>
      </c>
      <c r="I3999">
        <v>46</v>
      </c>
      <c r="J3999">
        <f>(moras__2[[#This Row],[EDAD]]-AVERAGE(I:I))/ _xlfn.STDEV.P(I:I)</f>
        <v>0.28894004989222172</v>
      </c>
      <c r="K3999" t="str">
        <f>IF(ABS(moras__2[[#This Row],[Z-Score de edad]])&gt;1.96, "Atípico","Normal")</f>
        <v>Normal</v>
      </c>
      <c r="L3999">
        <f>(moras__2[[#This Row],[SALARIO]]-AVERAGE(C:C)) / _xlfn.STDEV.P(C:C)</f>
        <v>-0.44087670126835837</v>
      </c>
      <c r="M3999" t="str">
        <f>IF(ABS(moras__2[[#This Row],[Z-Score de salario]])&gt;1.96, "Atípico", "Normal")</f>
        <v>Normal</v>
      </c>
      <c r="N3999" s="5">
        <f t="shared" si="186"/>
        <v>300018</v>
      </c>
      <c r="O3999" s="5">
        <f t="shared" si="187"/>
        <v>46</v>
      </c>
      <c r="P3999" s="5" t="str">
        <f t="shared" si="188"/>
        <v>TRABAJADOR INDEPENDIENTE</v>
      </c>
      <c r="Q3999" s="5">
        <f>IF($H3999="SI", $O3999, _xludf.NA())</f>
        <v>46</v>
      </c>
      <c r="R3999" s="5" t="e">
        <f ca="1">IF($H3999="NO",$O3999, _xludf.NA())</f>
        <v>#NAME?</v>
      </c>
      <c r="S3999" s="5">
        <f>IF($H3999="SI",$N3999, _xludf.NA())</f>
        <v>300018</v>
      </c>
      <c r="T3999" s="5" t="e">
        <f ca="1">IF($H3999="NO",$N3999, _xludf.NA())</f>
        <v>#NAME?</v>
      </c>
    </row>
    <row r="4000" spans="1:20" x14ac:dyDescent="0.3">
      <c r="A4000">
        <v>3999</v>
      </c>
      <c r="B4000" t="s">
        <v>15</v>
      </c>
      <c r="C4000">
        <v>981847.5</v>
      </c>
      <c r="D4000" t="s">
        <v>10</v>
      </c>
      <c r="E4000" t="s">
        <v>16</v>
      </c>
      <c r="F4000" t="s">
        <v>12</v>
      </c>
      <c r="G4000" t="s">
        <v>13</v>
      </c>
      <c r="H4000" t="s">
        <v>13</v>
      </c>
      <c r="I4000">
        <v>34</v>
      </c>
      <c r="J4000">
        <f>(moras__2[[#This Row],[EDAD]]-AVERAGE(I:I))/ _xlfn.STDEV.P(I:I)</f>
        <v>-0.55804866499520445</v>
      </c>
      <c r="K4000" t="str">
        <f>IF(ABS(moras__2[[#This Row],[Z-Score de edad]])&gt;1.96, "Atípico","Normal")</f>
        <v>Normal</v>
      </c>
      <c r="L4000">
        <f>(moras__2[[#This Row],[SALARIO]]-AVERAGE(C:C)) / _xlfn.STDEV.P(C:C)</f>
        <v>0.39993180788668548</v>
      </c>
      <c r="M4000" t="str">
        <f>IF(ABS(moras__2[[#This Row],[Z-Score de salario]])&gt;1.96, "Atípico", "Normal")</f>
        <v>Normal</v>
      </c>
      <c r="N4000" s="5">
        <f t="shared" si="186"/>
        <v>981847.5</v>
      </c>
      <c r="O4000" s="5">
        <f t="shared" si="187"/>
        <v>34</v>
      </c>
      <c r="P4000" s="5" t="str">
        <f t="shared" si="188"/>
        <v>ASALARIADO</v>
      </c>
      <c r="Q4000" s="5" t="e">
        <f ca="1">IF($H4000="SI", $O4000, _xludf.NA())</f>
        <v>#NAME?</v>
      </c>
      <c r="R4000" s="5">
        <f>IF($H4000="NO",$O4000, _xludf.NA())</f>
        <v>34</v>
      </c>
      <c r="S4000" s="5" t="e">
        <f ca="1">IF($H4000="SI",$N4000, _xludf.NA())</f>
        <v>#NAME?</v>
      </c>
      <c r="T4000" s="5">
        <f>IF($H4000="NO",$N4000, _xludf.NA())</f>
        <v>981847.5</v>
      </c>
    </row>
    <row r="4001" spans="1:20" x14ac:dyDescent="0.3">
      <c r="A4001">
        <v>4000</v>
      </c>
      <c r="B4001" t="s">
        <v>15</v>
      </c>
      <c r="C4001">
        <v>602132.81000000006</v>
      </c>
      <c r="D4001" t="s">
        <v>10</v>
      </c>
      <c r="E4001" t="s">
        <v>16</v>
      </c>
      <c r="F4001" t="s">
        <v>12</v>
      </c>
      <c r="G4001" t="s">
        <v>13</v>
      </c>
      <c r="H4001" t="s">
        <v>13</v>
      </c>
      <c r="I4001">
        <v>23</v>
      </c>
      <c r="J4001">
        <f>(moras__2[[#This Row],[EDAD]]-AVERAGE(I:I))/ _xlfn.STDEV.P(I:I)</f>
        <v>-1.334454986975345</v>
      </c>
      <c r="K4001" t="str">
        <f>IF(ABS(moras__2[[#This Row],[Z-Score de edad]])&gt;1.96, "Atípico","Normal")</f>
        <v>Normal</v>
      </c>
      <c r="L4001">
        <f>(moras__2[[#This Row],[SALARIO]]-AVERAGE(C:C)) / _xlfn.STDEV.P(C:C)</f>
        <v>-6.8319188004764789E-2</v>
      </c>
      <c r="M4001" t="str">
        <f>IF(ABS(moras__2[[#This Row],[Z-Score de salario]])&gt;1.96, "Atípico", "Normal")</f>
        <v>Normal</v>
      </c>
      <c r="N4001" s="5">
        <f t="shared" si="186"/>
        <v>602132.81000000006</v>
      </c>
      <c r="O4001" s="5">
        <f t="shared" si="187"/>
        <v>23</v>
      </c>
      <c r="P4001" s="5" t="str">
        <f t="shared" si="188"/>
        <v>ASALARIADO</v>
      </c>
      <c r="Q4001" s="5" t="e">
        <f ca="1">IF($H4001="SI", $O4001, _xludf.NA())</f>
        <v>#NAME?</v>
      </c>
      <c r="R4001" s="5">
        <f>IF($H4001="NO",$O4001, _xludf.NA())</f>
        <v>23</v>
      </c>
      <c r="S4001" s="5" t="e">
        <f ca="1">IF($H4001="SI",$N4001, _xludf.NA())</f>
        <v>#NAME?</v>
      </c>
      <c r="T4001" s="5">
        <f>IF($H4001="NO",$N4001, _xludf.NA())</f>
        <v>602132.81000000006</v>
      </c>
    </row>
    <row r="4002" spans="1:20" x14ac:dyDescent="0.3">
      <c r="A4002">
        <v>4001</v>
      </c>
      <c r="B4002" t="s">
        <v>9</v>
      </c>
      <c r="C4002">
        <v>357501.47</v>
      </c>
      <c r="D4002" t="s">
        <v>10</v>
      </c>
      <c r="E4002" t="s">
        <v>16</v>
      </c>
      <c r="F4002" t="s">
        <v>12</v>
      </c>
      <c r="G4002" t="s">
        <v>12</v>
      </c>
      <c r="H4002" t="s">
        <v>13</v>
      </c>
      <c r="I4002">
        <v>31</v>
      </c>
      <c r="J4002">
        <f>(moras__2[[#This Row],[EDAD]]-AVERAGE(I:I))/ _xlfn.STDEV.P(I:I)</f>
        <v>-0.769795843717061</v>
      </c>
      <c r="K4002" t="str">
        <f>IF(ABS(moras__2[[#This Row],[Z-Score de edad]])&gt;1.96, "Atípico","Normal")</f>
        <v>Normal</v>
      </c>
      <c r="L4002">
        <f>(moras__2[[#This Row],[SALARIO]]-AVERAGE(C:C)) / _xlfn.STDEV.P(C:C)</f>
        <v>-0.36999007827572067</v>
      </c>
      <c r="M4002" t="str">
        <f>IF(ABS(moras__2[[#This Row],[Z-Score de salario]])&gt;1.96, "Atípico", "Normal")</f>
        <v>Normal</v>
      </c>
      <c r="N4002" s="5">
        <f t="shared" si="186"/>
        <v>357501.47</v>
      </c>
      <c r="O4002" s="5">
        <f t="shared" si="187"/>
        <v>31</v>
      </c>
      <c r="P4002" s="5" t="str">
        <f t="shared" si="188"/>
        <v>ASALARIADO</v>
      </c>
      <c r="Q4002" s="5" t="e">
        <f ca="1">IF($H4002="SI", $O4002, _xludf.NA())</f>
        <v>#NAME?</v>
      </c>
      <c r="R4002" s="5">
        <f>IF($H4002="NO",$O4002, _xludf.NA())</f>
        <v>31</v>
      </c>
      <c r="S4002" s="5" t="e">
        <f ca="1">IF($H4002="SI",$N4002, _xludf.NA())</f>
        <v>#NAME?</v>
      </c>
      <c r="T4002" s="5">
        <f>IF($H4002="NO",$N4002, _xludf.NA())</f>
        <v>357501.47</v>
      </c>
    </row>
    <row r="4003" spans="1:20" x14ac:dyDescent="0.3">
      <c r="A4003">
        <v>4002</v>
      </c>
      <c r="B4003" t="s">
        <v>9</v>
      </c>
      <c r="C4003">
        <v>278030</v>
      </c>
      <c r="D4003" t="s">
        <v>18</v>
      </c>
      <c r="E4003" t="s">
        <v>16</v>
      </c>
      <c r="F4003" t="s">
        <v>12</v>
      </c>
      <c r="G4003" t="s">
        <v>13</v>
      </c>
      <c r="H4003" t="s">
        <v>13</v>
      </c>
      <c r="I4003">
        <v>30</v>
      </c>
      <c r="J4003">
        <f>(moras__2[[#This Row],[EDAD]]-AVERAGE(I:I))/ _xlfn.STDEV.P(I:I)</f>
        <v>-0.84037823662434652</v>
      </c>
      <c r="K4003" t="str">
        <f>IF(ABS(moras__2[[#This Row],[Z-Score de edad]])&gt;1.96, "Atípico","Normal")</f>
        <v>Normal</v>
      </c>
      <c r="L4003">
        <f>(moras__2[[#This Row],[SALARIO]]-AVERAGE(C:C)) / _xlfn.STDEV.P(C:C)</f>
        <v>-0.46799154082766331</v>
      </c>
      <c r="M4003" t="str">
        <f>IF(ABS(moras__2[[#This Row],[Z-Score de salario]])&gt;1.96, "Atípico", "Normal")</f>
        <v>Normal</v>
      </c>
      <c r="N4003" s="5">
        <f t="shared" si="186"/>
        <v>278030</v>
      </c>
      <c r="O4003" s="5">
        <f t="shared" si="187"/>
        <v>30</v>
      </c>
      <c r="P4003" s="5" t="str">
        <f t="shared" si="188"/>
        <v>TRABAJADOR INDEPENDIENTE</v>
      </c>
      <c r="Q4003" s="5" t="e">
        <f ca="1">IF($H4003="SI", $O4003, _xludf.NA())</f>
        <v>#NAME?</v>
      </c>
      <c r="R4003" s="5">
        <f>IF($H4003="NO",$O4003, _xludf.NA())</f>
        <v>30</v>
      </c>
      <c r="S4003" s="5" t="e">
        <f ca="1">IF($H4003="SI",$N4003, _xludf.NA())</f>
        <v>#NAME?</v>
      </c>
      <c r="T4003" s="5">
        <f>IF($H4003="NO",$N4003, _xludf.NA())</f>
        <v>278030</v>
      </c>
    </row>
    <row r="4004" spans="1:20" x14ac:dyDescent="0.3">
      <c r="A4004">
        <v>4003</v>
      </c>
      <c r="B4004" t="s">
        <v>9</v>
      </c>
      <c r="C4004">
        <v>396946.3</v>
      </c>
      <c r="D4004" t="s">
        <v>10</v>
      </c>
      <c r="E4004" t="s">
        <v>11</v>
      </c>
      <c r="F4004" t="s">
        <v>12</v>
      </c>
      <c r="G4004" t="s">
        <v>13</v>
      </c>
      <c r="H4004" t="s">
        <v>13</v>
      </c>
      <c r="I4004">
        <v>58</v>
      </c>
      <c r="J4004">
        <f>(moras__2[[#This Row],[EDAD]]-AVERAGE(I:I))/ _xlfn.STDEV.P(I:I)</f>
        <v>1.1359287647796479</v>
      </c>
      <c r="K4004" t="str">
        <f>IF(ABS(moras__2[[#This Row],[Z-Score de edad]])&gt;1.96, "Atípico","Normal")</f>
        <v>Normal</v>
      </c>
      <c r="L4004">
        <f>(moras__2[[#This Row],[SALARIO]]-AVERAGE(C:C)) / _xlfn.STDEV.P(C:C)</f>
        <v>-0.32134808096382061</v>
      </c>
      <c r="M4004" t="str">
        <f>IF(ABS(moras__2[[#This Row],[Z-Score de salario]])&gt;1.96, "Atípico", "Normal")</f>
        <v>Normal</v>
      </c>
      <c r="N4004" s="5">
        <f t="shared" si="186"/>
        <v>396946.3</v>
      </c>
      <c r="O4004" s="5">
        <f t="shared" si="187"/>
        <v>58</v>
      </c>
      <c r="P4004" s="5" t="str">
        <f t="shared" si="188"/>
        <v>ASALARIADO</v>
      </c>
      <c r="Q4004" s="5" t="e">
        <f ca="1">IF($H4004="SI", $O4004, _xludf.NA())</f>
        <v>#NAME?</v>
      </c>
      <c r="R4004" s="5">
        <f>IF($H4004="NO",$O4004, _xludf.NA())</f>
        <v>58</v>
      </c>
      <c r="S4004" s="5" t="e">
        <f ca="1">IF($H4004="SI",$N4004, _xludf.NA())</f>
        <v>#NAME?</v>
      </c>
      <c r="T4004" s="5">
        <f>IF($H4004="NO",$N4004, _xludf.NA())</f>
        <v>396946.3</v>
      </c>
    </row>
    <row r="4005" spans="1:20" x14ac:dyDescent="0.3">
      <c r="A4005">
        <v>4004</v>
      </c>
      <c r="B4005" t="s">
        <v>15</v>
      </c>
      <c r="C4005">
        <v>550668.84</v>
      </c>
      <c r="D4005" t="s">
        <v>10</v>
      </c>
      <c r="E4005" t="s">
        <v>16</v>
      </c>
      <c r="F4005" t="s">
        <v>12</v>
      </c>
      <c r="G4005" t="s">
        <v>13</v>
      </c>
      <c r="H4005" t="s">
        <v>13</v>
      </c>
      <c r="I4005">
        <v>23</v>
      </c>
      <c r="J4005">
        <f>(moras__2[[#This Row],[EDAD]]-AVERAGE(I:I))/ _xlfn.STDEV.P(I:I)</f>
        <v>-1.334454986975345</v>
      </c>
      <c r="K4005" t="str">
        <f>IF(ABS(moras__2[[#This Row],[Z-Score de edad]])&gt;1.96, "Atípico","Normal")</f>
        <v>Normal</v>
      </c>
      <c r="L4005">
        <f>(moras__2[[#This Row],[SALARIO]]-AVERAGE(C:C)) / _xlfn.STDEV.P(C:C)</f>
        <v>-0.13178277221592019</v>
      </c>
      <c r="M4005" t="str">
        <f>IF(ABS(moras__2[[#This Row],[Z-Score de salario]])&gt;1.96, "Atípico", "Normal")</f>
        <v>Normal</v>
      </c>
      <c r="N4005" s="5">
        <f t="shared" si="186"/>
        <v>550668.84</v>
      </c>
      <c r="O4005" s="5">
        <f t="shared" si="187"/>
        <v>23</v>
      </c>
      <c r="P4005" s="5" t="str">
        <f t="shared" si="188"/>
        <v>ASALARIADO</v>
      </c>
      <c r="Q4005" s="5" t="e">
        <f ca="1">IF($H4005="SI", $O4005, _xludf.NA())</f>
        <v>#NAME?</v>
      </c>
      <c r="R4005" s="5">
        <f>IF($H4005="NO",$O4005, _xludf.NA())</f>
        <v>23</v>
      </c>
      <c r="S4005" s="5" t="e">
        <f ca="1">IF($H4005="SI",$N4005, _xludf.NA())</f>
        <v>#NAME?</v>
      </c>
      <c r="T4005" s="5">
        <f>IF($H4005="NO",$N4005, _xludf.NA())</f>
        <v>550668.84</v>
      </c>
    </row>
    <row r="4006" spans="1:20" x14ac:dyDescent="0.3">
      <c r="A4006">
        <v>4005</v>
      </c>
      <c r="B4006" t="s">
        <v>9</v>
      </c>
      <c r="C4006">
        <v>403983</v>
      </c>
      <c r="D4006" t="s">
        <v>18</v>
      </c>
      <c r="E4006" t="s">
        <v>16</v>
      </c>
      <c r="F4006" t="s">
        <v>12</v>
      </c>
      <c r="G4006" t="s">
        <v>12</v>
      </c>
      <c r="H4006" t="s">
        <v>12</v>
      </c>
      <c r="I4006">
        <v>54</v>
      </c>
      <c r="J4006">
        <f>(moras__2[[#This Row],[EDAD]]-AVERAGE(I:I))/ _xlfn.STDEV.P(I:I)</f>
        <v>0.85359919315050581</v>
      </c>
      <c r="K4006" t="str">
        <f>IF(ABS(moras__2[[#This Row],[Z-Score de edad]])&gt;1.96, "Atípico","Normal")</f>
        <v>Normal</v>
      </c>
      <c r="L4006">
        <f>(moras__2[[#This Row],[SALARIO]]-AVERAGE(C:C)) / _xlfn.STDEV.P(C:C)</f>
        <v>-0.31267066639555785</v>
      </c>
      <c r="M4006" t="str">
        <f>IF(ABS(moras__2[[#This Row],[Z-Score de salario]])&gt;1.96, "Atípico", "Normal")</f>
        <v>Normal</v>
      </c>
      <c r="N4006" s="5">
        <f t="shared" si="186"/>
        <v>403983</v>
      </c>
      <c r="O4006" s="5">
        <f t="shared" si="187"/>
        <v>54</v>
      </c>
      <c r="P4006" s="5" t="str">
        <f t="shared" si="188"/>
        <v>TRABAJADOR INDEPENDIENTE</v>
      </c>
      <c r="Q4006" s="5">
        <f>IF($H4006="SI", $O4006, _xludf.NA())</f>
        <v>54</v>
      </c>
      <c r="R4006" s="5" t="e">
        <f ca="1">IF($H4006="NO",$O4006, _xludf.NA())</f>
        <v>#NAME?</v>
      </c>
      <c r="S4006" s="5">
        <f>IF($H4006="SI",$N4006, _xludf.NA())</f>
        <v>403983</v>
      </c>
      <c r="T4006" s="5" t="e">
        <f ca="1">IF($H4006="NO",$N4006, _xludf.NA())</f>
        <v>#NAME?</v>
      </c>
    </row>
    <row r="4007" spans="1:20" x14ac:dyDescent="0.3">
      <c r="A4007">
        <v>4006</v>
      </c>
      <c r="B4007" t="s">
        <v>9</v>
      </c>
      <c r="C4007">
        <v>359809.91</v>
      </c>
      <c r="D4007" t="s">
        <v>10</v>
      </c>
      <c r="E4007" t="s">
        <v>16</v>
      </c>
      <c r="F4007" t="s">
        <v>12</v>
      </c>
      <c r="G4007" t="s">
        <v>13</v>
      </c>
      <c r="H4007" t="s">
        <v>13</v>
      </c>
      <c r="I4007">
        <v>24</v>
      </c>
      <c r="J4007">
        <f>(moras__2[[#This Row],[EDAD]]-AVERAGE(I:I))/ _xlfn.STDEV.P(I:I)</f>
        <v>-1.2638725940680595</v>
      </c>
      <c r="K4007" t="str">
        <f>IF(ABS(moras__2[[#This Row],[Z-Score de edad]])&gt;1.96, "Atípico","Normal")</f>
        <v>Normal</v>
      </c>
      <c r="L4007">
        <f>(moras__2[[#This Row],[SALARIO]]-AVERAGE(C:C)) / _xlfn.STDEV.P(C:C)</f>
        <v>-0.36714339007159652</v>
      </c>
      <c r="M4007" t="str">
        <f>IF(ABS(moras__2[[#This Row],[Z-Score de salario]])&gt;1.96, "Atípico", "Normal")</f>
        <v>Normal</v>
      </c>
      <c r="N4007" s="5">
        <f t="shared" si="186"/>
        <v>359809.91</v>
      </c>
      <c r="O4007" s="5">
        <f t="shared" si="187"/>
        <v>24</v>
      </c>
      <c r="P4007" s="5" t="str">
        <f t="shared" si="188"/>
        <v>ASALARIADO</v>
      </c>
      <c r="Q4007" s="5" t="e">
        <f ca="1">IF($H4007="SI", $O4007, _xludf.NA())</f>
        <v>#NAME?</v>
      </c>
      <c r="R4007" s="5">
        <f>IF($H4007="NO",$O4007, _xludf.NA())</f>
        <v>24</v>
      </c>
      <c r="S4007" s="5" t="e">
        <f ca="1">IF($H4007="SI",$N4007, _xludf.NA())</f>
        <v>#NAME?</v>
      </c>
      <c r="T4007" s="5">
        <f>IF($H4007="NO",$N4007, _xludf.NA())</f>
        <v>359809.91</v>
      </c>
    </row>
    <row r="4008" spans="1:20" x14ac:dyDescent="0.3">
      <c r="A4008">
        <v>4007</v>
      </c>
      <c r="B4008" t="s">
        <v>15</v>
      </c>
      <c r="C4008">
        <v>297045</v>
      </c>
      <c r="D4008" t="s">
        <v>17</v>
      </c>
      <c r="E4008" t="s">
        <v>16</v>
      </c>
      <c r="F4008" t="s">
        <v>12</v>
      </c>
      <c r="G4008" t="s">
        <v>12</v>
      </c>
      <c r="H4008" t="s">
        <v>12</v>
      </c>
      <c r="I4008">
        <v>58</v>
      </c>
      <c r="J4008">
        <f>(moras__2[[#This Row],[EDAD]]-AVERAGE(I:I))/ _xlfn.STDEV.P(I:I)</f>
        <v>1.1359287647796479</v>
      </c>
      <c r="K4008" t="str">
        <f>IF(ABS(moras__2[[#This Row],[Z-Score de edad]])&gt;1.96, "Atípico","Normal")</f>
        <v>Normal</v>
      </c>
      <c r="L4008">
        <f>(moras__2[[#This Row],[SALARIO]]-AVERAGE(C:C)) / _xlfn.STDEV.P(C:C)</f>
        <v>-0.44454290183274864</v>
      </c>
      <c r="M4008" t="str">
        <f>IF(ABS(moras__2[[#This Row],[Z-Score de salario]])&gt;1.96, "Atípico", "Normal")</f>
        <v>Normal</v>
      </c>
      <c r="N4008" s="5">
        <f t="shared" si="186"/>
        <v>297045</v>
      </c>
      <c r="O4008" s="5">
        <f t="shared" si="187"/>
        <v>58</v>
      </c>
      <c r="P4008" s="5" t="str">
        <f t="shared" si="188"/>
        <v>ASEGURADO VOLUNTARIO</v>
      </c>
      <c r="Q4008" s="5">
        <f>IF($H4008="SI", $O4008, _xludf.NA())</f>
        <v>58</v>
      </c>
      <c r="R4008" s="5" t="e">
        <f ca="1">IF($H4008="NO",$O4008, _xludf.NA())</f>
        <v>#NAME?</v>
      </c>
      <c r="S4008" s="5">
        <f>IF($H4008="SI",$N4008, _xludf.NA())</f>
        <v>297045</v>
      </c>
      <c r="T4008" s="5" t="e">
        <f ca="1">IF($H4008="NO",$N4008, _xludf.NA())</f>
        <v>#NAME?</v>
      </c>
    </row>
    <row r="4009" spans="1:20" x14ac:dyDescent="0.3">
      <c r="A4009">
        <v>4008</v>
      </c>
      <c r="B4009" t="s">
        <v>15</v>
      </c>
      <c r="C4009">
        <v>300018</v>
      </c>
      <c r="D4009" t="s">
        <v>17</v>
      </c>
      <c r="E4009" t="s">
        <v>16</v>
      </c>
      <c r="F4009" t="s">
        <v>12</v>
      </c>
      <c r="G4009" t="s">
        <v>13</v>
      </c>
      <c r="H4009" t="s">
        <v>13</v>
      </c>
      <c r="I4009">
        <v>58</v>
      </c>
      <c r="J4009">
        <f>(moras__2[[#This Row],[EDAD]]-AVERAGE(I:I))/ _xlfn.STDEV.P(I:I)</f>
        <v>1.1359287647796479</v>
      </c>
      <c r="K4009" t="str">
        <f>IF(ABS(moras__2[[#This Row],[Z-Score de edad]])&gt;1.96, "Atípico","Normal")</f>
        <v>Normal</v>
      </c>
      <c r="L4009">
        <f>(moras__2[[#This Row],[SALARIO]]-AVERAGE(C:C)) / _xlfn.STDEV.P(C:C)</f>
        <v>-0.44087670126835837</v>
      </c>
      <c r="M4009" t="str">
        <f>IF(ABS(moras__2[[#This Row],[Z-Score de salario]])&gt;1.96, "Atípico", "Normal")</f>
        <v>Normal</v>
      </c>
      <c r="N4009" s="5">
        <f t="shared" si="186"/>
        <v>300018</v>
      </c>
      <c r="O4009" s="5">
        <f t="shared" si="187"/>
        <v>58</v>
      </c>
      <c r="P4009" s="5" t="str">
        <f t="shared" si="188"/>
        <v>ASEGURADO VOLUNTARIO</v>
      </c>
      <c r="Q4009" s="5" t="e">
        <f ca="1">IF($H4009="SI", $O4009, _xludf.NA())</f>
        <v>#NAME?</v>
      </c>
      <c r="R4009" s="5">
        <f>IF($H4009="NO",$O4009, _xludf.NA())</f>
        <v>58</v>
      </c>
      <c r="S4009" s="5" t="e">
        <f ca="1">IF($H4009="SI",$N4009, _xludf.NA())</f>
        <v>#NAME?</v>
      </c>
      <c r="T4009" s="5">
        <f>IF($H4009="NO",$N4009, _xludf.NA())</f>
        <v>300018</v>
      </c>
    </row>
    <row r="4010" spans="1:20" x14ac:dyDescent="0.3">
      <c r="A4010">
        <v>4009</v>
      </c>
      <c r="B4010" t="s">
        <v>9</v>
      </c>
      <c r="C4010">
        <v>200518.6</v>
      </c>
      <c r="D4010" t="s">
        <v>14</v>
      </c>
      <c r="E4010" t="s">
        <v>11</v>
      </c>
      <c r="F4010" t="s">
        <v>12</v>
      </c>
      <c r="G4010" t="s">
        <v>13</v>
      </c>
      <c r="H4010" t="s">
        <v>13</v>
      </c>
      <c r="I4010">
        <v>40</v>
      </c>
      <c r="J4010">
        <f>(moras__2[[#This Row],[EDAD]]-AVERAGE(I:I))/ _xlfn.STDEV.P(I:I)</f>
        <v>-0.13455430755149136</v>
      </c>
      <c r="K4010" t="str">
        <f>IF(ABS(moras__2[[#This Row],[Z-Score de edad]])&gt;1.96, "Atípico","Normal")</f>
        <v>Normal</v>
      </c>
      <c r="L4010">
        <f>(moras__2[[#This Row],[SALARIO]]-AVERAGE(C:C)) / _xlfn.STDEV.P(C:C)</f>
        <v>-0.56357591298598186</v>
      </c>
      <c r="M4010" t="str">
        <f>IF(ABS(moras__2[[#This Row],[Z-Score de salario]])&gt;1.96, "Atípico", "Normal")</f>
        <v>Normal</v>
      </c>
      <c r="N4010" s="5">
        <f t="shared" si="186"/>
        <v>200518.6</v>
      </c>
      <c r="O4010" s="5">
        <f t="shared" si="187"/>
        <v>40</v>
      </c>
      <c r="P4010" s="5" t="str">
        <f t="shared" si="188"/>
        <v>PENSIONADOS EN SU PROPIO SISTEMA</v>
      </c>
      <c r="Q4010" s="5" t="e">
        <f ca="1">IF($H4010="SI", $O4010, _xludf.NA())</f>
        <v>#NAME?</v>
      </c>
      <c r="R4010" s="5">
        <f>IF($H4010="NO",$O4010, _xludf.NA())</f>
        <v>40</v>
      </c>
      <c r="S4010" s="5" t="e">
        <f ca="1">IF($H4010="SI",$N4010, _xludf.NA())</f>
        <v>#NAME?</v>
      </c>
      <c r="T4010" s="5">
        <f>IF($H4010="NO",$N4010, _xludf.NA())</f>
        <v>200518.6</v>
      </c>
    </row>
    <row r="4011" spans="1:20" x14ac:dyDescent="0.3">
      <c r="A4011">
        <v>4010</v>
      </c>
      <c r="B4011" t="s">
        <v>15</v>
      </c>
      <c r="C4011">
        <v>1690006.94</v>
      </c>
      <c r="D4011" t="s">
        <v>10</v>
      </c>
      <c r="E4011" t="s">
        <v>16</v>
      </c>
      <c r="F4011" t="s">
        <v>12</v>
      </c>
      <c r="G4011" t="s">
        <v>13</v>
      </c>
      <c r="H4011" t="s">
        <v>13</v>
      </c>
      <c r="I4011">
        <v>45</v>
      </c>
      <c r="J4011">
        <f>(moras__2[[#This Row],[EDAD]]-AVERAGE(I:I))/ _xlfn.STDEV.P(I:I)</f>
        <v>0.2183576569849362</v>
      </c>
      <c r="K4011" t="str">
        <f>IF(ABS(moras__2[[#This Row],[Z-Score de edad]])&gt;1.96, "Atípico","Normal")</f>
        <v>Normal</v>
      </c>
      <c r="L4011">
        <f>(moras__2[[#This Row],[SALARIO]]-AVERAGE(C:C)) / _xlfn.STDEV.P(C:C)</f>
        <v>1.2732094865299104</v>
      </c>
      <c r="M4011" t="str">
        <f>IF(ABS(moras__2[[#This Row],[Z-Score de salario]])&gt;1.96, "Atípico", "Normal")</f>
        <v>Normal</v>
      </c>
      <c r="N4011" s="5">
        <f t="shared" si="186"/>
        <v>1690006.94</v>
      </c>
      <c r="O4011" s="5">
        <f t="shared" si="187"/>
        <v>45</v>
      </c>
      <c r="P4011" s="5" t="str">
        <f t="shared" si="188"/>
        <v>ASALARIADO</v>
      </c>
      <c r="Q4011" s="5" t="e">
        <f ca="1">IF($H4011="SI", $O4011, _xludf.NA())</f>
        <v>#NAME?</v>
      </c>
      <c r="R4011" s="5">
        <f>IF($H4011="NO",$O4011, _xludf.NA())</f>
        <v>45</v>
      </c>
      <c r="S4011" s="5" t="e">
        <f ca="1">IF($H4011="SI",$N4011, _xludf.NA())</f>
        <v>#NAME?</v>
      </c>
      <c r="T4011" s="5">
        <f>IF($H4011="NO",$N4011, _xludf.NA())</f>
        <v>1690006.94</v>
      </c>
    </row>
    <row r="4012" spans="1:20" x14ac:dyDescent="0.3">
      <c r="A4012">
        <v>4011</v>
      </c>
      <c r="B4012" t="s">
        <v>9</v>
      </c>
      <c r="C4012">
        <v>297046</v>
      </c>
      <c r="D4012" t="s">
        <v>17</v>
      </c>
      <c r="E4012" t="s">
        <v>16</v>
      </c>
      <c r="F4012" t="s">
        <v>12</v>
      </c>
      <c r="G4012" t="s">
        <v>13</v>
      </c>
      <c r="H4012" t="s">
        <v>13</v>
      </c>
      <c r="I4012">
        <v>35</v>
      </c>
      <c r="J4012">
        <f>(moras__2[[#This Row],[EDAD]]-AVERAGE(I:I))/ _xlfn.STDEV.P(I:I)</f>
        <v>-0.48746627208791893</v>
      </c>
      <c r="K4012" t="str">
        <f>IF(ABS(moras__2[[#This Row],[Z-Score de edad]])&gt;1.96, "Atípico","Normal")</f>
        <v>Normal</v>
      </c>
      <c r="L4012">
        <f>(moras__2[[#This Row],[SALARIO]]-AVERAGE(C:C)) / _xlfn.STDEV.P(C:C)</f>
        <v>-0.44454166866740574</v>
      </c>
      <c r="M4012" t="str">
        <f>IF(ABS(moras__2[[#This Row],[Z-Score de salario]])&gt;1.96, "Atípico", "Normal")</f>
        <v>Normal</v>
      </c>
      <c r="N4012" s="5">
        <f t="shared" si="186"/>
        <v>297046</v>
      </c>
      <c r="O4012" s="5">
        <f t="shared" si="187"/>
        <v>35</v>
      </c>
      <c r="P4012" s="5" t="str">
        <f t="shared" si="188"/>
        <v>ASEGURADO VOLUNTARIO</v>
      </c>
      <c r="Q4012" s="5" t="e">
        <f ca="1">IF($H4012="SI", $O4012, _xludf.NA())</f>
        <v>#NAME?</v>
      </c>
      <c r="R4012" s="5">
        <f>IF($H4012="NO",$O4012, _xludf.NA())</f>
        <v>35</v>
      </c>
      <c r="S4012" s="5" t="e">
        <f ca="1">IF($H4012="SI",$N4012, _xludf.NA())</f>
        <v>#NAME?</v>
      </c>
      <c r="T4012" s="5">
        <f>IF($H4012="NO",$N4012, _xludf.NA())</f>
        <v>297046</v>
      </c>
    </row>
    <row r="4013" spans="1:20" x14ac:dyDescent="0.3">
      <c r="A4013">
        <v>4012</v>
      </c>
      <c r="B4013" t="s">
        <v>15</v>
      </c>
      <c r="C4013">
        <v>1739958</v>
      </c>
      <c r="D4013" t="s">
        <v>10</v>
      </c>
      <c r="E4013" t="s">
        <v>11</v>
      </c>
      <c r="F4013" t="s">
        <v>12</v>
      </c>
      <c r="G4013" t="s">
        <v>13</v>
      </c>
      <c r="H4013" t="s">
        <v>13</v>
      </c>
      <c r="I4013">
        <v>43</v>
      </c>
      <c r="J4013">
        <f>(moras__2[[#This Row],[EDAD]]-AVERAGE(I:I))/ _xlfn.STDEV.P(I:I)</f>
        <v>7.7192871170365177E-2</v>
      </c>
      <c r="K4013" t="str">
        <f>IF(ABS(moras__2[[#This Row],[Z-Score de edad]])&gt;1.96, "Atípico","Normal")</f>
        <v>Normal</v>
      </c>
      <c r="L4013">
        <f>(moras__2[[#This Row],[SALARIO]]-AVERAGE(C:C)) / _xlfn.STDEV.P(C:C)</f>
        <v>1.334807402562165</v>
      </c>
      <c r="M4013" t="str">
        <f>IF(ABS(moras__2[[#This Row],[Z-Score de salario]])&gt;1.96, "Atípico", "Normal")</f>
        <v>Normal</v>
      </c>
      <c r="N4013" s="5">
        <f t="shared" si="186"/>
        <v>1739958</v>
      </c>
      <c r="O4013" s="5">
        <f t="shared" si="187"/>
        <v>43</v>
      </c>
      <c r="P4013" s="5" t="str">
        <f t="shared" si="188"/>
        <v>ASALARIADO</v>
      </c>
      <c r="Q4013" s="5" t="e">
        <f ca="1">IF($H4013="SI", $O4013, _xludf.NA())</f>
        <v>#NAME?</v>
      </c>
      <c r="R4013" s="5">
        <f>IF($H4013="NO",$O4013, _xludf.NA())</f>
        <v>43</v>
      </c>
      <c r="S4013" s="5" t="e">
        <f ca="1">IF($H4013="SI",$N4013, _xludf.NA())</f>
        <v>#NAME?</v>
      </c>
      <c r="T4013" s="5">
        <f>IF($H4013="NO",$N4013, _xludf.NA())</f>
        <v>1739958</v>
      </c>
    </row>
    <row r="4014" spans="1:20" x14ac:dyDescent="0.3">
      <c r="A4014">
        <v>4013</v>
      </c>
      <c r="B4014" t="s">
        <v>9</v>
      </c>
      <c r="C4014">
        <v>420359.27</v>
      </c>
      <c r="D4014" t="s">
        <v>10</v>
      </c>
      <c r="E4014" t="s">
        <v>16</v>
      </c>
      <c r="F4014" t="s">
        <v>12</v>
      </c>
      <c r="G4014" t="s">
        <v>13</v>
      </c>
      <c r="H4014" t="s">
        <v>13</v>
      </c>
      <c r="I4014">
        <v>48</v>
      </c>
      <c r="J4014">
        <f>(moras__2[[#This Row],[EDAD]]-AVERAGE(I:I))/ _xlfn.STDEV.P(I:I)</f>
        <v>0.43010483570679275</v>
      </c>
      <c r="K4014" t="str">
        <f>IF(ABS(moras__2[[#This Row],[Z-Score de edad]])&gt;1.96, "Atípico","Normal")</f>
        <v>Normal</v>
      </c>
      <c r="L4014">
        <f>(moras__2[[#This Row],[SALARIO]]-AVERAGE(C:C)) / _xlfn.STDEV.P(C:C)</f>
        <v>-0.29247601778586807</v>
      </c>
      <c r="M4014" t="str">
        <f>IF(ABS(moras__2[[#This Row],[Z-Score de salario]])&gt;1.96, "Atípico", "Normal")</f>
        <v>Normal</v>
      </c>
      <c r="N4014" s="5">
        <f t="shared" si="186"/>
        <v>420359.27</v>
      </c>
      <c r="O4014" s="5">
        <f t="shared" si="187"/>
        <v>48</v>
      </c>
      <c r="P4014" s="5" t="str">
        <f t="shared" si="188"/>
        <v>ASALARIADO</v>
      </c>
      <c r="Q4014" s="5" t="e">
        <f ca="1">IF($H4014="SI", $O4014, _xludf.NA())</f>
        <v>#NAME?</v>
      </c>
      <c r="R4014" s="5">
        <f>IF($H4014="NO",$O4014, _xludf.NA())</f>
        <v>48</v>
      </c>
      <c r="S4014" s="5" t="e">
        <f ca="1">IF($H4014="SI",$N4014, _xludf.NA())</f>
        <v>#NAME?</v>
      </c>
      <c r="T4014" s="5">
        <f>IF($H4014="NO",$N4014, _xludf.NA())</f>
        <v>420359.27</v>
      </c>
    </row>
    <row r="4015" spans="1:20" x14ac:dyDescent="0.3">
      <c r="A4015">
        <v>4014</v>
      </c>
      <c r="B4015" t="s">
        <v>9</v>
      </c>
      <c r="C4015">
        <v>841178</v>
      </c>
      <c r="D4015" t="s">
        <v>10</v>
      </c>
      <c r="E4015" t="s">
        <v>11</v>
      </c>
      <c r="F4015" t="s">
        <v>12</v>
      </c>
      <c r="G4015" t="s">
        <v>13</v>
      </c>
      <c r="H4015" t="s">
        <v>13</v>
      </c>
      <c r="I4015">
        <v>46</v>
      </c>
      <c r="J4015">
        <f>(moras__2[[#This Row],[EDAD]]-AVERAGE(I:I))/ _xlfn.STDEV.P(I:I)</f>
        <v>0.28894004989222172</v>
      </c>
      <c r="K4015" t="str">
        <f>IF(ABS(moras__2[[#This Row],[Z-Score de edad]])&gt;1.96, "Atípico","Normal")</f>
        <v>Normal</v>
      </c>
      <c r="L4015">
        <f>(moras__2[[#This Row],[SALARIO]]-AVERAGE(C:C)) / _xlfn.STDEV.P(C:C)</f>
        <v>0.22646305568604669</v>
      </c>
      <c r="M4015" t="str">
        <f>IF(ABS(moras__2[[#This Row],[Z-Score de salario]])&gt;1.96, "Atípico", "Normal")</f>
        <v>Normal</v>
      </c>
      <c r="N4015" s="5">
        <f t="shared" si="186"/>
        <v>841178</v>
      </c>
      <c r="O4015" s="5">
        <f t="shared" si="187"/>
        <v>46</v>
      </c>
      <c r="P4015" s="5" t="str">
        <f t="shared" si="188"/>
        <v>ASALARIADO</v>
      </c>
      <c r="Q4015" s="5" t="e">
        <f ca="1">IF($H4015="SI", $O4015, _xludf.NA())</f>
        <v>#NAME?</v>
      </c>
      <c r="R4015" s="5">
        <f>IF($H4015="NO",$O4015, _xludf.NA())</f>
        <v>46</v>
      </c>
      <c r="S4015" s="5" t="e">
        <f ca="1">IF($H4015="SI",$N4015, _xludf.NA())</f>
        <v>#NAME?</v>
      </c>
      <c r="T4015" s="5">
        <f>IF($H4015="NO",$N4015, _xludf.NA())</f>
        <v>841178</v>
      </c>
    </row>
    <row r="4016" spans="1:20" x14ac:dyDescent="0.3">
      <c r="A4016">
        <v>4015</v>
      </c>
      <c r="B4016" t="s">
        <v>9</v>
      </c>
      <c r="C4016">
        <v>1778646</v>
      </c>
      <c r="D4016" t="s">
        <v>10</v>
      </c>
      <c r="E4016" t="s">
        <v>16</v>
      </c>
      <c r="F4016" t="s">
        <v>12</v>
      </c>
      <c r="G4016" t="s">
        <v>13</v>
      </c>
      <c r="H4016" t="s">
        <v>13</v>
      </c>
      <c r="I4016">
        <v>33</v>
      </c>
      <c r="J4016">
        <f>(moras__2[[#This Row],[EDAD]]-AVERAGE(I:I))/ _xlfn.STDEV.P(I:I)</f>
        <v>-0.62863105790248996</v>
      </c>
      <c r="K4016" t="str">
        <f>IF(ABS(moras__2[[#This Row],[Z-Score de edad]])&gt;1.96, "Atípico","Normal")</f>
        <v>Normal</v>
      </c>
      <c r="L4016">
        <f>(moras__2[[#This Row],[SALARIO]]-AVERAGE(C:C)) / _xlfn.STDEV.P(C:C)</f>
        <v>1.3825161033476112</v>
      </c>
      <c r="M4016" t="str">
        <f>IF(ABS(moras__2[[#This Row],[Z-Score de salario]])&gt;1.96, "Atípico", "Normal")</f>
        <v>Normal</v>
      </c>
      <c r="N4016" s="5">
        <f t="shared" si="186"/>
        <v>1778646</v>
      </c>
      <c r="O4016" s="5">
        <f t="shared" si="187"/>
        <v>33</v>
      </c>
      <c r="P4016" s="5" t="str">
        <f t="shared" si="188"/>
        <v>ASALARIADO</v>
      </c>
      <c r="Q4016" s="5" t="e">
        <f ca="1">IF($H4016="SI", $O4016, _xludf.NA())</f>
        <v>#NAME?</v>
      </c>
      <c r="R4016" s="5">
        <f>IF($H4016="NO",$O4016, _xludf.NA())</f>
        <v>33</v>
      </c>
      <c r="S4016" s="5" t="e">
        <f ca="1">IF($H4016="SI",$N4016, _xludf.NA())</f>
        <v>#NAME?</v>
      </c>
      <c r="T4016" s="5">
        <f>IF($H4016="NO",$N4016, _xludf.NA())</f>
        <v>1778646</v>
      </c>
    </row>
    <row r="4017" spans="1:20" x14ac:dyDescent="0.3">
      <c r="A4017">
        <v>4016</v>
      </c>
      <c r="B4017" t="s">
        <v>15</v>
      </c>
      <c r="C4017">
        <v>979284</v>
      </c>
      <c r="D4017" t="s">
        <v>14</v>
      </c>
      <c r="E4017" t="s">
        <v>11</v>
      </c>
      <c r="F4017" t="s">
        <v>12</v>
      </c>
      <c r="G4017" t="s">
        <v>13</v>
      </c>
      <c r="H4017" t="s">
        <v>13</v>
      </c>
      <c r="I4017">
        <v>63</v>
      </c>
      <c r="J4017">
        <f>(moras__2[[#This Row],[EDAD]]-AVERAGE(I:I))/ _xlfn.STDEV.P(I:I)</f>
        <v>1.4888407293160755</v>
      </c>
      <c r="K4017" t="str">
        <f>IF(ABS(moras__2[[#This Row],[Z-Score de edad]])&gt;1.96, "Atípico","Normal")</f>
        <v>Normal</v>
      </c>
      <c r="L4017">
        <f>(moras__2[[#This Row],[SALARIO]]-AVERAGE(C:C)) / _xlfn.STDEV.P(C:C)</f>
        <v>0.39677058853020564</v>
      </c>
      <c r="M4017" t="str">
        <f>IF(ABS(moras__2[[#This Row],[Z-Score de salario]])&gt;1.96, "Atípico", "Normal")</f>
        <v>Normal</v>
      </c>
      <c r="N4017" s="5">
        <f t="shared" si="186"/>
        <v>979284</v>
      </c>
      <c r="O4017" s="5">
        <f t="shared" si="187"/>
        <v>63</v>
      </c>
      <c r="P4017" s="5" t="str">
        <f t="shared" si="188"/>
        <v>PENSIONADOS EN SU PROPIO SISTEMA</v>
      </c>
      <c r="Q4017" s="5" t="e">
        <f ca="1">IF($H4017="SI", $O4017, _xludf.NA())</f>
        <v>#NAME?</v>
      </c>
      <c r="R4017" s="5">
        <f>IF($H4017="NO",$O4017, _xludf.NA())</f>
        <v>63</v>
      </c>
      <c r="S4017" s="5" t="e">
        <f ca="1">IF($H4017="SI",$N4017, _xludf.NA())</f>
        <v>#NAME?</v>
      </c>
      <c r="T4017" s="5">
        <f>IF($H4017="NO",$N4017, _xludf.NA())</f>
        <v>979284</v>
      </c>
    </row>
    <row r="4018" spans="1:20" x14ac:dyDescent="0.3">
      <c r="A4018">
        <v>4017</v>
      </c>
      <c r="B4018" t="s">
        <v>15</v>
      </c>
      <c r="C4018">
        <v>206000</v>
      </c>
      <c r="D4018" t="s">
        <v>10</v>
      </c>
      <c r="E4018" t="s">
        <v>16</v>
      </c>
      <c r="F4018" t="s">
        <v>12</v>
      </c>
      <c r="G4018" t="s">
        <v>12</v>
      </c>
      <c r="H4018" t="s">
        <v>13</v>
      </c>
      <c r="I4018">
        <v>34</v>
      </c>
      <c r="J4018">
        <f>(moras__2[[#This Row],[EDAD]]-AVERAGE(I:I))/ _xlfn.STDEV.P(I:I)</f>
        <v>-0.55804866499520445</v>
      </c>
      <c r="K4018" t="str">
        <f>IF(ABS(moras__2[[#This Row],[Z-Score de edad]])&gt;1.96, "Atípico","Normal")</f>
        <v>Normal</v>
      </c>
      <c r="L4018">
        <f>(moras__2[[#This Row],[SALARIO]]-AVERAGE(C:C)) / _xlfn.STDEV.P(C:C)</f>
        <v>-0.5568164404755046</v>
      </c>
      <c r="M4018" t="str">
        <f>IF(ABS(moras__2[[#This Row],[Z-Score de salario]])&gt;1.96, "Atípico", "Normal")</f>
        <v>Normal</v>
      </c>
      <c r="N4018" s="5">
        <f t="shared" si="186"/>
        <v>206000</v>
      </c>
      <c r="O4018" s="5">
        <f t="shared" si="187"/>
        <v>34</v>
      </c>
      <c r="P4018" s="5" t="str">
        <f t="shared" si="188"/>
        <v>ASALARIADO</v>
      </c>
      <c r="Q4018" s="5" t="e">
        <f ca="1">IF($H4018="SI", $O4018, _xludf.NA())</f>
        <v>#NAME?</v>
      </c>
      <c r="R4018" s="5">
        <f>IF($H4018="NO",$O4018, _xludf.NA())</f>
        <v>34</v>
      </c>
      <c r="S4018" s="5" t="e">
        <f ca="1">IF($H4018="SI",$N4018, _xludf.NA())</f>
        <v>#NAME?</v>
      </c>
      <c r="T4018" s="5">
        <f>IF($H4018="NO",$N4018, _xludf.NA())</f>
        <v>206000</v>
      </c>
    </row>
    <row r="4019" spans="1:20" x14ac:dyDescent="0.3">
      <c r="A4019">
        <v>4018</v>
      </c>
      <c r="B4019" t="s">
        <v>9</v>
      </c>
      <c r="C4019">
        <v>109259.63</v>
      </c>
      <c r="D4019" t="s">
        <v>10</v>
      </c>
      <c r="E4019" t="s">
        <v>16</v>
      </c>
      <c r="F4019" t="s">
        <v>12</v>
      </c>
      <c r="G4019" t="s">
        <v>13</v>
      </c>
      <c r="H4019" t="s">
        <v>12</v>
      </c>
      <c r="I4019">
        <v>23</v>
      </c>
      <c r="J4019">
        <f>(moras__2[[#This Row],[EDAD]]-AVERAGE(I:I))/ _xlfn.STDEV.P(I:I)</f>
        <v>-1.334454986975345</v>
      </c>
      <c r="K4019" t="str">
        <f>IF(ABS(moras__2[[#This Row],[Z-Score de edad]])&gt;1.96, "Atípico","Normal")</f>
        <v>Normal</v>
      </c>
      <c r="L4019">
        <f>(moras__2[[#This Row],[SALARIO]]-AVERAGE(C:C)) / _xlfn.STDEV.P(C:C)</f>
        <v>-0.67611331201715441</v>
      </c>
      <c r="M4019" t="str">
        <f>IF(ABS(moras__2[[#This Row],[Z-Score de salario]])&gt;1.96, "Atípico", "Normal")</f>
        <v>Normal</v>
      </c>
      <c r="N4019" s="5">
        <f t="shared" si="186"/>
        <v>109259.63</v>
      </c>
      <c r="O4019" s="5">
        <f t="shared" si="187"/>
        <v>23</v>
      </c>
      <c r="P4019" s="5" t="str">
        <f t="shared" si="188"/>
        <v>ASALARIADO</v>
      </c>
      <c r="Q4019" s="5">
        <f>IF($H4019="SI", $O4019, _xludf.NA())</f>
        <v>23</v>
      </c>
      <c r="R4019" s="5" t="e">
        <f ca="1">IF($H4019="NO",$O4019, _xludf.NA())</f>
        <v>#NAME?</v>
      </c>
      <c r="S4019" s="5">
        <f>IF($H4019="SI",$N4019, _xludf.NA())</f>
        <v>109259.63</v>
      </c>
      <c r="T4019" s="5" t="e">
        <f ca="1">IF($H4019="NO",$N4019, _xludf.NA())</f>
        <v>#NAME?</v>
      </c>
    </row>
    <row r="4020" spans="1:20" x14ac:dyDescent="0.3">
      <c r="A4020">
        <v>4019</v>
      </c>
      <c r="B4020" t="s">
        <v>9</v>
      </c>
      <c r="C4020">
        <v>378297</v>
      </c>
      <c r="D4020" t="s">
        <v>14</v>
      </c>
      <c r="E4020" t="s">
        <v>11</v>
      </c>
      <c r="F4020" t="s">
        <v>12</v>
      </c>
      <c r="G4020" t="s">
        <v>13</v>
      </c>
      <c r="H4020" t="s">
        <v>13</v>
      </c>
      <c r="I4020">
        <v>71</v>
      </c>
      <c r="J4020">
        <f>(moras__2[[#This Row],[EDAD]]-AVERAGE(I:I))/ _xlfn.STDEV.P(I:I)</f>
        <v>2.0534998725743594</v>
      </c>
      <c r="K4020" t="str">
        <f>IF(ABS(moras__2[[#This Row],[Z-Score de edad]])&gt;1.96, "Atípico","Normal")</f>
        <v>Atípico</v>
      </c>
      <c r="L4020">
        <f>(moras__2[[#This Row],[SALARIO]]-AVERAGE(C:C)) / _xlfn.STDEV.P(C:C)</f>
        <v>-0.34434575139284301</v>
      </c>
      <c r="M4020" t="str">
        <f>IF(ABS(moras__2[[#This Row],[Z-Score de salario]])&gt;1.96, "Atípico", "Normal")</f>
        <v>Normal</v>
      </c>
      <c r="N4020" s="5">
        <f t="shared" si="186"/>
        <v>378297</v>
      </c>
      <c r="O4020" s="5">
        <f t="shared" si="187"/>
        <v>71</v>
      </c>
      <c r="P4020" s="5" t="str">
        <f t="shared" si="188"/>
        <v>PENSIONADOS EN SU PROPIO SISTEMA</v>
      </c>
      <c r="Q4020" s="5" t="e">
        <f ca="1">IF($H4020="SI", $O4020, _xludf.NA())</f>
        <v>#NAME?</v>
      </c>
      <c r="R4020" s="5">
        <f>IF($H4020="NO",$O4020, _xludf.NA())</f>
        <v>71</v>
      </c>
      <c r="S4020" s="5" t="e">
        <f ca="1">IF($H4020="SI",$N4020, _xludf.NA())</f>
        <v>#NAME?</v>
      </c>
      <c r="T4020" s="5">
        <f>IF($H4020="NO",$N4020, _xludf.NA())</f>
        <v>378297</v>
      </c>
    </row>
    <row r="4021" spans="1:20" x14ac:dyDescent="0.3">
      <c r="A4021">
        <v>4020</v>
      </c>
      <c r="B4021" t="s">
        <v>9</v>
      </c>
      <c r="C4021">
        <v>336445.2</v>
      </c>
      <c r="D4021" t="s">
        <v>10</v>
      </c>
      <c r="E4021" t="s">
        <v>16</v>
      </c>
      <c r="F4021" t="s">
        <v>12</v>
      </c>
      <c r="G4021" t="s">
        <v>13</v>
      </c>
      <c r="H4021" t="s">
        <v>12</v>
      </c>
      <c r="I4021">
        <v>31</v>
      </c>
      <c r="J4021">
        <f>(moras__2[[#This Row],[EDAD]]-AVERAGE(I:I))/ _xlfn.STDEV.P(I:I)</f>
        <v>-0.769795843717061</v>
      </c>
      <c r="K4021" t="str">
        <f>IF(ABS(moras__2[[#This Row],[Z-Score de edad]])&gt;1.96, "Atípico","Normal")</f>
        <v>Normal</v>
      </c>
      <c r="L4021">
        <f>(moras__2[[#This Row],[SALARIO]]-AVERAGE(C:C)) / _xlfn.STDEV.P(C:C)</f>
        <v>-0.39595594069010143</v>
      </c>
      <c r="M4021" t="str">
        <f>IF(ABS(moras__2[[#This Row],[Z-Score de salario]])&gt;1.96, "Atípico", "Normal")</f>
        <v>Normal</v>
      </c>
      <c r="N4021" s="5">
        <f t="shared" si="186"/>
        <v>336445.2</v>
      </c>
      <c r="O4021" s="5">
        <f t="shared" si="187"/>
        <v>31</v>
      </c>
      <c r="P4021" s="5" t="str">
        <f t="shared" si="188"/>
        <v>ASALARIADO</v>
      </c>
      <c r="Q4021" s="5">
        <f>IF($H4021="SI", $O4021, _xludf.NA())</f>
        <v>31</v>
      </c>
      <c r="R4021" s="5" t="e">
        <f ca="1">IF($H4021="NO",$O4021, _xludf.NA())</f>
        <v>#NAME?</v>
      </c>
      <c r="S4021" s="5">
        <f>IF($H4021="SI",$N4021, _xludf.NA())</f>
        <v>336445.2</v>
      </c>
      <c r="T4021" s="5" t="e">
        <f ca="1">IF($H4021="NO",$N4021, _xludf.NA())</f>
        <v>#NAME?</v>
      </c>
    </row>
    <row r="4022" spans="1:20" x14ac:dyDescent="0.3">
      <c r="A4022">
        <v>4021</v>
      </c>
      <c r="B4022" t="s">
        <v>9</v>
      </c>
      <c r="C4022">
        <v>278030</v>
      </c>
      <c r="D4022" t="s">
        <v>19</v>
      </c>
      <c r="E4022" t="s">
        <v>16</v>
      </c>
      <c r="F4022" t="s">
        <v>12</v>
      </c>
      <c r="G4022" t="s">
        <v>13</v>
      </c>
      <c r="H4022" t="s">
        <v>13</v>
      </c>
      <c r="I4022">
        <v>65</v>
      </c>
      <c r="J4022">
        <f>(moras__2[[#This Row],[EDAD]]-AVERAGE(I:I))/ _xlfn.STDEV.P(I:I)</f>
        <v>1.6300055151306465</v>
      </c>
      <c r="K4022" t="str">
        <f>IF(ABS(moras__2[[#This Row],[Z-Score de edad]])&gt;1.96, "Atípico","Normal")</f>
        <v>Normal</v>
      </c>
      <c r="L4022">
        <f>(moras__2[[#This Row],[SALARIO]]-AVERAGE(C:C)) / _xlfn.STDEV.P(C:C)</f>
        <v>-0.46799154082766331</v>
      </c>
      <c r="M4022" t="str">
        <f>IF(ABS(moras__2[[#This Row],[Z-Score de salario]])&gt;1.96, "Atípico", "Normal")</f>
        <v>Normal</v>
      </c>
      <c r="N4022" s="5">
        <f t="shared" si="186"/>
        <v>278030</v>
      </c>
      <c r="O4022" s="5">
        <f t="shared" si="187"/>
        <v>65</v>
      </c>
      <c r="P4022" s="5" t="str">
        <f t="shared" si="188"/>
        <v>CONVENIOS ESPECIALES DE TRABAJADORES INDEPENDIENTES</v>
      </c>
      <c r="Q4022" s="5" t="e">
        <f ca="1">IF($H4022="SI", $O4022, _xludf.NA())</f>
        <v>#NAME?</v>
      </c>
      <c r="R4022" s="5">
        <f>IF($H4022="NO",$O4022, _xludf.NA())</f>
        <v>65</v>
      </c>
      <c r="S4022" s="5" t="e">
        <f ca="1">IF($H4022="SI",$N4022, _xludf.NA())</f>
        <v>#NAME?</v>
      </c>
      <c r="T4022" s="5">
        <f>IF($H4022="NO",$N4022, _xludf.NA())</f>
        <v>278030</v>
      </c>
    </row>
    <row r="4023" spans="1:20" x14ac:dyDescent="0.3">
      <c r="A4023">
        <v>4022</v>
      </c>
      <c r="B4023" t="s">
        <v>9</v>
      </c>
      <c r="C4023">
        <v>500000</v>
      </c>
      <c r="D4023" t="s">
        <v>10</v>
      </c>
      <c r="E4023" t="s">
        <v>16</v>
      </c>
      <c r="F4023" t="s">
        <v>12</v>
      </c>
      <c r="G4023" t="s">
        <v>12</v>
      </c>
      <c r="H4023" t="s">
        <v>13</v>
      </c>
      <c r="I4023">
        <v>38</v>
      </c>
      <c r="J4023">
        <f>(moras__2[[#This Row],[EDAD]]-AVERAGE(I:I))/ _xlfn.STDEV.P(I:I)</f>
        <v>-0.27571909336606237</v>
      </c>
      <c r="K4023" t="str">
        <f>IF(ABS(moras__2[[#This Row],[Z-Score de edad]])&gt;1.96, "Atípico","Normal")</f>
        <v>Normal</v>
      </c>
      <c r="L4023">
        <f>(moras__2[[#This Row],[SALARIO]]-AVERAGE(C:C)) / _xlfn.STDEV.P(C:C)</f>
        <v>-0.19426582966798911</v>
      </c>
      <c r="M4023" t="str">
        <f>IF(ABS(moras__2[[#This Row],[Z-Score de salario]])&gt;1.96, "Atípico", "Normal")</f>
        <v>Normal</v>
      </c>
      <c r="N4023" s="5">
        <f t="shared" si="186"/>
        <v>500000</v>
      </c>
      <c r="O4023" s="5">
        <f t="shared" si="187"/>
        <v>38</v>
      </c>
      <c r="P4023" s="5" t="str">
        <f t="shared" si="188"/>
        <v>ASALARIADO</v>
      </c>
      <c r="Q4023" s="5" t="e">
        <f ca="1">IF($H4023="SI", $O4023, _xludf.NA())</f>
        <v>#NAME?</v>
      </c>
      <c r="R4023" s="5">
        <f>IF($H4023="NO",$O4023, _xludf.NA())</f>
        <v>38</v>
      </c>
      <c r="S4023" s="5" t="e">
        <f ca="1">IF($H4023="SI",$N4023, _xludf.NA())</f>
        <v>#NAME?</v>
      </c>
      <c r="T4023" s="5">
        <f>IF($H4023="NO",$N4023, _xludf.NA())</f>
        <v>500000</v>
      </c>
    </row>
    <row r="4024" spans="1:20" x14ac:dyDescent="0.3">
      <c r="A4024">
        <v>4023</v>
      </c>
      <c r="B4024" t="s">
        <v>9</v>
      </c>
      <c r="C4024">
        <v>516550</v>
      </c>
      <c r="D4024" t="s">
        <v>10</v>
      </c>
      <c r="E4024" t="s">
        <v>16</v>
      </c>
      <c r="F4024" t="s">
        <v>12</v>
      </c>
      <c r="G4024" t="s">
        <v>12</v>
      </c>
      <c r="H4024" t="s">
        <v>13</v>
      </c>
      <c r="I4024">
        <v>31</v>
      </c>
      <c r="J4024">
        <f>(moras__2[[#This Row],[EDAD]]-AVERAGE(I:I))/ _xlfn.STDEV.P(I:I)</f>
        <v>-0.769795843717061</v>
      </c>
      <c r="K4024" t="str">
        <f>IF(ABS(moras__2[[#This Row],[Z-Score de edad]])&gt;1.96, "Atípico","Normal")</f>
        <v>Normal</v>
      </c>
      <c r="L4024">
        <f>(moras__2[[#This Row],[SALARIO]]-AVERAGE(C:C)) / _xlfn.STDEV.P(C:C)</f>
        <v>-0.17385694324328033</v>
      </c>
      <c r="M4024" t="str">
        <f>IF(ABS(moras__2[[#This Row],[Z-Score de salario]])&gt;1.96, "Atípico", "Normal")</f>
        <v>Normal</v>
      </c>
      <c r="N4024" s="5">
        <f t="shared" si="186"/>
        <v>516550</v>
      </c>
      <c r="O4024" s="5">
        <f t="shared" si="187"/>
        <v>31</v>
      </c>
      <c r="P4024" s="5" t="str">
        <f t="shared" si="188"/>
        <v>ASALARIADO</v>
      </c>
      <c r="Q4024" s="5" t="e">
        <f ca="1">IF($H4024="SI", $O4024, _xludf.NA())</f>
        <v>#NAME?</v>
      </c>
      <c r="R4024" s="5">
        <f>IF($H4024="NO",$O4024, _xludf.NA())</f>
        <v>31</v>
      </c>
      <c r="S4024" s="5" t="e">
        <f ca="1">IF($H4024="SI",$N4024, _xludf.NA())</f>
        <v>#NAME?</v>
      </c>
      <c r="T4024" s="5">
        <f>IF($H4024="NO",$N4024, _xludf.NA())</f>
        <v>516550</v>
      </c>
    </row>
    <row r="4025" spans="1:20" x14ac:dyDescent="0.3">
      <c r="A4025">
        <v>4024</v>
      </c>
      <c r="B4025" t="s">
        <v>9</v>
      </c>
      <c r="C4025">
        <v>406045.76</v>
      </c>
      <c r="D4025" t="s">
        <v>10</v>
      </c>
      <c r="E4025" t="s">
        <v>16</v>
      </c>
      <c r="F4025" t="s">
        <v>12</v>
      </c>
      <c r="G4025" t="s">
        <v>12</v>
      </c>
      <c r="H4025" t="s">
        <v>13</v>
      </c>
      <c r="I4025">
        <v>49</v>
      </c>
      <c r="J4025">
        <f>(moras__2[[#This Row],[EDAD]]-AVERAGE(I:I))/ _xlfn.STDEV.P(I:I)</f>
        <v>0.50068722861407822</v>
      </c>
      <c r="K4025" t="str">
        <f>IF(ABS(moras__2[[#This Row],[Z-Score de edad]])&gt;1.96, "Atípico","Normal")</f>
        <v>Normal</v>
      </c>
      <c r="L4025">
        <f>(moras__2[[#This Row],[SALARIO]]-AVERAGE(C:C)) / _xlfn.STDEV.P(C:C)</f>
        <v>-0.31012694225287313</v>
      </c>
      <c r="M4025" t="str">
        <f>IF(ABS(moras__2[[#This Row],[Z-Score de salario]])&gt;1.96, "Atípico", "Normal")</f>
        <v>Normal</v>
      </c>
      <c r="N4025" s="5">
        <f t="shared" si="186"/>
        <v>406045.76</v>
      </c>
      <c r="O4025" s="5">
        <f t="shared" si="187"/>
        <v>49</v>
      </c>
      <c r="P4025" s="5" t="str">
        <f t="shared" si="188"/>
        <v>ASALARIADO</v>
      </c>
      <c r="Q4025" s="5" t="e">
        <f ca="1">IF($H4025="SI", $O4025, _xludf.NA())</f>
        <v>#NAME?</v>
      </c>
      <c r="R4025" s="5">
        <f>IF($H4025="NO",$O4025, _xludf.NA())</f>
        <v>49</v>
      </c>
      <c r="S4025" s="5" t="e">
        <f ca="1">IF($H4025="SI",$N4025, _xludf.NA())</f>
        <v>#NAME?</v>
      </c>
      <c r="T4025" s="5">
        <f>IF($H4025="NO",$N4025, _xludf.NA())</f>
        <v>406045.76</v>
      </c>
    </row>
    <row r="4026" spans="1:20" x14ac:dyDescent="0.3">
      <c r="A4026">
        <v>4025</v>
      </c>
      <c r="B4026" t="s">
        <v>9</v>
      </c>
      <c r="C4026">
        <v>7214352.2000000002</v>
      </c>
      <c r="D4026" t="s">
        <v>10</v>
      </c>
      <c r="E4026" t="s">
        <v>11</v>
      </c>
      <c r="F4026" t="s">
        <v>12</v>
      </c>
      <c r="G4026" t="s">
        <v>13</v>
      </c>
      <c r="H4026" t="s">
        <v>13</v>
      </c>
      <c r="I4026">
        <v>55</v>
      </c>
      <c r="J4026">
        <f>(moras__2[[#This Row],[EDAD]]-AVERAGE(I:I))/ _xlfn.STDEV.P(I:I)</f>
        <v>0.92418158605779133</v>
      </c>
      <c r="K4026" t="str">
        <f>IF(ABS(moras__2[[#This Row],[Z-Score de edad]])&gt;1.96, "Atípico","Normal")</f>
        <v>Normal</v>
      </c>
      <c r="L4026">
        <f>(moras__2[[#This Row],[SALARIO]]-AVERAGE(C:C)) / _xlfn.STDEV.P(C:C)</f>
        <v>8.085640603280261</v>
      </c>
      <c r="M4026" t="str">
        <f>IF(ABS(moras__2[[#This Row],[Z-Score de salario]])&gt;1.96, "Atípico", "Normal")</f>
        <v>Atípico</v>
      </c>
      <c r="N4026" s="5">
        <f t="shared" si="186"/>
        <v>7214352.2000000002</v>
      </c>
      <c r="O4026" s="5">
        <f t="shared" si="187"/>
        <v>55</v>
      </c>
      <c r="P4026" s="5" t="str">
        <f t="shared" si="188"/>
        <v>ASALARIADO</v>
      </c>
      <c r="Q4026" s="5" t="e">
        <f ca="1">IF($H4026="SI", $O4026, _xludf.NA())</f>
        <v>#NAME?</v>
      </c>
      <c r="R4026" s="5">
        <f>IF($H4026="NO",$O4026, _xludf.NA())</f>
        <v>55</v>
      </c>
      <c r="S4026" s="5" t="e">
        <f ca="1">IF($H4026="SI",$N4026, _xludf.NA())</f>
        <v>#NAME?</v>
      </c>
      <c r="T4026" s="5">
        <f>IF($H4026="NO",$N4026, _xludf.NA())</f>
        <v>7214352.2000000002</v>
      </c>
    </row>
    <row r="4027" spans="1:20" x14ac:dyDescent="0.3">
      <c r="A4027">
        <v>4026</v>
      </c>
      <c r="B4027" t="s">
        <v>9</v>
      </c>
      <c r="C4027">
        <v>423168</v>
      </c>
      <c r="D4027" t="s">
        <v>10</v>
      </c>
      <c r="E4027" t="s">
        <v>16</v>
      </c>
      <c r="F4027" t="s">
        <v>12</v>
      </c>
      <c r="G4027" t="s">
        <v>13</v>
      </c>
      <c r="H4027" t="s">
        <v>13</v>
      </c>
      <c r="I4027">
        <v>21</v>
      </c>
      <c r="J4027">
        <f>(moras__2[[#This Row],[EDAD]]-AVERAGE(I:I))/ _xlfn.STDEV.P(I:I)</f>
        <v>-1.4756197727899161</v>
      </c>
      <c r="K4027" t="str">
        <f>IF(ABS(moras__2[[#This Row],[Z-Score de edad]])&gt;1.96, "Atípico","Normal")</f>
        <v>Normal</v>
      </c>
      <c r="L4027">
        <f>(moras__2[[#This Row],[SALARIO]]-AVERAGE(C:C)) / _xlfn.STDEV.P(C:C)</f>
        <v>-0.28901238929235312</v>
      </c>
      <c r="M4027" t="str">
        <f>IF(ABS(moras__2[[#This Row],[Z-Score de salario]])&gt;1.96, "Atípico", "Normal")</f>
        <v>Normal</v>
      </c>
      <c r="N4027" s="5">
        <f t="shared" si="186"/>
        <v>423168</v>
      </c>
      <c r="O4027" s="5">
        <f t="shared" si="187"/>
        <v>21</v>
      </c>
      <c r="P4027" s="5" t="str">
        <f t="shared" si="188"/>
        <v>ASALARIADO</v>
      </c>
      <c r="Q4027" s="5" t="e">
        <f ca="1">IF($H4027="SI", $O4027, _xludf.NA())</f>
        <v>#NAME?</v>
      </c>
      <c r="R4027" s="5">
        <f>IF($H4027="NO",$O4027, _xludf.NA())</f>
        <v>21</v>
      </c>
      <c r="S4027" s="5" t="e">
        <f ca="1">IF($H4027="SI",$N4027, _xludf.NA())</f>
        <v>#NAME?</v>
      </c>
      <c r="T4027" s="5">
        <f>IF($H4027="NO",$N4027, _xludf.NA())</f>
        <v>423168</v>
      </c>
    </row>
    <row r="4028" spans="1:20" x14ac:dyDescent="0.3">
      <c r="A4028">
        <v>4027</v>
      </c>
      <c r="B4028" t="s">
        <v>15</v>
      </c>
      <c r="C4028">
        <v>278030.99</v>
      </c>
      <c r="D4028" t="s">
        <v>17</v>
      </c>
      <c r="E4028" t="s">
        <v>16</v>
      </c>
      <c r="F4028" t="s">
        <v>12</v>
      </c>
      <c r="G4028" t="s">
        <v>13</v>
      </c>
      <c r="H4028" t="s">
        <v>13</v>
      </c>
      <c r="I4028">
        <v>42</v>
      </c>
      <c r="J4028">
        <f>(moras__2[[#This Row],[EDAD]]-AVERAGE(I:I))/ _xlfn.STDEV.P(I:I)</f>
        <v>6.6104782630796582E-3</v>
      </c>
      <c r="K4028" t="str">
        <f>IF(ABS(moras__2[[#This Row],[Z-Score de edad]])&gt;1.96, "Atípico","Normal")</f>
        <v>Normal</v>
      </c>
      <c r="L4028">
        <f>(moras__2[[#This Row],[SALARIO]]-AVERAGE(C:C)) / _xlfn.STDEV.P(C:C)</f>
        <v>-0.46799031999397384</v>
      </c>
      <c r="M4028" t="str">
        <f>IF(ABS(moras__2[[#This Row],[Z-Score de salario]])&gt;1.96, "Atípico", "Normal")</f>
        <v>Normal</v>
      </c>
      <c r="N4028" s="5">
        <f t="shared" si="186"/>
        <v>278030.99</v>
      </c>
      <c r="O4028" s="5">
        <f t="shared" si="187"/>
        <v>42</v>
      </c>
      <c r="P4028" s="5" t="str">
        <f t="shared" si="188"/>
        <v>ASEGURADO VOLUNTARIO</v>
      </c>
      <c r="Q4028" s="5" t="e">
        <f ca="1">IF($H4028="SI", $O4028, _xludf.NA())</f>
        <v>#NAME?</v>
      </c>
      <c r="R4028" s="5">
        <f>IF($H4028="NO",$O4028, _xludf.NA())</f>
        <v>42</v>
      </c>
      <c r="S4028" s="5" t="e">
        <f ca="1">IF($H4028="SI",$N4028, _xludf.NA())</f>
        <v>#NAME?</v>
      </c>
      <c r="T4028" s="5">
        <f>IF($H4028="NO",$N4028, _xludf.NA())</f>
        <v>278030.99</v>
      </c>
    </row>
    <row r="4029" spans="1:20" x14ac:dyDescent="0.3">
      <c r="A4029">
        <v>4028</v>
      </c>
      <c r="B4029" t="s">
        <v>15</v>
      </c>
      <c r="C4029">
        <v>284460.38</v>
      </c>
      <c r="D4029" t="s">
        <v>10</v>
      </c>
      <c r="E4029" t="s">
        <v>16</v>
      </c>
      <c r="F4029" t="s">
        <v>12</v>
      </c>
      <c r="G4029" t="s">
        <v>13</v>
      </c>
      <c r="H4029" t="s">
        <v>13</v>
      </c>
      <c r="I4029">
        <v>34</v>
      </c>
      <c r="J4029">
        <f>(moras__2[[#This Row],[EDAD]]-AVERAGE(I:I))/ _xlfn.STDEV.P(I:I)</f>
        <v>-0.55804866499520445</v>
      </c>
      <c r="K4029" t="str">
        <f>IF(ABS(moras__2[[#This Row],[Z-Score de edad]])&gt;1.96, "Atípico","Normal")</f>
        <v>Normal</v>
      </c>
      <c r="L4029">
        <f>(moras__2[[#This Row],[SALARIO]]-AVERAGE(C:C)) / _xlfn.STDEV.P(C:C)</f>
        <v>-0.46006181907009719</v>
      </c>
      <c r="M4029" t="str">
        <f>IF(ABS(moras__2[[#This Row],[Z-Score de salario]])&gt;1.96, "Atípico", "Normal")</f>
        <v>Normal</v>
      </c>
      <c r="N4029" s="5">
        <f t="shared" si="186"/>
        <v>284460.38</v>
      </c>
      <c r="O4029" s="5">
        <f t="shared" si="187"/>
        <v>34</v>
      </c>
      <c r="P4029" s="5" t="str">
        <f t="shared" si="188"/>
        <v>ASALARIADO</v>
      </c>
      <c r="Q4029" s="5" t="e">
        <f ca="1">IF($H4029="SI", $O4029, _xludf.NA())</f>
        <v>#NAME?</v>
      </c>
      <c r="R4029" s="5">
        <f>IF($H4029="NO",$O4029, _xludf.NA())</f>
        <v>34</v>
      </c>
      <c r="S4029" s="5" t="e">
        <f ca="1">IF($H4029="SI",$N4029, _xludf.NA())</f>
        <v>#NAME?</v>
      </c>
      <c r="T4029" s="5">
        <f>IF($H4029="NO",$N4029, _xludf.NA())</f>
        <v>284460.38</v>
      </c>
    </row>
    <row r="4030" spans="1:20" x14ac:dyDescent="0.3">
      <c r="A4030">
        <v>4029</v>
      </c>
      <c r="B4030" t="s">
        <v>9</v>
      </c>
      <c r="C4030">
        <v>510949.44</v>
      </c>
      <c r="D4030" t="s">
        <v>10</v>
      </c>
      <c r="E4030" t="s">
        <v>16</v>
      </c>
      <c r="F4030" t="s">
        <v>12</v>
      </c>
      <c r="G4030" t="s">
        <v>13</v>
      </c>
      <c r="H4030" t="s">
        <v>13</v>
      </c>
      <c r="I4030">
        <v>38</v>
      </c>
      <c r="J4030">
        <f>(moras__2[[#This Row],[EDAD]]-AVERAGE(I:I))/ _xlfn.STDEV.P(I:I)</f>
        <v>-0.27571909336606237</v>
      </c>
      <c r="K4030" t="str">
        <f>IF(ABS(moras__2[[#This Row],[Z-Score de edad]])&gt;1.96, "Atípico","Normal")</f>
        <v>Normal</v>
      </c>
      <c r="L4030">
        <f>(moras__2[[#This Row],[SALARIO]]-AVERAGE(C:C)) / _xlfn.STDEV.P(C:C)</f>
        <v>-0.18076335973601548</v>
      </c>
      <c r="M4030" t="str">
        <f>IF(ABS(moras__2[[#This Row],[Z-Score de salario]])&gt;1.96, "Atípico", "Normal")</f>
        <v>Normal</v>
      </c>
      <c r="N4030" s="5">
        <f t="shared" si="186"/>
        <v>510949.44</v>
      </c>
      <c r="O4030" s="5">
        <f t="shared" si="187"/>
        <v>38</v>
      </c>
      <c r="P4030" s="5" t="str">
        <f t="shared" si="188"/>
        <v>ASALARIADO</v>
      </c>
      <c r="Q4030" s="5" t="e">
        <f ca="1">IF($H4030="SI", $O4030, _xludf.NA())</f>
        <v>#NAME?</v>
      </c>
      <c r="R4030" s="5">
        <f>IF($H4030="NO",$O4030, _xludf.NA())</f>
        <v>38</v>
      </c>
      <c r="S4030" s="5" t="e">
        <f ca="1">IF($H4030="SI",$N4030, _xludf.NA())</f>
        <v>#NAME?</v>
      </c>
      <c r="T4030" s="5">
        <f>IF($H4030="NO",$N4030, _xludf.NA())</f>
        <v>510949.44</v>
      </c>
    </row>
    <row r="4031" spans="1:20" x14ac:dyDescent="0.3">
      <c r="A4031">
        <v>4030</v>
      </c>
      <c r="B4031" t="s">
        <v>15</v>
      </c>
      <c r="C4031">
        <v>622677.26</v>
      </c>
      <c r="D4031" t="s">
        <v>10</v>
      </c>
      <c r="E4031" t="s">
        <v>11</v>
      </c>
      <c r="F4031" t="s">
        <v>12</v>
      </c>
      <c r="G4031" t="s">
        <v>13</v>
      </c>
      <c r="H4031" t="s">
        <v>13</v>
      </c>
      <c r="I4031">
        <v>31</v>
      </c>
      <c r="J4031">
        <f>(moras__2[[#This Row],[EDAD]]-AVERAGE(I:I))/ _xlfn.STDEV.P(I:I)</f>
        <v>-0.769795843717061</v>
      </c>
      <c r="K4031" t="str">
        <f>IF(ABS(moras__2[[#This Row],[Z-Score de edad]])&gt;1.96, "Atípico","Normal")</f>
        <v>Normal</v>
      </c>
      <c r="L4031">
        <f>(moras__2[[#This Row],[SALARIO]]-AVERAGE(C:C)) / _xlfn.STDEV.P(C:C)</f>
        <v>-4.2984484276178236E-2</v>
      </c>
      <c r="M4031" t="str">
        <f>IF(ABS(moras__2[[#This Row],[Z-Score de salario]])&gt;1.96, "Atípico", "Normal")</f>
        <v>Normal</v>
      </c>
      <c r="N4031" s="5">
        <f t="shared" si="186"/>
        <v>622677.26</v>
      </c>
      <c r="O4031" s="5">
        <f t="shared" si="187"/>
        <v>31</v>
      </c>
      <c r="P4031" s="5" t="str">
        <f t="shared" si="188"/>
        <v>ASALARIADO</v>
      </c>
      <c r="Q4031" s="5" t="e">
        <f ca="1">IF($H4031="SI", $O4031, _xludf.NA())</f>
        <v>#NAME?</v>
      </c>
      <c r="R4031" s="5">
        <f>IF($H4031="NO",$O4031, _xludf.NA())</f>
        <v>31</v>
      </c>
      <c r="S4031" s="5" t="e">
        <f ca="1">IF($H4031="SI",$N4031, _xludf.NA())</f>
        <v>#NAME?</v>
      </c>
      <c r="T4031" s="5">
        <f>IF($H4031="NO",$N4031, _xludf.NA())</f>
        <v>622677.26</v>
      </c>
    </row>
    <row r="4032" spans="1:20" x14ac:dyDescent="0.3">
      <c r="A4032">
        <v>4031</v>
      </c>
      <c r="B4032" t="s">
        <v>9</v>
      </c>
      <c r="C4032">
        <v>578406.36</v>
      </c>
      <c r="D4032" t="s">
        <v>10</v>
      </c>
      <c r="E4032" t="s">
        <v>11</v>
      </c>
      <c r="F4032" t="s">
        <v>12</v>
      </c>
      <c r="G4032" t="s">
        <v>13</v>
      </c>
      <c r="H4032" t="s">
        <v>13</v>
      </c>
      <c r="I4032">
        <v>28</v>
      </c>
      <c r="J4032">
        <f>(moras__2[[#This Row],[EDAD]]-AVERAGE(I:I))/ _xlfn.STDEV.P(I:I)</f>
        <v>-0.98154302243891756</v>
      </c>
      <c r="K4032" t="str">
        <f>IF(ABS(moras__2[[#This Row],[Z-Score de edad]])&gt;1.96, "Atípico","Normal")</f>
        <v>Normal</v>
      </c>
      <c r="L4032">
        <f>(moras__2[[#This Row],[SALARIO]]-AVERAGE(C:C)) / _xlfn.STDEV.P(C:C)</f>
        <v>-9.757782385440425E-2</v>
      </c>
      <c r="M4032" t="str">
        <f>IF(ABS(moras__2[[#This Row],[Z-Score de salario]])&gt;1.96, "Atípico", "Normal")</f>
        <v>Normal</v>
      </c>
      <c r="N4032" s="5">
        <f t="shared" si="186"/>
        <v>578406.36</v>
      </c>
      <c r="O4032" s="5">
        <f t="shared" si="187"/>
        <v>28</v>
      </c>
      <c r="P4032" s="5" t="str">
        <f t="shared" si="188"/>
        <v>ASALARIADO</v>
      </c>
      <c r="Q4032" s="5" t="e">
        <f ca="1">IF($H4032="SI", $O4032, _xludf.NA())</f>
        <v>#NAME?</v>
      </c>
      <c r="R4032" s="5">
        <f>IF($H4032="NO",$O4032, _xludf.NA())</f>
        <v>28</v>
      </c>
      <c r="S4032" s="5" t="e">
        <f ca="1">IF($H4032="SI",$N4032, _xludf.NA())</f>
        <v>#NAME?</v>
      </c>
      <c r="T4032" s="5">
        <f>IF($H4032="NO",$N4032, _xludf.NA())</f>
        <v>578406.36</v>
      </c>
    </row>
    <row r="4033" spans="1:20" x14ac:dyDescent="0.3">
      <c r="A4033">
        <v>4032</v>
      </c>
      <c r="B4033" t="s">
        <v>9</v>
      </c>
      <c r="C4033">
        <v>383231</v>
      </c>
      <c r="D4033" t="s">
        <v>10</v>
      </c>
      <c r="E4033" t="s">
        <v>11</v>
      </c>
      <c r="F4033" t="s">
        <v>12</v>
      </c>
      <c r="G4033" t="s">
        <v>13</v>
      </c>
      <c r="H4033" t="s">
        <v>13</v>
      </c>
      <c r="I4033">
        <v>23</v>
      </c>
      <c r="J4033">
        <f>(moras__2[[#This Row],[EDAD]]-AVERAGE(I:I))/ _xlfn.STDEV.P(I:I)</f>
        <v>-1.334454986975345</v>
      </c>
      <c r="K4033" t="str">
        <f>IF(ABS(moras__2[[#This Row],[Z-Score de edad]])&gt;1.96, "Atípico","Normal")</f>
        <v>Normal</v>
      </c>
      <c r="L4033">
        <f>(moras__2[[#This Row],[SALARIO]]-AVERAGE(C:C)) / _xlfn.STDEV.P(C:C)</f>
        <v>-0.33826131359105976</v>
      </c>
      <c r="M4033" t="str">
        <f>IF(ABS(moras__2[[#This Row],[Z-Score de salario]])&gt;1.96, "Atípico", "Normal")</f>
        <v>Normal</v>
      </c>
      <c r="N4033" s="5">
        <f t="shared" si="186"/>
        <v>383231</v>
      </c>
      <c r="O4033" s="5">
        <f t="shared" si="187"/>
        <v>23</v>
      </c>
      <c r="P4033" s="5" t="str">
        <f t="shared" si="188"/>
        <v>ASALARIADO</v>
      </c>
      <c r="Q4033" s="5" t="e">
        <f ca="1">IF($H4033="SI", $O4033, _xludf.NA())</f>
        <v>#NAME?</v>
      </c>
      <c r="R4033" s="5">
        <f>IF($H4033="NO",$O4033, _xludf.NA())</f>
        <v>23</v>
      </c>
      <c r="S4033" s="5" t="e">
        <f ca="1">IF($H4033="SI",$N4033, _xludf.NA())</f>
        <v>#NAME?</v>
      </c>
      <c r="T4033" s="5">
        <f>IF($H4033="NO",$N4033, _xludf.NA())</f>
        <v>383231</v>
      </c>
    </row>
    <row r="4034" spans="1:20" x14ac:dyDescent="0.3">
      <c r="A4034">
        <v>4033</v>
      </c>
      <c r="B4034" t="s">
        <v>9</v>
      </c>
      <c r="C4034">
        <v>415668.65</v>
      </c>
      <c r="D4034" t="s">
        <v>10</v>
      </c>
      <c r="E4034" t="s">
        <v>16</v>
      </c>
      <c r="F4034" t="s">
        <v>12</v>
      </c>
      <c r="G4034" t="s">
        <v>12</v>
      </c>
      <c r="H4034" t="s">
        <v>13</v>
      </c>
      <c r="I4034">
        <v>58</v>
      </c>
      <c r="J4034">
        <f>(moras__2[[#This Row],[EDAD]]-AVERAGE(I:I))/ _xlfn.STDEV.P(I:I)</f>
        <v>1.1359287647796479</v>
      </c>
      <c r="K4034" t="str">
        <f>IF(ABS(moras__2[[#This Row],[Z-Score de edad]])&gt;1.96, "Atípico","Normal")</f>
        <v>Normal</v>
      </c>
      <c r="L4034">
        <f>(moras__2[[#This Row],[SALARIO]]-AVERAGE(C:C)) / _xlfn.STDEV.P(C:C)</f>
        <v>-0.29826032780650052</v>
      </c>
      <c r="M4034" t="str">
        <f>IF(ABS(moras__2[[#This Row],[Z-Score de salario]])&gt;1.96, "Atípico", "Normal")</f>
        <v>Normal</v>
      </c>
      <c r="N4034" s="5">
        <f t="shared" si="186"/>
        <v>415668.65</v>
      </c>
      <c r="O4034" s="5">
        <f t="shared" si="187"/>
        <v>58</v>
      </c>
      <c r="P4034" s="5" t="str">
        <f t="shared" si="188"/>
        <v>ASALARIADO</v>
      </c>
      <c r="Q4034" s="5" t="e">
        <f ca="1">IF($H4034="SI", $O4034, _xludf.NA())</f>
        <v>#NAME?</v>
      </c>
      <c r="R4034" s="5">
        <f>IF($H4034="NO",$O4034, _xludf.NA())</f>
        <v>58</v>
      </c>
      <c r="S4034" s="5" t="e">
        <f ca="1">IF($H4034="SI",$N4034, _xludf.NA())</f>
        <v>#NAME?</v>
      </c>
      <c r="T4034" s="5">
        <f>IF($H4034="NO",$N4034, _xludf.NA())</f>
        <v>415668.65</v>
      </c>
    </row>
    <row r="4035" spans="1:20" x14ac:dyDescent="0.3">
      <c r="A4035">
        <v>4034</v>
      </c>
      <c r="B4035" t="s">
        <v>15</v>
      </c>
      <c r="C4035">
        <v>948047</v>
      </c>
      <c r="D4035" t="s">
        <v>10</v>
      </c>
      <c r="E4035" t="s">
        <v>11</v>
      </c>
      <c r="F4035" t="s">
        <v>12</v>
      </c>
      <c r="G4035" t="s">
        <v>13</v>
      </c>
      <c r="H4035" t="s">
        <v>12</v>
      </c>
      <c r="I4035">
        <v>32</v>
      </c>
      <c r="J4035">
        <f>(moras__2[[#This Row],[EDAD]]-AVERAGE(I:I))/ _xlfn.STDEV.P(I:I)</f>
        <v>-0.69921345080977548</v>
      </c>
      <c r="K4035" t="str">
        <f>IF(ABS(moras__2[[#This Row],[Z-Score de edad]])&gt;1.96, "Atípico","Normal")</f>
        <v>Normal</v>
      </c>
      <c r="L4035">
        <f>(moras__2[[#This Row],[SALARIO]]-AVERAGE(C:C)) / _xlfn.STDEV.P(C:C)</f>
        <v>0.35825020271457858</v>
      </c>
      <c r="M4035" t="str">
        <f>IF(ABS(moras__2[[#This Row],[Z-Score de salario]])&gt;1.96, "Atípico", "Normal")</f>
        <v>Normal</v>
      </c>
      <c r="N4035" s="5">
        <f t="shared" ref="N4035:N4098" si="189">IF(ISBLANK(C4035),  MEDIAN($C$2:$C$5001), C4035)</f>
        <v>948047</v>
      </c>
      <c r="O4035" s="5">
        <f t="shared" ref="O4035:O4098" si="190">IF(ISBLANK(I4035), MEDIAN($I$2:$I$5001), I4035)</f>
        <v>32</v>
      </c>
      <c r="P4035" s="5" t="str">
        <f t="shared" ref="P4035:P4098" si="191">IF(ISBLANK(D4035), "ASALARIADO", D4035)</f>
        <v>ASALARIADO</v>
      </c>
      <c r="Q4035" s="5">
        <f>IF($H4035="SI", $O4035, _xludf.NA())</f>
        <v>32</v>
      </c>
      <c r="R4035" s="5" t="e">
        <f ca="1">IF($H4035="NO",$O4035, _xludf.NA())</f>
        <v>#NAME?</v>
      </c>
      <c r="S4035" s="5">
        <f>IF($H4035="SI",$N4035, _xludf.NA())</f>
        <v>948047</v>
      </c>
      <c r="T4035" s="5" t="e">
        <f ca="1">IF($H4035="NO",$N4035, _xludf.NA())</f>
        <v>#NAME?</v>
      </c>
    </row>
    <row r="4036" spans="1:20" x14ac:dyDescent="0.3">
      <c r="A4036">
        <v>4035</v>
      </c>
      <c r="B4036" t="s">
        <v>9</v>
      </c>
      <c r="C4036">
        <v>343391</v>
      </c>
      <c r="D4036" t="s">
        <v>10</v>
      </c>
      <c r="E4036" t="s">
        <v>16</v>
      </c>
      <c r="F4036" t="s">
        <v>12</v>
      </c>
      <c r="G4036" t="s">
        <v>13</v>
      </c>
      <c r="H4036" t="s">
        <v>13</v>
      </c>
      <c r="I4036">
        <v>48</v>
      </c>
      <c r="J4036">
        <f>(moras__2[[#This Row],[EDAD]]-AVERAGE(I:I))/ _xlfn.STDEV.P(I:I)</f>
        <v>0.43010483570679275</v>
      </c>
      <c r="K4036" t="str">
        <f>IF(ABS(moras__2[[#This Row],[Z-Score de edad]])&gt;1.96, "Atípico","Normal")</f>
        <v>Normal</v>
      </c>
      <c r="L4036">
        <f>(moras__2[[#This Row],[SALARIO]]-AVERAGE(C:C)) / _xlfn.STDEV.P(C:C)</f>
        <v>-0.38739062085150677</v>
      </c>
      <c r="M4036" t="str">
        <f>IF(ABS(moras__2[[#This Row],[Z-Score de salario]])&gt;1.96, "Atípico", "Normal")</f>
        <v>Normal</v>
      </c>
      <c r="N4036" s="5">
        <f t="shared" si="189"/>
        <v>343391</v>
      </c>
      <c r="O4036" s="5">
        <f t="shared" si="190"/>
        <v>48</v>
      </c>
      <c r="P4036" s="5" t="str">
        <f t="shared" si="191"/>
        <v>ASALARIADO</v>
      </c>
      <c r="Q4036" s="5" t="e">
        <f ca="1">IF($H4036="SI", $O4036, _xludf.NA())</f>
        <v>#NAME?</v>
      </c>
      <c r="R4036" s="5">
        <f>IF($H4036="NO",$O4036, _xludf.NA())</f>
        <v>48</v>
      </c>
      <c r="S4036" s="5" t="e">
        <f ca="1">IF($H4036="SI",$N4036, _xludf.NA())</f>
        <v>#NAME?</v>
      </c>
      <c r="T4036" s="5">
        <f>IF($H4036="NO",$N4036, _xludf.NA())</f>
        <v>343391</v>
      </c>
    </row>
    <row r="4037" spans="1:20" x14ac:dyDescent="0.3">
      <c r="A4037">
        <v>4036</v>
      </c>
      <c r="B4037" t="s">
        <v>15</v>
      </c>
      <c r="C4037">
        <v>320000</v>
      </c>
      <c r="D4037" t="s">
        <v>10</v>
      </c>
      <c r="E4037" t="s">
        <v>16</v>
      </c>
      <c r="F4037" t="s">
        <v>12</v>
      </c>
      <c r="G4037" t="s">
        <v>13</v>
      </c>
      <c r="H4037" t="s">
        <v>13</v>
      </c>
      <c r="I4037">
        <v>69</v>
      </c>
      <c r="J4037">
        <f>(moras__2[[#This Row],[EDAD]]-AVERAGE(I:I))/ _xlfn.STDEV.P(I:I)</f>
        <v>1.9123350867597886</v>
      </c>
      <c r="K4037" t="str">
        <f>IF(ABS(moras__2[[#This Row],[Z-Score de edad]])&gt;1.96, "Atípico","Normal")</f>
        <v>Normal</v>
      </c>
      <c r="L4037">
        <f>(moras__2[[#This Row],[SALARIO]]-AVERAGE(C:C)) / _xlfn.STDEV.P(C:C)</f>
        <v>-0.41623559138687616</v>
      </c>
      <c r="M4037" t="str">
        <f>IF(ABS(moras__2[[#This Row],[Z-Score de salario]])&gt;1.96, "Atípico", "Normal")</f>
        <v>Normal</v>
      </c>
      <c r="N4037" s="5">
        <f t="shared" si="189"/>
        <v>320000</v>
      </c>
      <c r="O4037" s="5">
        <f t="shared" si="190"/>
        <v>69</v>
      </c>
      <c r="P4037" s="5" t="str">
        <f t="shared" si="191"/>
        <v>ASALARIADO</v>
      </c>
      <c r="Q4037" s="5" t="e">
        <f ca="1">IF($H4037="SI", $O4037, _xludf.NA())</f>
        <v>#NAME?</v>
      </c>
      <c r="R4037" s="5">
        <f>IF($H4037="NO",$O4037, _xludf.NA())</f>
        <v>69</v>
      </c>
      <c r="S4037" s="5" t="e">
        <f ca="1">IF($H4037="SI",$N4037, _xludf.NA())</f>
        <v>#NAME?</v>
      </c>
      <c r="T4037" s="5">
        <f>IF($H4037="NO",$N4037, _xludf.NA())</f>
        <v>320000</v>
      </c>
    </row>
    <row r="4038" spans="1:20" x14ac:dyDescent="0.3">
      <c r="A4038">
        <v>4037</v>
      </c>
      <c r="B4038" t="s">
        <v>15</v>
      </c>
      <c r="C4038">
        <v>840000</v>
      </c>
      <c r="D4038" t="s">
        <v>10</v>
      </c>
      <c r="E4038" t="s">
        <v>16</v>
      </c>
      <c r="F4038" t="s">
        <v>12</v>
      </c>
      <c r="G4038" t="s">
        <v>13</v>
      </c>
      <c r="H4038" t="s">
        <v>13</v>
      </c>
      <c r="I4038">
        <v>29</v>
      </c>
      <c r="J4038">
        <f>(moras__2[[#This Row],[EDAD]]-AVERAGE(I:I))/ _xlfn.STDEV.P(I:I)</f>
        <v>-0.91096062953163204</v>
      </c>
      <c r="K4038" t="str">
        <f>IF(ABS(moras__2[[#This Row],[Z-Score de edad]])&gt;1.96, "Atípico","Normal")</f>
        <v>Normal</v>
      </c>
      <c r="L4038">
        <f>(moras__2[[#This Row],[SALARIO]]-AVERAGE(C:C)) / _xlfn.STDEV.P(C:C)</f>
        <v>0.22501038691213088</v>
      </c>
      <c r="M4038" t="str">
        <f>IF(ABS(moras__2[[#This Row],[Z-Score de salario]])&gt;1.96, "Atípico", "Normal")</f>
        <v>Normal</v>
      </c>
      <c r="N4038" s="5">
        <f t="shared" si="189"/>
        <v>840000</v>
      </c>
      <c r="O4038" s="5">
        <f t="shared" si="190"/>
        <v>29</v>
      </c>
      <c r="P4038" s="5" t="str">
        <f t="shared" si="191"/>
        <v>ASALARIADO</v>
      </c>
      <c r="Q4038" s="5" t="e">
        <f ca="1">IF($H4038="SI", $O4038, _xludf.NA())</f>
        <v>#NAME?</v>
      </c>
      <c r="R4038" s="5">
        <f>IF($H4038="NO",$O4038, _xludf.NA())</f>
        <v>29</v>
      </c>
      <c r="S4038" s="5" t="e">
        <f ca="1">IF($H4038="SI",$N4038, _xludf.NA())</f>
        <v>#NAME?</v>
      </c>
      <c r="T4038" s="5">
        <f>IF($H4038="NO",$N4038, _xludf.NA())</f>
        <v>840000</v>
      </c>
    </row>
    <row r="4039" spans="1:20" x14ac:dyDescent="0.3">
      <c r="A4039">
        <v>4038</v>
      </c>
      <c r="B4039" t="s">
        <v>9</v>
      </c>
      <c r="C4039">
        <v>371173.26</v>
      </c>
      <c r="D4039" t="s">
        <v>10</v>
      </c>
      <c r="E4039" t="s">
        <v>16</v>
      </c>
      <c r="F4039" t="s">
        <v>12</v>
      </c>
      <c r="G4039" t="s">
        <v>13</v>
      </c>
      <c r="H4039" t="s">
        <v>13</v>
      </c>
      <c r="I4039">
        <v>31</v>
      </c>
      <c r="J4039">
        <f>(moras__2[[#This Row],[EDAD]]-AVERAGE(I:I))/ _xlfn.STDEV.P(I:I)</f>
        <v>-0.769795843717061</v>
      </c>
      <c r="K4039" t="str">
        <f>IF(ABS(moras__2[[#This Row],[Z-Score de edad]])&gt;1.96, "Atípico","Normal")</f>
        <v>Normal</v>
      </c>
      <c r="L4039">
        <f>(moras__2[[#This Row],[SALARIO]]-AVERAGE(C:C)) / _xlfn.STDEV.P(C:C)</f>
        <v>-0.35313050067255025</v>
      </c>
      <c r="M4039" t="str">
        <f>IF(ABS(moras__2[[#This Row],[Z-Score de salario]])&gt;1.96, "Atípico", "Normal")</f>
        <v>Normal</v>
      </c>
      <c r="N4039" s="5">
        <f t="shared" si="189"/>
        <v>371173.26</v>
      </c>
      <c r="O4039" s="5">
        <f t="shared" si="190"/>
        <v>31</v>
      </c>
      <c r="P4039" s="5" t="str">
        <f t="shared" si="191"/>
        <v>ASALARIADO</v>
      </c>
      <c r="Q4039" s="5" t="e">
        <f ca="1">IF($H4039="SI", $O4039, _xludf.NA())</f>
        <v>#NAME?</v>
      </c>
      <c r="R4039" s="5">
        <f>IF($H4039="NO",$O4039, _xludf.NA())</f>
        <v>31</v>
      </c>
      <c r="S4039" s="5" t="e">
        <f ca="1">IF($H4039="SI",$N4039, _xludf.NA())</f>
        <v>#NAME?</v>
      </c>
      <c r="T4039" s="5">
        <f>IF($H4039="NO",$N4039, _xludf.NA())</f>
        <v>371173.26</v>
      </c>
    </row>
    <row r="4040" spans="1:20" x14ac:dyDescent="0.3">
      <c r="A4040">
        <v>4039</v>
      </c>
      <c r="B4040" t="s">
        <v>9</v>
      </c>
      <c r="C4040">
        <v>570368</v>
      </c>
      <c r="D4040" t="s">
        <v>10</v>
      </c>
      <c r="E4040" t="s">
        <v>16</v>
      </c>
      <c r="F4040" t="s">
        <v>12</v>
      </c>
      <c r="G4040" t="s">
        <v>13</v>
      </c>
      <c r="H4040" t="s">
        <v>13</v>
      </c>
      <c r="I4040">
        <v>33</v>
      </c>
      <c r="J4040">
        <f>(moras__2[[#This Row],[EDAD]]-AVERAGE(I:I))/ _xlfn.STDEV.P(I:I)</f>
        <v>-0.62863105790248996</v>
      </c>
      <c r="K4040" t="str">
        <f>IF(ABS(moras__2[[#This Row],[Z-Score de edad]])&gt;1.96, "Atípico","Normal")</f>
        <v>Normal</v>
      </c>
      <c r="L4040">
        <f>(moras__2[[#This Row],[SALARIO]]-AVERAGE(C:C)) / _xlfn.STDEV.P(C:C)</f>
        <v>-0.10749045082001886</v>
      </c>
      <c r="M4040" t="str">
        <f>IF(ABS(moras__2[[#This Row],[Z-Score de salario]])&gt;1.96, "Atípico", "Normal")</f>
        <v>Normal</v>
      </c>
      <c r="N4040" s="5">
        <f t="shared" si="189"/>
        <v>570368</v>
      </c>
      <c r="O4040" s="5">
        <f t="shared" si="190"/>
        <v>33</v>
      </c>
      <c r="P4040" s="5" t="str">
        <f t="shared" si="191"/>
        <v>ASALARIADO</v>
      </c>
      <c r="Q4040" s="5" t="e">
        <f ca="1">IF($H4040="SI", $O4040, _xludf.NA())</f>
        <v>#NAME?</v>
      </c>
      <c r="R4040" s="5">
        <f>IF($H4040="NO",$O4040, _xludf.NA())</f>
        <v>33</v>
      </c>
      <c r="S4040" s="5" t="e">
        <f ca="1">IF($H4040="SI",$N4040, _xludf.NA())</f>
        <v>#NAME?</v>
      </c>
      <c r="T4040" s="5">
        <f>IF($H4040="NO",$N4040, _xludf.NA())</f>
        <v>570368</v>
      </c>
    </row>
    <row r="4041" spans="1:20" x14ac:dyDescent="0.3">
      <c r="A4041">
        <v>4040</v>
      </c>
      <c r="B4041" t="s">
        <v>15</v>
      </c>
      <c r="C4041">
        <v>1206489.07</v>
      </c>
      <c r="D4041" t="s">
        <v>10</v>
      </c>
      <c r="E4041" t="s">
        <v>16</v>
      </c>
      <c r="F4041" t="s">
        <v>12</v>
      </c>
      <c r="G4041" t="s">
        <v>13</v>
      </c>
      <c r="H4041" t="s">
        <v>13</v>
      </c>
      <c r="I4041">
        <v>29</v>
      </c>
      <c r="J4041">
        <f>(moras__2[[#This Row],[EDAD]]-AVERAGE(I:I))/ _xlfn.STDEV.P(I:I)</f>
        <v>-0.91096062953163204</v>
      </c>
      <c r="K4041" t="str">
        <f>IF(ABS(moras__2[[#This Row],[Z-Score de edad]])&gt;1.96, "Atípico","Normal")</f>
        <v>Normal</v>
      </c>
      <c r="L4041">
        <f>(moras__2[[#This Row],[SALARIO]]-AVERAGE(C:C)) / _xlfn.STDEV.P(C:C)</f>
        <v>0.67695200658144494</v>
      </c>
      <c r="M4041" t="str">
        <f>IF(ABS(moras__2[[#This Row],[Z-Score de salario]])&gt;1.96, "Atípico", "Normal")</f>
        <v>Normal</v>
      </c>
      <c r="N4041" s="5">
        <f t="shared" si="189"/>
        <v>1206489.07</v>
      </c>
      <c r="O4041" s="5">
        <f t="shared" si="190"/>
        <v>29</v>
      </c>
      <c r="P4041" s="5" t="str">
        <f t="shared" si="191"/>
        <v>ASALARIADO</v>
      </c>
      <c r="Q4041" s="5" t="e">
        <f ca="1">IF($H4041="SI", $O4041, _xludf.NA())</f>
        <v>#NAME?</v>
      </c>
      <c r="R4041" s="5">
        <f>IF($H4041="NO",$O4041, _xludf.NA())</f>
        <v>29</v>
      </c>
      <c r="S4041" s="5" t="e">
        <f ca="1">IF($H4041="SI",$N4041, _xludf.NA())</f>
        <v>#NAME?</v>
      </c>
      <c r="T4041" s="5">
        <f>IF($H4041="NO",$N4041, _xludf.NA())</f>
        <v>1206489.07</v>
      </c>
    </row>
    <row r="4042" spans="1:20" x14ac:dyDescent="0.3">
      <c r="A4042">
        <v>4041</v>
      </c>
      <c r="B4042" t="s">
        <v>9</v>
      </c>
      <c r="C4042">
        <v>143537.5</v>
      </c>
      <c r="D4042" t="s">
        <v>10</v>
      </c>
      <c r="E4042" t="s">
        <v>16</v>
      </c>
      <c r="F4042" t="s">
        <v>12</v>
      </c>
      <c r="G4042" t="s">
        <v>13</v>
      </c>
      <c r="H4042" t="s">
        <v>13</v>
      </c>
      <c r="I4042">
        <v>31</v>
      </c>
      <c r="J4042">
        <f>(moras__2[[#This Row],[EDAD]]-AVERAGE(I:I))/ _xlfn.STDEV.P(I:I)</f>
        <v>-0.769795843717061</v>
      </c>
      <c r="K4042" t="str">
        <f>IF(ABS(moras__2[[#This Row],[Z-Score de edad]])&gt;1.96, "Atípico","Normal")</f>
        <v>Normal</v>
      </c>
      <c r="L4042">
        <f>(moras__2[[#This Row],[SALARIO]]-AVERAGE(C:C)) / _xlfn.STDEV.P(C:C)</f>
        <v>-0.63384303070531556</v>
      </c>
      <c r="M4042" t="str">
        <f>IF(ABS(moras__2[[#This Row],[Z-Score de salario]])&gt;1.96, "Atípico", "Normal")</f>
        <v>Normal</v>
      </c>
      <c r="N4042" s="5">
        <f t="shared" si="189"/>
        <v>143537.5</v>
      </c>
      <c r="O4042" s="5">
        <f t="shared" si="190"/>
        <v>31</v>
      </c>
      <c r="P4042" s="5" t="str">
        <f t="shared" si="191"/>
        <v>ASALARIADO</v>
      </c>
      <c r="Q4042" s="5" t="e">
        <f ca="1">IF($H4042="SI", $O4042, _xludf.NA())</f>
        <v>#NAME?</v>
      </c>
      <c r="R4042" s="5">
        <f>IF($H4042="NO",$O4042, _xludf.NA())</f>
        <v>31</v>
      </c>
      <c r="S4042" s="5" t="e">
        <f ca="1">IF($H4042="SI",$N4042, _xludf.NA())</f>
        <v>#NAME?</v>
      </c>
      <c r="T4042" s="5">
        <f>IF($H4042="NO",$N4042, _xludf.NA())</f>
        <v>143537.5</v>
      </c>
    </row>
    <row r="4043" spans="1:20" x14ac:dyDescent="0.3">
      <c r="A4043">
        <v>4042</v>
      </c>
      <c r="B4043" t="s">
        <v>9</v>
      </c>
      <c r="C4043">
        <v>450000</v>
      </c>
      <c r="D4043" t="s">
        <v>10</v>
      </c>
      <c r="E4043" t="s">
        <v>16</v>
      </c>
      <c r="F4043" t="s">
        <v>12</v>
      </c>
      <c r="G4043" t="s">
        <v>12</v>
      </c>
      <c r="H4043" t="s">
        <v>13</v>
      </c>
      <c r="I4043">
        <v>39</v>
      </c>
      <c r="J4043">
        <f>(moras__2[[#This Row],[EDAD]]-AVERAGE(I:I))/ _xlfn.STDEV.P(I:I)</f>
        <v>-0.20513670045877688</v>
      </c>
      <c r="K4043" t="str">
        <f>IF(ABS(moras__2[[#This Row],[Z-Score de edad]])&gt;1.96, "Atípico","Normal")</f>
        <v>Normal</v>
      </c>
      <c r="L4043">
        <f>(moras__2[[#This Row],[SALARIO]]-AVERAGE(C:C)) / _xlfn.STDEV.P(C:C)</f>
        <v>-0.25592409681212436</v>
      </c>
      <c r="M4043" t="str">
        <f>IF(ABS(moras__2[[#This Row],[Z-Score de salario]])&gt;1.96, "Atípico", "Normal")</f>
        <v>Normal</v>
      </c>
      <c r="N4043" s="5">
        <f t="shared" si="189"/>
        <v>450000</v>
      </c>
      <c r="O4043" s="5">
        <f t="shared" si="190"/>
        <v>39</v>
      </c>
      <c r="P4043" s="5" t="str">
        <f t="shared" si="191"/>
        <v>ASALARIADO</v>
      </c>
      <c r="Q4043" s="5" t="e">
        <f ca="1">IF($H4043="SI", $O4043, _xludf.NA())</f>
        <v>#NAME?</v>
      </c>
      <c r="R4043" s="5">
        <f>IF($H4043="NO",$O4043, _xludf.NA())</f>
        <v>39</v>
      </c>
      <c r="S4043" s="5" t="e">
        <f ca="1">IF($H4043="SI",$N4043, _xludf.NA())</f>
        <v>#NAME?</v>
      </c>
      <c r="T4043" s="5">
        <f>IF($H4043="NO",$N4043, _xludf.NA())</f>
        <v>450000</v>
      </c>
    </row>
    <row r="4044" spans="1:20" x14ac:dyDescent="0.3">
      <c r="A4044">
        <v>4043</v>
      </c>
      <c r="B4044" t="s">
        <v>9</v>
      </c>
      <c r="C4044">
        <v>297046</v>
      </c>
      <c r="D4044" t="s">
        <v>17</v>
      </c>
      <c r="E4044" t="s">
        <v>16</v>
      </c>
      <c r="F4044" t="s">
        <v>12</v>
      </c>
      <c r="G4044" t="s">
        <v>13</v>
      </c>
      <c r="H4044" t="s">
        <v>13</v>
      </c>
      <c r="I4044">
        <v>64</v>
      </c>
      <c r="J4044">
        <f>(moras__2[[#This Row],[EDAD]]-AVERAGE(I:I))/ _xlfn.STDEV.P(I:I)</f>
        <v>1.559423122223361</v>
      </c>
      <c r="K4044" t="str">
        <f>IF(ABS(moras__2[[#This Row],[Z-Score de edad]])&gt;1.96, "Atípico","Normal")</f>
        <v>Normal</v>
      </c>
      <c r="L4044">
        <f>(moras__2[[#This Row],[SALARIO]]-AVERAGE(C:C)) / _xlfn.STDEV.P(C:C)</f>
        <v>-0.44454166866740574</v>
      </c>
      <c r="M4044" t="str">
        <f>IF(ABS(moras__2[[#This Row],[Z-Score de salario]])&gt;1.96, "Atípico", "Normal")</f>
        <v>Normal</v>
      </c>
      <c r="N4044" s="5">
        <f t="shared" si="189"/>
        <v>297046</v>
      </c>
      <c r="O4044" s="5">
        <f t="shared" si="190"/>
        <v>64</v>
      </c>
      <c r="P4044" s="5" t="str">
        <f t="shared" si="191"/>
        <v>ASEGURADO VOLUNTARIO</v>
      </c>
      <c r="Q4044" s="5" t="e">
        <f ca="1">IF($H4044="SI", $O4044, _xludf.NA())</f>
        <v>#NAME?</v>
      </c>
      <c r="R4044" s="5">
        <f>IF($H4044="NO",$O4044, _xludf.NA())</f>
        <v>64</v>
      </c>
      <c r="S4044" s="5" t="e">
        <f ca="1">IF($H4044="SI",$N4044, _xludf.NA())</f>
        <v>#NAME?</v>
      </c>
      <c r="T4044" s="5">
        <f>IF($H4044="NO",$N4044, _xludf.NA())</f>
        <v>297046</v>
      </c>
    </row>
    <row r="4045" spans="1:20" x14ac:dyDescent="0.3">
      <c r="A4045">
        <v>4044</v>
      </c>
      <c r="B4045" t="s">
        <v>9</v>
      </c>
      <c r="C4045">
        <v>45500</v>
      </c>
      <c r="D4045" t="s">
        <v>10</v>
      </c>
      <c r="E4045" t="s">
        <v>16</v>
      </c>
      <c r="F4045" t="s">
        <v>12</v>
      </c>
      <c r="G4045" t="s">
        <v>12</v>
      </c>
      <c r="H4045" t="s">
        <v>13</v>
      </c>
      <c r="I4045">
        <v>41</v>
      </c>
      <c r="J4045">
        <f>(moras__2[[#This Row],[EDAD]]-AVERAGE(I:I))/ _xlfn.STDEV.P(I:I)</f>
        <v>-6.397191464420586E-2</v>
      </c>
      <c r="K4045" t="str">
        <f>IF(ABS(moras__2[[#This Row],[Z-Score de edad]])&gt;1.96, "Atípico","Normal")</f>
        <v>Normal</v>
      </c>
      <c r="L4045">
        <f>(moras__2[[#This Row],[SALARIO]]-AVERAGE(C:C)) / _xlfn.STDEV.P(C:C)</f>
        <v>-0.75473947800817887</v>
      </c>
      <c r="M4045" t="str">
        <f>IF(ABS(moras__2[[#This Row],[Z-Score de salario]])&gt;1.96, "Atípico", "Normal")</f>
        <v>Normal</v>
      </c>
      <c r="N4045" s="5">
        <f t="shared" si="189"/>
        <v>45500</v>
      </c>
      <c r="O4045" s="5">
        <f t="shared" si="190"/>
        <v>41</v>
      </c>
      <c r="P4045" s="5" t="str">
        <f t="shared" si="191"/>
        <v>ASALARIADO</v>
      </c>
      <c r="Q4045" s="5" t="e">
        <f ca="1">IF($H4045="SI", $O4045, _xludf.NA())</f>
        <v>#NAME?</v>
      </c>
      <c r="R4045" s="5">
        <f>IF($H4045="NO",$O4045, _xludf.NA())</f>
        <v>41</v>
      </c>
      <c r="S4045" s="5" t="e">
        <f ca="1">IF($H4045="SI",$N4045, _xludf.NA())</f>
        <v>#NAME?</v>
      </c>
      <c r="T4045" s="5">
        <f>IF($H4045="NO",$N4045, _xludf.NA())</f>
        <v>45500</v>
      </c>
    </row>
    <row r="4046" spans="1:20" x14ac:dyDescent="0.3">
      <c r="A4046">
        <v>4045</v>
      </c>
      <c r="B4046" t="s">
        <v>9</v>
      </c>
      <c r="C4046">
        <v>310740</v>
      </c>
      <c r="D4046" t="s">
        <v>10</v>
      </c>
      <c r="E4046" t="s">
        <v>16</v>
      </c>
      <c r="F4046" t="s">
        <v>12</v>
      </c>
      <c r="G4046" t="s">
        <v>13</v>
      </c>
      <c r="H4046" t="s">
        <v>13</v>
      </c>
      <c r="I4046">
        <v>39</v>
      </c>
      <c r="J4046">
        <f>(moras__2[[#This Row],[EDAD]]-AVERAGE(I:I))/ _xlfn.STDEV.P(I:I)</f>
        <v>-0.20513670045877688</v>
      </c>
      <c r="K4046" t="str">
        <f>IF(ABS(moras__2[[#This Row],[Z-Score de edad]])&gt;1.96, "Atípico","Normal")</f>
        <v>Normal</v>
      </c>
      <c r="L4046">
        <f>(moras__2[[#This Row],[SALARIO]]-AVERAGE(C:C)) / _xlfn.STDEV.P(C:C)</f>
        <v>-0.42765470246197002</v>
      </c>
      <c r="M4046" t="str">
        <f>IF(ABS(moras__2[[#This Row],[Z-Score de salario]])&gt;1.96, "Atípico", "Normal")</f>
        <v>Normal</v>
      </c>
      <c r="N4046" s="5">
        <f t="shared" si="189"/>
        <v>310740</v>
      </c>
      <c r="O4046" s="5">
        <f t="shared" si="190"/>
        <v>39</v>
      </c>
      <c r="P4046" s="5" t="str">
        <f t="shared" si="191"/>
        <v>ASALARIADO</v>
      </c>
      <c r="Q4046" s="5" t="e">
        <f ca="1">IF($H4046="SI", $O4046, _xludf.NA())</f>
        <v>#NAME?</v>
      </c>
      <c r="R4046" s="5">
        <f>IF($H4046="NO",$O4046, _xludf.NA())</f>
        <v>39</v>
      </c>
      <c r="S4046" s="5" t="e">
        <f ca="1">IF($H4046="SI",$N4046, _xludf.NA())</f>
        <v>#NAME?</v>
      </c>
      <c r="T4046" s="5">
        <f>IF($H4046="NO",$N4046, _xludf.NA())</f>
        <v>310740</v>
      </c>
    </row>
    <row r="4047" spans="1:20" x14ac:dyDescent="0.3">
      <c r="A4047">
        <v>4046</v>
      </c>
      <c r="B4047" t="s">
        <v>15</v>
      </c>
      <c r="C4047">
        <v>1739889.52</v>
      </c>
      <c r="D4047" t="s">
        <v>10</v>
      </c>
      <c r="E4047" t="s">
        <v>11</v>
      </c>
      <c r="F4047" t="s">
        <v>12</v>
      </c>
      <c r="G4047" t="s">
        <v>13</v>
      </c>
      <c r="H4047" t="s">
        <v>13</v>
      </c>
      <c r="I4047">
        <v>38</v>
      </c>
      <c r="J4047">
        <f>(moras__2[[#This Row],[EDAD]]-AVERAGE(I:I))/ _xlfn.STDEV.P(I:I)</f>
        <v>-0.27571909336606237</v>
      </c>
      <c r="K4047" t="str">
        <f>IF(ABS(moras__2[[#This Row],[Z-Score de edad]])&gt;1.96, "Atípico","Normal")</f>
        <v>Normal</v>
      </c>
      <c r="L4047">
        <f>(moras__2[[#This Row],[SALARIO]]-AVERAGE(C:C)) / _xlfn.STDEV.P(C:C)</f>
        <v>1.3347229553994844</v>
      </c>
      <c r="M4047" t="str">
        <f>IF(ABS(moras__2[[#This Row],[Z-Score de salario]])&gt;1.96, "Atípico", "Normal")</f>
        <v>Normal</v>
      </c>
      <c r="N4047" s="5">
        <f t="shared" si="189"/>
        <v>1739889.52</v>
      </c>
      <c r="O4047" s="5">
        <f t="shared" si="190"/>
        <v>38</v>
      </c>
      <c r="P4047" s="5" t="str">
        <f t="shared" si="191"/>
        <v>ASALARIADO</v>
      </c>
      <c r="Q4047" s="5" t="e">
        <f ca="1">IF($H4047="SI", $O4047, _xludf.NA())</f>
        <v>#NAME?</v>
      </c>
      <c r="R4047" s="5">
        <f>IF($H4047="NO",$O4047, _xludf.NA())</f>
        <v>38</v>
      </c>
      <c r="S4047" s="5" t="e">
        <f ca="1">IF($H4047="SI",$N4047, _xludf.NA())</f>
        <v>#NAME?</v>
      </c>
      <c r="T4047" s="5">
        <f>IF($H4047="NO",$N4047, _xludf.NA())</f>
        <v>1739889.52</v>
      </c>
    </row>
    <row r="4048" spans="1:20" x14ac:dyDescent="0.3">
      <c r="A4048">
        <v>4047</v>
      </c>
      <c r="B4048" t="s">
        <v>15</v>
      </c>
      <c r="C4048">
        <v>4453.22</v>
      </c>
      <c r="D4048" t="s">
        <v>10</v>
      </c>
      <c r="E4048" t="s">
        <v>11</v>
      </c>
      <c r="F4048" t="s">
        <v>12</v>
      </c>
      <c r="G4048" t="s">
        <v>13</v>
      </c>
      <c r="H4048" t="s">
        <v>13</v>
      </c>
      <c r="I4048">
        <v>24</v>
      </c>
      <c r="J4048">
        <f>(moras__2[[#This Row],[EDAD]]-AVERAGE(I:I))/ _xlfn.STDEV.P(I:I)</f>
        <v>-1.2638725940680595</v>
      </c>
      <c r="K4048" t="str">
        <f>IF(ABS(moras__2[[#This Row],[Z-Score de edad]])&gt;1.96, "Atípico","Normal")</f>
        <v>Normal</v>
      </c>
      <c r="L4048">
        <f>(moras__2[[#This Row],[SALARIO]]-AVERAGE(C:C)) / _xlfn.STDEV.P(C:C)</f>
        <v>-0.80535694454110984</v>
      </c>
      <c r="M4048" t="str">
        <f>IF(ABS(moras__2[[#This Row],[Z-Score de salario]])&gt;1.96, "Atípico", "Normal")</f>
        <v>Normal</v>
      </c>
      <c r="N4048" s="5">
        <f t="shared" si="189"/>
        <v>4453.22</v>
      </c>
      <c r="O4048" s="5">
        <f t="shared" si="190"/>
        <v>24</v>
      </c>
      <c r="P4048" s="5" t="str">
        <f t="shared" si="191"/>
        <v>ASALARIADO</v>
      </c>
      <c r="Q4048" s="5" t="e">
        <f ca="1">IF($H4048="SI", $O4048, _xludf.NA())</f>
        <v>#NAME?</v>
      </c>
      <c r="R4048" s="5">
        <f>IF($H4048="NO",$O4048, _xludf.NA())</f>
        <v>24</v>
      </c>
      <c r="S4048" s="5" t="e">
        <f ca="1">IF($H4048="SI",$N4048, _xludf.NA())</f>
        <v>#NAME?</v>
      </c>
      <c r="T4048" s="5">
        <f>IF($H4048="NO",$N4048, _xludf.NA())</f>
        <v>4453.22</v>
      </c>
    </row>
    <row r="4049" spans="1:20" x14ac:dyDescent="0.3">
      <c r="A4049">
        <v>4048</v>
      </c>
      <c r="B4049" t="s">
        <v>9</v>
      </c>
      <c r="C4049">
        <v>845279</v>
      </c>
      <c r="D4049" t="s">
        <v>10</v>
      </c>
      <c r="E4049" t="s">
        <v>16</v>
      </c>
      <c r="F4049" t="s">
        <v>12</v>
      </c>
      <c r="G4049" t="s">
        <v>13</v>
      </c>
      <c r="H4049" t="s">
        <v>13</v>
      </c>
      <c r="I4049">
        <v>41</v>
      </c>
      <c r="J4049">
        <f>(moras__2[[#This Row],[EDAD]]-AVERAGE(I:I))/ _xlfn.STDEV.P(I:I)</f>
        <v>-6.397191464420586E-2</v>
      </c>
      <c r="K4049" t="str">
        <f>IF(ABS(moras__2[[#This Row],[Z-Score de edad]])&gt;1.96, "Atípico","Normal")</f>
        <v>Normal</v>
      </c>
      <c r="L4049">
        <f>(moras__2[[#This Row],[SALARIO]]-AVERAGE(C:C)) / _xlfn.STDEV.P(C:C)</f>
        <v>0.23152026675720866</v>
      </c>
      <c r="M4049" t="str">
        <f>IF(ABS(moras__2[[#This Row],[Z-Score de salario]])&gt;1.96, "Atípico", "Normal")</f>
        <v>Normal</v>
      </c>
      <c r="N4049" s="5">
        <f t="shared" si="189"/>
        <v>845279</v>
      </c>
      <c r="O4049" s="5">
        <f t="shared" si="190"/>
        <v>41</v>
      </c>
      <c r="P4049" s="5" t="str">
        <f t="shared" si="191"/>
        <v>ASALARIADO</v>
      </c>
      <c r="Q4049" s="5" t="e">
        <f ca="1">IF($H4049="SI", $O4049, _xludf.NA())</f>
        <v>#NAME?</v>
      </c>
      <c r="R4049" s="5">
        <f>IF($H4049="NO",$O4049, _xludf.NA())</f>
        <v>41</v>
      </c>
      <c r="S4049" s="5" t="e">
        <f ca="1">IF($H4049="SI",$N4049, _xludf.NA())</f>
        <v>#NAME?</v>
      </c>
      <c r="T4049" s="5">
        <f>IF($H4049="NO",$N4049, _xludf.NA())</f>
        <v>845279</v>
      </c>
    </row>
    <row r="4050" spans="1:20" x14ac:dyDescent="0.3">
      <c r="A4050">
        <v>4049</v>
      </c>
      <c r="B4050" t="s">
        <v>15</v>
      </c>
      <c r="C4050">
        <v>222000</v>
      </c>
      <c r="D4050" t="s">
        <v>10</v>
      </c>
      <c r="E4050" t="s">
        <v>16</v>
      </c>
      <c r="F4050" t="s">
        <v>12</v>
      </c>
      <c r="G4050" t="s">
        <v>13</v>
      </c>
      <c r="H4050" t="s">
        <v>13</v>
      </c>
      <c r="I4050">
        <v>61</v>
      </c>
      <c r="J4050">
        <f>(moras__2[[#This Row],[EDAD]]-AVERAGE(I:I))/ _xlfn.STDEV.P(I:I)</f>
        <v>1.3476759435015044</v>
      </c>
      <c r="K4050" t="str">
        <f>IF(ABS(moras__2[[#This Row],[Z-Score de edad]])&gt;1.96, "Atípico","Normal")</f>
        <v>Normal</v>
      </c>
      <c r="L4050">
        <f>(moras__2[[#This Row],[SALARIO]]-AVERAGE(C:C)) / _xlfn.STDEV.P(C:C)</f>
        <v>-0.53708579498938125</v>
      </c>
      <c r="M4050" t="str">
        <f>IF(ABS(moras__2[[#This Row],[Z-Score de salario]])&gt;1.96, "Atípico", "Normal")</f>
        <v>Normal</v>
      </c>
      <c r="N4050" s="5">
        <f t="shared" si="189"/>
        <v>222000</v>
      </c>
      <c r="O4050" s="5">
        <f t="shared" si="190"/>
        <v>61</v>
      </c>
      <c r="P4050" s="5" t="str">
        <f t="shared" si="191"/>
        <v>ASALARIADO</v>
      </c>
      <c r="Q4050" s="5" t="e">
        <f ca="1">IF($H4050="SI", $O4050, _xludf.NA())</f>
        <v>#NAME?</v>
      </c>
      <c r="R4050" s="5">
        <f>IF($H4050="NO",$O4050, _xludf.NA())</f>
        <v>61</v>
      </c>
      <c r="S4050" s="5" t="e">
        <f ca="1">IF($H4050="SI",$N4050, _xludf.NA())</f>
        <v>#NAME?</v>
      </c>
      <c r="T4050" s="5">
        <f>IF($H4050="NO",$N4050, _xludf.NA())</f>
        <v>222000</v>
      </c>
    </row>
    <row r="4051" spans="1:20" x14ac:dyDescent="0.3">
      <c r="A4051">
        <v>4050</v>
      </c>
      <c r="B4051" t="s">
        <v>9</v>
      </c>
      <c r="C4051">
        <v>350672.26</v>
      </c>
      <c r="D4051" t="s">
        <v>10</v>
      </c>
      <c r="E4051" t="s">
        <v>16</v>
      </c>
      <c r="F4051" t="s">
        <v>12</v>
      </c>
      <c r="G4051" t="s">
        <v>13</v>
      </c>
      <c r="H4051" t="s">
        <v>13</v>
      </c>
      <c r="I4051">
        <v>34</v>
      </c>
      <c r="J4051">
        <f>(moras__2[[#This Row],[EDAD]]-AVERAGE(I:I))/ _xlfn.STDEV.P(I:I)</f>
        <v>-0.55804866499520445</v>
      </c>
      <c r="K4051" t="str">
        <f>IF(ABS(moras__2[[#This Row],[Z-Score de edad]])&gt;1.96, "Atípico","Normal")</f>
        <v>Normal</v>
      </c>
      <c r="L4051">
        <f>(moras__2[[#This Row],[SALARIO]]-AVERAGE(C:C)) / _xlfn.STDEV.P(C:C)</f>
        <v>-0.37841162336698864</v>
      </c>
      <c r="M4051" t="str">
        <f>IF(ABS(moras__2[[#This Row],[Z-Score de salario]])&gt;1.96, "Atípico", "Normal")</f>
        <v>Normal</v>
      </c>
      <c r="N4051" s="5">
        <f t="shared" si="189"/>
        <v>350672.26</v>
      </c>
      <c r="O4051" s="5">
        <f t="shared" si="190"/>
        <v>34</v>
      </c>
      <c r="P4051" s="5" t="str">
        <f t="shared" si="191"/>
        <v>ASALARIADO</v>
      </c>
      <c r="Q4051" s="5" t="e">
        <f ca="1">IF($H4051="SI", $O4051, _xludf.NA())</f>
        <v>#NAME?</v>
      </c>
      <c r="R4051" s="5">
        <f>IF($H4051="NO",$O4051, _xludf.NA())</f>
        <v>34</v>
      </c>
      <c r="S4051" s="5" t="e">
        <f ca="1">IF($H4051="SI",$N4051, _xludf.NA())</f>
        <v>#NAME?</v>
      </c>
      <c r="T4051" s="5">
        <f>IF($H4051="NO",$N4051, _xludf.NA())</f>
        <v>350672.26</v>
      </c>
    </row>
    <row r="4052" spans="1:20" x14ac:dyDescent="0.3">
      <c r="A4052">
        <v>4051</v>
      </c>
      <c r="B4052" t="s">
        <v>9</v>
      </c>
      <c r="C4052">
        <v>782348.4</v>
      </c>
      <c r="D4052" t="s">
        <v>10</v>
      </c>
      <c r="E4052" t="s">
        <v>16</v>
      </c>
      <c r="F4052" t="s">
        <v>12</v>
      </c>
      <c r="G4052" t="s">
        <v>13</v>
      </c>
      <c r="H4052" t="s">
        <v>13</v>
      </c>
      <c r="I4052">
        <v>27</v>
      </c>
      <c r="J4052">
        <f>(moras__2[[#This Row],[EDAD]]-AVERAGE(I:I))/ _xlfn.STDEV.P(I:I)</f>
        <v>-1.052125415346203</v>
      </c>
      <c r="K4052" t="str">
        <f>IF(ABS(moras__2[[#This Row],[Z-Score de edad]])&gt;1.96, "Atípico","Normal")</f>
        <v>Normal</v>
      </c>
      <c r="L4052">
        <f>(moras__2[[#This Row],[SALARIO]]-AVERAGE(C:C)) / _xlfn.STDEV.P(C:C)</f>
        <v>0.1539164318303943</v>
      </c>
      <c r="M4052" t="str">
        <f>IF(ABS(moras__2[[#This Row],[Z-Score de salario]])&gt;1.96, "Atípico", "Normal")</f>
        <v>Normal</v>
      </c>
      <c r="N4052" s="5">
        <f t="shared" si="189"/>
        <v>782348.4</v>
      </c>
      <c r="O4052" s="5">
        <f t="shared" si="190"/>
        <v>27</v>
      </c>
      <c r="P4052" s="5" t="str">
        <f t="shared" si="191"/>
        <v>ASALARIADO</v>
      </c>
      <c r="Q4052" s="5" t="e">
        <f ca="1">IF($H4052="SI", $O4052, _xludf.NA())</f>
        <v>#NAME?</v>
      </c>
      <c r="R4052" s="5">
        <f>IF($H4052="NO",$O4052, _xludf.NA())</f>
        <v>27</v>
      </c>
      <c r="S4052" s="5" t="e">
        <f ca="1">IF($H4052="SI",$N4052, _xludf.NA())</f>
        <v>#NAME?</v>
      </c>
      <c r="T4052" s="5">
        <f>IF($H4052="NO",$N4052, _xludf.NA())</f>
        <v>782348.4</v>
      </c>
    </row>
    <row r="4053" spans="1:20" x14ac:dyDescent="0.3">
      <c r="A4053">
        <v>4052</v>
      </c>
      <c r="B4053" t="s">
        <v>9</v>
      </c>
      <c r="C4053">
        <v>278030</v>
      </c>
      <c r="D4053" t="s">
        <v>19</v>
      </c>
      <c r="E4053" t="s">
        <v>16</v>
      </c>
      <c r="F4053" t="s">
        <v>12</v>
      </c>
      <c r="G4053" t="s">
        <v>13</v>
      </c>
      <c r="H4053" t="s">
        <v>13</v>
      </c>
      <c r="I4053">
        <v>57</v>
      </c>
      <c r="J4053">
        <f>(moras__2[[#This Row],[EDAD]]-AVERAGE(I:I))/ _xlfn.STDEV.P(I:I)</f>
        <v>1.0653463718723624</v>
      </c>
      <c r="K4053" t="str">
        <f>IF(ABS(moras__2[[#This Row],[Z-Score de edad]])&gt;1.96, "Atípico","Normal")</f>
        <v>Normal</v>
      </c>
      <c r="L4053">
        <f>(moras__2[[#This Row],[SALARIO]]-AVERAGE(C:C)) / _xlfn.STDEV.P(C:C)</f>
        <v>-0.46799154082766331</v>
      </c>
      <c r="M4053" t="str">
        <f>IF(ABS(moras__2[[#This Row],[Z-Score de salario]])&gt;1.96, "Atípico", "Normal")</f>
        <v>Normal</v>
      </c>
      <c r="N4053" s="5">
        <f t="shared" si="189"/>
        <v>278030</v>
      </c>
      <c r="O4053" s="5">
        <f t="shared" si="190"/>
        <v>57</v>
      </c>
      <c r="P4053" s="5" t="str">
        <f t="shared" si="191"/>
        <v>CONVENIOS ESPECIALES DE TRABAJADORES INDEPENDIENTES</v>
      </c>
      <c r="Q4053" s="5" t="e">
        <f ca="1">IF($H4053="SI", $O4053, _xludf.NA())</f>
        <v>#NAME?</v>
      </c>
      <c r="R4053" s="5">
        <f>IF($H4053="NO",$O4053, _xludf.NA())</f>
        <v>57</v>
      </c>
      <c r="S4053" s="5" t="e">
        <f ca="1">IF($H4053="SI",$N4053, _xludf.NA())</f>
        <v>#NAME?</v>
      </c>
      <c r="T4053" s="5">
        <f>IF($H4053="NO",$N4053, _xludf.NA())</f>
        <v>278030</v>
      </c>
    </row>
    <row r="4054" spans="1:20" x14ac:dyDescent="0.3">
      <c r="A4054">
        <v>4053</v>
      </c>
      <c r="B4054" t="s">
        <v>15</v>
      </c>
      <c r="C4054">
        <v>269309.07</v>
      </c>
      <c r="D4054" t="s">
        <v>10</v>
      </c>
      <c r="E4054" t="s">
        <v>11</v>
      </c>
      <c r="F4054" t="s">
        <v>12</v>
      </c>
      <c r="G4054" t="s">
        <v>13</v>
      </c>
      <c r="H4054" t="s">
        <v>13</v>
      </c>
      <c r="I4054">
        <v>28</v>
      </c>
      <c r="J4054">
        <f>(moras__2[[#This Row],[EDAD]]-AVERAGE(I:I))/ _xlfn.STDEV.P(I:I)</f>
        <v>-0.98154302243891756</v>
      </c>
      <c r="K4054" t="str">
        <f>IF(ABS(moras__2[[#This Row],[Z-Score de edad]])&gt;1.96, "Atípico","Normal")</f>
        <v>Normal</v>
      </c>
      <c r="L4054">
        <f>(moras__2[[#This Row],[SALARIO]]-AVERAGE(C:C)) / _xlfn.STDEV.P(C:C)</f>
        <v>-0.47874588946136937</v>
      </c>
      <c r="M4054" t="str">
        <f>IF(ABS(moras__2[[#This Row],[Z-Score de salario]])&gt;1.96, "Atípico", "Normal")</f>
        <v>Normal</v>
      </c>
      <c r="N4054" s="5">
        <f t="shared" si="189"/>
        <v>269309.07</v>
      </c>
      <c r="O4054" s="5">
        <f t="shared" si="190"/>
        <v>28</v>
      </c>
      <c r="P4054" s="5" t="str">
        <f t="shared" si="191"/>
        <v>ASALARIADO</v>
      </c>
      <c r="Q4054" s="5" t="e">
        <f ca="1">IF($H4054="SI", $O4054, _xludf.NA())</f>
        <v>#NAME?</v>
      </c>
      <c r="R4054" s="5">
        <f>IF($H4054="NO",$O4054, _xludf.NA())</f>
        <v>28</v>
      </c>
      <c r="S4054" s="5" t="e">
        <f ca="1">IF($H4054="SI",$N4054, _xludf.NA())</f>
        <v>#NAME?</v>
      </c>
      <c r="T4054" s="5">
        <f>IF($H4054="NO",$N4054, _xludf.NA())</f>
        <v>269309.07</v>
      </c>
    </row>
    <row r="4055" spans="1:20" x14ac:dyDescent="0.3">
      <c r="A4055">
        <v>4054</v>
      </c>
      <c r="B4055" t="s">
        <v>15</v>
      </c>
      <c r="C4055">
        <v>742483</v>
      </c>
      <c r="D4055" t="s">
        <v>18</v>
      </c>
      <c r="E4055" t="s">
        <v>16</v>
      </c>
      <c r="F4055" t="s">
        <v>12</v>
      </c>
      <c r="G4055" t="s">
        <v>13</v>
      </c>
      <c r="H4055" t="s">
        <v>13</v>
      </c>
      <c r="I4055">
        <v>50</v>
      </c>
      <c r="J4055">
        <f>(moras__2[[#This Row],[EDAD]]-AVERAGE(I:I))/ _xlfn.STDEV.P(I:I)</f>
        <v>0.57126962152136374</v>
      </c>
      <c r="K4055" t="str">
        <f>IF(ABS(moras__2[[#This Row],[Z-Score de edad]])&gt;1.96, "Atípico","Normal")</f>
        <v>Normal</v>
      </c>
      <c r="L4055">
        <f>(moras__2[[#This Row],[SALARIO]]-AVERAGE(C:C)) / _xlfn.STDEV.P(C:C)</f>
        <v>0.10475580217023805</v>
      </c>
      <c r="M4055" t="str">
        <f>IF(ABS(moras__2[[#This Row],[Z-Score de salario]])&gt;1.96, "Atípico", "Normal")</f>
        <v>Normal</v>
      </c>
      <c r="N4055" s="5">
        <f t="shared" si="189"/>
        <v>742483</v>
      </c>
      <c r="O4055" s="5">
        <f t="shared" si="190"/>
        <v>50</v>
      </c>
      <c r="P4055" s="5" t="str">
        <f t="shared" si="191"/>
        <v>TRABAJADOR INDEPENDIENTE</v>
      </c>
      <c r="Q4055" s="5" t="e">
        <f ca="1">IF($H4055="SI", $O4055, _xludf.NA())</f>
        <v>#NAME?</v>
      </c>
      <c r="R4055" s="5">
        <f>IF($H4055="NO",$O4055, _xludf.NA())</f>
        <v>50</v>
      </c>
      <c r="S4055" s="5" t="e">
        <f ca="1">IF($H4055="SI",$N4055, _xludf.NA())</f>
        <v>#NAME?</v>
      </c>
      <c r="T4055" s="5">
        <f>IF($H4055="NO",$N4055, _xludf.NA())</f>
        <v>742483</v>
      </c>
    </row>
    <row r="4056" spans="1:20" x14ac:dyDescent="0.3">
      <c r="A4056">
        <v>4055</v>
      </c>
      <c r="B4056" t="s">
        <v>9</v>
      </c>
      <c r="C4056">
        <v>566297</v>
      </c>
      <c r="D4056" t="s">
        <v>18</v>
      </c>
      <c r="E4056" t="s">
        <v>16</v>
      </c>
      <c r="F4056" t="s">
        <v>12</v>
      </c>
      <c r="G4056" t="s">
        <v>13</v>
      </c>
      <c r="H4056" t="s">
        <v>12</v>
      </c>
      <c r="I4056">
        <v>42</v>
      </c>
      <c r="J4056">
        <f>(moras__2[[#This Row],[EDAD]]-AVERAGE(I:I))/ _xlfn.STDEV.P(I:I)</f>
        <v>6.6104782630796582E-3</v>
      </c>
      <c r="K4056" t="str">
        <f>IF(ABS(moras__2[[#This Row],[Z-Score de edad]])&gt;1.96, "Atípico","Normal")</f>
        <v>Normal</v>
      </c>
      <c r="L4056">
        <f>(moras__2[[#This Row],[SALARIO]]-AVERAGE(C:C)) / _xlfn.STDEV.P(C:C)</f>
        <v>-0.11251066693089436</v>
      </c>
      <c r="M4056" t="str">
        <f>IF(ABS(moras__2[[#This Row],[Z-Score de salario]])&gt;1.96, "Atípico", "Normal")</f>
        <v>Normal</v>
      </c>
      <c r="N4056" s="5">
        <f t="shared" si="189"/>
        <v>566297</v>
      </c>
      <c r="O4056" s="5">
        <f t="shared" si="190"/>
        <v>42</v>
      </c>
      <c r="P4056" s="5" t="str">
        <f t="shared" si="191"/>
        <v>TRABAJADOR INDEPENDIENTE</v>
      </c>
      <c r="Q4056" s="5">
        <f>IF($H4056="SI", $O4056, _xludf.NA())</f>
        <v>42</v>
      </c>
      <c r="R4056" s="5" t="e">
        <f ca="1">IF($H4056="NO",$O4056, _xludf.NA())</f>
        <v>#NAME?</v>
      </c>
      <c r="S4056" s="5">
        <f>IF($H4056="SI",$N4056, _xludf.NA())</f>
        <v>566297</v>
      </c>
      <c r="T4056" s="5" t="e">
        <f ca="1">IF($H4056="NO",$N4056, _xludf.NA())</f>
        <v>#NAME?</v>
      </c>
    </row>
    <row r="4057" spans="1:20" x14ac:dyDescent="0.3">
      <c r="A4057">
        <v>4056</v>
      </c>
      <c r="B4057" t="s">
        <v>9</v>
      </c>
      <c r="C4057">
        <v>816719</v>
      </c>
      <c r="D4057" t="s">
        <v>10</v>
      </c>
      <c r="E4057" t="s">
        <v>11</v>
      </c>
      <c r="F4057" t="s">
        <v>12</v>
      </c>
      <c r="G4057" t="s">
        <v>13</v>
      </c>
      <c r="H4057" t="s">
        <v>13</v>
      </c>
      <c r="I4057">
        <v>56</v>
      </c>
      <c r="J4057">
        <f>(moras__2[[#This Row],[EDAD]]-AVERAGE(I:I))/ _xlfn.STDEV.P(I:I)</f>
        <v>0.99476397896507684</v>
      </c>
      <c r="K4057" t="str">
        <f>IF(ABS(moras__2[[#This Row],[Z-Score de edad]])&gt;1.96, "Atípico","Normal")</f>
        <v>Normal</v>
      </c>
      <c r="L4057">
        <f>(moras__2[[#This Row],[SALARIO]]-AVERAGE(C:C)) / _xlfn.STDEV.P(C:C)</f>
        <v>0.1963010645644786</v>
      </c>
      <c r="M4057" t="str">
        <f>IF(ABS(moras__2[[#This Row],[Z-Score de salario]])&gt;1.96, "Atípico", "Normal")</f>
        <v>Normal</v>
      </c>
      <c r="N4057" s="5">
        <f t="shared" si="189"/>
        <v>816719</v>
      </c>
      <c r="O4057" s="5">
        <f t="shared" si="190"/>
        <v>56</v>
      </c>
      <c r="P4057" s="5" t="str">
        <f t="shared" si="191"/>
        <v>ASALARIADO</v>
      </c>
      <c r="Q4057" s="5" t="e">
        <f ca="1">IF($H4057="SI", $O4057, _xludf.NA())</f>
        <v>#NAME?</v>
      </c>
      <c r="R4057" s="5">
        <f>IF($H4057="NO",$O4057, _xludf.NA())</f>
        <v>56</v>
      </c>
      <c r="S4057" s="5" t="e">
        <f ca="1">IF($H4057="SI",$N4057, _xludf.NA())</f>
        <v>#NAME?</v>
      </c>
      <c r="T4057" s="5">
        <f>IF($H4057="NO",$N4057, _xludf.NA())</f>
        <v>816719</v>
      </c>
    </row>
    <row r="4058" spans="1:20" x14ac:dyDescent="0.3">
      <c r="A4058">
        <v>4057</v>
      </c>
      <c r="B4058" t="s">
        <v>9</v>
      </c>
      <c r="C4058">
        <v>818075.21</v>
      </c>
      <c r="D4058" t="s">
        <v>14</v>
      </c>
      <c r="E4058" t="s">
        <v>11</v>
      </c>
      <c r="F4058" t="s">
        <v>12</v>
      </c>
      <c r="G4058" t="s">
        <v>13</v>
      </c>
      <c r="H4058" t="s">
        <v>13</v>
      </c>
      <c r="I4058">
        <v>81</v>
      </c>
      <c r="J4058">
        <f>(moras__2[[#This Row],[EDAD]]-AVERAGE(I:I))/ _xlfn.STDEV.P(I:I)</f>
        <v>2.7593238016472146</v>
      </c>
      <c r="K4058" t="str">
        <f>IF(ABS(moras__2[[#This Row],[Z-Score de edad]])&gt;1.96, "Atípico","Normal")</f>
        <v>Atípico</v>
      </c>
      <c r="L4058">
        <f>(moras__2[[#This Row],[SALARIO]]-AVERAGE(C:C)) / _xlfn.STDEV.P(C:C)</f>
        <v>0.19797349573414949</v>
      </c>
      <c r="M4058" t="str">
        <f>IF(ABS(moras__2[[#This Row],[Z-Score de salario]])&gt;1.96, "Atípico", "Normal")</f>
        <v>Normal</v>
      </c>
      <c r="N4058" s="5">
        <f t="shared" si="189"/>
        <v>818075.21</v>
      </c>
      <c r="O4058" s="5">
        <f t="shared" si="190"/>
        <v>81</v>
      </c>
      <c r="P4058" s="5" t="str">
        <f t="shared" si="191"/>
        <v>PENSIONADOS EN SU PROPIO SISTEMA</v>
      </c>
      <c r="Q4058" s="5" t="e">
        <f ca="1">IF($H4058="SI", $O4058, _xludf.NA())</f>
        <v>#NAME?</v>
      </c>
      <c r="R4058" s="5">
        <f>IF($H4058="NO",$O4058, _xludf.NA())</f>
        <v>81</v>
      </c>
      <c r="S4058" s="5" t="e">
        <f ca="1">IF($H4058="SI",$N4058, _xludf.NA())</f>
        <v>#NAME?</v>
      </c>
      <c r="T4058" s="5">
        <f>IF($H4058="NO",$N4058, _xludf.NA())</f>
        <v>818075.21</v>
      </c>
    </row>
    <row r="4059" spans="1:20" x14ac:dyDescent="0.3">
      <c r="A4059">
        <v>4058</v>
      </c>
      <c r="B4059" t="s">
        <v>15</v>
      </c>
      <c r="C4059">
        <v>312500</v>
      </c>
      <c r="D4059" t="s">
        <v>10</v>
      </c>
      <c r="E4059" t="s">
        <v>16</v>
      </c>
      <c r="F4059" t="s">
        <v>12</v>
      </c>
      <c r="G4059" t="s">
        <v>13</v>
      </c>
      <c r="H4059" t="s">
        <v>13</v>
      </c>
      <c r="I4059">
        <v>38</v>
      </c>
      <c r="J4059">
        <f>(moras__2[[#This Row],[EDAD]]-AVERAGE(I:I))/ _xlfn.STDEV.P(I:I)</f>
        <v>-0.27571909336606237</v>
      </c>
      <c r="K4059" t="str">
        <f>IF(ABS(moras__2[[#This Row],[Z-Score de edad]])&gt;1.96, "Atípico","Normal")</f>
        <v>Normal</v>
      </c>
      <c r="L4059">
        <f>(moras__2[[#This Row],[SALARIO]]-AVERAGE(C:C)) / _xlfn.STDEV.P(C:C)</f>
        <v>-0.4254843314584964</v>
      </c>
      <c r="M4059" t="str">
        <f>IF(ABS(moras__2[[#This Row],[Z-Score de salario]])&gt;1.96, "Atípico", "Normal")</f>
        <v>Normal</v>
      </c>
      <c r="N4059" s="5">
        <f t="shared" si="189"/>
        <v>312500</v>
      </c>
      <c r="O4059" s="5">
        <f t="shared" si="190"/>
        <v>38</v>
      </c>
      <c r="P4059" s="5" t="str">
        <f t="shared" si="191"/>
        <v>ASALARIADO</v>
      </c>
      <c r="Q4059" s="5" t="e">
        <f ca="1">IF($H4059="SI", $O4059, _xludf.NA())</f>
        <v>#NAME?</v>
      </c>
      <c r="R4059" s="5">
        <f>IF($H4059="NO",$O4059, _xludf.NA())</f>
        <v>38</v>
      </c>
      <c r="S4059" s="5" t="e">
        <f ca="1">IF($H4059="SI",$N4059, _xludf.NA())</f>
        <v>#NAME?</v>
      </c>
      <c r="T4059" s="5">
        <f>IF($H4059="NO",$N4059, _xludf.NA())</f>
        <v>312500</v>
      </c>
    </row>
    <row r="4060" spans="1:20" x14ac:dyDescent="0.3">
      <c r="A4060">
        <v>4059</v>
      </c>
      <c r="B4060" t="s">
        <v>9</v>
      </c>
      <c r="C4060">
        <v>278030</v>
      </c>
      <c r="D4060" t="s">
        <v>19</v>
      </c>
      <c r="E4060" t="s">
        <v>16</v>
      </c>
      <c r="F4060" t="s">
        <v>12</v>
      </c>
      <c r="G4060" t="s">
        <v>13</v>
      </c>
      <c r="H4060" t="s">
        <v>13</v>
      </c>
      <c r="I4060">
        <v>32</v>
      </c>
      <c r="J4060">
        <f>(moras__2[[#This Row],[EDAD]]-AVERAGE(I:I))/ _xlfn.STDEV.P(I:I)</f>
        <v>-0.69921345080977548</v>
      </c>
      <c r="K4060" t="str">
        <f>IF(ABS(moras__2[[#This Row],[Z-Score de edad]])&gt;1.96, "Atípico","Normal")</f>
        <v>Normal</v>
      </c>
      <c r="L4060">
        <f>(moras__2[[#This Row],[SALARIO]]-AVERAGE(C:C)) / _xlfn.STDEV.P(C:C)</f>
        <v>-0.46799154082766331</v>
      </c>
      <c r="M4060" t="str">
        <f>IF(ABS(moras__2[[#This Row],[Z-Score de salario]])&gt;1.96, "Atípico", "Normal")</f>
        <v>Normal</v>
      </c>
      <c r="N4060" s="5">
        <f t="shared" si="189"/>
        <v>278030</v>
      </c>
      <c r="O4060" s="5">
        <f t="shared" si="190"/>
        <v>32</v>
      </c>
      <c r="P4060" s="5" t="str">
        <f t="shared" si="191"/>
        <v>CONVENIOS ESPECIALES DE TRABAJADORES INDEPENDIENTES</v>
      </c>
      <c r="Q4060" s="5" t="e">
        <f ca="1">IF($H4060="SI", $O4060, _xludf.NA())</f>
        <v>#NAME?</v>
      </c>
      <c r="R4060" s="5">
        <f>IF($H4060="NO",$O4060, _xludf.NA())</f>
        <v>32</v>
      </c>
      <c r="S4060" s="5" t="e">
        <f ca="1">IF($H4060="SI",$N4060, _xludf.NA())</f>
        <v>#NAME?</v>
      </c>
      <c r="T4060" s="5">
        <f>IF($H4060="NO",$N4060, _xludf.NA())</f>
        <v>278030</v>
      </c>
    </row>
    <row r="4061" spans="1:20" x14ac:dyDescent="0.3">
      <c r="A4061">
        <v>4060</v>
      </c>
      <c r="B4061" t="s">
        <v>9</v>
      </c>
      <c r="C4061">
        <v>354060.87</v>
      </c>
      <c r="D4061" t="s">
        <v>10</v>
      </c>
      <c r="E4061" t="s">
        <v>16</v>
      </c>
      <c r="F4061" t="s">
        <v>12</v>
      </c>
      <c r="G4061" t="s">
        <v>13</v>
      </c>
      <c r="H4061" t="s">
        <v>13</v>
      </c>
      <c r="I4061">
        <v>36</v>
      </c>
      <c r="J4061">
        <f>(moras__2[[#This Row],[EDAD]]-AVERAGE(I:I))/ _xlfn.STDEV.P(I:I)</f>
        <v>-0.41688387918063341</v>
      </c>
      <c r="K4061" t="str">
        <f>IF(ABS(moras__2[[#This Row],[Z-Score de edad]])&gt;1.96, "Atípico","Normal")</f>
        <v>Normal</v>
      </c>
      <c r="L4061">
        <f>(moras__2[[#This Row],[SALARIO]]-AVERAGE(C:C)) / _xlfn.STDEV.P(C:C)</f>
        <v>-0.37423290695444289</v>
      </c>
      <c r="M4061" t="str">
        <f>IF(ABS(moras__2[[#This Row],[Z-Score de salario]])&gt;1.96, "Atípico", "Normal")</f>
        <v>Normal</v>
      </c>
      <c r="N4061" s="5">
        <f t="shared" si="189"/>
        <v>354060.87</v>
      </c>
      <c r="O4061" s="5">
        <f t="shared" si="190"/>
        <v>36</v>
      </c>
      <c r="P4061" s="5" t="str">
        <f t="shared" si="191"/>
        <v>ASALARIADO</v>
      </c>
      <c r="Q4061" s="5" t="e">
        <f ca="1">IF($H4061="SI", $O4061, _xludf.NA())</f>
        <v>#NAME?</v>
      </c>
      <c r="R4061" s="5">
        <f>IF($H4061="NO",$O4061, _xludf.NA())</f>
        <v>36</v>
      </c>
      <c r="S4061" s="5" t="e">
        <f ca="1">IF($H4061="SI",$N4061, _xludf.NA())</f>
        <v>#NAME?</v>
      </c>
      <c r="T4061" s="5">
        <f>IF($H4061="NO",$N4061, _xludf.NA())</f>
        <v>354060.87</v>
      </c>
    </row>
    <row r="4062" spans="1:20" x14ac:dyDescent="0.3">
      <c r="A4062">
        <v>4061</v>
      </c>
      <c r="B4062" t="s">
        <v>9</v>
      </c>
      <c r="C4062">
        <v>585035.6</v>
      </c>
      <c r="D4062" t="s">
        <v>10</v>
      </c>
      <c r="E4062" t="s">
        <v>11</v>
      </c>
      <c r="F4062" t="s">
        <v>12</v>
      </c>
      <c r="G4062" t="s">
        <v>13</v>
      </c>
      <c r="H4062" t="s">
        <v>13</v>
      </c>
      <c r="I4062">
        <v>31</v>
      </c>
      <c r="J4062">
        <f>(moras__2[[#This Row],[EDAD]]-AVERAGE(I:I))/ _xlfn.STDEV.P(I:I)</f>
        <v>-0.769795843717061</v>
      </c>
      <c r="K4062" t="str">
        <f>IF(ABS(moras__2[[#This Row],[Z-Score de edad]])&gt;1.96, "Atípico","Normal")</f>
        <v>Normal</v>
      </c>
      <c r="L4062">
        <f>(moras__2[[#This Row],[SALARIO]]-AVERAGE(C:C)) / _xlfn.STDEV.P(C:C)</f>
        <v>-8.9402874836752508E-2</v>
      </c>
      <c r="M4062" t="str">
        <f>IF(ABS(moras__2[[#This Row],[Z-Score de salario]])&gt;1.96, "Atípico", "Normal")</f>
        <v>Normal</v>
      </c>
      <c r="N4062" s="5">
        <f t="shared" si="189"/>
        <v>585035.6</v>
      </c>
      <c r="O4062" s="5">
        <f t="shared" si="190"/>
        <v>31</v>
      </c>
      <c r="P4062" s="5" t="str">
        <f t="shared" si="191"/>
        <v>ASALARIADO</v>
      </c>
      <c r="Q4062" s="5" t="e">
        <f ca="1">IF($H4062="SI", $O4062, _xludf.NA())</f>
        <v>#NAME?</v>
      </c>
      <c r="R4062" s="5">
        <f>IF($H4062="NO",$O4062, _xludf.NA())</f>
        <v>31</v>
      </c>
      <c r="S4062" s="5" t="e">
        <f ca="1">IF($H4062="SI",$N4062, _xludf.NA())</f>
        <v>#NAME?</v>
      </c>
      <c r="T4062" s="5">
        <f>IF($H4062="NO",$N4062, _xludf.NA())</f>
        <v>585035.6</v>
      </c>
    </row>
    <row r="4063" spans="1:20" x14ac:dyDescent="0.3">
      <c r="A4063">
        <v>4062</v>
      </c>
      <c r="B4063" t="s">
        <v>9</v>
      </c>
      <c r="C4063">
        <v>120498.44</v>
      </c>
      <c r="D4063" t="s">
        <v>10</v>
      </c>
      <c r="E4063" t="s">
        <v>16</v>
      </c>
      <c r="F4063" t="s">
        <v>12</v>
      </c>
      <c r="G4063" t="s">
        <v>13</v>
      </c>
      <c r="H4063" t="s">
        <v>13</v>
      </c>
      <c r="I4063">
        <v>23</v>
      </c>
      <c r="J4063">
        <f>(moras__2[[#This Row],[EDAD]]-AVERAGE(I:I))/ _xlfn.STDEV.P(I:I)</f>
        <v>-1.334454986975345</v>
      </c>
      <c r="K4063" t="str">
        <f>IF(ABS(moras__2[[#This Row],[Z-Score de edad]])&gt;1.96, "Atípico","Normal")</f>
        <v>Normal</v>
      </c>
      <c r="L4063">
        <f>(moras__2[[#This Row],[SALARIO]]-AVERAGE(C:C)) / _xlfn.STDEV.P(C:C)</f>
        <v>-0.66225400102991094</v>
      </c>
      <c r="M4063" t="str">
        <f>IF(ABS(moras__2[[#This Row],[Z-Score de salario]])&gt;1.96, "Atípico", "Normal")</f>
        <v>Normal</v>
      </c>
      <c r="N4063" s="5">
        <f t="shared" si="189"/>
        <v>120498.44</v>
      </c>
      <c r="O4063" s="5">
        <f t="shared" si="190"/>
        <v>23</v>
      </c>
      <c r="P4063" s="5" t="str">
        <f t="shared" si="191"/>
        <v>ASALARIADO</v>
      </c>
      <c r="Q4063" s="5" t="e">
        <f ca="1">IF($H4063="SI", $O4063, _xludf.NA())</f>
        <v>#NAME?</v>
      </c>
      <c r="R4063" s="5">
        <f>IF($H4063="NO",$O4063, _xludf.NA())</f>
        <v>23</v>
      </c>
      <c r="S4063" s="5" t="e">
        <f ca="1">IF($H4063="SI",$N4063, _xludf.NA())</f>
        <v>#NAME?</v>
      </c>
      <c r="T4063" s="5">
        <f>IF($H4063="NO",$N4063, _xludf.NA())</f>
        <v>120498.44</v>
      </c>
    </row>
    <row r="4064" spans="1:20" x14ac:dyDescent="0.3">
      <c r="A4064">
        <v>4063</v>
      </c>
      <c r="B4064" t="s">
        <v>9</v>
      </c>
      <c r="C4064">
        <v>728961.19</v>
      </c>
      <c r="D4064" t="s">
        <v>10</v>
      </c>
      <c r="E4064" t="s">
        <v>16</v>
      </c>
      <c r="F4064" t="s">
        <v>12</v>
      </c>
      <c r="G4064" t="s">
        <v>13</v>
      </c>
      <c r="H4064" t="s">
        <v>13</v>
      </c>
      <c r="I4064">
        <v>35</v>
      </c>
      <c r="J4064">
        <f>(moras__2[[#This Row],[EDAD]]-AVERAGE(I:I))/ _xlfn.STDEV.P(I:I)</f>
        <v>-0.48746627208791893</v>
      </c>
      <c r="K4064" t="str">
        <f>IF(ABS(moras__2[[#This Row],[Z-Score de edad]])&gt;1.96, "Atípico","Normal")</f>
        <v>Normal</v>
      </c>
      <c r="L4064">
        <f>(moras__2[[#This Row],[SALARIO]]-AVERAGE(C:C)) / _xlfn.STDEV.P(C:C)</f>
        <v>8.808117470519318E-2</v>
      </c>
      <c r="M4064" t="str">
        <f>IF(ABS(moras__2[[#This Row],[Z-Score de salario]])&gt;1.96, "Atípico", "Normal")</f>
        <v>Normal</v>
      </c>
      <c r="N4064" s="5">
        <f t="shared" si="189"/>
        <v>728961.19</v>
      </c>
      <c r="O4064" s="5">
        <f t="shared" si="190"/>
        <v>35</v>
      </c>
      <c r="P4064" s="5" t="str">
        <f t="shared" si="191"/>
        <v>ASALARIADO</v>
      </c>
      <c r="Q4064" s="5" t="e">
        <f ca="1">IF($H4064="SI", $O4064, _xludf.NA())</f>
        <v>#NAME?</v>
      </c>
      <c r="R4064" s="5">
        <f>IF($H4064="NO",$O4064, _xludf.NA())</f>
        <v>35</v>
      </c>
      <c r="S4064" s="5" t="e">
        <f ca="1">IF($H4064="SI",$N4064, _xludf.NA())</f>
        <v>#NAME?</v>
      </c>
      <c r="T4064" s="5">
        <f>IF($H4064="NO",$N4064, _xludf.NA())</f>
        <v>728961.19</v>
      </c>
    </row>
    <row r="4065" spans="1:20" x14ac:dyDescent="0.3">
      <c r="A4065">
        <v>4064</v>
      </c>
      <c r="B4065" t="s">
        <v>9</v>
      </c>
      <c r="C4065">
        <v>787001</v>
      </c>
      <c r="D4065" t="s">
        <v>10</v>
      </c>
      <c r="E4065" t="s">
        <v>16</v>
      </c>
      <c r="F4065" t="s">
        <v>12</v>
      </c>
      <c r="G4065" t="s">
        <v>13</v>
      </c>
      <c r="H4065" t="s">
        <v>13</v>
      </c>
      <c r="I4065">
        <v>39</v>
      </c>
      <c r="J4065">
        <f>(moras__2[[#This Row],[EDAD]]-AVERAGE(I:I))/ _xlfn.STDEV.P(I:I)</f>
        <v>-0.20513670045877688</v>
      </c>
      <c r="K4065" t="str">
        <f>IF(ABS(moras__2[[#This Row],[Z-Score de edad]])&gt;1.96, "Atípico","Normal")</f>
        <v>Normal</v>
      </c>
      <c r="L4065">
        <f>(moras__2[[#This Row],[SALARIO]]-AVERAGE(C:C)) / _xlfn.STDEV.P(C:C)</f>
        <v>0.15965385690469033</v>
      </c>
      <c r="M4065" t="str">
        <f>IF(ABS(moras__2[[#This Row],[Z-Score de salario]])&gt;1.96, "Atípico", "Normal")</f>
        <v>Normal</v>
      </c>
      <c r="N4065" s="5">
        <f t="shared" si="189"/>
        <v>787001</v>
      </c>
      <c r="O4065" s="5">
        <f t="shared" si="190"/>
        <v>39</v>
      </c>
      <c r="P4065" s="5" t="str">
        <f t="shared" si="191"/>
        <v>ASALARIADO</v>
      </c>
      <c r="Q4065" s="5" t="e">
        <f ca="1">IF($H4065="SI", $O4065, _xludf.NA())</f>
        <v>#NAME?</v>
      </c>
      <c r="R4065" s="5">
        <f>IF($H4065="NO",$O4065, _xludf.NA())</f>
        <v>39</v>
      </c>
      <c r="S4065" s="5" t="e">
        <f ca="1">IF($H4065="SI",$N4065, _xludf.NA())</f>
        <v>#NAME?</v>
      </c>
      <c r="T4065" s="5">
        <f>IF($H4065="NO",$N4065, _xludf.NA())</f>
        <v>787001</v>
      </c>
    </row>
    <row r="4066" spans="1:20" x14ac:dyDescent="0.3">
      <c r="A4066">
        <v>4065</v>
      </c>
      <c r="B4066" t="s">
        <v>9</v>
      </c>
      <c r="C4066">
        <v>589997</v>
      </c>
      <c r="D4066" t="s">
        <v>10</v>
      </c>
      <c r="E4066" t="s">
        <v>11</v>
      </c>
      <c r="F4066" t="s">
        <v>12</v>
      </c>
      <c r="G4066" t="s">
        <v>13</v>
      </c>
      <c r="H4066" t="s">
        <v>13</v>
      </c>
      <c r="I4066">
        <v>48</v>
      </c>
      <c r="J4066">
        <f>(moras__2[[#This Row],[EDAD]]-AVERAGE(I:I))/ _xlfn.STDEV.P(I:I)</f>
        <v>0.43010483570679275</v>
      </c>
      <c r="K4066" t="str">
        <f>IF(ABS(moras__2[[#This Row],[Z-Score de edad]])&gt;1.96, "Atípico","Normal")</f>
        <v>Normal</v>
      </c>
      <c r="L4066">
        <f>(moras__2[[#This Row],[SALARIO]]-AVERAGE(C:C)) / _xlfn.STDEV.P(C:C)</f>
        <v>-8.328464830457423E-2</v>
      </c>
      <c r="M4066" t="str">
        <f>IF(ABS(moras__2[[#This Row],[Z-Score de salario]])&gt;1.96, "Atípico", "Normal")</f>
        <v>Normal</v>
      </c>
      <c r="N4066" s="5">
        <f t="shared" si="189"/>
        <v>589997</v>
      </c>
      <c r="O4066" s="5">
        <f t="shared" si="190"/>
        <v>48</v>
      </c>
      <c r="P4066" s="5" t="str">
        <f t="shared" si="191"/>
        <v>ASALARIADO</v>
      </c>
      <c r="Q4066" s="5" t="e">
        <f ca="1">IF($H4066="SI", $O4066, _xludf.NA())</f>
        <v>#NAME?</v>
      </c>
      <c r="R4066" s="5">
        <f>IF($H4066="NO",$O4066, _xludf.NA())</f>
        <v>48</v>
      </c>
      <c r="S4066" s="5" t="e">
        <f ca="1">IF($H4066="SI",$N4066, _xludf.NA())</f>
        <v>#NAME?</v>
      </c>
      <c r="T4066" s="5">
        <f>IF($H4066="NO",$N4066, _xludf.NA())</f>
        <v>589997</v>
      </c>
    </row>
    <row r="4067" spans="1:20" x14ac:dyDescent="0.3">
      <c r="A4067">
        <v>4066</v>
      </c>
      <c r="B4067" t="s">
        <v>15</v>
      </c>
      <c r="C4067">
        <v>278031</v>
      </c>
      <c r="D4067" t="s">
        <v>18</v>
      </c>
      <c r="E4067" t="s">
        <v>16</v>
      </c>
      <c r="F4067" t="s">
        <v>12</v>
      </c>
      <c r="G4067" t="s">
        <v>13</v>
      </c>
      <c r="H4067" t="s">
        <v>13</v>
      </c>
      <c r="I4067">
        <v>51</v>
      </c>
      <c r="J4067">
        <f>(moras__2[[#This Row],[EDAD]]-AVERAGE(I:I))/ _xlfn.STDEV.P(I:I)</f>
        <v>0.64185201442864925</v>
      </c>
      <c r="K4067" t="str">
        <f>IF(ABS(moras__2[[#This Row],[Z-Score de edad]])&gt;1.96, "Atípico","Normal")</f>
        <v>Normal</v>
      </c>
      <c r="L4067">
        <f>(moras__2[[#This Row],[SALARIO]]-AVERAGE(C:C)) / _xlfn.STDEV.P(C:C)</f>
        <v>-0.46799030766232042</v>
      </c>
      <c r="M4067" t="str">
        <f>IF(ABS(moras__2[[#This Row],[Z-Score de salario]])&gt;1.96, "Atípico", "Normal")</f>
        <v>Normal</v>
      </c>
      <c r="N4067" s="5">
        <f t="shared" si="189"/>
        <v>278031</v>
      </c>
      <c r="O4067" s="5">
        <f t="shared" si="190"/>
        <v>51</v>
      </c>
      <c r="P4067" s="5" t="str">
        <f t="shared" si="191"/>
        <v>TRABAJADOR INDEPENDIENTE</v>
      </c>
      <c r="Q4067" s="5" t="e">
        <f ca="1">IF($H4067="SI", $O4067, _xludf.NA())</f>
        <v>#NAME?</v>
      </c>
      <c r="R4067" s="5">
        <f>IF($H4067="NO",$O4067, _xludf.NA())</f>
        <v>51</v>
      </c>
      <c r="S4067" s="5" t="e">
        <f ca="1">IF($H4067="SI",$N4067, _xludf.NA())</f>
        <v>#NAME?</v>
      </c>
      <c r="T4067" s="5">
        <f>IF($H4067="NO",$N4067, _xludf.NA())</f>
        <v>278031</v>
      </c>
    </row>
    <row r="4068" spans="1:20" x14ac:dyDescent="0.3">
      <c r="A4068">
        <v>4067</v>
      </c>
      <c r="B4068" t="s">
        <v>9</v>
      </c>
      <c r="C4068">
        <v>450368.88</v>
      </c>
      <c r="D4068" t="s">
        <v>10</v>
      </c>
      <c r="E4068" t="s">
        <v>16</v>
      </c>
      <c r="F4068" t="s">
        <v>12</v>
      </c>
      <c r="G4068" t="s">
        <v>13</v>
      </c>
      <c r="H4068" t="s">
        <v>13</v>
      </c>
      <c r="I4068">
        <v>26</v>
      </c>
      <c r="J4068">
        <f>(moras__2[[#This Row],[EDAD]]-AVERAGE(I:I))/ _xlfn.STDEV.P(I:I)</f>
        <v>-1.1227078082534885</v>
      </c>
      <c r="K4068" t="str">
        <f>IF(ABS(moras__2[[#This Row],[Z-Score de edad]])&gt;1.96, "Atípico","Normal")</f>
        <v>Normal</v>
      </c>
      <c r="L4068">
        <f>(moras__2[[#This Row],[SALARIO]]-AVERAGE(C:C)) / _xlfn.STDEV.P(C:C)</f>
        <v>-0.25546920678044183</v>
      </c>
      <c r="M4068" t="str">
        <f>IF(ABS(moras__2[[#This Row],[Z-Score de salario]])&gt;1.96, "Atípico", "Normal")</f>
        <v>Normal</v>
      </c>
      <c r="N4068" s="5">
        <f t="shared" si="189"/>
        <v>450368.88</v>
      </c>
      <c r="O4068" s="5">
        <f t="shared" si="190"/>
        <v>26</v>
      </c>
      <c r="P4068" s="5" t="str">
        <f t="shared" si="191"/>
        <v>ASALARIADO</v>
      </c>
      <c r="Q4068" s="5" t="e">
        <f ca="1">IF($H4068="SI", $O4068, _xludf.NA())</f>
        <v>#NAME?</v>
      </c>
      <c r="R4068" s="5">
        <f>IF($H4068="NO",$O4068, _xludf.NA())</f>
        <v>26</v>
      </c>
      <c r="S4068" s="5" t="e">
        <f ca="1">IF($H4068="SI",$N4068, _xludf.NA())</f>
        <v>#NAME?</v>
      </c>
      <c r="T4068" s="5">
        <f>IF($H4068="NO",$N4068, _xludf.NA())</f>
        <v>450368.88</v>
      </c>
    </row>
    <row r="4069" spans="1:20" x14ac:dyDescent="0.3">
      <c r="A4069">
        <v>4068</v>
      </c>
      <c r="B4069" t="s">
        <v>9</v>
      </c>
      <c r="C4069">
        <v>800000</v>
      </c>
      <c r="D4069" t="s">
        <v>10</v>
      </c>
      <c r="E4069" t="s">
        <v>16</v>
      </c>
      <c r="F4069" t="s">
        <v>12</v>
      </c>
      <c r="G4069" t="s">
        <v>13</v>
      </c>
      <c r="H4069" t="s">
        <v>13</v>
      </c>
      <c r="I4069">
        <v>26</v>
      </c>
      <c r="J4069">
        <f>(moras__2[[#This Row],[EDAD]]-AVERAGE(I:I))/ _xlfn.STDEV.P(I:I)</f>
        <v>-1.1227078082534885</v>
      </c>
      <c r="K4069" t="str">
        <f>IF(ABS(moras__2[[#This Row],[Z-Score de edad]])&gt;1.96, "Atípico","Normal")</f>
        <v>Normal</v>
      </c>
      <c r="L4069">
        <f>(moras__2[[#This Row],[SALARIO]]-AVERAGE(C:C)) / _xlfn.STDEV.P(C:C)</f>
        <v>0.17568377319682263</v>
      </c>
      <c r="M4069" t="str">
        <f>IF(ABS(moras__2[[#This Row],[Z-Score de salario]])&gt;1.96, "Atípico", "Normal")</f>
        <v>Normal</v>
      </c>
      <c r="N4069" s="5">
        <f t="shared" si="189"/>
        <v>800000</v>
      </c>
      <c r="O4069" s="5">
        <f t="shared" si="190"/>
        <v>26</v>
      </c>
      <c r="P4069" s="5" t="str">
        <f t="shared" si="191"/>
        <v>ASALARIADO</v>
      </c>
      <c r="Q4069" s="5" t="e">
        <f ca="1">IF($H4069="SI", $O4069, _xludf.NA())</f>
        <v>#NAME?</v>
      </c>
      <c r="R4069" s="5">
        <f>IF($H4069="NO",$O4069, _xludf.NA())</f>
        <v>26</v>
      </c>
      <c r="S4069" s="5" t="e">
        <f ca="1">IF($H4069="SI",$N4069, _xludf.NA())</f>
        <v>#NAME?</v>
      </c>
      <c r="T4069" s="5">
        <f>IF($H4069="NO",$N4069, _xludf.NA())</f>
        <v>800000</v>
      </c>
    </row>
    <row r="4070" spans="1:20" x14ac:dyDescent="0.3">
      <c r="A4070">
        <v>4069</v>
      </c>
      <c r="B4070" t="s">
        <v>9</v>
      </c>
      <c r="C4070">
        <v>394263</v>
      </c>
      <c r="D4070" t="s">
        <v>18</v>
      </c>
      <c r="E4070" t="s">
        <v>16</v>
      </c>
      <c r="F4070" t="s">
        <v>12</v>
      </c>
      <c r="G4070" t="s">
        <v>12</v>
      </c>
      <c r="H4070" t="s">
        <v>12</v>
      </c>
      <c r="I4070">
        <v>51</v>
      </c>
      <c r="J4070">
        <f>(moras__2[[#This Row],[EDAD]]-AVERAGE(I:I))/ _xlfn.STDEV.P(I:I)</f>
        <v>0.64185201442864925</v>
      </c>
      <c r="K4070" t="str">
        <f>IF(ABS(moras__2[[#This Row],[Z-Score de edad]])&gt;1.96, "Atípico","Normal")</f>
        <v>Normal</v>
      </c>
      <c r="L4070">
        <f>(moras__2[[#This Row],[SALARIO]]-AVERAGE(C:C)) / _xlfn.STDEV.P(C:C)</f>
        <v>-0.32465703352837777</v>
      </c>
      <c r="M4070" t="str">
        <f>IF(ABS(moras__2[[#This Row],[Z-Score de salario]])&gt;1.96, "Atípico", "Normal")</f>
        <v>Normal</v>
      </c>
      <c r="N4070" s="5">
        <f t="shared" si="189"/>
        <v>394263</v>
      </c>
      <c r="O4070" s="5">
        <f t="shared" si="190"/>
        <v>51</v>
      </c>
      <c r="P4070" s="5" t="str">
        <f t="shared" si="191"/>
        <v>TRABAJADOR INDEPENDIENTE</v>
      </c>
      <c r="Q4070" s="5">
        <f>IF($H4070="SI", $O4070, _xludf.NA())</f>
        <v>51</v>
      </c>
      <c r="R4070" s="5" t="e">
        <f ca="1">IF($H4070="NO",$O4070, _xludf.NA())</f>
        <v>#NAME?</v>
      </c>
      <c r="S4070" s="5">
        <f>IF($H4070="SI",$N4070, _xludf.NA())</f>
        <v>394263</v>
      </c>
      <c r="T4070" s="5" t="e">
        <f ca="1">IF($H4070="NO",$N4070, _xludf.NA())</f>
        <v>#NAME?</v>
      </c>
    </row>
    <row r="4071" spans="1:20" x14ac:dyDescent="0.3">
      <c r="A4071">
        <v>4070</v>
      </c>
      <c r="B4071" t="s">
        <v>9</v>
      </c>
      <c r="C4071">
        <v>145210</v>
      </c>
      <c r="D4071" t="s">
        <v>10</v>
      </c>
      <c r="E4071" t="s">
        <v>16</v>
      </c>
      <c r="F4071" t="s">
        <v>12</v>
      </c>
      <c r="G4071" t="s">
        <v>13</v>
      </c>
      <c r="H4071" t="s">
        <v>12</v>
      </c>
      <c r="I4071">
        <v>23</v>
      </c>
      <c r="J4071">
        <f>(moras__2[[#This Row],[EDAD]]-AVERAGE(I:I))/ _xlfn.STDEV.P(I:I)</f>
        <v>-1.334454986975345</v>
      </c>
      <c r="K4071" t="str">
        <f>IF(ABS(moras__2[[#This Row],[Z-Score de edad]])&gt;1.96, "Atípico","Normal")</f>
        <v>Normal</v>
      </c>
      <c r="L4071">
        <f>(moras__2[[#This Row],[SALARIO]]-AVERAGE(C:C)) / _xlfn.STDEV.P(C:C)</f>
        <v>-0.63178056166934426</v>
      </c>
      <c r="M4071" t="str">
        <f>IF(ABS(moras__2[[#This Row],[Z-Score de salario]])&gt;1.96, "Atípico", "Normal")</f>
        <v>Normal</v>
      </c>
      <c r="N4071" s="5">
        <f t="shared" si="189"/>
        <v>145210</v>
      </c>
      <c r="O4071" s="5">
        <f t="shared" si="190"/>
        <v>23</v>
      </c>
      <c r="P4071" s="5" t="str">
        <f t="shared" si="191"/>
        <v>ASALARIADO</v>
      </c>
      <c r="Q4071" s="5">
        <f>IF($H4071="SI", $O4071, _xludf.NA())</f>
        <v>23</v>
      </c>
      <c r="R4071" s="5" t="e">
        <f ca="1">IF($H4071="NO",$O4071, _xludf.NA())</f>
        <v>#NAME?</v>
      </c>
      <c r="S4071" s="5">
        <f>IF($H4071="SI",$N4071, _xludf.NA())</f>
        <v>145210</v>
      </c>
      <c r="T4071" s="5" t="e">
        <f ca="1">IF($H4071="NO",$N4071, _xludf.NA())</f>
        <v>#NAME?</v>
      </c>
    </row>
    <row r="4072" spans="1:20" x14ac:dyDescent="0.3">
      <c r="A4072">
        <v>4071</v>
      </c>
      <c r="B4072" t="s">
        <v>9</v>
      </c>
      <c r="C4072">
        <v>381127</v>
      </c>
      <c r="D4072" t="s">
        <v>10</v>
      </c>
      <c r="E4072" t="s">
        <v>16</v>
      </c>
      <c r="F4072" t="s">
        <v>12</v>
      </c>
      <c r="G4072" t="s">
        <v>13</v>
      </c>
      <c r="H4072" t="s">
        <v>13</v>
      </c>
      <c r="I4072">
        <v>21</v>
      </c>
      <c r="J4072">
        <f>(moras__2[[#This Row],[EDAD]]-AVERAGE(I:I))/ _xlfn.STDEV.P(I:I)</f>
        <v>-1.4756197727899161</v>
      </c>
      <c r="K4072" t="str">
        <f>IF(ABS(moras__2[[#This Row],[Z-Score de edad]])&gt;1.96, "Atípico","Normal")</f>
        <v>Normal</v>
      </c>
      <c r="L4072">
        <f>(moras__2[[#This Row],[SALARIO]]-AVERAGE(C:C)) / _xlfn.STDEV.P(C:C)</f>
        <v>-0.34085589347248496</v>
      </c>
      <c r="M4072" t="str">
        <f>IF(ABS(moras__2[[#This Row],[Z-Score de salario]])&gt;1.96, "Atípico", "Normal")</f>
        <v>Normal</v>
      </c>
      <c r="N4072" s="5">
        <f t="shared" si="189"/>
        <v>381127</v>
      </c>
      <c r="O4072" s="5">
        <f t="shared" si="190"/>
        <v>21</v>
      </c>
      <c r="P4072" s="5" t="str">
        <f t="shared" si="191"/>
        <v>ASALARIADO</v>
      </c>
      <c r="Q4072" s="5" t="e">
        <f ca="1">IF($H4072="SI", $O4072, _xludf.NA())</f>
        <v>#NAME?</v>
      </c>
      <c r="R4072" s="5">
        <f>IF($H4072="NO",$O4072, _xludf.NA())</f>
        <v>21</v>
      </c>
      <c r="S4072" s="5" t="e">
        <f ca="1">IF($H4072="SI",$N4072, _xludf.NA())</f>
        <v>#NAME?</v>
      </c>
      <c r="T4072" s="5">
        <f>IF($H4072="NO",$N4072, _xludf.NA())</f>
        <v>381127</v>
      </c>
    </row>
    <row r="4073" spans="1:20" x14ac:dyDescent="0.3">
      <c r="A4073">
        <v>4072</v>
      </c>
      <c r="B4073" t="s">
        <v>9</v>
      </c>
      <c r="C4073">
        <v>674607.4</v>
      </c>
      <c r="D4073" t="s">
        <v>10</v>
      </c>
      <c r="E4073" t="s">
        <v>11</v>
      </c>
      <c r="F4073" t="s">
        <v>12</v>
      </c>
      <c r="G4073" t="s">
        <v>13</v>
      </c>
      <c r="H4073" t="s">
        <v>13</v>
      </c>
      <c r="I4073">
        <v>64</v>
      </c>
      <c r="J4073">
        <f>(moras__2[[#This Row],[EDAD]]-AVERAGE(I:I))/ _xlfn.STDEV.P(I:I)</f>
        <v>1.559423122223361</v>
      </c>
      <c r="K4073" t="str">
        <f>IF(ABS(moras__2[[#This Row],[Z-Score de edad]])&gt;1.96, "Atípico","Normal")</f>
        <v>Normal</v>
      </c>
      <c r="L4073">
        <f>(moras__2[[#This Row],[SALARIO]]-AVERAGE(C:C)) / _xlfn.STDEV.P(C:C)</f>
        <v>2.1053964622868692E-2</v>
      </c>
      <c r="M4073" t="str">
        <f>IF(ABS(moras__2[[#This Row],[Z-Score de salario]])&gt;1.96, "Atípico", "Normal")</f>
        <v>Normal</v>
      </c>
      <c r="N4073" s="5">
        <f t="shared" si="189"/>
        <v>674607.4</v>
      </c>
      <c r="O4073" s="5">
        <f t="shared" si="190"/>
        <v>64</v>
      </c>
      <c r="P4073" s="5" t="str">
        <f t="shared" si="191"/>
        <v>ASALARIADO</v>
      </c>
      <c r="Q4073" s="5" t="e">
        <f ca="1">IF($H4073="SI", $O4073, _xludf.NA())</f>
        <v>#NAME?</v>
      </c>
      <c r="R4073" s="5">
        <f>IF($H4073="NO",$O4073, _xludf.NA())</f>
        <v>64</v>
      </c>
      <c r="S4073" s="5" t="e">
        <f ca="1">IF($H4073="SI",$N4073, _xludf.NA())</f>
        <v>#NAME?</v>
      </c>
      <c r="T4073" s="5">
        <f>IF($H4073="NO",$N4073, _xludf.NA())</f>
        <v>674607.4</v>
      </c>
    </row>
    <row r="4074" spans="1:20" x14ac:dyDescent="0.3">
      <c r="A4074">
        <v>4073</v>
      </c>
      <c r="B4074" t="s">
        <v>9</v>
      </c>
      <c r="C4074">
        <v>60000</v>
      </c>
      <c r="D4074" t="s">
        <v>10</v>
      </c>
      <c r="E4074" t="s">
        <v>16</v>
      </c>
      <c r="F4074" t="s">
        <v>12</v>
      </c>
      <c r="G4074" t="s">
        <v>13</v>
      </c>
      <c r="H4074" t="s">
        <v>12</v>
      </c>
      <c r="I4074">
        <v>56</v>
      </c>
      <c r="J4074">
        <f>(moras__2[[#This Row],[EDAD]]-AVERAGE(I:I))/ _xlfn.STDEV.P(I:I)</f>
        <v>0.99476397896507684</v>
      </c>
      <c r="K4074" t="str">
        <f>IF(ABS(moras__2[[#This Row],[Z-Score de edad]])&gt;1.96, "Atípico","Normal")</f>
        <v>Normal</v>
      </c>
      <c r="L4074">
        <f>(moras__2[[#This Row],[SALARIO]]-AVERAGE(C:C)) / _xlfn.STDEV.P(C:C)</f>
        <v>-0.73685858053637965</v>
      </c>
      <c r="M4074" t="str">
        <f>IF(ABS(moras__2[[#This Row],[Z-Score de salario]])&gt;1.96, "Atípico", "Normal")</f>
        <v>Normal</v>
      </c>
      <c r="N4074" s="5">
        <f t="shared" si="189"/>
        <v>60000</v>
      </c>
      <c r="O4074" s="5">
        <f t="shared" si="190"/>
        <v>56</v>
      </c>
      <c r="P4074" s="5" t="str">
        <f t="shared" si="191"/>
        <v>ASALARIADO</v>
      </c>
      <c r="Q4074" s="5">
        <f>IF($H4074="SI", $O4074, _xludf.NA())</f>
        <v>56</v>
      </c>
      <c r="R4074" s="5" t="e">
        <f ca="1">IF($H4074="NO",$O4074, _xludf.NA())</f>
        <v>#NAME?</v>
      </c>
      <c r="S4074" s="5">
        <f>IF($H4074="SI",$N4074, _xludf.NA())</f>
        <v>60000</v>
      </c>
      <c r="T4074" s="5" t="e">
        <f ca="1">IF($H4074="NO",$N4074, _xludf.NA())</f>
        <v>#NAME?</v>
      </c>
    </row>
    <row r="4075" spans="1:20" x14ac:dyDescent="0.3">
      <c r="A4075">
        <v>4074</v>
      </c>
      <c r="B4075" t="s">
        <v>9</v>
      </c>
      <c r="C4075">
        <v>278030</v>
      </c>
      <c r="D4075" t="s">
        <v>19</v>
      </c>
      <c r="E4075" t="s">
        <v>16</v>
      </c>
      <c r="F4075" t="s">
        <v>12</v>
      </c>
      <c r="G4075" t="s">
        <v>13</v>
      </c>
      <c r="H4075" t="s">
        <v>13</v>
      </c>
      <c r="I4075">
        <v>62</v>
      </c>
      <c r="J4075">
        <f>(moras__2[[#This Row],[EDAD]]-AVERAGE(I:I))/ _xlfn.STDEV.P(I:I)</f>
        <v>1.41825833640879</v>
      </c>
      <c r="K4075" t="str">
        <f>IF(ABS(moras__2[[#This Row],[Z-Score de edad]])&gt;1.96, "Atípico","Normal")</f>
        <v>Normal</v>
      </c>
      <c r="L4075">
        <f>(moras__2[[#This Row],[SALARIO]]-AVERAGE(C:C)) / _xlfn.STDEV.P(C:C)</f>
        <v>-0.46799154082766331</v>
      </c>
      <c r="M4075" t="str">
        <f>IF(ABS(moras__2[[#This Row],[Z-Score de salario]])&gt;1.96, "Atípico", "Normal")</f>
        <v>Normal</v>
      </c>
      <c r="N4075" s="5">
        <f t="shared" si="189"/>
        <v>278030</v>
      </c>
      <c r="O4075" s="5">
        <f t="shared" si="190"/>
        <v>62</v>
      </c>
      <c r="P4075" s="5" t="str">
        <f t="shared" si="191"/>
        <v>CONVENIOS ESPECIALES DE TRABAJADORES INDEPENDIENTES</v>
      </c>
      <c r="Q4075" s="5" t="e">
        <f ca="1">IF($H4075="SI", $O4075, _xludf.NA())</f>
        <v>#NAME?</v>
      </c>
      <c r="R4075" s="5">
        <f>IF($H4075="NO",$O4075, _xludf.NA())</f>
        <v>62</v>
      </c>
      <c r="S4075" s="5" t="e">
        <f ca="1">IF($H4075="SI",$N4075, _xludf.NA())</f>
        <v>#NAME?</v>
      </c>
      <c r="T4075" s="5">
        <f>IF($H4075="NO",$N4075, _xludf.NA())</f>
        <v>278030</v>
      </c>
    </row>
    <row r="4076" spans="1:20" x14ac:dyDescent="0.3">
      <c r="A4076">
        <v>4075</v>
      </c>
      <c r="B4076" t="s">
        <v>9</v>
      </c>
      <c r="C4076">
        <v>594092</v>
      </c>
      <c r="D4076" t="s">
        <v>18</v>
      </c>
      <c r="E4076" t="s">
        <v>16</v>
      </c>
      <c r="F4076" t="s">
        <v>12</v>
      </c>
      <c r="G4076" t="s">
        <v>13</v>
      </c>
      <c r="H4076" t="s">
        <v>13</v>
      </c>
      <c r="I4076">
        <v>41</v>
      </c>
      <c r="J4076">
        <f>(moras__2[[#This Row],[EDAD]]-AVERAGE(I:I))/ _xlfn.STDEV.P(I:I)</f>
        <v>-6.397191464420586E-2</v>
      </c>
      <c r="K4076" t="str">
        <f>IF(ABS(moras__2[[#This Row],[Z-Score de edad]])&gt;1.96, "Atípico","Normal")</f>
        <v>Normal</v>
      </c>
      <c r="L4076">
        <f>(moras__2[[#This Row],[SALARIO]]-AVERAGE(C:C)) / _xlfn.STDEV.P(C:C)</f>
        <v>-7.8234836225469548E-2</v>
      </c>
      <c r="M4076" t="str">
        <f>IF(ABS(moras__2[[#This Row],[Z-Score de salario]])&gt;1.96, "Atípico", "Normal")</f>
        <v>Normal</v>
      </c>
      <c r="N4076" s="5">
        <f t="shared" si="189"/>
        <v>594092</v>
      </c>
      <c r="O4076" s="5">
        <f t="shared" si="190"/>
        <v>41</v>
      </c>
      <c r="P4076" s="5" t="str">
        <f t="shared" si="191"/>
        <v>TRABAJADOR INDEPENDIENTE</v>
      </c>
      <c r="Q4076" s="5" t="e">
        <f ca="1">IF($H4076="SI", $O4076, _xludf.NA())</f>
        <v>#NAME?</v>
      </c>
      <c r="R4076" s="5">
        <f>IF($H4076="NO",$O4076, _xludf.NA())</f>
        <v>41</v>
      </c>
      <c r="S4076" s="5" t="e">
        <f ca="1">IF($H4076="SI",$N4076, _xludf.NA())</f>
        <v>#NAME?</v>
      </c>
      <c r="T4076" s="5">
        <f>IF($H4076="NO",$N4076, _xludf.NA())</f>
        <v>594092</v>
      </c>
    </row>
    <row r="4077" spans="1:20" x14ac:dyDescent="0.3">
      <c r="A4077">
        <v>4076</v>
      </c>
      <c r="B4077" t="s">
        <v>15</v>
      </c>
      <c r="C4077">
        <v>438521</v>
      </c>
      <c r="D4077" t="s">
        <v>14</v>
      </c>
      <c r="E4077" t="s">
        <v>11</v>
      </c>
      <c r="F4077" t="s">
        <v>12</v>
      </c>
      <c r="G4077" t="s">
        <v>13</v>
      </c>
      <c r="H4077" t="s">
        <v>13</v>
      </c>
      <c r="I4077">
        <v>86</v>
      </c>
      <c r="J4077">
        <f>(moras__2[[#This Row],[EDAD]]-AVERAGE(I:I))/ _xlfn.STDEV.P(I:I)</f>
        <v>3.1122357661836424</v>
      </c>
      <c r="K4077" t="str">
        <f>IF(ABS(moras__2[[#This Row],[Z-Score de edad]])&gt;1.96, "Atípico","Normal")</f>
        <v>Atípico</v>
      </c>
      <c r="L4077">
        <f>(moras__2[[#This Row],[SALARIO]]-AVERAGE(C:C)) / _xlfn.STDEV.P(C:C)</f>
        <v>-0.27007960178307494</v>
      </c>
      <c r="M4077" t="str">
        <f>IF(ABS(moras__2[[#This Row],[Z-Score de salario]])&gt;1.96, "Atípico", "Normal")</f>
        <v>Normal</v>
      </c>
      <c r="N4077" s="5">
        <f t="shared" si="189"/>
        <v>438521</v>
      </c>
      <c r="O4077" s="5">
        <f t="shared" si="190"/>
        <v>86</v>
      </c>
      <c r="P4077" s="5" t="str">
        <f t="shared" si="191"/>
        <v>PENSIONADOS EN SU PROPIO SISTEMA</v>
      </c>
      <c r="Q4077" s="5" t="e">
        <f ca="1">IF($H4077="SI", $O4077, _xludf.NA())</f>
        <v>#NAME?</v>
      </c>
      <c r="R4077" s="5">
        <f>IF($H4077="NO",$O4077, _xludf.NA())</f>
        <v>86</v>
      </c>
      <c r="S4077" s="5" t="e">
        <f ca="1">IF($H4077="SI",$N4077, _xludf.NA())</f>
        <v>#NAME?</v>
      </c>
      <c r="T4077" s="5">
        <f>IF($H4077="NO",$N4077, _xludf.NA())</f>
        <v>438521</v>
      </c>
    </row>
    <row r="4078" spans="1:20" x14ac:dyDescent="0.3">
      <c r="A4078">
        <v>4077</v>
      </c>
      <c r="B4078" t="s">
        <v>9</v>
      </c>
      <c r="C4078">
        <v>527053.81999999995</v>
      </c>
      <c r="D4078" t="s">
        <v>10</v>
      </c>
      <c r="E4078" t="s">
        <v>16</v>
      </c>
      <c r="F4078" t="s">
        <v>12</v>
      </c>
      <c r="G4078" t="s">
        <v>13</v>
      </c>
      <c r="H4078" t="s">
        <v>13</v>
      </c>
      <c r="I4078">
        <v>40</v>
      </c>
      <c r="J4078">
        <f>(moras__2[[#This Row],[EDAD]]-AVERAGE(I:I))/ _xlfn.STDEV.P(I:I)</f>
        <v>-0.13455430755149136</v>
      </c>
      <c r="K4078" t="str">
        <f>IF(ABS(moras__2[[#This Row],[Z-Score de edad]])&gt;1.96, "Atípico","Normal")</f>
        <v>Normal</v>
      </c>
      <c r="L4078">
        <f>(moras__2[[#This Row],[SALARIO]]-AVERAGE(C:C)) / _xlfn.STDEV.P(C:C)</f>
        <v>-0.16090399645140216</v>
      </c>
      <c r="M4078" t="str">
        <f>IF(ABS(moras__2[[#This Row],[Z-Score de salario]])&gt;1.96, "Atípico", "Normal")</f>
        <v>Normal</v>
      </c>
      <c r="N4078" s="5">
        <f t="shared" si="189"/>
        <v>527053.81999999995</v>
      </c>
      <c r="O4078" s="5">
        <f t="shared" si="190"/>
        <v>40</v>
      </c>
      <c r="P4078" s="5" t="str">
        <f t="shared" si="191"/>
        <v>ASALARIADO</v>
      </c>
      <c r="Q4078" s="5" t="e">
        <f ca="1">IF($H4078="SI", $O4078, _xludf.NA())</f>
        <v>#NAME?</v>
      </c>
      <c r="R4078" s="5">
        <f>IF($H4078="NO",$O4078, _xludf.NA())</f>
        <v>40</v>
      </c>
      <c r="S4078" s="5" t="e">
        <f ca="1">IF($H4078="SI",$N4078, _xludf.NA())</f>
        <v>#NAME?</v>
      </c>
      <c r="T4078" s="5">
        <f>IF($H4078="NO",$N4078, _xludf.NA())</f>
        <v>527053.81999999995</v>
      </c>
    </row>
    <row r="4079" spans="1:20" x14ac:dyDescent="0.3">
      <c r="A4079">
        <v>4078</v>
      </c>
      <c r="B4079" t="s">
        <v>15</v>
      </c>
      <c r="C4079">
        <v>528600.52</v>
      </c>
      <c r="D4079" t="s">
        <v>10</v>
      </c>
      <c r="E4079" t="s">
        <v>16</v>
      </c>
      <c r="F4079" t="s">
        <v>12</v>
      </c>
      <c r="G4079" t="s">
        <v>13</v>
      </c>
      <c r="H4079" t="s">
        <v>13</v>
      </c>
      <c r="I4079">
        <v>59</v>
      </c>
      <c r="J4079">
        <f>(moras__2[[#This Row],[EDAD]]-AVERAGE(I:I))/ _xlfn.STDEV.P(I:I)</f>
        <v>1.2065111576869334</v>
      </c>
      <c r="K4079" t="str">
        <f>IF(ABS(moras__2[[#This Row],[Z-Score de edad]])&gt;1.96, "Atípico","Normal")</f>
        <v>Normal</v>
      </c>
      <c r="L4079">
        <f>(moras__2[[#This Row],[SALARIO]]-AVERAGE(C:C)) / _xlfn.STDEV.P(C:C)</f>
        <v>-0.15899665961556539</v>
      </c>
      <c r="M4079" t="str">
        <f>IF(ABS(moras__2[[#This Row],[Z-Score de salario]])&gt;1.96, "Atípico", "Normal")</f>
        <v>Normal</v>
      </c>
      <c r="N4079" s="5">
        <f t="shared" si="189"/>
        <v>528600.52</v>
      </c>
      <c r="O4079" s="5">
        <f t="shared" si="190"/>
        <v>59</v>
      </c>
      <c r="P4079" s="5" t="str">
        <f t="shared" si="191"/>
        <v>ASALARIADO</v>
      </c>
      <c r="Q4079" s="5" t="e">
        <f ca="1">IF($H4079="SI", $O4079, _xludf.NA())</f>
        <v>#NAME?</v>
      </c>
      <c r="R4079" s="5">
        <f>IF($H4079="NO",$O4079, _xludf.NA())</f>
        <v>59</v>
      </c>
      <c r="S4079" s="5" t="e">
        <f ca="1">IF($H4079="SI",$N4079, _xludf.NA())</f>
        <v>#NAME?</v>
      </c>
      <c r="T4079" s="5">
        <f>IF($H4079="NO",$N4079, _xludf.NA())</f>
        <v>528600.52</v>
      </c>
    </row>
    <row r="4080" spans="1:20" x14ac:dyDescent="0.3">
      <c r="A4080">
        <v>4079</v>
      </c>
      <c r="B4080" t="s">
        <v>15</v>
      </c>
      <c r="C4080">
        <v>447030.7</v>
      </c>
      <c r="D4080" t="s">
        <v>10</v>
      </c>
      <c r="E4080" t="s">
        <v>11</v>
      </c>
      <c r="F4080" t="s">
        <v>12</v>
      </c>
      <c r="G4080" t="s">
        <v>13</v>
      </c>
      <c r="H4080" t="s">
        <v>13</v>
      </c>
      <c r="I4080">
        <v>29</v>
      </c>
      <c r="J4080">
        <f>(moras__2[[#This Row],[EDAD]]-AVERAGE(I:I))/ _xlfn.STDEV.P(I:I)</f>
        <v>-0.91096062953163204</v>
      </c>
      <c r="K4080" t="str">
        <f>IF(ABS(moras__2[[#This Row],[Z-Score de edad]])&gt;1.96, "Atípico","Normal")</f>
        <v>Normal</v>
      </c>
      <c r="L4080">
        <f>(moras__2[[#This Row],[SALARIO]]-AVERAGE(C:C)) / _xlfn.STDEV.P(C:C)</f>
        <v>-0.25958573466474599</v>
      </c>
      <c r="M4080" t="str">
        <f>IF(ABS(moras__2[[#This Row],[Z-Score de salario]])&gt;1.96, "Atípico", "Normal")</f>
        <v>Normal</v>
      </c>
      <c r="N4080" s="5">
        <f t="shared" si="189"/>
        <v>447030.7</v>
      </c>
      <c r="O4080" s="5">
        <f t="shared" si="190"/>
        <v>29</v>
      </c>
      <c r="P4080" s="5" t="str">
        <f t="shared" si="191"/>
        <v>ASALARIADO</v>
      </c>
      <c r="Q4080" s="5" t="e">
        <f ca="1">IF($H4080="SI", $O4080, _xludf.NA())</f>
        <v>#NAME?</v>
      </c>
      <c r="R4080" s="5">
        <f>IF($H4080="NO",$O4080, _xludf.NA())</f>
        <v>29</v>
      </c>
      <c r="S4080" s="5" t="e">
        <f ca="1">IF($H4080="SI",$N4080, _xludf.NA())</f>
        <v>#NAME?</v>
      </c>
      <c r="T4080" s="5">
        <f>IF($H4080="NO",$N4080, _xludf.NA())</f>
        <v>447030.7</v>
      </c>
    </row>
    <row r="4081" spans="1:20" x14ac:dyDescent="0.3">
      <c r="A4081">
        <v>4080</v>
      </c>
      <c r="B4081" t="s">
        <v>9</v>
      </c>
      <c r="C4081">
        <v>67307.199999999997</v>
      </c>
      <c r="D4081" t="s">
        <v>10</v>
      </c>
      <c r="E4081" t="s">
        <v>16</v>
      </c>
      <c r="F4081" t="s">
        <v>12</v>
      </c>
      <c r="G4081" t="s">
        <v>13</v>
      </c>
      <c r="H4081" t="s">
        <v>13</v>
      </c>
      <c r="I4081">
        <v>33</v>
      </c>
      <c r="J4081">
        <f>(moras__2[[#This Row],[EDAD]]-AVERAGE(I:I))/ _xlfn.STDEV.P(I:I)</f>
        <v>-0.62863105790248996</v>
      </c>
      <c r="K4081" t="str">
        <f>IF(ABS(moras__2[[#This Row],[Z-Score de edad]])&gt;1.96, "Atípico","Normal")</f>
        <v>Normal</v>
      </c>
      <c r="L4081">
        <f>(moras__2[[#This Row],[SALARIO]]-AVERAGE(C:C)) / _xlfn.STDEV.P(C:C)</f>
        <v>-0.7278475947428672</v>
      </c>
      <c r="M4081" t="str">
        <f>IF(ABS(moras__2[[#This Row],[Z-Score de salario]])&gt;1.96, "Atípico", "Normal")</f>
        <v>Normal</v>
      </c>
      <c r="N4081" s="5">
        <f t="shared" si="189"/>
        <v>67307.199999999997</v>
      </c>
      <c r="O4081" s="5">
        <f t="shared" si="190"/>
        <v>33</v>
      </c>
      <c r="P4081" s="5" t="str">
        <f t="shared" si="191"/>
        <v>ASALARIADO</v>
      </c>
      <c r="Q4081" s="5" t="e">
        <f ca="1">IF($H4081="SI", $O4081, _xludf.NA())</f>
        <v>#NAME?</v>
      </c>
      <c r="R4081" s="5">
        <f>IF($H4081="NO",$O4081, _xludf.NA())</f>
        <v>33</v>
      </c>
      <c r="S4081" s="5" t="e">
        <f ca="1">IF($H4081="SI",$N4081, _xludf.NA())</f>
        <v>#NAME?</v>
      </c>
      <c r="T4081" s="5">
        <f>IF($H4081="NO",$N4081, _xludf.NA())</f>
        <v>67307.199999999997</v>
      </c>
    </row>
    <row r="4082" spans="1:20" x14ac:dyDescent="0.3">
      <c r="A4082">
        <v>4081</v>
      </c>
      <c r="B4082" t="s">
        <v>15</v>
      </c>
      <c r="C4082">
        <v>2849858.1</v>
      </c>
      <c r="D4082" t="s">
        <v>10</v>
      </c>
      <c r="E4082" t="s">
        <v>11</v>
      </c>
      <c r="F4082" t="s">
        <v>12</v>
      </c>
      <c r="G4082" t="s">
        <v>13</v>
      </c>
      <c r="H4082" t="s">
        <v>13</v>
      </c>
      <c r="I4082">
        <v>58</v>
      </c>
      <c r="J4082">
        <f>(moras__2[[#This Row],[EDAD]]-AVERAGE(I:I))/ _xlfn.STDEV.P(I:I)</f>
        <v>1.1359287647796479</v>
      </c>
      <c r="K4082" t="str">
        <f>IF(ABS(moras__2[[#This Row],[Z-Score de edad]])&gt;1.96, "Atípico","Normal")</f>
        <v>Normal</v>
      </c>
      <c r="L4082">
        <f>(moras__2[[#This Row],[SALARIO]]-AVERAGE(C:C)) / _xlfn.STDEV.P(C:C)</f>
        <v>2.7034977399442144</v>
      </c>
      <c r="M4082" t="str">
        <f>IF(ABS(moras__2[[#This Row],[Z-Score de salario]])&gt;1.96, "Atípico", "Normal")</f>
        <v>Atípico</v>
      </c>
      <c r="N4082" s="5">
        <f t="shared" si="189"/>
        <v>2849858.1</v>
      </c>
      <c r="O4082" s="5">
        <f t="shared" si="190"/>
        <v>58</v>
      </c>
      <c r="P4082" s="5" t="str">
        <f t="shared" si="191"/>
        <v>ASALARIADO</v>
      </c>
      <c r="Q4082" s="5" t="e">
        <f ca="1">IF($H4082="SI", $O4082, _xludf.NA())</f>
        <v>#NAME?</v>
      </c>
      <c r="R4082" s="5">
        <f>IF($H4082="NO",$O4082, _xludf.NA())</f>
        <v>58</v>
      </c>
      <c r="S4082" s="5" t="e">
        <f ca="1">IF($H4082="SI",$N4082, _xludf.NA())</f>
        <v>#NAME?</v>
      </c>
      <c r="T4082" s="5">
        <f>IF($H4082="NO",$N4082, _xludf.NA())</f>
        <v>2849858.1</v>
      </c>
    </row>
    <row r="4083" spans="1:20" x14ac:dyDescent="0.3">
      <c r="A4083">
        <v>4082</v>
      </c>
      <c r="B4083" t="s">
        <v>9</v>
      </c>
      <c r="C4083">
        <v>701516.48</v>
      </c>
      <c r="D4083" t="s">
        <v>10</v>
      </c>
      <c r="E4083" t="s">
        <v>16</v>
      </c>
      <c r="F4083" t="s">
        <v>12</v>
      </c>
      <c r="G4083" t="s">
        <v>13</v>
      </c>
      <c r="H4083" t="s">
        <v>13</v>
      </c>
      <c r="I4083">
        <v>38</v>
      </c>
      <c r="J4083">
        <f>(moras__2[[#This Row],[EDAD]]-AVERAGE(I:I))/ _xlfn.STDEV.P(I:I)</f>
        <v>-0.27571909336606237</v>
      </c>
      <c r="K4083" t="str">
        <f>IF(ABS(moras__2[[#This Row],[Z-Score de edad]])&gt;1.96, "Atípico","Normal")</f>
        <v>Normal</v>
      </c>
      <c r="L4083">
        <f>(moras__2[[#This Row],[SALARIO]]-AVERAGE(C:C)) / _xlfn.STDEV.P(C:C)</f>
        <v>5.4237309487726801E-2</v>
      </c>
      <c r="M4083" t="str">
        <f>IF(ABS(moras__2[[#This Row],[Z-Score de salario]])&gt;1.96, "Atípico", "Normal")</f>
        <v>Normal</v>
      </c>
      <c r="N4083" s="5">
        <f t="shared" si="189"/>
        <v>701516.48</v>
      </c>
      <c r="O4083" s="5">
        <f t="shared" si="190"/>
        <v>38</v>
      </c>
      <c r="P4083" s="5" t="str">
        <f t="shared" si="191"/>
        <v>ASALARIADO</v>
      </c>
      <c r="Q4083" s="5" t="e">
        <f ca="1">IF($H4083="SI", $O4083, _xludf.NA())</f>
        <v>#NAME?</v>
      </c>
      <c r="R4083" s="5">
        <f>IF($H4083="NO",$O4083, _xludf.NA())</f>
        <v>38</v>
      </c>
      <c r="S4083" s="5" t="e">
        <f ca="1">IF($H4083="SI",$N4083, _xludf.NA())</f>
        <v>#NAME?</v>
      </c>
      <c r="T4083" s="5">
        <f>IF($H4083="NO",$N4083, _xludf.NA())</f>
        <v>701516.48</v>
      </c>
    </row>
    <row r="4084" spans="1:20" x14ac:dyDescent="0.3">
      <c r="A4084">
        <v>4083</v>
      </c>
      <c r="B4084" t="s">
        <v>9</v>
      </c>
      <c r="C4084">
        <v>278030</v>
      </c>
      <c r="D4084" t="s">
        <v>19</v>
      </c>
      <c r="E4084" t="s">
        <v>16</v>
      </c>
      <c r="F4084" t="s">
        <v>12</v>
      </c>
      <c r="G4084" t="s">
        <v>13</v>
      </c>
      <c r="H4084" t="s">
        <v>13</v>
      </c>
      <c r="I4084">
        <v>49</v>
      </c>
      <c r="J4084">
        <f>(moras__2[[#This Row],[EDAD]]-AVERAGE(I:I))/ _xlfn.STDEV.P(I:I)</f>
        <v>0.50068722861407822</v>
      </c>
      <c r="K4084" t="str">
        <f>IF(ABS(moras__2[[#This Row],[Z-Score de edad]])&gt;1.96, "Atípico","Normal")</f>
        <v>Normal</v>
      </c>
      <c r="L4084">
        <f>(moras__2[[#This Row],[SALARIO]]-AVERAGE(C:C)) / _xlfn.STDEV.P(C:C)</f>
        <v>-0.46799154082766331</v>
      </c>
      <c r="M4084" t="str">
        <f>IF(ABS(moras__2[[#This Row],[Z-Score de salario]])&gt;1.96, "Atípico", "Normal")</f>
        <v>Normal</v>
      </c>
      <c r="N4084" s="5">
        <f t="shared" si="189"/>
        <v>278030</v>
      </c>
      <c r="O4084" s="5">
        <f t="shared" si="190"/>
        <v>49</v>
      </c>
      <c r="P4084" s="5" t="str">
        <f t="shared" si="191"/>
        <v>CONVENIOS ESPECIALES DE TRABAJADORES INDEPENDIENTES</v>
      </c>
      <c r="Q4084" s="5" t="e">
        <f ca="1">IF($H4084="SI", $O4084, _xludf.NA())</f>
        <v>#NAME?</v>
      </c>
      <c r="R4084" s="5">
        <f>IF($H4084="NO",$O4084, _xludf.NA())</f>
        <v>49</v>
      </c>
      <c r="S4084" s="5" t="e">
        <f ca="1">IF($H4084="SI",$N4084, _xludf.NA())</f>
        <v>#NAME?</v>
      </c>
      <c r="T4084" s="5">
        <f>IF($H4084="NO",$N4084, _xludf.NA())</f>
        <v>278030</v>
      </c>
    </row>
    <row r="4085" spans="1:20" x14ac:dyDescent="0.3">
      <c r="A4085">
        <v>4084</v>
      </c>
      <c r="B4085" t="s">
        <v>9</v>
      </c>
      <c r="C4085">
        <v>114590</v>
      </c>
      <c r="D4085" t="s">
        <v>10</v>
      </c>
      <c r="E4085" t="s">
        <v>16</v>
      </c>
      <c r="F4085" t="s">
        <v>12</v>
      </c>
      <c r="G4085" t="s">
        <v>13</v>
      </c>
      <c r="H4085" t="s">
        <v>13</v>
      </c>
      <c r="I4085">
        <v>40</v>
      </c>
      <c r="J4085">
        <f>(moras__2[[#This Row],[EDAD]]-AVERAGE(I:I))/ _xlfn.STDEV.P(I:I)</f>
        <v>-0.13455430755149136</v>
      </c>
      <c r="K4085" t="str">
        <f>IF(ABS(moras__2[[#This Row],[Z-Score de edad]])&gt;1.96, "Atípico","Normal")</f>
        <v>Normal</v>
      </c>
      <c r="L4085">
        <f>(moras__2[[#This Row],[SALARIO]]-AVERAGE(C:C)) / _xlfn.STDEV.P(C:C)</f>
        <v>-0.66954008446841273</v>
      </c>
      <c r="M4085" t="str">
        <f>IF(ABS(moras__2[[#This Row],[Z-Score de salario]])&gt;1.96, "Atípico", "Normal")</f>
        <v>Normal</v>
      </c>
      <c r="N4085" s="5">
        <f t="shared" si="189"/>
        <v>114590</v>
      </c>
      <c r="O4085" s="5">
        <f t="shared" si="190"/>
        <v>40</v>
      </c>
      <c r="P4085" s="5" t="str">
        <f t="shared" si="191"/>
        <v>ASALARIADO</v>
      </c>
      <c r="Q4085" s="5" t="e">
        <f ca="1">IF($H4085="SI", $O4085, _xludf.NA())</f>
        <v>#NAME?</v>
      </c>
      <c r="R4085" s="5">
        <f>IF($H4085="NO",$O4085, _xludf.NA())</f>
        <v>40</v>
      </c>
      <c r="S4085" s="5" t="e">
        <f ca="1">IF($H4085="SI",$N4085, _xludf.NA())</f>
        <v>#NAME?</v>
      </c>
      <c r="T4085" s="5">
        <f>IF($H4085="NO",$N4085, _xludf.NA())</f>
        <v>114590</v>
      </c>
    </row>
    <row r="4086" spans="1:20" x14ac:dyDescent="0.3">
      <c r="A4086">
        <v>4085</v>
      </c>
      <c r="B4086" t="s">
        <v>15</v>
      </c>
      <c r="C4086">
        <v>586357</v>
      </c>
      <c r="D4086" t="s">
        <v>14</v>
      </c>
      <c r="E4086" t="s">
        <v>11</v>
      </c>
      <c r="F4086" t="s">
        <v>12</v>
      </c>
      <c r="G4086" t="s">
        <v>13</v>
      </c>
      <c r="H4086" t="s">
        <v>13</v>
      </c>
      <c r="I4086">
        <v>87</v>
      </c>
      <c r="J4086">
        <f>(moras__2[[#This Row],[EDAD]]-AVERAGE(I:I))/ _xlfn.STDEV.P(I:I)</f>
        <v>3.1828181590909277</v>
      </c>
      <c r="K4086" t="str">
        <f>IF(ABS(moras__2[[#This Row],[Z-Score de edad]])&gt;1.96, "Atípico","Normal")</f>
        <v>Atípico</v>
      </c>
      <c r="L4086">
        <f>(moras__2[[#This Row],[SALARIO]]-AVERAGE(C:C)) / _xlfn.STDEV.P(C:C)</f>
        <v>-8.7773370152667271E-2</v>
      </c>
      <c r="M4086" t="str">
        <f>IF(ABS(moras__2[[#This Row],[Z-Score de salario]])&gt;1.96, "Atípico", "Normal")</f>
        <v>Normal</v>
      </c>
      <c r="N4086" s="5">
        <f t="shared" si="189"/>
        <v>586357</v>
      </c>
      <c r="O4086" s="5">
        <f t="shared" si="190"/>
        <v>87</v>
      </c>
      <c r="P4086" s="5" t="str">
        <f t="shared" si="191"/>
        <v>PENSIONADOS EN SU PROPIO SISTEMA</v>
      </c>
      <c r="Q4086" s="5" t="e">
        <f ca="1">IF($H4086="SI", $O4086, _xludf.NA())</f>
        <v>#NAME?</v>
      </c>
      <c r="R4086" s="5">
        <f>IF($H4086="NO",$O4086, _xludf.NA())</f>
        <v>87</v>
      </c>
      <c r="S4086" s="5" t="e">
        <f ca="1">IF($H4086="SI",$N4086, _xludf.NA())</f>
        <v>#NAME?</v>
      </c>
      <c r="T4086" s="5">
        <f>IF($H4086="NO",$N4086, _xludf.NA())</f>
        <v>586357</v>
      </c>
    </row>
    <row r="4087" spans="1:20" x14ac:dyDescent="0.3">
      <c r="A4087">
        <v>4086</v>
      </c>
      <c r="B4087" t="s">
        <v>15</v>
      </c>
      <c r="C4087">
        <v>41860.550000000003</v>
      </c>
      <c r="D4087" t="s">
        <v>10</v>
      </c>
      <c r="E4087" t="s">
        <v>16</v>
      </c>
      <c r="F4087" t="s">
        <v>12</v>
      </c>
      <c r="G4087" t="s">
        <v>12</v>
      </c>
      <c r="H4087" t="s">
        <v>13</v>
      </c>
      <c r="I4087">
        <v>39</v>
      </c>
      <c r="J4087">
        <f>(moras__2[[#This Row],[EDAD]]-AVERAGE(I:I))/ _xlfn.STDEV.P(I:I)</f>
        <v>-0.20513670045877688</v>
      </c>
      <c r="K4087" t="str">
        <f>IF(ABS(moras__2[[#This Row],[Z-Score de edad]])&gt;1.96, "Atípico","Normal")</f>
        <v>Normal</v>
      </c>
      <c r="L4087">
        <f>(moras__2[[#This Row],[SALARIO]]-AVERAGE(C:C)) / _xlfn.STDEV.P(C:C)</f>
        <v>-0.75922752161533325</v>
      </c>
      <c r="M4087" t="str">
        <f>IF(ABS(moras__2[[#This Row],[Z-Score de salario]])&gt;1.96, "Atípico", "Normal")</f>
        <v>Normal</v>
      </c>
      <c r="N4087" s="5">
        <f t="shared" si="189"/>
        <v>41860.550000000003</v>
      </c>
      <c r="O4087" s="5">
        <f t="shared" si="190"/>
        <v>39</v>
      </c>
      <c r="P4087" s="5" t="str">
        <f t="shared" si="191"/>
        <v>ASALARIADO</v>
      </c>
      <c r="Q4087" s="5" t="e">
        <f ca="1">IF($H4087="SI", $O4087, _xludf.NA())</f>
        <v>#NAME?</v>
      </c>
      <c r="R4087" s="5">
        <f>IF($H4087="NO",$O4087, _xludf.NA())</f>
        <v>39</v>
      </c>
      <c r="S4087" s="5" t="e">
        <f ca="1">IF($H4087="SI",$N4087, _xludf.NA())</f>
        <v>#NAME?</v>
      </c>
      <c r="T4087" s="5">
        <f>IF($H4087="NO",$N4087, _xludf.NA())</f>
        <v>41860.550000000003</v>
      </c>
    </row>
    <row r="4088" spans="1:20" x14ac:dyDescent="0.3">
      <c r="A4088">
        <v>4087</v>
      </c>
      <c r="B4088" t="s">
        <v>9</v>
      </c>
      <c r="C4088">
        <v>385000</v>
      </c>
      <c r="D4088" t="s">
        <v>10</v>
      </c>
      <c r="E4088" t="s">
        <v>16</v>
      </c>
      <c r="F4088" t="s">
        <v>12</v>
      </c>
      <c r="G4088" t="s">
        <v>13</v>
      </c>
      <c r="H4088" t="s">
        <v>13</v>
      </c>
      <c r="I4088">
        <v>46</v>
      </c>
      <c r="J4088">
        <f>(moras__2[[#This Row],[EDAD]]-AVERAGE(I:I))/ _xlfn.STDEV.P(I:I)</f>
        <v>0.28894004989222172</v>
      </c>
      <c r="K4088" t="str">
        <f>IF(ABS(moras__2[[#This Row],[Z-Score de edad]])&gt;1.96, "Atípico","Normal")</f>
        <v>Normal</v>
      </c>
      <c r="L4088">
        <f>(moras__2[[#This Row],[SALARIO]]-AVERAGE(C:C)) / _xlfn.STDEV.P(C:C)</f>
        <v>-0.33607984409950026</v>
      </c>
      <c r="M4088" t="str">
        <f>IF(ABS(moras__2[[#This Row],[Z-Score de salario]])&gt;1.96, "Atípico", "Normal")</f>
        <v>Normal</v>
      </c>
      <c r="N4088" s="5">
        <f t="shared" si="189"/>
        <v>385000</v>
      </c>
      <c r="O4088" s="5">
        <f t="shared" si="190"/>
        <v>46</v>
      </c>
      <c r="P4088" s="5" t="str">
        <f t="shared" si="191"/>
        <v>ASALARIADO</v>
      </c>
      <c r="Q4088" s="5" t="e">
        <f ca="1">IF($H4088="SI", $O4088, _xludf.NA())</f>
        <v>#NAME?</v>
      </c>
      <c r="R4088" s="5">
        <f>IF($H4088="NO",$O4088, _xludf.NA())</f>
        <v>46</v>
      </c>
      <c r="S4088" s="5" t="e">
        <f ca="1">IF($H4088="SI",$N4088, _xludf.NA())</f>
        <v>#NAME?</v>
      </c>
      <c r="T4088" s="5">
        <f>IF($H4088="NO",$N4088, _xludf.NA())</f>
        <v>385000</v>
      </c>
    </row>
    <row r="4089" spans="1:20" x14ac:dyDescent="0.3">
      <c r="A4089">
        <v>4088</v>
      </c>
      <c r="B4089" t="s">
        <v>9</v>
      </c>
      <c r="C4089">
        <v>373320</v>
      </c>
      <c r="D4089" t="s">
        <v>10</v>
      </c>
      <c r="E4089" t="s">
        <v>16</v>
      </c>
      <c r="F4089" t="s">
        <v>12</v>
      </c>
      <c r="G4089" t="s">
        <v>13</v>
      </c>
      <c r="H4089" t="s">
        <v>13</v>
      </c>
      <c r="I4089">
        <v>47</v>
      </c>
      <c r="J4089">
        <f>(moras__2[[#This Row],[EDAD]]-AVERAGE(I:I))/ _xlfn.STDEV.P(I:I)</f>
        <v>0.35952244279950724</v>
      </c>
      <c r="K4089" t="str">
        <f>IF(ABS(moras__2[[#This Row],[Z-Score de edad]])&gt;1.96, "Atípico","Normal")</f>
        <v>Normal</v>
      </c>
      <c r="L4089">
        <f>(moras__2[[#This Row],[SALARIO]]-AVERAGE(C:C)) / _xlfn.STDEV.P(C:C)</f>
        <v>-0.35048321530437027</v>
      </c>
      <c r="M4089" t="str">
        <f>IF(ABS(moras__2[[#This Row],[Z-Score de salario]])&gt;1.96, "Atípico", "Normal")</f>
        <v>Normal</v>
      </c>
      <c r="N4089" s="5">
        <f t="shared" si="189"/>
        <v>373320</v>
      </c>
      <c r="O4089" s="5">
        <f t="shared" si="190"/>
        <v>47</v>
      </c>
      <c r="P4089" s="5" t="str">
        <f t="shared" si="191"/>
        <v>ASALARIADO</v>
      </c>
      <c r="Q4089" s="5" t="e">
        <f ca="1">IF($H4089="SI", $O4089, _xludf.NA())</f>
        <v>#NAME?</v>
      </c>
      <c r="R4089" s="5">
        <f>IF($H4089="NO",$O4089, _xludf.NA())</f>
        <v>47</v>
      </c>
      <c r="S4089" s="5" t="e">
        <f ca="1">IF($H4089="SI",$N4089, _xludf.NA())</f>
        <v>#NAME?</v>
      </c>
      <c r="T4089" s="5">
        <f>IF($H4089="NO",$N4089, _xludf.NA())</f>
        <v>373320</v>
      </c>
    </row>
    <row r="4090" spans="1:20" x14ac:dyDescent="0.3">
      <c r="A4090">
        <v>4089</v>
      </c>
      <c r="B4090" t="s">
        <v>9</v>
      </c>
      <c r="C4090">
        <v>356455</v>
      </c>
      <c r="D4090" t="s">
        <v>18</v>
      </c>
      <c r="E4090" t="s">
        <v>16</v>
      </c>
      <c r="F4090" t="s">
        <v>12</v>
      </c>
      <c r="G4090" t="s">
        <v>13</v>
      </c>
      <c r="H4090" t="s">
        <v>12</v>
      </c>
      <c r="I4090">
        <v>50</v>
      </c>
      <c r="J4090">
        <f>(moras__2[[#This Row],[EDAD]]-AVERAGE(I:I))/ _xlfn.STDEV.P(I:I)</f>
        <v>0.57126962152136374</v>
      </c>
      <c r="K4090" t="str">
        <f>IF(ABS(moras__2[[#This Row],[Z-Score de edad]])&gt;1.96, "Atípico","Normal")</f>
        <v>Normal</v>
      </c>
      <c r="L4090">
        <f>(moras__2[[#This Row],[SALARIO]]-AVERAGE(C:C)) / _xlfn.STDEV.P(C:C)</f>
        <v>-0.37128054881208711</v>
      </c>
      <c r="M4090" t="str">
        <f>IF(ABS(moras__2[[#This Row],[Z-Score de salario]])&gt;1.96, "Atípico", "Normal")</f>
        <v>Normal</v>
      </c>
      <c r="N4090" s="5">
        <f t="shared" si="189"/>
        <v>356455</v>
      </c>
      <c r="O4090" s="5">
        <f t="shared" si="190"/>
        <v>50</v>
      </c>
      <c r="P4090" s="5" t="str">
        <f t="shared" si="191"/>
        <v>TRABAJADOR INDEPENDIENTE</v>
      </c>
      <c r="Q4090" s="5">
        <f>IF($H4090="SI", $O4090, _xludf.NA())</f>
        <v>50</v>
      </c>
      <c r="R4090" s="5" t="e">
        <f ca="1">IF($H4090="NO",$O4090, _xludf.NA())</f>
        <v>#NAME?</v>
      </c>
      <c r="S4090" s="5">
        <f>IF($H4090="SI",$N4090, _xludf.NA())</f>
        <v>356455</v>
      </c>
      <c r="T4090" s="5" t="e">
        <f ca="1">IF($H4090="NO",$N4090, _xludf.NA())</f>
        <v>#NAME?</v>
      </c>
    </row>
    <row r="4091" spans="1:20" x14ac:dyDescent="0.3">
      <c r="A4091">
        <v>4090</v>
      </c>
      <c r="B4091" t="s">
        <v>15</v>
      </c>
      <c r="C4091">
        <v>383932.5</v>
      </c>
      <c r="D4091" t="s">
        <v>10</v>
      </c>
      <c r="E4091" t="s">
        <v>16</v>
      </c>
      <c r="F4091" t="s">
        <v>12</v>
      </c>
      <c r="G4091" t="s">
        <v>13</v>
      </c>
      <c r="H4091" t="s">
        <v>13</v>
      </c>
      <c r="I4091">
        <v>27</v>
      </c>
      <c r="J4091">
        <f>(moras__2[[#This Row],[EDAD]]-AVERAGE(I:I))/ _xlfn.STDEV.P(I:I)</f>
        <v>-1.052125415346203</v>
      </c>
      <c r="K4091" t="str">
        <f>IF(ABS(moras__2[[#This Row],[Z-Score de edad]])&gt;1.96, "Atípico","Normal")</f>
        <v>Normal</v>
      </c>
      <c r="L4091">
        <f>(moras__2[[#This Row],[SALARIO]]-AVERAGE(C:C)) / _xlfn.STDEV.P(C:C)</f>
        <v>-0.33739624810302754</v>
      </c>
      <c r="M4091" t="str">
        <f>IF(ABS(moras__2[[#This Row],[Z-Score de salario]])&gt;1.96, "Atípico", "Normal")</f>
        <v>Normal</v>
      </c>
      <c r="N4091" s="5">
        <f t="shared" si="189"/>
        <v>383932.5</v>
      </c>
      <c r="O4091" s="5">
        <f t="shared" si="190"/>
        <v>27</v>
      </c>
      <c r="P4091" s="5" t="str">
        <f t="shared" si="191"/>
        <v>ASALARIADO</v>
      </c>
      <c r="Q4091" s="5" t="e">
        <f ca="1">IF($H4091="SI", $O4091, _xludf.NA())</f>
        <v>#NAME?</v>
      </c>
      <c r="R4091" s="5">
        <f>IF($H4091="NO",$O4091, _xludf.NA())</f>
        <v>27</v>
      </c>
      <c r="S4091" s="5" t="e">
        <f ca="1">IF($H4091="SI",$N4091, _xludf.NA())</f>
        <v>#NAME?</v>
      </c>
      <c r="T4091" s="5">
        <f>IF($H4091="NO",$N4091, _xludf.NA())</f>
        <v>383932.5</v>
      </c>
    </row>
    <row r="4092" spans="1:20" x14ac:dyDescent="0.3">
      <c r="A4092">
        <v>4091</v>
      </c>
      <c r="B4092" t="s">
        <v>15</v>
      </c>
      <c r="C4092">
        <v>432394.93</v>
      </c>
      <c r="D4092" t="s">
        <v>10</v>
      </c>
      <c r="E4092" t="s">
        <v>16</v>
      </c>
      <c r="F4092" t="s">
        <v>12</v>
      </c>
      <c r="G4092" t="s">
        <v>13</v>
      </c>
      <c r="H4092" t="s">
        <v>13</v>
      </c>
      <c r="I4092">
        <v>25</v>
      </c>
      <c r="J4092">
        <f>(moras__2[[#This Row],[EDAD]]-AVERAGE(I:I))/ _xlfn.STDEV.P(I:I)</f>
        <v>-1.193290201160774</v>
      </c>
      <c r="K4092" t="str">
        <f>IF(ABS(moras__2[[#This Row],[Z-Score de edad]])&gt;1.96, "Atípico","Normal")</f>
        <v>Normal</v>
      </c>
      <c r="L4092">
        <f>(moras__2[[#This Row],[SALARIO]]-AVERAGE(C:C)) / _xlfn.STDEV.P(C:C)</f>
        <v>-0.27763405899514843</v>
      </c>
      <c r="M4092" t="str">
        <f>IF(ABS(moras__2[[#This Row],[Z-Score de salario]])&gt;1.96, "Atípico", "Normal")</f>
        <v>Normal</v>
      </c>
      <c r="N4092" s="5">
        <f t="shared" si="189"/>
        <v>432394.93</v>
      </c>
      <c r="O4092" s="5">
        <f t="shared" si="190"/>
        <v>25</v>
      </c>
      <c r="P4092" s="5" t="str">
        <f t="shared" si="191"/>
        <v>ASALARIADO</v>
      </c>
      <c r="Q4092" s="5" t="e">
        <f ca="1">IF($H4092="SI", $O4092, _xludf.NA())</f>
        <v>#NAME?</v>
      </c>
      <c r="R4092" s="5">
        <f>IF($H4092="NO",$O4092, _xludf.NA())</f>
        <v>25</v>
      </c>
      <c r="S4092" s="5" t="e">
        <f ca="1">IF($H4092="SI",$N4092, _xludf.NA())</f>
        <v>#NAME?</v>
      </c>
      <c r="T4092" s="5">
        <f>IF($H4092="NO",$N4092, _xludf.NA())</f>
        <v>432394.93</v>
      </c>
    </row>
    <row r="4093" spans="1:20" x14ac:dyDescent="0.3">
      <c r="A4093">
        <v>4092</v>
      </c>
      <c r="B4093" t="s">
        <v>15</v>
      </c>
      <c r="C4093">
        <v>347675</v>
      </c>
      <c r="D4093" t="s">
        <v>10</v>
      </c>
      <c r="E4093" t="s">
        <v>16</v>
      </c>
      <c r="F4093" t="s">
        <v>12</v>
      </c>
      <c r="G4093" t="s">
        <v>13</v>
      </c>
      <c r="H4093" t="s">
        <v>13</v>
      </c>
      <c r="I4093">
        <v>36</v>
      </c>
      <c r="J4093">
        <f>(moras__2[[#This Row],[EDAD]]-AVERAGE(I:I))/ _xlfn.STDEV.P(I:I)</f>
        <v>-0.41688387918063341</v>
      </c>
      <c r="K4093" t="str">
        <f>IF(ABS(moras__2[[#This Row],[Z-Score de edad]])&gt;1.96, "Atípico","Normal")</f>
        <v>Normal</v>
      </c>
      <c r="L4093">
        <f>(moras__2[[#This Row],[SALARIO]]-AVERAGE(C:C)) / _xlfn.STDEV.P(C:C)</f>
        <v>-0.38210774052259727</v>
      </c>
      <c r="M4093" t="str">
        <f>IF(ABS(moras__2[[#This Row],[Z-Score de salario]])&gt;1.96, "Atípico", "Normal")</f>
        <v>Normal</v>
      </c>
      <c r="N4093" s="5">
        <f t="shared" si="189"/>
        <v>347675</v>
      </c>
      <c r="O4093" s="5">
        <f t="shared" si="190"/>
        <v>36</v>
      </c>
      <c r="P4093" s="5" t="str">
        <f t="shared" si="191"/>
        <v>ASALARIADO</v>
      </c>
      <c r="Q4093" s="5" t="e">
        <f ca="1">IF($H4093="SI", $O4093, _xludf.NA())</f>
        <v>#NAME?</v>
      </c>
      <c r="R4093" s="5">
        <f>IF($H4093="NO",$O4093, _xludf.NA())</f>
        <v>36</v>
      </c>
      <c r="S4093" s="5" t="e">
        <f ca="1">IF($H4093="SI",$N4093, _xludf.NA())</f>
        <v>#NAME?</v>
      </c>
      <c r="T4093" s="5">
        <f>IF($H4093="NO",$N4093, _xludf.NA())</f>
        <v>347675</v>
      </c>
    </row>
    <row r="4094" spans="1:20" x14ac:dyDescent="0.3">
      <c r="A4094">
        <v>4093</v>
      </c>
      <c r="B4094" t="s">
        <v>15</v>
      </c>
      <c r="C4094">
        <v>297045</v>
      </c>
      <c r="D4094" t="s">
        <v>17</v>
      </c>
      <c r="E4094" t="s">
        <v>16</v>
      </c>
      <c r="F4094" t="s">
        <v>12</v>
      </c>
      <c r="G4094" t="s">
        <v>12</v>
      </c>
      <c r="H4094" t="s">
        <v>13</v>
      </c>
      <c r="I4094">
        <v>39</v>
      </c>
      <c r="J4094">
        <f>(moras__2[[#This Row],[EDAD]]-AVERAGE(I:I))/ _xlfn.STDEV.P(I:I)</f>
        <v>-0.20513670045877688</v>
      </c>
      <c r="K4094" t="str">
        <f>IF(ABS(moras__2[[#This Row],[Z-Score de edad]])&gt;1.96, "Atípico","Normal")</f>
        <v>Normal</v>
      </c>
      <c r="L4094">
        <f>(moras__2[[#This Row],[SALARIO]]-AVERAGE(C:C)) / _xlfn.STDEV.P(C:C)</f>
        <v>-0.44454290183274864</v>
      </c>
      <c r="M4094" t="str">
        <f>IF(ABS(moras__2[[#This Row],[Z-Score de salario]])&gt;1.96, "Atípico", "Normal")</f>
        <v>Normal</v>
      </c>
      <c r="N4094" s="5">
        <f t="shared" si="189"/>
        <v>297045</v>
      </c>
      <c r="O4094" s="5">
        <f t="shared" si="190"/>
        <v>39</v>
      </c>
      <c r="P4094" s="5" t="str">
        <f t="shared" si="191"/>
        <v>ASEGURADO VOLUNTARIO</v>
      </c>
      <c r="Q4094" s="5" t="e">
        <f ca="1">IF($H4094="SI", $O4094, _xludf.NA())</f>
        <v>#NAME?</v>
      </c>
      <c r="R4094" s="5">
        <f>IF($H4094="NO",$O4094, _xludf.NA())</f>
        <v>39</v>
      </c>
      <c r="S4094" s="5" t="e">
        <f ca="1">IF($H4094="SI",$N4094, _xludf.NA())</f>
        <v>#NAME?</v>
      </c>
      <c r="T4094" s="5">
        <f>IF($H4094="NO",$N4094, _xludf.NA())</f>
        <v>297045</v>
      </c>
    </row>
    <row r="4095" spans="1:20" x14ac:dyDescent="0.3">
      <c r="A4095">
        <v>4094</v>
      </c>
      <c r="B4095" t="s">
        <v>9</v>
      </c>
      <c r="C4095">
        <v>305704</v>
      </c>
      <c r="D4095" t="s">
        <v>17</v>
      </c>
      <c r="E4095" t="s">
        <v>16</v>
      </c>
      <c r="F4095" t="s">
        <v>12</v>
      </c>
      <c r="G4095" t="s">
        <v>13</v>
      </c>
      <c r="H4095" t="s">
        <v>13</v>
      </c>
      <c r="I4095">
        <v>34</v>
      </c>
      <c r="J4095">
        <f>(moras__2[[#This Row],[EDAD]]-AVERAGE(I:I))/ _xlfn.STDEV.P(I:I)</f>
        <v>-0.55804866499520445</v>
      </c>
      <c r="K4095" t="str">
        <f>IF(ABS(moras__2[[#This Row],[Z-Score de edad]])&gt;1.96, "Atípico","Normal")</f>
        <v>Normal</v>
      </c>
      <c r="L4095">
        <f>(moras__2[[#This Row],[SALARIO]]-AVERAGE(C:C)) / _xlfn.STDEV.P(C:C)</f>
        <v>-0.43386492312872732</v>
      </c>
      <c r="M4095" t="str">
        <f>IF(ABS(moras__2[[#This Row],[Z-Score de salario]])&gt;1.96, "Atípico", "Normal")</f>
        <v>Normal</v>
      </c>
      <c r="N4095" s="5">
        <f t="shared" si="189"/>
        <v>305704</v>
      </c>
      <c r="O4095" s="5">
        <f t="shared" si="190"/>
        <v>34</v>
      </c>
      <c r="P4095" s="5" t="str">
        <f t="shared" si="191"/>
        <v>ASEGURADO VOLUNTARIO</v>
      </c>
      <c r="Q4095" s="5" t="e">
        <f ca="1">IF($H4095="SI", $O4095, _xludf.NA())</f>
        <v>#NAME?</v>
      </c>
      <c r="R4095" s="5">
        <f>IF($H4095="NO",$O4095, _xludf.NA())</f>
        <v>34</v>
      </c>
      <c r="S4095" s="5" t="e">
        <f ca="1">IF($H4095="SI",$N4095, _xludf.NA())</f>
        <v>#NAME?</v>
      </c>
      <c r="T4095" s="5">
        <f>IF($H4095="NO",$N4095, _xludf.NA())</f>
        <v>305704</v>
      </c>
    </row>
    <row r="4096" spans="1:20" x14ac:dyDescent="0.3">
      <c r="A4096">
        <v>4095</v>
      </c>
      <c r="B4096" t="s">
        <v>9</v>
      </c>
      <c r="C4096">
        <v>2586422</v>
      </c>
      <c r="D4096" t="s">
        <v>10</v>
      </c>
      <c r="E4096" t="s">
        <v>11</v>
      </c>
      <c r="F4096" t="s">
        <v>12</v>
      </c>
      <c r="G4096" t="s">
        <v>13</v>
      </c>
      <c r="H4096" t="s">
        <v>13</v>
      </c>
      <c r="I4096">
        <v>43</v>
      </c>
      <c r="J4096">
        <f>(moras__2[[#This Row],[EDAD]]-AVERAGE(I:I))/ _xlfn.STDEV.P(I:I)</f>
        <v>7.7192871170365177E-2</v>
      </c>
      <c r="K4096" t="str">
        <f>IF(ABS(moras__2[[#This Row],[Z-Score de edad]])&gt;1.96, "Atípico","Normal")</f>
        <v>Normal</v>
      </c>
      <c r="L4096">
        <f>(moras__2[[#This Row],[SALARIO]]-AVERAGE(C:C)) / _xlfn.STDEV.P(C:C)</f>
        <v>2.3786374713600318</v>
      </c>
      <c r="M4096" t="str">
        <f>IF(ABS(moras__2[[#This Row],[Z-Score de salario]])&gt;1.96, "Atípico", "Normal")</f>
        <v>Atípico</v>
      </c>
      <c r="N4096" s="5">
        <f t="shared" si="189"/>
        <v>2586422</v>
      </c>
      <c r="O4096" s="5">
        <f t="shared" si="190"/>
        <v>43</v>
      </c>
      <c r="P4096" s="5" t="str">
        <f t="shared" si="191"/>
        <v>ASALARIADO</v>
      </c>
      <c r="Q4096" s="5" t="e">
        <f ca="1">IF($H4096="SI", $O4096, _xludf.NA())</f>
        <v>#NAME?</v>
      </c>
      <c r="R4096" s="5">
        <f>IF($H4096="NO",$O4096, _xludf.NA())</f>
        <v>43</v>
      </c>
      <c r="S4096" s="5" t="e">
        <f ca="1">IF($H4096="SI",$N4096, _xludf.NA())</f>
        <v>#NAME?</v>
      </c>
      <c r="T4096" s="5">
        <f>IF($H4096="NO",$N4096, _xludf.NA())</f>
        <v>2586422</v>
      </c>
    </row>
    <row r="4097" spans="1:20" x14ac:dyDescent="0.3">
      <c r="A4097">
        <v>4096</v>
      </c>
      <c r="B4097" t="s">
        <v>9</v>
      </c>
      <c r="C4097">
        <v>106000</v>
      </c>
      <c r="D4097" t="s">
        <v>10</v>
      </c>
      <c r="E4097" t="s">
        <v>16</v>
      </c>
      <c r="F4097" t="s">
        <v>12</v>
      </c>
      <c r="G4097" t="s">
        <v>13</v>
      </c>
      <c r="H4097" t="s">
        <v>13</v>
      </c>
      <c r="I4097">
        <v>22</v>
      </c>
      <c r="J4097">
        <f>(moras__2[[#This Row],[EDAD]]-AVERAGE(I:I))/ _xlfn.STDEV.P(I:I)</f>
        <v>-1.4050373798826306</v>
      </c>
      <c r="K4097" t="str">
        <f>IF(ABS(moras__2[[#This Row],[Z-Score de edad]])&gt;1.96, "Atípico","Normal")</f>
        <v>Normal</v>
      </c>
      <c r="L4097">
        <f>(moras__2[[#This Row],[SALARIO]]-AVERAGE(C:C)) / _xlfn.STDEV.P(C:C)</f>
        <v>-0.68013297476377521</v>
      </c>
      <c r="M4097" t="str">
        <f>IF(ABS(moras__2[[#This Row],[Z-Score de salario]])&gt;1.96, "Atípico", "Normal")</f>
        <v>Normal</v>
      </c>
      <c r="N4097" s="5">
        <f t="shared" si="189"/>
        <v>106000</v>
      </c>
      <c r="O4097" s="5">
        <f t="shared" si="190"/>
        <v>22</v>
      </c>
      <c r="P4097" s="5" t="str">
        <f t="shared" si="191"/>
        <v>ASALARIADO</v>
      </c>
      <c r="Q4097" s="5" t="e">
        <f ca="1">IF($H4097="SI", $O4097, _xludf.NA())</f>
        <v>#NAME?</v>
      </c>
      <c r="R4097" s="5">
        <f>IF($H4097="NO",$O4097, _xludf.NA())</f>
        <v>22</v>
      </c>
      <c r="S4097" s="5" t="e">
        <f ca="1">IF($H4097="SI",$N4097, _xludf.NA())</f>
        <v>#NAME?</v>
      </c>
      <c r="T4097" s="5">
        <f>IF($H4097="NO",$N4097, _xludf.NA())</f>
        <v>106000</v>
      </c>
    </row>
    <row r="4098" spans="1:20" x14ac:dyDescent="0.3">
      <c r="A4098">
        <v>4097</v>
      </c>
      <c r="B4098" t="s">
        <v>15</v>
      </c>
      <c r="C4098">
        <v>201666.67</v>
      </c>
      <c r="D4098" t="s">
        <v>10</v>
      </c>
      <c r="E4098" t="s">
        <v>16</v>
      </c>
      <c r="F4098" t="s">
        <v>12</v>
      </c>
      <c r="G4098" t="s">
        <v>12</v>
      </c>
      <c r="H4098" t="s">
        <v>13</v>
      </c>
      <c r="I4098">
        <v>49</v>
      </c>
      <c r="J4098">
        <f>(moras__2[[#This Row],[EDAD]]-AVERAGE(I:I))/ _xlfn.STDEV.P(I:I)</f>
        <v>0.50068722861407822</v>
      </c>
      <c r="K4098" t="str">
        <f>IF(ABS(moras__2[[#This Row],[Z-Score de edad]])&gt;1.96, "Atípico","Normal")</f>
        <v>Normal</v>
      </c>
      <c r="L4098">
        <f>(moras__2[[#This Row],[SALARIO]]-AVERAGE(C:C)) / _xlfn.STDEV.P(C:C)</f>
        <v>-0.56216015285077847</v>
      </c>
      <c r="M4098" t="str">
        <f>IF(ABS(moras__2[[#This Row],[Z-Score de salario]])&gt;1.96, "Atípico", "Normal")</f>
        <v>Normal</v>
      </c>
      <c r="N4098" s="5">
        <f t="shared" si="189"/>
        <v>201666.67</v>
      </c>
      <c r="O4098" s="5">
        <f t="shared" si="190"/>
        <v>49</v>
      </c>
      <c r="P4098" s="5" t="str">
        <f t="shared" si="191"/>
        <v>ASALARIADO</v>
      </c>
      <c r="Q4098" s="5" t="e">
        <f ca="1">IF($H4098="SI", $O4098, _xludf.NA())</f>
        <v>#NAME?</v>
      </c>
      <c r="R4098" s="5">
        <f>IF($H4098="NO",$O4098, _xludf.NA())</f>
        <v>49</v>
      </c>
      <c r="S4098" s="5" t="e">
        <f ca="1">IF($H4098="SI",$N4098, _xludf.NA())</f>
        <v>#NAME?</v>
      </c>
      <c r="T4098" s="5">
        <f>IF($H4098="NO",$N4098, _xludf.NA())</f>
        <v>201666.67</v>
      </c>
    </row>
    <row r="4099" spans="1:20" x14ac:dyDescent="0.3">
      <c r="A4099">
        <v>4098</v>
      </c>
      <c r="B4099" t="s">
        <v>15</v>
      </c>
      <c r="C4099">
        <v>523886</v>
      </c>
      <c r="D4099" t="s">
        <v>18</v>
      </c>
      <c r="E4099" t="s">
        <v>16</v>
      </c>
      <c r="F4099" t="s">
        <v>12</v>
      </c>
      <c r="G4099" t="s">
        <v>13</v>
      </c>
      <c r="H4099" t="s">
        <v>13</v>
      </c>
      <c r="I4099">
        <v>23</v>
      </c>
      <c r="J4099">
        <f>(moras__2[[#This Row],[EDAD]]-AVERAGE(I:I))/ _xlfn.STDEV.P(I:I)</f>
        <v>-1.334454986975345</v>
      </c>
      <c r="K4099" t="str">
        <f>IF(ABS(moras__2[[#This Row],[Z-Score de edad]])&gt;1.96, "Atípico","Normal")</f>
        <v>Normal</v>
      </c>
      <c r="L4099">
        <f>(moras__2[[#This Row],[SALARIO]]-AVERAGE(C:C)) / _xlfn.STDEV.P(C:C)</f>
        <v>-0.16481044228789279</v>
      </c>
      <c r="M4099" t="str">
        <f>IF(ABS(moras__2[[#This Row],[Z-Score de salario]])&gt;1.96, "Atípico", "Normal")</f>
        <v>Normal</v>
      </c>
      <c r="N4099" s="5">
        <f t="shared" ref="N4099:N4162" si="192">IF(ISBLANK(C4099),  MEDIAN($C$2:$C$5001), C4099)</f>
        <v>523886</v>
      </c>
      <c r="O4099" s="5">
        <f t="shared" ref="O4099:O4162" si="193">IF(ISBLANK(I4099), MEDIAN($I$2:$I$5001), I4099)</f>
        <v>23</v>
      </c>
      <c r="P4099" s="5" t="str">
        <f t="shared" ref="P4099:P4162" si="194">IF(ISBLANK(D4099), "ASALARIADO", D4099)</f>
        <v>TRABAJADOR INDEPENDIENTE</v>
      </c>
      <c r="Q4099" s="5" t="e">
        <f ca="1">IF($H4099="SI", $O4099, _xludf.NA())</f>
        <v>#NAME?</v>
      </c>
      <c r="R4099" s="5">
        <f>IF($H4099="NO",$O4099, _xludf.NA())</f>
        <v>23</v>
      </c>
      <c r="S4099" s="5" t="e">
        <f ca="1">IF($H4099="SI",$N4099, _xludf.NA())</f>
        <v>#NAME?</v>
      </c>
      <c r="T4099" s="5">
        <f>IF($H4099="NO",$N4099, _xludf.NA())</f>
        <v>523886</v>
      </c>
    </row>
    <row r="4100" spans="1:20" x14ac:dyDescent="0.3">
      <c r="A4100">
        <v>4099</v>
      </c>
      <c r="B4100" t="s">
        <v>15</v>
      </c>
      <c r="C4100">
        <v>329720</v>
      </c>
      <c r="D4100" t="s">
        <v>17</v>
      </c>
      <c r="E4100" t="s">
        <v>16</v>
      </c>
      <c r="F4100" t="s">
        <v>12</v>
      </c>
      <c r="G4100" t="s">
        <v>12</v>
      </c>
      <c r="H4100" t="s">
        <v>13</v>
      </c>
      <c r="I4100">
        <v>64</v>
      </c>
      <c r="J4100">
        <f>(moras__2[[#This Row],[EDAD]]-AVERAGE(I:I))/ _xlfn.STDEV.P(I:I)</f>
        <v>1.559423122223361</v>
      </c>
      <c r="K4100" t="str">
        <f>IF(ABS(moras__2[[#This Row],[Z-Score de edad]])&gt;1.96, "Atípico","Normal")</f>
        <v>Normal</v>
      </c>
      <c r="L4100">
        <f>(moras__2[[#This Row],[SALARIO]]-AVERAGE(C:C)) / _xlfn.STDEV.P(C:C)</f>
        <v>-0.40424922425405624</v>
      </c>
      <c r="M4100" t="str">
        <f>IF(ABS(moras__2[[#This Row],[Z-Score de salario]])&gt;1.96, "Atípico", "Normal")</f>
        <v>Normal</v>
      </c>
      <c r="N4100" s="5">
        <f t="shared" si="192"/>
        <v>329720</v>
      </c>
      <c r="O4100" s="5">
        <f t="shared" si="193"/>
        <v>64</v>
      </c>
      <c r="P4100" s="5" t="str">
        <f t="shared" si="194"/>
        <v>ASEGURADO VOLUNTARIO</v>
      </c>
      <c r="Q4100" s="5" t="e">
        <f ca="1">IF($H4100="SI", $O4100, _xludf.NA())</f>
        <v>#NAME?</v>
      </c>
      <c r="R4100" s="5">
        <f>IF($H4100="NO",$O4100, _xludf.NA())</f>
        <v>64</v>
      </c>
      <c r="S4100" s="5" t="e">
        <f ca="1">IF($H4100="SI",$N4100, _xludf.NA())</f>
        <v>#NAME?</v>
      </c>
      <c r="T4100" s="5">
        <f>IF($H4100="NO",$N4100, _xludf.NA())</f>
        <v>329720</v>
      </c>
    </row>
    <row r="4101" spans="1:20" x14ac:dyDescent="0.3">
      <c r="A4101">
        <v>4100</v>
      </c>
      <c r="B4101" t="s">
        <v>9</v>
      </c>
      <c r="C4101">
        <v>623672</v>
      </c>
      <c r="D4101" t="s">
        <v>10</v>
      </c>
      <c r="E4101" t="s">
        <v>16</v>
      </c>
      <c r="F4101" t="s">
        <v>12</v>
      </c>
      <c r="G4101" t="s">
        <v>13</v>
      </c>
      <c r="H4101" t="s">
        <v>13</v>
      </c>
      <c r="I4101">
        <v>51</v>
      </c>
      <c r="J4101">
        <f>(moras__2[[#This Row],[EDAD]]-AVERAGE(I:I))/ _xlfn.STDEV.P(I:I)</f>
        <v>0.64185201442864925</v>
      </c>
      <c r="K4101" t="str">
        <f>IF(ABS(moras__2[[#This Row],[Z-Score de edad]])&gt;1.96, "Atípico","Normal")</f>
        <v>Normal</v>
      </c>
      <c r="L4101">
        <f>(moras__2[[#This Row],[SALARIO]]-AVERAGE(C:C)) / _xlfn.STDEV.P(C:C)</f>
        <v>-4.1757805382999107E-2</v>
      </c>
      <c r="M4101" t="str">
        <f>IF(ABS(moras__2[[#This Row],[Z-Score de salario]])&gt;1.96, "Atípico", "Normal")</f>
        <v>Normal</v>
      </c>
      <c r="N4101" s="5">
        <f t="shared" si="192"/>
        <v>623672</v>
      </c>
      <c r="O4101" s="5">
        <f t="shared" si="193"/>
        <v>51</v>
      </c>
      <c r="P4101" s="5" t="str">
        <f t="shared" si="194"/>
        <v>ASALARIADO</v>
      </c>
      <c r="Q4101" s="5" t="e">
        <f ca="1">IF($H4101="SI", $O4101, _xludf.NA())</f>
        <v>#NAME?</v>
      </c>
      <c r="R4101" s="5">
        <f>IF($H4101="NO",$O4101, _xludf.NA())</f>
        <v>51</v>
      </c>
      <c r="S4101" s="5" t="e">
        <f ca="1">IF($H4101="SI",$N4101, _xludf.NA())</f>
        <v>#NAME?</v>
      </c>
      <c r="T4101" s="5">
        <f>IF($H4101="NO",$N4101, _xludf.NA())</f>
        <v>623672</v>
      </c>
    </row>
    <row r="4102" spans="1:20" x14ac:dyDescent="0.3">
      <c r="A4102">
        <v>4101</v>
      </c>
      <c r="B4102" t="s">
        <v>15</v>
      </c>
      <c r="C4102">
        <v>2389642.9</v>
      </c>
      <c r="D4102" t="s">
        <v>14</v>
      </c>
      <c r="E4102" t="s">
        <v>11</v>
      </c>
      <c r="F4102" t="s">
        <v>12</v>
      </c>
      <c r="G4102" t="s">
        <v>13</v>
      </c>
      <c r="H4102" t="s">
        <v>13</v>
      </c>
      <c r="I4102">
        <v>85</v>
      </c>
      <c r="J4102">
        <f>(moras__2[[#This Row],[EDAD]]-AVERAGE(I:I))/ _xlfn.STDEV.P(I:I)</f>
        <v>3.0416533732763567</v>
      </c>
      <c r="K4102" t="str">
        <f>IF(ABS(moras__2[[#This Row],[Z-Score de edad]])&gt;1.96, "Atípico","Normal")</f>
        <v>Atípico</v>
      </c>
      <c r="L4102">
        <f>(moras__2[[#This Row],[SALARIO]]-AVERAGE(C:C)) / _xlfn.STDEV.P(C:C)</f>
        <v>2.1359763050363814</v>
      </c>
      <c r="M4102" t="str">
        <f>IF(ABS(moras__2[[#This Row],[Z-Score de salario]])&gt;1.96, "Atípico", "Normal")</f>
        <v>Atípico</v>
      </c>
      <c r="N4102" s="5">
        <f t="shared" si="192"/>
        <v>2389642.9</v>
      </c>
      <c r="O4102" s="5">
        <f t="shared" si="193"/>
        <v>85</v>
      </c>
      <c r="P4102" s="5" t="str">
        <f t="shared" si="194"/>
        <v>PENSIONADOS EN SU PROPIO SISTEMA</v>
      </c>
      <c r="Q4102" s="5" t="e">
        <f ca="1">IF($H4102="SI", $O4102, _xludf.NA())</f>
        <v>#NAME?</v>
      </c>
      <c r="R4102" s="5">
        <f>IF($H4102="NO",$O4102, _xludf.NA())</f>
        <v>85</v>
      </c>
      <c r="S4102" s="5" t="e">
        <f ca="1">IF($H4102="SI",$N4102, _xludf.NA())</f>
        <v>#NAME?</v>
      </c>
      <c r="T4102" s="5">
        <f>IF($H4102="NO",$N4102, _xludf.NA())</f>
        <v>2389642.9</v>
      </c>
    </row>
    <row r="4103" spans="1:20" x14ac:dyDescent="0.3">
      <c r="A4103">
        <v>4102</v>
      </c>
      <c r="B4103" t="s">
        <v>9</v>
      </c>
      <c r="C4103">
        <v>322916.59999999998</v>
      </c>
      <c r="D4103" t="s">
        <v>10</v>
      </c>
      <c r="E4103" t="s">
        <v>16</v>
      </c>
      <c r="F4103" t="s">
        <v>12</v>
      </c>
      <c r="G4103" t="s">
        <v>13</v>
      </c>
      <c r="H4103" t="s">
        <v>12</v>
      </c>
      <c r="I4103">
        <v>39</v>
      </c>
      <c r="J4103">
        <f>(moras__2[[#This Row],[EDAD]]-AVERAGE(I:I))/ _xlfn.STDEV.P(I:I)</f>
        <v>-0.20513670045877688</v>
      </c>
      <c r="K4103" t="str">
        <f>IF(ABS(moras__2[[#This Row],[Z-Score de edad]])&gt;1.96, "Atípico","Normal")</f>
        <v>Normal</v>
      </c>
      <c r="L4103">
        <f>(moras__2[[#This Row],[SALARIO]]-AVERAGE(C:C)) / _xlfn.STDEV.P(C:C)</f>
        <v>-0.41263894134782447</v>
      </c>
      <c r="M4103" t="str">
        <f>IF(ABS(moras__2[[#This Row],[Z-Score de salario]])&gt;1.96, "Atípico", "Normal")</f>
        <v>Normal</v>
      </c>
      <c r="N4103" s="5">
        <f t="shared" si="192"/>
        <v>322916.59999999998</v>
      </c>
      <c r="O4103" s="5">
        <f t="shared" si="193"/>
        <v>39</v>
      </c>
      <c r="P4103" s="5" t="str">
        <f t="shared" si="194"/>
        <v>ASALARIADO</v>
      </c>
      <c r="Q4103" s="5">
        <f>IF($H4103="SI", $O4103, _xludf.NA())</f>
        <v>39</v>
      </c>
      <c r="R4103" s="5" t="e">
        <f ca="1">IF($H4103="NO",$O4103, _xludf.NA())</f>
        <v>#NAME?</v>
      </c>
      <c r="S4103" s="5">
        <f>IF($H4103="SI",$N4103, _xludf.NA())</f>
        <v>322916.59999999998</v>
      </c>
      <c r="T4103" s="5" t="e">
        <f ca="1">IF($H4103="NO",$N4103, _xludf.NA())</f>
        <v>#NAME?</v>
      </c>
    </row>
    <row r="4104" spans="1:20" x14ac:dyDescent="0.3">
      <c r="A4104">
        <v>4103</v>
      </c>
      <c r="B4104" t="s">
        <v>15</v>
      </c>
      <c r="C4104">
        <v>299206</v>
      </c>
      <c r="D4104" t="s">
        <v>10</v>
      </c>
      <c r="E4104" t="s">
        <v>16</v>
      </c>
      <c r="F4104" t="s">
        <v>12</v>
      </c>
      <c r="G4104" t="s">
        <v>13</v>
      </c>
      <c r="H4104" t="s">
        <v>13</v>
      </c>
      <c r="I4104">
        <v>39</v>
      </c>
      <c r="J4104">
        <f>(moras__2[[#This Row],[EDAD]]-AVERAGE(I:I))/ _xlfn.STDEV.P(I:I)</f>
        <v>-0.20513670045877688</v>
      </c>
      <c r="K4104" t="str">
        <f>IF(ABS(moras__2[[#This Row],[Z-Score de edad]])&gt;1.96, "Atípico","Normal")</f>
        <v>Normal</v>
      </c>
      <c r="L4104">
        <f>(moras__2[[#This Row],[SALARIO]]-AVERAGE(C:C)) / _xlfn.STDEV.P(C:C)</f>
        <v>-0.44187803152677912</v>
      </c>
      <c r="M4104" t="str">
        <f>IF(ABS(moras__2[[#This Row],[Z-Score de salario]])&gt;1.96, "Atípico", "Normal")</f>
        <v>Normal</v>
      </c>
      <c r="N4104" s="5">
        <f t="shared" si="192"/>
        <v>299206</v>
      </c>
      <c r="O4104" s="5">
        <f t="shared" si="193"/>
        <v>39</v>
      </c>
      <c r="P4104" s="5" t="str">
        <f t="shared" si="194"/>
        <v>ASALARIADO</v>
      </c>
      <c r="Q4104" s="5" t="e">
        <f ca="1">IF($H4104="SI", $O4104, _xludf.NA())</f>
        <v>#NAME?</v>
      </c>
      <c r="R4104" s="5">
        <f>IF($H4104="NO",$O4104, _xludf.NA())</f>
        <v>39</v>
      </c>
      <c r="S4104" s="5" t="e">
        <f ca="1">IF($H4104="SI",$N4104, _xludf.NA())</f>
        <v>#NAME?</v>
      </c>
      <c r="T4104" s="5">
        <f>IF($H4104="NO",$N4104, _xludf.NA())</f>
        <v>299206</v>
      </c>
    </row>
    <row r="4105" spans="1:20" x14ac:dyDescent="0.3">
      <c r="A4105">
        <v>4104</v>
      </c>
      <c r="B4105" t="s">
        <v>9</v>
      </c>
      <c r="C4105">
        <v>445761.76</v>
      </c>
      <c r="D4105" t="s">
        <v>10</v>
      </c>
      <c r="E4105" t="s">
        <v>16</v>
      </c>
      <c r="F4105" t="s">
        <v>12</v>
      </c>
      <c r="G4105" t="s">
        <v>13</v>
      </c>
      <c r="H4105" t="s">
        <v>13</v>
      </c>
      <c r="I4105">
        <v>30</v>
      </c>
      <c r="J4105">
        <f>(moras__2[[#This Row],[EDAD]]-AVERAGE(I:I))/ _xlfn.STDEV.P(I:I)</f>
        <v>-0.84037823662434652</v>
      </c>
      <c r="K4105" t="str">
        <f>IF(ABS(moras__2[[#This Row],[Z-Score de edad]])&gt;1.96, "Atípico","Normal")</f>
        <v>Normal</v>
      </c>
      <c r="L4105">
        <f>(moras__2[[#This Row],[SALARIO]]-AVERAGE(C:C)) / _xlfn.STDEV.P(C:C)</f>
        <v>-0.2611505474949436</v>
      </c>
      <c r="M4105" t="str">
        <f>IF(ABS(moras__2[[#This Row],[Z-Score de salario]])&gt;1.96, "Atípico", "Normal")</f>
        <v>Normal</v>
      </c>
      <c r="N4105" s="5">
        <f t="shared" si="192"/>
        <v>445761.76</v>
      </c>
      <c r="O4105" s="5">
        <f t="shared" si="193"/>
        <v>30</v>
      </c>
      <c r="P4105" s="5" t="str">
        <f t="shared" si="194"/>
        <v>ASALARIADO</v>
      </c>
      <c r="Q4105" s="5" t="e">
        <f ca="1">IF($H4105="SI", $O4105, _xludf.NA())</f>
        <v>#NAME?</v>
      </c>
      <c r="R4105" s="5">
        <f>IF($H4105="NO",$O4105, _xludf.NA())</f>
        <v>30</v>
      </c>
      <c r="S4105" s="5" t="e">
        <f ca="1">IF($H4105="SI",$N4105, _xludf.NA())</f>
        <v>#NAME?</v>
      </c>
      <c r="T4105" s="5">
        <f>IF($H4105="NO",$N4105, _xludf.NA())</f>
        <v>445761.76</v>
      </c>
    </row>
    <row r="4106" spans="1:20" x14ac:dyDescent="0.3">
      <c r="A4106">
        <v>4105</v>
      </c>
      <c r="B4106" t="s">
        <v>9</v>
      </c>
      <c r="C4106">
        <v>297046</v>
      </c>
      <c r="D4106" t="s">
        <v>17</v>
      </c>
      <c r="E4106" t="s">
        <v>16</v>
      </c>
      <c r="F4106" t="s">
        <v>12</v>
      </c>
      <c r="G4106" t="s">
        <v>13</v>
      </c>
      <c r="H4106" t="s">
        <v>13</v>
      </c>
      <c r="I4106">
        <v>61</v>
      </c>
      <c r="J4106">
        <f>(moras__2[[#This Row],[EDAD]]-AVERAGE(I:I))/ _xlfn.STDEV.P(I:I)</f>
        <v>1.3476759435015044</v>
      </c>
      <c r="K4106" t="str">
        <f>IF(ABS(moras__2[[#This Row],[Z-Score de edad]])&gt;1.96, "Atípico","Normal")</f>
        <v>Normal</v>
      </c>
      <c r="L4106">
        <f>(moras__2[[#This Row],[SALARIO]]-AVERAGE(C:C)) / _xlfn.STDEV.P(C:C)</f>
        <v>-0.44454166866740574</v>
      </c>
      <c r="M4106" t="str">
        <f>IF(ABS(moras__2[[#This Row],[Z-Score de salario]])&gt;1.96, "Atípico", "Normal")</f>
        <v>Normal</v>
      </c>
      <c r="N4106" s="5">
        <f t="shared" si="192"/>
        <v>297046</v>
      </c>
      <c r="O4106" s="5">
        <f t="shared" si="193"/>
        <v>61</v>
      </c>
      <c r="P4106" s="5" t="str">
        <f t="shared" si="194"/>
        <v>ASEGURADO VOLUNTARIO</v>
      </c>
      <c r="Q4106" s="5" t="e">
        <f ca="1">IF($H4106="SI", $O4106, _xludf.NA())</f>
        <v>#NAME?</v>
      </c>
      <c r="R4106" s="5">
        <f>IF($H4106="NO",$O4106, _xludf.NA())</f>
        <v>61</v>
      </c>
      <c r="S4106" s="5" t="e">
        <f ca="1">IF($H4106="SI",$N4106, _xludf.NA())</f>
        <v>#NAME?</v>
      </c>
      <c r="T4106" s="5">
        <f>IF($H4106="NO",$N4106, _xludf.NA())</f>
        <v>297046</v>
      </c>
    </row>
    <row r="4107" spans="1:20" x14ac:dyDescent="0.3">
      <c r="A4107">
        <v>4106</v>
      </c>
      <c r="B4107" t="s">
        <v>15</v>
      </c>
      <c r="C4107">
        <v>390833.33</v>
      </c>
      <c r="D4107" t="s">
        <v>10</v>
      </c>
      <c r="E4107" t="s">
        <v>16</v>
      </c>
      <c r="F4107" t="s">
        <v>12</v>
      </c>
      <c r="G4107" t="s">
        <v>13</v>
      </c>
      <c r="H4107" t="s">
        <v>13</v>
      </c>
      <c r="I4107">
        <v>41</v>
      </c>
      <c r="J4107">
        <f>(moras__2[[#This Row],[EDAD]]-AVERAGE(I:I))/ _xlfn.STDEV.P(I:I)</f>
        <v>-6.397191464420586E-2</v>
      </c>
      <c r="K4107" t="str">
        <f>IF(ABS(moras__2[[#This Row],[Z-Score de edad]])&gt;1.96, "Atípico","Normal")</f>
        <v>Normal</v>
      </c>
      <c r="L4107">
        <f>(moras__2[[#This Row],[SALARIO]]-AVERAGE(C:C)) / _xlfn.STDEV.P(C:C)</f>
        <v>-0.32888638370990225</v>
      </c>
      <c r="M4107" t="str">
        <f>IF(ABS(moras__2[[#This Row],[Z-Score de salario]])&gt;1.96, "Atípico", "Normal")</f>
        <v>Normal</v>
      </c>
      <c r="N4107" s="5">
        <f t="shared" si="192"/>
        <v>390833.33</v>
      </c>
      <c r="O4107" s="5">
        <f t="shared" si="193"/>
        <v>41</v>
      </c>
      <c r="P4107" s="5" t="str">
        <f t="shared" si="194"/>
        <v>ASALARIADO</v>
      </c>
      <c r="Q4107" s="5" t="e">
        <f ca="1">IF($H4107="SI", $O4107, _xludf.NA())</f>
        <v>#NAME?</v>
      </c>
      <c r="R4107" s="5">
        <f>IF($H4107="NO",$O4107, _xludf.NA())</f>
        <v>41</v>
      </c>
      <c r="S4107" s="5" t="e">
        <f ca="1">IF($H4107="SI",$N4107, _xludf.NA())</f>
        <v>#NAME?</v>
      </c>
      <c r="T4107" s="5">
        <f>IF($H4107="NO",$N4107, _xludf.NA())</f>
        <v>390833.33</v>
      </c>
    </row>
    <row r="4108" spans="1:20" x14ac:dyDescent="0.3">
      <c r="A4108">
        <v>4107</v>
      </c>
      <c r="B4108" t="s">
        <v>15</v>
      </c>
      <c r="C4108">
        <v>29700</v>
      </c>
      <c r="D4108" t="s">
        <v>10</v>
      </c>
      <c r="E4108" t="s">
        <v>16</v>
      </c>
      <c r="F4108" t="s">
        <v>12</v>
      </c>
      <c r="G4108" t="s">
        <v>13</v>
      </c>
      <c r="H4108" t="s">
        <v>13</v>
      </c>
      <c r="I4108">
        <v>29</v>
      </c>
      <c r="J4108">
        <f>(moras__2[[#This Row],[EDAD]]-AVERAGE(I:I))/ _xlfn.STDEV.P(I:I)</f>
        <v>-0.91096062953163204</v>
      </c>
      <c r="K4108" t="str">
        <f>IF(ABS(moras__2[[#This Row],[Z-Score de edad]])&gt;1.96, "Atípico","Normal")</f>
        <v>Normal</v>
      </c>
      <c r="L4108">
        <f>(moras__2[[#This Row],[SALARIO]]-AVERAGE(C:C)) / _xlfn.STDEV.P(C:C)</f>
        <v>-0.77422349042572558</v>
      </c>
      <c r="M4108" t="str">
        <f>IF(ABS(moras__2[[#This Row],[Z-Score de salario]])&gt;1.96, "Atípico", "Normal")</f>
        <v>Normal</v>
      </c>
      <c r="N4108" s="5">
        <f t="shared" si="192"/>
        <v>29700</v>
      </c>
      <c r="O4108" s="5">
        <f t="shared" si="193"/>
        <v>29</v>
      </c>
      <c r="P4108" s="5" t="str">
        <f t="shared" si="194"/>
        <v>ASALARIADO</v>
      </c>
      <c r="Q4108" s="5" t="e">
        <f ca="1">IF($H4108="SI", $O4108, _xludf.NA())</f>
        <v>#NAME?</v>
      </c>
      <c r="R4108" s="5">
        <f>IF($H4108="NO",$O4108, _xludf.NA())</f>
        <v>29</v>
      </c>
      <c r="S4108" s="5" t="e">
        <f ca="1">IF($H4108="SI",$N4108, _xludf.NA())</f>
        <v>#NAME?</v>
      </c>
      <c r="T4108" s="5">
        <f>IF($H4108="NO",$N4108, _xludf.NA())</f>
        <v>29700</v>
      </c>
    </row>
    <row r="4109" spans="1:20" x14ac:dyDescent="0.3">
      <c r="A4109">
        <v>4108</v>
      </c>
      <c r="B4109" t="s">
        <v>15</v>
      </c>
      <c r="C4109">
        <v>1186398.1599999999</v>
      </c>
      <c r="D4109" t="s">
        <v>10</v>
      </c>
      <c r="E4109" t="s">
        <v>16</v>
      </c>
      <c r="F4109" t="s">
        <v>12</v>
      </c>
      <c r="G4109" t="s">
        <v>13</v>
      </c>
      <c r="H4109" t="s">
        <v>13</v>
      </c>
      <c r="I4109">
        <v>41</v>
      </c>
      <c r="J4109">
        <f>(moras__2[[#This Row],[EDAD]]-AVERAGE(I:I))/ _xlfn.STDEV.P(I:I)</f>
        <v>-6.397191464420586E-2</v>
      </c>
      <c r="K4109" t="str">
        <f>IF(ABS(moras__2[[#This Row],[Z-Score de edad]])&gt;1.96, "Atípico","Normal")</f>
        <v>Normal</v>
      </c>
      <c r="L4109">
        <f>(moras__2[[#This Row],[SALARIO]]-AVERAGE(C:C)) / _xlfn.STDEV.P(C:C)</f>
        <v>0.65217659266246919</v>
      </c>
      <c r="M4109" t="str">
        <f>IF(ABS(moras__2[[#This Row],[Z-Score de salario]])&gt;1.96, "Atípico", "Normal")</f>
        <v>Normal</v>
      </c>
      <c r="N4109" s="5">
        <f t="shared" si="192"/>
        <v>1186398.1599999999</v>
      </c>
      <c r="O4109" s="5">
        <f t="shared" si="193"/>
        <v>41</v>
      </c>
      <c r="P4109" s="5" t="str">
        <f t="shared" si="194"/>
        <v>ASALARIADO</v>
      </c>
      <c r="Q4109" s="5" t="e">
        <f ca="1">IF($H4109="SI", $O4109, _xludf.NA())</f>
        <v>#NAME?</v>
      </c>
      <c r="R4109" s="5">
        <f>IF($H4109="NO",$O4109, _xludf.NA())</f>
        <v>41</v>
      </c>
      <c r="S4109" s="5" t="e">
        <f ca="1">IF($H4109="SI",$N4109, _xludf.NA())</f>
        <v>#NAME?</v>
      </c>
      <c r="T4109" s="5">
        <f>IF($H4109="NO",$N4109, _xludf.NA())</f>
        <v>1186398.1599999999</v>
      </c>
    </row>
    <row r="4110" spans="1:20" x14ac:dyDescent="0.3">
      <c r="A4110">
        <v>4109</v>
      </c>
      <c r="B4110" t="s">
        <v>15</v>
      </c>
      <c r="C4110">
        <v>839613</v>
      </c>
      <c r="D4110" t="s">
        <v>10</v>
      </c>
      <c r="E4110" t="s">
        <v>16</v>
      </c>
      <c r="F4110" t="s">
        <v>12</v>
      </c>
      <c r="G4110" t="s">
        <v>12</v>
      </c>
      <c r="H4110" t="s">
        <v>13</v>
      </c>
      <c r="I4110">
        <v>29</v>
      </c>
      <c r="J4110">
        <f>(moras__2[[#This Row],[EDAD]]-AVERAGE(I:I))/ _xlfn.STDEV.P(I:I)</f>
        <v>-0.91096062953163204</v>
      </c>
      <c r="K4110" t="str">
        <f>IF(ABS(moras__2[[#This Row],[Z-Score de edad]])&gt;1.96, "Atípico","Normal")</f>
        <v>Normal</v>
      </c>
      <c r="L4110">
        <f>(moras__2[[#This Row],[SALARIO]]-AVERAGE(C:C)) / _xlfn.STDEV.P(C:C)</f>
        <v>0.22453315192443526</v>
      </c>
      <c r="M4110" t="str">
        <f>IF(ABS(moras__2[[#This Row],[Z-Score de salario]])&gt;1.96, "Atípico", "Normal")</f>
        <v>Normal</v>
      </c>
      <c r="N4110" s="5">
        <f t="shared" si="192"/>
        <v>839613</v>
      </c>
      <c r="O4110" s="5">
        <f t="shared" si="193"/>
        <v>29</v>
      </c>
      <c r="P4110" s="5" t="str">
        <f t="shared" si="194"/>
        <v>ASALARIADO</v>
      </c>
      <c r="Q4110" s="5" t="e">
        <f ca="1">IF($H4110="SI", $O4110, _xludf.NA())</f>
        <v>#NAME?</v>
      </c>
      <c r="R4110" s="5">
        <f>IF($H4110="NO",$O4110, _xludf.NA())</f>
        <v>29</v>
      </c>
      <c r="S4110" s="5" t="e">
        <f ca="1">IF($H4110="SI",$N4110, _xludf.NA())</f>
        <v>#NAME?</v>
      </c>
      <c r="T4110" s="5">
        <f>IF($H4110="NO",$N4110, _xludf.NA())</f>
        <v>839613</v>
      </c>
    </row>
    <row r="4111" spans="1:20" x14ac:dyDescent="0.3">
      <c r="A4111">
        <v>4110</v>
      </c>
      <c r="B4111" t="s">
        <v>15</v>
      </c>
      <c r="C4111">
        <v>1125420</v>
      </c>
      <c r="D4111" t="s">
        <v>10</v>
      </c>
      <c r="E4111" t="s">
        <v>11</v>
      </c>
      <c r="F4111" t="s">
        <v>12</v>
      </c>
      <c r="G4111" t="s">
        <v>13</v>
      </c>
      <c r="H4111" t="s">
        <v>12</v>
      </c>
      <c r="I4111">
        <v>29</v>
      </c>
      <c r="J4111">
        <f>(moras__2[[#This Row],[EDAD]]-AVERAGE(I:I))/ _xlfn.STDEV.P(I:I)</f>
        <v>-0.91096062953163204</v>
      </c>
      <c r="K4111" t="str">
        <f>IF(ABS(moras__2[[#This Row],[Z-Score de edad]])&gt;1.96, "Atípico","Normal")</f>
        <v>Normal</v>
      </c>
      <c r="L4111">
        <f>(moras__2[[#This Row],[SALARIO]]-AVERAGE(C:C)) / _xlfn.STDEV.P(C:C)</f>
        <v>0.57698043907771279</v>
      </c>
      <c r="M4111" t="str">
        <f>IF(ABS(moras__2[[#This Row],[Z-Score de salario]])&gt;1.96, "Atípico", "Normal")</f>
        <v>Normal</v>
      </c>
      <c r="N4111" s="5">
        <f t="shared" si="192"/>
        <v>1125420</v>
      </c>
      <c r="O4111" s="5">
        <f t="shared" si="193"/>
        <v>29</v>
      </c>
      <c r="P4111" s="5" t="str">
        <f t="shared" si="194"/>
        <v>ASALARIADO</v>
      </c>
      <c r="Q4111" s="5">
        <f>IF($H4111="SI", $O4111, _xludf.NA())</f>
        <v>29</v>
      </c>
      <c r="R4111" s="5" t="e">
        <f ca="1">IF($H4111="NO",$O4111, _xludf.NA())</f>
        <v>#NAME?</v>
      </c>
      <c r="S4111" s="5">
        <f>IF($H4111="SI",$N4111, _xludf.NA())</f>
        <v>1125420</v>
      </c>
      <c r="T4111" s="5" t="e">
        <f ca="1">IF($H4111="NO",$N4111, _xludf.NA())</f>
        <v>#NAME?</v>
      </c>
    </row>
    <row r="4112" spans="1:20" x14ac:dyDescent="0.3">
      <c r="A4112">
        <v>4111</v>
      </c>
      <c r="B4112" t="s">
        <v>15</v>
      </c>
      <c r="C4112">
        <v>432600</v>
      </c>
      <c r="D4112" t="s">
        <v>10</v>
      </c>
      <c r="E4112" t="s">
        <v>16</v>
      </c>
      <c r="F4112" t="s">
        <v>12</v>
      </c>
      <c r="G4112" t="s">
        <v>13</v>
      </c>
      <c r="H4112" t="s">
        <v>12</v>
      </c>
      <c r="I4112">
        <v>59</v>
      </c>
      <c r="J4112">
        <f>(moras__2[[#This Row],[EDAD]]-AVERAGE(I:I))/ _xlfn.STDEV.P(I:I)</f>
        <v>1.2065111576869334</v>
      </c>
      <c r="K4112" t="str">
        <f>IF(ABS(moras__2[[#This Row],[Z-Score de edad]])&gt;1.96, "Atípico","Normal")</f>
        <v>Normal</v>
      </c>
      <c r="L4112">
        <f>(moras__2[[#This Row],[SALARIO]]-AVERAGE(C:C)) / _xlfn.STDEV.P(C:C)</f>
        <v>-0.27738117377828347</v>
      </c>
      <c r="M4112" t="str">
        <f>IF(ABS(moras__2[[#This Row],[Z-Score de salario]])&gt;1.96, "Atípico", "Normal")</f>
        <v>Normal</v>
      </c>
      <c r="N4112" s="5">
        <f t="shared" si="192"/>
        <v>432600</v>
      </c>
      <c r="O4112" s="5">
        <f t="shared" si="193"/>
        <v>59</v>
      </c>
      <c r="P4112" s="5" t="str">
        <f t="shared" si="194"/>
        <v>ASALARIADO</v>
      </c>
      <c r="Q4112" s="5">
        <f>IF($H4112="SI", $O4112, _xludf.NA())</f>
        <v>59</v>
      </c>
      <c r="R4112" s="5" t="e">
        <f ca="1">IF($H4112="NO",$O4112, _xludf.NA())</f>
        <v>#NAME?</v>
      </c>
      <c r="S4112" s="5">
        <f>IF($H4112="SI",$N4112, _xludf.NA())</f>
        <v>432600</v>
      </c>
      <c r="T4112" s="5" t="e">
        <f ca="1">IF($H4112="NO",$N4112, _xludf.NA())</f>
        <v>#NAME?</v>
      </c>
    </row>
    <row r="4113" spans="1:20" x14ac:dyDescent="0.3">
      <c r="A4113">
        <v>4112</v>
      </c>
      <c r="B4113" t="s">
        <v>9</v>
      </c>
      <c r="C4113">
        <v>403983</v>
      </c>
      <c r="D4113" t="s">
        <v>18</v>
      </c>
      <c r="E4113" t="s">
        <v>16</v>
      </c>
      <c r="F4113" t="s">
        <v>12</v>
      </c>
      <c r="G4113" t="s">
        <v>13</v>
      </c>
      <c r="H4113" t="s">
        <v>13</v>
      </c>
      <c r="I4113">
        <v>53</v>
      </c>
      <c r="J4113">
        <f>(moras__2[[#This Row],[EDAD]]-AVERAGE(I:I))/ _xlfn.STDEV.P(I:I)</f>
        <v>0.78301680024322029</v>
      </c>
      <c r="K4113" t="str">
        <f>IF(ABS(moras__2[[#This Row],[Z-Score de edad]])&gt;1.96, "Atípico","Normal")</f>
        <v>Normal</v>
      </c>
      <c r="L4113">
        <f>(moras__2[[#This Row],[SALARIO]]-AVERAGE(C:C)) / _xlfn.STDEV.P(C:C)</f>
        <v>-0.31267066639555785</v>
      </c>
      <c r="M4113" t="str">
        <f>IF(ABS(moras__2[[#This Row],[Z-Score de salario]])&gt;1.96, "Atípico", "Normal")</f>
        <v>Normal</v>
      </c>
      <c r="N4113" s="5">
        <f t="shared" si="192"/>
        <v>403983</v>
      </c>
      <c r="O4113" s="5">
        <f t="shared" si="193"/>
        <v>53</v>
      </c>
      <c r="P4113" s="5" t="str">
        <f t="shared" si="194"/>
        <v>TRABAJADOR INDEPENDIENTE</v>
      </c>
      <c r="Q4113" s="5" t="e">
        <f ca="1">IF($H4113="SI", $O4113, _xludf.NA())</f>
        <v>#NAME?</v>
      </c>
      <c r="R4113" s="5">
        <f>IF($H4113="NO",$O4113, _xludf.NA())</f>
        <v>53</v>
      </c>
      <c r="S4113" s="5" t="e">
        <f ca="1">IF($H4113="SI",$N4113, _xludf.NA())</f>
        <v>#NAME?</v>
      </c>
      <c r="T4113" s="5">
        <f>IF($H4113="NO",$N4113, _xludf.NA())</f>
        <v>403983</v>
      </c>
    </row>
    <row r="4114" spans="1:20" x14ac:dyDescent="0.3">
      <c r="A4114">
        <v>4113</v>
      </c>
      <c r="B4114" t="s">
        <v>15</v>
      </c>
      <c r="C4114">
        <v>340000</v>
      </c>
      <c r="D4114" t="s">
        <v>10</v>
      </c>
      <c r="E4114" t="s">
        <v>16</v>
      </c>
      <c r="F4114" t="s">
        <v>12</v>
      </c>
      <c r="G4114" t="s">
        <v>13</v>
      </c>
      <c r="H4114" t="s">
        <v>12</v>
      </c>
      <c r="I4114">
        <v>43</v>
      </c>
      <c r="J4114">
        <f>(moras__2[[#This Row],[EDAD]]-AVERAGE(I:I))/ _xlfn.STDEV.P(I:I)</f>
        <v>7.7192871170365177E-2</v>
      </c>
      <c r="K4114" t="str">
        <f>IF(ABS(moras__2[[#This Row],[Z-Score de edad]])&gt;1.96, "Atípico","Normal")</f>
        <v>Normal</v>
      </c>
      <c r="L4114">
        <f>(moras__2[[#This Row],[SALARIO]]-AVERAGE(C:C)) / _xlfn.STDEV.P(C:C)</f>
        <v>-0.39157228452922199</v>
      </c>
      <c r="M4114" t="str">
        <f>IF(ABS(moras__2[[#This Row],[Z-Score de salario]])&gt;1.96, "Atípico", "Normal")</f>
        <v>Normal</v>
      </c>
      <c r="N4114" s="5">
        <f t="shared" si="192"/>
        <v>340000</v>
      </c>
      <c r="O4114" s="5">
        <f t="shared" si="193"/>
        <v>43</v>
      </c>
      <c r="P4114" s="5" t="str">
        <f t="shared" si="194"/>
        <v>ASALARIADO</v>
      </c>
      <c r="Q4114" s="5">
        <f>IF($H4114="SI", $O4114, _xludf.NA())</f>
        <v>43</v>
      </c>
      <c r="R4114" s="5" t="e">
        <f ca="1">IF($H4114="NO",$O4114, _xludf.NA())</f>
        <v>#NAME?</v>
      </c>
      <c r="S4114" s="5">
        <f>IF($H4114="SI",$N4114, _xludf.NA())</f>
        <v>340000</v>
      </c>
      <c r="T4114" s="5" t="e">
        <f ca="1">IF($H4114="NO",$N4114, _xludf.NA())</f>
        <v>#NAME?</v>
      </c>
    </row>
    <row r="4115" spans="1:20" x14ac:dyDescent="0.3">
      <c r="A4115">
        <v>4114</v>
      </c>
      <c r="B4115" t="s">
        <v>15</v>
      </c>
      <c r="C4115">
        <v>1221960.4099999999</v>
      </c>
      <c r="D4115" t="s">
        <v>10</v>
      </c>
      <c r="E4115" t="s">
        <v>11</v>
      </c>
      <c r="F4115" t="s">
        <v>12</v>
      </c>
      <c r="G4115" t="s">
        <v>13</v>
      </c>
      <c r="H4115" t="s">
        <v>13</v>
      </c>
      <c r="I4115">
        <v>42</v>
      </c>
      <c r="J4115">
        <f>(moras__2[[#This Row],[EDAD]]-AVERAGE(I:I))/ _xlfn.STDEV.P(I:I)</f>
        <v>6.6104782630796582E-3</v>
      </c>
      <c r="K4115" t="str">
        <f>IF(ABS(moras__2[[#This Row],[Z-Score de edad]])&gt;1.96, "Atípico","Normal")</f>
        <v>Normal</v>
      </c>
      <c r="L4115">
        <f>(moras__2[[#This Row],[SALARIO]]-AVERAGE(C:C)) / _xlfn.STDEV.P(C:C)</f>
        <v>0.69603072687739964</v>
      </c>
      <c r="M4115" t="str">
        <f>IF(ABS(moras__2[[#This Row],[Z-Score de salario]])&gt;1.96, "Atípico", "Normal")</f>
        <v>Normal</v>
      </c>
      <c r="N4115" s="5">
        <f t="shared" si="192"/>
        <v>1221960.4099999999</v>
      </c>
      <c r="O4115" s="5">
        <f t="shared" si="193"/>
        <v>42</v>
      </c>
      <c r="P4115" s="5" t="str">
        <f t="shared" si="194"/>
        <v>ASALARIADO</v>
      </c>
      <c r="Q4115" s="5" t="e">
        <f ca="1">IF($H4115="SI", $O4115, _xludf.NA())</f>
        <v>#NAME?</v>
      </c>
      <c r="R4115" s="5">
        <f>IF($H4115="NO",$O4115, _xludf.NA())</f>
        <v>42</v>
      </c>
      <c r="S4115" s="5" t="e">
        <f ca="1">IF($H4115="SI",$N4115, _xludf.NA())</f>
        <v>#NAME?</v>
      </c>
      <c r="T4115" s="5">
        <f>IF($H4115="NO",$N4115, _xludf.NA())</f>
        <v>1221960.4099999999</v>
      </c>
    </row>
    <row r="4116" spans="1:20" x14ac:dyDescent="0.3">
      <c r="A4116">
        <v>4115</v>
      </c>
      <c r="B4116" t="s">
        <v>15</v>
      </c>
      <c r="C4116">
        <v>399934</v>
      </c>
      <c r="D4116" t="s">
        <v>10</v>
      </c>
      <c r="E4116" t="s">
        <v>11</v>
      </c>
      <c r="F4116" t="s">
        <v>12</v>
      </c>
      <c r="G4116" t="s">
        <v>13</v>
      </c>
      <c r="H4116" t="s">
        <v>12</v>
      </c>
      <c r="I4116">
        <v>36</v>
      </c>
      <c r="J4116">
        <f>(moras__2[[#This Row],[EDAD]]-AVERAGE(I:I))/ _xlfn.STDEV.P(I:I)</f>
        <v>-0.41688387918063341</v>
      </c>
      <c r="K4116" t="str">
        <f>IF(ABS(moras__2[[#This Row],[Z-Score de edad]])&gt;1.96, "Atípico","Normal")</f>
        <v>Normal</v>
      </c>
      <c r="L4116">
        <f>(moras__2[[#This Row],[SALARIO]]-AVERAGE(C:C)) / _xlfn.STDEV.P(C:C)</f>
        <v>-0.31766375286888993</v>
      </c>
      <c r="M4116" t="str">
        <f>IF(ABS(moras__2[[#This Row],[Z-Score de salario]])&gt;1.96, "Atípico", "Normal")</f>
        <v>Normal</v>
      </c>
      <c r="N4116" s="5">
        <f t="shared" si="192"/>
        <v>399934</v>
      </c>
      <c r="O4116" s="5">
        <f t="shared" si="193"/>
        <v>36</v>
      </c>
      <c r="P4116" s="5" t="str">
        <f t="shared" si="194"/>
        <v>ASALARIADO</v>
      </c>
      <c r="Q4116" s="5">
        <f>IF($H4116="SI", $O4116, _xludf.NA())</f>
        <v>36</v>
      </c>
      <c r="R4116" s="5" t="e">
        <f ca="1">IF($H4116="NO",$O4116, _xludf.NA())</f>
        <v>#NAME?</v>
      </c>
      <c r="S4116" s="5">
        <f>IF($H4116="SI",$N4116, _xludf.NA())</f>
        <v>399934</v>
      </c>
      <c r="T4116" s="5" t="e">
        <f ca="1">IF($H4116="NO",$N4116, _xludf.NA())</f>
        <v>#NAME?</v>
      </c>
    </row>
    <row r="4117" spans="1:20" x14ac:dyDescent="0.3">
      <c r="A4117">
        <v>4116</v>
      </c>
      <c r="B4117" t="s">
        <v>9</v>
      </c>
      <c r="C4117">
        <v>205570</v>
      </c>
      <c r="D4117" t="s">
        <v>10</v>
      </c>
      <c r="E4117" t="s">
        <v>16</v>
      </c>
      <c r="F4117" t="s">
        <v>12</v>
      </c>
      <c r="G4117" t="s">
        <v>13</v>
      </c>
      <c r="H4117" t="s">
        <v>13</v>
      </c>
      <c r="I4117">
        <v>38</v>
      </c>
      <c r="J4117">
        <f>(moras__2[[#This Row],[EDAD]]-AVERAGE(I:I))/ _xlfn.STDEV.P(I:I)</f>
        <v>-0.27571909336606237</v>
      </c>
      <c r="K4117" t="str">
        <f>IF(ABS(moras__2[[#This Row],[Z-Score de edad]])&gt;1.96, "Atípico","Normal")</f>
        <v>Normal</v>
      </c>
      <c r="L4117">
        <f>(moras__2[[#This Row],[SALARIO]]-AVERAGE(C:C)) / _xlfn.STDEV.P(C:C)</f>
        <v>-0.55734670157294419</v>
      </c>
      <c r="M4117" t="str">
        <f>IF(ABS(moras__2[[#This Row],[Z-Score de salario]])&gt;1.96, "Atípico", "Normal")</f>
        <v>Normal</v>
      </c>
      <c r="N4117" s="5">
        <f t="shared" si="192"/>
        <v>205570</v>
      </c>
      <c r="O4117" s="5">
        <f t="shared" si="193"/>
        <v>38</v>
      </c>
      <c r="P4117" s="5" t="str">
        <f t="shared" si="194"/>
        <v>ASALARIADO</v>
      </c>
      <c r="Q4117" s="5" t="e">
        <f ca="1">IF($H4117="SI", $O4117, _xludf.NA())</f>
        <v>#NAME?</v>
      </c>
      <c r="R4117" s="5">
        <f>IF($H4117="NO",$O4117, _xludf.NA())</f>
        <v>38</v>
      </c>
      <c r="S4117" s="5" t="e">
        <f ca="1">IF($H4117="SI",$N4117, _xludf.NA())</f>
        <v>#NAME?</v>
      </c>
      <c r="T4117" s="5">
        <f>IF($H4117="NO",$N4117, _xludf.NA())</f>
        <v>205570</v>
      </c>
    </row>
    <row r="4118" spans="1:20" x14ac:dyDescent="0.3">
      <c r="A4118">
        <v>4117</v>
      </c>
      <c r="B4118" t="s">
        <v>15</v>
      </c>
      <c r="C4118">
        <v>300018</v>
      </c>
      <c r="D4118" t="s">
        <v>17</v>
      </c>
      <c r="E4118" t="s">
        <v>16</v>
      </c>
      <c r="F4118" t="s">
        <v>12</v>
      </c>
      <c r="G4118" t="s">
        <v>13</v>
      </c>
      <c r="H4118" t="s">
        <v>13</v>
      </c>
      <c r="I4118">
        <v>34</v>
      </c>
      <c r="J4118">
        <f>(moras__2[[#This Row],[EDAD]]-AVERAGE(I:I))/ _xlfn.STDEV.P(I:I)</f>
        <v>-0.55804866499520445</v>
      </c>
      <c r="K4118" t="str">
        <f>IF(ABS(moras__2[[#This Row],[Z-Score de edad]])&gt;1.96, "Atípico","Normal")</f>
        <v>Normal</v>
      </c>
      <c r="L4118">
        <f>(moras__2[[#This Row],[SALARIO]]-AVERAGE(C:C)) / _xlfn.STDEV.P(C:C)</f>
        <v>-0.44087670126835837</v>
      </c>
      <c r="M4118" t="str">
        <f>IF(ABS(moras__2[[#This Row],[Z-Score de salario]])&gt;1.96, "Atípico", "Normal")</f>
        <v>Normal</v>
      </c>
      <c r="N4118" s="5">
        <f t="shared" si="192"/>
        <v>300018</v>
      </c>
      <c r="O4118" s="5">
        <f t="shared" si="193"/>
        <v>34</v>
      </c>
      <c r="P4118" s="5" t="str">
        <f t="shared" si="194"/>
        <v>ASEGURADO VOLUNTARIO</v>
      </c>
      <c r="Q4118" s="5" t="e">
        <f ca="1">IF($H4118="SI", $O4118, _xludf.NA())</f>
        <v>#NAME?</v>
      </c>
      <c r="R4118" s="5">
        <f>IF($H4118="NO",$O4118, _xludf.NA())</f>
        <v>34</v>
      </c>
      <c r="S4118" s="5" t="e">
        <f ca="1">IF($H4118="SI",$N4118, _xludf.NA())</f>
        <v>#NAME?</v>
      </c>
      <c r="T4118" s="5">
        <f>IF($H4118="NO",$N4118, _xludf.NA())</f>
        <v>300018</v>
      </c>
    </row>
    <row r="4119" spans="1:20" x14ac:dyDescent="0.3">
      <c r="A4119">
        <v>4118</v>
      </c>
      <c r="B4119" t="s">
        <v>15</v>
      </c>
      <c r="C4119">
        <v>386161</v>
      </c>
      <c r="D4119" t="s">
        <v>18</v>
      </c>
      <c r="E4119" t="s">
        <v>16</v>
      </c>
      <c r="F4119" t="s">
        <v>12</v>
      </c>
      <c r="G4119" t="s">
        <v>13</v>
      </c>
      <c r="H4119" t="s">
        <v>12</v>
      </c>
      <c r="I4119">
        <v>47</v>
      </c>
      <c r="J4119">
        <f>(moras__2[[#This Row],[EDAD]]-AVERAGE(I:I))/ _xlfn.STDEV.P(I:I)</f>
        <v>0.35952244279950724</v>
      </c>
      <c r="K4119" t="str">
        <f>IF(ABS(moras__2[[#This Row],[Z-Score de edad]])&gt;1.96, "Atípico","Normal")</f>
        <v>Normal</v>
      </c>
      <c r="L4119">
        <f>(moras__2[[#This Row],[SALARIO]]-AVERAGE(C:C)) / _xlfn.STDEV.P(C:C)</f>
        <v>-0.33464813913641345</v>
      </c>
      <c r="M4119" t="str">
        <f>IF(ABS(moras__2[[#This Row],[Z-Score de salario]])&gt;1.96, "Atípico", "Normal")</f>
        <v>Normal</v>
      </c>
      <c r="N4119" s="5">
        <f t="shared" si="192"/>
        <v>386161</v>
      </c>
      <c r="O4119" s="5">
        <f t="shared" si="193"/>
        <v>47</v>
      </c>
      <c r="P4119" s="5" t="str">
        <f t="shared" si="194"/>
        <v>TRABAJADOR INDEPENDIENTE</v>
      </c>
      <c r="Q4119" s="5">
        <f>IF($H4119="SI", $O4119, _xludf.NA())</f>
        <v>47</v>
      </c>
      <c r="R4119" s="5" t="e">
        <f ca="1">IF($H4119="NO",$O4119, _xludf.NA())</f>
        <v>#NAME?</v>
      </c>
      <c r="S4119" s="5">
        <f>IF($H4119="SI",$N4119, _xludf.NA())</f>
        <v>386161</v>
      </c>
      <c r="T4119" s="5" t="e">
        <f ca="1">IF($H4119="NO",$N4119, _xludf.NA())</f>
        <v>#NAME?</v>
      </c>
    </row>
    <row r="4120" spans="1:20" x14ac:dyDescent="0.3">
      <c r="A4120">
        <v>4119</v>
      </c>
      <c r="B4120" t="s">
        <v>9</v>
      </c>
      <c r="C4120">
        <v>144000</v>
      </c>
      <c r="D4120" t="s">
        <v>10</v>
      </c>
      <c r="E4120" t="s">
        <v>16</v>
      </c>
      <c r="F4120" t="s">
        <v>12</v>
      </c>
      <c r="G4120" t="s">
        <v>13</v>
      </c>
      <c r="H4120" t="s">
        <v>13</v>
      </c>
      <c r="I4120">
        <v>35</v>
      </c>
      <c r="J4120">
        <f>(moras__2[[#This Row],[EDAD]]-AVERAGE(I:I))/ _xlfn.STDEV.P(I:I)</f>
        <v>-0.48746627208791893</v>
      </c>
      <c r="K4120" t="str">
        <f>IF(ABS(moras__2[[#This Row],[Z-Score de edad]])&gt;1.96, "Atípico","Normal")</f>
        <v>Normal</v>
      </c>
      <c r="L4120">
        <f>(moras__2[[#This Row],[SALARIO]]-AVERAGE(C:C)) / _xlfn.STDEV.P(C:C)</f>
        <v>-0.6332726917342324</v>
      </c>
      <c r="M4120" t="str">
        <f>IF(ABS(moras__2[[#This Row],[Z-Score de salario]])&gt;1.96, "Atípico", "Normal")</f>
        <v>Normal</v>
      </c>
      <c r="N4120" s="5">
        <f t="shared" si="192"/>
        <v>144000</v>
      </c>
      <c r="O4120" s="5">
        <f t="shared" si="193"/>
        <v>35</v>
      </c>
      <c r="P4120" s="5" t="str">
        <f t="shared" si="194"/>
        <v>ASALARIADO</v>
      </c>
      <c r="Q4120" s="5" t="e">
        <f ca="1">IF($H4120="SI", $O4120, _xludf.NA())</f>
        <v>#NAME?</v>
      </c>
      <c r="R4120" s="5">
        <f>IF($H4120="NO",$O4120, _xludf.NA())</f>
        <v>35</v>
      </c>
      <c r="S4120" s="5" t="e">
        <f ca="1">IF($H4120="SI",$N4120, _xludf.NA())</f>
        <v>#NAME?</v>
      </c>
      <c r="T4120" s="5">
        <f>IF($H4120="NO",$N4120, _xludf.NA())</f>
        <v>144000</v>
      </c>
    </row>
    <row r="4121" spans="1:20" x14ac:dyDescent="0.3">
      <c r="A4121">
        <v>4120</v>
      </c>
      <c r="B4121" t="s">
        <v>9</v>
      </c>
      <c r="C4121">
        <v>394526</v>
      </c>
      <c r="D4121" t="s">
        <v>18</v>
      </c>
      <c r="E4121" t="s">
        <v>16</v>
      </c>
      <c r="F4121" t="s">
        <v>12</v>
      </c>
      <c r="G4121" t="s">
        <v>13</v>
      </c>
      <c r="H4121" t="s">
        <v>12</v>
      </c>
      <c r="I4121">
        <v>48</v>
      </c>
      <c r="J4121">
        <f>(moras__2[[#This Row],[EDAD]]-AVERAGE(I:I))/ _xlfn.STDEV.P(I:I)</f>
        <v>0.43010483570679275</v>
      </c>
      <c r="K4121" t="str">
        <f>IF(ABS(moras__2[[#This Row],[Z-Score de edad]])&gt;1.96, "Atípico","Normal")</f>
        <v>Normal</v>
      </c>
      <c r="L4121">
        <f>(moras__2[[#This Row],[SALARIO]]-AVERAGE(C:C)) / _xlfn.STDEV.P(C:C)</f>
        <v>-0.32433271104319961</v>
      </c>
      <c r="M4121" t="str">
        <f>IF(ABS(moras__2[[#This Row],[Z-Score de salario]])&gt;1.96, "Atípico", "Normal")</f>
        <v>Normal</v>
      </c>
      <c r="N4121" s="5">
        <f t="shared" si="192"/>
        <v>394526</v>
      </c>
      <c r="O4121" s="5">
        <f t="shared" si="193"/>
        <v>48</v>
      </c>
      <c r="P4121" s="5" t="str">
        <f t="shared" si="194"/>
        <v>TRABAJADOR INDEPENDIENTE</v>
      </c>
      <c r="Q4121" s="5">
        <f>IF($H4121="SI", $O4121, _xludf.NA())</f>
        <v>48</v>
      </c>
      <c r="R4121" s="5" t="e">
        <f ca="1">IF($H4121="NO",$O4121, _xludf.NA())</f>
        <v>#NAME?</v>
      </c>
      <c r="S4121" s="5">
        <f>IF($H4121="SI",$N4121, _xludf.NA())</f>
        <v>394526</v>
      </c>
      <c r="T4121" s="5" t="e">
        <f ca="1">IF($H4121="NO",$N4121, _xludf.NA())</f>
        <v>#NAME?</v>
      </c>
    </row>
    <row r="4122" spans="1:20" x14ac:dyDescent="0.3">
      <c r="A4122">
        <v>4121</v>
      </c>
      <c r="B4122" t="s">
        <v>15</v>
      </c>
      <c r="C4122">
        <v>540083</v>
      </c>
      <c r="D4122" t="s">
        <v>18</v>
      </c>
      <c r="E4122" t="s">
        <v>16</v>
      </c>
      <c r="F4122" t="s">
        <v>12</v>
      </c>
      <c r="G4122" t="s">
        <v>13</v>
      </c>
      <c r="H4122" t="s">
        <v>12</v>
      </c>
      <c r="I4122">
        <v>41</v>
      </c>
      <c r="J4122">
        <f>(moras__2[[#This Row],[EDAD]]-AVERAGE(I:I))/ _xlfn.STDEV.P(I:I)</f>
        <v>-6.397191464420586E-2</v>
      </c>
      <c r="K4122" t="str">
        <f>IF(ABS(moras__2[[#This Row],[Z-Score de edad]])&gt;1.96, "Atípico","Normal")</f>
        <v>Normal</v>
      </c>
      <c r="L4122">
        <f>(moras__2[[#This Row],[SALARIO]]-AVERAGE(C:C)) / _xlfn.STDEV.P(C:C)</f>
        <v>-0.1448368632292216</v>
      </c>
      <c r="M4122" t="str">
        <f>IF(ABS(moras__2[[#This Row],[Z-Score de salario]])&gt;1.96, "Atípico", "Normal")</f>
        <v>Normal</v>
      </c>
      <c r="N4122" s="5">
        <f t="shared" si="192"/>
        <v>540083</v>
      </c>
      <c r="O4122" s="5">
        <f t="shared" si="193"/>
        <v>41</v>
      </c>
      <c r="P4122" s="5" t="str">
        <f t="shared" si="194"/>
        <v>TRABAJADOR INDEPENDIENTE</v>
      </c>
      <c r="Q4122" s="5">
        <f>IF($H4122="SI", $O4122, _xludf.NA())</f>
        <v>41</v>
      </c>
      <c r="R4122" s="5" t="e">
        <f ca="1">IF($H4122="NO",$O4122, _xludf.NA())</f>
        <v>#NAME?</v>
      </c>
      <c r="S4122" s="5">
        <f>IF($H4122="SI",$N4122, _xludf.NA())</f>
        <v>540083</v>
      </c>
      <c r="T4122" s="5" t="e">
        <f ca="1">IF($H4122="NO",$N4122, _xludf.NA())</f>
        <v>#NAME?</v>
      </c>
    </row>
    <row r="4123" spans="1:20" x14ac:dyDescent="0.3">
      <c r="A4123">
        <v>4122</v>
      </c>
      <c r="B4123" t="s">
        <v>9</v>
      </c>
      <c r="C4123">
        <v>280000</v>
      </c>
      <c r="D4123" t="s">
        <v>10</v>
      </c>
      <c r="E4123" t="s">
        <v>16</v>
      </c>
      <c r="F4123" t="s">
        <v>12</v>
      </c>
      <c r="G4123" t="s">
        <v>12</v>
      </c>
      <c r="H4123" t="s">
        <v>13</v>
      </c>
      <c r="I4123">
        <v>26</v>
      </c>
      <c r="J4123">
        <f>(moras__2[[#This Row],[EDAD]]-AVERAGE(I:I))/ _xlfn.STDEV.P(I:I)</f>
        <v>-1.1227078082534885</v>
      </c>
      <c r="K4123" t="str">
        <f>IF(ABS(moras__2[[#This Row],[Z-Score de edad]])&gt;1.96, "Atípico","Normal")</f>
        <v>Normal</v>
      </c>
      <c r="L4123">
        <f>(moras__2[[#This Row],[SALARIO]]-AVERAGE(C:C)) / _xlfn.STDEV.P(C:C)</f>
        <v>-0.46556220510218438</v>
      </c>
      <c r="M4123" t="str">
        <f>IF(ABS(moras__2[[#This Row],[Z-Score de salario]])&gt;1.96, "Atípico", "Normal")</f>
        <v>Normal</v>
      </c>
      <c r="N4123" s="5">
        <f t="shared" si="192"/>
        <v>280000</v>
      </c>
      <c r="O4123" s="5">
        <f t="shared" si="193"/>
        <v>26</v>
      </c>
      <c r="P4123" s="5" t="str">
        <f t="shared" si="194"/>
        <v>ASALARIADO</v>
      </c>
      <c r="Q4123" s="5" t="e">
        <f ca="1">IF($H4123="SI", $O4123, _xludf.NA())</f>
        <v>#NAME?</v>
      </c>
      <c r="R4123" s="5">
        <f>IF($H4123="NO",$O4123, _xludf.NA())</f>
        <v>26</v>
      </c>
      <c r="S4123" s="5" t="e">
        <f ca="1">IF($H4123="SI",$N4123, _xludf.NA())</f>
        <v>#NAME?</v>
      </c>
      <c r="T4123" s="5">
        <f>IF($H4123="NO",$N4123, _xludf.NA())</f>
        <v>280000</v>
      </c>
    </row>
    <row r="4124" spans="1:20" x14ac:dyDescent="0.3">
      <c r="A4124">
        <v>4123</v>
      </c>
      <c r="B4124" t="s">
        <v>9</v>
      </c>
      <c r="C4124">
        <v>350000</v>
      </c>
      <c r="D4124" t="s">
        <v>10</v>
      </c>
      <c r="E4124" t="s">
        <v>16</v>
      </c>
      <c r="F4124" t="s">
        <v>12</v>
      </c>
      <c r="G4124" t="s">
        <v>13</v>
      </c>
      <c r="H4124" t="s">
        <v>13</v>
      </c>
      <c r="I4124">
        <v>25</v>
      </c>
      <c r="J4124">
        <f>(moras__2[[#This Row],[EDAD]]-AVERAGE(I:I))/ _xlfn.STDEV.P(I:I)</f>
        <v>-1.193290201160774</v>
      </c>
      <c r="K4124" t="str">
        <f>IF(ABS(moras__2[[#This Row],[Z-Score de edad]])&gt;1.96, "Atípico","Normal")</f>
        <v>Normal</v>
      </c>
      <c r="L4124">
        <f>(moras__2[[#This Row],[SALARIO]]-AVERAGE(C:C)) / _xlfn.STDEV.P(C:C)</f>
        <v>-0.37924063110039496</v>
      </c>
      <c r="M4124" t="str">
        <f>IF(ABS(moras__2[[#This Row],[Z-Score de salario]])&gt;1.96, "Atípico", "Normal")</f>
        <v>Normal</v>
      </c>
      <c r="N4124" s="5">
        <f t="shared" si="192"/>
        <v>350000</v>
      </c>
      <c r="O4124" s="5">
        <f t="shared" si="193"/>
        <v>25</v>
      </c>
      <c r="P4124" s="5" t="str">
        <f t="shared" si="194"/>
        <v>ASALARIADO</v>
      </c>
      <c r="Q4124" s="5" t="e">
        <f ca="1">IF($H4124="SI", $O4124, _xludf.NA())</f>
        <v>#NAME?</v>
      </c>
      <c r="R4124" s="5">
        <f>IF($H4124="NO",$O4124, _xludf.NA())</f>
        <v>25</v>
      </c>
      <c r="S4124" s="5" t="e">
        <f ca="1">IF($H4124="SI",$N4124, _xludf.NA())</f>
        <v>#NAME?</v>
      </c>
      <c r="T4124" s="5">
        <f>IF($H4124="NO",$N4124, _xludf.NA())</f>
        <v>350000</v>
      </c>
    </row>
    <row r="4125" spans="1:20" x14ac:dyDescent="0.3">
      <c r="A4125">
        <v>4124</v>
      </c>
      <c r="B4125" t="s">
        <v>15</v>
      </c>
      <c r="C4125">
        <v>382000</v>
      </c>
      <c r="D4125" t="s">
        <v>10</v>
      </c>
      <c r="E4125" t="s">
        <v>16</v>
      </c>
      <c r="F4125" t="s">
        <v>12</v>
      </c>
      <c r="G4125" t="s">
        <v>13</v>
      </c>
      <c r="H4125" t="s">
        <v>13</v>
      </c>
      <c r="I4125">
        <v>20</v>
      </c>
      <c r="J4125">
        <f>(moras__2[[#This Row],[EDAD]]-AVERAGE(I:I))/ _xlfn.STDEV.P(I:I)</f>
        <v>-1.5462021656972016</v>
      </c>
      <c r="K4125" t="str">
        <f>IF(ABS(moras__2[[#This Row],[Z-Score de edad]])&gt;1.96, "Atípico","Normal")</f>
        <v>Normal</v>
      </c>
      <c r="L4125">
        <f>(moras__2[[#This Row],[SALARIO]]-AVERAGE(C:C)) / _xlfn.STDEV.P(C:C)</f>
        <v>-0.33977934012814837</v>
      </c>
      <c r="M4125" t="str">
        <f>IF(ABS(moras__2[[#This Row],[Z-Score de salario]])&gt;1.96, "Atípico", "Normal")</f>
        <v>Normal</v>
      </c>
      <c r="N4125" s="5">
        <f t="shared" si="192"/>
        <v>382000</v>
      </c>
      <c r="O4125" s="5">
        <f t="shared" si="193"/>
        <v>20</v>
      </c>
      <c r="P4125" s="5" t="str">
        <f t="shared" si="194"/>
        <v>ASALARIADO</v>
      </c>
      <c r="Q4125" s="5" t="e">
        <f ca="1">IF($H4125="SI", $O4125, _xludf.NA())</f>
        <v>#NAME?</v>
      </c>
      <c r="R4125" s="5">
        <f>IF($H4125="NO",$O4125, _xludf.NA())</f>
        <v>20</v>
      </c>
      <c r="S4125" s="5" t="e">
        <f ca="1">IF($H4125="SI",$N4125, _xludf.NA())</f>
        <v>#NAME?</v>
      </c>
      <c r="T4125" s="5">
        <f>IF($H4125="NO",$N4125, _xludf.NA())</f>
        <v>382000</v>
      </c>
    </row>
    <row r="4126" spans="1:20" x14ac:dyDescent="0.3">
      <c r="A4126">
        <v>4125</v>
      </c>
      <c r="B4126" t="s">
        <v>9</v>
      </c>
      <c r="C4126">
        <v>933124</v>
      </c>
      <c r="D4126" t="s">
        <v>18</v>
      </c>
      <c r="E4126" t="s">
        <v>16</v>
      </c>
      <c r="F4126" t="s">
        <v>12</v>
      </c>
      <c r="G4126" t="s">
        <v>13</v>
      </c>
      <c r="H4126" t="s">
        <v>13</v>
      </c>
      <c r="I4126">
        <v>49</v>
      </c>
      <c r="J4126">
        <f>(moras__2[[#This Row],[EDAD]]-AVERAGE(I:I))/ _xlfn.STDEV.P(I:I)</f>
        <v>0.50068722861407822</v>
      </c>
      <c r="K4126" t="str">
        <f>IF(ABS(moras__2[[#This Row],[Z-Score de edad]])&gt;1.96, "Atípico","Normal")</f>
        <v>Normal</v>
      </c>
      <c r="L4126">
        <f>(moras__2[[#This Row],[SALARIO]]-AVERAGE(C:C)) / _xlfn.STDEV.P(C:C)</f>
        <v>0.33984767630273999</v>
      </c>
      <c r="M4126" t="str">
        <f>IF(ABS(moras__2[[#This Row],[Z-Score de salario]])&gt;1.96, "Atípico", "Normal")</f>
        <v>Normal</v>
      </c>
      <c r="N4126" s="5">
        <f t="shared" si="192"/>
        <v>933124</v>
      </c>
      <c r="O4126" s="5">
        <f t="shared" si="193"/>
        <v>49</v>
      </c>
      <c r="P4126" s="5" t="str">
        <f t="shared" si="194"/>
        <v>TRABAJADOR INDEPENDIENTE</v>
      </c>
      <c r="Q4126" s="5" t="e">
        <f ca="1">IF($H4126="SI", $O4126, _xludf.NA())</f>
        <v>#NAME?</v>
      </c>
      <c r="R4126" s="5">
        <f>IF($H4126="NO",$O4126, _xludf.NA())</f>
        <v>49</v>
      </c>
      <c r="S4126" s="5" t="e">
        <f ca="1">IF($H4126="SI",$N4126, _xludf.NA())</f>
        <v>#NAME?</v>
      </c>
      <c r="T4126" s="5">
        <f>IF($H4126="NO",$N4126, _xludf.NA())</f>
        <v>933124</v>
      </c>
    </row>
    <row r="4127" spans="1:20" x14ac:dyDescent="0.3">
      <c r="A4127">
        <v>4126</v>
      </c>
      <c r="B4127" t="s">
        <v>15</v>
      </c>
      <c r="C4127">
        <v>865457.02</v>
      </c>
      <c r="D4127" t="s">
        <v>10</v>
      </c>
      <c r="E4127" t="s">
        <v>11</v>
      </c>
      <c r="F4127" t="s">
        <v>12</v>
      </c>
      <c r="G4127" t="s">
        <v>13</v>
      </c>
      <c r="H4127" t="s">
        <v>13</v>
      </c>
      <c r="I4127">
        <v>42</v>
      </c>
      <c r="J4127">
        <f>(moras__2[[#This Row],[EDAD]]-AVERAGE(I:I))/ _xlfn.STDEV.P(I:I)</f>
        <v>6.6104782630796582E-3</v>
      </c>
      <c r="K4127" t="str">
        <f>IF(ABS(moras__2[[#This Row],[Z-Score de edad]])&gt;1.96, "Atípico","Normal")</f>
        <v>Normal</v>
      </c>
      <c r="L4127">
        <f>(moras__2[[#This Row],[SALARIO]]-AVERAGE(C:C)) / _xlfn.STDEV.P(C:C)</f>
        <v>0.25640310170920277</v>
      </c>
      <c r="M4127" t="str">
        <f>IF(ABS(moras__2[[#This Row],[Z-Score de salario]])&gt;1.96, "Atípico", "Normal")</f>
        <v>Normal</v>
      </c>
      <c r="N4127" s="5">
        <f t="shared" si="192"/>
        <v>865457.02</v>
      </c>
      <c r="O4127" s="5">
        <f t="shared" si="193"/>
        <v>42</v>
      </c>
      <c r="P4127" s="5" t="str">
        <f t="shared" si="194"/>
        <v>ASALARIADO</v>
      </c>
      <c r="Q4127" s="5" t="e">
        <f ca="1">IF($H4127="SI", $O4127, _xludf.NA())</f>
        <v>#NAME?</v>
      </c>
      <c r="R4127" s="5">
        <f>IF($H4127="NO",$O4127, _xludf.NA())</f>
        <v>42</v>
      </c>
      <c r="S4127" s="5" t="e">
        <f ca="1">IF($H4127="SI",$N4127, _xludf.NA())</f>
        <v>#NAME?</v>
      </c>
      <c r="T4127" s="5">
        <f>IF($H4127="NO",$N4127, _xludf.NA())</f>
        <v>865457.02</v>
      </c>
    </row>
    <row r="4128" spans="1:20" x14ac:dyDescent="0.3">
      <c r="A4128">
        <v>4127</v>
      </c>
      <c r="B4128" t="s">
        <v>15</v>
      </c>
      <c r="C4128">
        <v>399967</v>
      </c>
      <c r="D4128" t="s">
        <v>14</v>
      </c>
      <c r="E4128" t="s">
        <v>11</v>
      </c>
      <c r="F4128" t="s">
        <v>12</v>
      </c>
      <c r="G4128" t="s">
        <v>13</v>
      </c>
      <c r="H4128" t="s">
        <v>13</v>
      </c>
      <c r="I4128">
        <v>82</v>
      </c>
      <c r="J4128">
        <f>(moras__2[[#This Row],[EDAD]]-AVERAGE(I:I))/ _xlfn.STDEV.P(I:I)</f>
        <v>2.8299061945545003</v>
      </c>
      <c r="K4128" t="str">
        <f>IF(ABS(moras__2[[#This Row],[Z-Score de edad]])&gt;1.96, "Atípico","Normal")</f>
        <v>Atípico</v>
      </c>
      <c r="L4128">
        <f>(moras__2[[#This Row],[SALARIO]]-AVERAGE(C:C)) / _xlfn.STDEV.P(C:C)</f>
        <v>-0.31762305841257482</v>
      </c>
      <c r="M4128" t="str">
        <f>IF(ABS(moras__2[[#This Row],[Z-Score de salario]])&gt;1.96, "Atípico", "Normal")</f>
        <v>Normal</v>
      </c>
      <c r="N4128" s="5">
        <f t="shared" si="192"/>
        <v>399967</v>
      </c>
      <c r="O4128" s="5">
        <f t="shared" si="193"/>
        <v>82</v>
      </c>
      <c r="P4128" s="5" t="str">
        <f t="shared" si="194"/>
        <v>PENSIONADOS EN SU PROPIO SISTEMA</v>
      </c>
      <c r="Q4128" s="5" t="e">
        <f ca="1">IF($H4128="SI", $O4128, _xludf.NA())</f>
        <v>#NAME?</v>
      </c>
      <c r="R4128" s="5">
        <f>IF($H4128="NO",$O4128, _xludf.NA())</f>
        <v>82</v>
      </c>
      <c r="S4128" s="5" t="e">
        <f ca="1">IF($H4128="SI",$N4128, _xludf.NA())</f>
        <v>#NAME?</v>
      </c>
      <c r="T4128" s="5">
        <f>IF($H4128="NO",$N4128, _xludf.NA())</f>
        <v>399967</v>
      </c>
    </row>
    <row r="4129" spans="1:20" x14ac:dyDescent="0.3">
      <c r="A4129">
        <v>4128</v>
      </c>
      <c r="B4129" t="s">
        <v>9</v>
      </c>
      <c r="C4129">
        <v>436800</v>
      </c>
      <c r="D4129" t="s">
        <v>10</v>
      </c>
      <c r="E4129" t="s">
        <v>16</v>
      </c>
      <c r="F4129" t="s">
        <v>12</v>
      </c>
      <c r="G4129" t="s">
        <v>13</v>
      </c>
      <c r="H4129" t="s">
        <v>13</v>
      </c>
      <c r="I4129">
        <v>53</v>
      </c>
      <c r="J4129">
        <f>(moras__2[[#This Row],[EDAD]]-AVERAGE(I:I))/ _xlfn.STDEV.P(I:I)</f>
        <v>0.78301680024322029</v>
      </c>
      <c r="K4129" t="str">
        <f>IF(ABS(moras__2[[#This Row],[Z-Score de edad]])&gt;1.96, "Atípico","Normal")</f>
        <v>Normal</v>
      </c>
      <c r="L4129">
        <f>(moras__2[[#This Row],[SALARIO]]-AVERAGE(C:C)) / _xlfn.STDEV.P(C:C)</f>
        <v>-0.27220187933817608</v>
      </c>
      <c r="M4129" t="str">
        <f>IF(ABS(moras__2[[#This Row],[Z-Score de salario]])&gt;1.96, "Atípico", "Normal")</f>
        <v>Normal</v>
      </c>
      <c r="N4129" s="5">
        <f t="shared" si="192"/>
        <v>436800</v>
      </c>
      <c r="O4129" s="5">
        <f t="shared" si="193"/>
        <v>53</v>
      </c>
      <c r="P4129" s="5" t="str">
        <f t="shared" si="194"/>
        <v>ASALARIADO</v>
      </c>
      <c r="Q4129" s="5" t="e">
        <f ca="1">IF($H4129="SI", $O4129, _xludf.NA())</f>
        <v>#NAME?</v>
      </c>
      <c r="R4129" s="5">
        <f>IF($H4129="NO",$O4129, _xludf.NA())</f>
        <v>53</v>
      </c>
      <c r="S4129" s="5" t="e">
        <f ca="1">IF($H4129="SI",$N4129, _xludf.NA())</f>
        <v>#NAME?</v>
      </c>
      <c r="T4129" s="5">
        <f>IF($H4129="NO",$N4129, _xludf.NA())</f>
        <v>436800</v>
      </c>
    </row>
    <row r="4130" spans="1:20" x14ac:dyDescent="0.3">
      <c r="A4130">
        <v>4129</v>
      </c>
      <c r="B4130" t="s">
        <v>9</v>
      </c>
      <c r="C4130">
        <v>437896</v>
      </c>
      <c r="D4130" t="s">
        <v>18</v>
      </c>
      <c r="E4130" t="s">
        <v>16</v>
      </c>
      <c r="F4130" t="s">
        <v>12</v>
      </c>
      <c r="G4130" t="s">
        <v>13</v>
      </c>
      <c r="H4130" t="s">
        <v>13</v>
      </c>
      <c r="I4130">
        <v>39</v>
      </c>
      <c r="J4130">
        <f>(moras__2[[#This Row],[EDAD]]-AVERAGE(I:I))/ _xlfn.STDEV.P(I:I)</f>
        <v>-0.20513670045877688</v>
      </c>
      <c r="K4130" t="str">
        <f>IF(ABS(moras__2[[#This Row],[Z-Score de edad]])&gt;1.96, "Atípico","Normal")</f>
        <v>Normal</v>
      </c>
      <c r="L4130">
        <f>(moras__2[[#This Row],[SALARIO]]-AVERAGE(C:C)) / _xlfn.STDEV.P(C:C)</f>
        <v>-0.27085033012237664</v>
      </c>
      <c r="M4130" t="str">
        <f>IF(ABS(moras__2[[#This Row],[Z-Score de salario]])&gt;1.96, "Atípico", "Normal")</f>
        <v>Normal</v>
      </c>
      <c r="N4130" s="5">
        <f t="shared" si="192"/>
        <v>437896</v>
      </c>
      <c r="O4130" s="5">
        <f t="shared" si="193"/>
        <v>39</v>
      </c>
      <c r="P4130" s="5" t="str">
        <f t="shared" si="194"/>
        <v>TRABAJADOR INDEPENDIENTE</v>
      </c>
      <c r="Q4130" s="5" t="e">
        <f ca="1">IF($H4130="SI", $O4130, _xludf.NA())</f>
        <v>#NAME?</v>
      </c>
      <c r="R4130" s="5">
        <f>IF($H4130="NO",$O4130, _xludf.NA())</f>
        <v>39</v>
      </c>
      <c r="S4130" s="5" t="e">
        <f ca="1">IF($H4130="SI",$N4130, _xludf.NA())</f>
        <v>#NAME?</v>
      </c>
      <c r="T4130" s="5">
        <f>IF($H4130="NO",$N4130, _xludf.NA())</f>
        <v>437896</v>
      </c>
    </row>
    <row r="4131" spans="1:20" x14ac:dyDescent="0.3">
      <c r="A4131">
        <v>4130</v>
      </c>
      <c r="B4131" t="s">
        <v>9</v>
      </c>
      <c r="C4131">
        <v>297046</v>
      </c>
      <c r="D4131" t="s">
        <v>18</v>
      </c>
      <c r="E4131" t="s">
        <v>16</v>
      </c>
      <c r="F4131" t="s">
        <v>12</v>
      </c>
      <c r="G4131" t="s">
        <v>13</v>
      </c>
      <c r="H4131" t="s">
        <v>13</v>
      </c>
      <c r="I4131">
        <v>54</v>
      </c>
      <c r="J4131">
        <f>(moras__2[[#This Row],[EDAD]]-AVERAGE(I:I))/ _xlfn.STDEV.P(I:I)</f>
        <v>0.85359919315050581</v>
      </c>
      <c r="K4131" t="str">
        <f>IF(ABS(moras__2[[#This Row],[Z-Score de edad]])&gt;1.96, "Atípico","Normal")</f>
        <v>Normal</v>
      </c>
      <c r="L4131">
        <f>(moras__2[[#This Row],[SALARIO]]-AVERAGE(C:C)) / _xlfn.STDEV.P(C:C)</f>
        <v>-0.44454166866740574</v>
      </c>
      <c r="M4131" t="str">
        <f>IF(ABS(moras__2[[#This Row],[Z-Score de salario]])&gt;1.96, "Atípico", "Normal")</f>
        <v>Normal</v>
      </c>
      <c r="N4131" s="5">
        <f t="shared" si="192"/>
        <v>297046</v>
      </c>
      <c r="O4131" s="5">
        <f t="shared" si="193"/>
        <v>54</v>
      </c>
      <c r="P4131" s="5" t="str">
        <f t="shared" si="194"/>
        <v>TRABAJADOR INDEPENDIENTE</v>
      </c>
      <c r="Q4131" s="5" t="e">
        <f ca="1">IF($H4131="SI", $O4131, _xludf.NA())</f>
        <v>#NAME?</v>
      </c>
      <c r="R4131" s="5">
        <f>IF($H4131="NO",$O4131, _xludf.NA())</f>
        <v>54</v>
      </c>
      <c r="S4131" s="5" t="e">
        <f ca="1">IF($H4131="SI",$N4131, _xludf.NA())</f>
        <v>#NAME?</v>
      </c>
      <c r="T4131" s="5">
        <f>IF($H4131="NO",$N4131, _xludf.NA())</f>
        <v>297046</v>
      </c>
    </row>
    <row r="4132" spans="1:20" x14ac:dyDescent="0.3">
      <c r="A4132">
        <v>4131</v>
      </c>
      <c r="B4132" t="s">
        <v>15</v>
      </c>
      <c r="C4132">
        <v>720408.6</v>
      </c>
      <c r="D4132" t="s">
        <v>10</v>
      </c>
      <c r="E4132" t="s">
        <v>11</v>
      </c>
      <c r="F4132" t="s">
        <v>12</v>
      </c>
      <c r="G4132" t="s">
        <v>13</v>
      </c>
      <c r="H4132" t="s">
        <v>13</v>
      </c>
      <c r="I4132">
        <v>45</v>
      </c>
      <c r="J4132">
        <f>(moras__2[[#This Row],[EDAD]]-AVERAGE(I:I))/ _xlfn.STDEV.P(I:I)</f>
        <v>0.2183576569849362</v>
      </c>
      <c r="K4132" t="str">
        <f>IF(ABS(moras__2[[#This Row],[Z-Score de edad]])&gt;1.96, "Atípico","Normal")</f>
        <v>Normal</v>
      </c>
      <c r="L4132">
        <f>(moras__2[[#This Row],[SALARIO]]-AVERAGE(C:C)) / _xlfn.STDEV.P(C:C)</f>
        <v>7.7534417125308022E-2</v>
      </c>
      <c r="M4132" t="str">
        <f>IF(ABS(moras__2[[#This Row],[Z-Score de salario]])&gt;1.96, "Atípico", "Normal")</f>
        <v>Normal</v>
      </c>
      <c r="N4132" s="5">
        <f t="shared" si="192"/>
        <v>720408.6</v>
      </c>
      <c r="O4132" s="5">
        <f t="shared" si="193"/>
        <v>45</v>
      </c>
      <c r="P4132" s="5" t="str">
        <f t="shared" si="194"/>
        <v>ASALARIADO</v>
      </c>
      <c r="Q4132" s="5" t="e">
        <f ca="1">IF($H4132="SI", $O4132, _xludf.NA())</f>
        <v>#NAME?</v>
      </c>
      <c r="R4132" s="5">
        <f>IF($H4132="NO",$O4132, _xludf.NA())</f>
        <v>45</v>
      </c>
      <c r="S4132" s="5" t="e">
        <f ca="1">IF($H4132="SI",$N4132, _xludf.NA())</f>
        <v>#NAME?</v>
      </c>
      <c r="T4132" s="5">
        <f>IF($H4132="NO",$N4132, _xludf.NA())</f>
        <v>720408.6</v>
      </c>
    </row>
    <row r="4133" spans="1:20" x14ac:dyDescent="0.3">
      <c r="A4133">
        <v>4132</v>
      </c>
      <c r="B4133" t="s">
        <v>9</v>
      </c>
      <c r="C4133">
        <v>301184</v>
      </c>
      <c r="D4133" t="s">
        <v>10</v>
      </c>
      <c r="E4133" t="s">
        <v>16</v>
      </c>
      <c r="F4133" t="s">
        <v>12</v>
      </c>
      <c r="G4133" t="s">
        <v>13</v>
      </c>
      <c r="H4133" t="s">
        <v>13</v>
      </c>
      <c r="I4133">
        <v>46</v>
      </c>
      <c r="J4133">
        <f>(moras__2[[#This Row],[EDAD]]-AVERAGE(I:I))/ _xlfn.STDEV.P(I:I)</f>
        <v>0.28894004989222172</v>
      </c>
      <c r="K4133" t="str">
        <f>IF(ABS(moras__2[[#This Row],[Z-Score de edad]])&gt;1.96, "Atípico","Normal")</f>
        <v>Normal</v>
      </c>
      <c r="L4133">
        <f>(moras__2[[#This Row],[SALARIO]]-AVERAGE(C:C)) / _xlfn.STDEV.P(C:C)</f>
        <v>-0.43943883047855714</v>
      </c>
      <c r="M4133" t="str">
        <f>IF(ABS(moras__2[[#This Row],[Z-Score de salario]])&gt;1.96, "Atípico", "Normal")</f>
        <v>Normal</v>
      </c>
      <c r="N4133" s="5">
        <f t="shared" si="192"/>
        <v>301184</v>
      </c>
      <c r="O4133" s="5">
        <f t="shared" si="193"/>
        <v>46</v>
      </c>
      <c r="P4133" s="5" t="str">
        <f t="shared" si="194"/>
        <v>ASALARIADO</v>
      </c>
      <c r="Q4133" s="5" t="e">
        <f ca="1">IF($H4133="SI", $O4133, _xludf.NA())</f>
        <v>#NAME?</v>
      </c>
      <c r="R4133" s="5">
        <f>IF($H4133="NO",$O4133, _xludf.NA())</f>
        <v>46</v>
      </c>
      <c r="S4133" s="5" t="e">
        <f ca="1">IF($H4133="SI",$N4133, _xludf.NA())</f>
        <v>#NAME?</v>
      </c>
      <c r="T4133" s="5">
        <f>IF($H4133="NO",$N4133, _xludf.NA())</f>
        <v>301184</v>
      </c>
    </row>
    <row r="4134" spans="1:20" x14ac:dyDescent="0.3">
      <c r="A4134">
        <v>4133</v>
      </c>
      <c r="B4134" t="s">
        <v>9</v>
      </c>
      <c r="C4134">
        <v>230000</v>
      </c>
      <c r="D4134" t="s">
        <v>10</v>
      </c>
      <c r="E4134" t="s">
        <v>16</v>
      </c>
      <c r="F4134" t="s">
        <v>12</v>
      </c>
      <c r="G4134" t="s">
        <v>13</v>
      </c>
      <c r="H4134" t="s">
        <v>12</v>
      </c>
      <c r="I4134">
        <v>60</v>
      </c>
      <c r="J4134">
        <f>(moras__2[[#This Row],[EDAD]]-AVERAGE(I:I))/ _xlfn.STDEV.P(I:I)</f>
        <v>1.2770935505942189</v>
      </c>
      <c r="K4134" t="str">
        <f>IF(ABS(moras__2[[#This Row],[Z-Score de edad]])&gt;1.96, "Atípico","Normal")</f>
        <v>Normal</v>
      </c>
      <c r="L4134">
        <f>(moras__2[[#This Row],[SALARIO]]-AVERAGE(C:C)) / _xlfn.STDEV.P(C:C)</f>
        <v>-0.52722047224631963</v>
      </c>
      <c r="M4134" t="str">
        <f>IF(ABS(moras__2[[#This Row],[Z-Score de salario]])&gt;1.96, "Atípico", "Normal")</f>
        <v>Normal</v>
      </c>
      <c r="N4134" s="5">
        <f t="shared" si="192"/>
        <v>230000</v>
      </c>
      <c r="O4134" s="5">
        <f t="shared" si="193"/>
        <v>60</v>
      </c>
      <c r="P4134" s="5" t="str">
        <f t="shared" si="194"/>
        <v>ASALARIADO</v>
      </c>
      <c r="Q4134" s="5">
        <f>IF($H4134="SI", $O4134, _xludf.NA())</f>
        <v>60</v>
      </c>
      <c r="R4134" s="5" t="e">
        <f ca="1">IF($H4134="NO",$O4134, _xludf.NA())</f>
        <v>#NAME?</v>
      </c>
      <c r="S4134" s="5">
        <f>IF($H4134="SI",$N4134, _xludf.NA())</f>
        <v>230000</v>
      </c>
      <c r="T4134" s="5" t="e">
        <f ca="1">IF($H4134="NO",$N4134, _xludf.NA())</f>
        <v>#NAME?</v>
      </c>
    </row>
    <row r="4135" spans="1:20" x14ac:dyDescent="0.3">
      <c r="A4135">
        <v>4134</v>
      </c>
      <c r="B4135" t="s">
        <v>15</v>
      </c>
      <c r="C4135">
        <v>639148</v>
      </c>
      <c r="D4135" t="s">
        <v>18</v>
      </c>
      <c r="E4135" t="s">
        <v>16</v>
      </c>
      <c r="F4135" t="s">
        <v>12</v>
      </c>
      <c r="G4135" t="s">
        <v>13</v>
      </c>
      <c r="H4135" t="s">
        <v>13</v>
      </c>
      <c r="I4135">
        <v>60</v>
      </c>
      <c r="J4135">
        <f>(moras__2[[#This Row],[EDAD]]-AVERAGE(I:I))/ _xlfn.STDEV.P(I:I)</f>
        <v>1.2770935505942189</v>
      </c>
      <c r="K4135" t="str">
        <f>IF(ABS(moras__2[[#This Row],[Z-Score de edad]])&gt;1.96, "Atípico","Normal")</f>
        <v>Normal</v>
      </c>
      <c r="L4135">
        <f>(moras__2[[#This Row],[SALARIO]]-AVERAGE(C:C)) / _xlfn.STDEV.P(C:C)</f>
        <v>-2.2673338536546354E-2</v>
      </c>
      <c r="M4135" t="str">
        <f>IF(ABS(moras__2[[#This Row],[Z-Score de salario]])&gt;1.96, "Atípico", "Normal")</f>
        <v>Normal</v>
      </c>
      <c r="N4135" s="5">
        <f t="shared" si="192"/>
        <v>639148</v>
      </c>
      <c r="O4135" s="5">
        <f t="shared" si="193"/>
        <v>60</v>
      </c>
      <c r="P4135" s="5" t="str">
        <f t="shared" si="194"/>
        <v>TRABAJADOR INDEPENDIENTE</v>
      </c>
      <c r="Q4135" s="5" t="e">
        <f ca="1">IF($H4135="SI", $O4135, _xludf.NA())</f>
        <v>#NAME?</v>
      </c>
      <c r="R4135" s="5">
        <f>IF($H4135="NO",$O4135, _xludf.NA())</f>
        <v>60</v>
      </c>
      <c r="S4135" s="5" t="e">
        <f ca="1">IF($H4135="SI",$N4135, _xludf.NA())</f>
        <v>#NAME?</v>
      </c>
      <c r="T4135" s="5">
        <f>IF($H4135="NO",$N4135, _xludf.NA())</f>
        <v>639148</v>
      </c>
    </row>
    <row r="4136" spans="1:20" x14ac:dyDescent="0.3">
      <c r="A4136">
        <v>4135</v>
      </c>
      <c r="B4136" t="s">
        <v>15</v>
      </c>
      <c r="C4136">
        <v>470713.7</v>
      </c>
      <c r="D4136" t="s">
        <v>10</v>
      </c>
      <c r="E4136" t="s">
        <v>16</v>
      </c>
      <c r="F4136" t="s">
        <v>12</v>
      </c>
      <c r="G4136" t="s">
        <v>13</v>
      </c>
      <c r="H4136" t="s">
        <v>12</v>
      </c>
      <c r="I4136">
        <v>36</v>
      </c>
      <c r="J4136">
        <f>(moras__2[[#This Row],[EDAD]]-AVERAGE(I:I))/ _xlfn.STDEV.P(I:I)</f>
        <v>-0.41688387918063341</v>
      </c>
      <c r="K4136" t="str">
        <f>IF(ABS(moras__2[[#This Row],[Z-Score de edad]])&gt;1.96, "Atípico","Normal")</f>
        <v>Normal</v>
      </c>
      <c r="L4136">
        <f>(moras__2[[#This Row],[SALARIO]]-AVERAGE(C:C)) / _xlfn.STDEV.P(C:C)</f>
        <v>-0.23038067984925487</v>
      </c>
      <c r="M4136" t="str">
        <f>IF(ABS(moras__2[[#This Row],[Z-Score de salario]])&gt;1.96, "Atípico", "Normal")</f>
        <v>Normal</v>
      </c>
      <c r="N4136" s="5">
        <f t="shared" si="192"/>
        <v>470713.7</v>
      </c>
      <c r="O4136" s="5">
        <f t="shared" si="193"/>
        <v>36</v>
      </c>
      <c r="P4136" s="5" t="str">
        <f t="shared" si="194"/>
        <v>ASALARIADO</v>
      </c>
      <c r="Q4136" s="5">
        <f>IF($H4136="SI", $O4136, _xludf.NA())</f>
        <v>36</v>
      </c>
      <c r="R4136" s="5" t="e">
        <f ca="1">IF($H4136="NO",$O4136, _xludf.NA())</f>
        <v>#NAME?</v>
      </c>
      <c r="S4136" s="5">
        <f>IF($H4136="SI",$N4136, _xludf.NA())</f>
        <v>470713.7</v>
      </c>
      <c r="T4136" s="5" t="e">
        <f ca="1">IF($H4136="NO",$N4136, _xludf.NA())</f>
        <v>#NAME?</v>
      </c>
    </row>
    <row r="4137" spans="1:20" x14ac:dyDescent="0.3">
      <c r="A4137">
        <v>4136</v>
      </c>
      <c r="B4137" t="s">
        <v>9</v>
      </c>
      <c r="C4137">
        <v>298482</v>
      </c>
      <c r="D4137" t="s">
        <v>18</v>
      </c>
      <c r="E4137" t="s">
        <v>16</v>
      </c>
      <c r="F4137" t="s">
        <v>12</v>
      </c>
      <c r="G4137" t="s">
        <v>13</v>
      </c>
      <c r="H4137" t="s">
        <v>13</v>
      </c>
      <c r="I4137">
        <v>28</v>
      </c>
      <c r="J4137">
        <f>(moras__2[[#This Row],[EDAD]]-AVERAGE(I:I))/ _xlfn.STDEV.P(I:I)</f>
        <v>-0.98154302243891756</v>
      </c>
      <c r="K4137" t="str">
        <f>IF(ABS(moras__2[[#This Row],[Z-Score de edad]])&gt;1.96, "Atípico","Normal")</f>
        <v>Normal</v>
      </c>
      <c r="L4137">
        <f>(moras__2[[#This Row],[SALARIO]]-AVERAGE(C:C)) / _xlfn.STDEV.P(C:C)</f>
        <v>-0.44277084323502619</v>
      </c>
      <c r="M4137" t="str">
        <f>IF(ABS(moras__2[[#This Row],[Z-Score de salario]])&gt;1.96, "Atípico", "Normal")</f>
        <v>Normal</v>
      </c>
      <c r="N4137" s="5">
        <f t="shared" si="192"/>
        <v>298482</v>
      </c>
      <c r="O4137" s="5">
        <f t="shared" si="193"/>
        <v>28</v>
      </c>
      <c r="P4137" s="5" t="str">
        <f t="shared" si="194"/>
        <v>TRABAJADOR INDEPENDIENTE</v>
      </c>
      <c r="Q4137" s="5" t="e">
        <f ca="1">IF($H4137="SI", $O4137, _xludf.NA())</f>
        <v>#NAME?</v>
      </c>
      <c r="R4137" s="5">
        <f>IF($H4137="NO",$O4137, _xludf.NA())</f>
        <v>28</v>
      </c>
      <c r="S4137" s="5" t="e">
        <f ca="1">IF($H4137="SI",$N4137, _xludf.NA())</f>
        <v>#NAME?</v>
      </c>
      <c r="T4137" s="5">
        <f>IF($H4137="NO",$N4137, _xludf.NA())</f>
        <v>298482</v>
      </c>
    </row>
    <row r="4138" spans="1:20" x14ac:dyDescent="0.3">
      <c r="A4138">
        <v>4137</v>
      </c>
      <c r="B4138" t="s">
        <v>9</v>
      </c>
      <c r="C4138">
        <v>294661.86</v>
      </c>
      <c r="D4138" t="s">
        <v>10</v>
      </c>
      <c r="E4138" t="s">
        <v>16</v>
      </c>
      <c r="F4138" t="s">
        <v>12</v>
      </c>
      <c r="G4138" t="s">
        <v>13</v>
      </c>
      <c r="H4138" t="s">
        <v>13</v>
      </c>
      <c r="I4138">
        <v>25</v>
      </c>
      <c r="J4138">
        <f>(moras__2[[#This Row],[EDAD]]-AVERAGE(I:I))/ _xlfn.STDEV.P(I:I)</f>
        <v>-1.193290201160774</v>
      </c>
      <c r="K4138" t="str">
        <f>IF(ABS(moras__2[[#This Row],[Z-Score de edad]])&gt;1.96, "Atípico","Normal")</f>
        <v>Normal</v>
      </c>
      <c r="L4138">
        <f>(moras__2[[#This Row],[SALARIO]]-AVERAGE(C:C)) / _xlfn.STDEV.P(C:C)</f>
        <v>-0.44748170748798616</v>
      </c>
      <c r="M4138" t="str">
        <f>IF(ABS(moras__2[[#This Row],[Z-Score de salario]])&gt;1.96, "Atípico", "Normal")</f>
        <v>Normal</v>
      </c>
      <c r="N4138" s="5">
        <f t="shared" si="192"/>
        <v>294661.86</v>
      </c>
      <c r="O4138" s="5">
        <f t="shared" si="193"/>
        <v>25</v>
      </c>
      <c r="P4138" s="5" t="str">
        <f t="shared" si="194"/>
        <v>ASALARIADO</v>
      </c>
      <c r="Q4138" s="5" t="e">
        <f ca="1">IF($H4138="SI", $O4138, _xludf.NA())</f>
        <v>#NAME?</v>
      </c>
      <c r="R4138" s="5">
        <f>IF($H4138="NO",$O4138, _xludf.NA())</f>
        <v>25</v>
      </c>
      <c r="S4138" s="5" t="e">
        <f ca="1">IF($H4138="SI",$N4138, _xludf.NA())</f>
        <v>#NAME?</v>
      </c>
      <c r="T4138" s="5">
        <f>IF($H4138="NO",$N4138, _xludf.NA())</f>
        <v>294661.86</v>
      </c>
    </row>
    <row r="4139" spans="1:20" x14ac:dyDescent="0.3">
      <c r="A4139">
        <v>4138</v>
      </c>
      <c r="B4139" t="s">
        <v>9</v>
      </c>
      <c r="C4139">
        <v>431178</v>
      </c>
      <c r="D4139" t="s">
        <v>10</v>
      </c>
      <c r="E4139" t="s">
        <v>16</v>
      </c>
      <c r="F4139" t="s">
        <v>12</v>
      </c>
      <c r="G4139" t="s">
        <v>13</v>
      </c>
      <c r="H4139" t="s">
        <v>13</v>
      </c>
      <c r="I4139">
        <v>56</v>
      </c>
      <c r="J4139">
        <f>(moras__2[[#This Row],[EDAD]]-AVERAGE(I:I))/ _xlfn.STDEV.P(I:I)</f>
        <v>0.99476397896507684</v>
      </c>
      <c r="K4139" t="str">
        <f>IF(ABS(moras__2[[#This Row],[Z-Score de edad]])&gt;1.96, "Atípico","Normal")</f>
        <v>Normal</v>
      </c>
      <c r="L4139">
        <f>(moras__2[[#This Row],[SALARIO]]-AVERAGE(C:C)) / _xlfn.STDEV.P(C:C)</f>
        <v>-0.27913473489586266</v>
      </c>
      <c r="M4139" t="str">
        <f>IF(ABS(moras__2[[#This Row],[Z-Score de salario]])&gt;1.96, "Atípico", "Normal")</f>
        <v>Normal</v>
      </c>
      <c r="N4139" s="5">
        <f t="shared" si="192"/>
        <v>431178</v>
      </c>
      <c r="O4139" s="5">
        <f t="shared" si="193"/>
        <v>56</v>
      </c>
      <c r="P4139" s="5" t="str">
        <f t="shared" si="194"/>
        <v>ASALARIADO</v>
      </c>
      <c r="Q4139" s="5" t="e">
        <f ca="1">IF($H4139="SI", $O4139, _xludf.NA())</f>
        <v>#NAME?</v>
      </c>
      <c r="R4139" s="5">
        <f>IF($H4139="NO",$O4139, _xludf.NA())</f>
        <v>56</v>
      </c>
      <c r="S4139" s="5" t="e">
        <f ca="1">IF($H4139="SI",$N4139, _xludf.NA())</f>
        <v>#NAME?</v>
      </c>
      <c r="T4139" s="5">
        <f>IF($H4139="NO",$N4139, _xludf.NA())</f>
        <v>431178</v>
      </c>
    </row>
    <row r="4140" spans="1:20" x14ac:dyDescent="0.3">
      <c r="A4140">
        <v>4139</v>
      </c>
      <c r="B4140" t="s">
        <v>15</v>
      </c>
      <c r="C4140">
        <v>278035</v>
      </c>
      <c r="D4140" t="s">
        <v>17</v>
      </c>
      <c r="E4140" t="s">
        <v>16</v>
      </c>
      <c r="F4140" t="s">
        <v>12</v>
      </c>
      <c r="G4140" t="s">
        <v>13</v>
      </c>
      <c r="H4140" t="s">
        <v>13</v>
      </c>
      <c r="I4140">
        <v>49</v>
      </c>
      <c r="J4140">
        <f>(moras__2[[#This Row],[EDAD]]-AVERAGE(I:I))/ _xlfn.STDEV.P(I:I)</f>
        <v>0.50068722861407822</v>
      </c>
      <c r="K4140" t="str">
        <f>IF(ABS(moras__2[[#This Row],[Z-Score de edad]])&gt;1.96, "Atípico","Normal")</f>
        <v>Normal</v>
      </c>
      <c r="L4140">
        <f>(moras__2[[#This Row],[SALARIO]]-AVERAGE(C:C)) / _xlfn.STDEV.P(C:C)</f>
        <v>-0.46798537500094889</v>
      </c>
      <c r="M4140" t="str">
        <f>IF(ABS(moras__2[[#This Row],[Z-Score de salario]])&gt;1.96, "Atípico", "Normal")</f>
        <v>Normal</v>
      </c>
      <c r="N4140" s="5">
        <f t="shared" si="192"/>
        <v>278035</v>
      </c>
      <c r="O4140" s="5">
        <f t="shared" si="193"/>
        <v>49</v>
      </c>
      <c r="P4140" s="5" t="str">
        <f t="shared" si="194"/>
        <v>ASEGURADO VOLUNTARIO</v>
      </c>
      <c r="Q4140" s="5" t="e">
        <f ca="1">IF($H4140="SI", $O4140, _xludf.NA())</f>
        <v>#NAME?</v>
      </c>
      <c r="R4140" s="5">
        <f>IF($H4140="NO",$O4140, _xludf.NA())</f>
        <v>49</v>
      </c>
      <c r="S4140" s="5" t="e">
        <f ca="1">IF($H4140="SI",$N4140, _xludf.NA())</f>
        <v>#NAME?</v>
      </c>
      <c r="T4140" s="5">
        <f>IF($H4140="NO",$N4140, _xludf.NA())</f>
        <v>278035</v>
      </c>
    </row>
    <row r="4141" spans="1:20" x14ac:dyDescent="0.3">
      <c r="A4141">
        <v>4140</v>
      </c>
      <c r="B4141" t="s">
        <v>15</v>
      </c>
      <c r="C4141">
        <v>628333</v>
      </c>
      <c r="D4141" t="s">
        <v>10</v>
      </c>
      <c r="E4141" t="s">
        <v>16</v>
      </c>
      <c r="F4141" t="s">
        <v>12</v>
      </c>
      <c r="G4141" t="s">
        <v>13</v>
      </c>
      <c r="H4141" t="s">
        <v>13</v>
      </c>
      <c r="I4141">
        <v>32</v>
      </c>
      <c r="J4141">
        <f>(moras__2[[#This Row],[EDAD]]-AVERAGE(I:I))/ _xlfn.STDEV.P(I:I)</f>
        <v>-0.69921345080977548</v>
      </c>
      <c r="K4141" t="str">
        <f>IF(ABS(moras__2[[#This Row],[Z-Score de edad]])&gt;1.96, "Atípico","Normal")</f>
        <v>Normal</v>
      </c>
      <c r="L4141">
        <f>(moras__2[[#This Row],[SALARIO]]-AVERAGE(C:C)) / _xlfn.STDEV.P(C:C)</f>
        <v>-3.6010021719822816E-2</v>
      </c>
      <c r="M4141" t="str">
        <f>IF(ABS(moras__2[[#This Row],[Z-Score de salario]])&gt;1.96, "Atípico", "Normal")</f>
        <v>Normal</v>
      </c>
      <c r="N4141" s="5">
        <f t="shared" si="192"/>
        <v>628333</v>
      </c>
      <c r="O4141" s="5">
        <f t="shared" si="193"/>
        <v>32</v>
      </c>
      <c r="P4141" s="5" t="str">
        <f t="shared" si="194"/>
        <v>ASALARIADO</v>
      </c>
      <c r="Q4141" s="5" t="e">
        <f ca="1">IF($H4141="SI", $O4141, _xludf.NA())</f>
        <v>#NAME?</v>
      </c>
      <c r="R4141" s="5">
        <f>IF($H4141="NO",$O4141, _xludf.NA())</f>
        <v>32</v>
      </c>
      <c r="S4141" s="5" t="e">
        <f ca="1">IF($H4141="SI",$N4141, _xludf.NA())</f>
        <v>#NAME?</v>
      </c>
      <c r="T4141" s="5">
        <f>IF($H4141="NO",$N4141, _xludf.NA())</f>
        <v>628333</v>
      </c>
    </row>
    <row r="4142" spans="1:20" x14ac:dyDescent="0.3">
      <c r="A4142">
        <v>4141</v>
      </c>
      <c r="B4142" t="s">
        <v>15</v>
      </c>
      <c r="C4142">
        <v>526107.13</v>
      </c>
      <c r="D4142" t="s">
        <v>10</v>
      </c>
      <c r="E4142" t="s">
        <v>11</v>
      </c>
      <c r="F4142" t="s">
        <v>12</v>
      </c>
      <c r="G4142" t="s">
        <v>13</v>
      </c>
      <c r="H4142" t="s">
        <v>13</v>
      </c>
      <c r="I4142">
        <v>37</v>
      </c>
      <c r="J4142">
        <f>(moras__2[[#This Row],[EDAD]]-AVERAGE(I:I))/ _xlfn.STDEV.P(I:I)</f>
        <v>-0.34630148627334789</v>
      </c>
      <c r="K4142" t="str">
        <f>IF(ABS(moras__2[[#This Row],[Z-Score de edad]])&gt;1.96, "Atípico","Normal")</f>
        <v>Normal</v>
      </c>
      <c r="L4142">
        <f>(moras__2[[#This Row],[SALARIO]]-AVERAGE(C:C)) / _xlfn.STDEV.P(C:C)</f>
        <v>-0.16207142174985573</v>
      </c>
      <c r="M4142" t="str">
        <f>IF(ABS(moras__2[[#This Row],[Z-Score de salario]])&gt;1.96, "Atípico", "Normal")</f>
        <v>Normal</v>
      </c>
      <c r="N4142" s="5">
        <f t="shared" si="192"/>
        <v>526107.13</v>
      </c>
      <c r="O4142" s="5">
        <f t="shared" si="193"/>
        <v>37</v>
      </c>
      <c r="P4142" s="5" t="str">
        <f t="shared" si="194"/>
        <v>ASALARIADO</v>
      </c>
      <c r="Q4142" s="5" t="e">
        <f ca="1">IF($H4142="SI", $O4142, _xludf.NA())</f>
        <v>#NAME?</v>
      </c>
      <c r="R4142" s="5">
        <f>IF($H4142="NO",$O4142, _xludf.NA())</f>
        <v>37</v>
      </c>
      <c r="S4142" s="5" t="e">
        <f ca="1">IF($H4142="SI",$N4142, _xludf.NA())</f>
        <v>#NAME?</v>
      </c>
      <c r="T4142" s="5">
        <f>IF($H4142="NO",$N4142, _xludf.NA())</f>
        <v>526107.13</v>
      </c>
    </row>
    <row r="4143" spans="1:20" x14ac:dyDescent="0.3">
      <c r="A4143">
        <v>4142</v>
      </c>
      <c r="B4143" t="s">
        <v>15</v>
      </c>
      <c r="C4143">
        <v>278030</v>
      </c>
      <c r="D4143" t="s">
        <v>19</v>
      </c>
      <c r="E4143" t="s">
        <v>16</v>
      </c>
      <c r="F4143" t="s">
        <v>12</v>
      </c>
      <c r="G4143" t="s">
        <v>13</v>
      </c>
      <c r="H4143" t="s">
        <v>13</v>
      </c>
      <c r="I4143">
        <v>47</v>
      </c>
      <c r="J4143">
        <f>(moras__2[[#This Row],[EDAD]]-AVERAGE(I:I))/ _xlfn.STDEV.P(I:I)</f>
        <v>0.35952244279950724</v>
      </c>
      <c r="K4143" t="str">
        <f>IF(ABS(moras__2[[#This Row],[Z-Score de edad]])&gt;1.96, "Atípico","Normal")</f>
        <v>Normal</v>
      </c>
      <c r="L4143">
        <f>(moras__2[[#This Row],[SALARIO]]-AVERAGE(C:C)) / _xlfn.STDEV.P(C:C)</f>
        <v>-0.46799154082766331</v>
      </c>
      <c r="M4143" t="str">
        <f>IF(ABS(moras__2[[#This Row],[Z-Score de salario]])&gt;1.96, "Atípico", "Normal")</f>
        <v>Normal</v>
      </c>
      <c r="N4143" s="5">
        <f t="shared" si="192"/>
        <v>278030</v>
      </c>
      <c r="O4143" s="5">
        <f t="shared" si="193"/>
        <v>47</v>
      </c>
      <c r="P4143" s="5" t="str">
        <f t="shared" si="194"/>
        <v>CONVENIOS ESPECIALES DE TRABAJADORES INDEPENDIENTES</v>
      </c>
      <c r="Q4143" s="5" t="e">
        <f ca="1">IF($H4143="SI", $O4143, _xludf.NA())</f>
        <v>#NAME?</v>
      </c>
      <c r="R4143" s="5">
        <f>IF($H4143="NO",$O4143, _xludf.NA())</f>
        <v>47</v>
      </c>
      <c r="S4143" s="5" t="e">
        <f ca="1">IF($H4143="SI",$N4143, _xludf.NA())</f>
        <v>#NAME?</v>
      </c>
      <c r="T4143" s="5">
        <f>IF($H4143="NO",$N4143, _xludf.NA())</f>
        <v>278030</v>
      </c>
    </row>
    <row r="4144" spans="1:20" x14ac:dyDescent="0.3">
      <c r="A4144">
        <v>4143</v>
      </c>
      <c r="B4144" t="s">
        <v>15</v>
      </c>
      <c r="C4144">
        <v>471872</v>
      </c>
      <c r="D4144" t="s">
        <v>10</v>
      </c>
      <c r="E4144" t="s">
        <v>11</v>
      </c>
      <c r="F4144" t="s">
        <v>12</v>
      </c>
      <c r="G4144" t="s">
        <v>13</v>
      </c>
      <c r="H4144" t="s">
        <v>12</v>
      </c>
      <c r="I4144">
        <v>33</v>
      </c>
      <c r="J4144">
        <f>(moras__2[[#This Row],[EDAD]]-AVERAGE(I:I))/ _xlfn.STDEV.P(I:I)</f>
        <v>-0.62863105790248996</v>
      </c>
      <c r="K4144" t="str">
        <f>IF(ABS(moras__2[[#This Row],[Z-Score de edad]])&gt;1.96, "Atípico","Normal")</f>
        <v>Normal</v>
      </c>
      <c r="L4144">
        <f>(moras__2[[#This Row],[SALARIO]]-AVERAGE(C:C)) / _xlfn.STDEV.P(C:C)</f>
        <v>-0.22895230443259385</v>
      </c>
      <c r="M4144" t="str">
        <f>IF(ABS(moras__2[[#This Row],[Z-Score de salario]])&gt;1.96, "Atípico", "Normal")</f>
        <v>Normal</v>
      </c>
      <c r="N4144" s="5">
        <f t="shared" si="192"/>
        <v>471872</v>
      </c>
      <c r="O4144" s="5">
        <f t="shared" si="193"/>
        <v>33</v>
      </c>
      <c r="P4144" s="5" t="str">
        <f t="shared" si="194"/>
        <v>ASALARIADO</v>
      </c>
      <c r="Q4144" s="5">
        <f>IF($H4144="SI", $O4144, _xludf.NA())</f>
        <v>33</v>
      </c>
      <c r="R4144" s="5" t="e">
        <f ca="1">IF($H4144="NO",$O4144, _xludf.NA())</f>
        <v>#NAME?</v>
      </c>
      <c r="S4144" s="5">
        <f>IF($H4144="SI",$N4144, _xludf.NA())</f>
        <v>471872</v>
      </c>
      <c r="T4144" s="5" t="e">
        <f ca="1">IF($H4144="NO",$N4144, _xludf.NA())</f>
        <v>#NAME?</v>
      </c>
    </row>
    <row r="4145" spans="1:20" x14ac:dyDescent="0.3">
      <c r="A4145">
        <v>4144</v>
      </c>
      <c r="B4145" t="s">
        <v>15</v>
      </c>
      <c r="C4145">
        <v>1416053</v>
      </c>
      <c r="D4145" t="s">
        <v>14</v>
      </c>
      <c r="E4145" t="s">
        <v>11</v>
      </c>
      <c r="F4145" t="s">
        <v>12</v>
      </c>
      <c r="G4145" t="s">
        <v>13</v>
      </c>
      <c r="H4145" t="s">
        <v>13</v>
      </c>
      <c r="I4145">
        <v>50</v>
      </c>
      <c r="J4145">
        <f>(moras__2[[#This Row],[EDAD]]-AVERAGE(I:I))/ _xlfn.STDEV.P(I:I)</f>
        <v>0.57126962152136374</v>
      </c>
      <c r="K4145" t="str">
        <f>IF(ABS(moras__2[[#This Row],[Z-Score de edad]])&gt;1.96, "Atípico","Normal")</f>
        <v>Normal</v>
      </c>
      <c r="L4145">
        <f>(moras__2[[#This Row],[SALARIO]]-AVERAGE(C:C)) / _xlfn.STDEV.P(C:C)</f>
        <v>0.93537898217574222</v>
      </c>
      <c r="M4145" t="str">
        <f>IF(ABS(moras__2[[#This Row],[Z-Score de salario]])&gt;1.96, "Atípico", "Normal")</f>
        <v>Normal</v>
      </c>
      <c r="N4145" s="5">
        <f t="shared" si="192"/>
        <v>1416053</v>
      </c>
      <c r="O4145" s="5">
        <f t="shared" si="193"/>
        <v>50</v>
      </c>
      <c r="P4145" s="5" t="str">
        <f t="shared" si="194"/>
        <v>PENSIONADOS EN SU PROPIO SISTEMA</v>
      </c>
      <c r="Q4145" s="5" t="e">
        <f ca="1">IF($H4145="SI", $O4145, _xludf.NA())</f>
        <v>#NAME?</v>
      </c>
      <c r="R4145" s="5">
        <f>IF($H4145="NO",$O4145, _xludf.NA())</f>
        <v>50</v>
      </c>
      <c r="S4145" s="5" t="e">
        <f ca="1">IF($H4145="SI",$N4145, _xludf.NA())</f>
        <v>#NAME?</v>
      </c>
      <c r="T4145" s="5">
        <f>IF($H4145="NO",$N4145, _xludf.NA())</f>
        <v>1416053</v>
      </c>
    </row>
    <row r="4146" spans="1:20" x14ac:dyDescent="0.3">
      <c r="A4146">
        <v>4145</v>
      </c>
      <c r="B4146" t="s">
        <v>9</v>
      </c>
      <c r="C4146">
        <v>1017377.98</v>
      </c>
      <c r="D4146" t="s">
        <v>10</v>
      </c>
      <c r="E4146" t="s">
        <v>16</v>
      </c>
      <c r="F4146" t="s">
        <v>12</v>
      </c>
      <c r="G4146" t="s">
        <v>13</v>
      </c>
      <c r="H4146" t="s">
        <v>13</v>
      </c>
      <c r="I4146">
        <v>48</v>
      </c>
      <c r="J4146">
        <f>(moras__2[[#This Row],[EDAD]]-AVERAGE(I:I))/ _xlfn.STDEV.P(I:I)</f>
        <v>0.43010483570679275</v>
      </c>
      <c r="K4146" t="str">
        <f>IF(ABS(moras__2[[#This Row],[Z-Score de edad]])&gt;1.96, "Atípico","Normal")</f>
        <v>Normal</v>
      </c>
      <c r="L4146">
        <f>(moras__2[[#This Row],[SALARIO]]-AVERAGE(C:C)) / _xlfn.STDEV.P(C:C)</f>
        <v>0.44374676443867256</v>
      </c>
      <c r="M4146" t="str">
        <f>IF(ABS(moras__2[[#This Row],[Z-Score de salario]])&gt;1.96, "Atípico", "Normal")</f>
        <v>Normal</v>
      </c>
      <c r="N4146" s="5">
        <f t="shared" si="192"/>
        <v>1017377.98</v>
      </c>
      <c r="O4146" s="5">
        <f t="shared" si="193"/>
        <v>48</v>
      </c>
      <c r="P4146" s="5" t="str">
        <f t="shared" si="194"/>
        <v>ASALARIADO</v>
      </c>
      <c r="Q4146" s="5" t="e">
        <f ca="1">IF($H4146="SI", $O4146, _xludf.NA())</f>
        <v>#NAME?</v>
      </c>
      <c r="R4146" s="5">
        <f>IF($H4146="NO",$O4146, _xludf.NA())</f>
        <v>48</v>
      </c>
      <c r="S4146" s="5" t="e">
        <f ca="1">IF($H4146="SI",$N4146, _xludf.NA())</f>
        <v>#NAME?</v>
      </c>
      <c r="T4146" s="5">
        <f>IF($H4146="NO",$N4146, _xludf.NA())</f>
        <v>1017377.98</v>
      </c>
    </row>
    <row r="4147" spans="1:20" x14ac:dyDescent="0.3">
      <c r="A4147">
        <v>4146</v>
      </c>
      <c r="B4147" t="s">
        <v>15</v>
      </c>
      <c r="C4147">
        <v>159787.23000000001</v>
      </c>
      <c r="D4147" t="s">
        <v>10</v>
      </c>
      <c r="E4147" t="s">
        <v>16</v>
      </c>
      <c r="F4147" t="s">
        <v>12</v>
      </c>
      <c r="G4147" t="s">
        <v>13</v>
      </c>
      <c r="H4147" t="s">
        <v>13</v>
      </c>
      <c r="I4147">
        <v>42</v>
      </c>
      <c r="J4147">
        <f>(moras__2[[#This Row],[EDAD]]-AVERAGE(I:I))/ _xlfn.STDEV.P(I:I)</f>
        <v>6.6104782630796582E-3</v>
      </c>
      <c r="K4147" t="str">
        <f>IF(ABS(moras__2[[#This Row],[Z-Score de edad]])&gt;1.96, "Atípico","Normal")</f>
        <v>Normal</v>
      </c>
      <c r="L4147">
        <f>(moras__2[[#This Row],[SALARIO]]-AVERAGE(C:C)) / _xlfn.STDEV.P(C:C)</f>
        <v>-0.6138044268381142</v>
      </c>
      <c r="M4147" t="str">
        <f>IF(ABS(moras__2[[#This Row],[Z-Score de salario]])&gt;1.96, "Atípico", "Normal")</f>
        <v>Normal</v>
      </c>
      <c r="N4147" s="5">
        <f t="shared" si="192"/>
        <v>159787.23000000001</v>
      </c>
      <c r="O4147" s="5">
        <f t="shared" si="193"/>
        <v>42</v>
      </c>
      <c r="P4147" s="5" t="str">
        <f t="shared" si="194"/>
        <v>ASALARIADO</v>
      </c>
      <c r="Q4147" s="5" t="e">
        <f ca="1">IF($H4147="SI", $O4147, _xludf.NA())</f>
        <v>#NAME?</v>
      </c>
      <c r="R4147" s="5">
        <f>IF($H4147="NO",$O4147, _xludf.NA())</f>
        <v>42</v>
      </c>
      <c r="S4147" s="5" t="e">
        <f ca="1">IF($H4147="SI",$N4147, _xludf.NA())</f>
        <v>#NAME?</v>
      </c>
      <c r="T4147" s="5">
        <f>IF($H4147="NO",$N4147, _xludf.NA())</f>
        <v>159787.23000000001</v>
      </c>
    </row>
    <row r="4148" spans="1:20" x14ac:dyDescent="0.3">
      <c r="A4148">
        <v>4147</v>
      </c>
      <c r="B4148" t="s">
        <v>15</v>
      </c>
      <c r="C4148">
        <v>561950</v>
      </c>
      <c r="D4148" t="s">
        <v>10</v>
      </c>
      <c r="E4148" t="s">
        <v>11</v>
      </c>
      <c r="F4148" t="s">
        <v>12</v>
      </c>
      <c r="G4148" t="s">
        <v>13</v>
      </c>
      <c r="H4148" t="s">
        <v>12</v>
      </c>
      <c r="I4148">
        <v>32</v>
      </c>
      <c r="J4148">
        <f>(moras__2[[#This Row],[EDAD]]-AVERAGE(I:I))/ _xlfn.STDEV.P(I:I)</f>
        <v>-0.69921345080977548</v>
      </c>
      <c r="K4148" t="str">
        <f>IF(ABS(moras__2[[#This Row],[Z-Score de edad]])&gt;1.96, "Atípico","Normal")</f>
        <v>Normal</v>
      </c>
      <c r="L4148">
        <f>(moras__2[[#This Row],[SALARIO]]-AVERAGE(C:C)) / _xlfn.STDEV.P(C:C)</f>
        <v>-0.11787123667640548</v>
      </c>
      <c r="M4148" t="str">
        <f>IF(ABS(moras__2[[#This Row],[Z-Score de salario]])&gt;1.96, "Atípico", "Normal")</f>
        <v>Normal</v>
      </c>
      <c r="N4148" s="5">
        <f t="shared" si="192"/>
        <v>561950</v>
      </c>
      <c r="O4148" s="5">
        <f t="shared" si="193"/>
        <v>32</v>
      </c>
      <c r="P4148" s="5" t="str">
        <f t="shared" si="194"/>
        <v>ASALARIADO</v>
      </c>
      <c r="Q4148" s="5">
        <f>IF($H4148="SI", $O4148, _xludf.NA())</f>
        <v>32</v>
      </c>
      <c r="R4148" s="5" t="e">
        <f ca="1">IF($H4148="NO",$O4148, _xludf.NA())</f>
        <v>#NAME?</v>
      </c>
      <c r="S4148" s="5">
        <f>IF($H4148="SI",$N4148, _xludf.NA())</f>
        <v>561950</v>
      </c>
      <c r="T4148" s="5" t="e">
        <f ca="1">IF($H4148="NO",$N4148, _xludf.NA())</f>
        <v>#NAME?</v>
      </c>
    </row>
    <row r="4149" spans="1:20" x14ac:dyDescent="0.3">
      <c r="A4149">
        <v>4148</v>
      </c>
      <c r="B4149" t="s">
        <v>9</v>
      </c>
      <c r="C4149">
        <v>500000</v>
      </c>
      <c r="D4149" t="s">
        <v>10</v>
      </c>
      <c r="E4149" t="s">
        <v>16</v>
      </c>
      <c r="F4149" t="s">
        <v>12</v>
      </c>
      <c r="G4149" t="s">
        <v>12</v>
      </c>
      <c r="H4149" t="s">
        <v>13</v>
      </c>
      <c r="I4149">
        <v>29</v>
      </c>
      <c r="J4149">
        <f>(moras__2[[#This Row],[EDAD]]-AVERAGE(I:I))/ _xlfn.STDEV.P(I:I)</f>
        <v>-0.91096062953163204</v>
      </c>
      <c r="K4149" t="str">
        <f>IF(ABS(moras__2[[#This Row],[Z-Score de edad]])&gt;1.96, "Atípico","Normal")</f>
        <v>Normal</v>
      </c>
      <c r="L4149">
        <f>(moras__2[[#This Row],[SALARIO]]-AVERAGE(C:C)) / _xlfn.STDEV.P(C:C)</f>
        <v>-0.19426582966798911</v>
      </c>
      <c r="M4149" t="str">
        <f>IF(ABS(moras__2[[#This Row],[Z-Score de salario]])&gt;1.96, "Atípico", "Normal")</f>
        <v>Normal</v>
      </c>
      <c r="N4149" s="5">
        <f t="shared" si="192"/>
        <v>500000</v>
      </c>
      <c r="O4149" s="5">
        <f t="shared" si="193"/>
        <v>29</v>
      </c>
      <c r="P4149" s="5" t="str">
        <f t="shared" si="194"/>
        <v>ASALARIADO</v>
      </c>
      <c r="Q4149" s="5" t="e">
        <f ca="1">IF($H4149="SI", $O4149, _xludf.NA())</f>
        <v>#NAME?</v>
      </c>
      <c r="R4149" s="5">
        <f>IF($H4149="NO",$O4149, _xludf.NA())</f>
        <v>29</v>
      </c>
      <c r="S4149" s="5" t="e">
        <f ca="1">IF($H4149="SI",$N4149, _xludf.NA())</f>
        <v>#NAME?</v>
      </c>
      <c r="T4149" s="5">
        <f>IF($H4149="NO",$N4149, _xludf.NA())</f>
        <v>500000</v>
      </c>
    </row>
    <row r="4150" spans="1:20" x14ac:dyDescent="0.3">
      <c r="A4150">
        <v>4149</v>
      </c>
      <c r="B4150" t="s">
        <v>9</v>
      </c>
      <c r="C4150">
        <v>895921</v>
      </c>
      <c r="D4150" t="s">
        <v>10</v>
      </c>
      <c r="E4150" t="s">
        <v>16</v>
      </c>
      <c r="F4150" t="s">
        <v>12</v>
      </c>
      <c r="G4150" t="s">
        <v>13</v>
      </c>
      <c r="H4150" t="s">
        <v>13</v>
      </c>
      <c r="I4150">
        <v>24</v>
      </c>
      <c r="J4150">
        <f>(moras__2[[#This Row],[EDAD]]-AVERAGE(I:I))/ _xlfn.STDEV.P(I:I)</f>
        <v>-1.2638725940680595</v>
      </c>
      <c r="K4150" t="str">
        <f>IF(ABS(moras__2[[#This Row],[Z-Score de edad]])&gt;1.96, "Atípico","Normal")</f>
        <v>Normal</v>
      </c>
      <c r="L4150">
        <f>(moras__2[[#This Row],[SALARIO]]-AVERAGE(C:C)) / _xlfn.STDEV.P(C:C)</f>
        <v>0.29397022605147466</v>
      </c>
      <c r="M4150" t="str">
        <f>IF(ABS(moras__2[[#This Row],[Z-Score de salario]])&gt;1.96, "Atípico", "Normal")</f>
        <v>Normal</v>
      </c>
      <c r="N4150" s="5">
        <f t="shared" si="192"/>
        <v>895921</v>
      </c>
      <c r="O4150" s="5">
        <f t="shared" si="193"/>
        <v>24</v>
      </c>
      <c r="P4150" s="5" t="str">
        <f t="shared" si="194"/>
        <v>ASALARIADO</v>
      </c>
      <c r="Q4150" s="5" t="e">
        <f ca="1">IF($H4150="SI", $O4150, _xludf.NA())</f>
        <v>#NAME?</v>
      </c>
      <c r="R4150" s="5">
        <f>IF($H4150="NO",$O4150, _xludf.NA())</f>
        <v>24</v>
      </c>
      <c r="S4150" s="5" t="e">
        <f ca="1">IF($H4150="SI",$N4150, _xludf.NA())</f>
        <v>#NAME?</v>
      </c>
      <c r="T4150" s="5">
        <f>IF($H4150="NO",$N4150, _xludf.NA())</f>
        <v>895921</v>
      </c>
    </row>
    <row r="4151" spans="1:20" x14ac:dyDescent="0.3">
      <c r="A4151">
        <v>4150</v>
      </c>
      <c r="B4151" t="s">
        <v>15</v>
      </c>
      <c r="C4151">
        <v>278030</v>
      </c>
      <c r="D4151" t="s">
        <v>17</v>
      </c>
      <c r="E4151" t="s">
        <v>16</v>
      </c>
      <c r="F4151" t="s">
        <v>12</v>
      </c>
      <c r="G4151" t="s">
        <v>12</v>
      </c>
      <c r="H4151" t="s">
        <v>13</v>
      </c>
      <c r="I4151">
        <v>29</v>
      </c>
      <c r="J4151">
        <f>(moras__2[[#This Row],[EDAD]]-AVERAGE(I:I))/ _xlfn.STDEV.P(I:I)</f>
        <v>-0.91096062953163204</v>
      </c>
      <c r="K4151" t="str">
        <f>IF(ABS(moras__2[[#This Row],[Z-Score de edad]])&gt;1.96, "Atípico","Normal")</f>
        <v>Normal</v>
      </c>
      <c r="L4151">
        <f>(moras__2[[#This Row],[SALARIO]]-AVERAGE(C:C)) / _xlfn.STDEV.P(C:C)</f>
        <v>-0.46799154082766331</v>
      </c>
      <c r="M4151" t="str">
        <f>IF(ABS(moras__2[[#This Row],[Z-Score de salario]])&gt;1.96, "Atípico", "Normal")</f>
        <v>Normal</v>
      </c>
      <c r="N4151" s="5">
        <f t="shared" si="192"/>
        <v>278030</v>
      </c>
      <c r="O4151" s="5">
        <f t="shared" si="193"/>
        <v>29</v>
      </c>
      <c r="P4151" s="5" t="str">
        <f t="shared" si="194"/>
        <v>ASEGURADO VOLUNTARIO</v>
      </c>
      <c r="Q4151" s="5" t="e">
        <f ca="1">IF($H4151="SI", $O4151, _xludf.NA())</f>
        <v>#NAME?</v>
      </c>
      <c r="R4151" s="5">
        <f>IF($H4151="NO",$O4151, _xludf.NA())</f>
        <v>29</v>
      </c>
      <c r="S4151" s="5" t="e">
        <f ca="1">IF($H4151="SI",$N4151, _xludf.NA())</f>
        <v>#NAME?</v>
      </c>
      <c r="T4151" s="5">
        <f>IF($H4151="NO",$N4151, _xludf.NA())</f>
        <v>278030</v>
      </c>
    </row>
    <row r="4152" spans="1:20" x14ac:dyDescent="0.3">
      <c r="A4152">
        <v>4151</v>
      </c>
      <c r="B4152" t="s">
        <v>9</v>
      </c>
      <c r="C4152">
        <v>534683</v>
      </c>
      <c r="D4152" t="s">
        <v>18</v>
      </c>
      <c r="E4152" t="s">
        <v>16</v>
      </c>
      <c r="F4152" t="s">
        <v>12</v>
      </c>
      <c r="G4152" t="s">
        <v>12</v>
      </c>
      <c r="H4152" t="s">
        <v>12</v>
      </c>
      <c r="I4152">
        <v>37</v>
      </c>
      <c r="J4152">
        <f>(moras__2[[#This Row],[EDAD]]-AVERAGE(I:I))/ _xlfn.STDEV.P(I:I)</f>
        <v>-0.34630148627334789</v>
      </c>
      <c r="K4152" t="str">
        <f>IF(ABS(moras__2[[#This Row],[Z-Score de edad]])&gt;1.96, "Atípico","Normal")</f>
        <v>Normal</v>
      </c>
      <c r="L4152">
        <f>(moras__2[[#This Row],[SALARIO]]-AVERAGE(C:C)) / _xlfn.STDEV.P(C:C)</f>
        <v>-0.15149595608078822</v>
      </c>
      <c r="M4152" t="str">
        <f>IF(ABS(moras__2[[#This Row],[Z-Score de salario]])&gt;1.96, "Atípico", "Normal")</f>
        <v>Normal</v>
      </c>
      <c r="N4152" s="5">
        <f t="shared" si="192"/>
        <v>534683</v>
      </c>
      <c r="O4152" s="5">
        <f t="shared" si="193"/>
        <v>37</v>
      </c>
      <c r="P4152" s="5" t="str">
        <f t="shared" si="194"/>
        <v>TRABAJADOR INDEPENDIENTE</v>
      </c>
      <c r="Q4152" s="5">
        <f>IF($H4152="SI", $O4152, _xludf.NA())</f>
        <v>37</v>
      </c>
      <c r="R4152" s="5" t="e">
        <f ca="1">IF($H4152="NO",$O4152, _xludf.NA())</f>
        <v>#NAME?</v>
      </c>
      <c r="S4152" s="5">
        <f>IF($H4152="SI",$N4152, _xludf.NA())</f>
        <v>534683</v>
      </c>
      <c r="T4152" s="5" t="e">
        <f ca="1">IF($H4152="NO",$N4152, _xludf.NA())</f>
        <v>#NAME?</v>
      </c>
    </row>
    <row r="4153" spans="1:20" x14ac:dyDescent="0.3">
      <c r="A4153">
        <v>4152</v>
      </c>
      <c r="B4153" t="s">
        <v>9</v>
      </c>
      <c r="C4153">
        <v>263305</v>
      </c>
      <c r="D4153" t="s">
        <v>10</v>
      </c>
      <c r="E4153" t="s">
        <v>16</v>
      </c>
      <c r="F4153" t="s">
        <v>12</v>
      </c>
      <c r="G4153" t="s">
        <v>13</v>
      </c>
      <c r="H4153" t="s">
        <v>12</v>
      </c>
      <c r="I4153">
        <v>34</v>
      </c>
      <c r="J4153">
        <f>(moras__2[[#This Row],[EDAD]]-AVERAGE(I:I))/ _xlfn.STDEV.P(I:I)</f>
        <v>-0.55804866499520445</v>
      </c>
      <c r="K4153" t="str">
        <f>IF(ABS(moras__2[[#This Row],[Z-Score de edad]])&gt;1.96, "Atípico","Normal")</f>
        <v>Normal</v>
      </c>
      <c r="L4153">
        <f>(moras__2[[#This Row],[SALARIO]]-AVERAGE(C:C)) / _xlfn.STDEV.P(C:C)</f>
        <v>-0.48614990050161117</v>
      </c>
      <c r="M4153" t="str">
        <f>IF(ABS(moras__2[[#This Row],[Z-Score de salario]])&gt;1.96, "Atípico", "Normal")</f>
        <v>Normal</v>
      </c>
      <c r="N4153" s="5">
        <f t="shared" si="192"/>
        <v>263305</v>
      </c>
      <c r="O4153" s="5">
        <f t="shared" si="193"/>
        <v>34</v>
      </c>
      <c r="P4153" s="5" t="str">
        <f t="shared" si="194"/>
        <v>ASALARIADO</v>
      </c>
      <c r="Q4153" s="5">
        <f>IF($H4153="SI", $O4153, _xludf.NA())</f>
        <v>34</v>
      </c>
      <c r="R4153" s="5" t="e">
        <f ca="1">IF($H4153="NO",$O4153, _xludf.NA())</f>
        <v>#NAME?</v>
      </c>
      <c r="S4153" s="5">
        <f>IF($H4153="SI",$N4153, _xludf.NA())</f>
        <v>263305</v>
      </c>
      <c r="T4153" s="5" t="e">
        <f ca="1">IF($H4153="NO",$N4153, _xludf.NA())</f>
        <v>#NAME?</v>
      </c>
    </row>
    <row r="4154" spans="1:20" x14ac:dyDescent="0.3">
      <c r="A4154">
        <v>4153</v>
      </c>
      <c r="B4154" t="s">
        <v>9</v>
      </c>
      <c r="C4154">
        <v>359544.27</v>
      </c>
      <c r="D4154" t="s">
        <v>21</v>
      </c>
      <c r="E4154" t="s">
        <v>16</v>
      </c>
      <c r="F4154" t="s">
        <v>12</v>
      </c>
      <c r="G4154" t="s">
        <v>12</v>
      </c>
      <c r="H4154" t="s">
        <v>13</v>
      </c>
      <c r="I4154">
        <v>20</v>
      </c>
      <c r="J4154">
        <f>(moras__2[[#This Row],[EDAD]]-AVERAGE(I:I))/ _xlfn.STDEV.P(I:I)</f>
        <v>-1.5462021656972016</v>
      </c>
      <c r="K4154" t="str">
        <f>IF(ABS(moras__2[[#This Row],[Z-Score de edad]])&gt;1.96, "Atípico","Normal")</f>
        <v>Normal</v>
      </c>
      <c r="L4154">
        <f>(moras__2[[#This Row],[SALARIO]]-AVERAGE(C:C)) / _xlfn.STDEV.P(C:C)</f>
        <v>-0.36747096811327984</v>
      </c>
      <c r="M4154" t="str">
        <f>IF(ABS(moras__2[[#This Row],[Z-Score de salario]])&gt;1.96, "Atípico", "Normal")</f>
        <v>Normal</v>
      </c>
      <c r="N4154" s="5">
        <f t="shared" si="192"/>
        <v>359544.27</v>
      </c>
      <c r="O4154" s="5">
        <f t="shared" si="193"/>
        <v>20</v>
      </c>
      <c r="P4154" s="5" t="str">
        <f t="shared" si="194"/>
        <v>CONVENIOS ESPECIALES DE ASEGURADOS VOLUNTARIOS</v>
      </c>
      <c r="Q4154" s="5" t="e">
        <f ca="1">IF($H4154="SI", $O4154, _xludf.NA())</f>
        <v>#NAME?</v>
      </c>
      <c r="R4154" s="5">
        <f>IF($H4154="NO",$O4154, _xludf.NA())</f>
        <v>20</v>
      </c>
      <c r="S4154" s="5" t="e">
        <f ca="1">IF($H4154="SI",$N4154, _xludf.NA())</f>
        <v>#NAME?</v>
      </c>
      <c r="T4154" s="5">
        <f>IF($H4154="NO",$N4154, _xludf.NA())</f>
        <v>359544.27</v>
      </c>
    </row>
    <row r="4155" spans="1:20" x14ac:dyDescent="0.3">
      <c r="A4155">
        <v>4154</v>
      </c>
      <c r="B4155" t="s">
        <v>9</v>
      </c>
      <c r="C4155">
        <v>331059</v>
      </c>
      <c r="D4155" t="s">
        <v>18</v>
      </c>
      <c r="E4155" t="s">
        <v>16</v>
      </c>
      <c r="F4155" t="s">
        <v>12</v>
      </c>
      <c r="G4155" t="s">
        <v>13</v>
      </c>
      <c r="H4155" t="s">
        <v>12</v>
      </c>
      <c r="I4155">
        <v>45</v>
      </c>
      <c r="J4155">
        <f>(moras__2[[#This Row],[EDAD]]-AVERAGE(I:I))/ _xlfn.STDEV.P(I:I)</f>
        <v>0.2183576569849362</v>
      </c>
      <c r="K4155" t="str">
        <f>IF(ABS(moras__2[[#This Row],[Z-Score de edad]])&gt;1.96, "Atípico","Normal")</f>
        <v>Normal</v>
      </c>
      <c r="L4155">
        <f>(moras__2[[#This Row],[SALARIO]]-AVERAGE(C:C)) / _xlfn.STDEV.P(C:C)</f>
        <v>-0.40259801585993626</v>
      </c>
      <c r="M4155" t="str">
        <f>IF(ABS(moras__2[[#This Row],[Z-Score de salario]])&gt;1.96, "Atípico", "Normal")</f>
        <v>Normal</v>
      </c>
      <c r="N4155" s="5">
        <f t="shared" si="192"/>
        <v>331059</v>
      </c>
      <c r="O4155" s="5">
        <f t="shared" si="193"/>
        <v>45</v>
      </c>
      <c r="P4155" s="5" t="str">
        <f t="shared" si="194"/>
        <v>TRABAJADOR INDEPENDIENTE</v>
      </c>
      <c r="Q4155" s="5">
        <f>IF($H4155="SI", $O4155, _xludf.NA())</f>
        <v>45</v>
      </c>
      <c r="R4155" s="5" t="e">
        <f ca="1">IF($H4155="NO",$O4155, _xludf.NA())</f>
        <v>#NAME?</v>
      </c>
      <c r="S4155" s="5">
        <f>IF($H4155="SI",$N4155, _xludf.NA())</f>
        <v>331059</v>
      </c>
      <c r="T4155" s="5" t="e">
        <f ca="1">IF($H4155="NO",$N4155, _xludf.NA())</f>
        <v>#NAME?</v>
      </c>
    </row>
    <row r="4156" spans="1:20" x14ac:dyDescent="0.3">
      <c r="A4156">
        <v>4155</v>
      </c>
      <c r="B4156" t="s">
        <v>15</v>
      </c>
      <c r="C4156">
        <v>1226666.67</v>
      </c>
      <c r="D4156" t="s">
        <v>10</v>
      </c>
      <c r="E4156" t="s">
        <v>16</v>
      </c>
      <c r="F4156" t="s">
        <v>12</v>
      </c>
      <c r="G4156" t="s">
        <v>13</v>
      </c>
      <c r="H4156" t="s">
        <v>13</v>
      </c>
      <c r="I4156">
        <v>26</v>
      </c>
      <c r="J4156">
        <f>(moras__2[[#This Row],[EDAD]]-AVERAGE(I:I))/ _xlfn.STDEV.P(I:I)</f>
        <v>-1.1227078082534885</v>
      </c>
      <c r="K4156" t="str">
        <f>IF(ABS(moras__2[[#This Row],[Z-Score de edad]])&gt;1.96, "Atípico","Normal")</f>
        <v>Normal</v>
      </c>
      <c r="L4156">
        <f>(moras__2[[#This Row],[SALARIO]]-AVERAGE(C:C)) / _xlfn.STDEV.P(C:C)</f>
        <v>0.70183432360399478</v>
      </c>
      <c r="M4156" t="str">
        <f>IF(ABS(moras__2[[#This Row],[Z-Score de salario]])&gt;1.96, "Atípico", "Normal")</f>
        <v>Normal</v>
      </c>
      <c r="N4156" s="5">
        <f t="shared" si="192"/>
        <v>1226666.67</v>
      </c>
      <c r="O4156" s="5">
        <f t="shared" si="193"/>
        <v>26</v>
      </c>
      <c r="P4156" s="5" t="str">
        <f t="shared" si="194"/>
        <v>ASALARIADO</v>
      </c>
      <c r="Q4156" s="5" t="e">
        <f ca="1">IF($H4156="SI", $O4156, _xludf.NA())</f>
        <v>#NAME?</v>
      </c>
      <c r="R4156" s="5">
        <f>IF($H4156="NO",$O4156, _xludf.NA())</f>
        <v>26</v>
      </c>
      <c r="S4156" s="5" t="e">
        <f ca="1">IF($H4156="SI",$N4156, _xludf.NA())</f>
        <v>#NAME?</v>
      </c>
      <c r="T4156" s="5">
        <f>IF($H4156="NO",$N4156, _xludf.NA())</f>
        <v>1226666.67</v>
      </c>
    </row>
    <row r="4157" spans="1:20" x14ac:dyDescent="0.3">
      <c r="A4157">
        <v>4156</v>
      </c>
      <c r="B4157" t="s">
        <v>15</v>
      </c>
      <c r="C4157">
        <v>750000</v>
      </c>
      <c r="D4157" t="s">
        <v>10</v>
      </c>
      <c r="E4157" t="s">
        <v>16</v>
      </c>
      <c r="F4157" t="s">
        <v>12</v>
      </c>
      <c r="G4157" t="s">
        <v>13</v>
      </c>
      <c r="H4157" t="s">
        <v>13</v>
      </c>
      <c r="I4157">
        <v>35</v>
      </c>
      <c r="J4157">
        <f>(moras__2[[#This Row],[EDAD]]-AVERAGE(I:I))/ _xlfn.STDEV.P(I:I)</f>
        <v>-0.48746627208791893</v>
      </c>
      <c r="K4157" t="str">
        <f>IF(ABS(moras__2[[#This Row],[Z-Score de edad]])&gt;1.96, "Atípico","Normal")</f>
        <v>Normal</v>
      </c>
      <c r="L4157">
        <f>(moras__2[[#This Row],[SALARIO]]-AVERAGE(C:C)) / _xlfn.STDEV.P(C:C)</f>
        <v>0.11402550605268735</v>
      </c>
      <c r="M4157" t="str">
        <f>IF(ABS(moras__2[[#This Row],[Z-Score de salario]])&gt;1.96, "Atípico", "Normal")</f>
        <v>Normal</v>
      </c>
      <c r="N4157" s="5">
        <f t="shared" si="192"/>
        <v>750000</v>
      </c>
      <c r="O4157" s="5">
        <f t="shared" si="193"/>
        <v>35</v>
      </c>
      <c r="P4157" s="5" t="str">
        <f t="shared" si="194"/>
        <v>ASALARIADO</v>
      </c>
      <c r="Q4157" s="5" t="e">
        <f ca="1">IF($H4157="SI", $O4157, _xludf.NA())</f>
        <v>#NAME?</v>
      </c>
      <c r="R4157" s="5">
        <f>IF($H4157="NO",$O4157, _xludf.NA())</f>
        <v>35</v>
      </c>
      <c r="S4157" s="5" t="e">
        <f ca="1">IF($H4157="SI",$N4157, _xludf.NA())</f>
        <v>#NAME?</v>
      </c>
      <c r="T4157" s="5">
        <f>IF($H4157="NO",$N4157, _xludf.NA())</f>
        <v>750000</v>
      </c>
    </row>
    <row r="4158" spans="1:20" x14ac:dyDescent="0.3">
      <c r="A4158">
        <v>4157</v>
      </c>
      <c r="B4158" t="s">
        <v>9</v>
      </c>
      <c r="C4158">
        <v>433710</v>
      </c>
      <c r="D4158" t="s">
        <v>10</v>
      </c>
      <c r="E4158" t="s">
        <v>16</v>
      </c>
      <c r="F4158" t="s">
        <v>12</v>
      </c>
      <c r="G4158" t="s">
        <v>13</v>
      </c>
      <c r="H4158" t="s">
        <v>13</v>
      </c>
      <c r="I4158">
        <v>60</v>
      </c>
      <c r="J4158">
        <f>(moras__2[[#This Row],[EDAD]]-AVERAGE(I:I))/ _xlfn.STDEV.P(I:I)</f>
        <v>1.2770935505942189</v>
      </c>
      <c r="K4158" t="str">
        <f>IF(ABS(moras__2[[#This Row],[Z-Score de edad]])&gt;1.96, "Atípico","Normal")</f>
        <v>Normal</v>
      </c>
      <c r="L4158">
        <f>(moras__2[[#This Row],[SALARIO]]-AVERAGE(C:C)) / _xlfn.STDEV.P(C:C)</f>
        <v>-0.27601236024768366</v>
      </c>
      <c r="M4158" t="str">
        <f>IF(ABS(moras__2[[#This Row],[Z-Score de salario]])&gt;1.96, "Atípico", "Normal")</f>
        <v>Normal</v>
      </c>
      <c r="N4158" s="5">
        <f t="shared" si="192"/>
        <v>433710</v>
      </c>
      <c r="O4158" s="5">
        <f t="shared" si="193"/>
        <v>60</v>
      </c>
      <c r="P4158" s="5" t="str">
        <f t="shared" si="194"/>
        <v>ASALARIADO</v>
      </c>
      <c r="Q4158" s="5" t="e">
        <f ca="1">IF($H4158="SI", $O4158, _xludf.NA())</f>
        <v>#NAME?</v>
      </c>
      <c r="R4158" s="5">
        <f>IF($H4158="NO",$O4158, _xludf.NA())</f>
        <v>60</v>
      </c>
      <c r="S4158" s="5" t="e">
        <f ca="1">IF($H4158="SI",$N4158, _xludf.NA())</f>
        <v>#NAME?</v>
      </c>
      <c r="T4158" s="5">
        <f>IF($H4158="NO",$N4158, _xludf.NA())</f>
        <v>433710</v>
      </c>
    </row>
    <row r="4159" spans="1:20" x14ac:dyDescent="0.3">
      <c r="A4159">
        <v>4158</v>
      </c>
      <c r="B4159" t="s">
        <v>9</v>
      </c>
      <c r="C4159">
        <v>540083</v>
      </c>
      <c r="D4159" t="s">
        <v>18</v>
      </c>
      <c r="E4159" t="s">
        <v>16</v>
      </c>
      <c r="F4159" t="s">
        <v>12</v>
      </c>
      <c r="G4159" t="s">
        <v>13</v>
      </c>
      <c r="H4159" t="s">
        <v>12</v>
      </c>
      <c r="I4159">
        <v>54</v>
      </c>
      <c r="J4159">
        <f>(moras__2[[#This Row],[EDAD]]-AVERAGE(I:I))/ _xlfn.STDEV.P(I:I)</f>
        <v>0.85359919315050581</v>
      </c>
      <c r="K4159" t="str">
        <f>IF(ABS(moras__2[[#This Row],[Z-Score de edad]])&gt;1.96, "Atípico","Normal")</f>
        <v>Normal</v>
      </c>
      <c r="L4159">
        <f>(moras__2[[#This Row],[SALARIO]]-AVERAGE(C:C)) / _xlfn.STDEV.P(C:C)</f>
        <v>-0.1448368632292216</v>
      </c>
      <c r="M4159" t="str">
        <f>IF(ABS(moras__2[[#This Row],[Z-Score de salario]])&gt;1.96, "Atípico", "Normal")</f>
        <v>Normal</v>
      </c>
      <c r="N4159" s="5">
        <f t="shared" si="192"/>
        <v>540083</v>
      </c>
      <c r="O4159" s="5">
        <f t="shared" si="193"/>
        <v>54</v>
      </c>
      <c r="P4159" s="5" t="str">
        <f t="shared" si="194"/>
        <v>TRABAJADOR INDEPENDIENTE</v>
      </c>
      <c r="Q4159" s="5">
        <f>IF($H4159="SI", $O4159, _xludf.NA())</f>
        <v>54</v>
      </c>
      <c r="R4159" s="5" t="e">
        <f ca="1">IF($H4159="NO",$O4159, _xludf.NA())</f>
        <v>#NAME?</v>
      </c>
      <c r="S4159" s="5">
        <f>IF($H4159="SI",$N4159, _xludf.NA())</f>
        <v>540083</v>
      </c>
      <c r="T4159" s="5" t="e">
        <f ca="1">IF($H4159="NO",$N4159, _xludf.NA())</f>
        <v>#NAME?</v>
      </c>
    </row>
    <row r="4160" spans="1:20" x14ac:dyDescent="0.3">
      <c r="A4160">
        <v>4159</v>
      </c>
      <c r="B4160" t="s">
        <v>9</v>
      </c>
      <c r="C4160">
        <v>575195.69999999995</v>
      </c>
      <c r="D4160" t="s">
        <v>10</v>
      </c>
      <c r="E4160" t="s">
        <v>16</v>
      </c>
      <c r="F4160" t="s">
        <v>12</v>
      </c>
      <c r="G4160" t="s">
        <v>13</v>
      </c>
      <c r="H4160" t="s">
        <v>13</v>
      </c>
      <c r="I4160">
        <v>26</v>
      </c>
      <c r="J4160">
        <f>(moras__2[[#This Row],[EDAD]]-AVERAGE(I:I))/ _xlfn.STDEV.P(I:I)</f>
        <v>-1.1227078082534885</v>
      </c>
      <c r="K4160" t="str">
        <f>IF(ABS(moras__2[[#This Row],[Z-Score de edad]])&gt;1.96, "Atípico","Normal")</f>
        <v>Normal</v>
      </c>
      <c r="L4160">
        <f>(moras__2[[#This Row],[SALARIO]]-AVERAGE(C:C)) / _xlfn.STDEV.P(C:C)</f>
        <v>-0.10153709849418407</v>
      </c>
      <c r="M4160" t="str">
        <f>IF(ABS(moras__2[[#This Row],[Z-Score de salario]])&gt;1.96, "Atípico", "Normal")</f>
        <v>Normal</v>
      </c>
      <c r="N4160" s="5">
        <f t="shared" si="192"/>
        <v>575195.69999999995</v>
      </c>
      <c r="O4160" s="5">
        <f t="shared" si="193"/>
        <v>26</v>
      </c>
      <c r="P4160" s="5" t="str">
        <f t="shared" si="194"/>
        <v>ASALARIADO</v>
      </c>
      <c r="Q4160" s="5" t="e">
        <f ca="1">IF($H4160="SI", $O4160, _xludf.NA())</f>
        <v>#NAME?</v>
      </c>
      <c r="R4160" s="5">
        <f>IF($H4160="NO",$O4160, _xludf.NA())</f>
        <v>26</v>
      </c>
      <c r="S4160" s="5" t="e">
        <f ca="1">IF($H4160="SI",$N4160, _xludf.NA())</f>
        <v>#NAME?</v>
      </c>
      <c r="T4160" s="5">
        <f>IF($H4160="NO",$N4160, _xludf.NA())</f>
        <v>575195.69999999995</v>
      </c>
    </row>
    <row r="4161" spans="1:20" x14ac:dyDescent="0.3">
      <c r="A4161">
        <v>4160</v>
      </c>
      <c r="B4161" t="s">
        <v>9</v>
      </c>
      <c r="C4161">
        <v>660110</v>
      </c>
      <c r="D4161" t="s">
        <v>10</v>
      </c>
      <c r="E4161" t="s">
        <v>16</v>
      </c>
      <c r="F4161" t="s">
        <v>12</v>
      </c>
      <c r="G4161" t="s">
        <v>13</v>
      </c>
      <c r="H4161" t="s">
        <v>13</v>
      </c>
      <c r="I4161">
        <v>54</v>
      </c>
      <c r="J4161">
        <f>(moras__2[[#This Row],[EDAD]]-AVERAGE(I:I))/ _xlfn.STDEV.P(I:I)</f>
        <v>0.85359919315050581</v>
      </c>
      <c r="K4161" t="str">
        <f>IF(ABS(moras__2[[#This Row],[Z-Score de edad]])&gt;1.96, "Atípico","Normal")</f>
        <v>Normal</v>
      </c>
      <c r="L4161">
        <f>(moras__2[[#This Row],[SALARIO]]-AVERAGE(C:C)) / _xlfn.STDEV.P(C:C)</f>
        <v>3.1762733809609259E-3</v>
      </c>
      <c r="M4161" t="str">
        <f>IF(ABS(moras__2[[#This Row],[Z-Score de salario]])&gt;1.96, "Atípico", "Normal")</f>
        <v>Normal</v>
      </c>
      <c r="N4161" s="5">
        <f t="shared" si="192"/>
        <v>660110</v>
      </c>
      <c r="O4161" s="5">
        <f t="shared" si="193"/>
        <v>54</v>
      </c>
      <c r="P4161" s="5" t="str">
        <f t="shared" si="194"/>
        <v>ASALARIADO</v>
      </c>
      <c r="Q4161" s="5" t="e">
        <f ca="1">IF($H4161="SI", $O4161, _xludf.NA())</f>
        <v>#NAME?</v>
      </c>
      <c r="R4161" s="5">
        <f>IF($H4161="NO",$O4161, _xludf.NA())</f>
        <v>54</v>
      </c>
      <c r="S4161" s="5" t="e">
        <f ca="1">IF($H4161="SI",$N4161, _xludf.NA())</f>
        <v>#NAME?</v>
      </c>
      <c r="T4161" s="5">
        <f>IF($H4161="NO",$N4161, _xludf.NA())</f>
        <v>660110</v>
      </c>
    </row>
    <row r="4162" spans="1:20" x14ac:dyDescent="0.3">
      <c r="A4162">
        <v>4161</v>
      </c>
      <c r="B4162" t="s">
        <v>9</v>
      </c>
      <c r="C4162">
        <v>344000</v>
      </c>
      <c r="D4162" t="s">
        <v>10</v>
      </c>
      <c r="E4162" t="s">
        <v>16</v>
      </c>
      <c r="F4162" t="s">
        <v>12</v>
      </c>
      <c r="G4162" t="s">
        <v>13</v>
      </c>
      <c r="H4162" t="s">
        <v>13</v>
      </c>
      <c r="I4162">
        <v>33</v>
      </c>
      <c r="J4162">
        <f>(moras__2[[#This Row],[EDAD]]-AVERAGE(I:I))/ _xlfn.STDEV.P(I:I)</f>
        <v>-0.62863105790248996</v>
      </c>
      <c r="K4162" t="str">
        <f>IF(ABS(moras__2[[#This Row],[Z-Score de edad]])&gt;1.96, "Atípico","Normal")</f>
        <v>Normal</v>
      </c>
      <c r="L4162">
        <f>(moras__2[[#This Row],[SALARIO]]-AVERAGE(C:C)) / _xlfn.STDEV.P(C:C)</f>
        <v>-0.38663962315769118</v>
      </c>
      <c r="M4162" t="str">
        <f>IF(ABS(moras__2[[#This Row],[Z-Score de salario]])&gt;1.96, "Atípico", "Normal")</f>
        <v>Normal</v>
      </c>
      <c r="N4162" s="5">
        <f t="shared" si="192"/>
        <v>344000</v>
      </c>
      <c r="O4162" s="5">
        <f t="shared" si="193"/>
        <v>33</v>
      </c>
      <c r="P4162" s="5" t="str">
        <f t="shared" si="194"/>
        <v>ASALARIADO</v>
      </c>
      <c r="Q4162" s="5" t="e">
        <f ca="1">IF($H4162="SI", $O4162, _xludf.NA())</f>
        <v>#NAME?</v>
      </c>
      <c r="R4162" s="5">
        <f>IF($H4162="NO",$O4162, _xludf.NA())</f>
        <v>33</v>
      </c>
      <c r="S4162" s="5" t="e">
        <f ca="1">IF($H4162="SI",$N4162, _xludf.NA())</f>
        <v>#NAME?</v>
      </c>
      <c r="T4162" s="5">
        <f>IF($H4162="NO",$N4162, _xludf.NA())</f>
        <v>344000</v>
      </c>
    </row>
    <row r="4163" spans="1:20" x14ac:dyDescent="0.3">
      <c r="A4163">
        <v>4162</v>
      </c>
      <c r="B4163" t="s">
        <v>15</v>
      </c>
      <c r="C4163">
        <v>1201546.2</v>
      </c>
      <c r="D4163" t="s">
        <v>10</v>
      </c>
      <c r="E4163" t="s">
        <v>11</v>
      </c>
      <c r="F4163" t="s">
        <v>12</v>
      </c>
      <c r="G4163" t="s">
        <v>13</v>
      </c>
      <c r="H4163" t="s">
        <v>13</v>
      </c>
      <c r="I4163">
        <v>28</v>
      </c>
      <c r="J4163">
        <f>(moras__2[[#This Row],[EDAD]]-AVERAGE(I:I))/ _xlfn.STDEV.P(I:I)</f>
        <v>-0.98154302243891756</v>
      </c>
      <c r="K4163" t="str">
        <f>IF(ABS(moras__2[[#This Row],[Z-Score de edad]])&gt;1.96, "Atípico","Normal")</f>
        <v>Normal</v>
      </c>
      <c r="L4163">
        <f>(moras__2[[#This Row],[SALARIO]]-AVERAGE(C:C)) / _xlfn.STDEV.P(C:C)</f>
        <v>0.6708566306030701</v>
      </c>
      <c r="M4163" t="str">
        <f>IF(ABS(moras__2[[#This Row],[Z-Score de salario]])&gt;1.96, "Atípico", "Normal")</f>
        <v>Normal</v>
      </c>
      <c r="N4163" s="5">
        <f t="shared" ref="N4163:N4226" si="195">IF(ISBLANK(C4163),  MEDIAN($C$2:$C$5001), C4163)</f>
        <v>1201546.2</v>
      </c>
      <c r="O4163" s="5">
        <f t="shared" ref="O4163:O4226" si="196">IF(ISBLANK(I4163), MEDIAN($I$2:$I$5001), I4163)</f>
        <v>28</v>
      </c>
      <c r="P4163" s="5" t="str">
        <f t="shared" ref="P4163:P4226" si="197">IF(ISBLANK(D4163), "ASALARIADO", D4163)</f>
        <v>ASALARIADO</v>
      </c>
      <c r="Q4163" s="5" t="e">
        <f ca="1">IF($H4163="SI", $O4163, _xludf.NA())</f>
        <v>#NAME?</v>
      </c>
      <c r="R4163" s="5">
        <f>IF($H4163="NO",$O4163, _xludf.NA())</f>
        <v>28</v>
      </c>
      <c r="S4163" s="5" t="e">
        <f ca="1">IF($H4163="SI",$N4163, _xludf.NA())</f>
        <v>#NAME?</v>
      </c>
      <c r="T4163" s="5">
        <f>IF($H4163="NO",$N4163, _xludf.NA())</f>
        <v>1201546.2</v>
      </c>
    </row>
    <row r="4164" spans="1:20" x14ac:dyDescent="0.3">
      <c r="A4164">
        <v>4163</v>
      </c>
      <c r="B4164" t="s">
        <v>15</v>
      </c>
      <c r="C4164">
        <v>429500</v>
      </c>
      <c r="D4164" t="s">
        <v>10</v>
      </c>
      <c r="E4164" t="s">
        <v>16</v>
      </c>
      <c r="F4164" t="s">
        <v>12</v>
      </c>
      <c r="G4164" t="s">
        <v>13</v>
      </c>
      <c r="H4164" t="s">
        <v>13</v>
      </c>
      <c r="I4164">
        <v>53</v>
      </c>
      <c r="J4164">
        <f>(moras__2[[#This Row],[EDAD]]-AVERAGE(I:I))/ _xlfn.STDEV.P(I:I)</f>
        <v>0.78301680024322029</v>
      </c>
      <c r="K4164" t="str">
        <f>IF(ABS(moras__2[[#This Row],[Z-Score de edad]])&gt;1.96, "Atípico","Normal")</f>
        <v>Normal</v>
      </c>
      <c r="L4164">
        <f>(moras__2[[#This Row],[SALARIO]]-AVERAGE(C:C)) / _xlfn.STDEV.P(C:C)</f>
        <v>-0.28120398634121985</v>
      </c>
      <c r="M4164" t="str">
        <f>IF(ABS(moras__2[[#This Row],[Z-Score de salario]])&gt;1.96, "Atípico", "Normal")</f>
        <v>Normal</v>
      </c>
      <c r="N4164" s="5">
        <f t="shared" si="195"/>
        <v>429500</v>
      </c>
      <c r="O4164" s="5">
        <f t="shared" si="196"/>
        <v>53</v>
      </c>
      <c r="P4164" s="5" t="str">
        <f t="shared" si="197"/>
        <v>ASALARIADO</v>
      </c>
      <c r="Q4164" s="5" t="e">
        <f ca="1">IF($H4164="SI", $O4164, _xludf.NA())</f>
        <v>#NAME?</v>
      </c>
      <c r="R4164" s="5">
        <f>IF($H4164="NO",$O4164, _xludf.NA())</f>
        <v>53</v>
      </c>
      <c r="S4164" s="5" t="e">
        <f ca="1">IF($H4164="SI",$N4164, _xludf.NA())</f>
        <v>#NAME?</v>
      </c>
      <c r="T4164" s="5">
        <f>IF($H4164="NO",$N4164, _xludf.NA())</f>
        <v>429500</v>
      </c>
    </row>
    <row r="4165" spans="1:20" x14ac:dyDescent="0.3">
      <c r="A4165">
        <v>4164</v>
      </c>
      <c r="B4165" t="s">
        <v>9</v>
      </c>
      <c r="C4165">
        <v>78000</v>
      </c>
      <c r="D4165" t="s">
        <v>10</v>
      </c>
      <c r="E4165" t="s">
        <v>16</v>
      </c>
      <c r="F4165" t="s">
        <v>12</v>
      </c>
      <c r="G4165" t="s">
        <v>13</v>
      </c>
      <c r="H4165" t="s">
        <v>12</v>
      </c>
      <c r="I4165">
        <v>31</v>
      </c>
      <c r="J4165">
        <f>(moras__2[[#This Row],[EDAD]]-AVERAGE(I:I))/ _xlfn.STDEV.P(I:I)</f>
        <v>-0.769795843717061</v>
      </c>
      <c r="K4165" t="str">
        <f>IF(ABS(moras__2[[#This Row],[Z-Score de edad]])&gt;1.96, "Atípico","Normal")</f>
        <v>Normal</v>
      </c>
      <c r="L4165">
        <f>(moras__2[[#This Row],[SALARIO]]-AVERAGE(C:C)) / _xlfn.STDEV.P(C:C)</f>
        <v>-0.71466160436449089</v>
      </c>
      <c r="M4165" t="str">
        <f>IF(ABS(moras__2[[#This Row],[Z-Score de salario]])&gt;1.96, "Atípico", "Normal")</f>
        <v>Normal</v>
      </c>
      <c r="N4165" s="5">
        <f t="shared" si="195"/>
        <v>78000</v>
      </c>
      <c r="O4165" s="5">
        <f t="shared" si="196"/>
        <v>31</v>
      </c>
      <c r="P4165" s="5" t="str">
        <f t="shared" si="197"/>
        <v>ASALARIADO</v>
      </c>
      <c r="Q4165" s="5">
        <f>IF($H4165="SI", $O4165, _xludf.NA())</f>
        <v>31</v>
      </c>
      <c r="R4165" s="5" t="e">
        <f ca="1">IF($H4165="NO",$O4165, _xludf.NA())</f>
        <v>#NAME?</v>
      </c>
      <c r="S4165" s="5">
        <f>IF($H4165="SI",$N4165, _xludf.NA())</f>
        <v>78000</v>
      </c>
      <c r="T4165" s="5" t="e">
        <f ca="1">IF($H4165="NO",$N4165, _xludf.NA())</f>
        <v>#NAME?</v>
      </c>
    </row>
    <row r="4166" spans="1:20" x14ac:dyDescent="0.3">
      <c r="A4166">
        <v>4165</v>
      </c>
      <c r="B4166" t="s">
        <v>9</v>
      </c>
      <c r="C4166">
        <v>318620</v>
      </c>
      <c r="D4166" t="s">
        <v>10</v>
      </c>
      <c r="E4166" t="s">
        <v>16</v>
      </c>
      <c r="F4166" t="s">
        <v>12</v>
      </c>
      <c r="G4166" t="s">
        <v>13</v>
      </c>
      <c r="H4166" t="s">
        <v>13</v>
      </c>
      <c r="I4166">
        <v>60</v>
      </c>
      <c r="J4166">
        <f>(moras__2[[#This Row],[EDAD]]-AVERAGE(I:I))/ _xlfn.STDEV.P(I:I)</f>
        <v>1.2770935505942189</v>
      </c>
      <c r="K4166" t="str">
        <f>IF(ABS(moras__2[[#This Row],[Z-Score de edad]])&gt;1.96, "Atípico","Normal")</f>
        <v>Normal</v>
      </c>
      <c r="L4166">
        <f>(moras__2[[#This Row],[SALARIO]]-AVERAGE(C:C)) / _xlfn.STDEV.P(C:C)</f>
        <v>-0.41793735956005429</v>
      </c>
      <c r="M4166" t="str">
        <f>IF(ABS(moras__2[[#This Row],[Z-Score de salario]])&gt;1.96, "Atípico", "Normal")</f>
        <v>Normal</v>
      </c>
      <c r="N4166" s="5">
        <f t="shared" si="195"/>
        <v>318620</v>
      </c>
      <c r="O4166" s="5">
        <f t="shared" si="196"/>
        <v>60</v>
      </c>
      <c r="P4166" s="5" t="str">
        <f t="shared" si="197"/>
        <v>ASALARIADO</v>
      </c>
      <c r="Q4166" s="5" t="e">
        <f ca="1">IF($H4166="SI", $O4166, _xludf.NA())</f>
        <v>#NAME?</v>
      </c>
      <c r="R4166" s="5">
        <f>IF($H4166="NO",$O4166, _xludf.NA())</f>
        <v>60</v>
      </c>
      <c r="S4166" s="5" t="e">
        <f ca="1">IF($H4166="SI",$N4166, _xludf.NA())</f>
        <v>#NAME?</v>
      </c>
      <c r="T4166" s="5">
        <f>IF($H4166="NO",$N4166, _xludf.NA())</f>
        <v>318620</v>
      </c>
    </row>
    <row r="4167" spans="1:20" x14ac:dyDescent="0.3">
      <c r="A4167">
        <v>4166</v>
      </c>
      <c r="B4167" t="s">
        <v>9</v>
      </c>
      <c r="C4167">
        <v>326035</v>
      </c>
      <c r="D4167" t="s">
        <v>14</v>
      </c>
      <c r="E4167" t="s">
        <v>11</v>
      </c>
      <c r="F4167" t="s">
        <v>12</v>
      </c>
      <c r="G4167" t="s">
        <v>13</v>
      </c>
      <c r="H4167" t="s">
        <v>13</v>
      </c>
      <c r="I4167">
        <v>67</v>
      </c>
      <c r="J4167">
        <f>(moras__2[[#This Row],[EDAD]]-AVERAGE(I:I))/ _xlfn.STDEV.P(I:I)</f>
        <v>1.7711703009452175</v>
      </c>
      <c r="K4167" t="str">
        <f>IF(ABS(moras__2[[#This Row],[Z-Score de edad]])&gt;1.96, "Atípico","Normal")</f>
        <v>Normal</v>
      </c>
      <c r="L4167">
        <f>(moras__2[[#This Row],[SALARIO]]-AVERAGE(C:C)) / _xlfn.STDEV.P(C:C)</f>
        <v>-0.40879343854257899</v>
      </c>
      <c r="M4167" t="str">
        <f>IF(ABS(moras__2[[#This Row],[Z-Score de salario]])&gt;1.96, "Atípico", "Normal")</f>
        <v>Normal</v>
      </c>
      <c r="N4167" s="5">
        <f t="shared" si="195"/>
        <v>326035</v>
      </c>
      <c r="O4167" s="5">
        <f t="shared" si="196"/>
        <v>67</v>
      </c>
      <c r="P4167" s="5" t="str">
        <f t="shared" si="197"/>
        <v>PENSIONADOS EN SU PROPIO SISTEMA</v>
      </c>
      <c r="Q4167" s="5" t="e">
        <f ca="1">IF($H4167="SI", $O4167, _xludf.NA())</f>
        <v>#NAME?</v>
      </c>
      <c r="R4167" s="5">
        <f>IF($H4167="NO",$O4167, _xludf.NA())</f>
        <v>67</v>
      </c>
      <c r="S4167" s="5" t="e">
        <f ca="1">IF($H4167="SI",$N4167, _xludf.NA())</f>
        <v>#NAME?</v>
      </c>
      <c r="T4167" s="5">
        <f>IF($H4167="NO",$N4167, _xludf.NA())</f>
        <v>326035</v>
      </c>
    </row>
    <row r="4168" spans="1:20" x14ac:dyDescent="0.3">
      <c r="A4168">
        <v>4167</v>
      </c>
      <c r="B4168" t="s">
        <v>9</v>
      </c>
      <c r="C4168">
        <v>73502.649999999994</v>
      </c>
      <c r="D4168" t="s">
        <v>10</v>
      </c>
      <c r="E4168" t="s">
        <v>16</v>
      </c>
      <c r="F4168" t="s">
        <v>12</v>
      </c>
      <c r="G4168" t="s">
        <v>12</v>
      </c>
      <c r="H4168" t="s">
        <v>13</v>
      </c>
      <c r="I4168">
        <v>41</v>
      </c>
      <c r="J4168">
        <f>(moras__2[[#This Row],[EDAD]]-AVERAGE(I:I))/ _xlfn.STDEV.P(I:I)</f>
        <v>-6.397191464420586E-2</v>
      </c>
      <c r="K4168" t="str">
        <f>IF(ABS(moras__2[[#This Row],[Z-Score de edad]])&gt;1.96, "Atípico","Normal")</f>
        <v>Normal</v>
      </c>
      <c r="L4168">
        <f>(moras__2[[#This Row],[SALARIO]]-AVERAGE(C:C)) / _xlfn.STDEV.P(C:C)</f>
        <v>-0.72020758051930445</v>
      </c>
      <c r="M4168" t="str">
        <f>IF(ABS(moras__2[[#This Row],[Z-Score de salario]])&gt;1.96, "Atípico", "Normal")</f>
        <v>Normal</v>
      </c>
      <c r="N4168" s="5">
        <f t="shared" si="195"/>
        <v>73502.649999999994</v>
      </c>
      <c r="O4168" s="5">
        <f t="shared" si="196"/>
        <v>41</v>
      </c>
      <c r="P4168" s="5" t="str">
        <f t="shared" si="197"/>
        <v>ASALARIADO</v>
      </c>
      <c r="Q4168" s="5" t="e">
        <f ca="1">IF($H4168="SI", $O4168, _xludf.NA())</f>
        <v>#NAME?</v>
      </c>
      <c r="R4168" s="5">
        <f>IF($H4168="NO",$O4168, _xludf.NA())</f>
        <v>41</v>
      </c>
      <c r="S4168" s="5" t="e">
        <f ca="1">IF($H4168="SI",$N4168, _xludf.NA())</f>
        <v>#NAME?</v>
      </c>
      <c r="T4168" s="5">
        <f>IF($H4168="NO",$N4168, _xludf.NA())</f>
        <v>73502.649999999994</v>
      </c>
    </row>
    <row r="4169" spans="1:20" x14ac:dyDescent="0.3">
      <c r="A4169">
        <v>4168</v>
      </c>
      <c r="B4169" t="s">
        <v>15</v>
      </c>
      <c r="C4169">
        <v>297429</v>
      </c>
      <c r="D4169" t="s">
        <v>17</v>
      </c>
      <c r="E4169" t="s">
        <v>16</v>
      </c>
      <c r="F4169" t="s">
        <v>12</v>
      </c>
      <c r="G4169" t="s">
        <v>12</v>
      </c>
      <c r="H4169" t="s">
        <v>12</v>
      </c>
      <c r="I4169">
        <v>38</v>
      </c>
      <c r="J4169">
        <f>(moras__2[[#This Row],[EDAD]]-AVERAGE(I:I))/ _xlfn.STDEV.P(I:I)</f>
        <v>-0.27571909336606237</v>
      </c>
      <c r="K4169" t="str">
        <f>IF(ABS(moras__2[[#This Row],[Z-Score de edad]])&gt;1.96, "Atípico","Normal")</f>
        <v>Normal</v>
      </c>
      <c r="L4169">
        <f>(moras__2[[#This Row],[SALARIO]]-AVERAGE(C:C)) / _xlfn.STDEV.P(C:C)</f>
        <v>-0.44406936634108168</v>
      </c>
      <c r="M4169" t="str">
        <f>IF(ABS(moras__2[[#This Row],[Z-Score de salario]])&gt;1.96, "Atípico", "Normal")</f>
        <v>Normal</v>
      </c>
      <c r="N4169" s="5">
        <f t="shared" si="195"/>
        <v>297429</v>
      </c>
      <c r="O4169" s="5">
        <f t="shared" si="196"/>
        <v>38</v>
      </c>
      <c r="P4169" s="5" t="str">
        <f t="shared" si="197"/>
        <v>ASEGURADO VOLUNTARIO</v>
      </c>
      <c r="Q4169" s="5">
        <f>IF($H4169="SI", $O4169, _xludf.NA())</f>
        <v>38</v>
      </c>
      <c r="R4169" s="5" t="e">
        <f ca="1">IF($H4169="NO",$O4169, _xludf.NA())</f>
        <v>#NAME?</v>
      </c>
      <c r="S4169" s="5">
        <f>IF($H4169="SI",$N4169, _xludf.NA())</f>
        <v>297429</v>
      </c>
      <c r="T4169" s="5" t="e">
        <f ca="1">IF($H4169="NO",$N4169, _xludf.NA())</f>
        <v>#NAME?</v>
      </c>
    </row>
    <row r="4170" spans="1:20" x14ac:dyDescent="0.3">
      <c r="A4170">
        <v>4169</v>
      </c>
      <c r="B4170" t="s">
        <v>9</v>
      </c>
      <c r="C4170">
        <v>104226</v>
      </c>
      <c r="D4170" t="s">
        <v>10</v>
      </c>
      <c r="E4170" t="s">
        <v>16</v>
      </c>
      <c r="F4170" t="s">
        <v>12</v>
      </c>
      <c r="G4170" t="s">
        <v>13</v>
      </c>
      <c r="H4170" t="s">
        <v>13</v>
      </c>
      <c r="I4170">
        <v>22</v>
      </c>
      <c r="J4170">
        <f>(moras__2[[#This Row],[EDAD]]-AVERAGE(I:I))/ _xlfn.STDEV.P(I:I)</f>
        <v>-1.4050373798826306</v>
      </c>
      <c r="K4170" t="str">
        <f>IF(ABS(moras__2[[#This Row],[Z-Score de edad]])&gt;1.96, "Atípico","Normal")</f>
        <v>Normal</v>
      </c>
      <c r="L4170">
        <f>(moras__2[[#This Row],[SALARIO]]-AVERAGE(C:C)) / _xlfn.STDEV.P(C:C)</f>
        <v>-0.68232061008204914</v>
      </c>
      <c r="M4170" t="str">
        <f>IF(ABS(moras__2[[#This Row],[Z-Score de salario]])&gt;1.96, "Atípico", "Normal")</f>
        <v>Normal</v>
      </c>
      <c r="N4170" s="5">
        <f t="shared" si="195"/>
        <v>104226</v>
      </c>
      <c r="O4170" s="5">
        <f t="shared" si="196"/>
        <v>22</v>
      </c>
      <c r="P4170" s="5" t="str">
        <f t="shared" si="197"/>
        <v>ASALARIADO</v>
      </c>
      <c r="Q4170" s="5" t="e">
        <f ca="1">IF($H4170="SI", $O4170, _xludf.NA())</f>
        <v>#NAME?</v>
      </c>
      <c r="R4170" s="5">
        <f>IF($H4170="NO",$O4170, _xludf.NA())</f>
        <v>22</v>
      </c>
      <c r="S4170" s="5" t="e">
        <f ca="1">IF($H4170="SI",$N4170, _xludf.NA())</f>
        <v>#NAME?</v>
      </c>
      <c r="T4170" s="5">
        <f>IF($H4170="NO",$N4170, _xludf.NA())</f>
        <v>104226</v>
      </c>
    </row>
    <row r="4171" spans="1:20" x14ac:dyDescent="0.3">
      <c r="A4171">
        <v>4170</v>
      </c>
      <c r="B4171" t="s">
        <v>15</v>
      </c>
      <c r="C4171">
        <v>316043</v>
      </c>
      <c r="D4171" t="s">
        <v>10</v>
      </c>
      <c r="E4171" t="s">
        <v>11</v>
      </c>
      <c r="F4171" t="s">
        <v>12</v>
      </c>
      <c r="G4171" t="s">
        <v>13</v>
      </c>
      <c r="H4171" t="s">
        <v>13</v>
      </c>
      <c r="I4171">
        <v>49</v>
      </c>
      <c r="J4171">
        <f>(moras__2[[#This Row],[EDAD]]-AVERAGE(I:I))/ _xlfn.STDEV.P(I:I)</f>
        <v>0.50068722861407822</v>
      </c>
      <c r="K4171" t="str">
        <f>IF(ABS(moras__2[[#This Row],[Z-Score de edad]])&gt;1.96, "Atípico","Normal")</f>
        <v>Normal</v>
      </c>
      <c r="L4171">
        <f>(moras__2[[#This Row],[SALARIO]]-AVERAGE(C:C)) / _xlfn.STDEV.P(C:C)</f>
        <v>-0.42111522664866302</v>
      </c>
      <c r="M4171" t="str">
        <f>IF(ABS(moras__2[[#This Row],[Z-Score de salario]])&gt;1.96, "Atípico", "Normal")</f>
        <v>Normal</v>
      </c>
      <c r="N4171" s="5">
        <f t="shared" si="195"/>
        <v>316043</v>
      </c>
      <c r="O4171" s="5">
        <f t="shared" si="196"/>
        <v>49</v>
      </c>
      <c r="P4171" s="5" t="str">
        <f t="shared" si="197"/>
        <v>ASALARIADO</v>
      </c>
      <c r="Q4171" s="5" t="e">
        <f ca="1">IF($H4171="SI", $O4171, _xludf.NA())</f>
        <v>#NAME?</v>
      </c>
      <c r="R4171" s="5">
        <f>IF($H4171="NO",$O4171, _xludf.NA())</f>
        <v>49</v>
      </c>
      <c r="S4171" s="5" t="e">
        <f ca="1">IF($H4171="SI",$N4171, _xludf.NA())</f>
        <v>#NAME?</v>
      </c>
      <c r="T4171" s="5">
        <f>IF($H4171="NO",$N4171, _xludf.NA())</f>
        <v>316043</v>
      </c>
    </row>
    <row r="4172" spans="1:20" x14ac:dyDescent="0.3">
      <c r="A4172">
        <v>4171</v>
      </c>
      <c r="B4172" t="s">
        <v>9</v>
      </c>
      <c r="C4172">
        <v>829677.14</v>
      </c>
      <c r="D4172" t="s">
        <v>10</v>
      </c>
      <c r="E4172" t="s">
        <v>11</v>
      </c>
      <c r="F4172" t="s">
        <v>12</v>
      </c>
      <c r="G4172" t="s">
        <v>13</v>
      </c>
      <c r="H4172" t="s">
        <v>13</v>
      </c>
      <c r="I4172">
        <v>47</v>
      </c>
      <c r="J4172">
        <f>(moras__2[[#This Row],[EDAD]]-AVERAGE(I:I))/ _xlfn.STDEV.P(I:I)</f>
        <v>0.35952244279950724</v>
      </c>
      <c r="K4172" t="str">
        <f>IF(ABS(moras__2[[#This Row],[Z-Score de edad]])&gt;1.96, "Atípico","Normal")</f>
        <v>Normal</v>
      </c>
      <c r="L4172">
        <f>(moras__2[[#This Row],[SALARIO]]-AVERAGE(C:C)) / _xlfn.STDEV.P(C:C)</f>
        <v>0.21228059372070071</v>
      </c>
      <c r="M4172" t="str">
        <f>IF(ABS(moras__2[[#This Row],[Z-Score de salario]])&gt;1.96, "Atípico", "Normal")</f>
        <v>Normal</v>
      </c>
      <c r="N4172" s="5">
        <f t="shared" si="195"/>
        <v>829677.14</v>
      </c>
      <c r="O4172" s="5">
        <f t="shared" si="196"/>
        <v>47</v>
      </c>
      <c r="P4172" s="5" t="str">
        <f t="shared" si="197"/>
        <v>ASALARIADO</v>
      </c>
      <c r="Q4172" s="5" t="e">
        <f ca="1">IF($H4172="SI", $O4172, _xludf.NA())</f>
        <v>#NAME?</v>
      </c>
      <c r="R4172" s="5">
        <f>IF($H4172="NO",$O4172, _xludf.NA())</f>
        <v>47</v>
      </c>
      <c r="S4172" s="5" t="e">
        <f ca="1">IF($H4172="SI",$N4172, _xludf.NA())</f>
        <v>#NAME?</v>
      </c>
      <c r="T4172" s="5">
        <f>IF($H4172="NO",$N4172, _xludf.NA())</f>
        <v>829677.14</v>
      </c>
    </row>
    <row r="4173" spans="1:20" x14ac:dyDescent="0.3">
      <c r="A4173">
        <v>4172</v>
      </c>
      <c r="B4173" t="s">
        <v>15</v>
      </c>
      <c r="C4173">
        <v>522807.1</v>
      </c>
      <c r="D4173" t="s">
        <v>14</v>
      </c>
      <c r="E4173" t="s">
        <v>11</v>
      </c>
      <c r="F4173" t="s">
        <v>12</v>
      </c>
      <c r="G4173" t="s">
        <v>13</v>
      </c>
      <c r="H4173" t="s">
        <v>13</v>
      </c>
      <c r="I4173">
        <v>70</v>
      </c>
      <c r="J4173">
        <f>(moras__2[[#This Row],[EDAD]]-AVERAGE(I:I))/ _xlfn.STDEV.P(I:I)</f>
        <v>1.9829174796670741</v>
      </c>
      <c r="K4173" t="str">
        <f>IF(ABS(moras__2[[#This Row],[Z-Score de edad]])&gt;1.96, "Atípico","Normal")</f>
        <v>Atípico</v>
      </c>
      <c r="L4173">
        <f>(moras__2[[#This Row],[SALARIO]]-AVERAGE(C:C)) / _xlfn.STDEV.P(C:C)</f>
        <v>-0.16614090437632897</v>
      </c>
      <c r="M4173" t="str">
        <f>IF(ABS(moras__2[[#This Row],[Z-Score de salario]])&gt;1.96, "Atípico", "Normal")</f>
        <v>Normal</v>
      </c>
      <c r="N4173" s="5">
        <f t="shared" si="195"/>
        <v>522807.1</v>
      </c>
      <c r="O4173" s="5">
        <f t="shared" si="196"/>
        <v>70</v>
      </c>
      <c r="P4173" s="5" t="str">
        <f t="shared" si="197"/>
        <v>PENSIONADOS EN SU PROPIO SISTEMA</v>
      </c>
      <c r="Q4173" s="5" t="e">
        <f ca="1">IF($H4173="SI", $O4173, _xludf.NA())</f>
        <v>#NAME?</v>
      </c>
      <c r="R4173" s="5">
        <f>IF($H4173="NO",$O4173, _xludf.NA())</f>
        <v>70</v>
      </c>
      <c r="S4173" s="5" t="e">
        <f ca="1">IF($H4173="SI",$N4173, _xludf.NA())</f>
        <v>#NAME?</v>
      </c>
      <c r="T4173" s="5">
        <f>IF($H4173="NO",$N4173, _xludf.NA())</f>
        <v>522807.1</v>
      </c>
    </row>
    <row r="4174" spans="1:20" x14ac:dyDescent="0.3">
      <c r="A4174">
        <v>4173</v>
      </c>
      <c r="B4174" t="s">
        <v>9</v>
      </c>
      <c r="C4174">
        <v>299441</v>
      </c>
      <c r="D4174" t="s">
        <v>17</v>
      </c>
      <c r="E4174" t="s">
        <v>16</v>
      </c>
      <c r="F4174" t="s">
        <v>12</v>
      </c>
      <c r="G4174" t="s">
        <v>12</v>
      </c>
      <c r="H4174" t="s">
        <v>13</v>
      </c>
      <c r="I4174">
        <v>35</v>
      </c>
      <c r="J4174">
        <f>(moras__2[[#This Row],[EDAD]]-AVERAGE(I:I))/ _xlfn.STDEV.P(I:I)</f>
        <v>-0.48746627208791893</v>
      </c>
      <c r="K4174" t="str">
        <f>IF(ABS(moras__2[[#This Row],[Z-Score de edad]])&gt;1.96, "Atípico","Normal")</f>
        <v>Normal</v>
      </c>
      <c r="L4174">
        <f>(moras__2[[#This Row],[SALARIO]]-AVERAGE(C:C)) / _xlfn.STDEV.P(C:C)</f>
        <v>-0.4415882376712017</v>
      </c>
      <c r="M4174" t="str">
        <f>IF(ABS(moras__2[[#This Row],[Z-Score de salario]])&gt;1.96, "Atípico", "Normal")</f>
        <v>Normal</v>
      </c>
      <c r="N4174" s="5">
        <f t="shared" si="195"/>
        <v>299441</v>
      </c>
      <c r="O4174" s="5">
        <f t="shared" si="196"/>
        <v>35</v>
      </c>
      <c r="P4174" s="5" t="str">
        <f t="shared" si="197"/>
        <v>ASEGURADO VOLUNTARIO</v>
      </c>
      <c r="Q4174" s="5" t="e">
        <f ca="1">IF($H4174="SI", $O4174, _xludf.NA())</f>
        <v>#NAME?</v>
      </c>
      <c r="R4174" s="5">
        <f>IF($H4174="NO",$O4174, _xludf.NA())</f>
        <v>35</v>
      </c>
      <c r="S4174" s="5" t="e">
        <f ca="1">IF($H4174="SI",$N4174, _xludf.NA())</f>
        <v>#NAME?</v>
      </c>
      <c r="T4174" s="5">
        <f>IF($H4174="NO",$N4174, _xludf.NA())</f>
        <v>299441</v>
      </c>
    </row>
    <row r="4175" spans="1:20" x14ac:dyDescent="0.3">
      <c r="A4175">
        <v>4174</v>
      </c>
      <c r="B4175" t="s">
        <v>15</v>
      </c>
      <c r="C4175">
        <v>1594950</v>
      </c>
      <c r="D4175" t="s">
        <v>10</v>
      </c>
      <c r="E4175" t="s">
        <v>16</v>
      </c>
      <c r="F4175" t="s">
        <v>12</v>
      </c>
      <c r="G4175" t="s">
        <v>13</v>
      </c>
      <c r="H4175" t="s">
        <v>13</v>
      </c>
      <c r="I4175">
        <v>32</v>
      </c>
      <c r="J4175">
        <f>(moras__2[[#This Row],[EDAD]]-AVERAGE(I:I))/ _xlfn.STDEV.P(I:I)</f>
        <v>-0.69921345080977548</v>
      </c>
      <c r="K4175" t="str">
        <f>IF(ABS(moras__2[[#This Row],[Z-Score de edad]])&gt;1.96, "Atípico","Normal")</f>
        <v>Normal</v>
      </c>
      <c r="L4175">
        <f>(moras__2[[#This Row],[SALARIO]]-AVERAGE(C:C)) / _xlfn.STDEV.P(C:C)</f>
        <v>1.1559885625214297</v>
      </c>
      <c r="M4175" t="str">
        <f>IF(ABS(moras__2[[#This Row],[Z-Score de salario]])&gt;1.96, "Atípico", "Normal")</f>
        <v>Normal</v>
      </c>
      <c r="N4175" s="5">
        <f t="shared" si="195"/>
        <v>1594950</v>
      </c>
      <c r="O4175" s="5">
        <f t="shared" si="196"/>
        <v>32</v>
      </c>
      <c r="P4175" s="5" t="str">
        <f t="shared" si="197"/>
        <v>ASALARIADO</v>
      </c>
      <c r="Q4175" s="5" t="e">
        <f ca="1">IF($H4175="SI", $O4175, _xludf.NA())</f>
        <v>#NAME?</v>
      </c>
      <c r="R4175" s="5">
        <f>IF($H4175="NO",$O4175, _xludf.NA())</f>
        <v>32</v>
      </c>
      <c r="S4175" s="5" t="e">
        <f ca="1">IF($H4175="SI",$N4175, _xludf.NA())</f>
        <v>#NAME?</v>
      </c>
      <c r="T4175" s="5">
        <f>IF($H4175="NO",$N4175, _xludf.NA())</f>
        <v>1594950</v>
      </c>
    </row>
    <row r="4176" spans="1:20" x14ac:dyDescent="0.3">
      <c r="A4176">
        <v>4175</v>
      </c>
      <c r="B4176" t="s">
        <v>9</v>
      </c>
      <c r="C4176">
        <v>417317.4</v>
      </c>
      <c r="D4176" t="s">
        <v>10</v>
      </c>
      <c r="E4176" t="s">
        <v>16</v>
      </c>
      <c r="F4176" t="s">
        <v>12</v>
      </c>
      <c r="G4176" t="s">
        <v>12</v>
      </c>
      <c r="H4176" t="s">
        <v>13</v>
      </c>
      <c r="I4176">
        <v>32</v>
      </c>
      <c r="J4176">
        <f>(moras__2[[#This Row],[EDAD]]-AVERAGE(I:I))/ _xlfn.STDEV.P(I:I)</f>
        <v>-0.69921345080977548</v>
      </c>
      <c r="K4176" t="str">
        <f>IF(ABS(moras__2[[#This Row],[Z-Score de edad]])&gt;1.96, "Atípico","Normal")</f>
        <v>Normal</v>
      </c>
      <c r="L4176">
        <f>(moras__2[[#This Row],[SALARIO]]-AVERAGE(C:C)) / _xlfn.STDEV.P(C:C)</f>
        <v>-0.29622714644742265</v>
      </c>
      <c r="M4176" t="str">
        <f>IF(ABS(moras__2[[#This Row],[Z-Score de salario]])&gt;1.96, "Atípico", "Normal")</f>
        <v>Normal</v>
      </c>
      <c r="N4176" s="5">
        <f t="shared" si="195"/>
        <v>417317.4</v>
      </c>
      <c r="O4176" s="5">
        <f t="shared" si="196"/>
        <v>32</v>
      </c>
      <c r="P4176" s="5" t="str">
        <f t="shared" si="197"/>
        <v>ASALARIADO</v>
      </c>
      <c r="Q4176" s="5" t="e">
        <f ca="1">IF($H4176="SI", $O4176, _xludf.NA())</f>
        <v>#NAME?</v>
      </c>
      <c r="R4176" s="5">
        <f>IF($H4176="NO",$O4176, _xludf.NA())</f>
        <v>32</v>
      </c>
      <c r="S4176" s="5" t="e">
        <f ca="1">IF($H4176="SI",$N4176, _xludf.NA())</f>
        <v>#NAME?</v>
      </c>
      <c r="T4176" s="5">
        <f>IF($H4176="NO",$N4176, _xludf.NA())</f>
        <v>417317.4</v>
      </c>
    </row>
    <row r="4177" spans="1:20" x14ac:dyDescent="0.3">
      <c r="A4177">
        <v>4176</v>
      </c>
      <c r="B4177" t="s">
        <v>9</v>
      </c>
      <c r="C4177">
        <v>428852.94</v>
      </c>
      <c r="D4177" t="s">
        <v>10</v>
      </c>
      <c r="E4177" t="s">
        <v>16</v>
      </c>
      <c r="F4177" t="s">
        <v>12</v>
      </c>
      <c r="G4177" t="s">
        <v>12</v>
      </c>
      <c r="H4177" t="s">
        <v>13</v>
      </c>
      <c r="I4177">
        <v>32</v>
      </c>
      <c r="J4177">
        <f>(moras__2[[#This Row],[EDAD]]-AVERAGE(I:I))/ _xlfn.STDEV.P(I:I)</f>
        <v>-0.69921345080977548</v>
      </c>
      <c r="K4177" t="str">
        <f>IF(ABS(moras__2[[#This Row],[Z-Score de edad]])&gt;1.96, "Atípico","Normal")</f>
        <v>Normal</v>
      </c>
      <c r="L4177">
        <f>(moras__2[[#This Row],[SALARIO]]-AVERAGE(C:C)) / _xlfn.STDEV.P(C:C)</f>
        <v>-0.28200191830798554</v>
      </c>
      <c r="M4177" t="str">
        <f>IF(ABS(moras__2[[#This Row],[Z-Score de salario]])&gt;1.96, "Atípico", "Normal")</f>
        <v>Normal</v>
      </c>
      <c r="N4177" s="5">
        <f t="shared" si="195"/>
        <v>428852.94</v>
      </c>
      <c r="O4177" s="5">
        <f t="shared" si="196"/>
        <v>32</v>
      </c>
      <c r="P4177" s="5" t="str">
        <f t="shared" si="197"/>
        <v>ASALARIADO</v>
      </c>
      <c r="Q4177" s="5" t="e">
        <f ca="1">IF($H4177="SI", $O4177, _xludf.NA())</f>
        <v>#NAME?</v>
      </c>
      <c r="R4177" s="5">
        <f>IF($H4177="NO",$O4177, _xludf.NA())</f>
        <v>32</v>
      </c>
      <c r="S4177" s="5" t="e">
        <f ca="1">IF($H4177="SI",$N4177, _xludf.NA())</f>
        <v>#NAME?</v>
      </c>
      <c r="T4177" s="5">
        <f>IF($H4177="NO",$N4177, _xludf.NA())</f>
        <v>428852.94</v>
      </c>
    </row>
    <row r="4178" spans="1:20" x14ac:dyDescent="0.3">
      <c r="A4178">
        <v>4177</v>
      </c>
      <c r="B4178" t="s">
        <v>9</v>
      </c>
      <c r="C4178">
        <v>359544.27</v>
      </c>
      <c r="D4178" t="s">
        <v>21</v>
      </c>
      <c r="E4178" t="s">
        <v>16</v>
      </c>
      <c r="F4178" t="s">
        <v>12</v>
      </c>
      <c r="G4178" t="s">
        <v>12</v>
      </c>
      <c r="H4178" t="s">
        <v>13</v>
      </c>
      <c r="I4178">
        <v>61</v>
      </c>
      <c r="J4178">
        <f>(moras__2[[#This Row],[EDAD]]-AVERAGE(I:I))/ _xlfn.STDEV.P(I:I)</f>
        <v>1.3476759435015044</v>
      </c>
      <c r="K4178" t="str">
        <f>IF(ABS(moras__2[[#This Row],[Z-Score de edad]])&gt;1.96, "Atípico","Normal")</f>
        <v>Normal</v>
      </c>
      <c r="L4178">
        <f>(moras__2[[#This Row],[SALARIO]]-AVERAGE(C:C)) / _xlfn.STDEV.P(C:C)</f>
        <v>-0.36747096811327984</v>
      </c>
      <c r="M4178" t="str">
        <f>IF(ABS(moras__2[[#This Row],[Z-Score de salario]])&gt;1.96, "Atípico", "Normal")</f>
        <v>Normal</v>
      </c>
      <c r="N4178" s="5">
        <f t="shared" si="195"/>
        <v>359544.27</v>
      </c>
      <c r="O4178" s="5">
        <f t="shared" si="196"/>
        <v>61</v>
      </c>
      <c r="P4178" s="5" t="str">
        <f t="shared" si="197"/>
        <v>CONVENIOS ESPECIALES DE ASEGURADOS VOLUNTARIOS</v>
      </c>
      <c r="Q4178" s="5" t="e">
        <f ca="1">IF($H4178="SI", $O4178, _xludf.NA())</f>
        <v>#NAME?</v>
      </c>
      <c r="R4178" s="5">
        <f>IF($H4178="NO",$O4178, _xludf.NA())</f>
        <v>61</v>
      </c>
      <c r="S4178" s="5" t="e">
        <f ca="1">IF($H4178="SI",$N4178, _xludf.NA())</f>
        <v>#NAME?</v>
      </c>
      <c r="T4178" s="5">
        <f>IF($H4178="NO",$N4178, _xludf.NA())</f>
        <v>359544.27</v>
      </c>
    </row>
    <row r="4179" spans="1:20" x14ac:dyDescent="0.3">
      <c r="A4179">
        <v>4178</v>
      </c>
      <c r="B4179" t="s">
        <v>9</v>
      </c>
      <c r="C4179">
        <v>141509.48000000001</v>
      </c>
      <c r="D4179" t="s">
        <v>14</v>
      </c>
      <c r="E4179" t="s">
        <v>11</v>
      </c>
      <c r="F4179" t="s">
        <v>12</v>
      </c>
      <c r="G4179" t="s">
        <v>13</v>
      </c>
      <c r="H4179" t="s">
        <v>13</v>
      </c>
      <c r="I4179">
        <v>93</v>
      </c>
      <c r="J4179">
        <f>(moras__2[[#This Row],[EDAD]]-AVERAGE(I:I))/ _xlfn.STDEV.P(I:I)</f>
        <v>3.6063125165346408</v>
      </c>
      <c r="K4179" t="str">
        <f>IF(ABS(moras__2[[#This Row],[Z-Score de edad]])&gt;1.96, "Atípico","Normal")</f>
        <v>Atípico</v>
      </c>
      <c r="L4179">
        <f>(moras__2[[#This Row],[SALARIO]]-AVERAGE(C:C)) / _xlfn.STDEV.P(C:C)</f>
        <v>-0.63634391468398865</v>
      </c>
      <c r="M4179" t="str">
        <f>IF(ABS(moras__2[[#This Row],[Z-Score de salario]])&gt;1.96, "Atípico", "Normal")</f>
        <v>Normal</v>
      </c>
      <c r="N4179" s="5">
        <f t="shared" si="195"/>
        <v>141509.48000000001</v>
      </c>
      <c r="O4179" s="5">
        <f t="shared" si="196"/>
        <v>93</v>
      </c>
      <c r="P4179" s="5" t="str">
        <f t="shared" si="197"/>
        <v>PENSIONADOS EN SU PROPIO SISTEMA</v>
      </c>
      <c r="Q4179" s="5" t="e">
        <f ca="1">IF($H4179="SI", $O4179, _xludf.NA())</f>
        <v>#NAME?</v>
      </c>
      <c r="R4179" s="5">
        <f>IF($H4179="NO",$O4179, _xludf.NA())</f>
        <v>93</v>
      </c>
      <c r="S4179" s="5" t="e">
        <f ca="1">IF($H4179="SI",$N4179, _xludf.NA())</f>
        <v>#NAME?</v>
      </c>
      <c r="T4179" s="5">
        <f>IF($H4179="NO",$N4179, _xludf.NA())</f>
        <v>141509.48000000001</v>
      </c>
    </row>
    <row r="4180" spans="1:20" x14ac:dyDescent="0.3">
      <c r="A4180">
        <v>4179</v>
      </c>
      <c r="B4180" t="s">
        <v>9</v>
      </c>
      <c r="C4180">
        <v>480445</v>
      </c>
      <c r="D4180" t="s">
        <v>10</v>
      </c>
      <c r="E4180" t="s">
        <v>11</v>
      </c>
      <c r="F4180" t="s">
        <v>12</v>
      </c>
      <c r="G4180" t="s">
        <v>13</v>
      </c>
      <c r="H4180" t="s">
        <v>13</v>
      </c>
      <c r="I4180">
        <v>44</v>
      </c>
      <c r="J4180">
        <f>(moras__2[[#This Row],[EDAD]]-AVERAGE(I:I))/ _xlfn.STDEV.P(I:I)</f>
        <v>0.14777526407765068</v>
      </c>
      <c r="K4180" t="str">
        <f>IF(ABS(moras__2[[#This Row],[Z-Score de edad]])&gt;1.96, "Atípico","Normal")</f>
        <v>Normal</v>
      </c>
      <c r="L4180">
        <f>(moras__2[[#This Row],[SALARIO]]-AVERAGE(C:C)) / _xlfn.STDEV.P(C:C)</f>
        <v>-0.21838037794806039</v>
      </c>
      <c r="M4180" t="str">
        <f>IF(ABS(moras__2[[#This Row],[Z-Score de salario]])&gt;1.96, "Atípico", "Normal")</f>
        <v>Normal</v>
      </c>
      <c r="N4180" s="5">
        <f t="shared" si="195"/>
        <v>480445</v>
      </c>
      <c r="O4180" s="5">
        <f t="shared" si="196"/>
        <v>44</v>
      </c>
      <c r="P4180" s="5" t="str">
        <f t="shared" si="197"/>
        <v>ASALARIADO</v>
      </c>
      <c r="Q4180" s="5" t="e">
        <f ca="1">IF($H4180="SI", $O4180, _xludf.NA())</f>
        <v>#NAME?</v>
      </c>
      <c r="R4180" s="5">
        <f>IF($H4180="NO",$O4180, _xludf.NA())</f>
        <v>44</v>
      </c>
      <c r="S4180" s="5" t="e">
        <f ca="1">IF($H4180="SI",$N4180, _xludf.NA())</f>
        <v>#NAME?</v>
      </c>
      <c r="T4180" s="5">
        <f>IF($H4180="NO",$N4180, _xludf.NA())</f>
        <v>480445</v>
      </c>
    </row>
    <row r="4181" spans="1:20" x14ac:dyDescent="0.3">
      <c r="A4181">
        <v>4180</v>
      </c>
      <c r="B4181" t="s">
        <v>15</v>
      </c>
      <c r="C4181">
        <v>300000</v>
      </c>
      <c r="D4181" t="s">
        <v>10</v>
      </c>
      <c r="E4181" t="s">
        <v>16</v>
      </c>
      <c r="F4181" t="s">
        <v>12</v>
      </c>
      <c r="G4181" t="s">
        <v>13</v>
      </c>
      <c r="H4181" t="s">
        <v>12</v>
      </c>
      <c r="I4181">
        <v>43</v>
      </c>
      <c r="J4181">
        <f>(moras__2[[#This Row],[EDAD]]-AVERAGE(I:I))/ _xlfn.STDEV.P(I:I)</f>
        <v>7.7192871170365177E-2</v>
      </c>
      <c r="K4181" t="str">
        <f>IF(ABS(moras__2[[#This Row],[Z-Score de edad]])&gt;1.96, "Atípico","Normal")</f>
        <v>Normal</v>
      </c>
      <c r="L4181">
        <f>(moras__2[[#This Row],[SALARIO]]-AVERAGE(C:C)) / _xlfn.STDEV.P(C:C)</f>
        <v>-0.44089889824453027</v>
      </c>
      <c r="M4181" t="str">
        <f>IF(ABS(moras__2[[#This Row],[Z-Score de salario]])&gt;1.96, "Atípico", "Normal")</f>
        <v>Normal</v>
      </c>
      <c r="N4181" s="5">
        <f t="shared" si="195"/>
        <v>300000</v>
      </c>
      <c r="O4181" s="5">
        <f t="shared" si="196"/>
        <v>43</v>
      </c>
      <c r="P4181" s="5" t="str">
        <f t="shared" si="197"/>
        <v>ASALARIADO</v>
      </c>
      <c r="Q4181" s="5">
        <f>IF($H4181="SI", $O4181, _xludf.NA())</f>
        <v>43</v>
      </c>
      <c r="R4181" s="5" t="e">
        <f ca="1">IF($H4181="NO",$O4181, _xludf.NA())</f>
        <v>#NAME?</v>
      </c>
      <c r="S4181" s="5">
        <f>IF($H4181="SI",$N4181, _xludf.NA())</f>
        <v>300000</v>
      </c>
      <c r="T4181" s="5" t="e">
        <f ca="1">IF($H4181="NO",$N4181, _xludf.NA())</f>
        <v>#NAME?</v>
      </c>
    </row>
    <row r="4182" spans="1:20" x14ac:dyDescent="0.3">
      <c r="A4182">
        <v>4181</v>
      </c>
      <c r="B4182" t="s">
        <v>9</v>
      </c>
      <c r="C4182">
        <v>417493.72</v>
      </c>
      <c r="D4182" t="s">
        <v>10</v>
      </c>
      <c r="E4182" t="s">
        <v>16</v>
      </c>
      <c r="F4182" t="s">
        <v>12</v>
      </c>
      <c r="G4182" t="s">
        <v>12</v>
      </c>
      <c r="H4182" t="s">
        <v>13</v>
      </c>
      <c r="I4182">
        <v>57</v>
      </c>
      <c r="J4182">
        <f>(moras__2[[#This Row],[EDAD]]-AVERAGE(I:I))/ _xlfn.STDEV.P(I:I)</f>
        <v>1.0653463718723624</v>
      </c>
      <c r="K4182" t="str">
        <f>IF(ABS(moras__2[[#This Row],[Z-Score de edad]])&gt;1.96, "Atípico","Normal")</f>
        <v>Normal</v>
      </c>
      <c r="L4182">
        <f>(moras__2[[#This Row],[SALARIO]]-AVERAGE(C:C)) / _xlfn.STDEV.P(C:C)</f>
        <v>-0.29600971473416565</v>
      </c>
      <c r="M4182" t="str">
        <f>IF(ABS(moras__2[[#This Row],[Z-Score de salario]])&gt;1.96, "Atípico", "Normal")</f>
        <v>Normal</v>
      </c>
      <c r="N4182" s="5">
        <f t="shared" si="195"/>
        <v>417493.72</v>
      </c>
      <c r="O4182" s="5">
        <f t="shared" si="196"/>
        <v>57</v>
      </c>
      <c r="P4182" s="5" t="str">
        <f t="shared" si="197"/>
        <v>ASALARIADO</v>
      </c>
      <c r="Q4182" s="5" t="e">
        <f ca="1">IF($H4182="SI", $O4182, _xludf.NA())</f>
        <v>#NAME?</v>
      </c>
      <c r="R4182" s="5">
        <f>IF($H4182="NO",$O4182, _xludf.NA())</f>
        <v>57</v>
      </c>
      <c r="S4182" s="5" t="e">
        <f ca="1">IF($H4182="SI",$N4182, _xludf.NA())</f>
        <v>#NAME?</v>
      </c>
      <c r="T4182" s="5">
        <f>IF($H4182="NO",$N4182, _xludf.NA())</f>
        <v>417493.72</v>
      </c>
    </row>
    <row r="4183" spans="1:20" x14ac:dyDescent="0.3">
      <c r="A4183">
        <v>4182</v>
      </c>
      <c r="B4183" t="s">
        <v>9</v>
      </c>
      <c r="C4183">
        <v>1709162</v>
      </c>
      <c r="D4183" t="s">
        <v>10</v>
      </c>
      <c r="E4183" t="s">
        <v>11</v>
      </c>
      <c r="F4183" t="s">
        <v>12</v>
      </c>
      <c r="G4183" t="s">
        <v>13</v>
      </c>
      <c r="H4183" t="s">
        <v>12</v>
      </c>
      <c r="I4183">
        <v>45</v>
      </c>
      <c r="J4183">
        <f>(moras__2[[#This Row],[EDAD]]-AVERAGE(I:I))/ _xlfn.STDEV.P(I:I)</f>
        <v>0.2183576569849362</v>
      </c>
      <c r="K4183" t="str">
        <f>IF(ABS(moras__2[[#This Row],[Z-Score de edad]])&gt;1.96, "Atípico","Normal")</f>
        <v>Normal</v>
      </c>
      <c r="L4183">
        <f>(moras__2[[#This Row],[SALARIO]]-AVERAGE(C:C)) / _xlfn.STDEV.P(C:C)</f>
        <v>1.2968308426627493</v>
      </c>
      <c r="M4183" t="str">
        <f>IF(ABS(moras__2[[#This Row],[Z-Score de salario]])&gt;1.96, "Atípico", "Normal")</f>
        <v>Normal</v>
      </c>
      <c r="N4183" s="5">
        <f t="shared" si="195"/>
        <v>1709162</v>
      </c>
      <c r="O4183" s="5">
        <f t="shared" si="196"/>
        <v>45</v>
      </c>
      <c r="P4183" s="5" t="str">
        <f t="shared" si="197"/>
        <v>ASALARIADO</v>
      </c>
      <c r="Q4183" s="5">
        <f>IF($H4183="SI", $O4183, _xludf.NA())</f>
        <v>45</v>
      </c>
      <c r="R4183" s="5" t="e">
        <f ca="1">IF($H4183="NO",$O4183, _xludf.NA())</f>
        <v>#NAME?</v>
      </c>
      <c r="S4183" s="5">
        <f>IF($H4183="SI",$N4183, _xludf.NA())</f>
        <v>1709162</v>
      </c>
      <c r="T4183" s="5" t="e">
        <f ca="1">IF($H4183="NO",$N4183, _xludf.NA())</f>
        <v>#NAME?</v>
      </c>
    </row>
    <row r="4184" spans="1:20" x14ac:dyDescent="0.3">
      <c r="A4184">
        <v>4183</v>
      </c>
      <c r="B4184" t="s">
        <v>9</v>
      </c>
      <c r="C4184">
        <v>999555</v>
      </c>
      <c r="D4184" t="s">
        <v>10</v>
      </c>
      <c r="E4184" t="s">
        <v>11</v>
      </c>
      <c r="F4184" t="s">
        <v>12</v>
      </c>
      <c r="G4184" t="s">
        <v>13</v>
      </c>
      <c r="H4184" t="s">
        <v>13</v>
      </c>
      <c r="I4184">
        <v>35</v>
      </c>
      <c r="J4184">
        <f>(moras__2[[#This Row],[EDAD]]-AVERAGE(I:I))/ _xlfn.STDEV.P(I:I)</f>
        <v>-0.48746627208791893</v>
      </c>
      <c r="K4184" t="str">
        <f>IF(ABS(moras__2[[#This Row],[Z-Score de edad]])&gt;1.96, "Atípico","Normal")</f>
        <v>Normal</v>
      </c>
      <c r="L4184">
        <f>(moras__2[[#This Row],[SALARIO]]-AVERAGE(C:C)) / _xlfn.STDEV.P(C:C)</f>
        <v>0.42176808319578096</v>
      </c>
      <c r="M4184" t="str">
        <f>IF(ABS(moras__2[[#This Row],[Z-Score de salario]])&gt;1.96, "Atípico", "Normal")</f>
        <v>Normal</v>
      </c>
      <c r="N4184" s="5">
        <f t="shared" si="195"/>
        <v>999555</v>
      </c>
      <c r="O4184" s="5">
        <f t="shared" si="196"/>
        <v>35</v>
      </c>
      <c r="P4184" s="5" t="str">
        <f t="shared" si="197"/>
        <v>ASALARIADO</v>
      </c>
      <c r="Q4184" s="5" t="e">
        <f ca="1">IF($H4184="SI", $O4184, _xludf.NA())</f>
        <v>#NAME?</v>
      </c>
      <c r="R4184" s="5">
        <f>IF($H4184="NO",$O4184, _xludf.NA())</f>
        <v>35</v>
      </c>
      <c r="S4184" s="5" t="e">
        <f ca="1">IF($H4184="SI",$N4184, _xludf.NA())</f>
        <v>#NAME?</v>
      </c>
      <c r="T4184" s="5">
        <f>IF($H4184="NO",$N4184, _xludf.NA())</f>
        <v>999555</v>
      </c>
    </row>
    <row r="4185" spans="1:20" x14ac:dyDescent="0.3">
      <c r="A4185">
        <v>4184</v>
      </c>
      <c r="B4185" t="s">
        <v>9</v>
      </c>
      <c r="C4185">
        <v>546926.74</v>
      </c>
      <c r="D4185" t="s">
        <v>10</v>
      </c>
      <c r="E4185" t="s">
        <v>16</v>
      </c>
      <c r="F4185" t="s">
        <v>12</v>
      </c>
      <c r="G4185" t="s">
        <v>13</v>
      </c>
      <c r="H4185" t="s">
        <v>13</v>
      </c>
      <c r="I4185">
        <v>28</v>
      </c>
      <c r="J4185">
        <f>(moras__2[[#This Row],[EDAD]]-AVERAGE(I:I))/ _xlfn.STDEV.P(I:I)</f>
        <v>-0.98154302243891756</v>
      </c>
      <c r="K4185" t="str">
        <f>IF(ABS(moras__2[[#This Row],[Z-Score de edad]])&gt;1.96, "Atípico","Normal")</f>
        <v>Normal</v>
      </c>
      <c r="L4185">
        <f>(moras__2[[#This Row],[SALARIO]]-AVERAGE(C:C)) / _xlfn.STDEV.P(C:C)</f>
        <v>-0.13639740024552152</v>
      </c>
      <c r="M4185" t="str">
        <f>IF(ABS(moras__2[[#This Row],[Z-Score de salario]])&gt;1.96, "Atípico", "Normal")</f>
        <v>Normal</v>
      </c>
      <c r="N4185" s="5">
        <f t="shared" si="195"/>
        <v>546926.74</v>
      </c>
      <c r="O4185" s="5">
        <f t="shared" si="196"/>
        <v>28</v>
      </c>
      <c r="P4185" s="5" t="str">
        <f t="shared" si="197"/>
        <v>ASALARIADO</v>
      </c>
      <c r="Q4185" s="5" t="e">
        <f ca="1">IF($H4185="SI", $O4185, _xludf.NA())</f>
        <v>#NAME?</v>
      </c>
      <c r="R4185" s="5">
        <f>IF($H4185="NO",$O4185, _xludf.NA())</f>
        <v>28</v>
      </c>
      <c r="S4185" s="5" t="e">
        <f ca="1">IF($H4185="SI",$N4185, _xludf.NA())</f>
        <v>#NAME?</v>
      </c>
      <c r="T4185" s="5">
        <f>IF($H4185="NO",$N4185, _xludf.NA())</f>
        <v>546926.74</v>
      </c>
    </row>
    <row r="4186" spans="1:20" x14ac:dyDescent="0.3">
      <c r="A4186">
        <v>4185</v>
      </c>
      <c r="B4186" t="s">
        <v>9</v>
      </c>
      <c r="C4186">
        <v>2000000</v>
      </c>
      <c r="D4186" t="s">
        <v>10</v>
      </c>
      <c r="E4186" t="s">
        <v>16</v>
      </c>
      <c r="F4186" t="s">
        <v>12</v>
      </c>
      <c r="G4186" t="s">
        <v>13</v>
      </c>
      <c r="H4186" t="s">
        <v>13</v>
      </c>
      <c r="I4186">
        <v>39</v>
      </c>
      <c r="J4186">
        <f>(moras__2[[#This Row],[EDAD]]-AVERAGE(I:I))/ _xlfn.STDEV.P(I:I)</f>
        <v>-0.20513670045877688</v>
      </c>
      <c r="K4186" t="str">
        <f>IF(ABS(moras__2[[#This Row],[Z-Score de edad]])&gt;1.96, "Atípico","Normal")</f>
        <v>Normal</v>
      </c>
      <c r="L4186">
        <f>(moras__2[[#This Row],[SALARIO]]-AVERAGE(C:C)) / _xlfn.STDEV.P(C:C)</f>
        <v>1.6554821846560697</v>
      </c>
      <c r="M4186" t="str">
        <f>IF(ABS(moras__2[[#This Row],[Z-Score de salario]])&gt;1.96, "Atípico", "Normal")</f>
        <v>Normal</v>
      </c>
      <c r="N4186" s="5">
        <f t="shared" si="195"/>
        <v>2000000</v>
      </c>
      <c r="O4186" s="5">
        <f t="shared" si="196"/>
        <v>39</v>
      </c>
      <c r="P4186" s="5" t="str">
        <f t="shared" si="197"/>
        <v>ASALARIADO</v>
      </c>
      <c r="Q4186" s="5" t="e">
        <f ca="1">IF($H4186="SI", $O4186, _xludf.NA())</f>
        <v>#NAME?</v>
      </c>
      <c r="R4186" s="5">
        <f>IF($H4186="NO",$O4186, _xludf.NA())</f>
        <v>39</v>
      </c>
      <c r="S4186" s="5" t="e">
        <f ca="1">IF($H4186="SI",$N4186, _xludf.NA())</f>
        <v>#NAME?</v>
      </c>
      <c r="T4186" s="5">
        <f>IF($H4186="NO",$N4186, _xludf.NA())</f>
        <v>2000000</v>
      </c>
    </row>
    <row r="4187" spans="1:20" x14ac:dyDescent="0.3">
      <c r="A4187">
        <v>4186</v>
      </c>
      <c r="B4187" t="s">
        <v>9</v>
      </c>
      <c r="C4187">
        <v>674614</v>
      </c>
      <c r="D4187" t="s">
        <v>10</v>
      </c>
      <c r="E4187" t="s">
        <v>11</v>
      </c>
      <c r="F4187" t="s">
        <v>12</v>
      </c>
      <c r="G4187" t="s">
        <v>13</v>
      </c>
      <c r="H4187" t="s">
        <v>13</v>
      </c>
      <c r="I4187">
        <v>61</v>
      </c>
      <c r="J4187">
        <f>(moras__2[[#This Row],[EDAD]]-AVERAGE(I:I))/ _xlfn.STDEV.P(I:I)</f>
        <v>1.3476759435015044</v>
      </c>
      <c r="K4187" t="str">
        <f>IF(ABS(moras__2[[#This Row],[Z-Score de edad]])&gt;1.96, "Atípico","Normal")</f>
        <v>Normal</v>
      </c>
      <c r="L4187">
        <f>(moras__2[[#This Row],[SALARIO]]-AVERAGE(C:C)) / _xlfn.STDEV.P(C:C)</f>
        <v>2.1062103514131691E-2</v>
      </c>
      <c r="M4187" t="str">
        <f>IF(ABS(moras__2[[#This Row],[Z-Score de salario]])&gt;1.96, "Atípico", "Normal")</f>
        <v>Normal</v>
      </c>
      <c r="N4187" s="5">
        <f t="shared" si="195"/>
        <v>674614</v>
      </c>
      <c r="O4187" s="5">
        <f t="shared" si="196"/>
        <v>61</v>
      </c>
      <c r="P4187" s="5" t="str">
        <f t="shared" si="197"/>
        <v>ASALARIADO</v>
      </c>
      <c r="Q4187" s="5" t="e">
        <f ca="1">IF($H4187="SI", $O4187, _xludf.NA())</f>
        <v>#NAME?</v>
      </c>
      <c r="R4187" s="5">
        <f>IF($H4187="NO",$O4187, _xludf.NA())</f>
        <v>61</v>
      </c>
      <c r="S4187" s="5" t="e">
        <f ca="1">IF($H4187="SI",$N4187, _xludf.NA())</f>
        <v>#NAME?</v>
      </c>
      <c r="T4187" s="5">
        <f>IF($H4187="NO",$N4187, _xludf.NA())</f>
        <v>674614</v>
      </c>
    </row>
    <row r="4188" spans="1:20" x14ac:dyDescent="0.3">
      <c r="A4188">
        <v>4187</v>
      </c>
      <c r="B4188" t="s">
        <v>9</v>
      </c>
      <c r="C4188">
        <v>358876</v>
      </c>
      <c r="D4188" t="s">
        <v>10</v>
      </c>
      <c r="E4188" t="s">
        <v>16</v>
      </c>
      <c r="F4188" t="s">
        <v>12</v>
      </c>
      <c r="G4188" t="s">
        <v>13</v>
      </c>
      <c r="H4188" t="s">
        <v>13</v>
      </c>
      <c r="I4188">
        <v>28</v>
      </c>
      <c r="J4188">
        <f>(moras__2[[#This Row],[EDAD]]-AVERAGE(I:I))/ _xlfn.STDEV.P(I:I)</f>
        <v>-0.98154302243891756</v>
      </c>
      <c r="K4188" t="str">
        <f>IF(ABS(moras__2[[#This Row],[Z-Score de edad]])&gt;1.96, "Atípico","Normal")</f>
        <v>Normal</v>
      </c>
      <c r="L4188">
        <f>(moras__2[[#This Row],[SALARIO]]-AVERAGE(C:C)) / _xlfn.STDEV.P(C:C)</f>
        <v>-0.36829505551696806</v>
      </c>
      <c r="M4188" t="str">
        <f>IF(ABS(moras__2[[#This Row],[Z-Score de salario]])&gt;1.96, "Atípico", "Normal")</f>
        <v>Normal</v>
      </c>
      <c r="N4188" s="5">
        <f t="shared" si="195"/>
        <v>358876</v>
      </c>
      <c r="O4188" s="5">
        <f t="shared" si="196"/>
        <v>28</v>
      </c>
      <c r="P4188" s="5" t="str">
        <f t="shared" si="197"/>
        <v>ASALARIADO</v>
      </c>
      <c r="Q4188" s="5" t="e">
        <f ca="1">IF($H4188="SI", $O4188, _xludf.NA())</f>
        <v>#NAME?</v>
      </c>
      <c r="R4188" s="5">
        <f>IF($H4188="NO",$O4188, _xludf.NA())</f>
        <v>28</v>
      </c>
      <c r="S4188" s="5" t="e">
        <f ca="1">IF($H4188="SI",$N4188, _xludf.NA())</f>
        <v>#NAME?</v>
      </c>
      <c r="T4188" s="5">
        <f>IF($H4188="NO",$N4188, _xludf.NA())</f>
        <v>358876</v>
      </c>
    </row>
    <row r="4189" spans="1:20" x14ac:dyDescent="0.3">
      <c r="A4189">
        <v>4188</v>
      </c>
      <c r="B4189" t="s">
        <v>9</v>
      </c>
      <c r="C4189">
        <v>886478.2</v>
      </c>
      <c r="D4189" t="s">
        <v>10</v>
      </c>
      <c r="E4189" t="s">
        <v>11</v>
      </c>
      <c r="F4189" t="s">
        <v>12</v>
      </c>
      <c r="G4189" t="s">
        <v>13</v>
      </c>
      <c r="H4189" t="s">
        <v>13</v>
      </c>
      <c r="I4189">
        <v>35</v>
      </c>
      <c r="J4189">
        <f>(moras__2[[#This Row],[EDAD]]-AVERAGE(I:I))/ _xlfn.STDEV.P(I:I)</f>
        <v>-0.48746627208791893</v>
      </c>
      <c r="K4189" t="str">
        <f>IF(ABS(moras__2[[#This Row],[Z-Score de edad]])&gt;1.96, "Atípico","Normal")</f>
        <v>Normal</v>
      </c>
      <c r="L4189">
        <f>(moras__2[[#This Row],[SALARIO]]-AVERAGE(C:C)) / _xlfn.STDEV.P(C:C)</f>
        <v>0.2823256923517018</v>
      </c>
      <c r="M4189" t="str">
        <f>IF(ABS(moras__2[[#This Row],[Z-Score de salario]])&gt;1.96, "Atípico", "Normal")</f>
        <v>Normal</v>
      </c>
      <c r="N4189" s="5">
        <f t="shared" si="195"/>
        <v>886478.2</v>
      </c>
      <c r="O4189" s="5">
        <f t="shared" si="196"/>
        <v>35</v>
      </c>
      <c r="P4189" s="5" t="str">
        <f t="shared" si="197"/>
        <v>ASALARIADO</v>
      </c>
      <c r="Q4189" s="5" t="e">
        <f ca="1">IF($H4189="SI", $O4189, _xludf.NA())</f>
        <v>#NAME?</v>
      </c>
      <c r="R4189" s="5">
        <f>IF($H4189="NO",$O4189, _xludf.NA())</f>
        <v>35</v>
      </c>
      <c r="S4189" s="5" t="e">
        <f ca="1">IF($H4189="SI",$N4189, _xludf.NA())</f>
        <v>#NAME?</v>
      </c>
      <c r="T4189" s="5">
        <f>IF($H4189="NO",$N4189, _xludf.NA())</f>
        <v>886478.2</v>
      </c>
    </row>
    <row r="4190" spans="1:20" x14ac:dyDescent="0.3">
      <c r="A4190">
        <v>4189</v>
      </c>
      <c r="B4190" t="s">
        <v>9</v>
      </c>
      <c r="C4190">
        <v>540083</v>
      </c>
      <c r="D4190" t="s">
        <v>18</v>
      </c>
      <c r="E4190" t="s">
        <v>16</v>
      </c>
      <c r="F4190" t="s">
        <v>12</v>
      </c>
      <c r="G4190" t="s">
        <v>12</v>
      </c>
      <c r="H4190" t="s">
        <v>12</v>
      </c>
      <c r="I4190">
        <v>47</v>
      </c>
      <c r="J4190">
        <f>(moras__2[[#This Row],[EDAD]]-AVERAGE(I:I))/ _xlfn.STDEV.P(I:I)</f>
        <v>0.35952244279950724</v>
      </c>
      <c r="K4190" t="str">
        <f>IF(ABS(moras__2[[#This Row],[Z-Score de edad]])&gt;1.96, "Atípico","Normal")</f>
        <v>Normal</v>
      </c>
      <c r="L4190">
        <f>(moras__2[[#This Row],[SALARIO]]-AVERAGE(C:C)) / _xlfn.STDEV.P(C:C)</f>
        <v>-0.1448368632292216</v>
      </c>
      <c r="M4190" t="str">
        <f>IF(ABS(moras__2[[#This Row],[Z-Score de salario]])&gt;1.96, "Atípico", "Normal")</f>
        <v>Normal</v>
      </c>
      <c r="N4190" s="5">
        <f t="shared" si="195"/>
        <v>540083</v>
      </c>
      <c r="O4190" s="5">
        <f t="shared" si="196"/>
        <v>47</v>
      </c>
      <c r="P4190" s="5" t="str">
        <f t="shared" si="197"/>
        <v>TRABAJADOR INDEPENDIENTE</v>
      </c>
      <c r="Q4190" s="5">
        <f>IF($H4190="SI", $O4190, _xludf.NA())</f>
        <v>47</v>
      </c>
      <c r="R4190" s="5" t="e">
        <f ca="1">IF($H4190="NO",$O4190, _xludf.NA())</f>
        <v>#NAME?</v>
      </c>
      <c r="S4190" s="5">
        <f>IF($H4190="SI",$N4190, _xludf.NA())</f>
        <v>540083</v>
      </c>
      <c r="T4190" s="5" t="e">
        <f ca="1">IF($H4190="NO",$N4190, _xludf.NA())</f>
        <v>#NAME?</v>
      </c>
    </row>
    <row r="4191" spans="1:20" x14ac:dyDescent="0.3">
      <c r="A4191">
        <v>4190</v>
      </c>
      <c r="B4191" t="s">
        <v>15</v>
      </c>
      <c r="C4191">
        <v>483037.91</v>
      </c>
      <c r="D4191" t="s">
        <v>14</v>
      </c>
      <c r="E4191" t="s">
        <v>11</v>
      </c>
      <c r="F4191" t="s">
        <v>12</v>
      </c>
      <c r="G4191" t="s">
        <v>13</v>
      </c>
      <c r="H4191" t="s">
        <v>13</v>
      </c>
      <c r="I4191">
        <v>84</v>
      </c>
      <c r="J4191">
        <f>(moras__2[[#This Row],[EDAD]]-AVERAGE(I:I))/ _xlfn.STDEV.P(I:I)</f>
        <v>2.9710709803690714</v>
      </c>
      <c r="K4191" t="str">
        <f>IF(ABS(moras__2[[#This Row],[Z-Score de edad]])&gt;1.96, "Atípico","Normal")</f>
        <v>Atípico</v>
      </c>
      <c r="L4191">
        <f>(moras__2[[#This Row],[SALARIO]]-AVERAGE(C:C)) / _xlfn.STDEV.P(C:C)</f>
        <v>-0.21518289119884645</v>
      </c>
      <c r="M4191" t="str">
        <f>IF(ABS(moras__2[[#This Row],[Z-Score de salario]])&gt;1.96, "Atípico", "Normal")</f>
        <v>Normal</v>
      </c>
      <c r="N4191" s="5">
        <f t="shared" si="195"/>
        <v>483037.91</v>
      </c>
      <c r="O4191" s="5">
        <f t="shared" si="196"/>
        <v>84</v>
      </c>
      <c r="P4191" s="5" t="str">
        <f t="shared" si="197"/>
        <v>PENSIONADOS EN SU PROPIO SISTEMA</v>
      </c>
      <c r="Q4191" s="5" t="e">
        <f ca="1">IF($H4191="SI", $O4191, _xludf.NA())</f>
        <v>#NAME?</v>
      </c>
      <c r="R4191" s="5">
        <f>IF($H4191="NO",$O4191, _xludf.NA())</f>
        <v>84</v>
      </c>
      <c r="S4191" s="5" t="e">
        <f ca="1">IF($H4191="SI",$N4191, _xludf.NA())</f>
        <v>#NAME?</v>
      </c>
      <c r="T4191" s="5">
        <f>IF($H4191="NO",$N4191, _xludf.NA())</f>
        <v>483037.91</v>
      </c>
    </row>
    <row r="4192" spans="1:20" x14ac:dyDescent="0.3">
      <c r="A4192">
        <v>4191</v>
      </c>
      <c r="B4192" t="s">
        <v>15</v>
      </c>
      <c r="C4192">
        <v>385548</v>
      </c>
      <c r="D4192" t="s">
        <v>18</v>
      </c>
      <c r="E4192" t="s">
        <v>16</v>
      </c>
      <c r="F4192" t="s">
        <v>12</v>
      </c>
      <c r="G4192" t="s">
        <v>13</v>
      </c>
      <c r="H4192" t="s">
        <v>13</v>
      </c>
      <c r="I4192">
        <v>62</v>
      </c>
      <c r="J4192">
        <f>(moras__2[[#This Row],[EDAD]]-AVERAGE(I:I))/ _xlfn.STDEV.P(I:I)</f>
        <v>1.41825833640879</v>
      </c>
      <c r="K4192" t="str">
        <f>IF(ABS(moras__2[[#This Row],[Z-Score de edad]])&gt;1.96, "Atípico","Normal")</f>
        <v>Normal</v>
      </c>
      <c r="L4192">
        <f>(moras__2[[#This Row],[SALARIO]]-AVERAGE(C:C)) / _xlfn.STDEV.P(C:C)</f>
        <v>-0.33540406949160051</v>
      </c>
      <c r="M4192" t="str">
        <f>IF(ABS(moras__2[[#This Row],[Z-Score de salario]])&gt;1.96, "Atípico", "Normal")</f>
        <v>Normal</v>
      </c>
      <c r="N4192" s="5">
        <f t="shared" si="195"/>
        <v>385548</v>
      </c>
      <c r="O4192" s="5">
        <f t="shared" si="196"/>
        <v>62</v>
      </c>
      <c r="P4192" s="5" t="str">
        <f t="shared" si="197"/>
        <v>TRABAJADOR INDEPENDIENTE</v>
      </c>
      <c r="Q4192" s="5" t="e">
        <f ca="1">IF($H4192="SI", $O4192, _xludf.NA())</f>
        <v>#NAME?</v>
      </c>
      <c r="R4192" s="5">
        <f>IF($H4192="NO",$O4192, _xludf.NA())</f>
        <v>62</v>
      </c>
      <c r="S4192" s="5" t="e">
        <f ca="1">IF($H4192="SI",$N4192, _xludf.NA())</f>
        <v>#NAME?</v>
      </c>
      <c r="T4192" s="5">
        <f>IF($H4192="NO",$N4192, _xludf.NA())</f>
        <v>385548</v>
      </c>
    </row>
    <row r="4193" spans="1:20" x14ac:dyDescent="0.3">
      <c r="A4193">
        <v>4192</v>
      </c>
      <c r="B4193" t="s">
        <v>9</v>
      </c>
      <c r="C4193">
        <v>2870715.1</v>
      </c>
      <c r="D4193" t="s">
        <v>10</v>
      </c>
      <c r="E4193" t="s">
        <v>11</v>
      </c>
      <c r="F4193" t="s">
        <v>12</v>
      </c>
      <c r="G4193" t="s">
        <v>13</v>
      </c>
      <c r="H4193" t="s">
        <v>13</v>
      </c>
      <c r="I4193">
        <v>57</v>
      </c>
      <c r="J4193">
        <f>(moras__2[[#This Row],[EDAD]]-AVERAGE(I:I))/ _xlfn.STDEV.P(I:I)</f>
        <v>1.0653463718723624</v>
      </c>
      <c r="K4193" t="str">
        <f>IF(ABS(moras__2[[#This Row],[Z-Score de edad]])&gt;1.96, "Atípico","Normal")</f>
        <v>Normal</v>
      </c>
      <c r="L4193">
        <f>(moras__2[[#This Row],[SALARIO]]-AVERAGE(C:C)) / _xlfn.STDEV.P(C:C)</f>
        <v>2.7292178695007192</v>
      </c>
      <c r="M4193" t="str">
        <f>IF(ABS(moras__2[[#This Row],[Z-Score de salario]])&gt;1.96, "Atípico", "Normal")</f>
        <v>Atípico</v>
      </c>
      <c r="N4193" s="5">
        <f t="shared" si="195"/>
        <v>2870715.1</v>
      </c>
      <c r="O4193" s="5">
        <f t="shared" si="196"/>
        <v>57</v>
      </c>
      <c r="P4193" s="5" t="str">
        <f t="shared" si="197"/>
        <v>ASALARIADO</v>
      </c>
      <c r="Q4193" s="5" t="e">
        <f ca="1">IF($H4193="SI", $O4193, _xludf.NA())</f>
        <v>#NAME?</v>
      </c>
      <c r="R4193" s="5">
        <f>IF($H4193="NO",$O4193, _xludf.NA())</f>
        <v>57</v>
      </c>
      <c r="S4193" s="5" t="e">
        <f ca="1">IF($H4193="SI",$N4193, _xludf.NA())</f>
        <v>#NAME?</v>
      </c>
      <c r="T4193" s="5">
        <f>IF($H4193="NO",$N4193, _xludf.NA())</f>
        <v>2870715.1</v>
      </c>
    </row>
    <row r="4194" spans="1:20" x14ac:dyDescent="0.3">
      <c r="A4194">
        <v>4193</v>
      </c>
      <c r="B4194" t="s">
        <v>15</v>
      </c>
      <c r="C4194">
        <v>297044</v>
      </c>
      <c r="D4194" t="s">
        <v>19</v>
      </c>
      <c r="E4194" t="s">
        <v>16</v>
      </c>
      <c r="F4194" t="s">
        <v>12</v>
      </c>
      <c r="G4194" t="s">
        <v>13</v>
      </c>
      <c r="H4194" t="s">
        <v>13</v>
      </c>
      <c r="I4194">
        <v>55</v>
      </c>
      <c r="J4194">
        <f>(moras__2[[#This Row],[EDAD]]-AVERAGE(I:I))/ _xlfn.STDEV.P(I:I)</f>
        <v>0.92418158605779133</v>
      </c>
      <c r="K4194" t="str">
        <f>IF(ABS(moras__2[[#This Row],[Z-Score de edad]])&gt;1.96, "Atípico","Normal")</f>
        <v>Normal</v>
      </c>
      <c r="L4194">
        <f>(moras__2[[#This Row],[SALARIO]]-AVERAGE(C:C)) / _xlfn.STDEV.P(C:C)</f>
        <v>-0.44454413499809153</v>
      </c>
      <c r="M4194" t="str">
        <f>IF(ABS(moras__2[[#This Row],[Z-Score de salario]])&gt;1.96, "Atípico", "Normal")</f>
        <v>Normal</v>
      </c>
      <c r="N4194" s="5">
        <f t="shared" si="195"/>
        <v>297044</v>
      </c>
      <c r="O4194" s="5">
        <f t="shared" si="196"/>
        <v>55</v>
      </c>
      <c r="P4194" s="5" t="str">
        <f t="shared" si="197"/>
        <v>CONVENIOS ESPECIALES DE TRABAJADORES INDEPENDIENTES</v>
      </c>
      <c r="Q4194" s="5" t="e">
        <f ca="1">IF($H4194="SI", $O4194, _xludf.NA())</f>
        <v>#NAME?</v>
      </c>
      <c r="R4194" s="5">
        <f>IF($H4194="NO",$O4194, _xludf.NA())</f>
        <v>55</v>
      </c>
      <c r="S4194" s="5" t="e">
        <f ca="1">IF($H4194="SI",$N4194, _xludf.NA())</f>
        <v>#NAME?</v>
      </c>
      <c r="T4194" s="5">
        <f>IF($H4194="NO",$N4194, _xludf.NA())</f>
        <v>297044</v>
      </c>
    </row>
    <row r="4195" spans="1:20" x14ac:dyDescent="0.3">
      <c r="A4195">
        <v>4194</v>
      </c>
      <c r="B4195" t="s">
        <v>15</v>
      </c>
      <c r="C4195">
        <v>302470</v>
      </c>
      <c r="D4195" t="s">
        <v>18</v>
      </c>
      <c r="E4195" t="s">
        <v>16</v>
      </c>
      <c r="F4195" t="s">
        <v>12</v>
      </c>
      <c r="G4195" t="s">
        <v>13</v>
      </c>
      <c r="H4195" t="s">
        <v>13</v>
      </c>
      <c r="I4195">
        <v>24</v>
      </c>
      <c r="J4195">
        <f>(moras__2[[#This Row],[EDAD]]-AVERAGE(I:I))/ _xlfn.STDEV.P(I:I)</f>
        <v>-1.2638725940680595</v>
      </c>
      <c r="K4195" t="str">
        <f>IF(ABS(moras__2[[#This Row],[Z-Score de edad]])&gt;1.96, "Atípico","Normal")</f>
        <v>Normal</v>
      </c>
      <c r="L4195">
        <f>(moras__2[[#This Row],[SALARIO]]-AVERAGE(C:C)) / _xlfn.STDEV.P(C:C)</f>
        <v>-0.43785297984760996</v>
      </c>
      <c r="M4195" t="str">
        <f>IF(ABS(moras__2[[#This Row],[Z-Score de salario]])&gt;1.96, "Atípico", "Normal")</f>
        <v>Normal</v>
      </c>
      <c r="N4195" s="5">
        <f t="shared" si="195"/>
        <v>302470</v>
      </c>
      <c r="O4195" s="5">
        <f t="shared" si="196"/>
        <v>24</v>
      </c>
      <c r="P4195" s="5" t="str">
        <f t="shared" si="197"/>
        <v>TRABAJADOR INDEPENDIENTE</v>
      </c>
      <c r="Q4195" s="5" t="e">
        <f ca="1">IF($H4195="SI", $O4195, _xludf.NA())</f>
        <v>#NAME?</v>
      </c>
      <c r="R4195" s="5">
        <f>IF($H4195="NO",$O4195, _xludf.NA())</f>
        <v>24</v>
      </c>
      <c r="S4195" s="5" t="e">
        <f ca="1">IF($H4195="SI",$N4195, _xludf.NA())</f>
        <v>#NAME?</v>
      </c>
      <c r="T4195" s="5">
        <f>IF($H4195="NO",$N4195, _xludf.NA())</f>
        <v>302470</v>
      </c>
    </row>
    <row r="4196" spans="1:20" x14ac:dyDescent="0.3">
      <c r="A4196">
        <v>4195</v>
      </c>
      <c r="B4196" t="s">
        <v>15</v>
      </c>
      <c r="C4196">
        <v>297045</v>
      </c>
      <c r="D4196" t="s">
        <v>18</v>
      </c>
      <c r="E4196" t="s">
        <v>16</v>
      </c>
      <c r="F4196" t="s">
        <v>12</v>
      </c>
      <c r="G4196" t="s">
        <v>13</v>
      </c>
      <c r="H4196" t="s">
        <v>13</v>
      </c>
      <c r="I4196">
        <v>63</v>
      </c>
      <c r="J4196">
        <f>(moras__2[[#This Row],[EDAD]]-AVERAGE(I:I))/ _xlfn.STDEV.P(I:I)</f>
        <v>1.4888407293160755</v>
      </c>
      <c r="K4196" t="str">
        <f>IF(ABS(moras__2[[#This Row],[Z-Score de edad]])&gt;1.96, "Atípico","Normal")</f>
        <v>Normal</v>
      </c>
      <c r="L4196">
        <f>(moras__2[[#This Row],[SALARIO]]-AVERAGE(C:C)) / _xlfn.STDEV.P(C:C)</f>
        <v>-0.44454290183274864</v>
      </c>
      <c r="M4196" t="str">
        <f>IF(ABS(moras__2[[#This Row],[Z-Score de salario]])&gt;1.96, "Atípico", "Normal")</f>
        <v>Normal</v>
      </c>
      <c r="N4196" s="5">
        <f t="shared" si="195"/>
        <v>297045</v>
      </c>
      <c r="O4196" s="5">
        <f t="shared" si="196"/>
        <v>63</v>
      </c>
      <c r="P4196" s="5" t="str">
        <f t="shared" si="197"/>
        <v>TRABAJADOR INDEPENDIENTE</v>
      </c>
      <c r="Q4196" s="5" t="e">
        <f ca="1">IF($H4196="SI", $O4196, _xludf.NA())</f>
        <v>#NAME?</v>
      </c>
      <c r="R4196" s="5">
        <f>IF($H4196="NO",$O4196, _xludf.NA())</f>
        <v>63</v>
      </c>
      <c r="S4196" s="5" t="e">
        <f ca="1">IF($H4196="SI",$N4196, _xludf.NA())</f>
        <v>#NAME?</v>
      </c>
      <c r="T4196" s="5">
        <f>IF($H4196="NO",$N4196, _xludf.NA())</f>
        <v>297045</v>
      </c>
    </row>
    <row r="4197" spans="1:20" x14ac:dyDescent="0.3">
      <c r="A4197">
        <v>4196</v>
      </c>
      <c r="B4197" t="s">
        <v>15</v>
      </c>
      <c r="C4197">
        <v>441000</v>
      </c>
      <c r="D4197" t="s">
        <v>10</v>
      </c>
      <c r="E4197" t="s">
        <v>16</v>
      </c>
      <c r="F4197" t="s">
        <v>12</v>
      </c>
      <c r="G4197" t="s">
        <v>13</v>
      </c>
      <c r="H4197" t="s">
        <v>13</v>
      </c>
      <c r="I4197">
        <v>22</v>
      </c>
      <c r="J4197">
        <f>(moras__2[[#This Row],[EDAD]]-AVERAGE(I:I))/ _xlfn.STDEV.P(I:I)</f>
        <v>-1.4050373798826306</v>
      </c>
      <c r="K4197" t="str">
        <f>IF(ABS(moras__2[[#This Row],[Z-Score de edad]])&gt;1.96, "Atípico","Normal")</f>
        <v>Normal</v>
      </c>
      <c r="L4197">
        <f>(moras__2[[#This Row],[SALARIO]]-AVERAGE(C:C)) / _xlfn.STDEV.P(C:C)</f>
        <v>-0.26702258489806874</v>
      </c>
      <c r="M4197" t="str">
        <f>IF(ABS(moras__2[[#This Row],[Z-Score de salario]])&gt;1.96, "Atípico", "Normal")</f>
        <v>Normal</v>
      </c>
      <c r="N4197" s="5">
        <f t="shared" si="195"/>
        <v>441000</v>
      </c>
      <c r="O4197" s="5">
        <f t="shared" si="196"/>
        <v>22</v>
      </c>
      <c r="P4197" s="5" t="str">
        <f t="shared" si="197"/>
        <v>ASALARIADO</v>
      </c>
      <c r="Q4197" s="5" t="e">
        <f ca="1">IF($H4197="SI", $O4197, _xludf.NA())</f>
        <v>#NAME?</v>
      </c>
      <c r="R4197" s="5">
        <f>IF($H4197="NO",$O4197, _xludf.NA())</f>
        <v>22</v>
      </c>
      <c r="S4197" s="5" t="e">
        <f ca="1">IF($H4197="SI",$N4197, _xludf.NA())</f>
        <v>#NAME?</v>
      </c>
      <c r="T4197" s="5">
        <f>IF($H4197="NO",$N4197, _xludf.NA())</f>
        <v>441000</v>
      </c>
    </row>
    <row r="4198" spans="1:20" x14ac:dyDescent="0.3">
      <c r="A4198">
        <v>4197</v>
      </c>
      <c r="B4198" t="s">
        <v>15</v>
      </c>
      <c r="C4198">
        <v>181917</v>
      </c>
      <c r="D4198" t="s">
        <v>10</v>
      </c>
      <c r="E4198" t="s">
        <v>16</v>
      </c>
      <c r="F4198" t="s">
        <v>12</v>
      </c>
      <c r="G4198" t="s">
        <v>13</v>
      </c>
      <c r="H4198" t="s">
        <v>13</v>
      </c>
      <c r="I4198">
        <v>53</v>
      </c>
      <c r="J4198">
        <f>(moras__2[[#This Row],[EDAD]]-AVERAGE(I:I))/ _xlfn.STDEV.P(I:I)</f>
        <v>0.78301680024322029</v>
      </c>
      <c r="K4198" t="str">
        <f>IF(ABS(moras__2[[#This Row],[Z-Score de edad]])&gt;1.96, "Atípico","Normal")</f>
        <v>Normal</v>
      </c>
      <c r="L4198">
        <f>(moras__2[[#This Row],[SALARIO]]-AVERAGE(C:C)) / _xlfn.STDEV.P(C:C)</f>
        <v>-0.58651476142814885</v>
      </c>
      <c r="M4198" t="str">
        <f>IF(ABS(moras__2[[#This Row],[Z-Score de salario]])&gt;1.96, "Atípico", "Normal")</f>
        <v>Normal</v>
      </c>
      <c r="N4198" s="5">
        <f t="shared" si="195"/>
        <v>181917</v>
      </c>
      <c r="O4198" s="5">
        <f t="shared" si="196"/>
        <v>53</v>
      </c>
      <c r="P4198" s="5" t="str">
        <f t="shared" si="197"/>
        <v>ASALARIADO</v>
      </c>
      <c r="Q4198" s="5" t="e">
        <f ca="1">IF($H4198="SI", $O4198, _xludf.NA())</f>
        <v>#NAME?</v>
      </c>
      <c r="R4198" s="5">
        <f>IF($H4198="NO",$O4198, _xludf.NA())</f>
        <v>53</v>
      </c>
      <c r="S4198" s="5" t="e">
        <f ca="1">IF($H4198="SI",$N4198, _xludf.NA())</f>
        <v>#NAME?</v>
      </c>
      <c r="T4198" s="5">
        <f>IF($H4198="NO",$N4198, _xludf.NA())</f>
        <v>181917</v>
      </c>
    </row>
    <row r="4199" spans="1:20" x14ac:dyDescent="0.3">
      <c r="A4199">
        <v>4198</v>
      </c>
      <c r="B4199" t="s">
        <v>9</v>
      </c>
      <c r="C4199">
        <v>297045</v>
      </c>
      <c r="D4199" t="s">
        <v>18</v>
      </c>
      <c r="E4199" t="s">
        <v>16</v>
      </c>
      <c r="F4199" t="s">
        <v>12</v>
      </c>
      <c r="G4199" t="s">
        <v>13</v>
      </c>
      <c r="H4199" t="s">
        <v>13</v>
      </c>
      <c r="I4199">
        <v>34</v>
      </c>
      <c r="J4199">
        <f>(moras__2[[#This Row],[EDAD]]-AVERAGE(I:I))/ _xlfn.STDEV.P(I:I)</f>
        <v>-0.55804866499520445</v>
      </c>
      <c r="K4199" t="str">
        <f>IF(ABS(moras__2[[#This Row],[Z-Score de edad]])&gt;1.96, "Atípico","Normal")</f>
        <v>Normal</v>
      </c>
      <c r="L4199">
        <f>(moras__2[[#This Row],[SALARIO]]-AVERAGE(C:C)) / _xlfn.STDEV.P(C:C)</f>
        <v>-0.44454290183274864</v>
      </c>
      <c r="M4199" t="str">
        <f>IF(ABS(moras__2[[#This Row],[Z-Score de salario]])&gt;1.96, "Atípico", "Normal")</f>
        <v>Normal</v>
      </c>
      <c r="N4199" s="5">
        <f t="shared" si="195"/>
        <v>297045</v>
      </c>
      <c r="O4199" s="5">
        <f t="shared" si="196"/>
        <v>34</v>
      </c>
      <c r="P4199" s="5" t="str">
        <f t="shared" si="197"/>
        <v>TRABAJADOR INDEPENDIENTE</v>
      </c>
      <c r="Q4199" s="5" t="e">
        <f ca="1">IF($H4199="SI", $O4199, _xludf.NA())</f>
        <v>#NAME?</v>
      </c>
      <c r="R4199" s="5">
        <f>IF($H4199="NO",$O4199, _xludf.NA())</f>
        <v>34</v>
      </c>
      <c r="S4199" s="5" t="e">
        <f ca="1">IF($H4199="SI",$N4199, _xludf.NA())</f>
        <v>#NAME?</v>
      </c>
      <c r="T4199" s="5">
        <f>IF($H4199="NO",$N4199, _xludf.NA())</f>
        <v>297045</v>
      </c>
    </row>
    <row r="4200" spans="1:20" x14ac:dyDescent="0.3">
      <c r="A4200">
        <v>4199</v>
      </c>
      <c r="B4200" t="s">
        <v>9</v>
      </c>
      <c r="C4200">
        <v>486648.56</v>
      </c>
      <c r="D4200" t="s">
        <v>10</v>
      </c>
      <c r="E4200" t="s">
        <v>16</v>
      </c>
      <c r="F4200" t="s">
        <v>12</v>
      </c>
      <c r="G4200" t="s">
        <v>13</v>
      </c>
      <c r="H4200" t="s">
        <v>13</v>
      </c>
      <c r="I4200">
        <v>39</v>
      </c>
      <c r="J4200">
        <f>(moras__2[[#This Row],[EDAD]]-AVERAGE(I:I))/ _xlfn.STDEV.P(I:I)</f>
        <v>-0.20513670045877688</v>
      </c>
      <c r="K4200" t="str">
        <f>IF(ABS(moras__2[[#This Row],[Z-Score de edad]])&gt;1.96, "Atípico","Normal")</f>
        <v>Normal</v>
      </c>
      <c r="L4200">
        <f>(moras__2[[#This Row],[SALARIO]]-AVERAGE(C:C)) / _xlfn.STDEV.P(C:C)</f>
        <v>-0.21073036275356696</v>
      </c>
      <c r="M4200" t="str">
        <f>IF(ABS(moras__2[[#This Row],[Z-Score de salario]])&gt;1.96, "Atípico", "Normal")</f>
        <v>Normal</v>
      </c>
      <c r="N4200" s="5">
        <f t="shared" si="195"/>
        <v>486648.56</v>
      </c>
      <c r="O4200" s="5">
        <f t="shared" si="196"/>
        <v>39</v>
      </c>
      <c r="P4200" s="5" t="str">
        <f t="shared" si="197"/>
        <v>ASALARIADO</v>
      </c>
      <c r="Q4200" s="5" t="e">
        <f ca="1">IF($H4200="SI", $O4200, _xludf.NA())</f>
        <v>#NAME?</v>
      </c>
      <c r="R4200" s="5">
        <f>IF($H4200="NO",$O4200, _xludf.NA())</f>
        <v>39</v>
      </c>
      <c r="S4200" s="5" t="e">
        <f ca="1">IF($H4200="SI",$N4200, _xludf.NA())</f>
        <v>#NAME?</v>
      </c>
      <c r="T4200" s="5">
        <f>IF($H4200="NO",$N4200, _xludf.NA())</f>
        <v>486648.56</v>
      </c>
    </row>
    <row r="4201" spans="1:20" x14ac:dyDescent="0.3">
      <c r="A4201">
        <v>4200</v>
      </c>
      <c r="B4201" t="s">
        <v>9</v>
      </c>
      <c r="C4201">
        <v>359544.27</v>
      </c>
      <c r="D4201" t="s">
        <v>21</v>
      </c>
      <c r="E4201" t="s">
        <v>16</v>
      </c>
      <c r="F4201" t="s">
        <v>12</v>
      </c>
      <c r="G4201" t="s">
        <v>12</v>
      </c>
      <c r="H4201" t="s">
        <v>13</v>
      </c>
      <c r="I4201">
        <v>38</v>
      </c>
      <c r="J4201">
        <f>(moras__2[[#This Row],[EDAD]]-AVERAGE(I:I))/ _xlfn.STDEV.P(I:I)</f>
        <v>-0.27571909336606237</v>
      </c>
      <c r="K4201" t="str">
        <f>IF(ABS(moras__2[[#This Row],[Z-Score de edad]])&gt;1.96, "Atípico","Normal")</f>
        <v>Normal</v>
      </c>
      <c r="L4201">
        <f>(moras__2[[#This Row],[SALARIO]]-AVERAGE(C:C)) / _xlfn.STDEV.P(C:C)</f>
        <v>-0.36747096811327984</v>
      </c>
      <c r="M4201" t="str">
        <f>IF(ABS(moras__2[[#This Row],[Z-Score de salario]])&gt;1.96, "Atípico", "Normal")</f>
        <v>Normal</v>
      </c>
      <c r="N4201" s="5">
        <f t="shared" si="195"/>
        <v>359544.27</v>
      </c>
      <c r="O4201" s="5">
        <f t="shared" si="196"/>
        <v>38</v>
      </c>
      <c r="P4201" s="5" t="str">
        <f t="shared" si="197"/>
        <v>CONVENIOS ESPECIALES DE ASEGURADOS VOLUNTARIOS</v>
      </c>
      <c r="Q4201" s="5" t="e">
        <f ca="1">IF($H4201="SI", $O4201, _xludf.NA())</f>
        <v>#NAME?</v>
      </c>
      <c r="R4201" s="5">
        <f>IF($H4201="NO",$O4201, _xludf.NA())</f>
        <v>38</v>
      </c>
      <c r="S4201" s="5" t="e">
        <f ca="1">IF($H4201="SI",$N4201, _xludf.NA())</f>
        <v>#NAME?</v>
      </c>
      <c r="T4201" s="5">
        <f>IF($H4201="NO",$N4201, _xludf.NA())</f>
        <v>359544.27</v>
      </c>
    </row>
    <row r="4202" spans="1:20" x14ac:dyDescent="0.3">
      <c r="A4202">
        <v>4201</v>
      </c>
      <c r="B4202" t="s">
        <v>9</v>
      </c>
      <c r="C4202">
        <v>346897.4</v>
      </c>
      <c r="D4202" t="s">
        <v>10</v>
      </c>
      <c r="E4202" t="s">
        <v>16</v>
      </c>
      <c r="F4202" t="s">
        <v>12</v>
      </c>
      <c r="G4202" t="s">
        <v>13</v>
      </c>
      <c r="H4202" t="s">
        <v>13</v>
      </c>
      <c r="I4202">
        <v>21</v>
      </c>
      <c r="J4202">
        <f>(moras__2[[#This Row],[EDAD]]-AVERAGE(I:I))/ _xlfn.STDEV.P(I:I)</f>
        <v>-1.4756197727899161</v>
      </c>
      <c r="K4202" t="str">
        <f>IF(ABS(moras__2[[#This Row],[Z-Score de edad]])&gt;1.96, "Atípico","Normal")</f>
        <v>Normal</v>
      </c>
      <c r="L4202">
        <f>(moras__2[[#This Row],[SALARIO]]-AVERAGE(C:C)) / _xlfn.STDEV.P(C:C)</f>
        <v>-0.38306664989322281</v>
      </c>
      <c r="M4202" t="str">
        <f>IF(ABS(moras__2[[#This Row],[Z-Score de salario]])&gt;1.96, "Atípico", "Normal")</f>
        <v>Normal</v>
      </c>
      <c r="N4202" s="5">
        <f t="shared" si="195"/>
        <v>346897.4</v>
      </c>
      <c r="O4202" s="5">
        <f t="shared" si="196"/>
        <v>21</v>
      </c>
      <c r="P4202" s="5" t="str">
        <f t="shared" si="197"/>
        <v>ASALARIADO</v>
      </c>
      <c r="Q4202" s="5" t="e">
        <f ca="1">IF($H4202="SI", $O4202, _xludf.NA())</f>
        <v>#NAME?</v>
      </c>
      <c r="R4202" s="5">
        <f>IF($H4202="NO",$O4202, _xludf.NA())</f>
        <v>21</v>
      </c>
      <c r="S4202" s="5" t="e">
        <f ca="1">IF($H4202="SI",$N4202, _xludf.NA())</f>
        <v>#NAME?</v>
      </c>
      <c r="T4202" s="5">
        <f>IF($H4202="NO",$N4202, _xludf.NA())</f>
        <v>346897.4</v>
      </c>
    </row>
    <row r="4203" spans="1:20" x14ac:dyDescent="0.3">
      <c r="A4203">
        <v>4202</v>
      </c>
      <c r="B4203" t="s">
        <v>15</v>
      </c>
      <c r="C4203">
        <v>278030</v>
      </c>
      <c r="D4203" t="s">
        <v>18</v>
      </c>
      <c r="E4203" t="s">
        <v>16</v>
      </c>
      <c r="F4203" t="s">
        <v>12</v>
      </c>
      <c r="G4203" t="s">
        <v>13</v>
      </c>
      <c r="H4203" t="s">
        <v>13</v>
      </c>
      <c r="I4203">
        <v>54</v>
      </c>
      <c r="J4203">
        <f>(moras__2[[#This Row],[EDAD]]-AVERAGE(I:I))/ _xlfn.STDEV.P(I:I)</f>
        <v>0.85359919315050581</v>
      </c>
      <c r="K4203" t="str">
        <f>IF(ABS(moras__2[[#This Row],[Z-Score de edad]])&gt;1.96, "Atípico","Normal")</f>
        <v>Normal</v>
      </c>
      <c r="L4203">
        <f>(moras__2[[#This Row],[SALARIO]]-AVERAGE(C:C)) / _xlfn.STDEV.P(C:C)</f>
        <v>-0.46799154082766331</v>
      </c>
      <c r="M4203" t="str">
        <f>IF(ABS(moras__2[[#This Row],[Z-Score de salario]])&gt;1.96, "Atípico", "Normal")</f>
        <v>Normal</v>
      </c>
      <c r="N4203" s="5">
        <f t="shared" si="195"/>
        <v>278030</v>
      </c>
      <c r="O4203" s="5">
        <f t="shared" si="196"/>
        <v>54</v>
      </c>
      <c r="P4203" s="5" t="str">
        <f t="shared" si="197"/>
        <v>TRABAJADOR INDEPENDIENTE</v>
      </c>
      <c r="Q4203" s="5" t="e">
        <f ca="1">IF($H4203="SI", $O4203, _xludf.NA())</f>
        <v>#NAME?</v>
      </c>
      <c r="R4203" s="5">
        <f>IF($H4203="NO",$O4203, _xludf.NA())</f>
        <v>54</v>
      </c>
      <c r="S4203" s="5" t="e">
        <f ca="1">IF($H4203="SI",$N4203, _xludf.NA())</f>
        <v>#NAME?</v>
      </c>
      <c r="T4203" s="5">
        <f>IF($H4203="NO",$N4203, _xludf.NA())</f>
        <v>278030</v>
      </c>
    </row>
    <row r="4204" spans="1:20" x14ac:dyDescent="0.3">
      <c r="A4204">
        <v>4203</v>
      </c>
      <c r="B4204" t="s">
        <v>9</v>
      </c>
      <c r="C4204">
        <v>846723.45</v>
      </c>
      <c r="D4204" t="s">
        <v>10</v>
      </c>
      <c r="E4204" t="s">
        <v>16</v>
      </c>
      <c r="F4204" t="s">
        <v>12</v>
      </c>
      <c r="G4204" t="s">
        <v>13</v>
      </c>
      <c r="H4204" t="s">
        <v>13</v>
      </c>
      <c r="I4204">
        <v>35</v>
      </c>
      <c r="J4204">
        <f>(moras__2[[#This Row],[EDAD]]-AVERAGE(I:I))/ _xlfn.STDEV.P(I:I)</f>
        <v>-0.48746627208791893</v>
      </c>
      <c r="K4204" t="str">
        <f>IF(ABS(moras__2[[#This Row],[Z-Score de edad]])&gt;1.96, "Atípico","Normal")</f>
        <v>Normal</v>
      </c>
      <c r="L4204">
        <f>(moras__2[[#This Row],[SALARIO]]-AVERAGE(C:C)) / _xlfn.STDEV.P(C:C)</f>
        <v>0.23330151243673553</v>
      </c>
      <c r="M4204" t="str">
        <f>IF(ABS(moras__2[[#This Row],[Z-Score de salario]])&gt;1.96, "Atípico", "Normal")</f>
        <v>Normal</v>
      </c>
      <c r="N4204" s="5">
        <f t="shared" si="195"/>
        <v>846723.45</v>
      </c>
      <c r="O4204" s="5">
        <f t="shared" si="196"/>
        <v>35</v>
      </c>
      <c r="P4204" s="5" t="str">
        <f t="shared" si="197"/>
        <v>ASALARIADO</v>
      </c>
      <c r="Q4204" s="5" t="e">
        <f ca="1">IF($H4204="SI", $O4204, _xludf.NA())</f>
        <v>#NAME?</v>
      </c>
      <c r="R4204" s="5">
        <f>IF($H4204="NO",$O4204, _xludf.NA())</f>
        <v>35</v>
      </c>
      <c r="S4204" s="5" t="e">
        <f ca="1">IF($H4204="SI",$N4204, _xludf.NA())</f>
        <v>#NAME?</v>
      </c>
      <c r="T4204" s="5">
        <f>IF($H4204="NO",$N4204, _xludf.NA())</f>
        <v>846723.45</v>
      </c>
    </row>
    <row r="4205" spans="1:20" x14ac:dyDescent="0.3">
      <c r="A4205">
        <v>4204</v>
      </c>
      <c r="B4205" t="s">
        <v>9</v>
      </c>
      <c r="C4205">
        <v>300018</v>
      </c>
      <c r="D4205" t="s">
        <v>17</v>
      </c>
      <c r="E4205" t="s">
        <v>16</v>
      </c>
      <c r="F4205" t="s">
        <v>12</v>
      </c>
      <c r="G4205" t="s">
        <v>13</v>
      </c>
      <c r="H4205" t="s">
        <v>13</v>
      </c>
      <c r="I4205">
        <v>64</v>
      </c>
      <c r="J4205">
        <f>(moras__2[[#This Row],[EDAD]]-AVERAGE(I:I))/ _xlfn.STDEV.P(I:I)</f>
        <v>1.559423122223361</v>
      </c>
      <c r="K4205" t="str">
        <f>IF(ABS(moras__2[[#This Row],[Z-Score de edad]])&gt;1.96, "Atípico","Normal")</f>
        <v>Normal</v>
      </c>
      <c r="L4205">
        <f>(moras__2[[#This Row],[SALARIO]]-AVERAGE(C:C)) / _xlfn.STDEV.P(C:C)</f>
        <v>-0.44087670126835837</v>
      </c>
      <c r="M4205" t="str">
        <f>IF(ABS(moras__2[[#This Row],[Z-Score de salario]])&gt;1.96, "Atípico", "Normal")</f>
        <v>Normal</v>
      </c>
      <c r="N4205" s="5">
        <f t="shared" si="195"/>
        <v>300018</v>
      </c>
      <c r="O4205" s="5">
        <f t="shared" si="196"/>
        <v>64</v>
      </c>
      <c r="P4205" s="5" t="str">
        <f t="shared" si="197"/>
        <v>ASEGURADO VOLUNTARIO</v>
      </c>
      <c r="Q4205" s="5" t="e">
        <f ca="1">IF($H4205="SI", $O4205, _xludf.NA())</f>
        <v>#NAME?</v>
      </c>
      <c r="R4205" s="5">
        <f>IF($H4205="NO",$O4205, _xludf.NA())</f>
        <v>64</v>
      </c>
      <c r="S4205" s="5" t="e">
        <f ca="1">IF($H4205="SI",$N4205, _xludf.NA())</f>
        <v>#NAME?</v>
      </c>
      <c r="T4205" s="5">
        <f>IF($H4205="NO",$N4205, _xludf.NA())</f>
        <v>300018</v>
      </c>
    </row>
    <row r="4206" spans="1:20" x14ac:dyDescent="0.3">
      <c r="A4206">
        <v>4205</v>
      </c>
      <c r="B4206" t="s">
        <v>15</v>
      </c>
      <c r="C4206">
        <v>169507</v>
      </c>
      <c r="D4206" t="s">
        <v>10</v>
      </c>
      <c r="E4206" t="s">
        <v>16</v>
      </c>
      <c r="F4206" t="s">
        <v>12</v>
      </c>
      <c r="G4206" t="s">
        <v>12</v>
      </c>
      <c r="H4206" t="s">
        <v>13</v>
      </c>
      <c r="I4206">
        <v>53</v>
      </c>
      <c r="J4206">
        <f>(moras__2[[#This Row],[EDAD]]-AVERAGE(I:I))/ _xlfn.STDEV.P(I:I)</f>
        <v>0.78301680024322029</v>
      </c>
      <c r="K4206" t="str">
        <f>IF(ABS(moras__2[[#This Row],[Z-Score de edad]])&gt;1.96, "Atípico","Normal")</f>
        <v>Normal</v>
      </c>
      <c r="L4206">
        <f>(moras__2[[#This Row],[SALARIO]]-AVERAGE(C:C)) / _xlfn.STDEV.P(C:C)</f>
        <v>-0.60181834333332318</v>
      </c>
      <c r="M4206" t="str">
        <f>IF(ABS(moras__2[[#This Row],[Z-Score de salario]])&gt;1.96, "Atípico", "Normal")</f>
        <v>Normal</v>
      </c>
      <c r="N4206" s="5">
        <f t="shared" si="195"/>
        <v>169507</v>
      </c>
      <c r="O4206" s="5">
        <f t="shared" si="196"/>
        <v>53</v>
      </c>
      <c r="P4206" s="5" t="str">
        <f t="shared" si="197"/>
        <v>ASALARIADO</v>
      </c>
      <c r="Q4206" s="5" t="e">
        <f ca="1">IF($H4206="SI", $O4206, _xludf.NA())</f>
        <v>#NAME?</v>
      </c>
      <c r="R4206" s="5">
        <f>IF($H4206="NO",$O4206, _xludf.NA())</f>
        <v>53</v>
      </c>
      <c r="S4206" s="5" t="e">
        <f ca="1">IF($H4206="SI",$N4206, _xludf.NA())</f>
        <v>#NAME?</v>
      </c>
      <c r="T4206" s="5">
        <f>IF($H4206="NO",$N4206, _xludf.NA())</f>
        <v>169507</v>
      </c>
    </row>
    <row r="4207" spans="1:20" x14ac:dyDescent="0.3">
      <c r="A4207">
        <v>4206</v>
      </c>
      <c r="B4207" t="s">
        <v>9</v>
      </c>
      <c r="C4207">
        <v>302982</v>
      </c>
      <c r="D4207" t="s">
        <v>18</v>
      </c>
      <c r="E4207" t="s">
        <v>16</v>
      </c>
      <c r="F4207" t="s">
        <v>12</v>
      </c>
      <c r="G4207" t="s">
        <v>13</v>
      </c>
      <c r="H4207" t="s">
        <v>13</v>
      </c>
      <c r="I4207">
        <v>63</v>
      </c>
      <c r="J4207">
        <f>(moras__2[[#This Row],[EDAD]]-AVERAGE(I:I))/ _xlfn.STDEV.P(I:I)</f>
        <v>1.4888407293160755</v>
      </c>
      <c r="K4207" t="str">
        <f>IF(ABS(moras__2[[#This Row],[Z-Score de edad]])&gt;1.96, "Atípico","Normal")</f>
        <v>Normal</v>
      </c>
      <c r="L4207">
        <f>(moras__2[[#This Row],[SALARIO]]-AVERAGE(C:C)) / _xlfn.STDEV.P(C:C)</f>
        <v>-0.437221599192054</v>
      </c>
      <c r="M4207" t="str">
        <f>IF(ABS(moras__2[[#This Row],[Z-Score de salario]])&gt;1.96, "Atípico", "Normal")</f>
        <v>Normal</v>
      </c>
      <c r="N4207" s="5">
        <f t="shared" si="195"/>
        <v>302982</v>
      </c>
      <c r="O4207" s="5">
        <f t="shared" si="196"/>
        <v>63</v>
      </c>
      <c r="P4207" s="5" t="str">
        <f t="shared" si="197"/>
        <v>TRABAJADOR INDEPENDIENTE</v>
      </c>
      <c r="Q4207" s="5" t="e">
        <f ca="1">IF($H4207="SI", $O4207, _xludf.NA())</f>
        <v>#NAME?</v>
      </c>
      <c r="R4207" s="5">
        <f>IF($H4207="NO",$O4207, _xludf.NA())</f>
        <v>63</v>
      </c>
      <c r="S4207" s="5" t="e">
        <f ca="1">IF($H4207="SI",$N4207, _xludf.NA())</f>
        <v>#NAME?</v>
      </c>
      <c r="T4207" s="5">
        <f>IF($H4207="NO",$N4207, _xludf.NA())</f>
        <v>302982</v>
      </c>
    </row>
    <row r="4208" spans="1:20" x14ac:dyDescent="0.3">
      <c r="A4208">
        <v>4207</v>
      </c>
      <c r="B4208" t="s">
        <v>9</v>
      </c>
      <c r="C4208">
        <v>428571.43</v>
      </c>
      <c r="D4208" t="s">
        <v>10</v>
      </c>
      <c r="E4208" t="s">
        <v>16</v>
      </c>
      <c r="F4208" t="s">
        <v>12</v>
      </c>
      <c r="G4208" t="s">
        <v>13</v>
      </c>
      <c r="H4208" t="s">
        <v>13</v>
      </c>
      <c r="I4208">
        <v>34</v>
      </c>
      <c r="J4208">
        <f>(moras__2[[#This Row],[EDAD]]-AVERAGE(I:I))/ _xlfn.STDEV.P(I:I)</f>
        <v>-0.55804866499520445</v>
      </c>
      <c r="K4208" t="str">
        <f>IF(ABS(moras__2[[#This Row],[Z-Score de edad]])&gt;1.96, "Atípico","Normal")</f>
        <v>Normal</v>
      </c>
      <c r="L4208">
        <f>(moras__2[[#This Row],[SALARIO]]-AVERAGE(C:C)) / _xlfn.STDEV.P(C:C)</f>
        <v>-0.28234906668366044</v>
      </c>
      <c r="M4208" t="str">
        <f>IF(ABS(moras__2[[#This Row],[Z-Score de salario]])&gt;1.96, "Atípico", "Normal")</f>
        <v>Normal</v>
      </c>
      <c r="N4208" s="5">
        <f t="shared" si="195"/>
        <v>428571.43</v>
      </c>
      <c r="O4208" s="5">
        <f t="shared" si="196"/>
        <v>34</v>
      </c>
      <c r="P4208" s="5" t="str">
        <f t="shared" si="197"/>
        <v>ASALARIADO</v>
      </c>
      <c r="Q4208" s="5" t="e">
        <f ca="1">IF($H4208="SI", $O4208, _xludf.NA())</f>
        <v>#NAME?</v>
      </c>
      <c r="R4208" s="5">
        <f>IF($H4208="NO",$O4208, _xludf.NA())</f>
        <v>34</v>
      </c>
      <c r="S4208" s="5" t="e">
        <f ca="1">IF($H4208="SI",$N4208, _xludf.NA())</f>
        <v>#NAME?</v>
      </c>
      <c r="T4208" s="5">
        <f>IF($H4208="NO",$N4208, _xludf.NA())</f>
        <v>428571.43</v>
      </c>
    </row>
    <row r="4209" spans="1:20" x14ac:dyDescent="0.3">
      <c r="A4209">
        <v>4208</v>
      </c>
      <c r="B4209" t="s">
        <v>9</v>
      </c>
      <c r="C4209">
        <v>418466</v>
      </c>
      <c r="D4209" t="s">
        <v>10</v>
      </c>
      <c r="E4209" t="s">
        <v>16</v>
      </c>
      <c r="F4209" t="s">
        <v>12</v>
      </c>
      <c r="G4209" t="s">
        <v>13</v>
      </c>
      <c r="H4209" t="s">
        <v>13</v>
      </c>
      <c r="I4209">
        <v>40</v>
      </c>
      <c r="J4209">
        <f>(moras__2[[#This Row],[EDAD]]-AVERAGE(I:I))/ _xlfn.STDEV.P(I:I)</f>
        <v>-0.13455430755149136</v>
      </c>
      <c r="K4209" t="str">
        <f>IF(ABS(moras__2[[#This Row],[Z-Score de edad]])&gt;1.96, "Atípico","Normal")</f>
        <v>Normal</v>
      </c>
      <c r="L4209">
        <f>(moras__2[[#This Row],[SALARIO]]-AVERAGE(C:C)) / _xlfn.STDEV.P(C:C)</f>
        <v>-0.29481073273458763</v>
      </c>
      <c r="M4209" t="str">
        <f>IF(ABS(moras__2[[#This Row],[Z-Score de salario]])&gt;1.96, "Atípico", "Normal")</f>
        <v>Normal</v>
      </c>
      <c r="N4209" s="5">
        <f t="shared" si="195"/>
        <v>418466</v>
      </c>
      <c r="O4209" s="5">
        <f t="shared" si="196"/>
        <v>40</v>
      </c>
      <c r="P4209" s="5" t="str">
        <f t="shared" si="197"/>
        <v>ASALARIADO</v>
      </c>
      <c r="Q4209" s="5" t="e">
        <f ca="1">IF($H4209="SI", $O4209, _xludf.NA())</f>
        <v>#NAME?</v>
      </c>
      <c r="R4209" s="5">
        <f>IF($H4209="NO",$O4209, _xludf.NA())</f>
        <v>40</v>
      </c>
      <c r="S4209" s="5" t="e">
        <f ca="1">IF($H4209="SI",$N4209, _xludf.NA())</f>
        <v>#NAME?</v>
      </c>
      <c r="T4209" s="5">
        <f>IF($H4209="NO",$N4209, _xludf.NA())</f>
        <v>418466</v>
      </c>
    </row>
    <row r="4210" spans="1:20" x14ac:dyDescent="0.3">
      <c r="A4210">
        <v>4209</v>
      </c>
      <c r="B4210" t="s">
        <v>9</v>
      </c>
      <c r="C4210">
        <v>407937</v>
      </c>
      <c r="D4210" t="s">
        <v>10</v>
      </c>
      <c r="E4210" t="s">
        <v>16</v>
      </c>
      <c r="F4210" t="s">
        <v>12</v>
      </c>
      <c r="G4210" t="s">
        <v>13</v>
      </c>
      <c r="H4210" t="s">
        <v>13</v>
      </c>
      <c r="I4210">
        <v>34</v>
      </c>
      <c r="J4210">
        <f>(moras__2[[#This Row],[EDAD]]-AVERAGE(I:I))/ _xlfn.STDEV.P(I:I)</f>
        <v>-0.55804866499520445</v>
      </c>
      <c r="K4210" t="str">
        <f>IF(ABS(moras__2[[#This Row],[Z-Score de edad]])&gt;1.96, "Atípico","Normal")</f>
        <v>Normal</v>
      </c>
      <c r="L4210">
        <f>(moras__2[[#This Row],[SALARIO]]-AVERAGE(C:C)) / _xlfn.STDEV.P(C:C)</f>
        <v>-0.30779473062979962</v>
      </c>
      <c r="M4210" t="str">
        <f>IF(ABS(moras__2[[#This Row],[Z-Score de salario]])&gt;1.96, "Atípico", "Normal")</f>
        <v>Normal</v>
      </c>
      <c r="N4210" s="5">
        <f t="shared" si="195"/>
        <v>407937</v>
      </c>
      <c r="O4210" s="5">
        <f t="shared" si="196"/>
        <v>34</v>
      </c>
      <c r="P4210" s="5" t="str">
        <f t="shared" si="197"/>
        <v>ASALARIADO</v>
      </c>
      <c r="Q4210" s="5" t="e">
        <f ca="1">IF($H4210="SI", $O4210, _xludf.NA())</f>
        <v>#NAME?</v>
      </c>
      <c r="R4210" s="5">
        <f>IF($H4210="NO",$O4210, _xludf.NA())</f>
        <v>34</v>
      </c>
      <c r="S4210" s="5" t="e">
        <f ca="1">IF($H4210="SI",$N4210, _xludf.NA())</f>
        <v>#NAME?</v>
      </c>
      <c r="T4210" s="5">
        <f>IF($H4210="NO",$N4210, _xludf.NA())</f>
        <v>407937</v>
      </c>
    </row>
    <row r="4211" spans="1:20" x14ac:dyDescent="0.3">
      <c r="A4211">
        <v>4210</v>
      </c>
      <c r="B4211" t="s">
        <v>9</v>
      </c>
      <c r="C4211">
        <v>461380</v>
      </c>
      <c r="D4211" t="s">
        <v>10</v>
      </c>
      <c r="E4211" t="s">
        <v>16</v>
      </c>
      <c r="F4211" t="s">
        <v>12</v>
      </c>
      <c r="G4211" t="s">
        <v>13</v>
      </c>
      <c r="H4211" t="s">
        <v>13</v>
      </c>
      <c r="I4211">
        <v>30</v>
      </c>
      <c r="J4211">
        <f>(moras__2[[#This Row],[EDAD]]-AVERAGE(I:I))/ _xlfn.STDEV.P(I:I)</f>
        <v>-0.84037823662434652</v>
      </c>
      <c r="K4211" t="str">
        <f>IF(ABS(moras__2[[#This Row],[Z-Score de edad]])&gt;1.96, "Atípico","Normal")</f>
        <v>Normal</v>
      </c>
      <c r="L4211">
        <f>(moras__2[[#This Row],[SALARIO]]-AVERAGE(C:C)) / _xlfn.STDEV.P(C:C)</f>
        <v>-0.2418906752101192</v>
      </c>
      <c r="M4211" t="str">
        <f>IF(ABS(moras__2[[#This Row],[Z-Score de salario]])&gt;1.96, "Atípico", "Normal")</f>
        <v>Normal</v>
      </c>
      <c r="N4211" s="5">
        <f t="shared" si="195"/>
        <v>461380</v>
      </c>
      <c r="O4211" s="5">
        <f t="shared" si="196"/>
        <v>30</v>
      </c>
      <c r="P4211" s="5" t="str">
        <f t="shared" si="197"/>
        <v>ASALARIADO</v>
      </c>
      <c r="Q4211" s="5" t="e">
        <f ca="1">IF($H4211="SI", $O4211, _xludf.NA())</f>
        <v>#NAME?</v>
      </c>
      <c r="R4211" s="5">
        <f>IF($H4211="NO",$O4211, _xludf.NA())</f>
        <v>30</v>
      </c>
      <c r="S4211" s="5" t="e">
        <f ca="1">IF($H4211="SI",$N4211, _xludf.NA())</f>
        <v>#NAME?</v>
      </c>
      <c r="T4211" s="5">
        <f>IF($H4211="NO",$N4211, _xludf.NA())</f>
        <v>461380</v>
      </c>
    </row>
    <row r="4212" spans="1:20" x14ac:dyDescent="0.3">
      <c r="A4212">
        <v>4211</v>
      </c>
      <c r="B4212" t="s">
        <v>9</v>
      </c>
      <c r="C4212">
        <v>746235</v>
      </c>
      <c r="D4212" t="s">
        <v>10</v>
      </c>
      <c r="E4212" t="s">
        <v>16</v>
      </c>
      <c r="F4212" t="s">
        <v>12</v>
      </c>
      <c r="G4212" t="s">
        <v>13</v>
      </c>
      <c r="H4212" t="s">
        <v>13</v>
      </c>
      <c r="I4212">
        <v>49</v>
      </c>
      <c r="J4212">
        <f>(moras__2[[#This Row],[EDAD]]-AVERAGE(I:I))/ _xlfn.STDEV.P(I:I)</f>
        <v>0.50068722861407822</v>
      </c>
      <c r="K4212" t="str">
        <f>IF(ABS(moras__2[[#This Row],[Z-Score de edad]])&gt;1.96, "Atípico","Normal")</f>
        <v>Normal</v>
      </c>
      <c r="L4212">
        <f>(moras__2[[#This Row],[SALARIO]]-AVERAGE(C:C)) / _xlfn.STDEV.P(C:C)</f>
        <v>0.10938263853673397</v>
      </c>
      <c r="M4212" t="str">
        <f>IF(ABS(moras__2[[#This Row],[Z-Score de salario]])&gt;1.96, "Atípico", "Normal")</f>
        <v>Normal</v>
      </c>
      <c r="N4212" s="5">
        <f t="shared" si="195"/>
        <v>746235</v>
      </c>
      <c r="O4212" s="5">
        <f t="shared" si="196"/>
        <v>49</v>
      </c>
      <c r="P4212" s="5" t="str">
        <f t="shared" si="197"/>
        <v>ASALARIADO</v>
      </c>
      <c r="Q4212" s="5" t="e">
        <f ca="1">IF($H4212="SI", $O4212, _xludf.NA())</f>
        <v>#NAME?</v>
      </c>
      <c r="R4212" s="5">
        <f>IF($H4212="NO",$O4212, _xludf.NA())</f>
        <v>49</v>
      </c>
      <c r="S4212" s="5" t="e">
        <f ca="1">IF($H4212="SI",$N4212, _xludf.NA())</f>
        <v>#NAME?</v>
      </c>
      <c r="T4212" s="5">
        <f>IF($H4212="NO",$N4212, _xludf.NA())</f>
        <v>746235</v>
      </c>
    </row>
    <row r="4213" spans="1:20" x14ac:dyDescent="0.3">
      <c r="A4213">
        <v>4212</v>
      </c>
      <c r="B4213" t="s">
        <v>9</v>
      </c>
      <c r="C4213">
        <v>1041833.32</v>
      </c>
      <c r="D4213" t="s">
        <v>10</v>
      </c>
      <c r="E4213" t="s">
        <v>11</v>
      </c>
      <c r="F4213" t="s">
        <v>12</v>
      </c>
      <c r="G4213" t="s">
        <v>13</v>
      </c>
      <c r="H4213" t="s">
        <v>13</v>
      </c>
      <c r="I4213">
        <v>60</v>
      </c>
      <c r="J4213">
        <f>(moras__2[[#This Row],[EDAD]]-AVERAGE(I:I))/ _xlfn.STDEV.P(I:I)</f>
        <v>1.2770935505942189</v>
      </c>
      <c r="K4213" t="str">
        <f>IF(ABS(moras__2[[#This Row],[Z-Score de edad]])&gt;1.96, "Atípico","Normal")</f>
        <v>Normal</v>
      </c>
      <c r="L4213">
        <f>(moras__2[[#This Row],[SALARIO]]-AVERAGE(C:C)) / _xlfn.STDEV.P(C:C)</f>
        <v>0.4739042421750857</v>
      </c>
      <c r="M4213" t="str">
        <f>IF(ABS(moras__2[[#This Row],[Z-Score de salario]])&gt;1.96, "Atípico", "Normal")</f>
        <v>Normal</v>
      </c>
      <c r="N4213" s="5">
        <f t="shared" si="195"/>
        <v>1041833.32</v>
      </c>
      <c r="O4213" s="5">
        <f t="shared" si="196"/>
        <v>60</v>
      </c>
      <c r="P4213" s="5" t="str">
        <f t="shared" si="197"/>
        <v>ASALARIADO</v>
      </c>
      <c r="Q4213" s="5" t="e">
        <f ca="1">IF($H4213="SI", $O4213, _xludf.NA())</f>
        <v>#NAME?</v>
      </c>
      <c r="R4213" s="5">
        <f>IF($H4213="NO",$O4213, _xludf.NA())</f>
        <v>60</v>
      </c>
      <c r="S4213" s="5" t="e">
        <f ca="1">IF($H4213="SI",$N4213, _xludf.NA())</f>
        <v>#NAME?</v>
      </c>
      <c r="T4213" s="5">
        <f>IF($H4213="NO",$N4213, _xludf.NA())</f>
        <v>1041833.32</v>
      </c>
    </row>
    <row r="4214" spans="1:20" x14ac:dyDescent="0.3">
      <c r="A4214">
        <v>4213</v>
      </c>
      <c r="B4214" t="s">
        <v>9</v>
      </c>
      <c r="C4214">
        <v>324047</v>
      </c>
      <c r="D4214" t="s">
        <v>18</v>
      </c>
      <c r="E4214" t="s">
        <v>16</v>
      </c>
      <c r="F4214" t="s">
        <v>13</v>
      </c>
      <c r="G4214" t="s">
        <v>13</v>
      </c>
      <c r="H4214" t="s">
        <v>13</v>
      </c>
      <c r="I4214">
        <v>65</v>
      </c>
      <c r="J4214">
        <f>(moras__2[[#This Row],[EDAD]]-AVERAGE(I:I))/ _xlfn.STDEV.P(I:I)</f>
        <v>1.6300055151306465</v>
      </c>
      <c r="K4214" t="str">
        <f>IF(ABS(moras__2[[#This Row],[Z-Score de edad]])&gt;1.96, "Atípico","Normal")</f>
        <v>Normal</v>
      </c>
      <c r="L4214">
        <f>(moras__2[[#This Row],[SALARIO]]-AVERAGE(C:C)) / _xlfn.STDEV.P(C:C)</f>
        <v>-0.41124497124422982</v>
      </c>
      <c r="M4214" t="str">
        <f>IF(ABS(moras__2[[#This Row],[Z-Score de salario]])&gt;1.96, "Atípico", "Normal")</f>
        <v>Normal</v>
      </c>
      <c r="N4214" s="5">
        <f t="shared" si="195"/>
        <v>324047</v>
      </c>
      <c r="O4214" s="5">
        <f t="shared" si="196"/>
        <v>65</v>
      </c>
      <c r="P4214" s="5" t="str">
        <f t="shared" si="197"/>
        <v>TRABAJADOR INDEPENDIENTE</v>
      </c>
      <c r="Q4214" s="5" t="e">
        <f ca="1">IF($H4214="SI", $O4214, _xludf.NA())</f>
        <v>#NAME?</v>
      </c>
      <c r="R4214" s="5">
        <f>IF($H4214="NO",$O4214, _xludf.NA())</f>
        <v>65</v>
      </c>
      <c r="S4214" s="5" t="e">
        <f ca="1">IF($H4214="SI",$N4214, _xludf.NA())</f>
        <v>#NAME?</v>
      </c>
      <c r="T4214" s="5">
        <f>IF($H4214="NO",$N4214, _xludf.NA())</f>
        <v>324047</v>
      </c>
    </row>
    <row r="4215" spans="1:20" x14ac:dyDescent="0.3">
      <c r="A4215">
        <v>4214</v>
      </c>
      <c r="B4215" t="s">
        <v>15</v>
      </c>
      <c r="C4215">
        <v>1482778.51</v>
      </c>
      <c r="D4215" t="s">
        <v>10</v>
      </c>
      <c r="E4215" t="s">
        <v>16</v>
      </c>
      <c r="F4215" t="s">
        <v>12</v>
      </c>
      <c r="G4215" t="s">
        <v>13</v>
      </c>
      <c r="H4215" t="s">
        <v>12</v>
      </c>
      <c r="I4215">
        <v>37</v>
      </c>
      <c r="J4215">
        <f>(moras__2[[#This Row],[EDAD]]-AVERAGE(I:I))/ _xlfn.STDEV.P(I:I)</f>
        <v>-0.34630148627334789</v>
      </c>
      <c r="K4215" t="str">
        <f>IF(ABS(moras__2[[#This Row],[Z-Score de edad]])&gt;1.96, "Atípico","Normal")</f>
        <v>Normal</v>
      </c>
      <c r="L4215">
        <f>(moras__2[[#This Row],[SALARIO]]-AVERAGE(C:C)) / _xlfn.STDEV.P(C:C)</f>
        <v>1.0176625685939156</v>
      </c>
      <c r="M4215" t="str">
        <f>IF(ABS(moras__2[[#This Row],[Z-Score de salario]])&gt;1.96, "Atípico", "Normal")</f>
        <v>Normal</v>
      </c>
      <c r="N4215" s="5">
        <f t="shared" si="195"/>
        <v>1482778.51</v>
      </c>
      <c r="O4215" s="5">
        <f t="shared" si="196"/>
        <v>37</v>
      </c>
      <c r="P4215" s="5" t="str">
        <f t="shared" si="197"/>
        <v>ASALARIADO</v>
      </c>
      <c r="Q4215" s="5">
        <f>IF($H4215="SI", $O4215, _xludf.NA())</f>
        <v>37</v>
      </c>
      <c r="R4215" s="5" t="e">
        <f ca="1">IF($H4215="NO",$O4215, _xludf.NA())</f>
        <v>#NAME?</v>
      </c>
      <c r="S4215" s="5">
        <f>IF($H4215="SI",$N4215, _xludf.NA())</f>
        <v>1482778.51</v>
      </c>
      <c r="T4215" s="5" t="e">
        <f ca="1">IF($H4215="NO",$N4215, _xludf.NA())</f>
        <v>#NAME?</v>
      </c>
    </row>
    <row r="4216" spans="1:20" x14ac:dyDescent="0.3">
      <c r="A4216">
        <v>4215</v>
      </c>
      <c r="B4216" t="s">
        <v>9</v>
      </c>
      <c r="C4216">
        <v>620245</v>
      </c>
      <c r="D4216" t="s">
        <v>18</v>
      </c>
      <c r="E4216" t="s">
        <v>16</v>
      </c>
      <c r="F4216" t="s">
        <v>12</v>
      </c>
      <c r="G4216" t="s">
        <v>13</v>
      </c>
      <c r="H4216" t="s">
        <v>13</v>
      </c>
      <c r="I4216">
        <v>45</v>
      </c>
      <c r="J4216">
        <f>(moras__2[[#This Row],[EDAD]]-AVERAGE(I:I))/ _xlfn.STDEV.P(I:I)</f>
        <v>0.2183576569849362</v>
      </c>
      <c r="K4216" t="str">
        <f>IF(ABS(moras__2[[#This Row],[Z-Score de edad]])&gt;1.96, "Atípico","Normal")</f>
        <v>Normal</v>
      </c>
      <c r="L4216">
        <f>(moras__2[[#This Row],[SALARIO]]-AVERAGE(C:C)) / _xlfn.STDEV.P(C:C)</f>
        <v>-4.5983863013058138E-2</v>
      </c>
      <c r="M4216" t="str">
        <f>IF(ABS(moras__2[[#This Row],[Z-Score de salario]])&gt;1.96, "Atípico", "Normal")</f>
        <v>Normal</v>
      </c>
      <c r="N4216" s="5">
        <f t="shared" si="195"/>
        <v>620245</v>
      </c>
      <c r="O4216" s="5">
        <f t="shared" si="196"/>
        <v>45</v>
      </c>
      <c r="P4216" s="5" t="str">
        <f t="shared" si="197"/>
        <v>TRABAJADOR INDEPENDIENTE</v>
      </c>
      <c r="Q4216" s="5" t="e">
        <f ca="1">IF($H4216="SI", $O4216, _xludf.NA())</f>
        <v>#NAME?</v>
      </c>
      <c r="R4216" s="5">
        <f>IF($H4216="NO",$O4216, _xludf.NA())</f>
        <v>45</v>
      </c>
      <c r="S4216" s="5" t="e">
        <f ca="1">IF($H4216="SI",$N4216, _xludf.NA())</f>
        <v>#NAME?</v>
      </c>
      <c r="T4216" s="5">
        <f>IF($H4216="NO",$N4216, _xludf.NA())</f>
        <v>620245</v>
      </c>
    </row>
    <row r="4217" spans="1:20" x14ac:dyDescent="0.3">
      <c r="A4217">
        <v>4216</v>
      </c>
      <c r="B4217" t="s">
        <v>9</v>
      </c>
      <c r="C4217">
        <v>37500</v>
      </c>
      <c r="D4217" t="s">
        <v>10</v>
      </c>
      <c r="E4217" t="s">
        <v>16</v>
      </c>
      <c r="F4217" t="s">
        <v>12</v>
      </c>
      <c r="G4217" t="s">
        <v>13</v>
      </c>
      <c r="H4217" t="s">
        <v>12</v>
      </c>
      <c r="I4217">
        <v>47</v>
      </c>
      <c r="J4217">
        <f>(moras__2[[#This Row],[EDAD]]-AVERAGE(I:I))/ _xlfn.STDEV.P(I:I)</f>
        <v>0.35952244279950724</v>
      </c>
      <c r="K4217" t="str">
        <f>IF(ABS(moras__2[[#This Row],[Z-Score de edad]])&gt;1.96, "Atípico","Normal")</f>
        <v>Normal</v>
      </c>
      <c r="L4217">
        <f>(moras__2[[#This Row],[SALARIO]]-AVERAGE(C:C)) / _xlfn.STDEV.P(C:C)</f>
        <v>-0.76460480075124049</v>
      </c>
      <c r="M4217" t="str">
        <f>IF(ABS(moras__2[[#This Row],[Z-Score de salario]])&gt;1.96, "Atípico", "Normal")</f>
        <v>Normal</v>
      </c>
      <c r="N4217" s="5">
        <f t="shared" si="195"/>
        <v>37500</v>
      </c>
      <c r="O4217" s="5">
        <f t="shared" si="196"/>
        <v>47</v>
      </c>
      <c r="P4217" s="5" t="str">
        <f t="shared" si="197"/>
        <v>ASALARIADO</v>
      </c>
      <c r="Q4217" s="5">
        <f>IF($H4217="SI", $O4217, _xludf.NA())</f>
        <v>47</v>
      </c>
      <c r="R4217" s="5" t="e">
        <f ca="1">IF($H4217="NO",$O4217, _xludf.NA())</f>
        <v>#NAME?</v>
      </c>
      <c r="S4217" s="5">
        <f>IF($H4217="SI",$N4217, _xludf.NA())</f>
        <v>37500</v>
      </c>
      <c r="T4217" s="5" t="e">
        <f ca="1">IF($H4217="NO",$N4217, _xludf.NA())</f>
        <v>#NAME?</v>
      </c>
    </row>
    <row r="4218" spans="1:20" x14ac:dyDescent="0.3">
      <c r="A4218">
        <v>4217</v>
      </c>
      <c r="B4218" t="s">
        <v>15</v>
      </c>
      <c r="C4218">
        <v>297045</v>
      </c>
      <c r="D4218" t="s">
        <v>17</v>
      </c>
      <c r="E4218" t="s">
        <v>16</v>
      </c>
      <c r="F4218" t="s">
        <v>12</v>
      </c>
      <c r="G4218" t="s">
        <v>13</v>
      </c>
      <c r="H4218" t="s">
        <v>12</v>
      </c>
      <c r="I4218">
        <v>48</v>
      </c>
      <c r="J4218">
        <f>(moras__2[[#This Row],[EDAD]]-AVERAGE(I:I))/ _xlfn.STDEV.P(I:I)</f>
        <v>0.43010483570679275</v>
      </c>
      <c r="K4218" t="str">
        <f>IF(ABS(moras__2[[#This Row],[Z-Score de edad]])&gt;1.96, "Atípico","Normal")</f>
        <v>Normal</v>
      </c>
      <c r="L4218">
        <f>(moras__2[[#This Row],[SALARIO]]-AVERAGE(C:C)) / _xlfn.STDEV.P(C:C)</f>
        <v>-0.44454290183274864</v>
      </c>
      <c r="M4218" t="str">
        <f>IF(ABS(moras__2[[#This Row],[Z-Score de salario]])&gt;1.96, "Atípico", "Normal")</f>
        <v>Normal</v>
      </c>
      <c r="N4218" s="5">
        <f t="shared" si="195"/>
        <v>297045</v>
      </c>
      <c r="O4218" s="5">
        <f t="shared" si="196"/>
        <v>48</v>
      </c>
      <c r="P4218" s="5" t="str">
        <f t="shared" si="197"/>
        <v>ASEGURADO VOLUNTARIO</v>
      </c>
      <c r="Q4218" s="5">
        <f>IF($H4218="SI", $O4218, _xludf.NA())</f>
        <v>48</v>
      </c>
      <c r="R4218" s="5" t="e">
        <f ca="1">IF($H4218="NO",$O4218, _xludf.NA())</f>
        <v>#NAME?</v>
      </c>
      <c r="S4218" s="5">
        <f>IF($H4218="SI",$N4218, _xludf.NA())</f>
        <v>297045</v>
      </c>
      <c r="T4218" s="5" t="e">
        <f ca="1">IF($H4218="NO",$N4218, _xludf.NA())</f>
        <v>#NAME?</v>
      </c>
    </row>
    <row r="4219" spans="1:20" x14ac:dyDescent="0.3">
      <c r="A4219">
        <v>4218</v>
      </c>
      <c r="B4219" t="s">
        <v>9</v>
      </c>
      <c r="C4219">
        <v>1810740.4</v>
      </c>
      <c r="D4219" t="s">
        <v>10</v>
      </c>
      <c r="E4219" t="s">
        <v>11</v>
      </c>
      <c r="F4219" t="s">
        <v>12</v>
      </c>
      <c r="G4219" t="s">
        <v>13</v>
      </c>
      <c r="H4219" t="s">
        <v>13</v>
      </c>
      <c r="I4219">
        <v>55</v>
      </c>
      <c r="J4219">
        <f>(moras__2[[#This Row],[EDAD]]-AVERAGE(I:I))/ _xlfn.STDEV.P(I:I)</f>
        <v>0.92418158605779133</v>
      </c>
      <c r="K4219" t="str">
        <f>IF(ABS(moras__2[[#This Row],[Z-Score de edad]])&gt;1.96, "Atípico","Normal")</f>
        <v>Normal</v>
      </c>
      <c r="L4219">
        <f>(moras__2[[#This Row],[SALARIO]]-AVERAGE(C:C)) / _xlfn.STDEV.P(C:C)</f>
        <v>1.4220938051282257</v>
      </c>
      <c r="M4219" t="str">
        <f>IF(ABS(moras__2[[#This Row],[Z-Score de salario]])&gt;1.96, "Atípico", "Normal")</f>
        <v>Normal</v>
      </c>
      <c r="N4219" s="5">
        <f t="shared" si="195"/>
        <v>1810740.4</v>
      </c>
      <c r="O4219" s="5">
        <f t="shared" si="196"/>
        <v>55</v>
      </c>
      <c r="P4219" s="5" t="str">
        <f t="shared" si="197"/>
        <v>ASALARIADO</v>
      </c>
      <c r="Q4219" s="5" t="e">
        <f ca="1">IF($H4219="SI", $O4219, _xludf.NA())</f>
        <v>#NAME?</v>
      </c>
      <c r="R4219" s="5">
        <f>IF($H4219="NO",$O4219, _xludf.NA())</f>
        <v>55</v>
      </c>
      <c r="S4219" s="5" t="e">
        <f ca="1">IF($H4219="SI",$N4219, _xludf.NA())</f>
        <v>#NAME?</v>
      </c>
      <c r="T4219" s="5">
        <f>IF($H4219="NO",$N4219, _xludf.NA())</f>
        <v>1810740.4</v>
      </c>
    </row>
    <row r="4220" spans="1:20" x14ac:dyDescent="0.3">
      <c r="A4220">
        <v>4219</v>
      </c>
      <c r="B4220" t="s">
        <v>9</v>
      </c>
      <c r="C4220">
        <v>8850000</v>
      </c>
      <c r="D4220" t="s">
        <v>10</v>
      </c>
      <c r="E4220" t="s">
        <v>16</v>
      </c>
      <c r="F4220" t="s">
        <v>12</v>
      </c>
      <c r="G4220" t="s">
        <v>13</v>
      </c>
      <c r="H4220" t="s">
        <v>13</v>
      </c>
      <c r="I4220">
        <v>41</v>
      </c>
      <c r="J4220">
        <f>(moras__2[[#This Row],[EDAD]]-AVERAGE(I:I))/ _xlfn.STDEV.P(I:I)</f>
        <v>-6.397191464420586E-2</v>
      </c>
      <c r="K4220" t="str">
        <f>IF(ABS(moras__2[[#This Row],[Z-Score de edad]])&gt;1.96, "Atípico","Normal")</f>
        <v>Normal</v>
      </c>
      <c r="L4220">
        <f>(moras__2[[#This Row],[SALARIO]]-AVERAGE(C:C)) / _xlfn.STDEV.P(C:C)</f>
        <v>10.102664783402604</v>
      </c>
      <c r="M4220" t="str">
        <f>IF(ABS(moras__2[[#This Row],[Z-Score de salario]])&gt;1.96, "Atípico", "Normal")</f>
        <v>Atípico</v>
      </c>
      <c r="N4220" s="5">
        <f t="shared" si="195"/>
        <v>8850000</v>
      </c>
      <c r="O4220" s="5">
        <f t="shared" si="196"/>
        <v>41</v>
      </c>
      <c r="P4220" s="5" t="str">
        <f t="shared" si="197"/>
        <v>ASALARIADO</v>
      </c>
      <c r="Q4220" s="5" t="e">
        <f ca="1">IF($H4220="SI", $O4220, _xludf.NA())</f>
        <v>#NAME?</v>
      </c>
      <c r="R4220" s="5">
        <f>IF($H4220="NO",$O4220, _xludf.NA())</f>
        <v>41</v>
      </c>
      <c r="S4220" s="5" t="e">
        <f ca="1">IF($H4220="SI",$N4220, _xludf.NA())</f>
        <v>#NAME?</v>
      </c>
      <c r="T4220" s="5">
        <f>IF($H4220="NO",$N4220, _xludf.NA())</f>
        <v>8850000</v>
      </c>
    </row>
    <row r="4221" spans="1:20" x14ac:dyDescent="0.3">
      <c r="A4221">
        <v>4220</v>
      </c>
      <c r="B4221" t="s">
        <v>15</v>
      </c>
      <c r="C4221">
        <v>955676</v>
      </c>
      <c r="D4221" t="s">
        <v>18</v>
      </c>
      <c r="E4221" t="s">
        <v>16</v>
      </c>
      <c r="F4221" t="s">
        <v>12</v>
      </c>
      <c r="G4221" t="s">
        <v>13</v>
      </c>
      <c r="H4221" t="s">
        <v>13</v>
      </c>
      <c r="I4221">
        <v>38</v>
      </c>
      <c r="J4221">
        <f>(moras__2[[#This Row],[EDAD]]-AVERAGE(I:I))/ _xlfn.STDEV.P(I:I)</f>
        <v>-0.27571909336606237</v>
      </c>
      <c r="K4221" t="str">
        <f>IF(ABS(moras__2[[#This Row],[Z-Score de edad]])&gt;1.96, "Atípico","Normal")</f>
        <v>Normal</v>
      </c>
      <c r="L4221">
        <f>(moras__2[[#This Row],[SALARIO]]-AVERAGE(C:C)) / _xlfn.STDEV.P(C:C)</f>
        <v>0.36765802111543072</v>
      </c>
      <c r="M4221" t="str">
        <f>IF(ABS(moras__2[[#This Row],[Z-Score de salario]])&gt;1.96, "Atípico", "Normal")</f>
        <v>Normal</v>
      </c>
      <c r="N4221" s="5">
        <f t="shared" si="195"/>
        <v>955676</v>
      </c>
      <c r="O4221" s="5">
        <f t="shared" si="196"/>
        <v>38</v>
      </c>
      <c r="P4221" s="5" t="str">
        <f t="shared" si="197"/>
        <v>TRABAJADOR INDEPENDIENTE</v>
      </c>
      <c r="Q4221" s="5" t="e">
        <f ca="1">IF($H4221="SI", $O4221, _xludf.NA())</f>
        <v>#NAME?</v>
      </c>
      <c r="R4221" s="5">
        <f>IF($H4221="NO",$O4221, _xludf.NA())</f>
        <v>38</v>
      </c>
      <c r="S4221" s="5" t="e">
        <f ca="1">IF($H4221="SI",$N4221, _xludf.NA())</f>
        <v>#NAME?</v>
      </c>
      <c r="T4221" s="5">
        <f>IF($H4221="NO",$N4221, _xludf.NA())</f>
        <v>955676</v>
      </c>
    </row>
    <row r="4222" spans="1:20" x14ac:dyDescent="0.3">
      <c r="A4222">
        <v>4221</v>
      </c>
      <c r="B4222" t="s">
        <v>9</v>
      </c>
      <c r="C4222">
        <v>278030</v>
      </c>
      <c r="D4222" t="s">
        <v>19</v>
      </c>
      <c r="E4222" t="s">
        <v>16</v>
      </c>
      <c r="F4222" t="s">
        <v>12</v>
      </c>
      <c r="G4222" t="s">
        <v>13</v>
      </c>
      <c r="H4222" t="s">
        <v>13</v>
      </c>
      <c r="I4222">
        <v>68</v>
      </c>
      <c r="J4222">
        <f>(moras__2[[#This Row],[EDAD]]-AVERAGE(I:I))/ _xlfn.STDEV.P(I:I)</f>
        <v>1.8417526938525031</v>
      </c>
      <c r="K4222" t="str">
        <f>IF(ABS(moras__2[[#This Row],[Z-Score de edad]])&gt;1.96, "Atípico","Normal")</f>
        <v>Normal</v>
      </c>
      <c r="L4222">
        <f>(moras__2[[#This Row],[SALARIO]]-AVERAGE(C:C)) / _xlfn.STDEV.P(C:C)</f>
        <v>-0.46799154082766331</v>
      </c>
      <c r="M4222" t="str">
        <f>IF(ABS(moras__2[[#This Row],[Z-Score de salario]])&gt;1.96, "Atípico", "Normal")</f>
        <v>Normal</v>
      </c>
      <c r="N4222" s="5">
        <f t="shared" si="195"/>
        <v>278030</v>
      </c>
      <c r="O4222" s="5">
        <f t="shared" si="196"/>
        <v>68</v>
      </c>
      <c r="P4222" s="5" t="str">
        <f t="shared" si="197"/>
        <v>CONVENIOS ESPECIALES DE TRABAJADORES INDEPENDIENTES</v>
      </c>
      <c r="Q4222" s="5" t="e">
        <f ca="1">IF($H4222="SI", $O4222, _xludf.NA())</f>
        <v>#NAME?</v>
      </c>
      <c r="R4222" s="5">
        <f>IF($H4222="NO",$O4222, _xludf.NA())</f>
        <v>68</v>
      </c>
      <c r="S4222" s="5" t="e">
        <f ca="1">IF($H4222="SI",$N4222, _xludf.NA())</f>
        <v>#NAME?</v>
      </c>
      <c r="T4222" s="5">
        <f>IF($H4222="NO",$N4222, _xludf.NA())</f>
        <v>278030</v>
      </c>
    </row>
    <row r="4223" spans="1:20" x14ac:dyDescent="0.3">
      <c r="A4223">
        <v>4222</v>
      </c>
      <c r="B4223" t="s">
        <v>9</v>
      </c>
      <c r="C4223">
        <v>301502.2</v>
      </c>
      <c r="D4223" t="s">
        <v>10</v>
      </c>
      <c r="E4223" t="s">
        <v>16</v>
      </c>
      <c r="F4223" t="s">
        <v>12</v>
      </c>
      <c r="G4223" t="s">
        <v>13</v>
      </c>
      <c r="H4223" t="s">
        <v>13</v>
      </c>
      <c r="I4223">
        <v>29</v>
      </c>
      <c r="J4223">
        <f>(moras__2[[#This Row],[EDAD]]-AVERAGE(I:I))/ _xlfn.STDEV.P(I:I)</f>
        <v>-0.91096062953163204</v>
      </c>
      <c r="K4223" t="str">
        <f>IF(ABS(moras__2[[#This Row],[Z-Score de edad]])&gt;1.96, "Atípico","Normal")</f>
        <v>Normal</v>
      </c>
      <c r="L4223">
        <f>(moras__2[[#This Row],[SALARIO]]-AVERAGE(C:C)) / _xlfn.STDEV.P(C:C)</f>
        <v>-0.43904643726645182</v>
      </c>
      <c r="M4223" t="str">
        <f>IF(ABS(moras__2[[#This Row],[Z-Score de salario]])&gt;1.96, "Atípico", "Normal")</f>
        <v>Normal</v>
      </c>
      <c r="N4223" s="5">
        <f t="shared" si="195"/>
        <v>301502.2</v>
      </c>
      <c r="O4223" s="5">
        <f t="shared" si="196"/>
        <v>29</v>
      </c>
      <c r="P4223" s="5" t="str">
        <f t="shared" si="197"/>
        <v>ASALARIADO</v>
      </c>
      <c r="Q4223" s="5" t="e">
        <f ca="1">IF($H4223="SI", $O4223, _xludf.NA())</f>
        <v>#NAME?</v>
      </c>
      <c r="R4223" s="5">
        <f>IF($H4223="NO",$O4223, _xludf.NA())</f>
        <v>29</v>
      </c>
      <c r="S4223" s="5" t="e">
        <f ca="1">IF($H4223="SI",$N4223, _xludf.NA())</f>
        <v>#NAME?</v>
      </c>
      <c r="T4223" s="5">
        <f>IF($H4223="NO",$N4223, _xludf.NA())</f>
        <v>301502.2</v>
      </c>
    </row>
    <row r="4224" spans="1:20" x14ac:dyDescent="0.3">
      <c r="A4224">
        <v>4223</v>
      </c>
      <c r="B4224" t="s">
        <v>9</v>
      </c>
      <c r="C4224">
        <v>1331200</v>
      </c>
      <c r="D4224" t="s">
        <v>10</v>
      </c>
      <c r="E4224" t="s">
        <v>16</v>
      </c>
      <c r="F4224" t="s">
        <v>12</v>
      </c>
      <c r="G4224" t="s">
        <v>13</v>
      </c>
      <c r="H4224" t="s">
        <v>13</v>
      </c>
      <c r="I4224">
        <v>31</v>
      </c>
      <c r="J4224">
        <f>(moras__2[[#This Row],[EDAD]]-AVERAGE(I:I))/ _xlfn.STDEV.P(I:I)</f>
        <v>-0.769795843717061</v>
      </c>
      <c r="K4224" t="str">
        <f>IF(ABS(moras__2[[#This Row],[Z-Score de edad]])&gt;1.96, "Atípico","Normal")</f>
        <v>Normal</v>
      </c>
      <c r="L4224">
        <f>(moras__2[[#This Row],[SALARIO]]-AVERAGE(C:C)) / _xlfn.STDEV.P(C:C)</f>
        <v>0.8307412033361159</v>
      </c>
      <c r="M4224" t="str">
        <f>IF(ABS(moras__2[[#This Row],[Z-Score de salario]])&gt;1.96, "Atípico", "Normal")</f>
        <v>Normal</v>
      </c>
      <c r="N4224" s="5">
        <f t="shared" si="195"/>
        <v>1331200</v>
      </c>
      <c r="O4224" s="5">
        <f t="shared" si="196"/>
        <v>31</v>
      </c>
      <c r="P4224" s="5" t="str">
        <f t="shared" si="197"/>
        <v>ASALARIADO</v>
      </c>
      <c r="Q4224" s="5" t="e">
        <f ca="1">IF($H4224="SI", $O4224, _xludf.NA())</f>
        <v>#NAME?</v>
      </c>
      <c r="R4224" s="5">
        <f>IF($H4224="NO",$O4224, _xludf.NA())</f>
        <v>31</v>
      </c>
      <c r="S4224" s="5" t="e">
        <f ca="1">IF($H4224="SI",$N4224, _xludf.NA())</f>
        <v>#NAME?</v>
      </c>
      <c r="T4224" s="5">
        <f>IF($H4224="NO",$N4224, _xludf.NA())</f>
        <v>1331200</v>
      </c>
    </row>
    <row r="4225" spans="1:20" x14ac:dyDescent="0.3">
      <c r="A4225">
        <v>4224</v>
      </c>
      <c r="B4225" t="s">
        <v>15</v>
      </c>
      <c r="C4225">
        <v>368052.97</v>
      </c>
      <c r="D4225" t="s">
        <v>10</v>
      </c>
      <c r="E4225" t="s">
        <v>16</v>
      </c>
      <c r="F4225" t="s">
        <v>12</v>
      </c>
      <c r="G4225" t="s">
        <v>13</v>
      </c>
      <c r="H4225" t="s">
        <v>13</v>
      </c>
      <c r="I4225">
        <v>37</v>
      </c>
      <c r="J4225">
        <f>(moras__2[[#This Row],[EDAD]]-AVERAGE(I:I))/ _xlfn.STDEV.P(I:I)</f>
        <v>-0.34630148627334789</v>
      </c>
      <c r="K4225" t="str">
        <f>IF(ABS(moras__2[[#This Row],[Z-Score de edad]])&gt;1.96, "Atípico","Normal")</f>
        <v>Normal</v>
      </c>
      <c r="L4225">
        <f>(moras__2[[#This Row],[SALARIO]]-AVERAGE(C:C)) / _xlfn.STDEV.P(C:C)</f>
        <v>-0.35697833416029379</v>
      </c>
      <c r="M4225" t="str">
        <f>IF(ABS(moras__2[[#This Row],[Z-Score de salario]])&gt;1.96, "Atípico", "Normal")</f>
        <v>Normal</v>
      </c>
      <c r="N4225" s="5">
        <f t="shared" si="195"/>
        <v>368052.97</v>
      </c>
      <c r="O4225" s="5">
        <f t="shared" si="196"/>
        <v>37</v>
      </c>
      <c r="P4225" s="5" t="str">
        <f t="shared" si="197"/>
        <v>ASALARIADO</v>
      </c>
      <c r="Q4225" s="5" t="e">
        <f ca="1">IF($H4225="SI", $O4225, _xludf.NA())</f>
        <v>#NAME?</v>
      </c>
      <c r="R4225" s="5">
        <f>IF($H4225="NO",$O4225, _xludf.NA())</f>
        <v>37</v>
      </c>
      <c r="S4225" s="5" t="e">
        <f ca="1">IF($H4225="SI",$N4225, _xludf.NA())</f>
        <v>#NAME?</v>
      </c>
      <c r="T4225" s="5">
        <f>IF($H4225="NO",$N4225, _xludf.NA())</f>
        <v>368052.97</v>
      </c>
    </row>
    <row r="4226" spans="1:20" x14ac:dyDescent="0.3">
      <c r="A4226">
        <v>4225</v>
      </c>
      <c r="B4226" t="s">
        <v>9</v>
      </c>
      <c r="C4226">
        <v>65000</v>
      </c>
      <c r="D4226" t="s">
        <v>10</v>
      </c>
      <c r="E4226" t="s">
        <v>16</v>
      </c>
      <c r="F4226" t="s">
        <v>12</v>
      </c>
      <c r="G4226" t="s">
        <v>12</v>
      </c>
      <c r="H4226" t="s">
        <v>13</v>
      </c>
      <c r="I4226">
        <v>33</v>
      </c>
      <c r="J4226">
        <f>(moras__2[[#This Row],[EDAD]]-AVERAGE(I:I))/ _xlfn.STDEV.P(I:I)</f>
        <v>-0.62863105790248996</v>
      </c>
      <c r="K4226" t="str">
        <f>IF(ABS(moras__2[[#This Row],[Z-Score de edad]])&gt;1.96, "Atípico","Normal")</f>
        <v>Normal</v>
      </c>
      <c r="L4226">
        <f>(moras__2[[#This Row],[SALARIO]]-AVERAGE(C:C)) / _xlfn.STDEV.P(C:C)</f>
        <v>-0.73069275382196608</v>
      </c>
      <c r="M4226" t="str">
        <f>IF(ABS(moras__2[[#This Row],[Z-Score de salario]])&gt;1.96, "Atípico", "Normal")</f>
        <v>Normal</v>
      </c>
      <c r="N4226" s="5">
        <f t="shared" si="195"/>
        <v>65000</v>
      </c>
      <c r="O4226" s="5">
        <f t="shared" si="196"/>
        <v>33</v>
      </c>
      <c r="P4226" s="5" t="str">
        <f t="shared" si="197"/>
        <v>ASALARIADO</v>
      </c>
      <c r="Q4226" s="5" t="e">
        <f ca="1">IF($H4226="SI", $O4226, _xludf.NA())</f>
        <v>#NAME?</v>
      </c>
      <c r="R4226" s="5">
        <f>IF($H4226="NO",$O4226, _xludf.NA())</f>
        <v>33</v>
      </c>
      <c r="S4226" s="5" t="e">
        <f ca="1">IF($H4226="SI",$N4226, _xludf.NA())</f>
        <v>#NAME?</v>
      </c>
      <c r="T4226" s="5">
        <f>IF($H4226="NO",$N4226, _xludf.NA())</f>
        <v>65000</v>
      </c>
    </row>
    <row r="4227" spans="1:20" x14ac:dyDescent="0.3">
      <c r="A4227">
        <v>4226</v>
      </c>
      <c r="B4227" t="s">
        <v>15</v>
      </c>
      <c r="C4227">
        <v>4770580</v>
      </c>
      <c r="D4227" t="s">
        <v>14</v>
      </c>
      <c r="E4227" t="s">
        <v>11</v>
      </c>
      <c r="F4227" t="s">
        <v>12</v>
      </c>
      <c r="G4227" t="s">
        <v>13</v>
      </c>
      <c r="H4227" t="s">
        <v>13</v>
      </c>
      <c r="I4227">
        <v>82</v>
      </c>
      <c r="J4227">
        <f>(moras__2[[#This Row],[EDAD]]-AVERAGE(I:I))/ _xlfn.STDEV.P(I:I)</f>
        <v>2.8299061945545003</v>
      </c>
      <c r="K4227" t="str">
        <f>IF(ABS(moras__2[[#This Row],[Z-Score de edad]])&gt;1.96, "Atípico","Normal")</f>
        <v>Atípico</v>
      </c>
      <c r="L4227">
        <f>(moras__2[[#This Row],[SALARIO]]-AVERAGE(C:C)) / _xlfn.STDEV.P(C:C)</f>
        <v>5.0720654203400368</v>
      </c>
      <c r="M4227" t="str">
        <f>IF(ABS(moras__2[[#This Row],[Z-Score de salario]])&gt;1.96, "Atípico", "Normal")</f>
        <v>Atípico</v>
      </c>
      <c r="N4227" s="5">
        <f t="shared" ref="N4227:N4290" si="198">IF(ISBLANK(C4227),  MEDIAN($C$2:$C$5001), C4227)</f>
        <v>4770580</v>
      </c>
      <c r="O4227" s="5">
        <f t="shared" ref="O4227:O4290" si="199">IF(ISBLANK(I4227), MEDIAN($I$2:$I$5001), I4227)</f>
        <v>82</v>
      </c>
      <c r="P4227" s="5" t="str">
        <f t="shared" ref="P4227:P4290" si="200">IF(ISBLANK(D4227), "ASALARIADO", D4227)</f>
        <v>PENSIONADOS EN SU PROPIO SISTEMA</v>
      </c>
      <c r="Q4227" s="5" t="e">
        <f ca="1">IF($H4227="SI", $O4227, _xludf.NA())</f>
        <v>#NAME?</v>
      </c>
      <c r="R4227" s="5">
        <f>IF($H4227="NO",$O4227, _xludf.NA())</f>
        <v>82</v>
      </c>
      <c r="S4227" s="5" t="e">
        <f ca="1">IF($H4227="SI",$N4227, _xludf.NA())</f>
        <v>#NAME?</v>
      </c>
      <c r="T4227" s="5">
        <f>IF($H4227="NO",$N4227, _xludf.NA())</f>
        <v>4770580</v>
      </c>
    </row>
    <row r="4228" spans="1:20" x14ac:dyDescent="0.3">
      <c r="A4228">
        <v>4227</v>
      </c>
      <c r="B4228" t="s">
        <v>9</v>
      </c>
      <c r="C4228">
        <v>1320594.4099999999</v>
      </c>
      <c r="D4228" t="s">
        <v>10</v>
      </c>
      <c r="E4228" t="s">
        <v>16</v>
      </c>
      <c r="F4228" t="s">
        <v>12</v>
      </c>
      <c r="G4228" t="s">
        <v>13</v>
      </c>
      <c r="H4228" t="s">
        <v>13</v>
      </c>
      <c r="I4228">
        <v>26</v>
      </c>
      <c r="J4228">
        <f>(moras__2[[#This Row],[EDAD]]-AVERAGE(I:I))/ _xlfn.STDEV.P(I:I)</f>
        <v>-1.1227078082534885</v>
      </c>
      <c r="K4228" t="str">
        <f>IF(ABS(moras__2[[#This Row],[Z-Score de edad]])&gt;1.96, "Atípico","Normal")</f>
        <v>Normal</v>
      </c>
      <c r="L4228">
        <f>(moras__2[[#This Row],[SALARIO]]-AVERAGE(C:C)) / _xlfn.STDEV.P(C:C)</f>
        <v>0.81766275730729243</v>
      </c>
      <c r="M4228" t="str">
        <f>IF(ABS(moras__2[[#This Row],[Z-Score de salario]])&gt;1.96, "Atípico", "Normal")</f>
        <v>Normal</v>
      </c>
      <c r="N4228" s="5">
        <f t="shared" si="198"/>
        <v>1320594.4099999999</v>
      </c>
      <c r="O4228" s="5">
        <f t="shared" si="199"/>
        <v>26</v>
      </c>
      <c r="P4228" s="5" t="str">
        <f t="shared" si="200"/>
        <v>ASALARIADO</v>
      </c>
      <c r="Q4228" s="5" t="e">
        <f ca="1">IF($H4228="SI", $O4228, _xludf.NA())</f>
        <v>#NAME?</v>
      </c>
      <c r="R4228" s="5">
        <f>IF($H4228="NO",$O4228, _xludf.NA())</f>
        <v>26</v>
      </c>
      <c r="S4228" s="5" t="e">
        <f ca="1">IF($H4228="SI",$N4228, _xludf.NA())</f>
        <v>#NAME?</v>
      </c>
      <c r="T4228" s="5">
        <f>IF($H4228="NO",$N4228, _xludf.NA())</f>
        <v>1320594.4099999999</v>
      </c>
    </row>
    <row r="4229" spans="1:20" x14ac:dyDescent="0.3">
      <c r="A4229">
        <v>4228</v>
      </c>
      <c r="B4229" t="s">
        <v>9</v>
      </c>
      <c r="C4229">
        <v>349825</v>
      </c>
      <c r="D4229" t="s">
        <v>10</v>
      </c>
      <c r="E4229" t="s">
        <v>16</v>
      </c>
      <c r="F4229" t="s">
        <v>12</v>
      </c>
      <c r="G4229" t="s">
        <v>13</v>
      </c>
      <c r="H4229" t="s">
        <v>13</v>
      </c>
      <c r="I4229">
        <v>55</v>
      </c>
      <c r="J4229">
        <f>(moras__2[[#This Row],[EDAD]]-AVERAGE(I:I))/ _xlfn.STDEV.P(I:I)</f>
        <v>0.92418158605779133</v>
      </c>
      <c r="K4229" t="str">
        <f>IF(ABS(moras__2[[#This Row],[Z-Score de edad]])&gt;1.96, "Atípico","Normal")</f>
        <v>Normal</v>
      </c>
      <c r="L4229">
        <f>(moras__2[[#This Row],[SALARIO]]-AVERAGE(C:C)) / _xlfn.STDEV.P(C:C)</f>
        <v>-0.37945643503539944</v>
      </c>
      <c r="M4229" t="str">
        <f>IF(ABS(moras__2[[#This Row],[Z-Score de salario]])&gt;1.96, "Atípico", "Normal")</f>
        <v>Normal</v>
      </c>
      <c r="N4229" s="5">
        <f t="shared" si="198"/>
        <v>349825</v>
      </c>
      <c r="O4229" s="5">
        <f t="shared" si="199"/>
        <v>55</v>
      </c>
      <c r="P4229" s="5" t="str">
        <f t="shared" si="200"/>
        <v>ASALARIADO</v>
      </c>
      <c r="Q4229" s="5" t="e">
        <f ca="1">IF($H4229="SI", $O4229, _xludf.NA())</f>
        <v>#NAME?</v>
      </c>
      <c r="R4229" s="5">
        <f>IF($H4229="NO",$O4229, _xludf.NA())</f>
        <v>55</v>
      </c>
      <c r="S4229" s="5" t="e">
        <f ca="1">IF($H4229="SI",$N4229, _xludf.NA())</f>
        <v>#NAME?</v>
      </c>
      <c r="T4229" s="5">
        <f>IF($H4229="NO",$N4229, _xludf.NA())</f>
        <v>349825</v>
      </c>
    </row>
    <row r="4230" spans="1:20" x14ac:dyDescent="0.3">
      <c r="A4230">
        <v>4229</v>
      </c>
      <c r="B4230" t="s">
        <v>15</v>
      </c>
      <c r="C4230">
        <v>410881.45</v>
      </c>
      <c r="D4230" t="s">
        <v>10</v>
      </c>
      <c r="E4230" t="s">
        <v>16</v>
      </c>
      <c r="F4230" t="s">
        <v>12</v>
      </c>
      <c r="G4230" t="s">
        <v>13</v>
      </c>
      <c r="H4230" t="s">
        <v>13</v>
      </c>
      <c r="I4230">
        <v>45</v>
      </c>
      <c r="J4230">
        <f>(moras__2[[#This Row],[EDAD]]-AVERAGE(I:I))/ _xlfn.STDEV.P(I:I)</f>
        <v>0.2183576569849362</v>
      </c>
      <c r="K4230" t="str">
        <f>IF(ABS(moras__2[[#This Row],[Z-Score de edad]])&gt;1.96, "Atípico","Normal")</f>
        <v>Normal</v>
      </c>
      <c r="L4230">
        <f>(moras__2[[#This Row],[SALARIO]]-AVERAGE(C:C)) / _xlfn.STDEV.P(C:C)</f>
        <v>-0.30416373693594861</v>
      </c>
      <c r="M4230" t="str">
        <f>IF(ABS(moras__2[[#This Row],[Z-Score de salario]])&gt;1.96, "Atípico", "Normal")</f>
        <v>Normal</v>
      </c>
      <c r="N4230" s="5">
        <f t="shared" si="198"/>
        <v>410881.45</v>
      </c>
      <c r="O4230" s="5">
        <f t="shared" si="199"/>
        <v>45</v>
      </c>
      <c r="P4230" s="5" t="str">
        <f t="shared" si="200"/>
        <v>ASALARIADO</v>
      </c>
      <c r="Q4230" s="5" t="e">
        <f ca="1">IF($H4230="SI", $O4230, _xludf.NA())</f>
        <v>#NAME?</v>
      </c>
      <c r="R4230" s="5">
        <f>IF($H4230="NO",$O4230, _xludf.NA())</f>
        <v>45</v>
      </c>
      <c r="S4230" s="5" t="e">
        <f ca="1">IF($H4230="SI",$N4230, _xludf.NA())</f>
        <v>#NAME?</v>
      </c>
      <c r="T4230" s="5">
        <f>IF($H4230="NO",$N4230, _xludf.NA())</f>
        <v>410881.45</v>
      </c>
    </row>
    <row r="4231" spans="1:20" x14ac:dyDescent="0.3">
      <c r="A4231">
        <v>4230</v>
      </c>
      <c r="B4231" t="s">
        <v>9</v>
      </c>
      <c r="C4231">
        <v>600000</v>
      </c>
      <c r="D4231" t="s">
        <v>10</v>
      </c>
      <c r="E4231" t="s">
        <v>16</v>
      </c>
      <c r="F4231" t="s">
        <v>12</v>
      </c>
      <c r="G4231" t="s">
        <v>13</v>
      </c>
      <c r="H4231" t="s">
        <v>12</v>
      </c>
      <c r="I4231">
        <v>28</v>
      </c>
      <c r="J4231">
        <f>(moras__2[[#This Row],[EDAD]]-AVERAGE(I:I))/ _xlfn.STDEV.P(I:I)</f>
        <v>-0.98154302243891756</v>
      </c>
      <c r="K4231" t="str">
        <f>IF(ABS(moras__2[[#This Row],[Z-Score de edad]])&gt;1.96, "Atípico","Normal")</f>
        <v>Normal</v>
      </c>
      <c r="L4231">
        <f>(moras__2[[#This Row],[SALARIO]]-AVERAGE(C:C)) / _xlfn.STDEV.P(C:C)</f>
        <v>-7.0949295379718516E-2</v>
      </c>
      <c r="M4231" t="str">
        <f>IF(ABS(moras__2[[#This Row],[Z-Score de salario]])&gt;1.96, "Atípico", "Normal")</f>
        <v>Normal</v>
      </c>
      <c r="N4231" s="5">
        <f t="shared" si="198"/>
        <v>600000</v>
      </c>
      <c r="O4231" s="5">
        <f t="shared" si="199"/>
        <v>28</v>
      </c>
      <c r="P4231" s="5" t="str">
        <f t="shared" si="200"/>
        <v>ASALARIADO</v>
      </c>
      <c r="Q4231" s="5">
        <f>IF($H4231="SI", $O4231, _xludf.NA())</f>
        <v>28</v>
      </c>
      <c r="R4231" s="5" t="e">
        <f ca="1">IF($H4231="NO",$O4231, _xludf.NA())</f>
        <v>#NAME?</v>
      </c>
      <c r="S4231" s="5">
        <f>IF($H4231="SI",$N4231, _xludf.NA())</f>
        <v>600000</v>
      </c>
      <c r="T4231" s="5" t="e">
        <f ca="1">IF($H4231="NO",$N4231, _xludf.NA())</f>
        <v>#NAME?</v>
      </c>
    </row>
    <row r="4232" spans="1:20" x14ac:dyDescent="0.3">
      <c r="A4232">
        <v>4231</v>
      </c>
      <c r="B4232" t="s">
        <v>15</v>
      </c>
      <c r="C4232">
        <v>631000</v>
      </c>
      <c r="D4232" t="s">
        <v>10</v>
      </c>
      <c r="E4232" t="s">
        <v>16</v>
      </c>
      <c r="F4232" t="s">
        <v>12</v>
      </c>
      <c r="G4232" t="s">
        <v>13</v>
      </c>
      <c r="H4232" t="s">
        <v>13</v>
      </c>
      <c r="I4232">
        <v>32</v>
      </c>
      <c r="J4232">
        <f>(moras__2[[#This Row],[EDAD]]-AVERAGE(I:I))/ _xlfn.STDEV.P(I:I)</f>
        <v>-0.69921345080977548</v>
      </c>
      <c r="K4232" t="str">
        <f>IF(ABS(moras__2[[#This Row],[Z-Score de edad]])&gt;1.96, "Atípico","Normal")</f>
        <v>Normal</v>
      </c>
      <c r="L4232">
        <f>(moras__2[[#This Row],[SALARIO]]-AVERAGE(C:C)) / _xlfn.STDEV.P(C:C)</f>
        <v>-3.2721169750354641E-2</v>
      </c>
      <c r="M4232" t="str">
        <f>IF(ABS(moras__2[[#This Row],[Z-Score de salario]])&gt;1.96, "Atípico", "Normal")</f>
        <v>Normal</v>
      </c>
      <c r="N4232" s="5">
        <f t="shared" si="198"/>
        <v>631000</v>
      </c>
      <c r="O4232" s="5">
        <f t="shared" si="199"/>
        <v>32</v>
      </c>
      <c r="P4232" s="5" t="str">
        <f t="shared" si="200"/>
        <v>ASALARIADO</v>
      </c>
      <c r="Q4232" s="5" t="e">
        <f ca="1">IF($H4232="SI", $O4232, _xludf.NA())</f>
        <v>#NAME?</v>
      </c>
      <c r="R4232" s="5">
        <f>IF($H4232="NO",$O4232, _xludf.NA())</f>
        <v>32</v>
      </c>
      <c r="S4232" s="5" t="e">
        <f ca="1">IF($H4232="SI",$N4232, _xludf.NA())</f>
        <v>#NAME?</v>
      </c>
      <c r="T4232" s="5">
        <f>IF($H4232="NO",$N4232, _xludf.NA())</f>
        <v>631000</v>
      </c>
    </row>
    <row r="4233" spans="1:20" x14ac:dyDescent="0.3">
      <c r="A4233">
        <v>4232</v>
      </c>
      <c r="B4233" t="s">
        <v>9</v>
      </c>
      <c r="C4233">
        <v>1873201.89</v>
      </c>
      <c r="D4233" t="s">
        <v>10</v>
      </c>
      <c r="E4233" t="s">
        <v>16</v>
      </c>
      <c r="F4233" t="s">
        <v>12</v>
      </c>
      <c r="G4233" t="s">
        <v>13</v>
      </c>
      <c r="H4233" t="s">
        <v>13</v>
      </c>
      <c r="I4233">
        <v>49</v>
      </c>
      <c r="J4233">
        <f>(moras__2[[#This Row],[EDAD]]-AVERAGE(I:I))/ _xlfn.STDEV.P(I:I)</f>
        <v>0.50068722861407822</v>
      </c>
      <c r="K4233" t="str">
        <f>IF(ABS(moras__2[[#This Row],[Z-Score de edad]])&gt;1.96, "Atípico","Normal")</f>
        <v>Normal</v>
      </c>
      <c r="L4233">
        <f>(moras__2[[#This Row],[SALARIO]]-AVERAGE(C:C)) / _xlfn.STDEV.P(C:C)</f>
        <v>1.4991191498610403</v>
      </c>
      <c r="M4233" t="str">
        <f>IF(ABS(moras__2[[#This Row],[Z-Score de salario]])&gt;1.96, "Atípico", "Normal")</f>
        <v>Normal</v>
      </c>
      <c r="N4233" s="5">
        <f t="shared" si="198"/>
        <v>1873201.89</v>
      </c>
      <c r="O4233" s="5">
        <f t="shared" si="199"/>
        <v>49</v>
      </c>
      <c r="P4233" s="5" t="str">
        <f t="shared" si="200"/>
        <v>ASALARIADO</v>
      </c>
      <c r="Q4233" s="5" t="e">
        <f ca="1">IF($H4233="SI", $O4233, _xludf.NA())</f>
        <v>#NAME?</v>
      </c>
      <c r="R4233" s="5">
        <f>IF($H4233="NO",$O4233, _xludf.NA())</f>
        <v>49</v>
      </c>
      <c r="S4233" s="5" t="e">
        <f ca="1">IF($H4233="SI",$N4233, _xludf.NA())</f>
        <v>#NAME?</v>
      </c>
      <c r="T4233" s="5">
        <f>IF($H4233="NO",$N4233, _xludf.NA())</f>
        <v>1873201.89</v>
      </c>
    </row>
    <row r="4234" spans="1:20" x14ac:dyDescent="0.3">
      <c r="A4234">
        <v>4233</v>
      </c>
      <c r="B4234" t="s">
        <v>15</v>
      </c>
      <c r="C4234">
        <v>875386</v>
      </c>
      <c r="D4234" t="s">
        <v>14</v>
      </c>
      <c r="E4234" t="s">
        <v>11</v>
      </c>
      <c r="F4234" t="s">
        <v>12</v>
      </c>
      <c r="G4234" t="s">
        <v>13</v>
      </c>
      <c r="H4234" t="s">
        <v>13</v>
      </c>
      <c r="I4234">
        <v>70</v>
      </c>
      <c r="J4234">
        <f>(moras__2[[#This Row],[EDAD]]-AVERAGE(I:I))/ _xlfn.STDEV.P(I:I)</f>
        <v>1.9829174796670741</v>
      </c>
      <c r="K4234" t="str">
        <f>IF(ABS(moras__2[[#This Row],[Z-Score de edad]])&gt;1.96, "Atípico","Normal")</f>
        <v>Atípico</v>
      </c>
      <c r="L4234">
        <f>(moras__2[[#This Row],[SALARIO]]-AVERAGE(C:C)) / _xlfn.STDEV.P(C:C)</f>
        <v>0.26864717573537827</v>
      </c>
      <c r="M4234" t="str">
        <f>IF(ABS(moras__2[[#This Row],[Z-Score de salario]])&gt;1.96, "Atípico", "Normal")</f>
        <v>Normal</v>
      </c>
      <c r="N4234" s="5">
        <f t="shared" si="198"/>
        <v>875386</v>
      </c>
      <c r="O4234" s="5">
        <f t="shared" si="199"/>
        <v>70</v>
      </c>
      <c r="P4234" s="5" t="str">
        <f t="shared" si="200"/>
        <v>PENSIONADOS EN SU PROPIO SISTEMA</v>
      </c>
      <c r="Q4234" s="5" t="e">
        <f ca="1">IF($H4234="SI", $O4234, _xludf.NA())</f>
        <v>#NAME?</v>
      </c>
      <c r="R4234" s="5">
        <f>IF($H4234="NO",$O4234, _xludf.NA())</f>
        <v>70</v>
      </c>
      <c r="S4234" s="5" t="e">
        <f ca="1">IF($H4234="SI",$N4234, _xludf.NA())</f>
        <v>#NAME?</v>
      </c>
      <c r="T4234" s="5">
        <f>IF($H4234="NO",$N4234, _xludf.NA())</f>
        <v>875386</v>
      </c>
    </row>
    <row r="4235" spans="1:20" x14ac:dyDescent="0.3">
      <c r="A4235">
        <v>4234</v>
      </c>
      <c r="B4235" t="s">
        <v>9</v>
      </c>
      <c r="C4235">
        <v>325000</v>
      </c>
      <c r="D4235" t="s">
        <v>10</v>
      </c>
      <c r="E4235" t="s">
        <v>16</v>
      </c>
      <c r="F4235" t="s">
        <v>12</v>
      </c>
      <c r="G4235" t="s">
        <v>13</v>
      </c>
      <c r="H4235" t="s">
        <v>13</v>
      </c>
      <c r="I4235">
        <v>55</v>
      </c>
      <c r="J4235">
        <f>(moras__2[[#This Row],[EDAD]]-AVERAGE(I:I))/ _xlfn.STDEV.P(I:I)</f>
        <v>0.92418158605779133</v>
      </c>
      <c r="K4235" t="str">
        <f>IF(ABS(moras__2[[#This Row],[Z-Score de edad]])&gt;1.96, "Atípico","Normal")</f>
        <v>Normal</v>
      </c>
      <c r="L4235">
        <f>(moras__2[[#This Row],[SALARIO]]-AVERAGE(C:C)) / _xlfn.STDEV.P(C:C)</f>
        <v>-0.41006976467246259</v>
      </c>
      <c r="M4235" t="str">
        <f>IF(ABS(moras__2[[#This Row],[Z-Score de salario]])&gt;1.96, "Atípico", "Normal")</f>
        <v>Normal</v>
      </c>
      <c r="N4235" s="5">
        <f t="shared" si="198"/>
        <v>325000</v>
      </c>
      <c r="O4235" s="5">
        <f t="shared" si="199"/>
        <v>55</v>
      </c>
      <c r="P4235" s="5" t="str">
        <f t="shared" si="200"/>
        <v>ASALARIADO</v>
      </c>
      <c r="Q4235" s="5" t="e">
        <f ca="1">IF($H4235="SI", $O4235, _xludf.NA())</f>
        <v>#NAME?</v>
      </c>
      <c r="R4235" s="5">
        <f>IF($H4235="NO",$O4235, _xludf.NA())</f>
        <v>55</v>
      </c>
      <c r="S4235" s="5" t="e">
        <f ca="1">IF($H4235="SI",$N4235, _xludf.NA())</f>
        <v>#NAME?</v>
      </c>
      <c r="T4235" s="5">
        <f>IF($H4235="NO",$N4235, _xludf.NA())</f>
        <v>325000</v>
      </c>
    </row>
    <row r="4236" spans="1:20" x14ac:dyDescent="0.3">
      <c r="A4236">
        <v>4235</v>
      </c>
      <c r="B4236" t="s">
        <v>9</v>
      </c>
      <c r="C4236">
        <v>300018</v>
      </c>
      <c r="D4236" t="s">
        <v>18</v>
      </c>
      <c r="E4236" t="s">
        <v>16</v>
      </c>
      <c r="F4236" t="s">
        <v>12</v>
      </c>
      <c r="G4236" t="s">
        <v>13</v>
      </c>
      <c r="H4236" t="s">
        <v>13</v>
      </c>
      <c r="I4236">
        <v>38</v>
      </c>
      <c r="J4236">
        <f>(moras__2[[#This Row],[EDAD]]-AVERAGE(I:I))/ _xlfn.STDEV.P(I:I)</f>
        <v>-0.27571909336606237</v>
      </c>
      <c r="K4236" t="str">
        <f>IF(ABS(moras__2[[#This Row],[Z-Score de edad]])&gt;1.96, "Atípico","Normal")</f>
        <v>Normal</v>
      </c>
      <c r="L4236">
        <f>(moras__2[[#This Row],[SALARIO]]-AVERAGE(C:C)) / _xlfn.STDEV.P(C:C)</f>
        <v>-0.44087670126835837</v>
      </c>
      <c r="M4236" t="str">
        <f>IF(ABS(moras__2[[#This Row],[Z-Score de salario]])&gt;1.96, "Atípico", "Normal")</f>
        <v>Normal</v>
      </c>
      <c r="N4236" s="5">
        <f t="shared" si="198"/>
        <v>300018</v>
      </c>
      <c r="O4236" s="5">
        <f t="shared" si="199"/>
        <v>38</v>
      </c>
      <c r="P4236" s="5" t="str">
        <f t="shared" si="200"/>
        <v>TRABAJADOR INDEPENDIENTE</v>
      </c>
      <c r="Q4236" s="5" t="e">
        <f ca="1">IF($H4236="SI", $O4236, _xludf.NA())</f>
        <v>#NAME?</v>
      </c>
      <c r="R4236" s="5">
        <f>IF($H4236="NO",$O4236, _xludf.NA())</f>
        <v>38</v>
      </c>
      <c r="S4236" s="5" t="e">
        <f ca="1">IF($H4236="SI",$N4236, _xludf.NA())</f>
        <v>#NAME?</v>
      </c>
      <c r="T4236" s="5">
        <f>IF($H4236="NO",$N4236, _xludf.NA())</f>
        <v>300018</v>
      </c>
    </row>
    <row r="4237" spans="1:20" x14ac:dyDescent="0.3">
      <c r="A4237">
        <v>4236</v>
      </c>
      <c r="B4237" t="s">
        <v>15</v>
      </c>
      <c r="C4237">
        <v>326749</v>
      </c>
      <c r="D4237" t="s">
        <v>18</v>
      </c>
      <c r="E4237" t="s">
        <v>16</v>
      </c>
      <c r="F4237" t="s">
        <v>12</v>
      </c>
      <c r="G4237" t="s">
        <v>13</v>
      </c>
      <c r="H4237" t="s">
        <v>12</v>
      </c>
      <c r="I4237">
        <v>34</v>
      </c>
      <c r="J4237">
        <f>(moras__2[[#This Row],[EDAD]]-AVERAGE(I:I))/ _xlfn.STDEV.P(I:I)</f>
        <v>-0.55804866499520445</v>
      </c>
      <c r="K4237" t="str">
        <f>IF(ABS(moras__2[[#This Row],[Z-Score de edad]])&gt;1.96, "Atípico","Normal")</f>
        <v>Normal</v>
      </c>
      <c r="L4237">
        <f>(moras__2[[#This Row],[SALARIO]]-AVERAGE(C:C)) / _xlfn.STDEV.P(C:C)</f>
        <v>-0.40791295848776077</v>
      </c>
      <c r="M4237" t="str">
        <f>IF(ABS(moras__2[[#This Row],[Z-Score de salario]])&gt;1.96, "Atípico", "Normal")</f>
        <v>Normal</v>
      </c>
      <c r="N4237" s="5">
        <f t="shared" si="198"/>
        <v>326749</v>
      </c>
      <c r="O4237" s="5">
        <f t="shared" si="199"/>
        <v>34</v>
      </c>
      <c r="P4237" s="5" t="str">
        <f t="shared" si="200"/>
        <v>TRABAJADOR INDEPENDIENTE</v>
      </c>
      <c r="Q4237" s="5">
        <f>IF($H4237="SI", $O4237, _xludf.NA())</f>
        <v>34</v>
      </c>
      <c r="R4237" s="5" t="e">
        <f ca="1">IF($H4237="NO",$O4237, _xludf.NA())</f>
        <v>#NAME?</v>
      </c>
      <c r="S4237" s="5">
        <f>IF($H4237="SI",$N4237, _xludf.NA())</f>
        <v>326749</v>
      </c>
      <c r="T4237" s="5" t="e">
        <f ca="1">IF($H4237="NO",$N4237, _xludf.NA())</f>
        <v>#NAME?</v>
      </c>
    </row>
    <row r="4238" spans="1:20" x14ac:dyDescent="0.3">
      <c r="A4238">
        <v>4237</v>
      </c>
      <c r="B4238" t="s">
        <v>15</v>
      </c>
      <c r="C4238">
        <v>355310.4</v>
      </c>
      <c r="D4238" t="s">
        <v>10</v>
      </c>
      <c r="E4238" t="s">
        <v>16</v>
      </c>
      <c r="F4238" t="s">
        <v>12</v>
      </c>
      <c r="G4238" t="s">
        <v>13</v>
      </c>
      <c r="H4238" t="s">
        <v>13</v>
      </c>
      <c r="I4238">
        <v>22</v>
      </c>
      <c r="J4238">
        <f>(moras__2[[#This Row],[EDAD]]-AVERAGE(I:I))/ _xlfn.STDEV.P(I:I)</f>
        <v>-1.4050373798826306</v>
      </c>
      <c r="K4238" t="str">
        <f>IF(ABS(moras__2[[#This Row],[Z-Score de edad]])&gt;1.96, "Atípico","Normal")</f>
        <v>Normal</v>
      </c>
      <c r="L4238">
        <f>(moras__2[[#This Row],[SALARIO]]-AVERAGE(C:C)) / _xlfn.STDEV.P(C:C)</f>
        <v>-0.3726920298635506</v>
      </c>
      <c r="M4238" t="str">
        <f>IF(ABS(moras__2[[#This Row],[Z-Score de salario]])&gt;1.96, "Atípico", "Normal")</f>
        <v>Normal</v>
      </c>
      <c r="N4238" s="5">
        <f t="shared" si="198"/>
        <v>355310.4</v>
      </c>
      <c r="O4238" s="5">
        <f t="shared" si="199"/>
        <v>22</v>
      </c>
      <c r="P4238" s="5" t="str">
        <f t="shared" si="200"/>
        <v>ASALARIADO</v>
      </c>
      <c r="Q4238" s="5" t="e">
        <f ca="1">IF($H4238="SI", $O4238, _xludf.NA())</f>
        <v>#NAME?</v>
      </c>
      <c r="R4238" s="5">
        <f>IF($H4238="NO",$O4238, _xludf.NA())</f>
        <v>22</v>
      </c>
      <c r="S4238" s="5" t="e">
        <f ca="1">IF($H4238="SI",$N4238, _xludf.NA())</f>
        <v>#NAME?</v>
      </c>
      <c r="T4238" s="5">
        <f>IF($H4238="NO",$N4238, _xludf.NA())</f>
        <v>355310.4</v>
      </c>
    </row>
    <row r="4239" spans="1:20" x14ac:dyDescent="0.3">
      <c r="A4239">
        <v>4238</v>
      </c>
      <c r="B4239" t="s">
        <v>9</v>
      </c>
      <c r="C4239">
        <v>278030</v>
      </c>
      <c r="D4239" t="s">
        <v>19</v>
      </c>
      <c r="E4239" t="s">
        <v>16</v>
      </c>
      <c r="F4239" t="s">
        <v>12</v>
      </c>
      <c r="G4239" t="s">
        <v>13</v>
      </c>
      <c r="H4239" t="s">
        <v>13</v>
      </c>
      <c r="I4239">
        <v>49</v>
      </c>
      <c r="J4239">
        <f>(moras__2[[#This Row],[EDAD]]-AVERAGE(I:I))/ _xlfn.STDEV.P(I:I)</f>
        <v>0.50068722861407822</v>
      </c>
      <c r="K4239" t="str">
        <f>IF(ABS(moras__2[[#This Row],[Z-Score de edad]])&gt;1.96, "Atípico","Normal")</f>
        <v>Normal</v>
      </c>
      <c r="L4239">
        <f>(moras__2[[#This Row],[SALARIO]]-AVERAGE(C:C)) / _xlfn.STDEV.P(C:C)</f>
        <v>-0.46799154082766331</v>
      </c>
      <c r="M4239" t="str">
        <f>IF(ABS(moras__2[[#This Row],[Z-Score de salario]])&gt;1.96, "Atípico", "Normal")</f>
        <v>Normal</v>
      </c>
      <c r="N4239" s="5">
        <f t="shared" si="198"/>
        <v>278030</v>
      </c>
      <c r="O4239" s="5">
        <f t="shared" si="199"/>
        <v>49</v>
      </c>
      <c r="P4239" s="5" t="str">
        <f t="shared" si="200"/>
        <v>CONVENIOS ESPECIALES DE TRABAJADORES INDEPENDIENTES</v>
      </c>
      <c r="Q4239" s="5" t="e">
        <f ca="1">IF($H4239="SI", $O4239, _xludf.NA())</f>
        <v>#NAME?</v>
      </c>
      <c r="R4239" s="5">
        <f>IF($H4239="NO",$O4239, _xludf.NA())</f>
        <v>49</v>
      </c>
      <c r="S4239" s="5" t="e">
        <f ca="1">IF($H4239="SI",$N4239, _xludf.NA())</f>
        <v>#NAME?</v>
      </c>
      <c r="T4239" s="5">
        <f>IF($H4239="NO",$N4239, _xludf.NA())</f>
        <v>278030</v>
      </c>
    </row>
    <row r="4240" spans="1:20" x14ac:dyDescent="0.3">
      <c r="A4240">
        <v>4239</v>
      </c>
      <c r="B4240" t="s">
        <v>9</v>
      </c>
      <c r="C4240">
        <v>2471513.6</v>
      </c>
      <c r="D4240" t="s">
        <v>10</v>
      </c>
      <c r="E4240" t="s">
        <v>11</v>
      </c>
      <c r="F4240" t="s">
        <v>12</v>
      </c>
      <c r="G4240" t="s">
        <v>13</v>
      </c>
      <c r="H4240" t="s">
        <v>13</v>
      </c>
      <c r="I4240">
        <v>56</v>
      </c>
      <c r="J4240">
        <f>(moras__2[[#This Row],[EDAD]]-AVERAGE(I:I))/ _xlfn.STDEV.P(I:I)</f>
        <v>0.99476397896507684</v>
      </c>
      <c r="K4240" t="str">
        <f>IF(ABS(moras__2[[#This Row],[Z-Score de edad]])&gt;1.96, "Atípico","Normal")</f>
        <v>Normal</v>
      </c>
      <c r="L4240">
        <f>(moras__2[[#This Row],[SALARIO]]-AVERAGE(C:C)) / _xlfn.STDEV.P(C:C)</f>
        <v>2.2369364148739286</v>
      </c>
      <c r="M4240" t="str">
        <f>IF(ABS(moras__2[[#This Row],[Z-Score de salario]])&gt;1.96, "Atípico", "Normal")</f>
        <v>Atípico</v>
      </c>
      <c r="N4240" s="5">
        <f t="shared" si="198"/>
        <v>2471513.6</v>
      </c>
      <c r="O4240" s="5">
        <f t="shared" si="199"/>
        <v>56</v>
      </c>
      <c r="P4240" s="5" t="str">
        <f t="shared" si="200"/>
        <v>ASALARIADO</v>
      </c>
      <c r="Q4240" s="5" t="e">
        <f ca="1">IF($H4240="SI", $O4240, _xludf.NA())</f>
        <v>#NAME?</v>
      </c>
      <c r="R4240" s="5">
        <f>IF($H4240="NO",$O4240, _xludf.NA())</f>
        <v>56</v>
      </c>
      <c r="S4240" s="5" t="e">
        <f ca="1">IF($H4240="SI",$N4240, _xludf.NA())</f>
        <v>#NAME?</v>
      </c>
      <c r="T4240" s="5">
        <f>IF($H4240="NO",$N4240, _xludf.NA())</f>
        <v>2471513.6</v>
      </c>
    </row>
    <row r="4241" spans="1:20" x14ac:dyDescent="0.3">
      <c r="A4241">
        <v>4240</v>
      </c>
      <c r="B4241" t="s">
        <v>9</v>
      </c>
      <c r="C4241">
        <v>297046</v>
      </c>
      <c r="D4241" t="s">
        <v>18</v>
      </c>
      <c r="E4241" t="s">
        <v>16</v>
      </c>
      <c r="F4241" t="s">
        <v>12</v>
      </c>
      <c r="G4241" t="s">
        <v>13</v>
      </c>
      <c r="H4241" t="s">
        <v>12</v>
      </c>
      <c r="I4241">
        <v>35</v>
      </c>
      <c r="J4241">
        <f>(moras__2[[#This Row],[EDAD]]-AVERAGE(I:I))/ _xlfn.STDEV.P(I:I)</f>
        <v>-0.48746627208791893</v>
      </c>
      <c r="K4241" t="str">
        <f>IF(ABS(moras__2[[#This Row],[Z-Score de edad]])&gt;1.96, "Atípico","Normal")</f>
        <v>Normal</v>
      </c>
      <c r="L4241">
        <f>(moras__2[[#This Row],[SALARIO]]-AVERAGE(C:C)) / _xlfn.STDEV.P(C:C)</f>
        <v>-0.44454166866740574</v>
      </c>
      <c r="M4241" t="str">
        <f>IF(ABS(moras__2[[#This Row],[Z-Score de salario]])&gt;1.96, "Atípico", "Normal")</f>
        <v>Normal</v>
      </c>
      <c r="N4241" s="5">
        <f t="shared" si="198"/>
        <v>297046</v>
      </c>
      <c r="O4241" s="5">
        <f t="shared" si="199"/>
        <v>35</v>
      </c>
      <c r="P4241" s="5" t="str">
        <f t="shared" si="200"/>
        <v>TRABAJADOR INDEPENDIENTE</v>
      </c>
      <c r="Q4241" s="5">
        <f>IF($H4241="SI", $O4241, _xludf.NA())</f>
        <v>35</v>
      </c>
      <c r="R4241" s="5" t="e">
        <f ca="1">IF($H4241="NO",$O4241, _xludf.NA())</f>
        <v>#NAME?</v>
      </c>
      <c r="S4241" s="5">
        <f>IF($H4241="SI",$N4241, _xludf.NA())</f>
        <v>297046</v>
      </c>
      <c r="T4241" s="5" t="e">
        <f ca="1">IF($H4241="NO",$N4241, _xludf.NA())</f>
        <v>#NAME?</v>
      </c>
    </row>
    <row r="4242" spans="1:20" x14ac:dyDescent="0.3">
      <c r="A4242">
        <v>4241</v>
      </c>
      <c r="B4242" t="s">
        <v>9</v>
      </c>
      <c r="C4242">
        <v>300018</v>
      </c>
      <c r="D4242" t="s">
        <v>17</v>
      </c>
      <c r="E4242" t="s">
        <v>16</v>
      </c>
      <c r="F4242" t="s">
        <v>12</v>
      </c>
      <c r="G4242" t="s">
        <v>13</v>
      </c>
      <c r="H4242" t="s">
        <v>13</v>
      </c>
      <c r="I4242">
        <v>68</v>
      </c>
      <c r="J4242">
        <f>(moras__2[[#This Row],[EDAD]]-AVERAGE(I:I))/ _xlfn.STDEV.P(I:I)</f>
        <v>1.8417526938525031</v>
      </c>
      <c r="K4242" t="str">
        <f>IF(ABS(moras__2[[#This Row],[Z-Score de edad]])&gt;1.96, "Atípico","Normal")</f>
        <v>Normal</v>
      </c>
      <c r="L4242">
        <f>(moras__2[[#This Row],[SALARIO]]-AVERAGE(C:C)) / _xlfn.STDEV.P(C:C)</f>
        <v>-0.44087670126835837</v>
      </c>
      <c r="M4242" t="str">
        <f>IF(ABS(moras__2[[#This Row],[Z-Score de salario]])&gt;1.96, "Atípico", "Normal")</f>
        <v>Normal</v>
      </c>
      <c r="N4242" s="5">
        <f t="shared" si="198"/>
        <v>300018</v>
      </c>
      <c r="O4242" s="5">
        <f t="shared" si="199"/>
        <v>68</v>
      </c>
      <c r="P4242" s="5" t="str">
        <f t="shared" si="200"/>
        <v>ASEGURADO VOLUNTARIO</v>
      </c>
      <c r="Q4242" s="5" t="e">
        <f ca="1">IF($H4242="SI", $O4242, _xludf.NA())</f>
        <v>#NAME?</v>
      </c>
      <c r="R4242" s="5">
        <f>IF($H4242="NO",$O4242, _xludf.NA())</f>
        <v>68</v>
      </c>
      <c r="S4242" s="5" t="e">
        <f ca="1">IF($H4242="SI",$N4242, _xludf.NA())</f>
        <v>#NAME?</v>
      </c>
      <c r="T4242" s="5">
        <f>IF($H4242="NO",$N4242, _xludf.NA())</f>
        <v>300018</v>
      </c>
    </row>
    <row r="4243" spans="1:20" x14ac:dyDescent="0.3">
      <c r="A4243">
        <v>4242</v>
      </c>
      <c r="B4243" t="s">
        <v>15</v>
      </c>
      <c r="C4243">
        <v>72107</v>
      </c>
      <c r="D4243" t="s">
        <v>10</v>
      </c>
      <c r="E4243" t="s">
        <v>16</v>
      </c>
      <c r="F4243" t="s">
        <v>12</v>
      </c>
      <c r="G4243" t="s">
        <v>13</v>
      </c>
      <c r="H4243" t="s">
        <v>12</v>
      </c>
      <c r="I4243">
        <v>24</v>
      </c>
      <c r="J4243">
        <f>(moras__2[[#This Row],[EDAD]]-AVERAGE(I:I))/ _xlfn.STDEV.P(I:I)</f>
        <v>-1.2638725940680595</v>
      </c>
      <c r="K4243" t="str">
        <f>IF(ABS(moras__2[[#This Row],[Z-Score de edad]])&gt;1.96, "Atípico","Normal")</f>
        <v>Normal</v>
      </c>
      <c r="L4243">
        <f>(moras__2[[#This Row],[SALARIO]]-AVERAGE(C:C)) / _xlfn.STDEV.P(C:C)</f>
        <v>-0.72192864773009868</v>
      </c>
      <c r="M4243" t="str">
        <f>IF(ABS(moras__2[[#This Row],[Z-Score de salario]])&gt;1.96, "Atípico", "Normal")</f>
        <v>Normal</v>
      </c>
      <c r="N4243" s="5">
        <f t="shared" si="198"/>
        <v>72107</v>
      </c>
      <c r="O4243" s="5">
        <f t="shared" si="199"/>
        <v>24</v>
      </c>
      <c r="P4243" s="5" t="str">
        <f t="shared" si="200"/>
        <v>ASALARIADO</v>
      </c>
      <c r="Q4243" s="5">
        <f>IF($H4243="SI", $O4243, _xludf.NA())</f>
        <v>24</v>
      </c>
      <c r="R4243" s="5" t="e">
        <f ca="1">IF($H4243="NO",$O4243, _xludf.NA())</f>
        <v>#NAME?</v>
      </c>
      <c r="S4243" s="5">
        <f>IF($H4243="SI",$N4243, _xludf.NA())</f>
        <v>72107</v>
      </c>
      <c r="T4243" s="5" t="e">
        <f ca="1">IF($H4243="NO",$N4243, _xludf.NA())</f>
        <v>#NAME?</v>
      </c>
    </row>
    <row r="4244" spans="1:20" x14ac:dyDescent="0.3">
      <c r="A4244">
        <v>4243</v>
      </c>
      <c r="B4244" t="s">
        <v>15</v>
      </c>
      <c r="C4244">
        <v>348503</v>
      </c>
      <c r="D4244" t="s">
        <v>10</v>
      </c>
      <c r="E4244" t="s">
        <v>16</v>
      </c>
      <c r="F4244" t="s">
        <v>12</v>
      </c>
      <c r="G4244" t="s">
        <v>13</v>
      </c>
      <c r="H4244" t="s">
        <v>13</v>
      </c>
      <c r="I4244">
        <v>41</v>
      </c>
      <c r="J4244">
        <f>(moras__2[[#This Row],[EDAD]]-AVERAGE(I:I))/ _xlfn.STDEV.P(I:I)</f>
        <v>-6.397191464420586E-2</v>
      </c>
      <c r="K4244" t="str">
        <f>IF(ABS(moras__2[[#This Row],[Z-Score de edad]])&gt;1.96, "Atípico","Normal")</f>
        <v>Normal</v>
      </c>
      <c r="L4244">
        <f>(moras__2[[#This Row],[SALARIO]]-AVERAGE(C:C)) / _xlfn.STDEV.P(C:C)</f>
        <v>-0.38108667961869036</v>
      </c>
      <c r="M4244" t="str">
        <f>IF(ABS(moras__2[[#This Row],[Z-Score de salario]])&gt;1.96, "Atípico", "Normal")</f>
        <v>Normal</v>
      </c>
      <c r="N4244" s="5">
        <f t="shared" si="198"/>
        <v>348503</v>
      </c>
      <c r="O4244" s="5">
        <f t="shared" si="199"/>
        <v>41</v>
      </c>
      <c r="P4244" s="5" t="str">
        <f t="shared" si="200"/>
        <v>ASALARIADO</v>
      </c>
      <c r="Q4244" s="5" t="e">
        <f ca="1">IF($H4244="SI", $O4244, _xludf.NA())</f>
        <v>#NAME?</v>
      </c>
      <c r="R4244" s="5">
        <f>IF($H4244="NO",$O4244, _xludf.NA())</f>
        <v>41</v>
      </c>
      <c r="S4244" s="5" t="e">
        <f ca="1">IF($H4244="SI",$N4244, _xludf.NA())</f>
        <v>#NAME?</v>
      </c>
      <c r="T4244" s="5">
        <f>IF($H4244="NO",$N4244, _xludf.NA())</f>
        <v>348503</v>
      </c>
    </row>
    <row r="4245" spans="1:20" x14ac:dyDescent="0.3">
      <c r="A4245">
        <v>4244</v>
      </c>
      <c r="B4245" t="s">
        <v>9</v>
      </c>
      <c r="C4245">
        <v>642383</v>
      </c>
      <c r="D4245" t="s">
        <v>10</v>
      </c>
      <c r="E4245" t="s">
        <v>11</v>
      </c>
      <c r="F4245" t="s">
        <v>12</v>
      </c>
      <c r="G4245" t="s">
        <v>13</v>
      </c>
      <c r="H4245" t="s">
        <v>13</v>
      </c>
      <c r="I4245">
        <v>27</v>
      </c>
      <c r="J4245">
        <f>(moras__2[[#This Row],[EDAD]]-AVERAGE(I:I))/ _xlfn.STDEV.P(I:I)</f>
        <v>-1.052125415346203</v>
      </c>
      <c r="K4245" t="str">
        <f>IF(ABS(moras__2[[#This Row],[Z-Score de edad]])&gt;1.96, "Atípico","Normal")</f>
        <v>Normal</v>
      </c>
      <c r="L4245">
        <f>(moras__2[[#This Row],[SALARIO]]-AVERAGE(C:C)) / _xlfn.STDEV.P(C:C)</f>
        <v>-1.86840486523208E-2</v>
      </c>
      <c r="M4245" t="str">
        <f>IF(ABS(moras__2[[#This Row],[Z-Score de salario]])&gt;1.96, "Atípico", "Normal")</f>
        <v>Normal</v>
      </c>
      <c r="N4245" s="5">
        <f t="shared" si="198"/>
        <v>642383</v>
      </c>
      <c r="O4245" s="5">
        <f t="shared" si="199"/>
        <v>27</v>
      </c>
      <c r="P4245" s="5" t="str">
        <f t="shared" si="200"/>
        <v>ASALARIADO</v>
      </c>
      <c r="Q4245" s="5" t="e">
        <f ca="1">IF($H4245="SI", $O4245, _xludf.NA())</f>
        <v>#NAME?</v>
      </c>
      <c r="R4245" s="5">
        <f>IF($H4245="NO",$O4245, _xludf.NA())</f>
        <v>27</v>
      </c>
      <c r="S4245" s="5" t="e">
        <f ca="1">IF($H4245="SI",$N4245, _xludf.NA())</f>
        <v>#NAME?</v>
      </c>
      <c r="T4245" s="5">
        <f>IF($H4245="NO",$N4245, _xludf.NA())</f>
        <v>642383</v>
      </c>
    </row>
    <row r="4246" spans="1:20" x14ac:dyDescent="0.3">
      <c r="A4246">
        <v>4245</v>
      </c>
      <c r="B4246" t="s">
        <v>15</v>
      </c>
      <c r="C4246">
        <v>218508.48</v>
      </c>
      <c r="D4246" t="s">
        <v>10</v>
      </c>
      <c r="E4246" t="s">
        <v>16</v>
      </c>
      <c r="F4246" t="s">
        <v>12</v>
      </c>
      <c r="G4246" t="s">
        <v>12</v>
      </c>
      <c r="H4246" t="s">
        <v>12</v>
      </c>
      <c r="I4246">
        <v>49</v>
      </c>
      <c r="J4246">
        <f>(moras__2[[#This Row],[EDAD]]-AVERAGE(I:I))/ _xlfn.STDEV.P(I:I)</f>
        <v>0.50068722861407822</v>
      </c>
      <c r="K4246" t="str">
        <f>IF(ABS(moras__2[[#This Row],[Z-Score de edad]])&gt;1.96, "Atípico","Normal")</f>
        <v>Normal</v>
      </c>
      <c r="L4246">
        <f>(moras__2[[#This Row],[SALARIO]]-AVERAGE(C:C)) / _xlfn.STDEV.P(C:C)</f>
        <v>-0.54139141644736311</v>
      </c>
      <c r="M4246" t="str">
        <f>IF(ABS(moras__2[[#This Row],[Z-Score de salario]])&gt;1.96, "Atípico", "Normal")</f>
        <v>Normal</v>
      </c>
      <c r="N4246" s="5">
        <f t="shared" si="198"/>
        <v>218508.48</v>
      </c>
      <c r="O4246" s="5">
        <f t="shared" si="199"/>
        <v>49</v>
      </c>
      <c r="P4246" s="5" t="str">
        <f t="shared" si="200"/>
        <v>ASALARIADO</v>
      </c>
      <c r="Q4246" s="5">
        <f>IF($H4246="SI", $O4246, _xludf.NA())</f>
        <v>49</v>
      </c>
      <c r="R4246" s="5" t="e">
        <f ca="1">IF($H4246="NO",$O4246, _xludf.NA())</f>
        <v>#NAME?</v>
      </c>
      <c r="S4246" s="5">
        <f>IF($H4246="SI",$N4246, _xludf.NA())</f>
        <v>218508.48</v>
      </c>
      <c r="T4246" s="5" t="e">
        <f ca="1">IF($H4246="NO",$N4246, _xludf.NA())</f>
        <v>#NAME?</v>
      </c>
    </row>
    <row r="4247" spans="1:20" x14ac:dyDescent="0.3">
      <c r="A4247">
        <v>4246</v>
      </c>
      <c r="B4247" t="s">
        <v>9</v>
      </c>
      <c r="C4247">
        <v>650000.12</v>
      </c>
      <c r="D4247" t="s">
        <v>10</v>
      </c>
      <c r="E4247" t="s">
        <v>16</v>
      </c>
      <c r="F4247" t="s">
        <v>12</v>
      </c>
      <c r="G4247" t="s">
        <v>13</v>
      </c>
      <c r="H4247" t="s">
        <v>13</v>
      </c>
      <c r="I4247">
        <v>27</v>
      </c>
      <c r="J4247">
        <f>(moras__2[[#This Row],[EDAD]]-AVERAGE(I:I))/ _xlfn.STDEV.P(I:I)</f>
        <v>-1.052125415346203</v>
      </c>
      <c r="K4247" t="str">
        <f>IF(ABS(moras__2[[#This Row],[Z-Score de edad]])&gt;1.96, "Atípico","Normal")</f>
        <v>Normal</v>
      </c>
      <c r="L4247">
        <f>(moras__2[[#This Row],[SALARIO]]-AVERAGE(C:C)) / _xlfn.STDEV.P(C:C)</f>
        <v>-9.2908802557420886E-3</v>
      </c>
      <c r="M4247" t="str">
        <f>IF(ABS(moras__2[[#This Row],[Z-Score de salario]])&gt;1.96, "Atípico", "Normal")</f>
        <v>Normal</v>
      </c>
      <c r="N4247" s="5">
        <f t="shared" si="198"/>
        <v>650000.12</v>
      </c>
      <c r="O4247" s="5">
        <f t="shared" si="199"/>
        <v>27</v>
      </c>
      <c r="P4247" s="5" t="str">
        <f t="shared" si="200"/>
        <v>ASALARIADO</v>
      </c>
      <c r="Q4247" s="5" t="e">
        <f ca="1">IF($H4247="SI", $O4247, _xludf.NA())</f>
        <v>#NAME?</v>
      </c>
      <c r="R4247" s="5">
        <f>IF($H4247="NO",$O4247, _xludf.NA())</f>
        <v>27</v>
      </c>
      <c r="S4247" s="5" t="e">
        <f ca="1">IF($H4247="SI",$N4247, _xludf.NA())</f>
        <v>#NAME?</v>
      </c>
      <c r="T4247" s="5">
        <f>IF($H4247="NO",$N4247, _xludf.NA())</f>
        <v>650000.12</v>
      </c>
    </row>
    <row r="4248" spans="1:20" x14ac:dyDescent="0.3">
      <c r="A4248">
        <v>4247</v>
      </c>
      <c r="B4248" t="s">
        <v>9</v>
      </c>
      <c r="C4248">
        <v>406358</v>
      </c>
      <c r="D4248" t="s">
        <v>18</v>
      </c>
      <c r="E4248" t="s">
        <v>16</v>
      </c>
      <c r="F4248" t="s">
        <v>12</v>
      </c>
      <c r="G4248" t="s">
        <v>13</v>
      </c>
      <c r="H4248" t="s">
        <v>12</v>
      </c>
      <c r="I4248">
        <v>60</v>
      </c>
      <c r="J4248">
        <f>(moras__2[[#This Row],[EDAD]]-AVERAGE(I:I))/ _xlfn.STDEV.P(I:I)</f>
        <v>1.2770935505942189</v>
      </c>
      <c r="K4248" t="str">
        <f>IF(ABS(moras__2[[#This Row],[Z-Score de edad]])&gt;1.96, "Atípico","Normal")</f>
        <v>Normal</v>
      </c>
      <c r="L4248">
        <f>(moras__2[[#This Row],[SALARIO]]-AVERAGE(C:C)) / _xlfn.STDEV.P(C:C)</f>
        <v>-0.30974189870621144</v>
      </c>
      <c r="M4248" t="str">
        <f>IF(ABS(moras__2[[#This Row],[Z-Score de salario]])&gt;1.96, "Atípico", "Normal")</f>
        <v>Normal</v>
      </c>
      <c r="N4248" s="5">
        <f t="shared" si="198"/>
        <v>406358</v>
      </c>
      <c r="O4248" s="5">
        <f t="shared" si="199"/>
        <v>60</v>
      </c>
      <c r="P4248" s="5" t="str">
        <f t="shared" si="200"/>
        <v>TRABAJADOR INDEPENDIENTE</v>
      </c>
      <c r="Q4248" s="5">
        <f>IF($H4248="SI", $O4248, _xludf.NA())</f>
        <v>60</v>
      </c>
      <c r="R4248" s="5" t="e">
        <f ca="1">IF($H4248="NO",$O4248, _xludf.NA())</f>
        <v>#NAME?</v>
      </c>
      <c r="S4248" s="5">
        <f>IF($H4248="SI",$N4248, _xludf.NA())</f>
        <v>406358</v>
      </c>
      <c r="T4248" s="5" t="e">
        <f ca="1">IF($H4248="NO",$N4248, _xludf.NA())</f>
        <v>#NAME?</v>
      </c>
    </row>
    <row r="4249" spans="1:20" x14ac:dyDescent="0.3">
      <c r="A4249">
        <v>4248</v>
      </c>
      <c r="B4249" t="s">
        <v>9</v>
      </c>
      <c r="C4249">
        <v>100000</v>
      </c>
      <c r="D4249" t="s">
        <v>10</v>
      </c>
      <c r="E4249" t="s">
        <v>16</v>
      </c>
      <c r="F4249" t="s">
        <v>12</v>
      </c>
      <c r="G4249" t="s">
        <v>13</v>
      </c>
      <c r="H4249" t="s">
        <v>13</v>
      </c>
      <c r="I4249">
        <v>56</v>
      </c>
      <c r="J4249">
        <f>(moras__2[[#This Row],[EDAD]]-AVERAGE(I:I))/ _xlfn.STDEV.P(I:I)</f>
        <v>0.99476397896507684</v>
      </c>
      <c r="K4249" t="str">
        <f>IF(ABS(moras__2[[#This Row],[Z-Score de edad]])&gt;1.96, "Atípico","Normal")</f>
        <v>Normal</v>
      </c>
      <c r="L4249">
        <f>(moras__2[[#This Row],[SALARIO]]-AVERAGE(C:C)) / _xlfn.STDEV.P(C:C)</f>
        <v>-0.68753196682107143</v>
      </c>
      <c r="M4249" t="str">
        <f>IF(ABS(moras__2[[#This Row],[Z-Score de salario]])&gt;1.96, "Atípico", "Normal")</f>
        <v>Normal</v>
      </c>
      <c r="N4249" s="5">
        <f t="shared" si="198"/>
        <v>100000</v>
      </c>
      <c r="O4249" s="5">
        <f t="shared" si="199"/>
        <v>56</v>
      </c>
      <c r="P4249" s="5" t="str">
        <f t="shared" si="200"/>
        <v>ASALARIADO</v>
      </c>
      <c r="Q4249" s="5" t="e">
        <f ca="1">IF($H4249="SI", $O4249, _xludf.NA())</f>
        <v>#NAME?</v>
      </c>
      <c r="R4249" s="5">
        <f>IF($H4249="NO",$O4249, _xludf.NA())</f>
        <v>56</v>
      </c>
      <c r="S4249" s="5" t="e">
        <f ca="1">IF($H4249="SI",$N4249, _xludf.NA())</f>
        <v>#NAME?</v>
      </c>
      <c r="T4249" s="5">
        <f>IF($H4249="NO",$N4249, _xludf.NA())</f>
        <v>100000</v>
      </c>
    </row>
    <row r="4250" spans="1:20" x14ac:dyDescent="0.3">
      <c r="A4250">
        <v>4249</v>
      </c>
      <c r="B4250" t="s">
        <v>9</v>
      </c>
      <c r="C4250">
        <v>171013.5</v>
      </c>
      <c r="D4250" t="s">
        <v>10</v>
      </c>
      <c r="E4250" t="s">
        <v>16</v>
      </c>
      <c r="F4250" t="s">
        <v>12</v>
      </c>
      <c r="G4250" t="s">
        <v>13</v>
      </c>
      <c r="H4250" t="s">
        <v>13</v>
      </c>
      <c r="I4250">
        <v>24</v>
      </c>
      <c r="J4250">
        <f>(moras__2[[#This Row],[EDAD]]-AVERAGE(I:I))/ _xlfn.STDEV.P(I:I)</f>
        <v>-1.2638725940680595</v>
      </c>
      <c r="K4250" t="str">
        <f>IF(ABS(moras__2[[#This Row],[Z-Score de edad]])&gt;1.96, "Atípico","Normal")</f>
        <v>Normal</v>
      </c>
      <c r="L4250">
        <f>(moras__2[[#This Row],[SALARIO]]-AVERAGE(C:C)) / _xlfn.STDEV.P(C:C)</f>
        <v>-0.59996057974427042</v>
      </c>
      <c r="M4250" t="str">
        <f>IF(ABS(moras__2[[#This Row],[Z-Score de salario]])&gt;1.96, "Atípico", "Normal")</f>
        <v>Normal</v>
      </c>
      <c r="N4250" s="5">
        <f t="shared" si="198"/>
        <v>171013.5</v>
      </c>
      <c r="O4250" s="5">
        <f t="shared" si="199"/>
        <v>24</v>
      </c>
      <c r="P4250" s="5" t="str">
        <f t="shared" si="200"/>
        <v>ASALARIADO</v>
      </c>
      <c r="Q4250" s="5" t="e">
        <f ca="1">IF($H4250="SI", $O4250, _xludf.NA())</f>
        <v>#NAME?</v>
      </c>
      <c r="R4250" s="5">
        <f>IF($H4250="NO",$O4250, _xludf.NA())</f>
        <v>24</v>
      </c>
      <c r="S4250" s="5" t="e">
        <f ca="1">IF($H4250="SI",$N4250, _xludf.NA())</f>
        <v>#NAME?</v>
      </c>
      <c r="T4250" s="5">
        <f>IF($H4250="NO",$N4250, _xludf.NA())</f>
        <v>171013.5</v>
      </c>
    </row>
    <row r="4251" spans="1:20" x14ac:dyDescent="0.3">
      <c r="A4251">
        <v>4250</v>
      </c>
      <c r="B4251" t="s">
        <v>15</v>
      </c>
      <c r="C4251">
        <v>999660.5</v>
      </c>
      <c r="D4251" t="s">
        <v>10</v>
      </c>
      <c r="E4251" t="s">
        <v>16</v>
      </c>
      <c r="F4251" t="s">
        <v>12</v>
      </c>
      <c r="G4251" t="s">
        <v>12</v>
      </c>
      <c r="H4251" t="s">
        <v>13</v>
      </c>
      <c r="I4251">
        <v>30</v>
      </c>
      <c r="J4251">
        <f>(moras__2[[#This Row],[EDAD]]-AVERAGE(I:I))/ _xlfn.STDEV.P(I:I)</f>
        <v>-0.84037823662434652</v>
      </c>
      <c r="K4251" t="str">
        <f>IF(ABS(moras__2[[#This Row],[Z-Score de edad]])&gt;1.96, "Atípico","Normal")</f>
        <v>Normal</v>
      </c>
      <c r="L4251">
        <f>(moras__2[[#This Row],[SALARIO]]-AVERAGE(C:C)) / _xlfn.STDEV.P(C:C)</f>
        <v>0.42189818213945512</v>
      </c>
      <c r="M4251" t="str">
        <f>IF(ABS(moras__2[[#This Row],[Z-Score de salario]])&gt;1.96, "Atípico", "Normal")</f>
        <v>Normal</v>
      </c>
      <c r="N4251" s="5">
        <f t="shared" si="198"/>
        <v>999660.5</v>
      </c>
      <c r="O4251" s="5">
        <f t="shared" si="199"/>
        <v>30</v>
      </c>
      <c r="P4251" s="5" t="str">
        <f t="shared" si="200"/>
        <v>ASALARIADO</v>
      </c>
      <c r="Q4251" s="5" t="e">
        <f ca="1">IF($H4251="SI", $O4251, _xludf.NA())</f>
        <v>#NAME?</v>
      </c>
      <c r="R4251" s="5">
        <f>IF($H4251="NO",$O4251, _xludf.NA())</f>
        <v>30</v>
      </c>
      <c r="S4251" s="5" t="e">
        <f ca="1">IF($H4251="SI",$N4251, _xludf.NA())</f>
        <v>#NAME?</v>
      </c>
      <c r="T4251" s="5">
        <f>IF($H4251="NO",$N4251, _xludf.NA())</f>
        <v>999660.5</v>
      </c>
    </row>
    <row r="4252" spans="1:20" x14ac:dyDescent="0.3">
      <c r="A4252">
        <v>4251</v>
      </c>
      <c r="B4252" t="s">
        <v>9</v>
      </c>
      <c r="C4252">
        <v>370517.81</v>
      </c>
      <c r="D4252" t="s">
        <v>10</v>
      </c>
      <c r="E4252" t="s">
        <v>16</v>
      </c>
      <c r="F4252" t="s">
        <v>12</v>
      </c>
      <c r="G4252" t="s">
        <v>13</v>
      </c>
      <c r="H4252" t="s">
        <v>13</v>
      </c>
      <c r="I4252">
        <v>28</v>
      </c>
      <c r="J4252">
        <f>(moras__2[[#This Row],[EDAD]]-AVERAGE(I:I))/ _xlfn.STDEV.P(I:I)</f>
        <v>-0.98154302243891756</v>
      </c>
      <c r="K4252" t="str">
        <f>IF(ABS(moras__2[[#This Row],[Z-Score de edad]])&gt;1.96, "Atípico","Normal")</f>
        <v>Normal</v>
      </c>
      <c r="L4252">
        <f>(moras__2[[#This Row],[SALARIO]]-AVERAGE(C:C)) / _xlfn.STDEV.P(C:C)</f>
        <v>-0.35393877889654274</v>
      </c>
      <c r="M4252" t="str">
        <f>IF(ABS(moras__2[[#This Row],[Z-Score de salario]])&gt;1.96, "Atípico", "Normal")</f>
        <v>Normal</v>
      </c>
      <c r="N4252" s="5">
        <f t="shared" si="198"/>
        <v>370517.81</v>
      </c>
      <c r="O4252" s="5">
        <f t="shared" si="199"/>
        <v>28</v>
      </c>
      <c r="P4252" s="5" t="str">
        <f t="shared" si="200"/>
        <v>ASALARIADO</v>
      </c>
      <c r="Q4252" s="5" t="e">
        <f ca="1">IF($H4252="SI", $O4252, _xludf.NA())</f>
        <v>#NAME?</v>
      </c>
      <c r="R4252" s="5">
        <f>IF($H4252="NO",$O4252, _xludf.NA())</f>
        <v>28</v>
      </c>
      <c r="S4252" s="5" t="e">
        <f ca="1">IF($H4252="SI",$N4252, _xludf.NA())</f>
        <v>#NAME?</v>
      </c>
      <c r="T4252" s="5">
        <f>IF($H4252="NO",$N4252, _xludf.NA())</f>
        <v>370517.81</v>
      </c>
    </row>
    <row r="4253" spans="1:20" x14ac:dyDescent="0.3">
      <c r="A4253">
        <v>4252</v>
      </c>
      <c r="B4253" t="s">
        <v>9</v>
      </c>
      <c r="C4253">
        <v>478473.57</v>
      </c>
      <c r="D4253" t="s">
        <v>10</v>
      </c>
      <c r="E4253" t="s">
        <v>16</v>
      </c>
      <c r="F4253" t="s">
        <v>12</v>
      </c>
      <c r="G4253" t="s">
        <v>13</v>
      </c>
      <c r="H4253" t="s">
        <v>13</v>
      </c>
      <c r="I4253">
        <v>26</v>
      </c>
      <c r="J4253">
        <f>(moras__2[[#This Row],[EDAD]]-AVERAGE(I:I))/ _xlfn.STDEV.P(I:I)</f>
        <v>-1.1227078082534885</v>
      </c>
      <c r="K4253" t="str">
        <f>IF(ABS(moras__2[[#This Row],[Z-Score de edad]])&gt;1.96, "Atípico","Normal")</f>
        <v>Normal</v>
      </c>
      <c r="L4253">
        <f>(moras__2[[#This Row],[SALARIO]]-AVERAGE(C:C)) / _xlfn.STDEV.P(C:C)</f>
        <v>-0.22081147709997964</v>
      </c>
      <c r="M4253" t="str">
        <f>IF(ABS(moras__2[[#This Row],[Z-Score de salario]])&gt;1.96, "Atípico", "Normal")</f>
        <v>Normal</v>
      </c>
      <c r="N4253" s="5">
        <f t="shared" si="198"/>
        <v>478473.57</v>
      </c>
      <c r="O4253" s="5">
        <f t="shared" si="199"/>
        <v>26</v>
      </c>
      <c r="P4253" s="5" t="str">
        <f t="shared" si="200"/>
        <v>ASALARIADO</v>
      </c>
      <c r="Q4253" s="5" t="e">
        <f ca="1">IF($H4253="SI", $O4253, _xludf.NA())</f>
        <v>#NAME?</v>
      </c>
      <c r="R4253" s="5">
        <f>IF($H4253="NO",$O4253, _xludf.NA())</f>
        <v>26</v>
      </c>
      <c r="S4253" s="5" t="e">
        <f ca="1">IF($H4253="SI",$N4253, _xludf.NA())</f>
        <v>#NAME?</v>
      </c>
      <c r="T4253" s="5">
        <f>IF($H4253="NO",$N4253, _xludf.NA())</f>
        <v>478473.57</v>
      </c>
    </row>
    <row r="4254" spans="1:20" x14ac:dyDescent="0.3">
      <c r="A4254">
        <v>4253</v>
      </c>
      <c r="B4254" t="s">
        <v>15</v>
      </c>
      <c r="C4254">
        <v>488864.43</v>
      </c>
      <c r="D4254" t="s">
        <v>10</v>
      </c>
      <c r="E4254" t="s">
        <v>11</v>
      </c>
      <c r="F4254" t="s">
        <v>12</v>
      </c>
      <c r="G4254" t="s">
        <v>13</v>
      </c>
      <c r="H4254" t="s">
        <v>13</v>
      </c>
      <c r="I4254">
        <v>25</v>
      </c>
      <c r="J4254">
        <f>(moras__2[[#This Row],[EDAD]]-AVERAGE(I:I))/ _xlfn.STDEV.P(I:I)</f>
        <v>-1.193290201160774</v>
      </c>
      <c r="K4254" t="str">
        <f>IF(ABS(moras__2[[#This Row],[Z-Score de edad]])&gt;1.96, "Atípico","Normal")</f>
        <v>Normal</v>
      </c>
      <c r="L4254">
        <f>(moras__2[[#This Row],[SALARIO]]-AVERAGE(C:C)) / _xlfn.STDEV.P(C:C)</f>
        <v>-0.20799782866523348</v>
      </c>
      <c r="M4254" t="str">
        <f>IF(ABS(moras__2[[#This Row],[Z-Score de salario]])&gt;1.96, "Atípico", "Normal")</f>
        <v>Normal</v>
      </c>
      <c r="N4254" s="5">
        <f t="shared" si="198"/>
        <v>488864.43</v>
      </c>
      <c r="O4254" s="5">
        <f t="shared" si="199"/>
        <v>25</v>
      </c>
      <c r="P4254" s="5" t="str">
        <f t="shared" si="200"/>
        <v>ASALARIADO</v>
      </c>
      <c r="Q4254" s="5" t="e">
        <f ca="1">IF($H4254="SI", $O4254, _xludf.NA())</f>
        <v>#NAME?</v>
      </c>
      <c r="R4254" s="5">
        <f>IF($H4254="NO",$O4254, _xludf.NA())</f>
        <v>25</v>
      </c>
      <c r="S4254" s="5" t="e">
        <f ca="1">IF($H4254="SI",$N4254, _xludf.NA())</f>
        <v>#NAME?</v>
      </c>
      <c r="T4254" s="5">
        <f>IF($H4254="NO",$N4254, _xludf.NA())</f>
        <v>488864.43</v>
      </c>
    </row>
    <row r="4255" spans="1:20" x14ac:dyDescent="0.3">
      <c r="A4255">
        <v>4254</v>
      </c>
      <c r="B4255" t="s">
        <v>9</v>
      </c>
      <c r="C4255">
        <v>440625</v>
      </c>
      <c r="D4255" t="s">
        <v>10</v>
      </c>
      <c r="E4255" t="s">
        <v>16</v>
      </c>
      <c r="F4255" t="s">
        <v>12</v>
      </c>
      <c r="G4255" t="s">
        <v>13</v>
      </c>
      <c r="H4255" t="s">
        <v>13</v>
      </c>
      <c r="I4255">
        <v>26</v>
      </c>
      <c r="J4255">
        <f>(moras__2[[#This Row],[EDAD]]-AVERAGE(I:I))/ _xlfn.STDEV.P(I:I)</f>
        <v>-1.1227078082534885</v>
      </c>
      <c r="K4255" t="str">
        <f>IF(ABS(moras__2[[#This Row],[Z-Score de edad]])&gt;1.96, "Atípico","Normal")</f>
        <v>Normal</v>
      </c>
      <c r="L4255">
        <f>(moras__2[[#This Row],[SALARIO]]-AVERAGE(C:C)) / _xlfn.STDEV.P(C:C)</f>
        <v>-0.26748502190164974</v>
      </c>
      <c r="M4255" t="str">
        <f>IF(ABS(moras__2[[#This Row],[Z-Score de salario]])&gt;1.96, "Atípico", "Normal")</f>
        <v>Normal</v>
      </c>
      <c r="N4255" s="5">
        <f t="shared" si="198"/>
        <v>440625</v>
      </c>
      <c r="O4255" s="5">
        <f t="shared" si="199"/>
        <v>26</v>
      </c>
      <c r="P4255" s="5" t="str">
        <f t="shared" si="200"/>
        <v>ASALARIADO</v>
      </c>
      <c r="Q4255" s="5" t="e">
        <f ca="1">IF($H4255="SI", $O4255, _xludf.NA())</f>
        <v>#NAME?</v>
      </c>
      <c r="R4255" s="5">
        <f>IF($H4255="NO",$O4255, _xludf.NA())</f>
        <v>26</v>
      </c>
      <c r="S4255" s="5" t="e">
        <f ca="1">IF($H4255="SI",$N4255, _xludf.NA())</f>
        <v>#NAME?</v>
      </c>
      <c r="T4255" s="5">
        <f>IF($H4255="NO",$N4255, _xludf.NA())</f>
        <v>440625</v>
      </c>
    </row>
    <row r="4256" spans="1:20" x14ac:dyDescent="0.3">
      <c r="A4256">
        <v>4255</v>
      </c>
      <c r="B4256" t="s">
        <v>9</v>
      </c>
      <c r="C4256">
        <v>323266.27</v>
      </c>
      <c r="D4256" t="s">
        <v>10</v>
      </c>
      <c r="E4256" t="s">
        <v>16</v>
      </c>
      <c r="F4256" t="s">
        <v>12</v>
      </c>
      <c r="G4256" t="s">
        <v>13</v>
      </c>
      <c r="H4256" t="s">
        <v>13</v>
      </c>
      <c r="I4256">
        <v>26</v>
      </c>
      <c r="J4256">
        <f>(moras__2[[#This Row],[EDAD]]-AVERAGE(I:I))/ _xlfn.STDEV.P(I:I)</f>
        <v>-1.1227078082534885</v>
      </c>
      <c r="K4256" t="str">
        <f>IF(ABS(moras__2[[#This Row],[Z-Score de edad]])&gt;1.96, "Atípico","Normal")</f>
        <v>Normal</v>
      </c>
      <c r="L4256">
        <f>(moras__2[[#This Row],[SALARIO]]-AVERAGE(C:C)) / _xlfn.STDEV.P(C:C)</f>
        <v>-0.41220774042237862</v>
      </c>
      <c r="M4256" t="str">
        <f>IF(ABS(moras__2[[#This Row],[Z-Score de salario]])&gt;1.96, "Atípico", "Normal")</f>
        <v>Normal</v>
      </c>
      <c r="N4256" s="5">
        <f t="shared" si="198"/>
        <v>323266.27</v>
      </c>
      <c r="O4256" s="5">
        <f t="shared" si="199"/>
        <v>26</v>
      </c>
      <c r="P4256" s="5" t="str">
        <f t="shared" si="200"/>
        <v>ASALARIADO</v>
      </c>
      <c r="Q4256" s="5" t="e">
        <f ca="1">IF($H4256="SI", $O4256, _xludf.NA())</f>
        <v>#NAME?</v>
      </c>
      <c r="R4256" s="5">
        <f>IF($H4256="NO",$O4256, _xludf.NA())</f>
        <v>26</v>
      </c>
      <c r="S4256" s="5" t="e">
        <f ca="1">IF($H4256="SI",$N4256, _xludf.NA())</f>
        <v>#NAME?</v>
      </c>
      <c r="T4256" s="5">
        <f>IF($H4256="NO",$N4256, _xludf.NA())</f>
        <v>323266.27</v>
      </c>
    </row>
    <row r="4257" spans="1:20" x14ac:dyDescent="0.3">
      <c r="A4257">
        <v>4256</v>
      </c>
      <c r="B4257" t="s">
        <v>9</v>
      </c>
      <c r="C4257">
        <v>525000</v>
      </c>
      <c r="D4257" t="s">
        <v>10</v>
      </c>
      <c r="E4257" t="s">
        <v>16</v>
      </c>
      <c r="F4257" t="s">
        <v>12</v>
      </c>
      <c r="G4257" t="s">
        <v>13</v>
      </c>
      <c r="H4257" t="s">
        <v>13</v>
      </c>
      <c r="I4257">
        <v>66</v>
      </c>
      <c r="J4257">
        <f>(moras__2[[#This Row],[EDAD]]-AVERAGE(I:I))/ _xlfn.STDEV.P(I:I)</f>
        <v>1.700587908037932</v>
      </c>
      <c r="K4257" t="str">
        <f>IF(ABS(moras__2[[#This Row],[Z-Score de edad]])&gt;1.96, "Atípico","Normal")</f>
        <v>Normal</v>
      </c>
      <c r="L4257">
        <f>(moras__2[[#This Row],[SALARIO]]-AVERAGE(C:C)) / _xlfn.STDEV.P(C:C)</f>
        <v>-0.16343669609592146</v>
      </c>
      <c r="M4257" t="str">
        <f>IF(ABS(moras__2[[#This Row],[Z-Score de salario]])&gt;1.96, "Atípico", "Normal")</f>
        <v>Normal</v>
      </c>
      <c r="N4257" s="5">
        <f t="shared" si="198"/>
        <v>525000</v>
      </c>
      <c r="O4257" s="5">
        <f t="shared" si="199"/>
        <v>66</v>
      </c>
      <c r="P4257" s="5" t="str">
        <f t="shared" si="200"/>
        <v>ASALARIADO</v>
      </c>
      <c r="Q4257" s="5" t="e">
        <f ca="1">IF($H4257="SI", $O4257, _xludf.NA())</f>
        <v>#NAME?</v>
      </c>
      <c r="R4257" s="5">
        <f>IF($H4257="NO",$O4257, _xludf.NA())</f>
        <v>66</v>
      </c>
      <c r="S4257" s="5" t="e">
        <f ca="1">IF($H4257="SI",$N4257, _xludf.NA())</f>
        <v>#NAME?</v>
      </c>
      <c r="T4257" s="5">
        <f>IF($H4257="NO",$N4257, _xludf.NA())</f>
        <v>525000</v>
      </c>
    </row>
    <row r="4258" spans="1:20" x14ac:dyDescent="0.3">
      <c r="A4258">
        <v>4257</v>
      </c>
      <c r="B4258" t="s">
        <v>15</v>
      </c>
      <c r="C4258">
        <v>297045</v>
      </c>
      <c r="D4258" t="s">
        <v>17</v>
      </c>
      <c r="E4258" t="s">
        <v>16</v>
      </c>
      <c r="F4258" t="s">
        <v>12</v>
      </c>
      <c r="G4258" t="s">
        <v>13</v>
      </c>
      <c r="H4258" t="s">
        <v>13</v>
      </c>
      <c r="I4258">
        <v>53</v>
      </c>
      <c r="J4258">
        <f>(moras__2[[#This Row],[EDAD]]-AVERAGE(I:I))/ _xlfn.STDEV.P(I:I)</f>
        <v>0.78301680024322029</v>
      </c>
      <c r="K4258" t="str">
        <f>IF(ABS(moras__2[[#This Row],[Z-Score de edad]])&gt;1.96, "Atípico","Normal")</f>
        <v>Normal</v>
      </c>
      <c r="L4258">
        <f>(moras__2[[#This Row],[SALARIO]]-AVERAGE(C:C)) / _xlfn.STDEV.P(C:C)</f>
        <v>-0.44454290183274864</v>
      </c>
      <c r="M4258" t="str">
        <f>IF(ABS(moras__2[[#This Row],[Z-Score de salario]])&gt;1.96, "Atípico", "Normal")</f>
        <v>Normal</v>
      </c>
      <c r="N4258" s="5">
        <f t="shared" si="198"/>
        <v>297045</v>
      </c>
      <c r="O4258" s="5">
        <f t="shared" si="199"/>
        <v>53</v>
      </c>
      <c r="P4258" s="5" t="str">
        <f t="shared" si="200"/>
        <v>ASEGURADO VOLUNTARIO</v>
      </c>
      <c r="Q4258" s="5" t="e">
        <f ca="1">IF($H4258="SI", $O4258, _xludf.NA())</f>
        <v>#NAME?</v>
      </c>
      <c r="R4258" s="5">
        <f>IF($H4258="NO",$O4258, _xludf.NA())</f>
        <v>53</v>
      </c>
      <c r="S4258" s="5" t="e">
        <f ca="1">IF($H4258="SI",$N4258, _xludf.NA())</f>
        <v>#NAME?</v>
      </c>
      <c r="T4258" s="5">
        <f>IF($H4258="NO",$N4258, _xludf.NA())</f>
        <v>297045</v>
      </c>
    </row>
    <row r="4259" spans="1:20" x14ac:dyDescent="0.3">
      <c r="A4259">
        <v>4258</v>
      </c>
      <c r="B4259" t="s">
        <v>9</v>
      </c>
      <c r="C4259">
        <v>366445.56</v>
      </c>
      <c r="D4259" t="s">
        <v>10</v>
      </c>
      <c r="E4259" t="s">
        <v>16</v>
      </c>
      <c r="F4259" t="s">
        <v>12</v>
      </c>
      <c r="G4259" t="s">
        <v>13</v>
      </c>
      <c r="H4259" t="s">
        <v>13</v>
      </c>
      <c r="I4259">
        <v>40</v>
      </c>
      <c r="J4259">
        <f>(moras__2[[#This Row],[EDAD]]-AVERAGE(I:I))/ _xlfn.STDEV.P(I:I)</f>
        <v>-0.13455430755149136</v>
      </c>
      <c r="K4259" t="str">
        <f>IF(ABS(moras__2[[#This Row],[Z-Score de edad]])&gt;1.96, "Atípico","Normal")</f>
        <v>Normal</v>
      </c>
      <c r="L4259">
        <f>(moras__2[[#This Row],[SALARIO]]-AVERAGE(C:C)) / _xlfn.STDEV.P(C:C)</f>
        <v>-0.35896053646409687</v>
      </c>
      <c r="M4259" t="str">
        <f>IF(ABS(moras__2[[#This Row],[Z-Score de salario]])&gt;1.96, "Atípico", "Normal")</f>
        <v>Normal</v>
      </c>
      <c r="N4259" s="5">
        <f t="shared" si="198"/>
        <v>366445.56</v>
      </c>
      <c r="O4259" s="5">
        <f t="shared" si="199"/>
        <v>40</v>
      </c>
      <c r="P4259" s="5" t="str">
        <f t="shared" si="200"/>
        <v>ASALARIADO</v>
      </c>
      <c r="Q4259" s="5" t="e">
        <f ca="1">IF($H4259="SI", $O4259, _xludf.NA())</f>
        <v>#NAME?</v>
      </c>
      <c r="R4259" s="5">
        <f>IF($H4259="NO",$O4259, _xludf.NA())</f>
        <v>40</v>
      </c>
      <c r="S4259" s="5" t="e">
        <f ca="1">IF($H4259="SI",$N4259, _xludf.NA())</f>
        <v>#NAME?</v>
      </c>
      <c r="T4259" s="5">
        <f>IF($H4259="NO",$N4259, _xludf.NA())</f>
        <v>366445.56</v>
      </c>
    </row>
    <row r="4260" spans="1:20" x14ac:dyDescent="0.3">
      <c r="A4260">
        <v>4259</v>
      </c>
      <c r="B4260" t="s">
        <v>9</v>
      </c>
      <c r="C4260">
        <v>297586</v>
      </c>
      <c r="D4260" t="s">
        <v>17</v>
      </c>
      <c r="E4260" t="s">
        <v>16</v>
      </c>
      <c r="F4260" t="s">
        <v>12</v>
      </c>
      <c r="G4260" t="s">
        <v>12</v>
      </c>
      <c r="H4260" t="s">
        <v>13</v>
      </c>
      <c r="I4260">
        <v>61</v>
      </c>
      <c r="J4260">
        <f>(moras__2[[#This Row],[EDAD]]-AVERAGE(I:I))/ _xlfn.STDEV.P(I:I)</f>
        <v>1.3476759435015044</v>
      </c>
      <c r="K4260" t="str">
        <f>IF(ABS(moras__2[[#This Row],[Z-Score de edad]])&gt;1.96, "Atípico","Normal")</f>
        <v>Normal</v>
      </c>
      <c r="L4260">
        <f>(moras__2[[#This Row],[SALARIO]]-AVERAGE(C:C)) / _xlfn.STDEV.P(C:C)</f>
        <v>-0.4438757593822491</v>
      </c>
      <c r="M4260" t="str">
        <f>IF(ABS(moras__2[[#This Row],[Z-Score de salario]])&gt;1.96, "Atípico", "Normal")</f>
        <v>Normal</v>
      </c>
      <c r="N4260" s="5">
        <f t="shared" si="198"/>
        <v>297586</v>
      </c>
      <c r="O4260" s="5">
        <f t="shared" si="199"/>
        <v>61</v>
      </c>
      <c r="P4260" s="5" t="str">
        <f t="shared" si="200"/>
        <v>ASEGURADO VOLUNTARIO</v>
      </c>
      <c r="Q4260" s="5" t="e">
        <f ca="1">IF($H4260="SI", $O4260, _xludf.NA())</f>
        <v>#NAME?</v>
      </c>
      <c r="R4260" s="5">
        <f>IF($H4260="NO",$O4260, _xludf.NA())</f>
        <v>61</v>
      </c>
      <c r="S4260" s="5" t="e">
        <f ca="1">IF($H4260="SI",$N4260, _xludf.NA())</f>
        <v>#NAME?</v>
      </c>
      <c r="T4260" s="5">
        <f>IF($H4260="NO",$N4260, _xludf.NA())</f>
        <v>297586</v>
      </c>
    </row>
    <row r="4261" spans="1:20" x14ac:dyDescent="0.3">
      <c r="A4261">
        <v>4260</v>
      </c>
      <c r="B4261" t="s">
        <v>15</v>
      </c>
      <c r="C4261">
        <v>1216185</v>
      </c>
      <c r="D4261" t="s">
        <v>10</v>
      </c>
      <c r="E4261" t="s">
        <v>11</v>
      </c>
      <c r="F4261" t="s">
        <v>12</v>
      </c>
      <c r="G4261" t="s">
        <v>13</v>
      </c>
      <c r="H4261" t="s">
        <v>12</v>
      </c>
      <c r="I4261">
        <v>45</v>
      </c>
      <c r="J4261">
        <f>(moras__2[[#This Row],[EDAD]]-AVERAGE(I:I))/ _xlfn.STDEV.P(I:I)</f>
        <v>0.2183576569849362</v>
      </c>
      <c r="K4261" t="str">
        <f>IF(ABS(moras__2[[#This Row],[Z-Score de edad]])&gt;1.96, "Atípico","Normal")</f>
        <v>Normal</v>
      </c>
      <c r="L4261">
        <f>(moras__2[[#This Row],[SALARIO]]-AVERAGE(C:C)) / _xlfn.STDEV.P(C:C)</f>
        <v>0.68890869142446154</v>
      </c>
      <c r="M4261" t="str">
        <f>IF(ABS(moras__2[[#This Row],[Z-Score de salario]])&gt;1.96, "Atípico", "Normal")</f>
        <v>Normal</v>
      </c>
      <c r="N4261" s="5">
        <f t="shared" si="198"/>
        <v>1216185</v>
      </c>
      <c r="O4261" s="5">
        <f t="shared" si="199"/>
        <v>45</v>
      </c>
      <c r="P4261" s="5" t="str">
        <f t="shared" si="200"/>
        <v>ASALARIADO</v>
      </c>
      <c r="Q4261" s="5">
        <f>IF($H4261="SI", $O4261, _xludf.NA())</f>
        <v>45</v>
      </c>
      <c r="R4261" s="5" t="e">
        <f ca="1">IF($H4261="NO",$O4261, _xludf.NA())</f>
        <v>#NAME?</v>
      </c>
      <c r="S4261" s="5">
        <f>IF($H4261="SI",$N4261, _xludf.NA())</f>
        <v>1216185</v>
      </c>
      <c r="T4261" s="5" t="e">
        <f ca="1">IF($H4261="NO",$N4261, _xludf.NA())</f>
        <v>#NAME?</v>
      </c>
    </row>
    <row r="4262" spans="1:20" x14ac:dyDescent="0.3">
      <c r="A4262">
        <v>4261</v>
      </c>
      <c r="B4262" t="s">
        <v>9</v>
      </c>
      <c r="C4262">
        <v>575208.32999999996</v>
      </c>
      <c r="D4262" t="s">
        <v>10</v>
      </c>
      <c r="E4262" t="s">
        <v>16</v>
      </c>
      <c r="F4262" t="s">
        <v>12</v>
      </c>
      <c r="G4262" t="s">
        <v>13</v>
      </c>
      <c r="H4262" t="s">
        <v>13</v>
      </c>
      <c r="I4262">
        <v>24</v>
      </c>
      <c r="J4262">
        <f>(moras__2[[#This Row],[EDAD]]-AVERAGE(I:I))/ _xlfn.STDEV.P(I:I)</f>
        <v>-1.2638725940680595</v>
      </c>
      <c r="K4262" t="str">
        <f>IF(ABS(moras__2[[#This Row],[Z-Score de edad]])&gt;1.96, "Atípico","Normal")</f>
        <v>Normal</v>
      </c>
      <c r="L4262">
        <f>(moras__2[[#This Row],[SALARIO]]-AVERAGE(C:C)) / _xlfn.STDEV.P(C:C)</f>
        <v>-0.10152152361590346</v>
      </c>
      <c r="M4262" t="str">
        <f>IF(ABS(moras__2[[#This Row],[Z-Score de salario]])&gt;1.96, "Atípico", "Normal")</f>
        <v>Normal</v>
      </c>
      <c r="N4262" s="5">
        <f t="shared" si="198"/>
        <v>575208.32999999996</v>
      </c>
      <c r="O4262" s="5">
        <f t="shared" si="199"/>
        <v>24</v>
      </c>
      <c r="P4262" s="5" t="str">
        <f t="shared" si="200"/>
        <v>ASALARIADO</v>
      </c>
      <c r="Q4262" s="5" t="e">
        <f ca="1">IF($H4262="SI", $O4262, _xludf.NA())</f>
        <v>#NAME?</v>
      </c>
      <c r="R4262" s="5">
        <f>IF($H4262="NO",$O4262, _xludf.NA())</f>
        <v>24</v>
      </c>
      <c r="S4262" s="5" t="e">
        <f ca="1">IF($H4262="SI",$N4262, _xludf.NA())</f>
        <v>#NAME?</v>
      </c>
      <c r="T4262" s="5">
        <f>IF($H4262="NO",$N4262, _xludf.NA())</f>
        <v>575208.32999999996</v>
      </c>
    </row>
    <row r="4263" spans="1:20" x14ac:dyDescent="0.3">
      <c r="A4263">
        <v>4262</v>
      </c>
      <c r="B4263" t="s">
        <v>15</v>
      </c>
      <c r="C4263">
        <v>297046</v>
      </c>
      <c r="D4263" t="s">
        <v>17</v>
      </c>
      <c r="E4263" t="s">
        <v>16</v>
      </c>
      <c r="F4263" t="s">
        <v>12</v>
      </c>
      <c r="G4263" t="s">
        <v>12</v>
      </c>
      <c r="H4263" t="s">
        <v>13</v>
      </c>
      <c r="I4263">
        <v>59</v>
      </c>
      <c r="J4263">
        <f>(moras__2[[#This Row],[EDAD]]-AVERAGE(I:I))/ _xlfn.STDEV.P(I:I)</f>
        <v>1.2065111576869334</v>
      </c>
      <c r="K4263" t="str">
        <f>IF(ABS(moras__2[[#This Row],[Z-Score de edad]])&gt;1.96, "Atípico","Normal")</f>
        <v>Normal</v>
      </c>
      <c r="L4263">
        <f>(moras__2[[#This Row],[SALARIO]]-AVERAGE(C:C)) / _xlfn.STDEV.P(C:C)</f>
        <v>-0.44454166866740574</v>
      </c>
      <c r="M4263" t="str">
        <f>IF(ABS(moras__2[[#This Row],[Z-Score de salario]])&gt;1.96, "Atípico", "Normal")</f>
        <v>Normal</v>
      </c>
      <c r="N4263" s="5">
        <f t="shared" si="198"/>
        <v>297046</v>
      </c>
      <c r="O4263" s="5">
        <f t="shared" si="199"/>
        <v>59</v>
      </c>
      <c r="P4263" s="5" t="str">
        <f t="shared" si="200"/>
        <v>ASEGURADO VOLUNTARIO</v>
      </c>
      <c r="Q4263" s="5" t="e">
        <f ca="1">IF($H4263="SI", $O4263, _xludf.NA())</f>
        <v>#NAME?</v>
      </c>
      <c r="R4263" s="5">
        <f>IF($H4263="NO",$O4263, _xludf.NA())</f>
        <v>59</v>
      </c>
      <c r="S4263" s="5" t="e">
        <f ca="1">IF($H4263="SI",$N4263, _xludf.NA())</f>
        <v>#NAME?</v>
      </c>
      <c r="T4263" s="5">
        <f>IF($H4263="NO",$N4263, _xludf.NA())</f>
        <v>297046</v>
      </c>
    </row>
    <row r="4264" spans="1:20" x14ac:dyDescent="0.3">
      <c r="A4264">
        <v>4263</v>
      </c>
      <c r="B4264" t="s">
        <v>15</v>
      </c>
      <c r="C4264">
        <v>705273</v>
      </c>
      <c r="D4264" t="s">
        <v>10</v>
      </c>
      <c r="E4264" t="s">
        <v>16</v>
      </c>
      <c r="F4264" t="s">
        <v>12</v>
      </c>
      <c r="G4264" t="s">
        <v>13</v>
      </c>
      <c r="H4264" t="s">
        <v>13</v>
      </c>
      <c r="I4264">
        <v>45</v>
      </c>
      <c r="J4264">
        <f>(moras__2[[#This Row],[EDAD]]-AVERAGE(I:I))/ _xlfn.STDEV.P(I:I)</f>
        <v>0.2183576569849362</v>
      </c>
      <c r="K4264" t="str">
        <f>IF(ABS(moras__2[[#This Row],[Z-Score de edad]])&gt;1.96, "Atípico","Normal")</f>
        <v>Normal</v>
      </c>
      <c r="L4264">
        <f>(moras__2[[#This Row],[SALARIO]]-AVERAGE(C:C)) / _xlfn.STDEV.P(C:C)</f>
        <v>5.886971976157257E-2</v>
      </c>
      <c r="M4264" t="str">
        <f>IF(ABS(moras__2[[#This Row],[Z-Score de salario]])&gt;1.96, "Atípico", "Normal")</f>
        <v>Normal</v>
      </c>
      <c r="N4264" s="5">
        <f t="shared" si="198"/>
        <v>705273</v>
      </c>
      <c r="O4264" s="5">
        <f t="shared" si="199"/>
        <v>45</v>
      </c>
      <c r="P4264" s="5" t="str">
        <f t="shared" si="200"/>
        <v>ASALARIADO</v>
      </c>
      <c r="Q4264" s="5" t="e">
        <f ca="1">IF($H4264="SI", $O4264, _xludf.NA())</f>
        <v>#NAME?</v>
      </c>
      <c r="R4264" s="5">
        <f>IF($H4264="NO",$O4264, _xludf.NA())</f>
        <v>45</v>
      </c>
      <c r="S4264" s="5" t="e">
        <f ca="1">IF($H4264="SI",$N4264, _xludf.NA())</f>
        <v>#NAME?</v>
      </c>
      <c r="T4264" s="5">
        <f>IF($H4264="NO",$N4264, _xludf.NA())</f>
        <v>705273</v>
      </c>
    </row>
    <row r="4265" spans="1:20" x14ac:dyDescent="0.3">
      <c r="A4265">
        <v>4264</v>
      </c>
      <c r="B4265" t="s">
        <v>15</v>
      </c>
      <c r="C4265">
        <v>889687.5</v>
      </c>
      <c r="D4265" t="s">
        <v>10</v>
      </c>
      <c r="E4265" t="s">
        <v>16</v>
      </c>
      <c r="F4265" t="s">
        <v>12</v>
      </c>
      <c r="G4265" t="s">
        <v>13</v>
      </c>
      <c r="H4265" t="s">
        <v>13</v>
      </c>
      <c r="I4265">
        <v>31</v>
      </c>
      <c r="J4265">
        <f>(moras__2[[#This Row],[EDAD]]-AVERAGE(I:I))/ _xlfn.STDEV.P(I:I)</f>
        <v>-0.769795843717061</v>
      </c>
      <c r="K4265" t="str">
        <f>IF(ABS(moras__2[[#This Row],[Z-Score de edad]])&gt;1.96, "Atípico","Normal")</f>
        <v>Normal</v>
      </c>
      <c r="L4265">
        <f>(moras__2[[#This Row],[SALARIO]]-AVERAGE(C:C)) / _xlfn.STDEV.P(C:C)</f>
        <v>0.28628328988661533</v>
      </c>
      <c r="M4265" t="str">
        <f>IF(ABS(moras__2[[#This Row],[Z-Score de salario]])&gt;1.96, "Atípico", "Normal")</f>
        <v>Normal</v>
      </c>
      <c r="N4265" s="5">
        <f t="shared" si="198"/>
        <v>889687.5</v>
      </c>
      <c r="O4265" s="5">
        <f t="shared" si="199"/>
        <v>31</v>
      </c>
      <c r="P4265" s="5" t="str">
        <f t="shared" si="200"/>
        <v>ASALARIADO</v>
      </c>
      <c r="Q4265" s="5" t="e">
        <f ca="1">IF($H4265="SI", $O4265, _xludf.NA())</f>
        <v>#NAME?</v>
      </c>
      <c r="R4265" s="5">
        <f>IF($H4265="NO",$O4265, _xludf.NA())</f>
        <v>31</v>
      </c>
      <c r="S4265" s="5" t="e">
        <f ca="1">IF($H4265="SI",$N4265, _xludf.NA())</f>
        <v>#NAME?</v>
      </c>
      <c r="T4265" s="5">
        <f>IF($H4265="NO",$N4265, _xludf.NA())</f>
        <v>889687.5</v>
      </c>
    </row>
    <row r="4266" spans="1:20" x14ac:dyDescent="0.3">
      <c r="A4266">
        <v>4265</v>
      </c>
      <c r="B4266" t="s">
        <v>9</v>
      </c>
      <c r="C4266">
        <v>452193</v>
      </c>
      <c r="D4266" t="s">
        <v>18</v>
      </c>
      <c r="E4266" t="s">
        <v>16</v>
      </c>
      <c r="F4266" t="s">
        <v>12</v>
      </c>
      <c r="G4266" t="s">
        <v>13</v>
      </c>
      <c r="H4266" t="s">
        <v>13</v>
      </c>
      <c r="I4266">
        <v>58</v>
      </c>
      <c r="J4266">
        <f>(moras__2[[#This Row],[EDAD]]-AVERAGE(I:I))/ _xlfn.STDEV.P(I:I)</f>
        <v>1.1359287647796479</v>
      </c>
      <c r="K4266" t="str">
        <f>IF(ABS(moras__2[[#This Row],[Z-Score de edad]])&gt;1.96, "Atípico","Normal")</f>
        <v>Normal</v>
      </c>
      <c r="L4266">
        <f>(moras__2[[#This Row],[SALARIO]]-AVERAGE(C:C)) / _xlfn.STDEV.P(C:C)</f>
        <v>-0.25321976521518264</v>
      </c>
      <c r="M4266" t="str">
        <f>IF(ABS(moras__2[[#This Row],[Z-Score de salario]])&gt;1.96, "Atípico", "Normal")</f>
        <v>Normal</v>
      </c>
      <c r="N4266" s="5">
        <f t="shared" si="198"/>
        <v>452193</v>
      </c>
      <c r="O4266" s="5">
        <f t="shared" si="199"/>
        <v>58</v>
      </c>
      <c r="P4266" s="5" t="str">
        <f t="shared" si="200"/>
        <v>TRABAJADOR INDEPENDIENTE</v>
      </c>
      <c r="Q4266" s="5" t="e">
        <f ca="1">IF($H4266="SI", $O4266, _xludf.NA())</f>
        <v>#NAME?</v>
      </c>
      <c r="R4266" s="5">
        <f>IF($H4266="NO",$O4266, _xludf.NA())</f>
        <v>58</v>
      </c>
      <c r="S4266" s="5" t="e">
        <f ca="1">IF($H4266="SI",$N4266, _xludf.NA())</f>
        <v>#NAME?</v>
      </c>
      <c r="T4266" s="5">
        <f>IF($H4266="NO",$N4266, _xludf.NA())</f>
        <v>452193</v>
      </c>
    </row>
    <row r="4267" spans="1:20" x14ac:dyDescent="0.3">
      <c r="A4267">
        <v>4266</v>
      </c>
      <c r="B4267" t="s">
        <v>15</v>
      </c>
      <c r="C4267">
        <v>367748</v>
      </c>
      <c r="D4267" t="s">
        <v>18</v>
      </c>
      <c r="E4267" t="s">
        <v>16</v>
      </c>
      <c r="F4267" t="s">
        <v>12</v>
      </c>
      <c r="G4267" t="s">
        <v>13</v>
      </c>
      <c r="H4267" t="s">
        <v>13</v>
      </c>
      <c r="I4267">
        <v>34</v>
      </c>
      <c r="J4267">
        <f>(moras__2[[#This Row],[EDAD]]-AVERAGE(I:I))/ _xlfn.STDEV.P(I:I)</f>
        <v>-0.55804866499520445</v>
      </c>
      <c r="K4267" t="str">
        <f>IF(ABS(moras__2[[#This Row],[Z-Score de edad]])&gt;1.96, "Atípico","Normal")</f>
        <v>Normal</v>
      </c>
      <c r="L4267">
        <f>(moras__2[[#This Row],[SALARIO]]-AVERAGE(C:C)) / _xlfn.STDEV.P(C:C)</f>
        <v>-0.35735441259491268</v>
      </c>
      <c r="M4267" t="str">
        <f>IF(ABS(moras__2[[#This Row],[Z-Score de salario]])&gt;1.96, "Atípico", "Normal")</f>
        <v>Normal</v>
      </c>
      <c r="N4267" s="5">
        <f t="shared" si="198"/>
        <v>367748</v>
      </c>
      <c r="O4267" s="5">
        <f t="shared" si="199"/>
        <v>34</v>
      </c>
      <c r="P4267" s="5" t="str">
        <f t="shared" si="200"/>
        <v>TRABAJADOR INDEPENDIENTE</v>
      </c>
      <c r="Q4267" s="5" t="e">
        <f ca="1">IF($H4267="SI", $O4267, _xludf.NA())</f>
        <v>#NAME?</v>
      </c>
      <c r="R4267" s="5">
        <f>IF($H4267="NO",$O4267, _xludf.NA())</f>
        <v>34</v>
      </c>
      <c r="S4267" s="5" t="e">
        <f ca="1">IF($H4267="SI",$N4267, _xludf.NA())</f>
        <v>#NAME?</v>
      </c>
      <c r="T4267" s="5">
        <f>IF($H4267="NO",$N4267, _xludf.NA())</f>
        <v>367748</v>
      </c>
    </row>
    <row r="4268" spans="1:20" x14ac:dyDescent="0.3">
      <c r="A4268">
        <v>4267</v>
      </c>
      <c r="B4268" t="s">
        <v>15</v>
      </c>
      <c r="C4268">
        <v>336000</v>
      </c>
      <c r="D4268" t="s">
        <v>10</v>
      </c>
      <c r="E4268" t="s">
        <v>16</v>
      </c>
      <c r="F4268" t="s">
        <v>12</v>
      </c>
      <c r="G4268" t="s">
        <v>13</v>
      </c>
      <c r="H4268" t="s">
        <v>13</v>
      </c>
      <c r="I4268">
        <v>26</v>
      </c>
      <c r="J4268">
        <f>(moras__2[[#This Row],[EDAD]]-AVERAGE(I:I))/ _xlfn.STDEV.P(I:I)</f>
        <v>-1.1227078082534885</v>
      </c>
      <c r="K4268" t="str">
        <f>IF(ABS(moras__2[[#This Row],[Z-Score de edad]])&gt;1.96, "Atípico","Normal")</f>
        <v>Normal</v>
      </c>
      <c r="L4268">
        <f>(moras__2[[#This Row],[SALARIO]]-AVERAGE(C:C)) / _xlfn.STDEV.P(C:C)</f>
        <v>-0.39650494590075286</v>
      </c>
      <c r="M4268" t="str">
        <f>IF(ABS(moras__2[[#This Row],[Z-Score de salario]])&gt;1.96, "Atípico", "Normal")</f>
        <v>Normal</v>
      </c>
      <c r="N4268" s="5">
        <f t="shared" si="198"/>
        <v>336000</v>
      </c>
      <c r="O4268" s="5">
        <f t="shared" si="199"/>
        <v>26</v>
      </c>
      <c r="P4268" s="5" t="str">
        <f t="shared" si="200"/>
        <v>ASALARIADO</v>
      </c>
      <c r="Q4268" s="5" t="e">
        <f ca="1">IF($H4268="SI", $O4268, _xludf.NA())</f>
        <v>#NAME?</v>
      </c>
      <c r="R4268" s="5">
        <f>IF($H4268="NO",$O4268, _xludf.NA())</f>
        <v>26</v>
      </c>
      <c r="S4268" s="5" t="e">
        <f ca="1">IF($H4268="SI",$N4268, _xludf.NA())</f>
        <v>#NAME?</v>
      </c>
      <c r="T4268" s="5">
        <f>IF($H4268="NO",$N4268, _xludf.NA())</f>
        <v>336000</v>
      </c>
    </row>
    <row r="4269" spans="1:20" x14ac:dyDescent="0.3">
      <c r="A4269">
        <v>4268</v>
      </c>
      <c r="B4269" t="s">
        <v>9</v>
      </c>
      <c r="C4269">
        <v>419817.69</v>
      </c>
      <c r="D4269" t="s">
        <v>10</v>
      </c>
      <c r="E4269" t="s">
        <v>16</v>
      </c>
      <c r="F4269" t="s">
        <v>12</v>
      </c>
      <c r="G4269" t="s">
        <v>12</v>
      </c>
      <c r="H4269" t="s">
        <v>13</v>
      </c>
      <c r="I4269">
        <v>26</v>
      </c>
      <c r="J4269">
        <f>(moras__2[[#This Row],[EDAD]]-AVERAGE(I:I))/ _xlfn.STDEV.P(I:I)</f>
        <v>-1.1227078082534885</v>
      </c>
      <c r="K4269" t="str">
        <f>IF(ABS(moras__2[[#This Row],[Z-Score de edad]])&gt;1.96, "Atípico","Normal")</f>
        <v>Normal</v>
      </c>
      <c r="L4269">
        <f>(moras__2[[#This Row],[SALARIO]]-AVERAGE(C:C)) / _xlfn.STDEV.P(C:C)</f>
        <v>-0.2931438754722665</v>
      </c>
      <c r="M4269" t="str">
        <f>IF(ABS(moras__2[[#This Row],[Z-Score de salario]])&gt;1.96, "Atípico", "Normal")</f>
        <v>Normal</v>
      </c>
      <c r="N4269" s="5">
        <f t="shared" si="198"/>
        <v>419817.69</v>
      </c>
      <c r="O4269" s="5">
        <f t="shared" si="199"/>
        <v>26</v>
      </c>
      <c r="P4269" s="5" t="str">
        <f t="shared" si="200"/>
        <v>ASALARIADO</v>
      </c>
      <c r="Q4269" s="5" t="e">
        <f ca="1">IF($H4269="SI", $O4269, _xludf.NA())</f>
        <v>#NAME?</v>
      </c>
      <c r="R4269" s="5">
        <f>IF($H4269="NO",$O4269, _xludf.NA())</f>
        <v>26</v>
      </c>
      <c r="S4269" s="5" t="e">
        <f ca="1">IF($H4269="SI",$N4269, _xludf.NA())</f>
        <v>#NAME?</v>
      </c>
      <c r="T4269" s="5">
        <f>IF($H4269="NO",$N4269, _xludf.NA())</f>
        <v>419817.69</v>
      </c>
    </row>
    <row r="4270" spans="1:20" x14ac:dyDescent="0.3">
      <c r="A4270">
        <v>4269</v>
      </c>
      <c r="B4270" t="s">
        <v>9</v>
      </c>
      <c r="C4270">
        <v>404468.75</v>
      </c>
      <c r="D4270" t="s">
        <v>10</v>
      </c>
      <c r="E4270" t="s">
        <v>16</v>
      </c>
      <c r="F4270" t="s">
        <v>12</v>
      </c>
      <c r="G4270" t="s">
        <v>13</v>
      </c>
      <c r="H4270" t="s">
        <v>13</v>
      </c>
      <c r="I4270">
        <v>28</v>
      </c>
      <c r="J4270">
        <f>(moras__2[[#This Row],[EDAD]]-AVERAGE(I:I))/ _xlfn.STDEV.P(I:I)</f>
        <v>-0.98154302243891756</v>
      </c>
      <c r="K4270" t="str">
        <f>IF(ABS(moras__2[[#This Row],[Z-Score de edad]])&gt;1.96, "Atípico","Normal")</f>
        <v>Normal</v>
      </c>
      <c r="L4270">
        <f>(moras__2[[#This Row],[SALARIO]]-AVERAGE(C:C)) / _xlfn.STDEV.P(C:C)</f>
        <v>-0.31207165633025258</v>
      </c>
      <c r="M4270" t="str">
        <f>IF(ABS(moras__2[[#This Row],[Z-Score de salario]])&gt;1.96, "Atípico", "Normal")</f>
        <v>Normal</v>
      </c>
      <c r="N4270" s="5">
        <f t="shared" si="198"/>
        <v>404468.75</v>
      </c>
      <c r="O4270" s="5">
        <f t="shared" si="199"/>
        <v>28</v>
      </c>
      <c r="P4270" s="5" t="str">
        <f t="shared" si="200"/>
        <v>ASALARIADO</v>
      </c>
      <c r="Q4270" s="5" t="e">
        <f ca="1">IF($H4270="SI", $O4270, _xludf.NA())</f>
        <v>#NAME?</v>
      </c>
      <c r="R4270" s="5">
        <f>IF($H4270="NO",$O4270, _xludf.NA())</f>
        <v>28</v>
      </c>
      <c r="S4270" s="5" t="e">
        <f ca="1">IF($H4270="SI",$N4270, _xludf.NA())</f>
        <v>#NAME?</v>
      </c>
      <c r="T4270" s="5">
        <f>IF($H4270="NO",$N4270, _xludf.NA())</f>
        <v>404468.75</v>
      </c>
    </row>
    <row r="4271" spans="1:20" x14ac:dyDescent="0.3">
      <c r="A4271">
        <v>4270</v>
      </c>
      <c r="B4271" t="s">
        <v>9</v>
      </c>
      <c r="C4271">
        <v>279111</v>
      </c>
      <c r="D4271" t="s">
        <v>17</v>
      </c>
      <c r="E4271" t="s">
        <v>16</v>
      </c>
      <c r="F4271" t="s">
        <v>12</v>
      </c>
      <c r="G4271" t="s">
        <v>13</v>
      </c>
      <c r="H4271" t="s">
        <v>13</v>
      </c>
      <c r="I4271">
        <v>61</v>
      </c>
      <c r="J4271">
        <f>(moras__2[[#This Row],[EDAD]]-AVERAGE(I:I))/ _xlfn.STDEV.P(I:I)</f>
        <v>1.3476759435015044</v>
      </c>
      <c r="K4271" t="str">
        <f>IF(ABS(moras__2[[#This Row],[Z-Score de edad]])&gt;1.96, "Atípico","Normal")</f>
        <v>Normal</v>
      </c>
      <c r="L4271">
        <f>(moras__2[[#This Row],[SALARIO]]-AVERAGE(C:C)) / _xlfn.STDEV.P(C:C)</f>
        <v>-0.46665848909200708</v>
      </c>
      <c r="M4271" t="str">
        <f>IF(ABS(moras__2[[#This Row],[Z-Score de salario]])&gt;1.96, "Atípico", "Normal")</f>
        <v>Normal</v>
      </c>
      <c r="N4271" s="5">
        <f t="shared" si="198"/>
        <v>279111</v>
      </c>
      <c r="O4271" s="5">
        <f t="shared" si="199"/>
        <v>61</v>
      </c>
      <c r="P4271" s="5" t="str">
        <f t="shared" si="200"/>
        <v>ASEGURADO VOLUNTARIO</v>
      </c>
      <c r="Q4271" s="5" t="e">
        <f ca="1">IF($H4271="SI", $O4271, _xludf.NA())</f>
        <v>#NAME?</v>
      </c>
      <c r="R4271" s="5">
        <f>IF($H4271="NO",$O4271, _xludf.NA())</f>
        <v>61</v>
      </c>
      <c r="S4271" s="5" t="e">
        <f ca="1">IF($H4271="SI",$N4271, _xludf.NA())</f>
        <v>#NAME?</v>
      </c>
      <c r="T4271" s="5">
        <f>IF($H4271="NO",$N4271, _xludf.NA())</f>
        <v>279111</v>
      </c>
    </row>
    <row r="4272" spans="1:20" x14ac:dyDescent="0.3">
      <c r="A4272">
        <v>4271</v>
      </c>
      <c r="B4272" t="s">
        <v>9</v>
      </c>
      <c r="C4272">
        <v>778719</v>
      </c>
      <c r="D4272" t="s">
        <v>17</v>
      </c>
      <c r="E4272" t="s">
        <v>16</v>
      </c>
      <c r="F4272" t="s">
        <v>12</v>
      </c>
      <c r="G4272" t="s">
        <v>12</v>
      </c>
      <c r="H4272" t="s">
        <v>13</v>
      </c>
      <c r="I4272">
        <v>79</v>
      </c>
      <c r="J4272">
        <f>(moras__2[[#This Row],[EDAD]]-AVERAGE(I:I))/ _xlfn.STDEV.P(I:I)</f>
        <v>2.6181590158326435</v>
      </c>
      <c r="K4272" t="str">
        <f>IF(ABS(moras__2[[#This Row],[Z-Score de edad]])&gt;1.96, "Atípico","Normal")</f>
        <v>Atípico</v>
      </c>
      <c r="L4272">
        <f>(moras__2[[#This Row],[SALARIO]]-AVERAGE(C:C)) / _xlfn.STDEV.P(C:C)</f>
        <v>0.14944078153493578</v>
      </c>
      <c r="M4272" t="str">
        <f>IF(ABS(moras__2[[#This Row],[Z-Score de salario]])&gt;1.96, "Atípico", "Normal")</f>
        <v>Normal</v>
      </c>
      <c r="N4272" s="5">
        <f t="shared" si="198"/>
        <v>778719</v>
      </c>
      <c r="O4272" s="5">
        <f t="shared" si="199"/>
        <v>79</v>
      </c>
      <c r="P4272" s="5" t="str">
        <f t="shared" si="200"/>
        <v>ASEGURADO VOLUNTARIO</v>
      </c>
      <c r="Q4272" s="5" t="e">
        <f ca="1">IF($H4272="SI", $O4272, _xludf.NA())</f>
        <v>#NAME?</v>
      </c>
      <c r="R4272" s="5">
        <f>IF($H4272="NO",$O4272, _xludf.NA())</f>
        <v>79</v>
      </c>
      <c r="S4272" s="5" t="e">
        <f ca="1">IF($H4272="SI",$N4272, _xludf.NA())</f>
        <v>#NAME?</v>
      </c>
      <c r="T4272" s="5">
        <f>IF($H4272="NO",$N4272, _xludf.NA())</f>
        <v>778719</v>
      </c>
    </row>
    <row r="4273" spans="1:20" x14ac:dyDescent="0.3">
      <c r="A4273">
        <v>4272</v>
      </c>
      <c r="B4273" t="s">
        <v>15</v>
      </c>
      <c r="C4273">
        <v>600000</v>
      </c>
      <c r="D4273" t="s">
        <v>10</v>
      </c>
      <c r="E4273" t="s">
        <v>16</v>
      </c>
      <c r="F4273" t="s">
        <v>12</v>
      </c>
      <c r="G4273" t="s">
        <v>13</v>
      </c>
      <c r="H4273" t="s">
        <v>13</v>
      </c>
      <c r="I4273">
        <v>40</v>
      </c>
      <c r="J4273">
        <f>(moras__2[[#This Row],[EDAD]]-AVERAGE(I:I))/ _xlfn.STDEV.P(I:I)</f>
        <v>-0.13455430755149136</v>
      </c>
      <c r="K4273" t="str">
        <f>IF(ABS(moras__2[[#This Row],[Z-Score de edad]])&gt;1.96, "Atípico","Normal")</f>
        <v>Normal</v>
      </c>
      <c r="L4273">
        <f>(moras__2[[#This Row],[SALARIO]]-AVERAGE(C:C)) / _xlfn.STDEV.P(C:C)</f>
        <v>-7.0949295379718516E-2</v>
      </c>
      <c r="M4273" t="str">
        <f>IF(ABS(moras__2[[#This Row],[Z-Score de salario]])&gt;1.96, "Atípico", "Normal")</f>
        <v>Normal</v>
      </c>
      <c r="N4273" s="5">
        <f t="shared" si="198"/>
        <v>600000</v>
      </c>
      <c r="O4273" s="5">
        <f t="shared" si="199"/>
        <v>40</v>
      </c>
      <c r="P4273" s="5" t="str">
        <f t="shared" si="200"/>
        <v>ASALARIADO</v>
      </c>
      <c r="Q4273" s="5" t="e">
        <f ca="1">IF($H4273="SI", $O4273, _xludf.NA())</f>
        <v>#NAME?</v>
      </c>
      <c r="R4273" s="5">
        <f>IF($H4273="NO",$O4273, _xludf.NA())</f>
        <v>40</v>
      </c>
      <c r="S4273" s="5" t="e">
        <f ca="1">IF($H4273="SI",$N4273, _xludf.NA())</f>
        <v>#NAME?</v>
      </c>
      <c r="T4273" s="5">
        <f>IF($H4273="NO",$N4273, _xludf.NA())</f>
        <v>600000</v>
      </c>
    </row>
    <row r="4274" spans="1:20" x14ac:dyDescent="0.3">
      <c r="A4274">
        <v>4273</v>
      </c>
      <c r="B4274" t="s">
        <v>9</v>
      </c>
      <c r="C4274">
        <v>800000</v>
      </c>
      <c r="D4274" t="s">
        <v>10</v>
      </c>
      <c r="E4274" t="s">
        <v>16</v>
      </c>
      <c r="F4274" t="s">
        <v>12</v>
      </c>
      <c r="G4274" t="s">
        <v>13</v>
      </c>
      <c r="H4274" t="s">
        <v>13</v>
      </c>
      <c r="I4274">
        <v>27</v>
      </c>
      <c r="J4274">
        <f>(moras__2[[#This Row],[EDAD]]-AVERAGE(I:I))/ _xlfn.STDEV.P(I:I)</f>
        <v>-1.052125415346203</v>
      </c>
      <c r="K4274" t="str">
        <f>IF(ABS(moras__2[[#This Row],[Z-Score de edad]])&gt;1.96, "Atípico","Normal")</f>
        <v>Normal</v>
      </c>
      <c r="L4274">
        <f>(moras__2[[#This Row],[SALARIO]]-AVERAGE(C:C)) / _xlfn.STDEV.P(C:C)</f>
        <v>0.17568377319682263</v>
      </c>
      <c r="M4274" t="str">
        <f>IF(ABS(moras__2[[#This Row],[Z-Score de salario]])&gt;1.96, "Atípico", "Normal")</f>
        <v>Normal</v>
      </c>
      <c r="N4274" s="5">
        <f t="shared" si="198"/>
        <v>800000</v>
      </c>
      <c r="O4274" s="5">
        <f t="shared" si="199"/>
        <v>27</v>
      </c>
      <c r="P4274" s="5" t="str">
        <f t="shared" si="200"/>
        <v>ASALARIADO</v>
      </c>
      <c r="Q4274" s="5" t="e">
        <f ca="1">IF($H4274="SI", $O4274, _xludf.NA())</f>
        <v>#NAME?</v>
      </c>
      <c r="R4274" s="5">
        <f>IF($H4274="NO",$O4274, _xludf.NA())</f>
        <v>27</v>
      </c>
      <c r="S4274" s="5" t="e">
        <f ca="1">IF($H4274="SI",$N4274, _xludf.NA())</f>
        <v>#NAME?</v>
      </c>
      <c r="T4274" s="5">
        <f>IF($H4274="NO",$N4274, _xludf.NA())</f>
        <v>800000</v>
      </c>
    </row>
    <row r="4275" spans="1:20" x14ac:dyDescent="0.3">
      <c r="A4275">
        <v>4274</v>
      </c>
      <c r="B4275" t="s">
        <v>9</v>
      </c>
      <c r="C4275">
        <v>439012</v>
      </c>
      <c r="D4275" t="s">
        <v>10</v>
      </c>
      <c r="E4275" t="s">
        <v>16</v>
      </c>
      <c r="F4275" t="s">
        <v>12</v>
      </c>
      <c r="G4275" t="s">
        <v>12</v>
      </c>
      <c r="H4275" t="s">
        <v>13</v>
      </c>
      <c r="I4275">
        <v>28</v>
      </c>
      <c r="J4275">
        <f>(moras__2[[#This Row],[EDAD]]-AVERAGE(I:I))/ _xlfn.STDEV.P(I:I)</f>
        <v>-0.98154302243891756</v>
      </c>
      <c r="K4275" t="str">
        <f>IF(ABS(moras__2[[#This Row],[Z-Score de edad]])&gt;1.96, "Atípico","Normal")</f>
        <v>Normal</v>
      </c>
      <c r="L4275">
        <f>(moras__2[[#This Row],[SALARIO]]-AVERAGE(C:C)) / _xlfn.STDEV.P(C:C)</f>
        <v>-0.26947411759971956</v>
      </c>
      <c r="M4275" t="str">
        <f>IF(ABS(moras__2[[#This Row],[Z-Score de salario]])&gt;1.96, "Atípico", "Normal")</f>
        <v>Normal</v>
      </c>
      <c r="N4275" s="5">
        <f t="shared" si="198"/>
        <v>439012</v>
      </c>
      <c r="O4275" s="5">
        <f t="shared" si="199"/>
        <v>28</v>
      </c>
      <c r="P4275" s="5" t="str">
        <f t="shared" si="200"/>
        <v>ASALARIADO</v>
      </c>
      <c r="Q4275" s="5" t="e">
        <f ca="1">IF($H4275="SI", $O4275, _xludf.NA())</f>
        <v>#NAME?</v>
      </c>
      <c r="R4275" s="5">
        <f>IF($H4275="NO",$O4275, _xludf.NA())</f>
        <v>28</v>
      </c>
      <c r="S4275" s="5" t="e">
        <f ca="1">IF($H4275="SI",$N4275, _xludf.NA())</f>
        <v>#NAME?</v>
      </c>
      <c r="T4275" s="5">
        <f>IF($H4275="NO",$N4275, _xludf.NA())</f>
        <v>439012</v>
      </c>
    </row>
    <row r="4276" spans="1:20" x14ac:dyDescent="0.3">
      <c r="A4276">
        <v>4275</v>
      </c>
      <c r="B4276" t="s">
        <v>15</v>
      </c>
      <c r="C4276">
        <v>657814.80000000005</v>
      </c>
      <c r="D4276" t="s">
        <v>10</v>
      </c>
      <c r="E4276" t="s">
        <v>16</v>
      </c>
      <c r="F4276" t="s">
        <v>12</v>
      </c>
      <c r="G4276" t="s">
        <v>13</v>
      </c>
      <c r="H4276" t="s">
        <v>13</v>
      </c>
      <c r="I4276">
        <v>38</v>
      </c>
      <c r="J4276">
        <f>(moras__2[[#This Row],[EDAD]]-AVERAGE(I:I))/ _xlfn.STDEV.P(I:I)</f>
        <v>-0.27571909336606237</v>
      </c>
      <c r="K4276" t="str">
        <f>IF(ABS(moras__2[[#This Row],[Z-Score de edad]])&gt;1.96, "Atípico","Normal")</f>
        <v>Normal</v>
      </c>
      <c r="L4276">
        <f>(moras__2[[#This Row],[SALARIO]]-AVERAGE(C:C)) / _xlfn.STDEV.P(C:C)</f>
        <v>3.4591228597659687E-4</v>
      </c>
      <c r="M4276" t="str">
        <f>IF(ABS(moras__2[[#This Row],[Z-Score de salario]])&gt;1.96, "Atípico", "Normal")</f>
        <v>Normal</v>
      </c>
      <c r="N4276" s="5">
        <f t="shared" si="198"/>
        <v>657814.80000000005</v>
      </c>
      <c r="O4276" s="5">
        <f t="shared" si="199"/>
        <v>38</v>
      </c>
      <c r="P4276" s="5" t="str">
        <f t="shared" si="200"/>
        <v>ASALARIADO</v>
      </c>
      <c r="Q4276" s="5" t="e">
        <f ca="1">IF($H4276="SI", $O4276, _xludf.NA())</f>
        <v>#NAME?</v>
      </c>
      <c r="R4276" s="5">
        <f>IF($H4276="NO",$O4276, _xludf.NA())</f>
        <v>38</v>
      </c>
      <c r="S4276" s="5" t="e">
        <f ca="1">IF($H4276="SI",$N4276, _xludf.NA())</f>
        <v>#NAME?</v>
      </c>
      <c r="T4276" s="5">
        <f>IF($H4276="NO",$N4276, _xludf.NA())</f>
        <v>657814.80000000005</v>
      </c>
    </row>
    <row r="4277" spans="1:20" x14ac:dyDescent="0.3">
      <c r="A4277">
        <v>4276</v>
      </c>
      <c r="B4277" t="s">
        <v>9</v>
      </c>
      <c r="C4277">
        <v>361976.88</v>
      </c>
      <c r="D4277" t="s">
        <v>10</v>
      </c>
      <c r="E4277" t="s">
        <v>16</v>
      </c>
      <c r="F4277" t="s">
        <v>12</v>
      </c>
      <c r="G4277" t="s">
        <v>13</v>
      </c>
      <c r="H4277" t="s">
        <v>13</v>
      </c>
      <c r="I4277">
        <v>60</v>
      </c>
      <c r="J4277">
        <f>(moras__2[[#This Row],[EDAD]]-AVERAGE(I:I))/ _xlfn.STDEV.P(I:I)</f>
        <v>1.2770935505942189</v>
      </c>
      <c r="K4277" t="str">
        <f>IF(ABS(moras__2[[#This Row],[Z-Score de edad]])&gt;1.96, "Atípico","Normal")</f>
        <v>Normal</v>
      </c>
      <c r="L4277">
        <f>(moras__2[[#This Row],[SALARIO]]-AVERAGE(C:C)) / _xlfn.STDEV.P(C:C)</f>
        <v>-0.36447115776852995</v>
      </c>
      <c r="M4277" t="str">
        <f>IF(ABS(moras__2[[#This Row],[Z-Score de salario]])&gt;1.96, "Atípico", "Normal")</f>
        <v>Normal</v>
      </c>
      <c r="N4277" s="5">
        <f t="shared" si="198"/>
        <v>361976.88</v>
      </c>
      <c r="O4277" s="5">
        <f t="shared" si="199"/>
        <v>60</v>
      </c>
      <c r="P4277" s="5" t="str">
        <f t="shared" si="200"/>
        <v>ASALARIADO</v>
      </c>
      <c r="Q4277" s="5" t="e">
        <f ca="1">IF($H4277="SI", $O4277, _xludf.NA())</f>
        <v>#NAME?</v>
      </c>
      <c r="R4277" s="5">
        <f>IF($H4277="NO",$O4277, _xludf.NA())</f>
        <v>60</v>
      </c>
      <c r="S4277" s="5" t="e">
        <f ca="1">IF($H4277="SI",$N4277, _xludf.NA())</f>
        <v>#NAME?</v>
      </c>
      <c r="T4277" s="5">
        <f>IF($H4277="NO",$N4277, _xludf.NA())</f>
        <v>361976.88</v>
      </c>
    </row>
    <row r="4278" spans="1:20" x14ac:dyDescent="0.3">
      <c r="A4278">
        <v>4277</v>
      </c>
      <c r="B4278" t="s">
        <v>9</v>
      </c>
      <c r="C4278">
        <v>307891.19</v>
      </c>
      <c r="D4278" t="s">
        <v>10</v>
      </c>
      <c r="E4278" t="s">
        <v>16</v>
      </c>
      <c r="F4278" t="s">
        <v>12</v>
      </c>
      <c r="G4278" t="s">
        <v>13</v>
      </c>
      <c r="H4278" t="s">
        <v>13</v>
      </c>
      <c r="I4278">
        <v>30</v>
      </c>
      <c r="J4278">
        <f>(moras__2[[#This Row],[EDAD]]-AVERAGE(I:I))/ _xlfn.STDEV.P(I:I)</f>
        <v>-0.84037823662434652</v>
      </c>
      <c r="K4278" t="str">
        <f>IF(ABS(moras__2[[#This Row],[Z-Score de edad]])&gt;1.96, "Atípico","Normal")</f>
        <v>Normal</v>
      </c>
      <c r="L4278">
        <f>(moras__2[[#This Row],[SALARIO]]-AVERAGE(C:C)) / _xlfn.STDEV.P(C:C)</f>
        <v>-0.43116775622242764</v>
      </c>
      <c r="M4278" t="str">
        <f>IF(ABS(moras__2[[#This Row],[Z-Score de salario]])&gt;1.96, "Atípico", "Normal")</f>
        <v>Normal</v>
      </c>
      <c r="N4278" s="5">
        <f t="shared" si="198"/>
        <v>307891.19</v>
      </c>
      <c r="O4278" s="5">
        <f t="shared" si="199"/>
        <v>30</v>
      </c>
      <c r="P4278" s="5" t="str">
        <f t="shared" si="200"/>
        <v>ASALARIADO</v>
      </c>
      <c r="Q4278" s="5" t="e">
        <f ca="1">IF($H4278="SI", $O4278, _xludf.NA())</f>
        <v>#NAME?</v>
      </c>
      <c r="R4278" s="5">
        <f>IF($H4278="NO",$O4278, _xludf.NA())</f>
        <v>30</v>
      </c>
      <c r="S4278" s="5" t="e">
        <f ca="1">IF($H4278="SI",$N4278, _xludf.NA())</f>
        <v>#NAME?</v>
      </c>
      <c r="T4278" s="5">
        <f>IF($H4278="NO",$N4278, _xludf.NA())</f>
        <v>307891.19</v>
      </c>
    </row>
    <row r="4279" spans="1:20" x14ac:dyDescent="0.3">
      <c r="A4279">
        <v>4278</v>
      </c>
      <c r="B4279" t="s">
        <v>9</v>
      </c>
      <c r="C4279">
        <v>403463</v>
      </c>
      <c r="D4279" t="s">
        <v>10</v>
      </c>
      <c r="E4279" t="s">
        <v>16</v>
      </c>
      <c r="F4279" t="s">
        <v>12</v>
      </c>
      <c r="G4279" t="s">
        <v>12</v>
      </c>
      <c r="H4279" t="s">
        <v>13</v>
      </c>
      <c r="I4279">
        <v>32</v>
      </c>
      <c r="J4279">
        <f>(moras__2[[#This Row],[EDAD]]-AVERAGE(I:I))/ _xlfn.STDEV.P(I:I)</f>
        <v>-0.69921345080977548</v>
      </c>
      <c r="K4279" t="str">
        <f>IF(ABS(moras__2[[#This Row],[Z-Score de edad]])&gt;1.96, "Atípico","Normal")</f>
        <v>Normal</v>
      </c>
      <c r="L4279">
        <f>(moras__2[[#This Row],[SALARIO]]-AVERAGE(C:C)) / _xlfn.STDEV.P(C:C)</f>
        <v>-0.31331191237385686</v>
      </c>
      <c r="M4279" t="str">
        <f>IF(ABS(moras__2[[#This Row],[Z-Score de salario]])&gt;1.96, "Atípico", "Normal")</f>
        <v>Normal</v>
      </c>
      <c r="N4279" s="5">
        <f t="shared" si="198"/>
        <v>403463</v>
      </c>
      <c r="O4279" s="5">
        <f t="shared" si="199"/>
        <v>32</v>
      </c>
      <c r="P4279" s="5" t="str">
        <f t="shared" si="200"/>
        <v>ASALARIADO</v>
      </c>
      <c r="Q4279" s="5" t="e">
        <f ca="1">IF($H4279="SI", $O4279, _xludf.NA())</f>
        <v>#NAME?</v>
      </c>
      <c r="R4279" s="5">
        <f>IF($H4279="NO",$O4279, _xludf.NA())</f>
        <v>32</v>
      </c>
      <c r="S4279" s="5" t="e">
        <f ca="1">IF($H4279="SI",$N4279, _xludf.NA())</f>
        <v>#NAME?</v>
      </c>
      <c r="T4279" s="5">
        <f>IF($H4279="NO",$N4279, _xludf.NA())</f>
        <v>403463</v>
      </c>
    </row>
    <row r="4280" spans="1:20" x14ac:dyDescent="0.3">
      <c r="A4280">
        <v>4279</v>
      </c>
      <c r="B4280" t="s">
        <v>9</v>
      </c>
      <c r="C4280">
        <v>1632939</v>
      </c>
      <c r="D4280" t="s">
        <v>10</v>
      </c>
      <c r="E4280" t="s">
        <v>11</v>
      </c>
      <c r="F4280" t="s">
        <v>12</v>
      </c>
      <c r="G4280" t="s">
        <v>13</v>
      </c>
      <c r="H4280" t="s">
        <v>13</v>
      </c>
      <c r="I4280">
        <v>58</v>
      </c>
      <c r="J4280">
        <f>(moras__2[[#This Row],[EDAD]]-AVERAGE(I:I))/ _xlfn.STDEV.P(I:I)</f>
        <v>1.1359287647796479</v>
      </c>
      <c r="K4280" t="str">
        <f>IF(ABS(moras__2[[#This Row],[Z-Score de edad]])&gt;1.96, "Atípico","Normal")</f>
        <v>Normal</v>
      </c>
      <c r="L4280">
        <f>(moras__2[[#This Row],[SALARIO]]-AVERAGE(C:C)) / _xlfn.STDEV.P(C:C)</f>
        <v>1.2028352807322007</v>
      </c>
      <c r="M4280" t="str">
        <f>IF(ABS(moras__2[[#This Row],[Z-Score de salario]])&gt;1.96, "Atípico", "Normal")</f>
        <v>Normal</v>
      </c>
      <c r="N4280" s="5">
        <f t="shared" si="198"/>
        <v>1632939</v>
      </c>
      <c r="O4280" s="5">
        <f t="shared" si="199"/>
        <v>58</v>
      </c>
      <c r="P4280" s="5" t="str">
        <f t="shared" si="200"/>
        <v>ASALARIADO</v>
      </c>
      <c r="Q4280" s="5" t="e">
        <f ca="1">IF($H4280="SI", $O4280, _xludf.NA())</f>
        <v>#NAME?</v>
      </c>
      <c r="R4280" s="5">
        <f>IF($H4280="NO",$O4280, _xludf.NA())</f>
        <v>58</v>
      </c>
      <c r="S4280" s="5" t="e">
        <f ca="1">IF($H4280="SI",$N4280, _xludf.NA())</f>
        <v>#NAME?</v>
      </c>
      <c r="T4280" s="5">
        <f>IF($H4280="NO",$N4280, _xludf.NA())</f>
        <v>1632939</v>
      </c>
    </row>
    <row r="4281" spans="1:20" x14ac:dyDescent="0.3">
      <c r="A4281">
        <v>4280</v>
      </c>
      <c r="B4281" t="s">
        <v>9</v>
      </c>
      <c r="C4281">
        <v>360420</v>
      </c>
      <c r="D4281" t="s">
        <v>18</v>
      </c>
      <c r="E4281" t="s">
        <v>16</v>
      </c>
      <c r="F4281" t="s">
        <v>12</v>
      </c>
      <c r="G4281" t="s">
        <v>13</v>
      </c>
      <c r="H4281" t="s">
        <v>13</v>
      </c>
      <c r="I4281">
        <v>48</v>
      </c>
      <c r="J4281">
        <f>(moras__2[[#This Row],[EDAD]]-AVERAGE(I:I))/ _xlfn.STDEV.P(I:I)</f>
        <v>0.43010483570679275</v>
      </c>
      <c r="K4281" t="str">
        <f>IF(ABS(moras__2[[#This Row],[Z-Score de edad]])&gt;1.96, "Atípico","Normal")</f>
        <v>Normal</v>
      </c>
      <c r="L4281">
        <f>(moras__2[[#This Row],[SALARIO]]-AVERAGE(C:C)) / _xlfn.STDEV.P(C:C)</f>
        <v>-0.36639104822755719</v>
      </c>
      <c r="M4281" t="str">
        <f>IF(ABS(moras__2[[#This Row],[Z-Score de salario]])&gt;1.96, "Atípico", "Normal")</f>
        <v>Normal</v>
      </c>
      <c r="N4281" s="5">
        <f t="shared" si="198"/>
        <v>360420</v>
      </c>
      <c r="O4281" s="5">
        <f t="shared" si="199"/>
        <v>48</v>
      </c>
      <c r="P4281" s="5" t="str">
        <f t="shared" si="200"/>
        <v>TRABAJADOR INDEPENDIENTE</v>
      </c>
      <c r="Q4281" s="5" t="e">
        <f ca="1">IF($H4281="SI", $O4281, _xludf.NA())</f>
        <v>#NAME?</v>
      </c>
      <c r="R4281" s="5">
        <f>IF($H4281="NO",$O4281, _xludf.NA())</f>
        <v>48</v>
      </c>
      <c r="S4281" s="5" t="e">
        <f ca="1">IF($H4281="SI",$N4281, _xludf.NA())</f>
        <v>#NAME?</v>
      </c>
      <c r="T4281" s="5">
        <f>IF($H4281="NO",$N4281, _xludf.NA())</f>
        <v>360420</v>
      </c>
    </row>
    <row r="4282" spans="1:20" x14ac:dyDescent="0.3">
      <c r="A4282">
        <v>4281</v>
      </c>
      <c r="B4282" t="s">
        <v>9</v>
      </c>
      <c r="C4282">
        <v>425043.83</v>
      </c>
      <c r="D4282" t="s">
        <v>10</v>
      </c>
      <c r="E4282" t="s">
        <v>16</v>
      </c>
      <c r="F4282" t="s">
        <v>12</v>
      </c>
      <c r="G4282" t="s">
        <v>12</v>
      </c>
      <c r="H4282" t="s">
        <v>13</v>
      </c>
      <c r="I4282">
        <v>23</v>
      </c>
      <c r="J4282">
        <f>(moras__2[[#This Row],[EDAD]]-AVERAGE(I:I))/ _xlfn.STDEV.P(I:I)</f>
        <v>-1.334454986975345</v>
      </c>
      <c r="K4282" t="str">
        <f>IF(ABS(moras__2[[#This Row],[Z-Score de edad]])&gt;1.96, "Atípico","Normal")</f>
        <v>Normal</v>
      </c>
      <c r="L4282">
        <f>(moras__2[[#This Row],[SALARIO]]-AVERAGE(C:C)) / _xlfn.STDEV.P(C:C)</f>
        <v>-0.28669918074721346</v>
      </c>
      <c r="M4282" t="str">
        <f>IF(ABS(moras__2[[#This Row],[Z-Score de salario]])&gt;1.96, "Atípico", "Normal")</f>
        <v>Normal</v>
      </c>
      <c r="N4282" s="5">
        <f t="shared" si="198"/>
        <v>425043.83</v>
      </c>
      <c r="O4282" s="5">
        <f t="shared" si="199"/>
        <v>23</v>
      </c>
      <c r="P4282" s="5" t="str">
        <f t="shared" si="200"/>
        <v>ASALARIADO</v>
      </c>
      <c r="Q4282" s="5" t="e">
        <f ca="1">IF($H4282="SI", $O4282, _xludf.NA())</f>
        <v>#NAME?</v>
      </c>
      <c r="R4282" s="5">
        <f>IF($H4282="NO",$O4282, _xludf.NA())</f>
        <v>23</v>
      </c>
      <c r="S4282" s="5" t="e">
        <f ca="1">IF($H4282="SI",$N4282, _xludf.NA())</f>
        <v>#NAME?</v>
      </c>
      <c r="T4282" s="5">
        <f>IF($H4282="NO",$N4282, _xludf.NA())</f>
        <v>425043.83</v>
      </c>
    </row>
    <row r="4283" spans="1:20" x14ac:dyDescent="0.3">
      <c r="A4283">
        <v>4282</v>
      </c>
      <c r="B4283" t="s">
        <v>9</v>
      </c>
      <c r="C4283">
        <v>204000</v>
      </c>
      <c r="D4283" t="s">
        <v>10</v>
      </c>
      <c r="E4283" t="s">
        <v>16</v>
      </c>
      <c r="F4283" t="s">
        <v>12</v>
      </c>
      <c r="G4283" t="s">
        <v>13</v>
      </c>
      <c r="H4283" t="s">
        <v>13</v>
      </c>
      <c r="I4283">
        <v>27</v>
      </c>
      <c r="J4283">
        <f>(moras__2[[#This Row],[EDAD]]-AVERAGE(I:I))/ _xlfn.STDEV.P(I:I)</f>
        <v>-1.052125415346203</v>
      </c>
      <c r="K4283" t="str">
        <f>IF(ABS(moras__2[[#This Row],[Z-Score de edad]])&gt;1.96, "Atípico","Normal")</f>
        <v>Normal</v>
      </c>
      <c r="L4283">
        <f>(moras__2[[#This Row],[SALARIO]]-AVERAGE(C:C)) / _xlfn.STDEV.P(C:C)</f>
        <v>-0.55928277116127001</v>
      </c>
      <c r="M4283" t="str">
        <f>IF(ABS(moras__2[[#This Row],[Z-Score de salario]])&gt;1.96, "Atípico", "Normal")</f>
        <v>Normal</v>
      </c>
      <c r="N4283" s="5">
        <f t="shared" si="198"/>
        <v>204000</v>
      </c>
      <c r="O4283" s="5">
        <f t="shared" si="199"/>
        <v>27</v>
      </c>
      <c r="P4283" s="5" t="str">
        <f t="shared" si="200"/>
        <v>ASALARIADO</v>
      </c>
      <c r="Q4283" s="5" t="e">
        <f ca="1">IF($H4283="SI", $O4283, _xludf.NA())</f>
        <v>#NAME?</v>
      </c>
      <c r="R4283" s="5">
        <f>IF($H4283="NO",$O4283, _xludf.NA())</f>
        <v>27</v>
      </c>
      <c r="S4283" s="5" t="e">
        <f ca="1">IF($H4283="SI",$N4283, _xludf.NA())</f>
        <v>#NAME?</v>
      </c>
      <c r="T4283" s="5">
        <f>IF($H4283="NO",$N4283, _xludf.NA())</f>
        <v>204000</v>
      </c>
    </row>
    <row r="4284" spans="1:20" x14ac:dyDescent="0.3">
      <c r="A4284">
        <v>4283</v>
      </c>
      <c r="B4284" t="s">
        <v>15</v>
      </c>
      <c r="C4284">
        <v>330000</v>
      </c>
      <c r="D4284" t="s">
        <v>10</v>
      </c>
      <c r="E4284" t="s">
        <v>11</v>
      </c>
      <c r="F4284" t="s">
        <v>12</v>
      </c>
      <c r="G4284" t="s">
        <v>13</v>
      </c>
      <c r="H4284" t="s">
        <v>13</v>
      </c>
      <c r="I4284">
        <v>35</v>
      </c>
      <c r="J4284">
        <f>(moras__2[[#This Row],[EDAD]]-AVERAGE(I:I))/ _xlfn.STDEV.P(I:I)</f>
        <v>-0.48746627208791893</v>
      </c>
      <c r="K4284" t="str">
        <f>IF(ABS(moras__2[[#This Row],[Z-Score de edad]])&gt;1.96, "Atípico","Normal")</f>
        <v>Normal</v>
      </c>
      <c r="L4284">
        <f>(moras__2[[#This Row],[SALARIO]]-AVERAGE(C:C)) / _xlfn.STDEV.P(C:C)</f>
        <v>-0.40390393795804908</v>
      </c>
      <c r="M4284" t="str">
        <f>IF(ABS(moras__2[[#This Row],[Z-Score de salario]])&gt;1.96, "Atípico", "Normal")</f>
        <v>Normal</v>
      </c>
      <c r="N4284" s="5">
        <f t="shared" si="198"/>
        <v>330000</v>
      </c>
      <c r="O4284" s="5">
        <f t="shared" si="199"/>
        <v>35</v>
      </c>
      <c r="P4284" s="5" t="str">
        <f t="shared" si="200"/>
        <v>ASALARIADO</v>
      </c>
      <c r="Q4284" s="5" t="e">
        <f ca="1">IF($H4284="SI", $O4284, _xludf.NA())</f>
        <v>#NAME?</v>
      </c>
      <c r="R4284" s="5">
        <f>IF($H4284="NO",$O4284, _xludf.NA())</f>
        <v>35</v>
      </c>
      <c r="S4284" s="5" t="e">
        <f ca="1">IF($H4284="SI",$N4284, _xludf.NA())</f>
        <v>#NAME?</v>
      </c>
      <c r="T4284" s="5">
        <f>IF($H4284="NO",$N4284, _xludf.NA())</f>
        <v>330000</v>
      </c>
    </row>
    <row r="4285" spans="1:20" x14ac:dyDescent="0.3">
      <c r="A4285">
        <v>4284</v>
      </c>
      <c r="B4285" t="s">
        <v>9</v>
      </c>
      <c r="C4285">
        <v>150000</v>
      </c>
      <c r="D4285" t="s">
        <v>10</v>
      </c>
      <c r="E4285" t="s">
        <v>16</v>
      </c>
      <c r="F4285" t="s">
        <v>12</v>
      </c>
      <c r="G4285" t="s">
        <v>13</v>
      </c>
      <c r="H4285" t="s">
        <v>13</v>
      </c>
      <c r="I4285">
        <v>36</v>
      </c>
      <c r="J4285">
        <f>(moras__2[[#This Row],[EDAD]]-AVERAGE(I:I))/ _xlfn.STDEV.P(I:I)</f>
        <v>-0.41688387918063341</v>
      </c>
      <c r="K4285" t="str">
        <f>IF(ABS(moras__2[[#This Row],[Z-Score de edad]])&gt;1.96, "Atípico","Normal")</f>
        <v>Normal</v>
      </c>
      <c r="L4285">
        <f>(moras__2[[#This Row],[SALARIO]]-AVERAGE(C:C)) / _xlfn.STDEV.P(C:C)</f>
        <v>-0.62587369967693607</v>
      </c>
      <c r="M4285" t="str">
        <f>IF(ABS(moras__2[[#This Row],[Z-Score de salario]])&gt;1.96, "Atípico", "Normal")</f>
        <v>Normal</v>
      </c>
      <c r="N4285" s="5">
        <f t="shared" si="198"/>
        <v>150000</v>
      </c>
      <c r="O4285" s="5">
        <f t="shared" si="199"/>
        <v>36</v>
      </c>
      <c r="P4285" s="5" t="str">
        <f t="shared" si="200"/>
        <v>ASALARIADO</v>
      </c>
      <c r="Q4285" s="5" t="e">
        <f ca="1">IF($H4285="SI", $O4285, _xludf.NA())</f>
        <v>#NAME?</v>
      </c>
      <c r="R4285" s="5">
        <f>IF($H4285="NO",$O4285, _xludf.NA())</f>
        <v>36</v>
      </c>
      <c r="S4285" s="5" t="e">
        <f ca="1">IF($H4285="SI",$N4285, _xludf.NA())</f>
        <v>#NAME?</v>
      </c>
      <c r="T4285" s="5">
        <f>IF($H4285="NO",$N4285, _xludf.NA())</f>
        <v>150000</v>
      </c>
    </row>
    <row r="4286" spans="1:20" x14ac:dyDescent="0.3">
      <c r="A4286">
        <v>4285</v>
      </c>
      <c r="B4286" t="s">
        <v>15</v>
      </c>
      <c r="C4286">
        <v>362274</v>
      </c>
      <c r="D4286" t="s">
        <v>10</v>
      </c>
      <c r="E4286" t="s">
        <v>11</v>
      </c>
      <c r="F4286" t="s">
        <v>12</v>
      </c>
      <c r="G4286" t="s">
        <v>13</v>
      </c>
      <c r="H4286" t="s">
        <v>13</v>
      </c>
      <c r="I4286">
        <v>36</v>
      </c>
      <c r="J4286">
        <f>(moras__2[[#This Row],[EDAD]]-AVERAGE(I:I))/ _xlfn.STDEV.P(I:I)</f>
        <v>-0.41688387918063341</v>
      </c>
      <c r="K4286" t="str">
        <f>IF(ABS(moras__2[[#This Row],[Z-Score de edad]])&gt;1.96, "Atípico","Normal")</f>
        <v>Normal</v>
      </c>
      <c r="L4286">
        <f>(moras__2[[#This Row],[SALARIO]]-AVERAGE(C:C)) / _xlfn.STDEV.P(C:C)</f>
        <v>-0.36410475968185263</v>
      </c>
      <c r="M4286" t="str">
        <f>IF(ABS(moras__2[[#This Row],[Z-Score de salario]])&gt;1.96, "Atípico", "Normal")</f>
        <v>Normal</v>
      </c>
      <c r="N4286" s="5">
        <f t="shared" si="198"/>
        <v>362274</v>
      </c>
      <c r="O4286" s="5">
        <f t="shared" si="199"/>
        <v>36</v>
      </c>
      <c r="P4286" s="5" t="str">
        <f t="shared" si="200"/>
        <v>ASALARIADO</v>
      </c>
      <c r="Q4286" s="5" t="e">
        <f ca="1">IF($H4286="SI", $O4286, _xludf.NA())</f>
        <v>#NAME?</v>
      </c>
      <c r="R4286" s="5">
        <f>IF($H4286="NO",$O4286, _xludf.NA())</f>
        <v>36</v>
      </c>
      <c r="S4286" s="5" t="e">
        <f ca="1">IF($H4286="SI",$N4286, _xludf.NA())</f>
        <v>#NAME?</v>
      </c>
      <c r="T4286" s="5">
        <f>IF($H4286="NO",$N4286, _xludf.NA())</f>
        <v>362274</v>
      </c>
    </row>
    <row r="4287" spans="1:20" x14ac:dyDescent="0.3">
      <c r="A4287">
        <v>4286</v>
      </c>
      <c r="B4287" t="s">
        <v>9</v>
      </c>
      <c r="C4287">
        <v>79749</v>
      </c>
      <c r="D4287" t="s">
        <v>10</v>
      </c>
      <c r="E4287" t="s">
        <v>16</v>
      </c>
      <c r="F4287" t="s">
        <v>12</v>
      </c>
      <c r="G4287" t="s">
        <v>13</v>
      </c>
      <c r="H4287" t="s">
        <v>13</v>
      </c>
      <c r="I4287">
        <v>42</v>
      </c>
      <c r="J4287">
        <f>(moras__2[[#This Row],[EDAD]]-AVERAGE(I:I))/ _xlfn.STDEV.P(I:I)</f>
        <v>6.6104782630796582E-3</v>
      </c>
      <c r="K4287" t="str">
        <f>IF(ABS(moras__2[[#This Row],[Z-Score de edad]])&gt;1.96, "Atípico","Normal")</f>
        <v>Normal</v>
      </c>
      <c r="L4287">
        <f>(moras__2[[#This Row],[SALARIO]]-AVERAGE(C:C)) / _xlfn.STDEV.P(C:C)</f>
        <v>-0.71250479817978907</v>
      </c>
      <c r="M4287" t="str">
        <f>IF(ABS(moras__2[[#This Row],[Z-Score de salario]])&gt;1.96, "Atípico", "Normal")</f>
        <v>Normal</v>
      </c>
      <c r="N4287" s="5">
        <f t="shared" si="198"/>
        <v>79749</v>
      </c>
      <c r="O4287" s="5">
        <f t="shared" si="199"/>
        <v>42</v>
      </c>
      <c r="P4287" s="5" t="str">
        <f t="shared" si="200"/>
        <v>ASALARIADO</v>
      </c>
      <c r="Q4287" s="5" t="e">
        <f ca="1">IF($H4287="SI", $O4287, _xludf.NA())</f>
        <v>#NAME?</v>
      </c>
      <c r="R4287" s="5">
        <f>IF($H4287="NO",$O4287, _xludf.NA())</f>
        <v>42</v>
      </c>
      <c r="S4287" s="5" t="e">
        <f ca="1">IF($H4287="SI",$N4287, _xludf.NA())</f>
        <v>#NAME?</v>
      </c>
      <c r="T4287" s="5">
        <f>IF($H4287="NO",$N4287, _xludf.NA())</f>
        <v>79749</v>
      </c>
    </row>
    <row r="4288" spans="1:20" x14ac:dyDescent="0.3">
      <c r="A4288">
        <v>4287</v>
      </c>
      <c r="B4288" t="s">
        <v>15</v>
      </c>
      <c r="C4288">
        <v>1777096.7</v>
      </c>
      <c r="D4288" t="s">
        <v>10</v>
      </c>
      <c r="E4288" t="s">
        <v>11</v>
      </c>
      <c r="F4288" t="s">
        <v>12</v>
      </c>
      <c r="G4288" t="s">
        <v>13</v>
      </c>
      <c r="H4288" t="s">
        <v>13</v>
      </c>
      <c r="I4288">
        <v>39</v>
      </c>
      <c r="J4288">
        <f>(moras__2[[#This Row],[EDAD]]-AVERAGE(I:I))/ _xlfn.STDEV.P(I:I)</f>
        <v>-0.20513670045877688</v>
      </c>
      <c r="K4288" t="str">
        <f>IF(ABS(moras__2[[#This Row],[Z-Score de edad]])&gt;1.96, "Atípico","Normal")</f>
        <v>Normal</v>
      </c>
      <c r="L4288">
        <f>(moras__2[[#This Row],[SALARIO]]-AVERAGE(C:C)) / _xlfn.STDEV.P(C:C)</f>
        <v>1.380605560281883</v>
      </c>
      <c r="M4288" t="str">
        <f>IF(ABS(moras__2[[#This Row],[Z-Score de salario]])&gt;1.96, "Atípico", "Normal")</f>
        <v>Normal</v>
      </c>
      <c r="N4288" s="5">
        <f t="shared" si="198"/>
        <v>1777096.7</v>
      </c>
      <c r="O4288" s="5">
        <f t="shared" si="199"/>
        <v>39</v>
      </c>
      <c r="P4288" s="5" t="str">
        <f t="shared" si="200"/>
        <v>ASALARIADO</v>
      </c>
      <c r="Q4288" s="5" t="e">
        <f ca="1">IF($H4288="SI", $O4288, _xludf.NA())</f>
        <v>#NAME?</v>
      </c>
      <c r="R4288" s="5">
        <f>IF($H4288="NO",$O4288, _xludf.NA())</f>
        <v>39</v>
      </c>
      <c r="S4288" s="5" t="e">
        <f ca="1">IF($H4288="SI",$N4288, _xludf.NA())</f>
        <v>#NAME?</v>
      </c>
      <c r="T4288" s="5">
        <f>IF($H4288="NO",$N4288, _xludf.NA())</f>
        <v>1777096.7</v>
      </c>
    </row>
    <row r="4289" spans="1:20" x14ac:dyDescent="0.3">
      <c r="A4289">
        <v>4288</v>
      </c>
      <c r="B4289" t="s">
        <v>9</v>
      </c>
      <c r="C4289">
        <v>297045</v>
      </c>
      <c r="D4289" t="s">
        <v>17</v>
      </c>
      <c r="E4289" t="s">
        <v>16</v>
      </c>
      <c r="F4289" t="s">
        <v>12</v>
      </c>
      <c r="G4289" t="s">
        <v>13</v>
      </c>
      <c r="H4289" t="s">
        <v>13</v>
      </c>
      <c r="I4289">
        <v>49</v>
      </c>
      <c r="J4289">
        <f>(moras__2[[#This Row],[EDAD]]-AVERAGE(I:I))/ _xlfn.STDEV.P(I:I)</f>
        <v>0.50068722861407822</v>
      </c>
      <c r="K4289" t="str">
        <f>IF(ABS(moras__2[[#This Row],[Z-Score de edad]])&gt;1.96, "Atípico","Normal")</f>
        <v>Normal</v>
      </c>
      <c r="L4289">
        <f>(moras__2[[#This Row],[SALARIO]]-AVERAGE(C:C)) / _xlfn.STDEV.P(C:C)</f>
        <v>-0.44454290183274864</v>
      </c>
      <c r="M4289" t="str">
        <f>IF(ABS(moras__2[[#This Row],[Z-Score de salario]])&gt;1.96, "Atípico", "Normal")</f>
        <v>Normal</v>
      </c>
      <c r="N4289" s="5">
        <f t="shared" si="198"/>
        <v>297045</v>
      </c>
      <c r="O4289" s="5">
        <f t="shared" si="199"/>
        <v>49</v>
      </c>
      <c r="P4289" s="5" t="str">
        <f t="shared" si="200"/>
        <v>ASEGURADO VOLUNTARIO</v>
      </c>
      <c r="Q4289" s="5" t="e">
        <f ca="1">IF($H4289="SI", $O4289, _xludf.NA())</f>
        <v>#NAME?</v>
      </c>
      <c r="R4289" s="5">
        <f>IF($H4289="NO",$O4289, _xludf.NA())</f>
        <v>49</v>
      </c>
      <c r="S4289" s="5" t="e">
        <f ca="1">IF($H4289="SI",$N4289, _xludf.NA())</f>
        <v>#NAME?</v>
      </c>
      <c r="T4289" s="5">
        <f>IF($H4289="NO",$N4289, _xludf.NA())</f>
        <v>297045</v>
      </c>
    </row>
    <row r="4290" spans="1:20" x14ac:dyDescent="0.3">
      <c r="A4290">
        <v>4289</v>
      </c>
      <c r="B4290" t="s">
        <v>15</v>
      </c>
      <c r="C4290">
        <v>1751423.3</v>
      </c>
      <c r="D4290" t="s">
        <v>10</v>
      </c>
      <c r="E4290" t="s">
        <v>11</v>
      </c>
      <c r="F4290" t="s">
        <v>12</v>
      </c>
      <c r="G4290" t="s">
        <v>13</v>
      </c>
      <c r="H4290" t="s">
        <v>13</v>
      </c>
      <c r="I4290">
        <v>57</v>
      </c>
      <c r="J4290">
        <f>(moras__2[[#This Row],[EDAD]]-AVERAGE(I:I))/ _xlfn.STDEV.P(I:I)</f>
        <v>1.0653463718723624</v>
      </c>
      <c r="K4290" t="str">
        <f>IF(ABS(moras__2[[#This Row],[Z-Score de edad]])&gt;1.96, "Atípico","Normal")</f>
        <v>Normal</v>
      </c>
      <c r="L4290">
        <f>(moras__2[[#This Row],[SALARIO]]-AVERAGE(C:C)) / _xlfn.STDEV.P(C:C)</f>
        <v>1.3489460131679181</v>
      </c>
      <c r="M4290" t="str">
        <f>IF(ABS(moras__2[[#This Row],[Z-Score de salario]])&gt;1.96, "Atípico", "Normal")</f>
        <v>Normal</v>
      </c>
      <c r="N4290" s="5">
        <f t="shared" si="198"/>
        <v>1751423.3</v>
      </c>
      <c r="O4290" s="5">
        <f t="shared" si="199"/>
        <v>57</v>
      </c>
      <c r="P4290" s="5" t="str">
        <f t="shared" si="200"/>
        <v>ASALARIADO</v>
      </c>
      <c r="Q4290" s="5" t="e">
        <f ca="1">IF($H4290="SI", $O4290, _xludf.NA())</f>
        <v>#NAME?</v>
      </c>
      <c r="R4290" s="5">
        <f>IF($H4290="NO",$O4290, _xludf.NA())</f>
        <v>57</v>
      </c>
      <c r="S4290" s="5" t="e">
        <f ca="1">IF($H4290="SI",$N4290, _xludf.NA())</f>
        <v>#NAME?</v>
      </c>
      <c r="T4290" s="5">
        <f>IF($H4290="NO",$N4290, _xludf.NA())</f>
        <v>1751423.3</v>
      </c>
    </row>
    <row r="4291" spans="1:20" x14ac:dyDescent="0.3">
      <c r="A4291">
        <v>4290</v>
      </c>
      <c r="B4291" t="s">
        <v>9</v>
      </c>
      <c r="C4291">
        <v>634480</v>
      </c>
      <c r="D4291" t="s">
        <v>10</v>
      </c>
      <c r="E4291" t="s">
        <v>16</v>
      </c>
      <c r="F4291" t="s">
        <v>12</v>
      </c>
      <c r="G4291" t="s">
        <v>13</v>
      </c>
      <c r="H4291" t="s">
        <v>13</v>
      </c>
      <c r="I4291">
        <v>38</v>
      </c>
      <c r="J4291">
        <f>(moras__2[[#This Row],[EDAD]]-AVERAGE(I:I))/ _xlfn.STDEV.P(I:I)</f>
        <v>-0.27571909336606237</v>
      </c>
      <c r="K4291" t="str">
        <f>IF(ABS(moras__2[[#This Row],[Z-Score de edad]])&gt;1.96, "Atípico","Normal")</f>
        <v>Normal</v>
      </c>
      <c r="L4291">
        <f>(moras__2[[#This Row],[SALARIO]]-AVERAGE(C:C)) / _xlfn.STDEV.P(C:C)</f>
        <v>-2.8429754357122822E-2</v>
      </c>
      <c r="M4291" t="str">
        <f>IF(ABS(moras__2[[#This Row],[Z-Score de salario]])&gt;1.96, "Atípico", "Normal")</f>
        <v>Normal</v>
      </c>
      <c r="N4291" s="5">
        <f t="shared" ref="N4291:N4354" si="201">IF(ISBLANK(C4291),  MEDIAN($C$2:$C$5001), C4291)</f>
        <v>634480</v>
      </c>
      <c r="O4291" s="5">
        <f t="shared" ref="O4291:O4354" si="202">IF(ISBLANK(I4291), MEDIAN($I$2:$I$5001), I4291)</f>
        <v>38</v>
      </c>
      <c r="P4291" s="5" t="str">
        <f t="shared" ref="P4291:P4354" si="203">IF(ISBLANK(D4291), "ASALARIADO", D4291)</f>
        <v>ASALARIADO</v>
      </c>
      <c r="Q4291" s="5" t="e">
        <f ca="1">IF($H4291="SI", $O4291, _xludf.NA())</f>
        <v>#NAME?</v>
      </c>
      <c r="R4291" s="5">
        <f>IF($H4291="NO",$O4291, _xludf.NA())</f>
        <v>38</v>
      </c>
      <c r="S4291" s="5" t="e">
        <f ca="1">IF($H4291="SI",$N4291, _xludf.NA())</f>
        <v>#NAME?</v>
      </c>
      <c r="T4291" s="5">
        <f>IF($H4291="NO",$N4291, _xludf.NA())</f>
        <v>634480</v>
      </c>
    </row>
    <row r="4292" spans="1:20" x14ac:dyDescent="0.3">
      <c r="A4292">
        <v>4291</v>
      </c>
      <c r="B4292" t="s">
        <v>9</v>
      </c>
      <c r="C4292">
        <v>445567</v>
      </c>
      <c r="D4292" t="s">
        <v>18</v>
      </c>
      <c r="E4292" t="s">
        <v>16</v>
      </c>
      <c r="F4292" t="s">
        <v>12</v>
      </c>
      <c r="G4292" t="s">
        <v>13</v>
      </c>
      <c r="H4292" t="s">
        <v>13</v>
      </c>
      <c r="I4292">
        <v>49</v>
      </c>
      <c r="J4292">
        <f>(moras__2[[#This Row],[EDAD]]-AVERAGE(I:I))/ _xlfn.STDEV.P(I:I)</f>
        <v>0.50068722861407822</v>
      </c>
      <c r="K4292" t="str">
        <f>IF(ABS(moras__2[[#This Row],[Z-Score de edad]])&gt;1.96, "Atípico","Normal")</f>
        <v>Normal</v>
      </c>
      <c r="L4292">
        <f>(moras__2[[#This Row],[SALARIO]]-AVERAGE(C:C)) / _xlfn.STDEV.P(C:C)</f>
        <v>-0.26139071877712344</v>
      </c>
      <c r="M4292" t="str">
        <f>IF(ABS(moras__2[[#This Row],[Z-Score de salario]])&gt;1.96, "Atípico", "Normal")</f>
        <v>Normal</v>
      </c>
      <c r="N4292" s="5">
        <f t="shared" si="201"/>
        <v>445567</v>
      </c>
      <c r="O4292" s="5">
        <f t="shared" si="202"/>
        <v>49</v>
      </c>
      <c r="P4292" s="5" t="str">
        <f t="shared" si="203"/>
        <v>TRABAJADOR INDEPENDIENTE</v>
      </c>
      <c r="Q4292" s="5" t="e">
        <f ca="1">IF($H4292="SI", $O4292, _xludf.NA())</f>
        <v>#NAME?</v>
      </c>
      <c r="R4292" s="5">
        <f>IF($H4292="NO",$O4292, _xludf.NA())</f>
        <v>49</v>
      </c>
      <c r="S4292" s="5" t="e">
        <f ca="1">IF($H4292="SI",$N4292, _xludf.NA())</f>
        <v>#NAME?</v>
      </c>
      <c r="T4292" s="5">
        <f>IF($H4292="NO",$N4292, _xludf.NA())</f>
        <v>445567</v>
      </c>
    </row>
    <row r="4293" spans="1:20" x14ac:dyDescent="0.3">
      <c r="A4293">
        <v>4292</v>
      </c>
      <c r="B4293" t="s">
        <v>15</v>
      </c>
      <c r="C4293">
        <v>359544.28</v>
      </c>
      <c r="D4293" t="s">
        <v>10</v>
      </c>
      <c r="E4293" t="s">
        <v>16</v>
      </c>
      <c r="F4293" t="s">
        <v>12</v>
      </c>
      <c r="G4293" t="s">
        <v>13</v>
      </c>
      <c r="H4293" t="s">
        <v>12</v>
      </c>
      <c r="I4293">
        <v>29</v>
      </c>
      <c r="J4293">
        <f>(moras__2[[#This Row],[EDAD]]-AVERAGE(I:I))/ _xlfn.STDEV.P(I:I)</f>
        <v>-0.91096062953163204</v>
      </c>
      <c r="K4293" t="str">
        <f>IF(ABS(moras__2[[#This Row],[Z-Score de edad]])&gt;1.96, "Atípico","Normal")</f>
        <v>Normal</v>
      </c>
      <c r="L4293">
        <f>(moras__2[[#This Row],[SALARIO]]-AVERAGE(C:C)) / _xlfn.STDEV.P(C:C)</f>
        <v>-0.36747095578162636</v>
      </c>
      <c r="M4293" t="str">
        <f>IF(ABS(moras__2[[#This Row],[Z-Score de salario]])&gt;1.96, "Atípico", "Normal")</f>
        <v>Normal</v>
      </c>
      <c r="N4293" s="5">
        <f t="shared" si="201"/>
        <v>359544.28</v>
      </c>
      <c r="O4293" s="5">
        <f t="shared" si="202"/>
        <v>29</v>
      </c>
      <c r="P4293" s="5" t="str">
        <f t="shared" si="203"/>
        <v>ASALARIADO</v>
      </c>
      <c r="Q4293" s="5">
        <f>IF($H4293="SI", $O4293, _xludf.NA())</f>
        <v>29</v>
      </c>
      <c r="R4293" s="5" t="e">
        <f ca="1">IF($H4293="NO",$O4293, _xludf.NA())</f>
        <v>#NAME?</v>
      </c>
      <c r="S4293" s="5">
        <f>IF($H4293="SI",$N4293, _xludf.NA())</f>
        <v>359544.28</v>
      </c>
      <c r="T4293" s="5" t="e">
        <f ca="1">IF($H4293="NO",$N4293, _xludf.NA())</f>
        <v>#NAME?</v>
      </c>
    </row>
    <row r="4294" spans="1:20" x14ac:dyDescent="0.3">
      <c r="A4294">
        <v>4293</v>
      </c>
      <c r="B4294" t="s">
        <v>9</v>
      </c>
      <c r="C4294">
        <v>315617</v>
      </c>
      <c r="D4294" t="s">
        <v>17</v>
      </c>
      <c r="E4294" t="s">
        <v>16</v>
      </c>
      <c r="F4294" t="s">
        <v>12</v>
      </c>
      <c r="G4294" t="s">
        <v>13</v>
      </c>
      <c r="H4294" t="s">
        <v>13</v>
      </c>
      <c r="I4294">
        <v>64</v>
      </c>
      <c r="J4294">
        <f>(moras__2[[#This Row],[EDAD]]-AVERAGE(I:I))/ _xlfn.STDEV.P(I:I)</f>
        <v>1.559423122223361</v>
      </c>
      <c r="K4294" t="str">
        <f>IF(ABS(moras__2[[#This Row],[Z-Score de edad]])&gt;1.96, "Atípico","Normal")</f>
        <v>Normal</v>
      </c>
      <c r="L4294">
        <f>(moras__2[[#This Row],[SALARIO]]-AVERAGE(C:C)) / _xlfn.STDEV.P(C:C)</f>
        <v>-0.42164055508473103</v>
      </c>
      <c r="M4294" t="str">
        <f>IF(ABS(moras__2[[#This Row],[Z-Score de salario]])&gt;1.96, "Atípico", "Normal")</f>
        <v>Normal</v>
      </c>
      <c r="N4294" s="5">
        <f t="shared" si="201"/>
        <v>315617</v>
      </c>
      <c r="O4294" s="5">
        <f t="shared" si="202"/>
        <v>64</v>
      </c>
      <c r="P4294" s="5" t="str">
        <f t="shared" si="203"/>
        <v>ASEGURADO VOLUNTARIO</v>
      </c>
      <c r="Q4294" s="5" t="e">
        <f ca="1">IF($H4294="SI", $O4294, _xludf.NA())</f>
        <v>#NAME?</v>
      </c>
      <c r="R4294" s="5">
        <f>IF($H4294="NO",$O4294, _xludf.NA())</f>
        <v>64</v>
      </c>
      <c r="S4294" s="5" t="e">
        <f ca="1">IF($H4294="SI",$N4294, _xludf.NA())</f>
        <v>#NAME?</v>
      </c>
      <c r="T4294" s="5">
        <f>IF($H4294="NO",$N4294, _xludf.NA())</f>
        <v>315617</v>
      </c>
    </row>
    <row r="4295" spans="1:20" x14ac:dyDescent="0.3">
      <c r="A4295">
        <v>4294</v>
      </c>
      <c r="B4295" t="s">
        <v>9</v>
      </c>
      <c r="C4295">
        <v>182777.43</v>
      </c>
      <c r="D4295" t="s">
        <v>10</v>
      </c>
      <c r="E4295" t="s">
        <v>16</v>
      </c>
      <c r="F4295" t="s">
        <v>12</v>
      </c>
      <c r="G4295" t="s">
        <v>13</v>
      </c>
      <c r="H4295" t="s">
        <v>13</v>
      </c>
      <c r="I4295">
        <v>42</v>
      </c>
      <c r="J4295">
        <f>(moras__2[[#This Row],[EDAD]]-AVERAGE(I:I))/ _xlfn.STDEV.P(I:I)</f>
        <v>6.6104782630796582E-3</v>
      </c>
      <c r="K4295" t="str">
        <f>IF(ABS(moras__2[[#This Row],[Z-Score de edad]])&gt;1.96, "Atípico","Normal")</f>
        <v>Normal</v>
      </c>
      <c r="L4295">
        <f>(moras__2[[#This Row],[SALARIO]]-AVERAGE(C:C)) / _xlfn.STDEV.P(C:C)</f>
        <v>-0.58545370897217219</v>
      </c>
      <c r="M4295" t="str">
        <f>IF(ABS(moras__2[[#This Row],[Z-Score de salario]])&gt;1.96, "Atípico", "Normal")</f>
        <v>Normal</v>
      </c>
      <c r="N4295" s="5">
        <f t="shared" si="201"/>
        <v>182777.43</v>
      </c>
      <c r="O4295" s="5">
        <f t="shared" si="202"/>
        <v>42</v>
      </c>
      <c r="P4295" s="5" t="str">
        <f t="shared" si="203"/>
        <v>ASALARIADO</v>
      </c>
      <c r="Q4295" s="5" t="e">
        <f ca="1">IF($H4295="SI", $O4295, _xludf.NA())</f>
        <v>#NAME?</v>
      </c>
      <c r="R4295" s="5">
        <f>IF($H4295="NO",$O4295, _xludf.NA())</f>
        <v>42</v>
      </c>
      <c r="S4295" s="5" t="e">
        <f ca="1">IF($H4295="SI",$N4295, _xludf.NA())</f>
        <v>#NAME?</v>
      </c>
      <c r="T4295" s="5">
        <f>IF($H4295="NO",$N4295, _xludf.NA())</f>
        <v>182777.43</v>
      </c>
    </row>
    <row r="4296" spans="1:20" x14ac:dyDescent="0.3">
      <c r="A4296">
        <v>4295</v>
      </c>
      <c r="B4296" t="s">
        <v>15</v>
      </c>
      <c r="C4296">
        <v>338686</v>
      </c>
      <c r="D4296" t="s">
        <v>10</v>
      </c>
      <c r="E4296" t="s">
        <v>16</v>
      </c>
      <c r="F4296" t="s">
        <v>12</v>
      </c>
      <c r="G4296" t="s">
        <v>12</v>
      </c>
      <c r="H4296" t="s">
        <v>13</v>
      </c>
      <c r="I4296">
        <v>33</v>
      </c>
      <c r="J4296">
        <f>(moras__2[[#This Row],[EDAD]]-AVERAGE(I:I))/ _xlfn.STDEV.P(I:I)</f>
        <v>-0.62863105790248996</v>
      </c>
      <c r="K4296" t="str">
        <f>IF(ABS(moras__2[[#This Row],[Z-Score de edad]])&gt;1.96, "Atípico","Normal")</f>
        <v>Normal</v>
      </c>
      <c r="L4296">
        <f>(moras__2[[#This Row],[SALARIO]]-AVERAGE(C:C)) / _xlfn.STDEV.P(C:C)</f>
        <v>-0.39319266378976991</v>
      </c>
      <c r="M4296" t="str">
        <f>IF(ABS(moras__2[[#This Row],[Z-Score de salario]])&gt;1.96, "Atípico", "Normal")</f>
        <v>Normal</v>
      </c>
      <c r="N4296" s="5">
        <f t="shared" si="201"/>
        <v>338686</v>
      </c>
      <c r="O4296" s="5">
        <f t="shared" si="202"/>
        <v>33</v>
      </c>
      <c r="P4296" s="5" t="str">
        <f t="shared" si="203"/>
        <v>ASALARIADO</v>
      </c>
      <c r="Q4296" s="5" t="e">
        <f ca="1">IF($H4296="SI", $O4296, _xludf.NA())</f>
        <v>#NAME?</v>
      </c>
      <c r="R4296" s="5">
        <f>IF($H4296="NO",$O4296, _xludf.NA())</f>
        <v>33</v>
      </c>
      <c r="S4296" s="5" t="e">
        <f ca="1">IF($H4296="SI",$N4296, _xludf.NA())</f>
        <v>#NAME?</v>
      </c>
      <c r="T4296" s="5">
        <f>IF($H4296="NO",$N4296, _xludf.NA())</f>
        <v>338686</v>
      </c>
    </row>
    <row r="4297" spans="1:20" x14ac:dyDescent="0.3">
      <c r="A4297">
        <v>4296</v>
      </c>
      <c r="B4297" t="s">
        <v>9</v>
      </c>
      <c r="C4297">
        <v>200000</v>
      </c>
      <c r="D4297" t="s">
        <v>10</v>
      </c>
      <c r="E4297" t="s">
        <v>16</v>
      </c>
      <c r="F4297" t="s">
        <v>12</v>
      </c>
      <c r="G4297" t="s">
        <v>12</v>
      </c>
      <c r="H4297" t="s">
        <v>12</v>
      </c>
      <c r="I4297">
        <v>27</v>
      </c>
      <c r="J4297">
        <f>(moras__2[[#This Row],[EDAD]]-AVERAGE(I:I))/ _xlfn.STDEV.P(I:I)</f>
        <v>-1.052125415346203</v>
      </c>
      <c r="K4297" t="str">
        <f>IF(ABS(moras__2[[#This Row],[Z-Score de edad]])&gt;1.96, "Atípico","Normal")</f>
        <v>Normal</v>
      </c>
      <c r="L4297">
        <f>(moras__2[[#This Row],[SALARIO]]-AVERAGE(C:C)) / _xlfn.STDEV.P(C:C)</f>
        <v>-0.56421543253280082</v>
      </c>
      <c r="M4297" t="str">
        <f>IF(ABS(moras__2[[#This Row],[Z-Score de salario]])&gt;1.96, "Atípico", "Normal")</f>
        <v>Normal</v>
      </c>
      <c r="N4297" s="5">
        <f t="shared" si="201"/>
        <v>200000</v>
      </c>
      <c r="O4297" s="5">
        <f t="shared" si="202"/>
        <v>27</v>
      </c>
      <c r="P4297" s="5" t="str">
        <f t="shared" si="203"/>
        <v>ASALARIADO</v>
      </c>
      <c r="Q4297" s="5">
        <f>IF($H4297="SI", $O4297, _xludf.NA())</f>
        <v>27</v>
      </c>
      <c r="R4297" s="5" t="e">
        <f ca="1">IF($H4297="NO",$O4297, _xludf.NA())</f>
        <v>#NAME?</v>
      </c>
      <c r="S4297" s="5">
        <f>IF($H4297="SI",$N4297, _xludf.NA())</f>
        <v>200000</v>
      </c>
      <c r="T4297" s="5" t="e">
        <f ca="1">IF($H4297="NO",$N4297, _xludf.NA())</f>
        <v>#NAME?</v>
      </c>
    </row>
    <row r="4298" spans="1:20" x14ac:dyDescent="0.3">
      <c r="A4298">
        <v>4297</v>
      </c>
      <c r="B4298" t="s">
        <v>15</v>
      </c>
      <c r="C4298">
        <v>969577</v>
      </c>
      <c r="D4298" t="s">
        <v>10</v>
      </c>
      <c r="E4298" t="s">
        <v>11</v>
      </c>
      <c r="F4298" t="s">
        <v>12</v>
      </c>
      <c r="G4298" t="s">
        <v>13</v>
      </c>
      <c r="H4298" t="s">
        <v>12</v>
      </c>
      <c r="I4298">
        <v>44</v>
      </c>
      <c r="J4298">
        <f>(moras__2[[#This Row],[EDAD]]-AVERAGE(I:I))/ _xlfn.STDEV.P(I:I)</f>
        <v>0.14777526407765068</v>
      </c>
      <c r="K4298" t="str">
        <f>IF(ABS(moras__2[[#This Row],[Z-Score de edad]])&gt;1.96, "Atípico","Normal")</f>
        <v>Normal</v>
      </c>
      <c r="L4298">
        <f>(moras__2[[#This Row],[SALARIO]]-AVERAGE(C:C)) / _xlfn.STDEV.P(C:C)</f>
        <v>0.38480025254684325</v>
      </c>
      <c r="M4298" t="str">
        <f>IF(ABS(moras__2[[#This Row],[Z-Score de salario]])&gt;1.96, "Atípico", "Normal")</f>
        <v>Normal</v>
      </c>
      <c r="N4298" s="5">
        <f t="shared" si="201"/>
        <v>969577</v>
      </c>
      <c r="O4298" s="5">
        <f t="shared" si="202"/>
        <v>44</v>
      </c>
      <c r="P4298" s="5" t="str">
        <f t="shared" si="203"/>
        <v>ASALARIADO</v>
      </c>
      <c r="Q4298" s="5">
        <f>IF($H4298="SI", $O4298, _xludf.NA())</f>
        <v>44</v>
      </c>
      <c r="R4298" s="5" t="e">
        <f ca="1">IF($H4298="NO",$O4298, _xludf.NA())</f>
        <v>#NAME?</v>
      </c>
      <c r="S4298" s="5">
        <f>IF($H4298="SI",$N4298, _xludf.NA())</f>
        <v>969577</v>
      </c>
      <c r="T4298" s="5" t="e">
        <f ca="1">IF($H4298="NO",$N4298, _xludf.NA())</f>
        <v>#NAME?</v>
      </c>
    </row>
    <row r="4299" spans="1:20" x14ac:dyDescent="0.3">
      <c r="A4299">
        <v>4298</v>
      </c>
      <c r="B4299" t="s">
        <v>9</v>
      </c>
      <c r="C4299">
        <v>543582</v>
      </c>
      <c r="D4299" t="s">
        <v>10</v>
      </c>
      <c r="E4299" t="s">
        <v>16</v>
      </c>
      <c r="F4299" t="s">
        <v>12</v>
      </c>
      <c r="G4299" t="s">
        <v>13</v>
      </c>
      <c r="H4299" t="s">
        <v>13</v>
      </c>
      <c r="I4299">
        <v>49</v>
      </c>
      <c r="J4299">
        <f>(moras__2[[#This Row],[EDAD]]-AVERAGE(I:I))/ _xlfn.STDEV.P(I:I)</f>
        <v>0.50068722861407822</v>
      </c>
      <c r="K4299" t="str">
        <f>IF(ABS(moras__2[[#This Row],[Z-Score de edad]])&gt;1.96, "Atípico","Normal")</f>
        <v>Normal</v>
      </c>
      <c r="L4299">
        <f>(moras__2[[#This Row],[SALARIO]]-AVERAGE(C:C)) / _xlfn.STDEV.P(C:C)</f>
        <v>-0.140522017694475</v>
      </c>
      <c r="M4299" t="str">
        <f>IF(ABS(moras__2[[#This Row],[Z-Score de salario]])&gt;1.96, "Atípico", "Normal")</f>
        <v>Normal</v>
      </c>
      <c r="N4299" s="5">
        <f t="shared" si="201"/>
        <v>543582</v>
      </c>
      <c r="O4299" s="5">
        <f t="shared" si="202"/>
        <v>49</v>
      </c>
      <c r="P4299" s="5" t="str">
        <f t="shared" si="203"/>
        <v>ASALARIADO</v>
      </c>
      <c r="Q4299" s="5" t="e">
        <f ca="1">IF($H4299="SI", $O4299, _xludf.NA())</f>
        <v>#NAME?</v>
      </c>
      <c r="R4299" s="5">
        <f>IF($H4299="NO",$O4299, _xludf.NA())</f>
        <v>49</v>
      </c>
      <c r="S4299" s="5" t="e">
        <f ca="1">IF($H4299="SI",$N4299, _xludf.NA())</f>
        <v>#NAME?</v>
      </c>
      <c r="T4299" s="5">
        <f>IF($H4299="NO",$N4299, _xludf.NA())</f>
        <v>543582</v>
      </c>
    </row>
    <row r="4300" spans="1:20" x14ac:dyDescent="0.3">
      <c r="A4300">
        <v>4299</v>
      </c>
      <c r="B4300" t="s">
        <v>15</v>
      </c>
      <c r="C4300">
        <v>1478656</v>
      </c>
      <c r="D4300" t="s">
        <v>14</v>
      </c>
      <c r="E4300" t="s">
        <v>11</v>
      </c>
      <c r="F4300" t="s">
        <v>12</v>
      </c>
      <c r="G4300" t="s">
        <v>13</v>
      </c>
      <c r="H4300" t="s">
        <v>13</v>
      </c>
      <c r="I4300">
        <v>64</v>
      </c>
      <c r="J4300">
        <f>(moras__2[[#This Row],[EDAD]]-AVERAGE(I:I))/ _xlfn.STDEV.P(I:I)</f>
        <v>1.559423122223361</v>
      </c>
      <c r="K4300" t="str">
        <f>IF(ABS(moras__2[[#This Row],[Z-Score de edad]])&gt;1.96, "Atípico","Normal")</f>
        <v>Normal</v>
      </c>
      <c r="L4300">
        <f>(moras__2[[#This Row],[SALARIO]]-AVERAGE(C:C)) / _xlfn.STDEV.P(C:C)</f>
        <v>1.0125788321362281</v>
      </c>
      <c r="M4300" t="str">
        <f>IF(ABS(moras__2[[#This Row],[Z-Score de salario]])&gt;1.96, "Atípico", "Normal")</f>
        <v>Normal</v>
      </c>
      <c r="N4300" s="5">
        <f t="shared" si="201"/>
        <v>1478656</v>
      </c>
      <c r="O4300" s="5">
        <f t="shared" si="202"/>
        <v>64</v>
      </c>
      <c r="P4300" s="5" t="str">
        <f t="shared" si="203"/>
        <v>PENSIONADOS EN SU PROPIO SISTEMA</v>
      </c>
      <c r="Q4300" s="5" t="e">
        <f ca="1">IF($H4300="SI", $O4300, _xludf.NA())</f>
        <v>#NAME?</v>
      </c>
      <c r="R4300" s="5">
        <f>IF($H4300="NO",$O4300, _xludf.NA())</f>
        <v>64</v>
      </c>
      <c r="S4300" s="5" t="e">
        <f ca="1">IF($H4300="SI",$N4300, _xludf.NA())</f>
        <v>#NAME?</v>
      </c>
      <c r="T4300" s="5">
        <f>IF($H4300="NO",$N4300, _xludf.NA())</f>
        <v>1478656</v>
      </c>
    </row>
    <row r="4301" spans="1:20" x14ac:dyDescent="0.3">
      <c r="A4301">
        <v>4300</v>
      </c>
      <c r="B4301" t="s">
        <v>9</v>
      </c>
      <c r="C4301">
        <v>278030</v>
      </c>
      <c r="D4301" t="s">
        <v>19</v>
      </c>
      <c r="E4301" t="s">
        <v>16</v>
      </c>
      <c r="F4301" t="s">
        <v>12</v>
      </c>
      <c r="G4301" t="s">
        <v>13</v>
      </c>
      <c r="H4301" t="s">
        <v>13</v>
      </c>
      <c r="I4301">
        <v>50</v>
      </c>
      <c r="J4301">
        <f>(moras__2[[#This Row],[EDAD]]-AVERAGE(I:I))/ _xlfn.STDEV.P(I:I)</f>
        <v>0.57126962152136374</v>
      </c>
      <c r="K4301" t="str">
        <f>IF(ABS(moras__2[[#This Row],[Z-Score de edad]])&gt;1.96, "Atípico","Normal")</f>
        <v>Normal</v>
      </c>
      <c r="L4301">
        <f>(moras__2[[#This Row],[SALARIO]]-AVERAGE(C:C)) / _xlfn.STDEV.P(C:C)</f>
        <v>-0.46799154082766331</v>
      </c>
      <c r="M4301" t="str">
        <f>IF(ABS(moras__2[[#This Row],[Z-Score de salario]])&gt;1.96, "Atípico", "Normal")</f>
        <v>Normal</v>
      </c>
      <c r="N4301" s="5">
        <f t="shared" si="201"/>
        <v>278030</v>
      </c>
      <c r="O4301" s="5">
        <f t="shared" si="202"/>
        <v>50</v>
      </c>
      <c r="P4301" s="5" t="str">
        <f t="shared" si="203"/>
        <v>CONVENIOS ESPECIALES DE TRABAJADORES INDEPENDIENTES</v>
      </c>
      <c r="Q4301" s="5" t="e">
        <f ca="1">IF($H4301="SI", $O4301, _xludf.NA())</f>
        <v>#NAME?</v>
      </c>
      <c r="R4301" s="5">
        <f>IF($H4301="NO",$O4301, _xludf.NA())</f>
        <v>50</v>
      </c>
      <c r="S4301" s="5" t="e">
        <f ca="1">IF($H4301="SI",$N4301, _xludf.NA())</f>
        <v>#NAME?</v>
      </c>
      <c r="T4301" s="5">
        <f>IF($H4301="NO",$N4301, _xludf.NA())</f>
        <v>278030</v>
      </c>
    </row>
    <row r="4302" spans="1:20" x14ac:dyDescent="0.3">
      <c r="A4302">
        <v>4301</v>
      </c>
      <c r="B4302" t="s">
        <v>9</v>
      </c>
      <c r="C4302">
        <v>512466.67</v>
      </c>
      <c r="D4302" t="s">
        <v>10</v>
      </c>
      <c r="E4302" t="s">
        <v>16</v>
      </c>
      <c r="F4302" t="s">
        <v>12</v>
      </c>
      <c r="G4302" t="s">
        <v>13</v>
      </c>
      <c r="H4302" t="s">
        <v>12</v>
      </c>
      <c r="I4302">
        <v>35</v>
      </c>
      <c r="J4302">
        <f>(moras__2[[#This Row],[EDAD]]-AVERAGE(I:I))/ _xlfn.STDEV.P(I:I)</f>
        <v>-0.48746627208791893</v>
      </c>
      <c r="K4302" t="str">
        <f>IF(ABS(moras__2[[#This Row],[Z-Score de edad]])&gt;1.96, "Atípico","Normal")</f>
        <v>Normal</v>
      </c>
      <c r="L4302">
        <f>(moras__2[[#This Row],[SALARIO]]-AVERAGE(C:C)) / _xlfn.STDEV.P(C:C)</f>
        <v>-0.17889236428283359</v>
      </c>
      <c r="M4302" t="str">
        <f>IF(ABS(moras__2[[#This Row],[Z-Score de salario]])&gt;1.96, "Atípico", "Normal")</f>
        <v>Normal</v>
      </c>
      <c r="N4302" s="5">
        <f t="shared" si="201"/>
        <v>512466.67</v>
      </c>
      <c r="O4302" s="5">
        <f t="shared" si="202"/>
        <v>35</v>
      </c>
      <c r="P4302" s="5" t="str">
        <f t="shared" si="203"/>
        <v>ASALARIADO</v>
      </c>
      <c r="Q4302" s="5">
        <f>IF($H4302="SI", $O4302, _xludf.NA())</f>
        <v>35</v>
      </c>
      <c r="R4302" s="5" t="e">
        <f ca="1">IF($H4302="NO",$O4302, _xludf.NA())</f>
        <v>#NAME?</v>
      </c>
      <c r="S4302" s="5">
        <f>IF($H4302="SI",$N4302, _xludf.NA())</f>
        <v>512466.67</v>
      </c>
      <c r="T4302" s="5" t="e">
        <f ca="1">IF($H4302="NO",$N4302, _xludf.NA())</f>
        <v>#NAME?</v>
      </c>
    </row>
    <row r="4303" spans="1:20" x14ac:dyDescent="0.3">
      <c r="A4303">
        <v>4302</v>
      </c>
      <c r="B4303" t="s">
        <v>9</v>
      </c>
      <c r="C4303">
        <v>310124</v>
      </c>
      <c r="D4303" t="s">
        <v>17</v>
      </c>
      <c r="E4303" t="s">
        <v>16</v>
      </c>
      <c r="F4303" t="s">
        <v>12</v>
      </c>
      <c r="G4303" t="s">
        <v>13</v>
      </c>
      <c r="H4303" t="s">
        <v>13</v>
      </c>
      <c r="I4303">
        <v>55</v>
      </c>
      <c r="J4303">
        <f>(moras__2[[#This Row],[EDAD]]-AVERAGE(I:I))/ _xlfn.STDEV.P(I:I)</f>
        <v>0.92418158605779133</v>
      </c>
      <c r="K4303" t="str">
        <f>IF(ABS(moras__2[[#This Row],[Z-Score de edad]])&gt;1.96, "Atípico","Normal")</f>
        <v>Normal</v>
      </c>
      <c r="L4303">
        <f>(moras__2[[#This Row],[SALARIO]]-AVERAGE(C:C)) / _xlfn.STDEV.P(C:C)</f>
        <v>-0.42841433231318576</v>
      </c>
      <c r="M4303" t="str">
        <f>IF(ABS(moras__2[[#This Row],[Z-Score de salario]])&gt;1.96, "Atípico", "Normal")</f>
        <v>Normal</v>
      </c>
      <c r="N4303" s="5">
        <f t="shared" si="201"/>
        <v>310124</v>
      </c>
      <c r="O4303" s="5">
        <f t="shared" si="202"/>
        <v>55</v>
      </c>
      <c r="P4303" s="5" t="str">
        <f t="shared" si="203"/>
        <v>ASEGURADO VOLUNTARIO</v>
      </c>
      <c r="Q4303" s="5" t="e">
        <f ca="1">IF($H4303="SI", $O4303, _xludf.NA())</f>
        <v>#NAME?</v>
      </c>
      <c r="R4303" s="5">
        <f>IF($H4303="NO",$O4303, _xludf.NA())</f>
        <v>55</v>
      </c>
      <c r="S4303" s="5" t="e">
        <f ca="1">IF($H4303="SI",$N4303, _xludf.NA())</f>
        <v>#NAME?</v>
      </c>
      <c r="T4303" s="5">
        <f>IF($H4303="NO",$N4303, _xludf.NA())</f>
        <v>310124</v>
      </c>
    </row>
    <row r="4304" spans="1:20" x14ac:dyDescent="0.3">
      <c r="A4304">
        <v>4303</v>
      </c>
      <c r="B4304" t="s">
        <v>9</v>
      </c>
      <c r="C4304">
        <v>525436.96</v>
      </c>
      <c r="D4304" t="s">
        <v>10</v>
      </c>
      <c r="E4304" t="s">
        <v>16</v>
      </c>
      <c r="F4304" t="s">
        <v>12</v>
      </c>
      <c r="G4304" t="s">
        <v>13</v>
      </c>
      <c r="H4304" t="s">
        <v>13</v>
      </c>
      <c r="I4304">
        <v>33</v>
      </c>
      <c r="J4304">
        <f>(moras__2[[#This Row],[EDAD]]-AVERAGE(I:I))/ _xlfn.STDEV.P(I:I)</f>
        <v>-0.62863105790248996</v>
      </c>
      <c r="K4304" t="str">
        <f>IF(ABS(moras__2[[#This Row],[Z-Score de edad]])&gt;1.96, "Atípico","Normal")</f>
        <v>Normal</v>
      </c>
      <c r="L4304">
        <f>(moras__2[[#This Row],[SALARIO]]-AVERAGE(C:C)) / _xlfn.STDEV.P(C:C)</f>
        <v>-0.16289785216769548</v>
      </c>
      <c r="M4304" t="str">
        <f>IF(ABS(moras__2[[#This Row],[Z-Score de salario]])&gt;1.96, "Atípico", "Normal")</f>
        <v>Normal</v>
      </c>
      <c r="N4304" s="5">
        <f t="shared" si="201"/>
        <v>525436.96</v>
      </c>
      <c r="O4304" s="5">
        <f t="shared" si="202"/>
        <v>33</v>
      </c>
      <c r="P4304" s="5" t="str">
        <f t="shared" si="203"/>
        <v>ASALARIADO</v>
      </c>
      <c r="Q4304" s="5" t="e">
        <f ca="1">IF($H4304="SI", $O4304, _xludf.NA())</f>
        <v>#NAME?</v>
      </c>
      <c r="R4304" s="5">
        <f>IF($H4304="NO",$O4304, _xludf.NA())</f>
        <v>33</v>
      </c>
      <c r="S4304" s="5" t="e">
        <f ca="1">IF($H4304="SI",$N4304, _xludf.NA())</f>
        <v>#NAME?</v>
      </c>
      <c r="T4304" s="5">
        <f>IF($H4304="NO",$N4304, _xludf.NA())</f>
        <v>525436.96</v>
      </c>
    </row>
    <row r="4305" spans="1:20" x14ac:dyDescent="0.3">
      <c r="A4305">
        <v>4304</v>
      </c>
      <c r="B4305" t="s">
        <v>9</v>
      </c>
      <c r="C4305">
        <v>406608</v>
      </c>
      <c r="D4305" t="s">
        <v>10</v>
      </c>
      <c r="E4305" t="s">
        <v>16</v>
      </c>
      <c r="F4305" t="s">
        <v>12</v>
      </c>
      <c r="G4305" t="s">
        <v>12</v>
      </c>
      <c r="H4305" t="s">
        <v>13</v>
      </c>
      <c r="I4305">
        <v>52</v>
      </c>
      <c r="J4305">
        <f>(moras__2[[#This Row],[EDAD]]-AVERAGE(I:I))/ _xlfn.STDEV.P(I:I)</f>
        <v>0.71243440733593477</v>
      </c>
      <c r="K4305" t="str">
        <f>IF(ABS(moras__2[[#This Row],[Z-Score de edad]])&gt;1.96, "Atípico","Normal")</f>
        <v>Normal</v>
      </c>
      <c r="L4305">
        <f>(moras__2[[#This Row],[SALARIO]]-AVERAGE(C:C)) / _xlfn.STDEV.P(C:C)</f>
        <v>-0.30943360737049075</v>
      </c>
      <c r="M4305" t="str">
        <f>IF(ABS(moras__2[[#This Row],[Z-Score de salario]])&gt;1.96, "Atípico", "Normal")</f>
        <v>Normal</v>
      </c>
      <c r="N4305" s="5">
        <f t="shared" si="201"/>
        <v>406608</v>
      </c>
      <c r="O4305" s="5">
        <f t="shared" si="202"/>
        <v>52</v>
      </c>
      <c r="P4305" s="5" t="str">
        <f t="shared" si="203"/>
        <v>ASALARIADO</v>
      </c>
      <c r="Q4305" s="5" t="e">
        <f ca="1">IF($H4305="SI", $O4305, _xludf.NA())</f>
        <v>#NAME?</v>
      </c>
      <c r="R4305" s="5">
        <f>IF($H4305="NO",$O4305, _xludf.NA())</f>
        <v>52</v>
      </c>
      <c r="S4305" s="5" t="e">
        <f ca="1">IF($H4305="SI",$N4305, _xludf.NA())</f>
        <v>#NAME?</v>
      </c>
      <c r="T4305" s="5">
        <f>IF($H4305="NO",$N4305, _xludf.NA())</f>
        <v>406608</v>
      </c>
    </row>
    <row r="4306" spans="1:20" x14ac:dyDescent="0.3">
      <c r="A4306">
        <v>4305</v>
      </c>
      <c r="B4306" t="s">
        <v>9</v>
      </c>
      <c r="C4306">
        <v>400000</v>
      </c>
      <c r="D4306" t="s">
        <v>10</v>
      </c>
      <c r="E4306" t="s">
        <v>16</v>
      </c>
      <c r="F4306" t="s">
        <v>12</v>
      </c>
      <c r="G4306" t="s">
        <v>12</v>
      </c>
      <c r="H4306" t="s">
        <v>13</v>
      </c>
      <c r="I4306">
        <v>41</v>
      </c>
      <c r="J4306">
        <f>(moras__2[[#This Row],[EDAD]]-AVERAGE(I:I))/ _xlfn.STDEV.P(I:I)</f>
        <v>-6.397191464420586E-2</v>
      </c>
      <c r="K4306" t="str">
        <f>IF(ABS(moras__2[[#This Row],[Z-Score de edad]])&gt;1.96, "Atípico","Normal")</f>
        <v>Normal</v>
      </c>
      <c r="L4306">
        <f>(moras__2[[#This Row],[SALARIO]]-AVERAGE(C:C)) / _xlfn.STDEV.P(C:C)</f>
        <v>-0.31758236395625966</v>
      </c>
      <c r="M4306" t="str">
        <f>IF(ABS(moras__2[[#This Row],[Z-Score de salario]])&gt;1.96, "Atípico", "Normal")</f>
        <v>Normal</v>
      </c>
      <c r="N4306" s="5">
        <f t="shared" si="201"/>
        <v>400000</v>
      </c>
      <c r="O4306" s="5">
        <f t="shared" si="202"/>
        <v>41</v>
      </c>
      <c r="P4306" s="5" t="str">
        <f t="shared" si="203"/>
        <v>ASALARIADO</v>
      </c>
      <c r="Q4306" s="5" t="e">
        <f ca="1">IF($H4306="SI", $O4306, _xludf.NA())</f>
        <v>#NAME?</v>
      </c>
      <c r="R4306" s="5">
        <f>IF($H4306="NO",$O4306, _xludf.NA())</f>
        <v>41</v>
      </c>
      <c r="S4306" s="5" t="e">
        <f ca="1">IF($H4306="SI",$N4306, _xludf.NA())</f>
        <v>#NAME?</v>
      </c>
      <c r="T4306" s="5">
        <f>IF($H4306="NO",$N4306, _xludf.NA())</f>
        <v>400000</v>
      </c>
    </row>
    <row r="4307" spans="1:20" x14ac:dyDescent="0.3">
      <c r="A4307">
        <v>4306</v>
      </c>
      <c r="B4307" t="s">
        <v>15</v>
      </c>
      <c r="C4307">
        <v>400398.51</v>
      </c>
      <c r="D4307" t="s">
        <v>10</v>
      </c>
      <c r="E4307" t="s">
        <v>16</v>
      </c>
      <c r="F4307" t="s">
        <v>12</v>
      </c>
      <c r="G4307" t="s">
        <v>13</v>
      </c>
      <c r="H4307" t="s">
        <v>13</v>
      </c>
      <c r="I4307">
        <v>26</v>
      </c>
      <c r="J4307">
        <f>(moras__2[[#This Row],[EDAD]]-AVERAGE(I:I))/ _xlfn.STDEV.P(I:I)</f>
        <v>-1.1227078082534885</v>
      </c>
      <c r="K4307" t="str">
        <f>IF(ABS(moras__2[[#This Row],[Z-Score de edad]])&gt;1.96, "Atípico","Normal")</f>
        <v>Normal</v>
      </c>
      <c r="L4307">
        <f>(moras__2[[#This Row],[SALARIO]]-AVERAGE(C:C)) / _xlfn.STDEV.P(C:C)</f>
        <v>-0.3170909352354675</v>
      </c>
      <c r="M4307" t="str">
        <f>IF(ABS(moras__2[[#This Row],[Z-Score de salario]])&gt;1.96, "Atípico", "Normal")</f>
        <v>Normal</v>
      </c>
      <c r="N4307" s="5">
        <f t="shared" si="201"/>
        <v>400398.51</v>
      </c>
      <c r="O4307" s="5">
        <f t="shared" si="202"/>
        <v>26</v>
      </c>
      <c r="P4307" s="5" t="str">
        <f t="shared" si="203"/>
        <v>ASALARIADO</v>
      </c>
      <c r="Q4307" s="5" t="e">
        <f ca="1">IF($H4307="SI", $O4307, _xludf.NA())</f>
        <v>#NAME?</v>
      </c>
      <c r="R4307" s="5">
        <f>IF($H4307="NO",$O4307, _xludf.NA())</f>
        <v>26</v>
      </c>
      <c r="S4307" s="5" t="e">
        <f ca="1">IF($H4307="SI",$N4307, _xludf.NA())</f>
        <v>#NAME?</v>
      </c>
      <c r="T4307" s="5">
        <f>IF($H4307="NO",$N4307, _xludf.NA())</f>
        <v>400398.51</v>
      </c>
    </row>
    <row r="4308" spans="1:20" x14ac:dyDescent="0.3">
      <c r="A4308">
        <v>4307</v>
      </c>
      <c r="B4308" t="s">
        <v>9</v>
      </c>
      <c r="C4308">
        <v>891182.29</v>
      </c>
      <c r="D4308" t="s">
        <v>10</v>
      </c>
      <c r="E4308" t="s">
        <v>11</v>
      </c>
      <c r="F4308" t="s">
        <v>12</v>
      </c>
      <c r="G4308" t="s">
        <v>13</v>
      </c>
      <c r="H4308" t="s">
        <v>13</v>
      </c>
      <c r="I4308">
        <v>40</v>
      </c>
      <c r="J4308">
        <f>(moras__2[[#This Row],[EDAD]]-AVERAGE(I:I))/ _xlfn.STDEV.P(I:I)</f>
        <v>-0.13455430755149136</v>
      </c>
      <c r="K4308" t="str">
        <f>IF(ABS(moras__2[[#This Row],[Z-Score de edad]])&gt;1.96, "Atípico","Normal")</f>
        <v>Normal</v>
      </c>
      <c r="L4308">
        <f>(moras__2[[#This Row],[SALARIO]]-AVERAGE(C:C)) / _xlfn.STDEV.P(C:C)</f>
        <v>0.28812661310950299</v>
      </c>
      <c r="M4308" t="str">
        <f>IF(ABS(moras__2[[#This Row],[Z-Score de salario]])&gt;1.96, "Atípico", "Normal")</f>
        <v>Normal</v>
      </c>
      <c r="N4308" s="5">
        <f t="shared" si="201"/>
        <v>891182.29</v>
      </c>
      <c r="O4308" s="5">
        <f t="shared" si="202"/>
        <v>40</v>
      </c>
      <c r="P4308" s="5" t="str">
        <f t="shared" si="203"/>
        <v>ASALARIADO</v>
      </c>
      <c r="Q4308" s="5" t="e">
        <f ca="1">IF($H4308="SI", $O4308, _xludf.NA())</f>
        <v>#NAME?</v>
      </c>
      <c r="R4308" s="5">
        <f>IF($H4308="NO",$O4308, _xludf.NA())</f>
        <v>40</v>
      </c>
      <c r="S4308" s="5" t="e">
        <f ca="1">IF($H4308="SI",$N4308, _xludf.NA())</f>
        <v>#NAME?</v>
      </c>
      <c r="T4308" s="5">
        <f>IF($H4308="NO",$N4308, _xludf.NA())</f>
        <v>891182.29</v>
      </c>
    </row>
    <row r="4309" spans="1:20" x14ac:dyDescent="0.3">
      <c r="A4309">
        <v>4308</v>
      </c>
      <c r="B4309" t="s">
        <v>15</v>
      </c>
      <c r="C4309">
        <v>375988</v>
      </c>
      <c r="D4309" t="s">
        <v>19</v>
      </c>
      <c r="E4309" t="s">
        <v>16</v>
      </c>
      <c r="F4309" t="s">
        <v>12</v>
      </c>
      <c r="G4309" t="s">
        <v>13</v>
      </c>
      <c r="H4309" t="s">
        <v>13</v>
      </c>
      <c r="I4309">
        <v>58</v>
      </c>
      <c r="J4309">
        <f>(moras__2[[#This Row],[EDAD]]-AVERAGE(I:I))/ _xlfn.STDEV.P(I:I)</f>
        <v>1.1359287647796479</v>
      </c>
      <c r="K4309" t="str">
        <f>IF(ABS(moras__2[[#This Row],[Z-Score de edad]])&gt;1.96, "Atípico","Normal")</f>
        <v>Normal</v>
      </c>
      <c r="L4309">
        <f>(moras__2[[#This Row],[SALARIO]]-AVERAGE(C:C)) / _xlfn.STDEV.P(C:C)</f>
        <v>-0.34719313016955922</v>
      </c>
      <c r="M4309" t="str">
        <f>IF(ABS(moras__2[[#This Row],[Z-Score de salario]])&gt;1.96, "Atípico", "Normal")</f>
        <v>Normal</v>
      </c>
      <c r="N4309" s="5">
        <f t="shared" si="201"/>
        <v>375988</v>
      </c>
      <c r="O4309" s="5">
        <f t="shared" si="202"/>
        <v>58</v>
      </c>
      <c r="P4309" s="5" t="str">
        <f t="shared" si="203"/>
        <v>CONVENIOS ESPECIALES DE TRABAJADORES INDEPENDIENTES</v>
      </c>
      <c r="Q4309" s="5" t="e">
        <f ca="1">IF($H4309="SI", $O4309, _xludf.NA())</f>
        <v>#NAME?</v>
      </c>
      <c r="R4309" s="5">
        <f>IF($H4309="NO",$O4309, _xludf.NA())</f>
        <v>58</v>
      </c>
      <c r="S4309" s="5" t="e">
        <f ca="1">IF($H4309="SI",$N4309, _xludf.NA())</f>
        <v>#NAME?</v>
      </c>
      <c r="T4309" s="5">
        <f>IF($H4309="NO",$N4309, _xludf.NA())</f>
        <v>375988</v>
      </c>
    </row>
    <row r="4310" spans="1:20" x14ac:dyDescent="0.3">
      <c r="A4310">
        <v>4309</v>
      </c>
      <c r="B4310" t="s">
        <v>15</v>
      </c>
      <c r="C4310">
        <v>1108329</v>
      </c>
      <c r="D4310" t="s">
        <v>10</v>
      </c>
      <c r="E4310" t="s">
        <v>11</v>
      </c>
      <c r="F4310" t="s">
        <v>12</v>
      </c>
      <c r="G4310" t="s">
        <v>13</v>
      </c>
      <c r="H4310" t="s">
        <v>12</v>
      </c>
      <c r="I4310">
        <v>34</v>
      </c>
      <c r="J4310">
        <f>(moras__2[[#This Row],[EDAD]]-AVERAGE(I:I))/ _xlfn.STDEV.P(I:I)</f>
        <v>-0.55804866499520445</v>
      </c>
      <c r="K4310" t="str">
        <f>IF(ABS(moras__2[[#This Row],[Z-Score de edad]])&gt;1.96, "Atípico","Normal")</f>
        <v>Normal</v>
      </c>
      <c r="L4310">
        <f>(moras__2[[#This Row],[SALARIO]]-AVERAGE(C:C)) / _xlfn.STDEV.P(C:C)</f>
        <v>0.55590441020250447</v>
      </c>
      <c r="M4310" t="str">
        <f>IF(ABS(moras__2[[#This Row],[Z-Score de salario]])&gt;1.96, "Atípico", "Normal")</f>
        <v>Normal</v>
      </c>
      <c r="N4310" s="5">
        <f t="shared" si="201"/>
        <v>1108329</v>
      </c>
      <c r="O4310" s="5">
        <f t="shared" si="202"/>
        <v>34</v>
      </c>
      <c r="P4310" s="5" t="str">
        <f t="shared" si="203"/>
        <v>ASALARIADO</v>
      </c>
      <c r="Q4310" s="5">
        <f>IF($H4310="SI", $O4310, _xludf.NA())</f>
        <v>34</v>
      </c>
      <c r="R4310" s="5" t="e">
        <f ca="1">IF($H4310="NO",$O4310, _xludf.NA())</f>
        <v>#NAME?</v>
      </c>
      <c r="S4310" s="5">
        <f>IF($H4310="SI",$N4310, _xludf.NA())</f>
        <v>1108329</v>
      </c>
      <c r="T4310" s="5" t="e">
        <f ca="1">IF($H4310="NO",$N4310, _xludf.NA())</f>
        <v>#NAME?</v>
      </c>
    </row>
    <row r="4311" spans="1:20" x14ac:dyDescent="0.3">
      <c r="A4311">
        <v>4310</v>
      </c>
      <c r="B4311" t="s">
        <v>15</v>
      </c>
      <c r="C4311">
        <v>1474575.5</v>
      </c>
      <c r="D4311" t="s">
        <v>10</v>
      </c>
      <c r="E4311" t="s">
        <v>11</v>
      </c>
      <c r="F4311" t="s">
        <v>12</v>
      </c>
      <c r="G4311" t="s">
        <v>13</v>
      </c>
      <c r="H4311" t="s">
        <v>13</v>
      </c>
      <c r="I4311">
        <v>46</v>
      </c>
      <c r="J4311">
        <f>(moras__2[[#This Row],[EDAD]]-AVERAGE(I:I))/ _xlfn.STDEV.P(I:I)</f>
        <v>0.28894004989222172</v>
      </c>
      <c r="K4311" t="str">
        <f>IF(ABS(moras__2[[#This Row],[Z-Score de edad]])&gt;1.96, "Atípico","Normal")</f>
        <v>Normal</v>
      </c>
      <c r="L4311">
        <f>(moras__2[[#This Row],[SALARIO]]-AVERAGE(C:C)) / _xlfn.STDEV.P(C:C)</f>
        <v>1.0075469009545954</v>
      </c>
      <c r="M4311" t="str">
        <f>IF(ABS(moras__2[[#This Row],[Z-Score de salario]])&gt;1.96, "Atípico", "Normal")</f>
        <v>Normal</v>
      </c>
      <c r="N4311" s="5">
        <f t="shared" si="201"/>
        <v>1474575.5</v>
      </c>
      <c r="O4311" s="5">
        <f t="shared" si="202"/>
        <v>46</v>
      </c>
      <c r="P4311" s="5" t="str">
        <f t="shared" si="203"/>
        <v>ASALARIADO</v>
      </c>
      <c r="Q4311" s="5" t="e">
        <f ca="1">IF($H4311="SI", $O4311, _xludf.NA())</f>
        <v>#NAME?</v>
      </c>
      <c r="R4311" s="5">
        <f>IF($H4311="NO",$O4311, _xludf.NA())</f>
        <v>46</v>
      </c>
      <c r="S4311" s="5" t="e">
        <f ca="1">IF($H4311="SI",$N4311, _xludf.NA())</f>
        <v>#NAME?</v>
      </c>
      <c r="T4311" s="5">
        <f>IF($H4311="NO",$N4311, _xludf.NA())</f>
        <v>1474575.5</v>
      </c>
    </row>
    <row r="4312" spans="1:20" x14ac:dyDescent="0.3">
      <c r="A4312">
        <v>4311</v>
      </c>
      <c r="B4312" t="s">
        <v>15</v>
      </c>
      <c r="C4312">
        <v>363711.95</v>
      </c>
      <c r="D4312" t="s">
        <v>10</v>
      </c>
      <c r="E4312" t="s">
        <v>16</v>
      </c>
      <c r="F4312" t="s">
        <v>12</v>
      </c>
      <c r="G4312" t="s">
        <v>13</v>
      </c>
      <c r="H4312" t="s">
        <v>13</v>
      </c>
      <c r="I4312">
        <v>30</v>
      </c>
      <c r="J4312">
        <f>(moras__2[[#This Row],[EDAD]]-AVERAGE(I:I))/ _xlfn.STDEV.P(I:I)</f>
        <v>-0.84037823662434652</v>
      </c>
      <c r="K4312" t="str">
        <f>IF(ABS(moras__2[[#This Row],[Z-Score de edad]])&gt;1.96, "Atípico","Normal")</f>
        <v>Normal</v>
      </c>
      <c r="L4312">
        <f>(moras__2[[#This Row],[SALARIO]]-AVERAGE(C:C)) / _xlfn.STDEV.P(C:C)</f>
        <v>-0.36233152957705445</v>
      </c>
      <c r="M4312" t="str">
        <f>IF(ABS(moras__2[[#This Row],[Z-Score de salario]])&gt;1.96, "Atípico", "Normal")</f>
        <v>Normal</v>
      </c>
      <c r="N4312" s="5">
        <f t="shared" si="201"/>
        <v>363711.95</v>
      </c>
      <c r="O4312" s="5">
        <f t="shared" si="202"/>
        <v>30</v>
      </c>
      <c r="P4312" s="5" t="str">
        <f t="shared" si="203"/>
        <v>ASALARIADO</v>
      </c>
      <c r="Q4312" s="5" t="e">
        <f ca="1">IF($H4312="SI", $O4312, _xludf.NA())</f>
        <v>#NAME?</v>
      </c>
      <c r="R4312" s="5">
        <f>IF($H4312="NO",$O4312, _xludf.NA())</f>
        <v>30</v>
      </c>
      <c r="S4312" s="5" t="e">
        <f ca="1">IF($H4312="SI",$N4312, _xludf.NA())</f>
        <v>#NAME?</v>
      </c>
      <c r="T4312" s="5">
        <f>IF($H4312="NO",$N4312, _xludf.NA())</f>
        <v>363711.95</v>
      </c>
    </row>
    <row r="4313" spans="1:20" x14ac:dyDescent="0.3">
      <c r="A4313">
        <v>4312</v>
      </c>
      <c r="B4313" t="s">
        <v>15</v>
      </c>
      <c r="C4313">
        <v>490637</v>
      </c>
      <c r="D4313" t="s">
        <v>14</v>
      </c>
      <c r="E4313" t="s">
        <v>11</v>
      </c>
      <c r="F4313" t="s">
        <v>12</v>
      </c>
      <c r="G4313" t="s">
        <v>13</v>
      </c>
      <c r="H4313" t="s">
        <v>13</v>
      </c>
      <c r="I4313">
        <v>71</v>
      </c>
      <c r="J4313">
        <f>(moras__2[[#This Row],[EDAD]]-AVERAGE(I:I))/ _xlfn.STDEV.P(I:I)</f>
        <v>2.0534998725743594</v>
      </c>
      <c r="K4313" t="str">
        <f>IF(ABS(moras__2[[#This Row],[Z-Score de edad]])&gt;1.96, "Atípico","Normal")</f>
        <v>Atípico</v>
      </c>
      <c r="L4313">
        <f>(moras__2[[#This Row],[SALARIO]]-AVERAGE(C:C)) / _xlfn.STDEV.P(C:C)</f>
        <v>-0.20581195677339986</v>
      </c>
      <c r="M4313" t="str">
        <f>IF(ABS(moras__2[[#This Row],[Z-Score de salario]])&gt;1.96, "Atípico", "Normal")</f>
        <v>Normal</v>
      </c>
      <c r="N4313" s="5">
        <f t="shared" si="201"/>
        <v>490637</v>
      </c>
      <c r="O4313" s="5">
        <f t="shared" si="202"/>
        <v>71</v>
      </c>
      <c r="P4313" s="5" t="str">
        <f t="shared" si="203"/>
        <v>PENSIONADOS EN SU PROPIO SISTEMA</v>
      </c>
      <c r="Q4313" s="5" t="e">
        <f ca="1">IF($H4313="SI", $O4313, _xludf.NA())</f>
        <v>#NAME?</v>
      </c>
      <c r="R4313" s="5">
        <f>IF($H4313="NO",$O4313, _xludf.NA())</f>
        <v>71</v>
      </c>
      <c r="S4313" s="5" t="e">
        <f ca="1">IF($H4313="SI",$N4313, _xludf.NA())</f>
        <v>#NAME?</v>
      </c>
      <c r="T4313" s="5">
        <f>IF($H4313="NO",$N4313, _xludf.NA())</f>
        <v>490637</v>
      </c>
    </row>
    <row r="4314" spans="1:20" x14ac:dyDescent="0.3">
      <c r="A4314">
        <v>4313</v>
      </c>
      <c r="B4314" t="s">
        <v>15</v>
      </c>
      <c r="C4314">
        <v>279111</v>
      </c>
      <c r="D4314" t="s">
        <v>18</v>
      </c>
      <c r="E4314" t="s">
        <v>16</v>
      </c>
      <c r="F4314" t="s">
        <v>12</v>
      </c>
      <c r="G4314" t="s">
        <v>13</v>
      </c>
      <c r="H4314" t="s">
        <v>13</v>
      </c>
      <c r="I4314">
        <v>26</v>
      </c>
      <c r="J4314">
        <f>(moras__2[[#This Row],[EDAD]]-AVERAGE(I:I))/ _xlfn.STDEV.P(I:I)</f>
        <v>-1.1227078082534885</v>
      </c>
      <c r="K4314" t="str">
        <f>IF(ABS(moras__2[[#This Row],[Z-Score de edad]])&gt;1.96, "Atípico","Normal")</f>
        <v>Normal</v>
      </c>
      <c r="L4314">
        <f>(moras__2[[#This Row],[SALARIO]]-AVERAGE(C:C)) / _xlfn.STDEV.P(C:C)</f>
        <v>-0.46665848909200708</v>
      </c>
      <c r="M4314" t="str">
        <f>IF(ABS(moras__2[[#This Row],[Z-Score de salario]])&gt;1.96, "Atípico", "Normal")</f>
        <v>Normal</v>
      </c>
      <c r="N4314" s="5">
        <f t="shared" si="201"/>
        <v>279111</v>
      </c>
      <c r="O4314" s="5">
        <f t="shared" si="202"/>
        <v>26</v>
      </c>
      <c r="P4314" s="5" t="str">
        <f t="shared" si="203"/>
        <v>TRABAJADOR INDEPENDIENTE</v>
      </c>
      <c r="Q4314" s="5" t="e">
        <f ca="1">IF($H4314="SI", $O4314, _xludf.NA())</f>
        <v>#NAME?</v>
      </c>
      <c r="R4314" s="5">
        <f>IF($H4314="NO",$O4314, _xludf.NA())</f>
        <v>26</v>
      </c>
      <c r="S4314" s="5" t="e">
        <f ca="1">IF($H4314="SI",$N4314, _xludf.NA())</f>
        <v>#NAME?</v>
      </c>
      <c r="T4314" s="5">
        <f>IF($H4314="NO",$N4314, _xludf.NA())</f>
        <v>279111</v>
      </c>
    </row>
    <row r="4315" spans="1:20" x14ac:dyDescent="0.3">
      <c r="A4315">
        <v>4314</v>
      </c>
      <c r="B4315" t="s">
        <v>15</v>
      </c>
      <c r="C4315">
        <v>297050</v>
      </c>
      <c r="D4315" t="s">
        <v>17</v>
      </c>
      <c r="E4315" t="s">
        <v>16</v>
      </c>
      <c r="F4315" t="s">
        <v>12</v>
      </c>
      <c r="G4315" t="s">
        <v>13</v>
      </c>
      <c r="H4315" t="s">
        <v>13</v>
      </c>
      <c r="I4315">
        <v>43</v>
      </c>
      <c r="J4315">
        <f>(moras__2[[#This Row],[EDAD]]-AVERAGE(I:I))/ _xlfn.STDEV.P(I:I)</f>
        <v>7.7192871170365177E-2</v>
      </c>
      <c r="K4315" t="str">
        <f>IF(ABS(moras__2[[#This Row],[Z-Score de edad]])&gt;1.96, "Atípico","Normal")</f>
        <v>Normal</v>
      </c>
      <c r="L4315">
        <f>(moras__2[[#This Row],[SALARIO]]-AVERAGE(C:C)) / _xlfn.STDEV.P(C:C)</f>
        <v>-0.44453673600603422</v>
      </c>
      <c r="M4315" t="str">
        <f>IF(ABS(moras__2[[#This Row],[Z-Score de salario]])&gt;1.96, "Atípico", "Normal")</f>
        <v>Normal</v>
      </c>
      <c r="N4315" s="5">
        <f t="shared" si="201"/>
        <v>297050</v>
      </c>
      <c r="O4315" s="5">
        <f t="shared" si="202"/>
        <v>43</v>
      </c>
      <c r="P4315" s="5" t="str">
        <f t="shared" si="203"/>
        <v>ASEGURADO VOLUNTARIO</v>
      </c>
      <c r="Q4315" s="5" t="e">
        <f ca="1">IF($H4315="SI", $O4315, _xludf.NA())</f>
        <v>#NAME?</v>
      </c>
      <c r="R4315" s="5">
        <f>IF($H4315="NO",$O4315, _xludf.NA())</f>
        <v>43</v>
      </c>
      <c r="S4315" s="5" t="e">
        <f ca="1">IF($H4315="SI",$N4315, _xludf.NA())</f>
        <v>#NAME?</v>
      </c>
      <c r="T4315" s="5">
        <f>IF($H4315="NO",$N4315, _xludf.NA())</f>
        <v>297050</v>
      </c>
    </row>
    <row r="4316" spans="1:20" x14ac:dyDescent="0.3">
      <c r="A4316">
        <v>4315</v>
      </c>
      <c r="B4316" t="s">
        <v>9</v>
      </c>
      <c r="C4316">
        <v>300018</v>
      </c>
      <c r="D4316" t="s">
        <v>18</v>
      </c>
      <c r="E4316" t="s">
        <v>16</v>
      </c>
      <c r="F4316" t="s">
        <v>12</v>
      </c>
      <c r="G4316" t="s">
        <v>12</v>
      </c>
      <c r="H4316" t="s">
        <v>12</v>
      </c>
      <c r="I4316">
        <v>32</v>
      </c>
      <c r="J4316">
        <f>(moras__2[[#This Row],[EDAD]]-AVERAGE(I:I))/ _xlfn.STDEV.P(I:I)</f>
        <v>-0.69921345080977548</v>
      </c>
      <c r="K4316" t="str">
        <f>IF(ABS(moras__2[[#This Row],[Z-Score de edad]])&gt;1.96, "Atípico","Normal")</f>
        <v>Normal</v>
      </c>
      <c r="L4316">
        <f>(moras__2[[#This Row],[SALARIO]]-AVERAGE(C:C)) / _xlfn.STDEV.P(C:C)</f>
        <v>-0.44087670126835837</v>
      </c>
      <c r="M4316" t="str">
        <f>IF(ABS(moras__2[[#This Row],[Z-Score de salario]])&gt;1.96, "Atípico", "Normal")</f>
        <v>Normal</v>
      </c>
      <c r="N4316" s="5">
        <f t="shared" si="201"/>
        <v>300018</v>
      </c>
      <c r="O4316" s="5">
        <f t="shared" si="202"/>
        <v>32</v>
      </c>
      <c r="P4316" s="5" t="str">
        <f t="shared" si="203"/>
        <v>TRABAJADOR INDEPENDIENTE</v>
      </c>
      <c r="Q4316" s="5">
        <f>IF($H4316="SI", $O4316, _xludf.NA())</f>
        <v>32</v>
      </c>
      <c r="R4316" s="5" t="e">
        <f ca="1">IF($H4316="NO",$O4316, _xludf.NA())</f>
        <v>#NAME?</v>
      </c>
      <c r="S4316" s="5">
        <f>IF($H4316="SI",$N4316, _xludf.NA())</f>
        <v>300018</v>
      </c>
      <c r="T4316" s="5" t="e">
        <f ca="1">IF($H4316="NO",$N4316, _xludf.NA())</f>
        <v>#NAME?</v>
      </c>
    </row>
    <row r="4317" spans="1:20" x14ac:dyDescent="0.3">
      <c r="A4317">
        <v>4316</v>
      </c>
      <c r="B4317" t="s">
        <v>15</v>
      </c>
      <c r="C4317">
        <v>297046</v>
      </c>
      <c r="D4317" t="s">
        <v>18</v>
      </c>
      <c r="E4317" t="s">
        <v>16</v>
      </c>
      <c r="F4317" t="s">
        <v>12</v>
      </c>
      <c r="G4317" t="s">
        <v>12</v>
      </c>
      <c r="H4317" t="s">
        <v>12</v>
      </c>
      <c r="I4317">
        <v>45</v>
      </c>
      <c r="J4317">
        <f>(moras__2[[#This Row],[EDAD]]-AVERAGE(I:I))/ _xlfn.STDEV.P(I:I)</f>
        <v>0.2183576569849362</v>
      </c>
      <c r="K4317" t="str">
        <f>IF(ABS(moras__2[[#This Row],[Z-Score de edad]])&gt;1.96, "Atípico","Normal")</f>
        <v>Normal</v>
      </c>
      <c r="L4317">
        <f>(moras__2[[#This Row],[SALARIO]]-AVERAGE(C:C)) / _xlfn.STDEV.P(C:C)</f>
        <v>-0.44454166866740574</v>
      </c>
      <c r="M4317" t="str">
        <f>IF(ABS(moras__2[[#This Row],[Z-Score de salario]])&gt;1.96, "Atípico", "Normal")</f>
        <v>Normal</v>
      </c>
      <c r="N4317" s="5">
        <f t="shared" si="201"/>
        <v>297046</v>
      </c>
      <c r="O4317" s="5">
        <f t="shared" si="202"/>
        <v>45</v>
      </c>
      <c r="P4317" s="5" t="str">
        <f t="shared" si="203"/>
        <v>TRABAJADOR INDEPENDIENTE</v>
      </c>
      <c r="Q4317" s="5">
        <f>IF($H4317="SI", $O4317, _xludf.NA())</f>
        <v>45</v>
      </c>
      <c r="R4317" s="5" t="e">
        <f ca="1">IF($H4317="NO",$O4317, _xludf.NA())</f>
        <v>#NAME?</v>
      </c>
      <c r="S4317" s="5">
        <f>IF($H4317="SI",$N4317, _xludf.NA())</f>
        <v>297046</v>
      </c>
      <c r="T4317" s="5" t="e">
        <f ca="1">IF($H4317="NO",$N4317, _xludf.NA())</f>
        <v>#NAME?</v>
      </c>
    </row>
    <row r="4318" spans="1:20" x14ac:dyDescent="0.3">
      <c r="A4318">
        <v>4317</v>
      </c>
      <c r="B4318" t="s">
        <v>15</v>
      </c>
      <c r="C4318">
        <v>672276</v>
      </c>
      <c r="D4318" t="s">
        <v>10</v>
      </c>
      <c r="E4318" t="s">
        <v>16</v>
      </c>
      <c r="F4318" t="s">
        <v>12</v>
      </c>
      <c r="G4318" t="s">
        <v>13</v>
      </c>
      <c r="H4318" t="s">
        <v>13</v>
      </c>
      <c r="I4318">
        <v>25</v>
      </c>
      <c r="J4318">
        <f>(moras__2[[#This Row],[EDAD]]-AVERAGE(I:I))/ _xlfn.STDEV.P(I:I)</f>
        <v>-1.193290201160774</v>
      </c>
      <c r="K4318" t="str">
        <f>IF(ABS(moras__2[[#This Row],[Z-Score de edad]])&gt;1.96, "Atípico","Normal")</f>
        <v>Normal</v>
      </c>
      <c r="L4318">
        <f>(moras__2[[#This Row],[SALARIO]]-AVERAGE(C:C)) / _xlfn.STDEV.P(C:C)</f>
        <v>1.8178962942471923E-2</v>
      </c>
      <c r="M4318" t="str">
        <f>IF(ABS(moras__2[[#This Row],[Z-Score de salario]])&gt;1.96, "Atípico", "Normal")</f>
        <v>Normal</v>
      </c>
      <c r="N4318" s="5">
        <f t="shared" si="201"/>
        <v>672276</v>
      </c>
      <c r="O4318" s="5">
        <f t="shared" si="202"/>
        <v>25</v>
      </c>
      <c r="P4318" s="5" t="str">
        <f t="shared" si="203"/>
        <v>ASALARIADO</v>
      </c>
      <c r="Q4318" s="5" t="e">
        <f ca="1">IF($H4318="SI", $O4318, _xludf.NA())</f>
        <v>#NAME?</v>
      </c>
      <c r="R4318" s="5">
        <f>IF($H4318="NO",$O4318, _xludf.NA())</f>
        <v>25</v>
      </c>
      <c r="S4318" s="5" t="e">
        <f ca="1">IF($H4318="SI",$N4318, _xludf.NA())</f>
        <v>#NAME?</v>
      </c>
      <c r="T4318" s="5">
        <f>IF($H4318="NO",$N4318, _xludf.NA())</f>
        <v>672276</v>
      </c>
    </row>
    <row r="4319" spans="1:20" x14ac:dyDescent="0.3">
      <c r="A4319">
        <v>4318</v>
      </c>
      <c r="B4319" t="s">
        <v>9</v>
      </c>
      <c r="C4319">
        <v>349737.17</v>
      </c>
      <c r="D4319" t="s">
        <v>10</v>
      </c>
      <c r="E4319" t="s">
        <v>16</v>
      </c>
      <c r="F4319" t="s">
        <v>12</v>
      </c>
      <c r="G4319" t="s">
        <v>13</v>
      </c>
      <c r="H4319" t="s">
        <v>12</v>
      </c>
      <c r="I4319">
        <v>26</v>
      </c>
      <c r="J4319">
        <f>(moras__2[[#This Row],[EDAD]]-AVERAGE(I:I))/ _xlfn.STDEV.P(I:I)</f>
        <v>-1.1227078082534885</v>
      </c>
      <c r="K4319" t="str">
        <f>IF(ABS(moras__2[[#This Row],[Z-Score de edad]])&gt;1.96, "Atípico","Normal")</f>
        <v>Normal</v>
      </c>
      <c r="L4319">
        <f>(moras__2[[#This Row],[SALARIO]]-AVERAGE(C:C)) / _xlfn.STDEV.P(C:C)</f>
        <v>-0.37956474394746487</v>
      </c>
      <c r="M4319" t="str">
        <f>IF(ABS(moras__2[[#This Row],[Z-Score de salario]])&gt;1.96, "Atípico", "Normal")</f>
        <v>Normal</v>
      </c>
      <c r="N4319" s="5">
        <f t="shared" si="201"/>
        <v>349737.17</v>
      </c>
      <c r="O4319" s="5">
        <f t="shared" si="202"/>
        <v>26</v>
      </c>
      <c r="P4319" s="5" t="str">
        <f t="shared" si="203"/>
        <v>ASALARIADO</v>
      </c>
      <c r="Q4319" s="5">
        <f>IF($H4319="SI", $O4319, _xludf.NA())</f>
        <v>26</v>
      </c>
      <c r="R4319" s="5" t="e">
        <f ca="1">IF($H4319="NO",$O4319, _xludf.NA())</f>
        <v>#NAME?</v>
      </c>
      <c r="S4319" s="5">
        <f>IF($H4319="SI",$N4319, _xludf.NA())</f>
        <v>349737.17</v>
      </c>
      <c r="T4319" s="5" t="e">
        <f ca="1">IF($H4319="NO",$N4319, _xludf.NA())</f>
        <v>#NAME?</v>
      </c>
    </row>
    <row r="4320" spans="1:20" x14ac:dyDescent="0.3">
      <c r="A4320">
        <v>4319</v>
      </c>
      <c r="B4320" t="s">
        <v>15</v>
      </c>
      <c r="C4320">
        <v>1584055</v>
      </c>
      <c r="D4320" t="s">
        <v>10</v>
      </c>
      <c r="E4320" t="s">
        <v>11</v>
      </c>
      <c r="F4320" t="s">
        <v>12</v>
      </c>
      <c r="G4320" t="s">
        <v>13</v>
      </c>
      <c r="H4320" t="s">
        <v>13</v>
      </c>
      <c r="I4320">
        <v>39</v>
      </c>
      <c r="J4320">
        <f>(moras__2[[#This Row],[EDAD]]-AVERAGE(I:I))/ _xlfn.STDEV.P(I:I)</f>
        <v>-0.20513670045877688</v>
      </c>
      <c r="K4320" t="str">
        <f>IF(ABS(moras__2[[#This Row],[Z-Score de edad]])&gt;1.96, "Atípico","Normal")</f>
        <v>Normal</v>
      </c>
      <c r="L4320">
        <f>(moras__2[[#This Row],[SALARIO]]-AVERAGE(C:C)) / _xlfn.STDEV.P(C:C)</f>
        <v>1.1425532261107225</v>
      </c>
      <c r="M4320" t="str">
        <f>IF(ABS(moras__2[[#This Row],[Z-Score de salario]])&gt;1.96, "Atípico", "Normal")</f>
        <v>Normal</v>
      </c>
      <c r="N4320" s="5">
        <f t="shared" si="201"/>
        <v>1584055</v>
      </c>
      <c r="O4320" s="5">
        <f t="shared" si="202"/>
        <v>39</v>
      </c>
      <c r="P4320" s="5" t="str">
        <f t="shared" si="203"/>
        <v>ASALARIADO</v>
      </c>
      <c r="Q4320" s="5" t="e">
        <f ca="1">IF($H4320="SI", $O4320, _xludf.NA())</f>
        <v>#NAME?</v>
      </c>
      <c r="R4320" s="5">
        <f>IF($H4320="NO",$O4320, _xludf.NA())</f>
        <v>39</v>
      </c>
      <c r="S4320" s="5" t="e">
        <f ca="1">IF($H4320="SI",$N4320, _xludf.NA())</f>
        <v>#NAME?</v>
      </c>
      <c r="T4320" s="5">
        <f>IF($H4320="NO",$N4320, _xludf.NA())</f>
        <v>1584055</v>
      </c>
    </row>
    <row r="4321" spans="1:20" x14ac:dyDescent="0.3">
      <c r="A4321">
        <v>4320</v>
      </c>
      <c r="B4321" t="s">
        <v>15</v>
      </c>
      <c r="C4321">
        <v>323296</v>
      </c>
      <c r="D4321" t="s">
        <v>17</v>
      </c>
      <c r="E4321" t="s">
        <v>16</v>
      </c>
      <c r="F4321" t="s">
        <v>12</v>
      </c>
      <c r="G4321" t="s">
        <v>13</v>
      </c>
      <c r="H4321" t="s">
        <v>13</v>
      </c>
      <c r="I4321">
        <v>62</v>
      </c>
      <c r="J4321">
        <f>(moras__2[[#This Row],[EDAD]]-AVERAGE(I:I))/ _xlfn.STDEV.P(I:I)</f>
        <v>1.41825833640879</v>
      </c>
      <c r="K4321" t="str">
        <f>IF(ABS(moras__2[[#This Row],[Z-Score de edad]])&gt;1.96, "Atípico","Normal")</f>
        <v>Normal</v>
      </c>
      <c r="L4321">
        <f>(moras__2[[#This Row],[SALARIO]]-AVERAGE(C:C)) / _xlfn.STDEV.P(C:C)</f>
        <v>-0.41217107841673473</v>
      </c>
      <c r="M4321" t="str">
        <f>IF(ABS(moras__2[[#This Row],[Z-Score de salario]])&gt;1.96, "Atípico", "Normal")</f>
        <v>Normal</v>
      </c>
      <c r="N4321" s="5">
        <f t="shared" si="201"/>
        <v>323296</v>
      </c>
      <c r="O4321" s="5">
        <f t="shared" si="202"/>
        <v>62</v>
      </c>
      <c r="P4321" s="5" t="str">
        <f t="shared" si="203"/>
        <v>ASEGURADO VOLUNTARIO</v>
      </c>
      <c r="Q4321" s="5" t="e">
        <f ca="1">IF($H4321="SI", $O4321, _xludf.NA())</f>
        <v>#NAME?</v>
      </c>
      <c r="R4321" s="5">
        <f>IF($H4321="NO",$O4321, _xludf.NA())</f>
        <v>62</v>
      </c>
      <c r="S4321" s="5" t="e">
        <f ca="1">IF($H4321="SI",$N4321, _xludf.NA())</f>
        <v>#NAME?</v>
      </c>
      <c r="T4321" s="5">
        <f>IF($H4321="NO",$N4321, _xludf.NA())</f>
        <v>323296</v>
      </c>
    </row>
    <row r="4322" spans="1:20" x14ac:dyDescent="0.3">
      <c r="A4322">
        <v>4321</v>
      </c>
      <c r="B4322" t="s">
        <v>15</v>
      </c>
      <c r="C4322">
        <v>150000</v>
      </c>
      <c r="D4322" t="s">
        <v>10</v>
      </c>
      <c r="E4322" t="s">
        <v>16</v>
      </c>
      <c r="F4322" t="s">
        <v>12</v>
      </c>
      <c r="G4322" t="s">
        <v>12</v>
      </c>
      <c r="H4322" t="s">
        <v>13</v>
      </c>
      <c r="I4322">
        <v>62</v>
      </c>
      <c r="J4322">
        <f>(moras__2[[#This Row],[EDAD]]-AVERAGE(I:I))/ _xlfn.STDEV.P(I:I)</f>
        <v>1.41825833640879</v>
      </c>
      <c r="K4322" t="str">
        <f>IF(ABS(moras__2[[#This Row],[Z-Score de edad]])&gt;1.96, "Atípico","Normal")</f>
        <v>Normal</v>
      </c>
      <c r="L4322">
        <f>(moras__2[[#This Row],[SALARIO]]-AVERAGE(C:C)) / _xlfn.STDEV.P(C:C)</f>
        <v>-0.62587369967693607</v>
      </c>
      <c r="M4322" t="str">
        <f>IF(ABS(moras__2[[#This Row],[Z-Score de salario]])&gt;1.96, "Atípico", "Normal")</f>
        <v>Normal</v>
      </c>
      <c r="N4322" s="5">
        <f t="shared" si="201"/>
        <v>150000</v>
      </c>
      <c r="O4322" s="5">
        <f t="shared" si="202"/>
        <v>62</v>
      </c>
      <c r="P4322" s="5" t="str">
        <f t="shared" si="203"/>
        <v>ASALARIADO</v>
      </c>
      <c r="Q4322" s="5" t="e">
        <f ca="1">IF($H4322="SI", $O4322, _xludf.NA())</f>
        <v>#NAME?</v>
      </c>
      <c r="R4322" s="5">
        <f>IF($H4322="NO",$O4322, _xludf.NA())</f>
        <v>62</v>
      </c>
      <c r="S4322" s="5" t="e">
        <f ca="1">IF($H4322="SI",$N4322, _xludf.NA())</f>
        <v>#NAME?</v>
      </c>
      <c r="T4322" s="5">
        <f>IF($H4322="NO",$N4322, _xludf.NA())</f>
        <v>150000</v>
      </c>
    </row>
    <row r="4323" spans="1:20" x14ac:dyDescent="0.3">
      <c r="A4323">
        <v>4322</v>
      </c>
      <c r="B4323" t="s">
        <v>15</v>
      </c>
      <c r="C4323">
        <v>1155329</v>
      </c>
      <c r="D4323" t="s">
        <v>14</v>
      </c>
      <c r="E4323" t="s">
        <v>11</v>
      </c>
      <c r="F4323" t="s">
        <v>12</v>
      </c>
      <c r="G4323" t="s">
        <v>13</v>
      </c>
      <c r="H4323" t="s">
        <v>13</v>
      </c>
      <c r="I4323">
        <v>68</v>
      </c>
      <c r="J4323">
        <f>(moras__2[[#This Row],[EDAD]]-AVERAGE(I:I))/ _xlfn.STDEV.P(I:I)</f>
        <v>1.8417526938525031</v>
      </c>
      <c r="K4323" t="str">
        <f>IF(ABS(moras__2[[#This Row],[Z-Score de edad]])&gt;1.96, "Atípico","Normal")</f>
        <v>Normal</v>
      </c>
      <c r="L4323">
        <f>(moras__2[[#This Row],[SALARIO]]-AVERAGE(C:C)) / _xlfn.STDEV.P(C:C)</f>
        <v>0.61386318131799156</v>
      </c>
      <c r="M4323" t="str">
        <f>IF(ABS(moras__2[[#This Row],[Z-Score de salario]])&gt;1.96, "Atípico", "Normal")</f>
        <v>Normal</v>
      </c>
      <c r="N4323" s="5">
        <f t="shared" si="201"/>
        <v>1155329</v>
      </c>
      <c r="O4323" s="5">
        <f t="shared" si="202"/>
        <v>68</v>
      </c>
      <c r="P4323" s="5" t="str">
        <f t="shared" si="203"/>
        <v>PENSIONADOS EN SU PROPIO SISTEMA</v>
      </c>
      <c r="Q4323" s="5" t="e">
        <f ca="1">IF($H4323="SI", $O4323, _xludf.NA())</f>
        <v>#NAME?</v>
      </c>
      <c r="R4323" s="5">
        <f>IF($H4323="NO",$O4323, _xludf.NA())</f>
        <v>68</v>
      </c>
      <c r="S4323" s="5" t="e">
        <f ca="1">IF($H4323="SI",$N4323, _xludf.NA())</f>
        <v>#NAME?</v>
      </c>
      <c r="T4323" s="5">
        <f>IF($H4323="NO",$N4323, _xludf.NA())</f>
        <v>1155329</v>
      </c>
    </row>
    <row r="4324" spans="1:20" x14ac:dyDescent="0.3">
      <c r="A4324">
        <v>4323</v>
      </c>
      <c r="B4324" t="s">
        <v>9</v>
      </c>
      <c r="C4324">
        <v>339164.9</v>
      </c>
      <c r="D4324" t="s">
        <v>10</v>
      </c>
      <c r="E4324" t="s">
        <v>16</v>
      </c>
      <c r="F4324" t="s">
        <v>12</v>
      </c>
      <c r="G4324" t="s">
        <v>13</v>
      </c>
      <c r="H4324" t="s">
        <v>13</v>
      </c>
      <c r="I4324">
        <v>49</v>
      </c>
      <c r="J4324">
        <f>(moras__2[[#This Row],[EDAD]]-AVERAGE(I:I))/ _xlfn.STDEV.P(I:I)</f>
        <v>0.50068722861407822</v>
      </c>
      <c r="K4324" t="str">
        <f>IF(ABS(moras__2[[#This Row],[Z-Score de edad]])&gt;1.96, "Atípico","Normal")</f>
        <v>Normal</v>
      </c>
      <c r="L4324">
        <f>(moras__2[[#This Row],[SALARIO]]-AVERAGE(C:C)) / _xlfn.STDEV.P(C:C)</f>
        <v>-0.39260210090706332</v>
      </c>
      <c r="M4324" t="str">
        <f>IF(ABS(moras__2[[#This Row],[Z-Score de salario]])&gt;1.96, "Atípico", "Normal")</f>
        <v>Normal</v>
      </c>
      <c r="N4324" s="5">
        <f t="shared" si="201"/>
        <v>339164.9</v>
      </c>
      <c r="O4324" s="5">
        <f t="shared" si="202"/>
        <v>49</v>
      </c>
      <c r="P4324" s="5" t="str">
        <f t="shared" si="203"/>
        <v>ASALARIADO</v>
      </c>
      <c r="Q4324" s="5" t="e">
        <f ca="1">IF($H4324="SI", $O4324, _xludf.NA())</f>
        <v>#NAME?</v>
      </c>
      <c r="R4324" s="5">
        <f>IF($H4324="NO",$O4324, _xludf.NA())</f>
        <v>49</v>
      </c>
      <c r="S4324" s="5" t="e">
        <f ca="1">IF($H4324="SI",$N4324, _xludf.NA())</f>
        <v>#NAME?</v>
      </c>
      <c r="T4324" s="5">
        <f>IF($H4324="NO",$N4324, _xludf.NA())</f>
        <v>339164.9</v>
      </c>
    </row>
    <row r="4325" spans="1:20" x14ac:dyDescent="0.3">
      <c r="A4325">
        <v>4324</v>
      </c>
      <c r="B4325" t="s">
        <v>9</v>
      </c>
      <c r="C4325">
        <v>690000</v>
      </c>
      <c r="D4325" t="s">
        <v>10</v>
      </c>
      <c r="E4325" t="s">
        <v>16</v>
      </c>
      <c r="F4325" t="s">
        <v>12</v>
      </c>
      <c r="G4325" t="s">
        <v>13</v>
      </c>
      <c r="H4325" t="s">
        <v>13</v>
      </c>
      <c r="I4325">
        <v>24</v>
      </c>
      <c r="J4325">
        <f>(moras__2[[#This Row],[EDAD]]-AVERAGE(I:I))/ _xlfn.STDEV.P(I:I)</f>
        <v>-1.2638725940680595</v>
      </c>
      <c r="K4325" t="str">
        <f>IF(ABS(moras__2[[#This Row],[Z-Score de edad]])&gt;1.96, "Atípico","Normal")</f>
        <v>Normal</v>
      </c>
      <c r="L4325">
        <f>(moras__2[[#This Row],[SALARIO]]-AVERAGE(C:C)) / _xlfn.STDEV.P(C:C)</f>
        <v>4.0035585479725001E-2</v>
      </c>
      <c r="M4325" t="str">
        <f>IF(ABS(moras__2[[#This Row],[Z-Score de salario]])&gt;1.96, "Atípico", "Normal")</f>
        <v>Normal</v>
      </c>
      <c r="N4325" s="5">
        <f t="shared" si="201"/>
        <v>690000</v>
      </c>
      <c r="O4325" s="5">
        <f t="shared" si="202"/>
        <v>24</v>
      </c>
      <c r="P4325" s="5" t="str">
        <f t="shared" si="203"/>
        <v>ASALARIADO</v>
      </c>
      <c r="Q4325" s="5" t="e">
        <f ca="1">IF($H4325="SI", $O4325, _xludf.NA())</f>
        <v>#NAME?</v>
      </c>
      <c r="R4325" s="5">
        <f>IF($H4325="NO",$O4325, _xludf.NA())</f>
        <v>24</v>
      </c>
      <c r="S4325" s="5" t="e">
        <f ca="1">IF($H4325="SI",$N4325, _xludf.NA())</f>
        <v>#NAME?</v>
      </c>
      <c r="T4325" s="5">
        <f>IF($H4325="NO",$N4325, _xludf.NA())</f>
        <v>690000</v>
      </c>
    </row>
    <row r="4326" spans="1:20" x14ac:dyDescent="0.3">
      <c r="A4326">
        <v>4325</v>
      </c>
      <c r="B4326" t="s">
        <v>15</v>
      </c>
      <c r="C4326">
        <v>506617.9</v>
      </c>
      <c r="D4326" t="s">
        <v>10</v>
      </c>
      <c r="E4326" t="s">
        <v>11</v>
      </c>
      <c r="F4326" t="s">
        <v>12</v>
      </c>
      <c r="G4326" t="s">
        <v>13</v>
      </c>
      <c r="H4326" t="s">
        <v>13</v>
      </c>
      <c r="I4326">
        <v>41</v>
      </c>
      <c r="J4326">
        <f>(moras__2[[#This Row],[EDAD]]-AVERAGE(I:I))/ _xlfn.STDEV.P(I:I)</f>
        <v>-6.397191464420586E-2</v>
      </c>
      <c r="K4326" t="str">
        <f>IF(ABS(moras__2[[#This Row],[Z-Score de edad]])&gt;1.96, "Atípico","Normal")</f>
        <v>Normal</v>
      </c>
      <c r="L4326">
        <f>(moras__2[[#This Row],[SALARIO]]-AVERAGE(C:C)) / _xlfn.STDEV.P(C:C)</f>
        <v>-0.18610486474532562</v>
      </c>
      <c r="M4326" t="str">
        <f>IF(ABS(moras__2[[#This Row],[Z-Score de salario]])&gt;1.96, "Atípico", "Normal")</f>
        <v>Normal</v>
      </c>
      <c r="N4326" s="5">
        <f t="shared" si="201"/>
        <v>506617.9</v>
      </c>
      <c r="O4326" s="5">
        <f t="shared" si="202"/>
        <v>41</v>
      </c>
      <c r="P4326" s="5" t="str">
        <f t="shared" si="203"/>
        <v>ASALARIADO</v>
      </c>
      <c r="Q4326" s="5" t="e">
        <f ca="1">IF($H4326="SI", $O4326, _xludf.NA())</f>
        <v>#NAME?</v>
      </c>
      <c r="R4326" s="5">
        <f>IF($H4326="NO",$O4326, _xludf.NA())</f>
        <v>41</v>
      </c>
      <c r="S4326" s="5" t="e">
        <f ca="1">IF($H4326="SI",$N4326, _xludf.NA())</f>
        <v>#NAME?</v>
      </c>
      <c r="T4326" s="5">
        <f>IF($H4326="NO",$N4326, _xludf.NA())</f>
        <v>506617.9</v>
      </c>
    </row>
    <row r="4327" spans="1:20" x14ac:dyDescent="0.3">
      <c r="A4327">
        <v>4326</v>
      </c>
      <c r="B4327" t="s">
        <v>15</v>
      </c>
      <c r="C4327">
        <v>443270</v>
      </c>
      <c r="D4327" t="s">
        <v>10</v>
      </c>
      <c r="E4327" t="s">
        <v>16</v>
      </c>
      <c r="F4327" t="s">
        <v>12</v>
      </c>
      <c r="G4327" t="s">
        <v>13</v>
      </c>
      <c r="H4327" t="s">
        <v>13</v>
      </c>
      <c r="I4327">
        <v>43</v>
      </c>
      <c r="J4327">
        <f>(moras__2[[#This Row],[EDAD]]-AVERAGE(I:I))/ _xlfn.STDEV.P(I:I)</f>
        <v>7.7192871170365177E-2</v>
      </c>
      <c r="K4327" t="str">
        <f>IF(ABS(moras__2[[#This Row],[Z-Score de edad]])&gt;1.96, "Atípico","Normal")</f>
        <v>Normal</v>
      </c>
      <c r="L4327">
        <f>(moras__2[[#This Row],[SALARIO]]-AVERAGE(C:C)) / _xlfn.STDEV.P(C:C)</f>
        <v>-0.26422329956972501</v>
      </c>
      <c r="M4327" t="str">
        <f>IF(ABS(moras__2[[#This Row],[Z-Score de salario]])&gt;1.96, "Atípico", "Normal")</f>
        <v>Normal</v>
      </c>
      <c r="N4327" s="5">
        <f t="shared" si="201"/>
        <v>443270</v>
      </c>
      <c r="O4327" s="5">
        <f t="shared" si="202"/>
        <v>43</v>
      </c>
      <c r="P4327" s="5" t="str">
        <f t="shared" si="203"/>
        <v>ASALARIADO</v>
      </c>
      <c r="Q4327" s="5" t="e">
        <f ca="1">IF($H4327="SI", $O4327, _xludf.NA())</f>
        <v>#NAME?</v>
      </c>
      <c r="R4327" s="5">
        <f>IF($H4327="NO",$O4327, _xludf.NA())</f>
        <v>43</v>
      </c>
      <c r="S4327" s="5" t="e">
        <f ca="1">IF($H4327="SI",$N4327, _xludf.NA())</f>
        <v>#NAME?</v>
      </c>
      <c r="T4327" s="5">
        <f>IF($H4327="NO",$N4327, _xludf.NA())</f>
        <v>443270</v>
      </c>
    </row>
    <row r="4328" spans="1:20" x14ac:dyDescent="0.3">
      <c r="A4328">
        <v>4327</v>
      </c>
      <c r="B4328" t="s">
        <v>9</v>
      </c>
      <c r="C4328">
        <v>963090</v>
      </c>
      <c r="D4328" t="s">
        <v>10</v>
      </c>
      <c r="E4328" t="s">
        <v>11</v>
      </c>
      <c r="F4328" t="s">
        <v>12</v>
      </c>
      <c r="G4328" t="s">
        <v>13</v>
      </c>
      <c r="H4328" t="s">
        <v>13</v>
      </c>
      <c r="I4328">
        <v>50</v>
      </c>
      <c r="J4328">
        <f>(moras__2[[#This Row],[EDAD]]-AVERAGE(I:I))/ _xlfn.STDEV.P(I:I)</f>
        <v>0.57126962152136374</v>
      </c>
      <c r="K4328" t="str">
        <f>IF(ABS(moras__2[[#This Row],[Z-Score de edad]])&gt;1.96, "Atípico","Normal")</f>
        <v>Normal</v>
      </c>
      <c r="L4328">
        <f>(moras__2[[#This Row],[SALARIO]]-AVERAGE(C:C)) / _xlfn.STDEV.P(C:C)</f>
        <v>0.37680070896756312</v>
      </c>
      <c r="M4328" t="str">
        <f>IF(ABS(moras__2[[#This Row],[Z-Score de salario]])&gt;1.96, "Atípico", "Normal")</f>
        <v>Normal</v>
      </c>
      <c r="N4328" s="5">
        <f t="shared" si="201"/>
        <v>963090</v>
      </c>
      <c r="O4328" s="5">
        <f t="shared" si="202"/>
        <v>50</v>
      </c>
      <c r="P4328" s="5" t="str">
        <f t="shared" si="203"/>
        <v>ASALARIADO</v>
      </c>
      <c r="Q4328" s="5" t="e">
        <f ca="1">IF($H4328="SI", $O4328, _xludf.NA())</f>
        <v>#NAME?</v>
      </c>
      <c r="R4328" s="5">
        <f>IF($H4328="NO",$O4328, _xludf.NA())</f>
        <v>50</v>
      </c>
      <c r="S4328" s="5" t="e">
        <f ca="1">IF($H4328="SI",$N4328, _xludf.NA())</f>
        <v>#NAME?</v>
      </c>
      <c r="T4328" s="5">
        <f>IF($H4328="NO",$N4328, _xludf.NA())</f>
        <v>963090</v>
      </c>
    </row>
    <row r="4329" spans="1:20" x14ac:dyDescent="0.3">
      <c r="A4329">
        <v>4328</v>
      </c>
      <c r="B4329" t="s">
        <v>15</v>
      </c>
      <c r="C4329">
        <v>512500</v>
      </c>
      <c r="D4329" t="s">
        <v>10</v>
      </c>
      <c r="E4329" t="s">
        <v>16</v>
      </c>
      <c r="F4329" t="s">
        <v>12</v>
      </c>
      <c r="G4329" t="s">
        <v>13</v>
      </c>
      <c r="H4329" t="s">
        <v>13</v>
      </c>
      <c r="I4329">
        <v>25</v>
      </c>
      <c r="J4329">
        <f>(moras__2[[#This Row],[EDAD]]-AVERAGE(I:I))/ _xlfn.STDEV.P(I:I)</f>
        <v>-1.193290201160774</v>
      </c>
      <c r="K4329" t="str">
        <f>IF(ABS(moras__2[[#This Row],[Z-Score de edad]])&gt;1.96, "Atípico","Normal")</f>
        <v>Normal</v>
      </c>
      <c r="L4329">
        <f>(moras__2[[#This Row],[SALARIO]]-AVERAGE(C:C)) / _xlfn.STDEV.P(C:C)</f>
        <v>-0.17885126288195527</v>
      </c>
      <c r="M4329" t="str">
        <f>IF(ABS(moras__2[[#This Row],[Z-Score de salario]])&gt;1.96, "Atípico", "Normal")</f>
        <v>Normal</v>
      </c>
      <c r="N4329" s="5">
        <f t="shared" si="201"/>
        <v>512500</v>
      </c>
      <c r="O4329" s="5">
        <f t="shared" si="202"/>
        <v>25</v>
      </c>
      <c r="P4329" s="5" t="str">
        <f t="shared" si="203"/>
        <v>ASALARIADO</v>
      </c>
      <c r="Q4329" s="5" t="e">
        <f ca="1">IF($H4329="SI", $O4329, _xludf.NA())</f>
        <v>#NAME?</v>
      </c>
      <c r="R4329" s="5">
        <f>IF($H4329="NO",$O4329, _xludf.NA())</f>
        <v>25</v>
      </c>
      <c r="S4329" s="5" t="e">
        <f ca="1">IF($H4329="SI",$N4329, _xludf.NA())</f>
        <v>#NAME?</v>
      </c>
      <c r="T4329" s="5">
        <f>IF($H4329="NO",$N4329, _xludf.NA())</f>
        <v>512500</v>
      </c>
    </row>
    <row r="4330" spans="1:20" x14ac:dyDescent="0.3">
      <c r="A4330">
        <v>4329</v>
      </c>
      <c r="B4330" t="s">
        <v>9</v>
      </c>
      <c r="C4330">
        <v>2100000</v>
      </c>
      <c r="D4330" t="s">
        <v>10</v>
      </c>
      <c r="E4330" t="s">
        <v>16</v>
      </c>
      <c r="F4330" t="s">
        <v>12</v>
      </c>
      <c r="G4330" t="s">
        <v>13</v>
      </c>
      <c r="H4330" t="s">
        <v>13</v>
      </c>
      <c r="I4330">
        <v>32</v>
      </c>
      <c r="J4330">
        <f>(moras__2[[#This Row],[EDAD]]-AVERAGE(I:I))/ _xlfn.STDEV.P(I:I)</f>
        <v>-0.69921345080977548</v>
      </c>
      <c r="K4330" t="str">
        <f>IF(ABS(moras__2[[#This Row],[Z-Score de edad]])&gt;1.96, "Atípico","Normal")</f>
        <v>Normal</v>
      </c>
      <c r="L4330">
        <f>(moras__2[[#This Row],[SALARIO]]-AVERAGE(C:C)) / _xlfn.STDEV.P(C:C)</f>
        <v>1.7787987189443402</v>
      </c>
      <c r="M4330" t="str">
        <f>IF(ABS(moras__2[[#This Row],[Z-Score de salario]])&gt;1.96, "Atípico", "Normal")</f>
        <v>Normal</v>
      </c>
      <c r="N4330" s="5">
        <f t="shared" si="201"/>
        <v>2100000</v>
      </c>
      <c r="O4330" s="5">
        <f t="shared" si="202"/>
        <v>32</v>
      </c>
      <c r="P4330" s="5" t="str">
        <f t="shared" si="203"/>
        <v>ASALARIADO</v>
      </c>
      <c r="Q4330" s="5" t="e">
        <f ca="1">IF($H4330="SI", $O4330, _xludf.NA())</f>
        <v>#NAME?</v>
      </c>
      <c r="R4330" s="5">
        <f>IF($H4330="NO",$O4330, _xludf.NA())</f>
        <v>32</v>
      </c>
      <c r="S4330" s="5" t="e">
        <f ca="1">IF($H4330="SI",$N4330, _xludf.NA())</f>
        <v>#NAME?</v>
      </c>
      <c r="T4330" s="5">
        <f>IF($H4330="NO",$N4330, _xludf.NA())</f>
        <v>2100000</v>
      </c>
    </row>
    <row r="4331" spans="1:20" x14ac:dyDescent="0.3">
      <c r="A4331">
        <v>4330</v>
      </c>
      <c r="B4331" t="s">
        <v>9</v>
      </c>
      <c r="C4331">
        <v>452438</v>
      </c>
      <c r="D4331" t="s">
        <v>18</v>
      </c>
      <c r="E4331" t="s">
        <v>16</v>
      </c>
      <c r="F4331" t="s">
        <v>12</v>
      </c>
      <c r="G4331" t="s">
        <v>13</v>
      </c>
      <c r="H4331" t="s">
        <v>13</v>
      </c>
      <c r="I4331">
        <v>63</v>
      </c>
      <c r="J4331">
        <f>(moras__2[[#This Row],[EDAD]]-AVERAGE(I:I))/ _xlfn.STDEV.P(I:I)</f>
        <v>1.4888407293160755</v>
      </c>
      <c r="K4331" t="str">
        <f>IF(ABS(moras__2[[#This Row],[Z-Score de edad]])&gt;1.96, "Atípico","Normal")</f>
        <v>Normal</v>
      </c>
      <c r="L4331">
        <f>(moras__2[[#This Row],[SALARIO]]-AVERAGE(C:C)) / _xlfn.STDEV.P(C:C)</f>
        <v>-0.25291763970617637</v>
      </c>
      <c r="M4331" t="str">
        <f>IF(ABS(moras__2[[#This Row],[Z-Score de salario]])&gt;1.96, "Atípico", "Normal")</f>
        <v>Normal</v>
      </c>
      <c r="N4331" s="5">
        <f t="shared" si="201"/>
        <v>452438</v>
      </c>
      <c r="O4331" s="5">
        <f t="shared" si="202"/>
        <v>63</v>
      </c>
      <c r="P4331" s="5" t="str">
        <f t="shared" si="203"/>
        <v>TRABAJADOR INDEPENDIENTE</v>
      </c>
      <c r="Q4331" s="5" t="e">
        <f ca="1">IF($H4331="SI", $O4331, _xludf.NA())</f>
        <v>#NAME?</v>
      </c>
      <c r="R4331" s="5">
        <f>IF($H4331="NO",$O4331, _xludf.NA())</f>
        <v>63</v>
      </c>
      <c r="S4331" s="5" t="e">
        <f ca="1">IF($H4331="SI",$N4331, _xludf.NA())</f>
        <v>#NAME?</v>
      </c>
      <c r="T4331" s="5">
        <f>IF($H4331="NO",$N4331, _xludf.NA())</f>
        <v>452438</v>
      </c>
    </row>
    <row r="4332" spans="1:20" x14ac:dyDescent="0.3">
      <c r="A4332">
        <v>4331</v>
      </c>
      <c r="B4332" t="s">
        <v>9</v>
      </c>
      <c r="C4332">
        <v>2190092.7000000002</v>
      </c>
      <c r="D4332" t="s">
        <v>10</v>
      </c>
      <c r="E4332" t="s">
        <v>11</v>
      </c>
      <c r="F4332" t="s">
        <v>12</v>
      </c>
      <c r="G4332" t="s">
        <v>13</v>
      </c>
      <c r="H4332" t="s">
        <v>13</v>
      </c>
      <c r="I4332">
        <v>42</v>
      </c>
      <c r="J4332">
        <f>(moras__2[[#This Row],[EDAD]]-AVERAGE(I:I))/ _xlfn.STDEV.P(I:I)</f>
        <v>6.6104782630796582E-3</v>
      </c>
      <c r="K4332" t="str">
        <f>IF(ABS(moras__2[[#This Row],[Z-Score de edad]])&gt;1.96, "Atípico","Normal")</f>
        <v>Normal</v>
      </c>
      <c r="L4332">
        <f>(moras__2[[#This Row],[SALARIO]]-AVERAGE(C:C)) / _xlfn.STDEV.P(C:C)</f>
        <v>1.889897914231069</v>
      </c>
      <c r="M4332" t="str">
        <f>IF(ABS(moras__2[[#This Row],[Z-Score de salario]])&gt;1.96, "Atípico", "Normal")</f>
        <v>Normal</v>
      </c>
      <c r="N4332" s="5">
        <f t="shared" si="201"/>
        <v>2190092.7000000002</v>
      </c>
      <c r="O4332" s="5">
        <f t="shared" si="202"/>
        <v>42</v>
      </c>
      <c r="P4332" s="5" t="str">
        <f t="shared" si="203"/>
        <v>ASALARIADO</v>
      </c>
      <c r="Q4332" s="5" t="e">
        <f ca="1">IF($H4332="SI", $O4332, _xludf.NA())</f>
        <v>#NAME?</v>
      </c>
      <c r="R4332" s="5">
        <f>IF($H4332="NO",$O4332, _xludf.NA())</f>
        <v>42</v>
      </c>
      <c r="S4332" s="5" t="e">
        <f ca="1">IF($H4332="SI",$N4332, _xludf.NA())</f>
        <v>#NAME?</v>
      </c>
      <c r="T4332" s="5">
        <f>IF($H4332="NO",$N4332, _xludf.NA())</f>
        <v>2190092.7000000002</v>
      </c>
    </row>
    <row r="4333" spans="1:20" x14ac:dyDescent="0.3">
      <c r="A4333">
        <v>4332</v>
      </c>
      <c r="B4333" t="s">
        <v>9</v>
      </c>
      <c r="C4333">
        <v>772533.23</v>
      </c>
      <c r="D4333" t="s">
        <v>10</v>
      </c>
      <c r="E4333" t="s">
        <v>16</v>
      </c>
      <c r="F4333" t="s">
        <v>12</v>
      </c>
      <c r="G4333" t="s">
        <v>13</v>
      </c>
      <c r="H4333" t="s">
        <v>13</v>
      </c>
      <c r="I4333">
        <v>48</v>
      </c>
      <c r="J4333">
        <f>(moras__2[[#This Row],[EDAD]]-AVERAGE(I:I))/ _xlfn.STDEV.P(I:I)</f>
        <v>0.43010483570679275</v>
      </c>
      <c r="K4333" t="str">
        <f>IF(ABS(moras__2[[#This Row],[Z-Score de edad]])&gt;1.96, "Atípico","Normal")</f>
        <v>Normal</v>
      </c>
      <c r="L4333">
        <f>(moras__2[[#This Row],[SALARIO]]-AVERAGE(C:C)) / _xlfn.STDEV.P(C:C)</f>
        <v>0.14181270435189219</v>
      </c>
      <c r="M4333" t="str">
        <f>IF(ABS(moras__2[[#This Row],[Z-Score de salario]])&gt;1.96, "Atípico", "Normal")</f>
        <v>Normal</v>
      </c>
      <c r="N4333" s="5">
        <f t="shared" si="201"/>
        <v>772533.23</v>
      </c>
      <c r="O4333" s="5">
        <f t="shared" si="202"/>
        <v>48</v>
      </c>
      <c r="P4333" s="5" t="str">
        <f t="shared" si="203"/>
        <v>ASALARIADO</v>
      </c>
      <c r="Q4333" s="5" t="e">
        <f ca="1">IF($H4333="SI", $O4333, _xludf.NA())</f>
        <v>#NAME?</v>
      </c>
      <c r="R4333" s="5">
        <f>IF($H4333="NO",$O4333, _xludf.NA())</f>
        <v>48</v>
      </c>
      <c r="S4333" s="5" t="e">
        <f ca="1">IF($H4333="SI",$N4333, _xludf.NA())</f>
        <v>#NAME?</v>
      </c>
      <c r="T4333" s="5">
        <f>IF($H4333="NO",$N4333, _xludf.NA())</f>
        <v>772533.23</v>
      </c>
    </row>
    <row r="4334" spans="1:20" x14ac:dyDescent="0.3">
      <c r="A4334">
        <v>4333</v>
      </c>
      <c r="B4334" t="s">
        <v>9</v>
      </c>
      <c r="C4334">
        <v>378261</v>
      </c>
      <c r="D4334" t="s">
        <v>14</v>
      </c>
      <c r="E4334" t="s">
        <v>11</v>
      </c>
      <c r="F4334" t="s">
        <v>12</v>
      </c>
      <c r="G4334" t="s">
        <v>13</v>
      </c>
      <c r="H4334" t="s">
        <v>13</v>
      </c>
      <c r="I4334">
        <v>21</v>
      </c>
      <c r="J4334">
        <f>(moras__2[[#This Row],[EDAD]]-AVERAGE(I:I))/ _xlfn.STDEV.P(I:I)</f>
        <v>-1.4756197727899161</v>
      </c>
      <c r="K4334" t="str">
        <f>IF(ABS(moras__2[[#This Row],[Z-Score de edad]])&gt;1.96, "Atípico","Normal")</f>
        <v>Normal</v>
      </c>
      <c r="L4334">
        <f>(moras__2[[#This Row],[SALARIO]]-AVERAGE(C:C)) / _xlfn.STDEV.P(C:C)</f>
        <v>-0.3443901453451868</v>
      </c>
      <c r="M4334" t="str">
        <f>IF(ABS(moras__2[[#This Row],[Z-Score de salario]])&gt;1.96, "Atípico", "Normal")</f>
        <v>Normal</v>
      </c>
      <c r="N4334" s="5">
        <f t="shared" si="201"/>
        <v>378261</v>
      </c>
      <c r="O4334" s="5">
        <f t="shared" si="202"/>
        <v>21</v>
      </c>
      <c r="P4334" s="5" t="str">
        <f t="shared" si="203"/>
        <v>PENSIONADOS EN SU PROPIO SISTEMA</v>
      </c>
      <c r="Q4334" s="5" t="e">
        <f ca="1">IF($H4334="SI", $O4334, _xludf.NA())</f>
        <v>#NAME?</v>
      </c>
      <c r="R4334" s="5">
        <f>IF($H4334="NO",$O4334, _xludf.NA())</f>
        <v>21</v>
      </c>
      <c r="S4334" s="5" t="e">
        <f ca="1">IF($H4334="SI",$N4334, _xludf.NA())</f>
        <v>#NAME?</v>
      </c>
      <c r="T4334" s="5">
        <f>IF($H4334="NO",$N4334, _xludf.NA())</f>
        <v>378261</v>
      </c>
    </row>
    <row r="4335" spans="1:20" x14ac:dyDescent="0.3">
      <c r="A4335">
        <v>4334</v>
      </c>
      <c r="B4335" t="s">
        <v>15</v>
      </c>
      <c r="C4335">
        <v>9437618.4600000009</v>
      </c>
      <c r="D4335" t="s">
        <v>10</v>
      </c>
      <c r="E4335" t="s">
        <v>16</v>
      </c>
      <c r="F4335" t="s">
        <v>12</v>
      </c>
      <c r="G4335" t="s">
        <v>13</v>
      </c>
      <c r="H4335" t="s">
        <v>13</v>
      </c>
      <c r="I4335">
        <v>37</v>
      </c>
      <c r="J4335">
        <f>(moras__2[[#This Row],[EDAD]]-AVERAGE(I:I))/ _xlfn.STDEV.P(I:I)</f>
        <v>-0.34630148627334789</v>
      </c>
      <c r="K4335" t="str">
        <f>IF(ABS(moras__2[[#This Row],[Z-Score de edad]])&gt;1.96, "Atípico","Normal")</f>
        <v>Normal</v>
      </c>
      <c r="L4335">
        <f>(moras__2[[#This Row],[SALARIO]]-AVERAGE(C:C)) / _xlfn.STDEV.P(C:C)</f>
        <v>10.827295503112714</v>
      </c>
      <c r="M4335" t="str">
        <f>IF(ABS(moras__2[[#This Row],[Z-Score de salario]])&gt;1.96, "Atípico", "Normal")</f>
        <v>Atípico</v>
      </c>
      <c r="N4335" s="5">
        <f t="shared" si="201"/>
        <v>9437618.4600000009</v>
      </c>
      <c r="O4335" s="5">
        <f t="shared" si="202"/>
        <v>37</v>
      </c>
      <c r="P4335" s="5" t="str">
        <f t="shared" si="203"/>
        <v>ASALARIADO</v>
      </c>
      <c r="Q4335" s="5" t="e">
        <f ca="1">IF($H4335="SI", $O4335, _xludf.NA())</f>
        <v>#NAME?</v>
      </c>
      <c r="R4335" s="5">
        <f>IF($H4335="NO",$O4335, _xludf.NA())</f>
        <v>37</v>
      </c>
      <c r="S4335" s="5" t="e">
        <f ca="1">IF($H4335="SI",$N4335, _xludf.NA())</f>
        <v>#NAME?</v>
      </c>
      <c r="T4335" s="5">
        <f>IF($H4335="NO",$N4335, _xludf.NA())</f>
        <v>9437618.4600000009</v>
      </c>
    </row>
    <row r="4336" spans="1:20" x14ac:dyDescent="0.3">
      <c r="A4336">
        <v>4335</v>
      </c>
      <c r="B4336" t="s">
        <v>9</v>
      </c>
      <c r="C4336">
        <v>208220.83</v>
      </c>
      <c r="D4336" t="s">
        <v>10</v>
      </c>
      <c r="E4336" t="s">
        <v>16</v>
      </c>
      <c r="F4336" t="s">
        <v>12</v>
      </c>
      <c r="G4336" t="s">
        <v>12</v>
      </c>
      <c r="H4336" t="s">
        <v>13</v>
      </c>
      <c r="I4336">
        <v>54</v>
      </c>
      <c r="J4336">
        <f>(moras__2[[#This Row],[EDAD]]-AVERAGE(I:I))/ _xlfn.STDEV.P(I:I)</f>
        <v>0.85359919315050581</v>
      </c>
      <c r="K4336" t="str">
        <f>IF(ABS(moras__2[[#This Row],[Z-Score de edad]])&gt;1.96, "Atípico","Normal")</f>
        <v>Normal</v>
      </c>
      <c r="L4336">
        <f>(moras__2[[#This Row],[SALARIO]]-AVERAGE(C:C)) / _xlfn.STDEV.P(C:C)</f>
        <v>-0.55407778988707046</v>
      </c>
      <c r="M4336" t="str">
        <f>IF(ABS(moras__2[[#This Row],[Z-Score de salario]])&gt;1.96, "Atípico", "Normal")</f>
        <v>Normal</v>
      </c>
      <c r="N4336" s="5">
        <f t="shared" si="201"/>
        <v>208220.83</v>
      </c>
      <c r="O4336" s="5">
        <f t="shared" si="202"/>
        <v>54</v>
      </c>
      <c r="P4336" s="5" t="str">
        <f t="shared" si="203"/>
        <v>ASALARIADO</v>
      </c>
      <c r="Q4336" s="5" t="e">
        <f ca="1">IF($H4336="SI", $O4336, _xludf.NA())</f>
        <v>#NAME?</v>
      </c>
      <c r="R4336" s="5">
        <f>IF($H4336="NO",$O4336, _xludf.NA())</f>
        <v>54</v>
      </c>
      <c r="S4336" s="5" t="e">
        <f ca="1">IF($H4336="SI",$N4336, _xludf.NA())</f>
        <v>#NAME?</v>
      </c>
      <c r="T4336" s="5">
        <f>IF($H4336="NO",$N4336, _xludf.NA())</f>
        <v>208220.83</v>
      </c>
    </row>
    <row r="4337" spans="1:20" x14ac:dyDescent="0.3">
      <c r="A4337">
        <v>4336</v>
      </c>
      <c r="B4337" t="s">
        <v>15</v>
      </c>
      <c r="C4337">
        <v>423276.21</v>
      </c>
      <c r="D4337" t="s">
        <v>10</v>
      </c>
      <c r="E4337" t="s">
        <v>16</v>
      </c>
      <c r="F4337" t="s">
        <v>12</v>
      </c>
      <c r="G4337" t="s">
        <v>13</v>
      </c>
      <c r="H4337" t="s">
        <v>13</v>
      </c>
      <c r="I4337">
        <v>18</v>
      </c>
      <c r="J4337">
        <f>(moras__2[[#This Row],[EDAD]]-AVERAGE(I:I))/ _xlfn.STDEV.P(I:I)</f>
        <v>-1.6873669515117726</v>
      </c>
      <c r="K4337" t="str">
        <f>IF(ABS(moras__2[[#This Row],[Z-Score de edad]])&gt;1.96, "Atípico","Normal")</f>
        <v>Normal</v>
      </c>
      <c r="L4337">
        <f>(moras__2[[#This Row],[SALARIO]]-AVERAGE(C:C)) / _xlfn.STDEV.P(C:C)</f>
        <v>-0.28887894847059981</v>
      </c>
      <c r="M4337" t="str">
        <f>IF(ABS(moras__2[[#This Row],[Z-Score de salario]])&gt;1.96, "Atípico", "Normal")</f>
        <v>Normal</v>
      </c>
      <c r="N4337" s="5">
        <f t="shared" si="201"/>
        <v>423276.21</v>
      </c>
      <c r="O4337" s="5">
        <f t="shared" si="202"/>
        <v>18</v>
      </c>
      <c r="P4337" s="5" t="str">
        <f t="shared" si="203"/>
        <v>ASALARIADO</v>
      </c>
      <c r="Q4337" s="5" t="e">
        <f ca="1">IF($H4337="SI", $O4337, _xludf.NA())</f>
        <v>#NAME?</v>
      </c>
      <c r="R4337" s="5">
        <f>IF($H4337="NO",$O4337, _xludf.NA())</f>
        <v>18</v>
      </c>
      <c r="S4337" s="5" t="e">
        <f ca="1">IF($H4337="SI",$N4337, _xludf.NA())</f>
        <v>#NAME?</v>
      </c>
      <c r="T4337" s="5">
        <f>IF($H4337="NO",$N4337, _xludf.NA())</f>
        <v>423276.21</v>
      </c>
    </row>
    <row r="4338" spans="1:20" x14ac:dyDescent="0.3">
      <c r="A4338">
        <v>4337</v>
      </c>
      <c r="B4338" t="s">
        <v>15</v>
      </c>
      <c r="C4338">
        <v>179230</v>
      </c>
      <c r="D4338" t="s">
        <v>10</v>
      </c>
      <c r="E4338" t="s">
        <v>16</v>
      </c>
      <c r="F4338" t="s">
        <v>12</v>
      </c>
      <c r="G4338" t="s">
        <v>13</v>
      </c>
      <c r="H4338" t="s">
        <v>13</v>
      </c>
      <c r="I4338">
        <v>43</v>
      </c>
      <c r="J4338">
        <f>(moras__2[[#This Row],[EDAD]]-AVERAGE(I:I))/ _xlfn.STDEV.P(I:I)</f>
        <v>7.7192871170365177E-2</v>
      </c>
      <c r="K4338" t="str">
        <f>IF(ABS(moras__2[[#This Row],[Z-Score de edad]])&gt;1.96, "Atípico","Normal")</f>
        <v>Normal</v>
      </c>
      <c r="L4338">
        <f>(moras__2[[#This Row],[SALARIO]]-AVERAGE(C:C)) / _xlfn.STDEV.P(C:C)</f>
        <v>-0.58982827670447457</v>
      </c>
      <c r="M4338" t="str">
        <f>IF(ABS(moras__2[[#This Row],[Z-Score de salario]])&gt;1.96, "Atípico", "Normal")</f>
        <v>Normal</v>
      </c>
      <c r="N4338" s="5">
        <f t="shared" si="201"/>
        <v>179230</v>
      </c>
      <c r="O4338" s="5">
        <f t="shared" si="202"/>
        <v>43</v>
      </c>
      <c r="P4338" s="5" t="str">
        <f t="shared" si="203"/>
        <v>ASALARIADO</v>
      </c>
      <c r="Q4338" s="5" t="e">
        <f ca="1">IF($H4338="SI", $O4338, _xludf.NA())</f>
        <v>#NAME?</v>
      </c>
      <c r="R4338" s="5">
        <f>IF($H4338="NO",$O4338, _xludf.NA())</f>
        <v>43</v>
      </c>
      <c r="S4338" s="5" t="e">
        <f ca="1">IF($H4338="SI",$N4338, _xludf.NA())</f>
        <v>#NAME?</v>
      </c>
      <c r="T4338" s="5">
        <f>IF($H4338="NO",$N4338, _xludf.NA())</f>
        <v>179230</v>
      </c>
    </row>
    <row r="4339" spans="1:20" x14ac:dyDescent="0.3">
      <c r="A4339">
        <v>4338</v>
      </c>
      <c r="B4339" t="s">
        <v>15</v>
      </c>
      <c r="C4339">
        <v>356455</v>
      </c>
      <c r="D4339" t="s">
        <v>18</v>
      </c>
      <c r="E4339" t="s">
        <v>16</v>
      </c>
      <c r="F4339" t="s">
        <v>12</v>
      </c>
      <c r="G4339" t="s">
        <v>13</v>
      </c>
      <c r="H4339" t="s">
        <v>12</v>
      </c>
      <c r="I4339">
        <v>47</v>
      </c>
      <c r="J4339">
        <f>(moras__2[[#This Row],[EDAD]]-AVERAGE(I:I))/ _xlfn.STDEV.P(I:I)</f>
        <v>0.35952244279950724</v>
      </c>
      <c r="K4339" t="str">
        <f>IF(ABS(moras__2[[#This Row],[Z-Score de edad]])&gt;1.96, "Atípico","Normal")</f>
        <v>Normal</v>
      </c>
      <c r="L4339">
        <f>(moras__2[[#This Row],[SALARIO]]-AVERAGE(C:C)) / _xlfn.STDEV.P(C:C)</f>
        <v>-0.37128054881208711</v>
      </c>
      <c r="M4339" t="str">
        <f>IF(ABS(moras__2[[#This Row],[Z-Score de salario]])&gt;1.96, "Atípico", "Normal")</f>
        <v>Normal</v>
      </c>
      <c r="N4339" s="5">
        <f t="shared" si="201"/>
        <v>356455</v>
      </c>
      <c r="O4339" s="5">
        <f t="shared" si="202"/>
        <v>47</v>
      </c>
      <c r="P4339" s="5" t="str">
        <f t="shared" si="203"/>
        <v>TRABAJADOR INDEPENDIENTE</v>
      </c>
      <c r="Q4339" s="5">
        <f>IF($H4339="SI", $O4339, _xludf.NA())</f>
        <v>47</v>
      </c>
      <c r="R4339" s="5" t="e">
        <f ca="1">IF($H4339="NO",$O4339, _xludf.NA())</f>
        <v>#NAME?</v>
      </c>
      <c r="S4339" s="5">
        <f>IF($H4339="SI",$N4339, _xludf.NA())</f>
        <v>356455</v>
      </c>
      <c r="T4339" s="5" t="e">
        <f ca="1">IF($H4339="NO",$N4339, _xludf.NA())</f>
        <v>#NAME?</v>
      </c>
    </row>
    <row r="4340" spans="1:20" x14ac:dyDescent="0.3">
      <c r="A4340">
        <v>4339</v>
      </c>
      <c r="B4340" t="s">
        <v>15</v>
      </c>
      <c r="C4340">
        <v>729260.25</v>
      </c>
      <c r="D4340" t="s">
        <v>10</v>
      </c>
      <c r="E4340" t="s">
        <v>16</v>
      </c>
      <c r="F4340" t="s">
        <v>12</v>
      </c>
      <c r="G4340" t="s">
        <v>13</v>
      </c>
      <c r="H4340" t="s">
        <v>13</v>
      </c>
      <c r="I4340">
        <v>28</v>
      </c>
      <c r="J4340">
        <f>(moras__2[[#This Row],[EDAD]]-AVERAGE(I:I))/ _xlfn.STDEV.P(I:I)</f>
        <v>-0.98154302243891756</v>
      </c>
      <c r="K4340" t="str">
        <f>IF(ABS(moras__2[[#This Row],[Z-Score de edad]])&gt;1.96, "Atípico","Normal")</f>
        <v>Normal</v>
      </c>
      <c r="L4340">
        <f>(moras__2[[#This Row],[SALARIO]]-AVERAGE(C:C)) / _xlfn.STDEV.P(C:C)</f>
        <v>8.8449965132635755E-2</v>
      </c>
      <c r="M4340" t="str">
        <f>IF(ABS(moras__2[[#This Row],[Z-Score de salario]])&gt;1.96, "Atípico", "Normal")</f>
        <v>Normal</v>
      </c>
      <c r="N4340" s="5">
        <f t="shared" si="201"/>
        <v>729260.25</v>
      </c>
      <c r="O4340" s="5">
        <f t="shared" si="202"/>
        <v>28</v>
      </c>
      <c r="P4340" s="5" t="str">
        <f t="shared" si="203"/>
        <v>ASALARIADO</v>
      </c>
      <c r="Q4340" s="5" t="e">
        <f ca="1">IF($H4340="SI", $O4340, _xludf.NA())</f>
        <v>#NAME?</v>
      </c>
      <c r="R4340" s="5">
        <f>IF($H4340="NO",$O4340, _xludf.NA())</f>
        <v>28</v>
      </c>
      <c r="S4340" s="5" t="e">
        <f ca="1">IF($H4340="SI",$N4340, _xludf.NA())</f>
        <v>#NAME?</v>
      </c>
      <c r="T4340" s="5">
        <f>IF($H4340="NO",$N4340, _xludf.NA())</f>
        <v>729260.25</v>
      </c>
    </row>
    <row r="4341" spans="1:20" x14ac:dyDescent="0.3">
      <c r="A4341">
        <v>4340</v>
      </c>
      <c r="B4341" t="s">
        <v>9</v>
      </c>
      <c r="C4341">
        <v>514804</v>
      </c>
      <c r="D4341" t="s">
        <v>18</v>
      </c>
      <c r="E4341" t="s">
        <v>16</v>
      </c>
      <c r="F4341" t="s">
        <v>12</v>
      </c>
      <c r="G4341" t="s">
        <v>12</v>
      </c>
      <c r="H4341" t="s">
        <v>12</v>
      </c>
      <c r="I4341">
        <v>34</v>
      </c>
      <c r="J4341">
        <f>(moras__2[[#This Row],[EDAD]]-AVERAGE(I:I))/ _xlfn.STDEV.P(I:I)</f>
        <v>-0.55804866499520445</v>
      </c>
      <c r="K4341" t="str">
        <f>IF(ABS(moras__2[[#This Row],[Z-Score de edad]])&gt;1.96, "Atípico","Normal")</f>
        <v>Normal</v>
      </c>
      <c r="L4341">
        <f>(moras__2[[#This Row],[SALARIO]]-AVERAGE(C:C)) / _xlfn.STDEV.P(C:C)</f>
        <v>-0.17601004993195352</v>
      </c>
      <c r="M4341" t="str">
        <f>IF(ABS(moras__2[[#This Row],[Z-Score de salario]])&gt;1.96, "Atípico", "Normal")</f>
        <v>Normal</v>
      </c>
      <c r="N4341" s="5">
        <f t="shared" si="201"/>
        <v>514804</v>
      </c>
      <c r="O4341" s="5">
        <f t="shared" si="202"/>
        <v>34</v>
      </c>
      <c r="P4341" s="5" t="str">
        <f t="shared" si="203"/>
        <v>TRABAJADOR INDEPENDIENTE</v>
      </c>
      <c r="Q4341" s="5">
        <f>IF($H4341="SI", $O4341, _xludf.NA())</f>
        <v>34</v>
      </c>
      <c r="R4341" s="5" t="e">
        <f ca="1">IF($H4341="NO",$O4341, _xludf.NA())</f>
        <v>#NAME?</v>
      </c>
      <c r="S4341" s="5">
        <f>IF($H4341="SI",$N4341, _xludf.NA())</f>
        <v>514804</v>
      </c>
      <c r="T4341" s="5" t="e">
        <f ca="1">IF($H4341="NO",$N4341, _xludf.NA())</f>
        <v>#NAME?</v>
      </c>
    </row>
    <row r="4342" spans="1:20" x14ac:dyDescent="0.3">
      <c r="A4342">
        <v>4341</v>
      </c>
      <c r="B4342" t="s">
        <v>9</v>
      </c>
      <c r="C4342">
        <v>460000</v>
      </c>
      <c r="D4342" t="s">
        <v>10</v>
      </c>
      <c r="E4342" t="s">
        <v>16</v>
      </c>
      <c r="F4342" t="s">
        <v>12</v>
      </c>
      <c r="G4342" t="s">
        <v>13</v>
      </c>
      <c r="H4342" t="s">
        <v>12</v>
      </c>
      <c r="I4342">
        <v>25</v>
      </c>
      <c r="J4342">
        <f>(moras__2[[#This Row],[EDAD]]-AVERAGE(I:I))/ _xlfn.STDEV.P(I:I)</f>
        <v>-1.193290201160774</v>
      </c>
      <c r="K4342" t="str">
        <f>IF(ABS(moras__2[[#This Row],[Z-Score de edad]])&gt;1.96, "Atípico","Normal")</f>
        <v>Normal</v>
      </c>
      <c r="L4342">
        <f>(moras__2[[#This Row],[SALARIO]]-AVERAGE(C:C)) / _xlfn.STDEV.P(C:C)</f>
        <v>-0.24359244338329733</v>
      </c>
      <c r="M4342" t="str">
        <f>IF(ABS(moras__2[[#This Row],[Z-Score de salario]])&gt;1.96, "Atípico", "Normal")</f>
        <v>Normal</v>
      </c>
      <c r="N4342" s="5">
        <f t="shared" si="201"/>
        <v>460000</v>
      </c>
      <c r="O4342" s="5">
        <f t="shared" si="202"/>
        <v>25</v>
      </c>
      <c r="P4342" s="5" t="str">
        <f t="shared" si="203"/>
        <v>ASALARIADO</v>
      </c>
      <c r="Q4342" s="5">
        <f>IF($H4342="SI", $O4342, _xludf.NA())</f>
        <v>25</v>
      </c>
      <c r="R4342" s="5" t="e">
        <f ca="1">IF($H4342="NO",$O4342, _xludf.NA())</f>
        <v>#NAME?</v>
      </c>
      <c r="S4342" s="5">
        <f>IF($H4342="SI",$N4342, _xludf.NA())</f>
        <v>460000</v>
      </c>
      <c r="T4342" s="5" t="e">
        <f ca="1">IF($H4342="NO",$N4342, _xludf.NA())</f>
        <v>#NAME?</v>
      </c>
    </row>
    <row r="4343" spans="1:20" x14ac:dyDescent="0.3">
      <c r="A4343">
        <v>4342</v>
      </c>
      <c r="B4343" t="s">
        <v>9</v>
      </c>
      <c r="C4343">
        <v>2012772</v>
      </c>
      <c r="D4343" t="s">
        <v>10</v>
      </c>
      <c r="E4343" t="s">
        <v>11</v>
      </c>
      <c r="F4343" t="s">
        <v>12</v>
      </c>
      <c r="G4343" t="s">
        <v>13</v>
      </c>
      <c r="H4343" t="s">
        <v>13</v>
      </c>
      <c r="I4343">
        <v>43</v>
      </c>
      <c r="J4343">
        <f>(moras__2[[#This Row],[EDAD]]-AVERAGE(I:I))/ _xlfn.STDEV.P(I:I)</f>
        <v>7.7192871170365177E-2</v>
      </c>
      <c r="K4343" t="str">
        <f>IF(ABS(moras__2[[#This Row],[Z-Score de edad]])&gt;1.96, "Atípico","Normal")</f>
        <v>Normal</v>
      </c>
      <c r="L4343">
        <f>(moras__2[[#This Row],[SALARIO]]-AVERAGE(C:C)) / _xlfn.STDEV.P(C:C)</f>
        <v>1.6712321724153676</v>
      </c>
      <c r="M4343" t="str">
        <f>IF(ABS(moras__2[[#This Row],[Z-Score de salario]])&gt;1.96, "Atípico", "Normal")</f>
        <v>Normal</v>
      </c>
      <c r="N4343" s="5">
        <f t="shared" si="201"/>
        <v>2012772</v>
      </c>
      <c r="O4343" s="5">
        <f t="shared" si="202"/>
        <v>43</v>
      </c>
      <c r="P4343" s="5" t="str">
        <f t="shared" si="203"/>
        <v>ASALARIADO</v>
      </c>
      <c r="Q4343" s="5" t="e">
        <f ca="1">IF($H4343="SI", $O4343, _xludf.NA())</f>
        <v>#NAME?</v>
      </c>
      <c r="R4343" s="5">
        <f>IF($H4343="NO",$O4343, _xludf.NA())</f>
        <v>43</v>
      </c>
      <c r="S4343" s="5" t="e">
        <f ca="1">IF($H4343="SI",$N4343, _xludf.NA())</f>
        <v>#NAME?</v>
      </c>
      <c r="T4343" s="5">
        <f>IF($H4343="NO",$N4343, _xludf.NA())</f>
        <v>2012772</v>
      </c>
    </row>
    <row r="4344" spans="1:20" x14ac:dyDescent="0.3">
      <c r="A4344">
        <v>4343</v>
      </c>
      <c r="B4344" t="s">
        <v>15</v>
      </c>
      <c r="C4344">
        <v>504535</v>
      </c>
      <c r="D4344" t="s">
        <v>10</v>
      </c>
      <c r="E4344" t="s">
        <v>16</v>
      </c>
      <c r="F4344" t="s">
        <v>12</v>
      </c>
      <c r="G4344" t="s">
        <v>13</v>
      </c>
      <c r="H4344" t="s">
        <v>13</v>
      </c>
      <c r="I4344">
        <v>59</v>
      </c>
      <c r="J4344">
        <f>(moras__2[[#This Row],[EDAD]]-AVERAGE(I:I))/ _xlfn.STDEV.P(I:I)</f>
        <v>1.2065111576869334</v>
      </c>
      <c r="K4344" t="str">
        <f>IF(ABS(moras__2[[#This Row],[Z-Score de edad]])&gt;1.96, "Atípico","Normal")</f>
        <v>Normal</v>
      </c>
      <c r="L4344">
        <f>(moras__2[[#This Row],[SALARIO]]-AVERAGE(C:C)) / _xlfn.STDEV.P(C:C)</f>
        <v>-0.18867342483801602</v>
      </c>
      <c r="M4344" t="str">
        <f>IF(ABS(moras__2[[#This Row],[Z-Score de salario]])&gt;1.96, "Atípico", "Normal")</f>
        <v>Normal</v>
      </c>
      <c r="N4344" s="5">
        <f t="shared" si="201"/>
        <v>504535</v>
      </c>
      <c r="O4344" s="5">
        <f t="shared" si="202"/>
        <v>59</v>
      </c>
      <c r="P4344" s="5" t="str">
        <f t="shared" si="203"/>
        <v>ASALARIADO</v>
      </c>
      <c r="Q4344" s="5" t="e">
        <f ca="1">IF($H4344="SI", $O4344, _xludf.NA())</f>
        <v>#NAME?</v>
      </c>
      <c r="R4344" s="5">
        <f>IF($H4344="NO",$O4344, _xludf.NA())</f>
        <v>59</v>
      </c>
      <c r="S4344" s="5" t="e">
        <f ca="1">IF($H4344="SI",$N4344, _xludf.NA())</f>
        <v>#NAME?</v>
      </c>
      <c r="T4344" s="5">
        <f>IF($H4344="NO",$N4344, _xludf.NA())</f>
        <v>504535</v>
      </c>
    </row>
    <row r="4345" spans="1:20" x14ac:dyDescent="0.3">
      <c r="A4345">
        <v>4344</v>
      </c>
      <c r="B4345" t="s">
        <v>15</v>
      </c>
      <c r="C4345">
        <v>900088.68</v>
      </c>
      <c r="D4345" t="s">
        <v>10</v>
      </c>
      <c r="E4345" t="s">
        <v>11</v>
      </c>
      <c r="F4345" t="s">
        <v>12</v>
      </c>
      <c r="G4345" t="s">
        <v>13</v>
      </c>
      <c r="H4345" t="s">
        <v>13</v>
      </c>
      <c r="I4345">
        <v>62</v>
      </c>
      <c r="J4345">
        <f>(moras__2[[#This Row],[EDAD]]-AVERAGE(I:I))/ _xlfn.STDEV.P(I:I)</f>
        <v>1.41825833640879</v>
      </c>
      <c r="K4345" t="str">
        <f>IF(ABS(moras__2[[#This Row],[Z-Score de edad]])&gt;1.96, "Atípico","Normal")</f>
        <v>Normal</v>
      </c>
      <c r="L4345">
        <f>(moras__2[[#This Row],[SALARIO]]-AVERAGE(C:C)) / _xlfn.STDEV.P(C:C)</f>
        <v>0.29910966458770011</v>
      </c>
      <c r="M4345" t="str">
        <f>IF(ABS(moras__2[[#This Row],[Z-Score de salario]])&gt;1.96, "Atípico", "Normal")</f>
        <v>Normal</v>
      </c>
      <c r="N4345" s="5">
        <f t="shared" si="201"/>
        <v>900088.68</v>
      </c>
      <c r="O4345" s="5">
        <f t="shared" si="202"/>
        <v>62</v>
      </c>
      <c r="P4345" s="5" t="str">
        <f t="shared" si="203"/>
        <v>ASALARIADO</v>
      </c>
      <c r="Q4345" s="5" t="e">
        <f ca="1">IF($H4345="SI", $O4345, _xludf.NA())</f>
        <v>#NAME?</v>
      </c>
      <c r="R4345" s="5">
        <f>IF($H4345="NO",$O4345, _xludf.NA())</f>
        <v>62</v>
      </c>
      <c r="S4345" s="5" t="e">
        <f ca="1">IF($H4345="SI",$N4345, _xludf.NA())</f>
        <v>#NAME?</v>
      </c>
      <c r="T4345" s="5">
        <f>IF($H4345="NO",$N4345, _xludf.NA())</f>
        <v>900088.68</v>
      </c>
    </row>
    <row r="4346" spans="1:20" x14ac:dyDescent="0.3">
      <c r="A4346">
        <v>4345</v>
      </c>
      <c r="B4346" t="s">
        <v>9</v>
      </c>
      <c r="C4346">
        <v>430000</v>
      </c>
      <c r="D4346" t="s">
        <v>10</v>
      </c>
      <c r="E4346" t="s">
        <v>16</v>
      </c>
      <c r="F4346" t="s">
        <v>12</v>
      </c>
      <c r="G4346" t="s">
        <v>13</v>
      </c>
      <c r="H4346" t="s">
        <v>13</v>
      </c>
      <c r="I4346">
        <v>21</v>
      </c>
      <c r="J4346">
        <f>(moras__2[[#This Row],[EDAD]]-AVERAGE(I:I))/ _xlfn.STDEV.P(I:I)</f>
        <v>-1.4756197727899161</v>
      </c>
      <c r="K4346" t="str">
        <f>IF(ABS(moras__2[[#This Row],[Z-Score de edad]])&gt;1.96, "Atípico","Normal")</f>
        <v>Normal</v>
      </c>
      <c r="L4346">
        <f>(moras__2[[#This Row],[SALARIO]]-AVERAGE(C:C)) / _xlfn.STDEV.P(C:C)</f>
        <v>-0.28058740366977852</v>
      </c>
      <c r="M4346" t="str">
        <f>IF(ABS(moras__2[[#This Row],[Z-Score de salario]])&gt;1.96, "Atípico", "Normal")</f>
        <v>Normal</v>
      </c>
      <c r="N4346" s="5">
        <f t="shared" si="201"/>
        <v>430000</v>
      </c>
      <c r="O4346" s="5">
        <f t="shared" si="202"/>
        <v>21</v>
      </c>
      <c r="P4346" s="5" t="str">
        <f t="shared" si="203"/>
        <v>ASALARIADO</v>
      </c>
      <c r="Q4346" s="5" t="e">
        <f ca="1">IF($H4346="SI", $O4346, _xludf.NA())</f>
        <v>#NAME?</v>
      </c>
      <c r="R4346" s="5">
        <f>IF($H4346="NO",$O4346, _xludf.NA())</f>
        <v>21</v>
      </c>
      <c r="S4346" s="5" t="e">
        <f ca="1">IF($H4346="SI",$N4346, _xludf.NA())</f>
        <v>#NAME?</v>
      </c>
      <c r="T4346" s="5">
        <f>IF($H4346="NO",$N4346, _xludf.NA())</f>
        <v>430000</v>
      </c>
    </row>
    <row r="4347" spans="1:20" x14ac:dyDescent="0.3">
      <c r="A4347">
        <v>4346</v>
      </c>
      <c r="B4347" t="s">
        <v>15</v>
      </c>
      <c r="C4347">
        <v>314416.67</v>
      </c>
      <c r="D4347" t="s">
        <v>10</v>
      </c>
      <c r="E4347" t="s">
        <v>16</v>
      </c>
      <c r="F4347" t="s">
        <v>12</v>
      </c>
      <c r="G4347" t="s">
        <v>13</v>
      </c>
      <c r="H4347" t="s">
        <v>13</v>
      </c>
      <c r="I4347">
        <v>21</v>
      </c>
      <c r="J4347">
        <f>(moras__2[[#This Row],[EDAD]]-AVERAGE(I:I))/ _xlfn.STDEV.P(I:I)</f>
        <v>-1.4756197727899161</v>
      </c>
      <c r="K4347" t="str">
        <f>IF(ABS(moras__2[[#This Row],[Z-Score de edad]])&gt;1.96, "Atípico","Normal")</f>
        <v>Normal</v>
      </c>
      <c r="L4347">
        <f>(moras__2[[#This Row],[SALARIO]]-AVERAGE(C:C)) / _xlfn.STDEV.P(C:C)</f>
        <v>-0.42312076044075347</v>
      </c>
      <c r="M4347" t="str">
        <f>IF(ABS(moras__2[[#This Row],[Z-Score de salario]])&gt;1.96, "Atípico", "Normal")</f>
        <v>Normal</v>
      </c>
      <c r="N4347" s="5">
        <f t="shared" si="201"/>
        <v>314416.67</v>
      </c>
      <c r="O4347" s="5">
        <f t="shared" si="202"/>
        <v>21</v>
      </c>
      <c r="P4347" s="5" t="str">
        <f t="shared" si="203"/>
        <v>ASALARIADO</v>
      </c>
      <c r="Q4347" s="5" t="e">
        <f ca="1">IF($H4347="SI", $O4347, _xludf.NA())</f>
        <v>#NAME?</v>
      </c>
      <c r="R4347" s="5">
        <f>IF($H4347="NO",$O4347, _xludf.NA())</f>
        <v>21</v>
      </c>
      <c r="S4347" s="5" t="e">
        <f ca="1">IF($H4347="SI",$N4347, _xludf.NA())</f>
        <v>#NAME?</v>
      </c>
      <c r="T4347" s="5">
        <f>IF($H4347="NO",$N4347, _xludf.NA())</f>
        <v>314416.67</v>
      </c>
    </row>
    <row r="4348" spans="1:20" x14ac:dyDescent="0.3">
      <c r="A4348">
        <v>4347</v>
      </c>
      <c r="B4348" t="s">
        <v>9</v>
      </c>
      <c r="C4348">
        <v>3057059.8</v>
      </c>
      <c r="D4348" t="s">
        <v>10</v>
      </c>
      <c r="E4348" t="s">
        <v>11</v>
      </c>
      <c r="F4348" t="s">
        <v>12</v>
      </c>
      <c r="G4348" t="s">
        <v>13</v>
      </c>
      <c r="H4348" t="s">
        <v>13</v>
      </c>
      <c r="I4348">
        <v>46</v>
      </c>
      <c r="J4348">
        <f>(moras__2[[#This Row],[EDAD]]-AVERAGE(I:I))/ _xlfn.STDEV.P(I:I)</f>
        <v>0.28894004989222172</v>
      </c>
      <c r="K4348" t="str">
        <f>IF(ABS(moras__2[[#This Row],[Z-Score de edad]])&gt;1.96, "Atípico","Normal")</f>
        <v>Normal</v>
      </c>
      <c r="L4348">
        <f>(moras__2[[#This Row],[SALARIO]]-AVERAGE(C:C)) / _xlfn.STDEV.P(C:C)</f>
        <v>2.9590116953705938</v>
      </c>
      <c r="M4348" t="str">
        <f>IF(ABS(moras__2[[#This Row],[Z-Score de salario]])&gt;1.96, "Atípico", "Normal")</f>
        <v>Atípico</v>
      </c>
      <c r="N4348" s="5">
        <f t="shared" si="201"/>
        <v>3057059.8</v>
      </c>
      <c r="O4348" s="5">
        <f t="shared" si="202"/>
        <v>46</v>
      </c>
      <c r="P4348" s="5" t="str">
        <f t="shared" si="203"/>
        <v>ASALARIADO</v>
      </c>
      <c r="Q4348" s="5" t="e">
        <f ca="1">IF($H4348="SI", $O4348, _xludf.NA())</f>
        <v>#NAME?</v>
      </c>
      <c r="R4348" s="5">
        <f>IF($H4348="NO",$O4348, _xludf.NA())</f>
        <v>46</v>
      </c>
      <c r="S4348" s="5" t="e">
        <f ca="1">IF($H4348="SI",$N4348, _xludf.NA())</f>
        <v>#NAME?</v>
      </c>
      <c r="T4348" s="5">
        <f>IF($H4348="NO",$N4348, _xludf.NA())</f>
        <v>3057059.8</v>
      </c>
    </row>
    <row r="4349" spans="1:20" x14ac:dyDescent="0.3">
      <c r="A4349">
        <v>4348</v>
      </c>
      <c r="B4349" t="s">
        <v>9</v>
      </c>
      <c r="C4349">
        <v>364892</v>
      </c>
      <c r="D4349" t="s">
        <v>10</v>
      </c>
      <c r="E4349" t="s">
        <v>11</v>
      </c>
      <c r="F4349" t="s">
        <v>12</v>
      </c>
      <c r="G4349" t="s">
        <v>13</v>
      </c>
      <c r="H4349" t="s">
        <v>13</v>
      </c>
      <c r="I4349">
        <v>55</v>
      </c>
      <c r="J4349">
        <f>(moras__2[[#This Row],[EDAD]]-AVERAGE(I:I))/ _xlfn.STDEV.P(I:I)</f>
        <v>0.92418158605779133</v>
      </c>
      <c r="K4349" t="str">
        <f>IF(ABS(moras__2[[#This Row],[Z-Score de edad]])&gt;1.96, "Atípico","Normal")</f>
        <v>Normal</v>
      </c>
      <c r="L4349">
        <f>(moras__2[[#This Row],[SALARIO]]-AVERAGE(C:C)) / _xlfn.STDEV.P(C:C)</f>
        <v>-0.36087633281418569</v>
      </c>
      <c r="M4349" t="str">
        <f>IF(ABS(moras__2[[#This Row],[Z-Score de salario]])&gt;1.96, "Atípico", "Normal")</f>
        <v>Normal</v>
      </c>
      <c r="N4349" s="5">
        <f t="shared" si="201"/>
        <v>364892</v>
      </c>
      <c r="O4349" s="5">
        <f t="shared" si="202"/>
        <v>55</v>
      </c>
      <c r="P4349" s="5" t="str">
        <f t="shared" si="203"/>
        <v>ASALARIADO</v>
      </c>
      <c r="Q4349" s="5" t="e">
        <f ca="1">IF($H4349="SI", $O4349, _xludf.NA())</f>
        <v>#NAME?</v>
      </c>
      <c r="R4349" s="5">
        <f>IF($H4349="NO",$O4349, _xludf.NA())</f>
        <v>55</v>
      </c>
      <c r="S4349" s="5" t="e">
        <f ca="1">IF($H4349="SI",$N4349, _xludf.NA())</f>
        <v>#NAME?</v>
      </c>
      <c r="T4349" s="5">
        <f>IF($H4349="NO",$N4349, _xludf.NA())</f>
        <v>364892</v>
      </c>
    </row>
    <row r="4350" spans="1:20" x14ac:dyDescent="0.3">
      <c r="A4350">
        <v>4349</v>
      </c>
      <c r="B4350" t="s">
        <v>9</v>
      </c>
      <c r="C4350">
        <v>138475</v>
      </c>
      <c r="D4350" t="s">
        <v>10</v>
      </c>
      <c r="E4350" t="s">
        <v>16</v>
      </c>
      <c r="F4350" t="s">
        <v>12</v>
      </c>
      <c r="G4350" t="s">
        <v>12</v>
      </c>
      <c r="H4350" t="s">
        <v>13</v>
      </c>
      <c r="I4350">
        <v>21</v>
      </c>
      <c r="J4350">
        <f>(moras__2[[#This Row],[EDAD]]-AVERAGE(I:I))/ _xlfn.STDEV.P(I:I)</f>
        <v>-1.4756197727899161</v>
      </c>
      <c r="K4350" t="str">
        <f>IF(ABS(moras__2[[#This Row],[Z-Score de edad]])&gt;1.96, "Atípico","Normal")</f>
        <v>Normal</v>
      </c>
      <c r="L4350">
        <f>(moras__2[[#This Row],[SALARIO]]-AVERAGE(C:C)) / _xlfn.STDEV.P(C:C)</f>
        <v>-0.64008593025365934</v>
      </c>
      <c r="M4350" t="str">
        <f>IF(ABS(moras__2[[#This Row],[Z-Score de salario]])&gt;1.96, "Atípico", "Normal")</f>
        <v>Normal</v>
      </c>
      <c r="N4350" s="5">
        <f t="shared" si="201"/>
        <v>138475</v>
      </c>
      <c r="O4350" s="5">
        <f t="shared" si="202"/>
        <v>21</v>
      </c>
      <c r="P4350" s="5" t="str">
        <f t="shared" si="203"/>
        <v>ASALARIADO</v>
      </c>
      <c r="Q4350" s="5" t="e">
        <f ca="1">IF($H4350="SI", $O4350, _xludf.NA())</f>
        <v>#NAME?</v>
      </c>
      <c r="R4350" s="5">
        <f>IF($H4350="NO",$O4350, _xludf.NA())</f>
        <v>21</v>
      </c>
      <c r="S4350" s="5" t="e">
        <f ca="1">IF($H4350="SI",$N4350, _xludf.NA())</f>
        <v>#NAME?</v>
      </c>
      <c r="T4350" s="5">
        <f>IF($H4350="NO",$N4350, _xludf.NA())</f>
        <v>138475</v>
      </c>
    </row>
    <row r="4351" spans="1:20" x14ac:dyDescent="0.3">
      <c r="A4351">
        <v>4350</v>
      </c>
      <c r="B4351" t="s">
        <v>9</v>
      </c>
      <c r="C4351">
        <v>687800</v>
      </c>
      <c r="D4351" t="s">
        <v>10</v>
      </c>
      <c r="E4351" t="s">
        <v>16</v>
      </c>
      <c r="F4351" t="s">
        <v>12</v>
      </c>
      <c r="G4351" t="s">
        <v>13</v>
      </c>
      <c r="H4351" t="s">
        <v>13</v>
      </c>
      <c r="I4351">
        <v>57</v>
      </c>
      <c r="J4351">
        <f>(moras__2[[#This Row],[EDAD]]-AVERAGE(I:I))/ _xlfn.STDEV.P(I:I)</f>
        <v>1.0653463718723624</v>
      </c>
      <c r="K4351" t="str">
        <f>IF(ABS(moras__2[[#This Row],[Z-Score de edad]])&gt;1.96, "Atípico","Normal")</f>
        <v>Normal</v>
      </c>
      <c r="L4351">
        <f>(moras__2[[#This Row],[SALARIO]]-AVERAGE(C:C)) / _xlfn.STDEV.P(C:C)</f>
        <v>3.7322621725383046E-2</v>
      </c>
      <c r="M4351" t="str">
        <f>IF(ABS(moras__2[[#This Row],[Z-Score de salario]])&gt;1.96, "Atípico", "Normal")</f>
        <v>Normal</v>
      </c>
      <c r="N4351" s="5">
        <f t="shared" si="201"/>
        <v>687800</v>
      </c>
      <c r="O4351" s="5">
        <f t="shared" si="202"/>
        <v>57</v>
      </c>
      <c r="P4351" s="5" t="str">
        <f t="shared" si="203"/>
        <v>ASALARIADO</v>
      </c>
      <c r="Q4351" s="5" t="e">
        <f ca="1">IF($H4351="SI", $O4351, _xludf.NA())</f>
        <v>#NAME?</v>
      </c>
      <c r="R4351" s="5">
        <f>IF($H4351="NO",$O4351, _xludf.NA())</f>
        <v>57</v>
      </c>
      <c r="S4351" s="5" t="e">
        <f ca="1">IF($H4351="SI",$N4351, _xludf.NA())</f>
        <v>#NAME?</v>
      </c>
      <c r="T4351" s="5">
        <f>IF($H4351="NO",$N4351, _xludf.NA())</f>
        <v>687800</v>
      </c>
    </row>
    <row r="4352" spans="1:20" x14ac:dyDescent="0.3">
      <c r="A4352">
        <v>4351</v>
      </c>
      <c r="B4352" t="s">
        <v>9</v>
      </c>
      <c r="C4352">
        <v>728392</v>
      </c>
      <c r="D4352" t="s">
        <v>10</v>
      </c>
      <c r="E4352" t="s">
        <v>16</v>
      </c>
      <c r="F4352" t="s">
        <v>12</v>
      </c>
      <c r="G4352" t="s">
        <v>13</v>
      </c>
      <c r="H4352" t="s">
        <v>13</v>
      </c>
      <c r="I4352">
        <v>53</v>
      </c>
      <c r="J4352">
        <f>(moras__2[[#This Row],[EDAD]]-AVERAGE(I:I))/ _xlfn.STDEV.P(I:I)</f>
        <v>0.78301680024322029</v>
      </c>
      <c r="K4352" t="str">
        <f>IF(ABS(moras__2[[#This Row],[Z-Score de edad]])&gt;1.96, "Atípico","Normal")</f>
        <v>Normal</v>
      </c>
      <c r="L4352">
        <f>(moras__2[[#This Row],[SALARIO]]-AVERAGE(C:C)) / _xlfn.STDEV.P(C:C)</f>
        <v>8.7379269323677844E-2</v>
      </c>
      <c r="M4352" t="str">
        <f>IF(ABS(moras__2[[#This Row],[Z-Score de salario]])&gt;1.96, "Atípico", "Normal")</f>
        <v>Normal</v>
      </c>
      <c r="N4352" s="5">
        <f t="shared" si="201"/>
        <v>728392</v>
      </c>
      <c r="O4352" s="5">
        <f t="shared" si="202"/>
        <v>53</v>
      </c>
      <c r="P4352" s="5" t="str">
        <f t="shared" si="203"/>
        <v>ASALARIADO</v>
      </c>
      <c r="Q4352" s="5" t="e">
        <f ca="1">IF($H4352="SI", $O4352, _xludf.NA())</f>
        <v>#NAME?</v>
      </c>
      <c r="R4352" s="5">
        <f>IF($H4352="NO",$O4352, _xludf.NA())</f>
        <v>53</v>
      </c>
      <c r="S4352" s="5" t="e">
        <f ca="1">IF($H4352="SI",$N4352, _xludf.NA())</f>
        <v>#NAME?</v>
      </c>
      <c r="T4352" s="5">
        <f>IF($H4352="NO",$N4352, _xludf.NA())</f>
        <v>728392</v>
      </c>
    </row>
    <row r="4353" spans="1:20" x14ac:dyDescent="0.3">
      <c r="A4353">
        <v>4352</v>
      </c>
      <c r="B4353" t="s">
        <v>15</v>
      </c>
      <c r="C4353">
        <v>2922222.6</v>
      </c>
      <c r="D4353" t="s">
        <v>10</v>
      </c>
      <c r="E4353" t="s">
        <v>11</v>
      </c>
      <c r="F4353" t="s">
        <v>12</v>
      </c>
      <c r="G4353" t="s">
        <v>13</v>
      </c>
      <c r="H4353" t="s">
        <v>13</v>
      </c>
      <c r="I4353">
        <v>57</v>
      </c>
      <c r="J4353">
        <f>(moras__2[[#This Row],[EDAD]]-AVERAGE(I:I))/ _xlfn.STDEV.P(I:I)</f>
        <v>1.0653463718723624</v>
      </c>
      <c r="K4353" t="str">
        <f>IF(ABS(moras__2[[#This Row],[Z-Score de edad]])&gt;1.96, "Atípico","Normal")</f>
        <v>Normal</v>
      </c>
      <c r="L4353">
        <f>(moras__2[[#This Row],[SALARIO]]-AVERAGE(C:C)) / _xlfn.STDEV.P(C:C)</f>
        <v>2.7927351333992503</v>
      </c>
      <c r="M4353" t="str">
        <f>IF(ABS(moras__2[[#This Row],[Z-Score de salario]])&gt;1.96, "Atípico", "Normal")</f>
        <v>Atípico</v>
      </c>
      <c r="N4353" s="5">
        <f t="shared" si="201"/>
        <v>2922222.6</v>
      </c>
      <c r="O4353" s="5">
        <f t="shared" si="202"/>
        <v>57</v>
      </c>
      <c r="P4353" s="5" t="str">
        <f t="shared" si="203"/>
        <v>ASALARIADO</v>
      </c>
      <c r="Q4353" s="5" t="e">
        <f ca="1">IF($H4353="SI", $O4353, _xludf.NA())</f>
        <v>#NAME?</v>
      </c>
      <c r="R4353" s="5">
        <f>IF($H4353="NO",$O4353, _xludf.NA())</f>
        <v>57</v>
      </c>
      <c r="S4353" s="5" t="e">
        <f ca="1">IF($H4353="SI",$N4353, _xludf.NA())</f>
        <v>#NAME?</v>
      </c>
      <c r="T4353" s="5">
        <f>IF($H4353="NO",$N4353, _xludf.NA())</f>
        <v>2922222.6</v>
      </c>
    </row>
    <row r="4354" spans="1:20" x14ac:dyDescent="0.3">
      <c r="A4354">
        <v>4353</v>
      </c>
      <c r="B4354" t="s">
        <v>9</v>
      </c>
      <c r="C4354">
        <v>451422</v>
      </c>
      <c r="D4354" t="s">
        <v>10</v>
      </c>
      <c r="E4354" t="s">
        <v>16</v>
      </c>
      <c r="F4354" t="s">
        <v>12</v>
      </c>
      <c r="G4354" t="s">
        <v>13</v>
      </c>
      <c r="H4354" t="s">
        <v>13</v>
      </c>
      <c r="I4354">
        <v>48</v>
      </c>
      <c r="J4354">
        <f>(moras__2[[#This Row],[EDAD]]-AVERAGE(I:I))/ _xlfn.STDEV.P(I:I)</f>
        <v>0.43010483570679275</v>
      </c>
      <c r="K4354" t="str">
        <f>IF(ABS(moras__2[[#This Row],[Z-Score de edad]])&gt;1.96, "Atípico","Normal")</f>
        <v>Normal</v>
      </c>
      <c r="L4354">
        <f>(moras__2[[#This Row],[SALARIO]]-AVERAGE(C:C)) / _xlfn.STDEV.P(C:C)</f>
        <v>-0.25417053569454517</v>
      </c>
      <c r="M4354" t="str">
        <f>IF(ABS(moras__2[[#This Row],[Z-Score de salario]])&gt;1.96, "Atípico", "Normal")</f>
        <v>Normal</v>
      </c>
      <c r="N4354" s="5">
        <f t="shared" si="201"/>
        <v>451422</v>
      </c>
      <c r="O4354" s="5">
        <f t="shared" si="202"/>
        <v>48</v>
      </c>
      <c r="P4354" s="5" t="str">
        <f t="shared" si="203"/>
        <v>ASALARIADO</v>
      </c>
      <c r="Q4354" s="5" t="e">
        <f ca="1">IF($H4354="SI", $O4354, _xludf.NA())</f>
        <v>#NAME?</v>
      </c>
      <c r="R4354" s="5">
        <f>IF($H4354="NO",$O4354, _xludf.NA())</f>
        <v>48</v>
      </c>
      <c r="S4354" s="5" t="e">
        <f ca="1">IF($H4354="SI",$N4354, _xludf.NA())</f>
        <v>#NAME?</v>
      </c>
      <c r="T4354" s="5">
        <f>IF($H4354="NO",$N4354, _xludf.NA())</f>
        <v>451422</v>
      </c>
    </row>
    <row r="4355" spans="1:20" x14ac:dyDescent="0.3">
      <c r="A4355">
        <v>4354</v>
      </c>
      <c r="B4355" t="s">
        <v>15</v>
      </c>
      <c r="C4355">
        <v>381331</v>
      </c>
      <c r="D4355" t="s">
        <v>10</v>
      </c>
      <c r="E4355" t="s">
        <v>16</v>
      </c>
      <c r="F4355" t="s">
        <v>12</v>
      </c>
      <c r="G4355" t="s">
        <v>12</v>
      </c>
      <c r="H4355" t="s">
        <v>13</v>
      </c>
      <c r="I4355">
        <v>33</v>
      </c>
      <c r="J4355">
        <f>(moras__2[[#This Row],[EDAD]]-AVERAGE(I:I))/ _xlfn.STDEV.P(I:I)</f>
        <v>-0.62863105790248996</v>
      </c>
      <c r="K4355" t="str">
        <f>IF(ABS(moras__2[[#This Row],[Z-Score de edad]])&gt;1.96, "Atípico","Normal")</f>
        <v>Normal</v>
      </c>
      <c r="L4355">
        <f>(moras__2[[#This Row],[SALARIO]]-AVERAGE(C:C)) / _xlfn.STDEV.P(C:C)</f>
        <v>-0.34060432774253691</v>
      </c>
      <c r="M4355" t="str">
        <f>IF(ABS(moras__2[[#This Row],[Z-Score de salario]])&gt;1.96, "Atípico", "Normal")</f>
        <v>Normal</v>
      </c>
      <c r="N4355" s="5">
        <f t="shared" ref="N4355:N4418" si="204">IF(ISBLANK(C4355),  MEDIAN($C$2:$C$5001), C4355)</f>
        <v>381331</v>
      </c>
      <c r="O4355" s="5">
        <f t="shared" ref="O4355:O4418" si="205">IF(ISBLANK(I4355), MEDIAN($I$2:$I$5001), I4355)</f>
        <v>33</v>
      </c>
      <c r="P4355" s="5" t="str">
        <f t="shared" ref="P4355:P4418" si="206">IF(ISBLANK(D4355), "ASALARIADO", D4355)</f>
        <v>ASALARIADO</v>
      </c>
      <c r="Q4355" s="5" t="e">
        <f ca="1">IF($H4355="SI", $O4355, _xludf.NA())</f>
        <v>#NAME?</v>
      </c>
      <c r="R4355" s="5">
        <f>IF($H4355="NO",$O4355, _xludf.NA())</f>
        <v>33</v>
      </c>
      <c r="S4355" s="5" t="e">
        <f ca="1">IF($H4355="SI",$N4355, _xludf.NA())</f>
        <v>#NAME?</v>
      </c>
      <c r="T4355" s="5">
        <f>IF($H4355="NO",$N4355, _xludf.NA())</f>
        <v>381331</v>
      </c>
    </row>
    <row r="4356" spans="1:20" x14ac:dyDescent="0.3">
      <c r="A4356">
        <v>4355</v>
      </c>
      <c r="B4356" t="s">
        <v>15</v>
      </c>
      <c r="C4356">
        <v>369600</v>
      </c>
      <c r="D4356" t="s">
        <v>10</v>
      </c>
      <c r="E4356" t="s">
        <v>16</v>
      </c>
      <c r="F4356" t="s">
        <v>12</v>
      </c>
      <c r="G4356" t="s">
        <v>13</v>
      </c>
      <c r="H4356" t="s">
        <v>13</v>
      </c>
      <c r="I4356">
        <v>32</v>
      </c>
      <c r="J4356">
        <f>(moras__2[[#This Row],[EDAD]]-AVERAGE(I:I))/ _xlfn.STDEV.P(I:I)</f>
        <v>-0.69921345080977548</v>
      </c>
      <c r="K4356" t="str">
        <f>IF(ABS(moras__2[[#This Row],[Z-Score de edad]])&gt;1.96, "Atípico","Normal")</f>
        <v>Normal</v>
      </c>
      <c r="L4356">
        <f>(moras__2[[#This Row],[SALARIO]]-AVERAGE(C:C)) / _xlfn.STDEV.P(C:C)</f>
        <v>-0.35507059037989391</v>
      </c>
      <c r="M4356" t="str">
        <f>IF(ABS(moras__2[[#This Row],[Z-Score de salario]])&gt;1.96, "Atípico", "Normal")</f>
        <v>Normal</v>
      </c>
      <c r="N4356" s="5">
        <f t="shared" si="204"/>
        <v>369600</v>
      </c>
      <c r="O4356" s="5">
        <f t="shared" si="205"/>
        <v>32</v>
      </c>
      <c r="P4356" s="5" t="str">
        <f t="shared" si="206"/>
        <v>ASALARIADO</v>
      </c>
      <c r="Q4356" s="5" t="e">
        <f ca="1">IF($H4356="SI", $O4356, _xludf.NA())</f>
        <v>#NAME?</v>
      </c>
      <c r="R4356" s="5">
        <f>IF($H4356="NO",$O4356, _xludf.NA())</f>
        <v>32</v>
      </c>
      <c r="S4356" s="5" t="e">
        <f ca="1">IF($H4356="SI",$N4356, _xludf.NA())</f>
        <v>#NAME?</v>
      </c>
      <c r="T4356" s="5">
        <f>IF($H4356="NO",$N4356, _xludf.NA())</f>
        <v>369600</v>
      </c>
    </row>
    <row r="4357" spans="1:20" x14ac:dyDescent="0.3">
      <c r="A4357">
        <v>4356</v>
      </c>
      <c r="B4357" t="s">
        <v>15</v>
      </c>
      <c r="C4357">
        <v>587278</v>
      </c>
      <c r="D4357" t="s">
        <v>14</v>
      </c>
      <c r="E4357" t="s">
        <v>11</v>
      </c>
      <c r="F4357" t="s">
        <v>12</v>
      </c>
      <c r="G4357" t="s">
        <v>13</v>
      </c>
      <c r="H4357" t="s">
        <v>13</v>
      </c>
      <c r="I4357">
        <v>68</v>
      </c>
      <c r="J4357">
        <f>(moras__2[[#This Row],[EDAD]]-AVERAGE(I:I))/ _xlfn.STDEV.P(I:I)</f>
        <v>1.8417526938525031</v>
      </c>
      <c r="K4357" t="str">
        <f>IF(ABS(moras__2[[#This Row],[Z-Score de edad]])&gt;1.96, "Atípico","Normal")</f>
        <v>Normal</v>
      </c>
      <c r="L4357">
        <f>(moras__2[[#This Row],[SALARIO]]-AVERAGE(C:C)) / _xlfn.STDEV.P(C:C)</f>
        <v>-8.6637624871872307E-2</v>
      </c>
      <c r="M4357" t="str">
        <f>IF(ABS(moras__2[[#This Row],[Z-Score de salario]])&gt;1.96, "Atípico", "Normal")</f>
        <v>Normal</v>
      </c>
      <c r="N4357" s="5">
        <f t="shared" si="204"/>
        <v>587278</v>
      </c>
      <c r="O4357" s="5">
        <f t="shared" si="205"/>
        <v>68</v>
      </c>
      <c r="P4357" s="5" t="str">
        <f t="shared" si="206"/>
        <v>PENSIONADOS EN SU PROPIO SISTEMA</v>
      </c>
      <c r="Q4357" s="5" t="e">
        <f ca="1">IF($H4357="SI", $O4357, _xludf.NA())</f>
        <v>#NAME?</v>
      </c>
      <c r="R4357" s="5">
        <f>IF($H4357="NO",$O4357, _xludf.NA())</f>
        <v>68</v>
      </c>
      <c r="S4357" s="5" t="e">
        <f ca="1">IF($H4357="SI",$N4357, _xludf.NA())</f>
        <v>#NAME?</v>
      </c>
      <c r="T4357" s="5">
        <f>IF($H4357="NO",$N4357, _xludf.NA())</f>
        <v>587278</v>
      </c>
    </row>
    <row r="4358" spans="1:20" x14ac:dyDescent="0.3">
      <c r="A4358">
        <v>4357</v>
      </c>
      <c r="B4358" t="s">
        <v>9</v>
      </c>
      <c r="C4358">
        <v>585255</v>
      </c>
      <c r="D4358" t="s">
        <v>10</v>
      </c>
      <c r="E4358" t="s">
        <v>16</v>
      </c>
      <c r="F4358" t="s">
        <v>12</v>
      </c>
      <c r="G4358" t="s">
        <v>13</v>
      </c>
      <c r="H4358" t="s">
        <v>13</v>
      </c>
      <c r="I4358">
        <v>27</v>
      </c>
      <c r="J4358">
        <f>(moras__2[[#This Row],[EDAD]]-AVERAGE(I:I))/ _xlfn.STDEV.P(I:I)</f>
        <v>-1.052125415346203</v>
      </c>
      <c r="K4358" t="str">
        <f>IF(ABS(moras__2[[#This Row],[Z-Score de edad]])&gt;1.96, "Atípico","Normal")</f>
        <v>Normal</v>
      </c>
      <c r="L4358">
        <f>(moras__2[[#This Row],[SALARIO]]-AVERAGE(C:C)) / _xlfn.STDEV.P(C:C)</f>
        <v>-8.9132318360524015E-2</v>
      </c>
      <c r="M4358" t="str">
        <f>IF(ABS(moras__2[[#This Row],[Z-Score de salario]])&gt;1.96, "Atípico", "Normal")</f>
        <v>Normal</v>
      </c>
      <c r="N4358" s="5">
        <f t="shared" si="204"/>
        <v>585255</v>
      </c>
      <c r="O4358" s="5">
        <f t="shared" si="205"/>
        <v>27</v>
      </c>
      <c r="P4358" s="5" t="str">
        <f t="shared" si="206"/>
        <v>ASALARIADO</v>
      </c>
      <c r="Q4358" s="5" t="e">
        <f ca="1">IF($H4358="SI", $O4358, _xludf.NA())</f>
        <v>#NAME?</v>
      </c>
      <c r="R4358" s="5">
        <f>IF($H4358="NO",$O4358, _xludf.NA())</f>
        <v>27</v>
      </c>
      <c r="S4358" s="5" t="e">
        <f ca="1">IF($H4358="SI",$N4358, _xludf.NA())</f>
        <v>#NAME?</v>
      </c>
      <c r="T4358" s="5">
        <f>IF($H4358="NO",$N4358, _xludf.NA())</f>
        <v>585255</v>
      </c>
    </row>
    <row r="4359" spans="1:20" x14ac:dyDescent="0.3">
      <c r="A4359">
        <v>4358</v>
      </c>
      <c r="B4359" t="s">
        <v>9</v>
      </c>
      <c r="C4359">
        <v>301948</v>
      </c>
      <c r="D4359" t="s">
        <v>19</v>
      </c>
      <c r="E4359" t="s">
        <v>16</v>
      </c>
      <c r="F4359" t="s">
        <v>12</v>
      </c>
      <c r="G4359" t="s">
        <v>13</v>
      </c>
      <c r="H4359" t="s">
        <v>13</v>
      </c>
      <c r="I4359">
        <v>63</v>
      </c>
      <c r="J4359">
        <f>(moras__2[[#This Row],[EDAD]]-AVERAGE(I:I))/ _xlfn.STDEV.P(I:I)</f>
        <v>1.4888407293160755</v>
      </c>
      <c r="K4359" t="str">
        <f>IF(ABS(moras__2[[#This Row],[Z-Score de edad]])&gt;1.96, "Atípico","Normal")</f>
        <v>Normal</v>
      </c>
      <c r="L4359">
        <f>(moras__2[[#This Row],[SALARIO]]-AVERAGE(C:C)) / _xlfn.STDEV.P(C:C)</f>
        <v>-0.43849669215659476</v>
      </c>
      <c r="M4359" t="str">
        <f>IF(ABS(moras__2[[#This Row],[Z-Score de salario]])&gt;1.96, "Atípico", "Normal")</f>
        <v>Normal</v>
      </c>
      <c r="N4359" s="5">
        <f t="shared" si="204"/>
        <v>301948</v>
      </c>
      <c r="O4359" s="5">
        <f t="shared" si="205"/>
        <v>63</v>
      </c>
      <c r="P4359" s="5" t="str">
        <f t="shared" si="206"/>
        <v>CONVENIOS ESPECIALES DE TRABAJADORES INDEPENDIENTES</v>
      </c>
      <c r="Q4359" s="5" t="e">
        <f ca="1">IF($H4359="SI", $O4359, _xludf.NA())</f>
        <v>#NAME?</v>
      </c>
      <c r="R4359" s="5">
        <f>IF($H4359="NO",$O4359, _xludf.NA())</f>
        <v>63</v>
      </c>
      <c r="S4359" s="5" t="e">
        <f ca="1">IF($H4359="SI",$N4359, _xludf.NA())</f>
        <v>#NAME?</v>
      </c>
      <c r="T4359" s="5">
        <f>IF($H4359="NO",$N4359, _xludf.NA())</f>
        <v>301948</v>
      </c>
    </row>
    <row r="4360" spans="1:20" x14ac:dyDescent="0.3">
      <c r="A4360">
        <v>4359</v>
      </c>
      <c r="B4360" t="s">
        <v>9</v>
      </c>
      <c r="C4360">
        <v>1100000</v>
      </c>
      <c r="D4360" t="s">
        <v>10</v>
      </c>
      <c r="E4360" t="s">
        <v>16</v>
      </c>
      <c r="F4360" t="s">
        <v>12</v>
      </c>
      <c r="G4360" t="s">
        <v>13</v>
      </c>
      <c r="H4360" t="s">
        <v>13</v>
      </c>
      <c r="I4360">
        <v>34</v>
      </c>
      <c r="J4360">
        <f>(moras__2[[#This Row],[EDAD]]-AVERAGE(I:I))/ _xlfn.STDEV.P(I:I)</f>
        <v>-0.55804866499520445</v>
      </c>
      <c r="K4360" t="str">
        <f>IF(ABS(moras__2[[#This Row],[Z-Score de edad]])&gt;1.96, "Atípico","Normal")</f>
        <v>Normal</v>
      </c>
      <c r="L4360">
        <f>(moras__2[[#This Row],[SALARIO]]-AVERAGE(C:C)) / _xlfn.STDEV.P(C:C)</f>
        <v>0.54563337606163442</v>
      </c>
      <c r="M4360" t="str">
        <f>IF(ABS(moras__2[[#This Row],[Z-Score de salario]])&gt;1.96, "Atípico", "Normal")</f>
        <v>Normal</v>
      </c>
      <c r="N4360" s="5">
        <f t="shared" si="204"/>
        <v>1100000</v>
      </c>
      <c r="O4360" s="5">
        <f t="shared" si="205"/>
        <v>34</v>
      </c>
      <c r="P4360" s="5" t="str">
        <f t="shared" si="206"/>
        <v>ASALARIADO</v>
      </c>
      <c r="Q4360" s="5" t="e">
        <f ca="1">IF($H4360="SI", $O4360, _xludf.NA())</f>
        <v>#NAME?</v>
      </c>
      <c r="R4360" s="5">
        <f>IF($H4360="NO",$O4360, _xludf.NA())</f>
        <v>34</v>
      </c>
      <c r="S4360" s="5" t="e">
        <f ca="1">IF($H4360="SI",$N4360, _xludf.NA())</f>
        <v>#NAME?</v>
      </c>
      <c r="T4360" s="5">
        <f>IF($H4360="NO",$N4360, _xludf.NA())</f>
        <v>1100000</v>
      </c>
    </row>
    <row r="4361" spans="1:20" x14ac:dyDescent="0.3">
      <c r="A4361">
        <v>4360</v>
      </c>
      <c r="B4361" t="s">
        <v>15</v>
      </c>
      <c r="C4361">
        <v>297046</v>
      </c>
      <c r="D4361" t="s">
        <v>17</v>
      </c>
      <c r="E4361" t="s">
        <v>16</v>
      </c>
      <c r="F4361" t="s">
        <v>12</v>
      </c>
      <c r="G4361" t="s">
        <v>13</v>
      </c>
      <c r="H4361" t="s">
        <v>12</v>
      </c>
      <c r="I4361">
        <v>24</v>
      </c>
      <c r="J4361">
        <f>(moras__2[[#This Row],[EDAD]]-AVERAGE(I:I))/ _xlfn.STDEV.P(I:I)</f>
        <v>-1.2638725940680595</v>
      </c>
      <c r="K4361" t="str">
        <f>IF(ABS(moras__2[[#This Row],[Z-Score de edad]])&gt;1.96, "Atípico","Normal")</f>
        <v>Normal</v>
      </c>
      <c r="L4361">
        <f>(moras__2[[#This Row],[SALARIO]]-AVERAGE(C:C)) / _xlfn.STDEV.P(C:C)</f>
        <v>-0.44454166866740574</v>
      </c>
      <c r="M4361" t="str">
        <f>IF(ABS(moras__2[[#This Row],[Z-Score de salario]])&gt;1.96, "Atípico", "Normal")</f>
        <v>Normal</v>
      </c>
      <c r="N4361" s="5">
        <f t="shared" si="204"/>
        <v>297046</v>
      </c>
      <c r="O4361" s="5">
        <f t="shared" si="205"/>
        <v>24</v>
      </c>
      <c r="P4361" s="5" t="str">
        <f t="shared" si="206"/>
        <v>ASEGURADO VOLUNTARIO</v>
      </c>
      <c r="Q4361" s="5">
        <f>IF($H4361="SI", $O4361, _xludf.NA())</f>
        <v>24</v>
      </c>
      <c r="R4361" s="5" t="e">
        <f ca="1">IF($H4361="NO",$O4361, _xludf.NA())</f>
        <v>#NAME?</v>
      </c>
      <c r="S4361" s="5">
        <f>IF($H4361="SI",$N4361, _xludf.NA())</f>
        <v>297046</v>
      </c>
      <c r="T4361" s="5" t="e">
        <f ca="1">IF($H4361="NO",$N4361, _xludf.NA())</f>
        <v>#NAME?</v>
      </c>
    </row>
    <row r="4362" spans="1:20" x14ac:dyDescent="0.3">
      <c r="A4362">
        <v>4361</v>
      </c>
      <c r="B4362" t="s">
        <v>15</v>
      </c>
      <c r="C4362">
        <v>380000</v>
      </c>
      <c r="D4362" t="s">
        <v>10</v>
      </c>
      <c r="E4362" t="s">
        <v>16</v>
      </c>
      <c r="F4362" t="s">
        <v>12</v>
      </c>
      <c r="G4362" t="s">
        <v>13</v>
      </c>
      <c r="H4362" t="s">
        <v>12</v>
      </c>
      <c r="I4362">
        <v>44</v>
      </c>
      <c r="J4362">
        <f>(moras__2[[#This Row],[EDAD]]-AVERAGE(I:I))/ _xlfn.STDEV.P(I:I)</f>
        <v>0.14777526407765068</v>
      </c>
      <c r="K4362" t="str">
        <f>IF(ABS(moras__2[[#This Row],[Z-Score de edad]])&gt;1.96, "Atípico","Normal")</f>
        <v>Normal</v>
      </c>
      <c r="L4362">
        <f>(moras__2[[#This Row],[SALARIO]]-AVERAGE(C:C)) / _xlfn.STDEV.P(C:C)</f>
        <v>-0.34224567081391377</v>
      </c>
      <c r="M4362" t="str">
        <f>IF(ABS(moras__2[[#This Row],[Z-Score de salario]])&gt;1.96, "Atípico", "Normal")</f>
        <v>Normal</v>
      </c>
      <c r="N4362" s="5">
        <f t="shared" si="204"/>
        <v>380000</v>
      </c>
      <c r="O4362" s="5">
        <f t="shared" si="205"/>
        <v>44</v>
      </c>
      <c r="P4362" s="5" t="str">
        <f t="shared" si="206"/>
        <v>ASALARIADO</v>
      </c>
      <c r="Q4362" s="5">
        <f>IF($H4362="SI", $O4362, _xludf.NA())</f>
        <v>44</v>
      </c>
      <c r="R4362" s="5" t="e">
        <f ca="1">IF($H4362="NO",$O4362, _xludf.NA())</f>
        <v>#NAME?</v>
      </c>
      <c r="S4362" s="5">
        <f>IF($H4362="SI",$N4362, _xludf.NA())</f>
        <v>380000</v>
      </c>
      <c r="T4362" s="5" t="e">
        <f ca="1">IF($H4362="NO",$N4362, _xludf.NA())</f>
        <v>#NAME?</v>
      </c>
    </row>
    <row r="4363" spans="1:20" x14ac:dyDescent="0.3">
      <c r="A4363">
        <v>4362</v>
      </c>
      <c r="B4363" t="s">
        <v>9</v>
      </c>
      <c r="C4363">
        <v>297046</v>
      </c>
      <c r="D4363" t="s">
        <v>18</v>
      </c>
      <c r="E4363" t="s">
        <v>16</v>
      </c>
      <c r="F4363" t="s">
        <v>12</v>
      </c>
      <c r="G4363" t="s">
        <v>13</v>
      </c>
      <c r="H4363" t="s">
        <v>12</v>
      </c>
      <c r="I4363">
        <v>25</v>
      </c>
      <c r="J4363">
        <f>(moras__2[[#This Row],[EDAD]]-AVERAGE(I:I))/ _xlfn.STDEV.P(I:I)</f>
        <v>-1.193290201160774</v>
      </c>
      <c r="K4363" t="str">
        <f>IF(ABS(moras__2[[#This Row],[Z-Score de edad]])&gt;1.96, "Atípico","Normal")</f>
        <v>Normal</v>
      </c>
      <c r="L4363">
        <f>(moras__2[[#This Row],[SALARIO]]-AVERAGE(C:C)) / _xlfn.STDEV.P(C:C)</f>
        <v>-0.44454166866740574</v>
      </c>
      <c r="M4363" t="str">
        <f>IF(ABS(moras__2[[#This Row],[Z-Score de salario]])&gt;1.96, "Atípico", "Normal")</f>
        <v>Normal</v>
      </c>
      <c r="N4363" s="5">
        <f t="shared" si="204"/>
        <v>297046</v>
      </c>
      <c r="O4363" s="5">
        <f t="shared" si="205"/>
        <v>25</v>
      </c>
      <c r="P4363" s="5" t="str">
        <f t="shared" si="206"/>
        <v>TRABAJADOR INDEPENDIENTE</v>
      </c>
      <c r="Q4363" s="5">
        <f>IF($H4363="SI", $O4363, _xludf.NA())</f>
        <v>25</v>
      </c>
      <c r="R4363" s="5" t="e">
        <f ca="1">IF($H4363="NO",$O4363, _xludf.NA())</f>
        <v>#NAME?</v>
      </c>
      <c r="S4363" s="5">
        <f>IF($H4363="SI",$N4363, _xludf.NA())</f>
        <v>297046</v>
      </c>
      <c r="T4363" s="5" t="e">
        <f ca="1">IF($H4363="NO",$N4363, _xludf.NA())</f>
        <v>#NAME?</v>
      </c>
    </row>
    <row r="4364" spans="1:20" x14ac:dyDescent="0.3">
      <c r="A4364">
        <v>4363</v>
      </c>
      <c r="B4364" t="s">
        <v>15</v>
      </c>
      <c r="C4364">
        <v>1277622</v>
      </c>
      <c r="D4364" t="s">
        <v>10</v>
      </c>
      <c r="E4364" t="s">
        <v>11</v>
      </c>
      <c r="F4364" t="s">
        <v>12</v>
      </c>
      <c r="G4364" t="s">
        <v>13</v>
      </c>
      <c r="H4364" t="s">
        <v>12</v>
      </c>
      <c r="I4364">
        <v>48</v>
      </c>
      <c r="J4364">
        <f>(moras__2[[#This Row],[EDAD]]-AVERAGE(I:I))/ _xlfn.STDEV.P(I:I)</f>
        <v>0.43010483570679275</v>
      </c>
      <c r="K4364" t="str">
        <f>IF(ABS(moras__2[[#This Row],[Z-Score de edad]])&gt;1.96, "Atípico","Normal")</f>
        <v>Normal</v>
      </c>
      <c r="L4364">
        <f>(moras__2[[#This Row],[SALARIO]]-AVERAGE(C:C)) / _xlfn.STDEV.P(C:C)</f>
        <v>0.76467067059514637</v>
      </c>
      <c r="M4364" t="str">
        <f>IF(ABS(moras__2[[#This Row],[Z-Score de salario]])&gt;1.96, "Atípico", "Normal")</f>
        <v>Normal</v>
      </c>
      <c r="N4364" s="5">
        <f t="shared" si="204"/>
        <v>1277622</v>
      </c>
      <c r="O4364" s="5">
        <f t="shared" si="205"/>
        <v>48</v>
      </c>
      <c r="P4364" s="5" t="str">
        <f t="shared" si="206"/>
        <v>ASALARIADO</v>
      </c>
      <c r="Q4364" s="5">
        <f>IF($H4364="SI", $O4364, _xludf.NA())</f>
        <v>48</v>
      </c>
      <c r="R4364" s="5" t="e">
        <f ca="1">IF($H4364="NO",$O4364, _xludf.NA())</f>
        <v>#NAME?</v>
      </c>
      <c r="S4364" s="5">
        <f>IF($H4364="SI",$N4364, _xludf.NA())</f>
        <v>1277622</v>
      </c>
      <c r="T4364" s="5" t="e">
        <f ca="1">IF($H4364="NO",$N4364, _xludf.NA())</f>
        <v>#NAME?</v>
      </c>
    </row>
    <row r="4365" spans="1:20" x14ac:dyDescent="0.3">
      <c r="A4365">
        <v>4364</v>
      </c>
      <c r="B4365" t="s">
        <v>9</v>
      </c>
      <c r="C4365">
        <v>450000</v>
      </c>
      <c r="D4365" t="s">
        <v>10</v>
      </c>
      <c r="E4365" t="s">
        <v>16</v>
      </c>
      <c r="F4365" t="s">
        <v>12</v>
      </c>
      <c r="G4365" t="s">
        <v>13</v>
      </c>
      <c r="H4365" t="s">
        <v>12</v>
      </c>
      <c r="I4365">
        <v>28</v>
      </c>
      <c r="J4365">
        <f>(moras__2[[#This Row],[EDAD]]-AVERAGE(I:I))/ _xlfn.STDEV.P(I:I)</f>
        <v>-0.98154302243891756</v>
      </c>
      <c r="K4365" t="str">
        <f>IF(ABS(moras__2[[#This Row],[Z-Score de edad]])&gt;1.96, "Atípico","Normal")</f>
        <v>Normal</v>
      </c>
      <c r="L4365">
        <f>(moras__2[[#This Row],[SALARIO]]-AVERAGE(C:C)) / _xlfn.STDEV.P(C:C)</f>
        <v>-0.25592409681212436</v>
      </c>
      <c r="M4365" t="str">
        <f>IF(ABS(moras__2[[#This Row],[Z-Score de salario]])&gt;1.96, "Atípico", "Normal")</f>
        <v>Normal</v>
      </c>
      <c r="N4365" s="5">
        <f t="shared" si="204"/>
        <v>450000</v>
      </c>
      <c r="O4365" s="5">
        <f t="shared" si="205"/>
        <v>28</v>
      </c>
      <c r="P4365" s="5" t="str">
        <f t="shared" si="206"/>
        <v>ASALARIADO</v>
      </c>
      <c r="Q4365" s="5">
        <f>IF($H4365="SI", $O4365, _xludf.NA())</f>
        <v>28</v>
      </c>
      <c r="R4365" s="5" t="e">
        <f ca="1">IF($H4365="NO",$O4365, _xludf.NA())</f>
        <v>#NAME?</v>
      </c>
      <c r="S4365" s="5">
        <f>IF($H4365="SI",$N4365, _xludf.NA())</f>
        <v>450000</v>
      </c>
      <c r="T4365" s="5" t="e">
        <f ca="1">IF($H4365="NO",$N4365, _xludf.NA())</f>
        <v>#NAME?</v>
      </c>
    </row>
    <row r="4366" spans="1:20" x14ac:dyDescent="0.3">
      <c r="A4366">
        <v>4365</v>
      </c>
      <c r="B4366" t="s">
        <v>9</v>
      </c>
      <c r="C4366">
        <v>300018</v>
      </c>
      <c r="D4366" t="s">
        <v>17</v>
      </c>
      <c r="E4366" t="s">
        <v>16</v>
      </c>
      <c r="F4366" t="s">
        <v>12</v>
      </c>
      <c r="G4366" t="s">
        <v>13</v>
      </c>
      <c r="H4366" t="s">
        <v>12</v>
      </c>
      <c r="I4366">
        <v>90</v>
      </c>
      <c r="J4366">
        <f>(moras__2[[#This Row],[EDAD]]-AVERAGE(I:I))/ _xlfn.STDEV.P(I:I)</f>
        <v>3.3945653378127845</v>
      </c>
      <c r="K4366" t="str">
        <f>IF(ABS(moras__2[[#This Row],[Z-Score de edad]])&gt;1.96, "Atípico","Normal")</f>
        <v>Atípico</v>
      </c>
      <c r="L4366">
        <f>(moras__2[[#This Row],[SALARIO]]-AVERAGE(C:C)) / _xlfn.STDEV.P(C:C)</f>
        <v>-0.44087670126835837</v>
      </c>
      <c r="M4366" t="str">
        <f>IF(ABS(moras__2[[#This Row],[Z-Score de salario]])&gt;1.96, "Atípico", "Normal")</f>
        <v>Normal</v>
      </c>
      <c r="N4366" s="5">
        <f t="shared" si="204"/>
        <v>300018</v>
      </c>
      <c r="O4366" s="5">
        <f t="shared" si="205"/>
        <v>90</v>
      </c>
      <c r="P4366" s="5" t="str">
        <f t="shared" si="206"/>
        <v>ASEGURADO VOLUNTARIO</v>
      </c>
      <c r="Q4366" s="5">
        <f>IF($H4366="SI", $O4366, _xludf.NA())</f>
        <v>90</v>
      </c>
      <c r="R4366" s="5" t="e">
        <f ca="1">IF($H4366="NO",$O4366, _xludf.NA())</f>
        <v>#NAME?</v>
      </c>
      <c r="S4366" s="5">
        <f>IF($H4366="SI",$N4366, _xludf.NA())</f>
        <v>300018</v>
      </c>
      <c r="T4366" s="5" t="e">
        <f ca="1">IF($H4366="NO",$N4366, _xludf.NA())</f>
        <v>#NAME?</v>
      </c>
    </row>
    <row r="4367" spans="1:20" x14ac:dyDescent="0.3">
      <c r="A4367">
        <v>4366</v>
      </c>
      <c r="B4367" t="s">
        <v>9</v>
      </c>
      <c r="C4367">
        <v>969375</v>
      </c>
      <c r="D4367" t="s">
        <v>10</v>
      </c>
      <c r="E4367" t="s">
        <v>16</v>
      </c>
      <c r="F4367" t="s">
        <v>12</v>
      </c>
      <c r="G4367" t="s">
        <v>12</v>
      </c>
      <c r="H4367" t="s">
        <v>13</v>
      </c>
      <c r="I4367">
        <v>53</v>
      </c>
      <c r="J4367">
        <f>(moras__2[[#This Row],[EDAD]]-AVERAGE(I:I))/ _xlfn.STDEV.P(I:I)</f>
        <v>0.78301680024322029</v>
      </c>
      <c r="K4367" t="str">
        <f>IF(ABS(moras__2[[#This Row],[Z-Score de edad]])&gt;1.96, "Atípico","Normal")</f>
        <v>Normal</v>
      </c>
      <c r="L4367">
        <f>(moras__2[[#This Row],[SALARIO]]-AVERAGE(C:C)) / _xlfn.STDEV.P(C:C)</f>
        <v>0.38455115314758093</v>
      </c>
      <c r="M4367" t="str">
        <f>IF(ABS(moras__2[[#This Row],[Z-Score de salario]])&gt;1.96, "Atípico", "Normal")</f>
        <v>Normal</v>
      </c>
      <c r="N4367" s="5">
        <f t="shared" si="204"/>
        <v>969375</v>
      </c>
      <c r="O4367" s="5">
        <f t="shared" si="205"/>
        <v>53</v>
      </c>
      <c r="P4367" s="5" t="str">
        <f t="shared" si="206"/>
        <v>ASALARIADO</v>
      </c>
      <c r="Q4367" s="5" t="e">
        <f ca="1">IF($H4367="SI", $O4367, _xludf.NA())</f>
        <v>#NAME?</v>
      </c>
      <c r="R4367" s="5">
        <f>IF($H4367="NO",$O4367, _xludf.NA())</f>
        <v>53</v>
      </c>
      <c r="S4367" s="5" t="e">
        <f ca="1">IF($H4367="SI",$N4367, _xludf.NA())</f>
        <v>#NAME?</v>
      </c>
      <c r="T4367" s="5">
        <f>IF($H4367="NO",$N4367, _xludf.NA())</f>
        <v>969375</v>
      </c>
    </row>
    <row r="4368" spans="1:20" x14ac:dyDescent="0.3">
      <c r="A4368">
        <v>4367</v>
      </c>
      <c r="B4368" t="s">
        <v>15</v>
      </c>
      <c r="C4368">
        <v>1464318</v>
      </c>
      <c r="D4368" t="s">
        <v>10</v>
      </c>
      <c r="E4368" t="s">
        <v>11</v>
      </c>
      <c r="F4368" t="s">
        <v>12</v>
      </c>
      <c r="G4368" t="s">
        <v>13</v>
      </c>
      <c r="H4368" t="s">
        <v>13</v>
      </c>
      <c r="I4368">
        <v>55</v>
      </c>
      <c r="J4368">
        <f>(moras__2[[#This Row],[EDAD]]-AVERAGE(I:I))/ _xlfn.STDEV.P(I:I)</f>
        <v>0.92418158605779133</v>
      </c>
      <c r="K4368" t="str">
        <f>IF(ABS(moras__2[[#This Row],[Z-Score de edad]])&gt;1.96, "Atípico","Normal")</f>
        <v>Normal</v>
      </c>
      <c r="L4368">
        <f>(moras__2[[#This Row],[SALARIO]]-AVERAGE(C:C)) / _xlfn.STDEV.P(C:C)</f>
        <v>0.99489770744997597</v>
      </c>
      <c r="M4368" t="str">
        <f>IF(ABS(moras__2[[#This Row],[Z-Score de salario]])&gt;1.96, "Atípico", "Normal")</f>
        <v>Normal</v>
      </c>
      <c r="N4368" s="5">
        <f t="shared" si="204"/>
        <v>1464318</v>
      </c>
      <c r="O4368" s="5">
        <f t="shared" si="205"/>
        <v>55</v>
      </c>
      <c r="P4368" s="5" t="str">
        <f t="shared" si="206"/>
        <v>ASALARIADO</v>
      </c>
      <c r="Q4368" s="5" t="e">
        <f ca="1">IF($H4368="SI", $O4368, _xludf.NA())</f>
        <v>#NAME?</v>
      </c>
      <c r="R4368" s="5">
        <f>IF($H4368="NO",$O4368, _xludf.NA())</f>
        <v>55</v>
      </c>
      <c r="S4368" s="5" t="e">
        <f ca="1">IF($H4368="SI",$N4368, _xludf.NA())</f>
        <v>#NAME?</v>
      </c>
      <c r="T4368" s="5">
        <f>IF($H4368="NO",$N4368, _xludf.NA())</f>
        <v>1464318</v>
      </c>
    </row>
    <row r="4369" spans="1:20" x14ac:dyDescent="0.3">
      <c r="A4369">
        <v>4368</v>
      </c>
      <c r="B4369" t="s">
        <v>9</v>
      </c>
      <c r="C4369">
        <v>127335.61</v>
      </c>
      <c r="D4369" t="s">
        <v>14</v>
      </c>
      <c r="E4369" t="s">
        <v>11</v>
      </c>
      <c r="F4369" t="s">
        <v>12</v>
      </c>
      <c r="G4369" t="s">
        <v>13</v>
      </c>
      <c r="H4369" t="s">
        <v>13</v>
      </c>
      <c r="I4369">
        <v>70</v>
      </c>
      <c r="J4369">
        <f>(moras__2[[#This Row],[EDAD]]-AVERAGE(I:I))/ _xlfn.STDEV.P(I:I)</f>
        <v>1.9829174796670741</v>
      </c>
      <c r="K4369" t="str">
        <f>IF(ABS(moras__2[[#This Row],[Z-Score de edad]])&gt;1.96, "Atípico","Normal")</f>
        <v>Atípico</v>
      </c>
      <c r="L4369">
        <f>(moras__2[[#This Row],[SALARIO]]-AVERAGE(C:C)) / _xlfn.STDEV.P(C:C)</f>
        <v>-0.65382263994251355</v>
      </c>
      <c r="M4369" t="str">
        <f>IF(ABS(moras__2[[#This Row],[Z-Score de salario]])&gt;1.96, "Atípico", "Normal")</f>
        <v>Normal</v>
      </c>
      <c r="N4369" s="5">
        <f t="shared" si="204"/>
        <v>127335.61</v>
      </c>
      <c r="O4369" s="5">
        <f t="shared" si="205"/>
        <v>70</v>
      </c>
      <c r="P4369" s="5" t="str">
        <f t="shared" si="206"/>
        <v>PENSIONADOS EN SU PROPIO SISTEMA</v>
      </c>
      <c r="Q4369" s="5" t="e">
        <f ca="1">IF($H4369="SI", $O4369, _xludf.NA())</f>
        <v>#NAME?</v>
      </c>
      <c r="R4369" s="5">
        <f>IF($H4369="NO",$O4369, _xludf.NA())</f>
        <v>70</v>
      </c>
      <c r="S4369" s="5" t="e">
        <f ca="1">IF($H4369="SI",$N4369, _xludf.NA())</f>
        <v>#NAME?</v>
      </c>
      <c r="T4369" s="5">
        <f>IF($H4369="NO",$N4369, _xludf.NA())</f>
        <v>127335.61</v>
      </c>
    </row>
    <row r="4370" spans="1:20" x14ac:dyDescent="0.3">
      <c r="A4370">
        <v>4369</v>
      </c>
      <c r="B4370" t="s">
        <v>15</v>
      </c>
      <c r="C4370">
        <v>355899.18</v>
      </c>
      <c r="D4370" t="s">
        <v>14</v>
      </c>
      <c r="E4370" t="s">
        <v>11</v>
      </c>
      <c r="F4370" t="s">
        <v>12</v>
      </c>
      <c r="G4370" t="s">
        <v>13</v>
      </c>
      <c r="H4370" t="s">
        <v>13</v>
      </c>
      <c r="I4370">
        <v>17</v>
      </c>
      <c r="J4370">
        <f>(moras__2[[#This Row],[EDAD]]-AVERAGE(I:I))/ _xlfn.STDEV.P(I:I)</f>
        <v>-1.7579493444190581</v>
      </c>
      <c r="K4370" t="str">
        <f>IF(ABS(moras__2[[#This Row],[Z-Score de edad]])&gt;1.96, "Atípico","Normal")</f>
        <v>Normal</v>
      </c>
      <c r="L4370">
        <f>(moras__2[[#This Row],[SALARIO]]-AVERAGE(C:C)) / _xlfn.STDEV.P(C:C)</f>
        <v>-0.37196596677296817</v>
      </c>
      <c r="M4370" t="str">
        <f>IF(ABS(moras__2[[#This Row],[Z-Score de salario]])&gt;1.96, "Atípico", "Normal")</f>
        <v>Normal</v>
      </c>
      <c r="N4370" s="5">
        <f t="shared" si="204"/>
        <v>355899.18</v>
      </c>
      <c r="O4370" s="5">
        <f t="shared" si="205"/>
        <v>17</v>
      </c>
      <c r="P4370" s="5" t="str">
        <f t="shared" si="206"/>
        <v>PENSIONADOS EN SU PROPIO SISTEMA</v>
      </c>
      <c r="Q4370" s="5" t="e">
        <f ca="1">IF($H4370="SI", $O4370, _xludf.NA())</f>
        <v>#NAME?</v>
      </c>
      <c r="R4370" s="5">
        <f>IF($H4370="NO",$O4370, _xludf.NA())</f>
        <v>17</v>
      </c>
      <c r="S4370" s="5" t="e">
        <f ca="1">IF($H4370="SI",$N4370, _xludf.NA())</f>
        <v>#NAME?</v>
      </c>
      <c r="T4370" s="5">
        <f>IF($H4370="NO",$N4370, _xludf.NA())</f>
        <v>355899.18</v>
      </c>
    </row>
    <row r="4371" spans="1:20" x14ac:dyDescent="0.3">
      <c r="A4371">
        <v>4370</v>
      </c>
      <c r="B4371" t="s">
        <v>9</v>
      </c>
      <c r="C4371">
        <v>760293.64</v>
      </c>
      <c r="D4371" t="s">
        <v>10</v>
      </c>
      <c r="E4371" t="s">
        <v>16</v>
      </c>
      <c r="F4371" t="s">
        <v>12</v>
      </c>
      <c r="G4371" t="s">
        <v>12</v>
      </c>
      <c r="H4371" t="s">
        <v>13</v>
      </c>
      <c r="I4371">
        <v>57</v>
      </c>
      <c r="J4371">
        <f>(moras__2[[#This Row],[EDAD]]-AVERAGE(I:I))/ _xlfn.STDEV.P(I:I)</f>
        <v>1.0653463718723624</v>
      </c>
      <c r="K4371" t="str">
        <f>IF(ABS(moras__2[[#This Row],[Z-Score de edad]])&gt;1.96, "Atípico","Normal")</f>
        <v>Normal</v>
      </c>
      <c r="L4371">
        <f>(moras__2[[#This Row],[SALARIO]]-AVERAGE(C:C)) / _xlfn.STDEV.P(C:C)</f>
        <v>0.12671926615279849</v>
      </c>
      <c r="M4371" t="str">
        <f>IF(ABS(moras__2[[#This Row],[Z-Score de salario]])&gt;1.96, "Atípico", "Normal")</f>
        <v>Normal</v>
      </c>
      <c r="N4371" s="5">
        <f t="shared" si="204"/>
        <v>760293.64</v>
      </c>
      <c r="O4371" s="5">
        <f t="shared" si="205"/>
        <v>57</v>
      </c>
      <c r="P4371" s="5" t="str">
        <f t="shared" si="206"/>
        <v>ASALARIADO</v>
      </c>
      <c r="Q4371" s="5" t="e">
        <f ca="1">IF($H4371="SI", $O4371, _xludf.NA())</f>
        <v>#NAME?</v>
      </c>
      <c r="R4371" s="5">
        <f>IF($H4371="NO",$O4371, _xludf.NA())</f>
        <v>57</v>
      </c>
      <c r="S4371" s="5" t="e">
        <f ca="1">IF($H4371="SI",$N4371, _xludf.NA())</f>
        <v>#NAME?</v>
      </c>
      <c r="T4371" s="5">
        <f>IF($H4371="NO",$N4371, _xludf.NA())</f>
        <v>760293.64</v>
      </c>
    </row>
    <row r="4372" spans="1:20" x14ac:dyDescent="0.3">
      <c r="A4372">
        <v>4371</v>
      </c>
      <c r="B4372" t="s">
        <v>15</v>
      </c>
      <c r="C4372">
        <v>902500</v>
      </c>
      <c r="D4372" t="s">
        <v>10</v>
      </c>
      <c r="E4372" t="s">
        <v>16</v>
      </c>
      <c r="F4372" t="s">
        <v>12</v>
      </c>
      <c r="G4372" t="s">
        <v>13</v>
      </c>
      <c r="H4372" t="s">
        <v>13</v>
      </c>
      <c r="I4372">
        <v>27</v>
      </c>
      <c r="J4372">
        <f>(moras__2[[#This Row],[EDAD]]-AVERAGE(I:I))/ _xlfn.STDEV.P(I:I)</f>
        <v>-1.052125415346203</v>
      </c>
      <c r="K4372" t="str">
        <f>IF(ABS(moras__2[[#This Row],[Z-Score de edad]])&gt;1.96, "Atípico","Normal")</f>
        <v>Normal</v>
      </c>
      <c r="L4372">
        <f>(moras__2[[#This Row],[SALARIO]]-AVERAGE(C:C)) / _xlfn.STDEV.P(C:C)</f>
        <v>0.30208322084229999</v>
      </c>
      <c r="M4372" t="str">
        <f>IF(ABS(moras__2[[#This Row],[Z-Score de salario]])&gt;1.96, "Atípico", "Normal")</f>
        <v>Normal</v>
      </c>
      <c r="N4372" s="5">
        <f t="shared" si="204"/>
        <v>902500</v>
      </c>
      <c r="O4372" s="5">
        <f t="shared" si="205"/>
        <v>27</v>
      </c>
      <c r="P4372" s="5" t="str">
        <f t="shared" si="206"/>
        <v>ASALARIADO</v>
      </c>
      <c r="Q4372" s="5" t="e">
        <f ca="1">IF($H4372="SI", $O4372, _xludf.NA())</f>
        <v>#NAME?</v>
      </c>
      <c r="R4372" s="5">
        <f>IF($H4372="NO",$O4372, _xludf.NA())</f>
        <v>27</v>
      </c>
      <c r="S4372" s="5" t="e">
        <f ca="1">IF($H4372="SI",$N4372, _xludf.NA())</f>
        <v>#NAME?</v>
      </c>
      <c r="T4372" s="5">
        <f>IF($H4372="NO",$N4372, _xludf.NA())</f>
        <v>902500</v>
      </c>
    </row>
    <row r="4373" spans="1:20" x14ac:dyDescent="0.3">
      <c r="A4373">
        <v>4372</v>
      </c>
      <c r="B4373" t="s">
        <v>15</v>
      </c>
      <c r="C4373">
        <v>346500</v>
      </c>
      <c r="D4373" t="s">
        <v>10</v>
      </c>
      <c r="E4373" t="s">
        <v>16</v>
      </c>
      <c r="F4373" t="s">
        <v>12</v>
      </c>
      <c r="G4373" t="s">
        <v>13</v>
      </c>
      <c r="H4373" t="s">
        <v>13</v>
      </c>
      <c r="I4373">
        <v>45</v>
      </c>
      <c r="J4373">
        <f>(moras__2[[#This Row],[EDAD]]-AVERAGE(I:I))/ _xlfn.STDEV.P(I:I)</f>
        <v>0.2183576569849362</v>
      </c>
      <c r="K4373" t="str">
        <f>IF(ABS(moras__2[[#This Row],[Z-Score de edad]])&gt;1.96, "Atípico","Normal")</f>
        <v>Normal</v>
      </c>
      <c r="L4373">
        <f>(moras__2[[#This Row],[SALARIO]]-AVERAGE(C:C)) / _xlfn.STDEV.P(C:C)</f>
        <v>-0.38355670980048445</v>
      </c>
      <c r="M4373" t="str">
        <f>IF(ABS(moras__2[[#This Row],[Z-Score de salario]])&gt;1.96, "Atípico", "Normal")</f>
        <v>Normal</v>
      </c>
      <c r="N4373" s="5">
        <f t="shared" si="204"/>
        <v>346500</v>
      </c>
      <c r="O4373" s="5">
        <f t="shared" si="205"/>
        <v>45</v>
      </c>
      <c r="P4373" s="5" t="str">
        <f t="shared" si="206"/>
        <v>ASALARIADO</v>
      </c>
      <c r="Q4373" s="5" t="e">
        <f ca="1">IF($H4373="SI", $O4373, _xludf.NA())</f>
        <v>#NAME?</v>
      </c>
      <c r="R4373" s="5">
        <f>IF($H4373="NO",$O4373, _xludf.NA())</f>
        <v>45</v>
      </c>
      <c r="S4373" s="5" t="e">
        <f ca="1">IF($H4373="SI",$N4373, _xludf.NA())</f>
        <v>#NAME?</v>
      </c>
      <c r="T4373" s="5">
        <f>IF($H4373="NO",$N4373, _xludf.NA())</f>
        <v>346500</v>
      </c>
    </row>
    <row r="4374" spans="1:20" x14ac:dyDescent="0.3">
      <c r="A4374">
        <v>4373</v>
      </c>
      <c r="B4374" t="s">
        <v>9</v>
      </c>
      <c r="C4374">
        <v>343000</v>
      </c>
      <c r="D4374" t="s">
        <v>10</v>
      </c>
      <c r="E4374" t="s">
        <v>16</v>
      </c>
      <c r="F4374" t="s">
        <v>12</v>
      </c>
      <c r="G4374" t="s">
        <v>13</v>
      </c>
      <c r="H4374" t="s">
        <v>13</v>
      </c>
      <c r="I4374">
        <v>51</v>
      </c>
      <c r="J4374">
        <f>(moras__2[[#This Row],[EDAD]]-AVERAGE(I:I))/ _xlfn.STDEV.P(I:I)</f>
        <v>0.64185201442864925</v>
      </c>
      <c r="K4374" t="str">
        <f>IF(ABS(moras__2[[#This Row],[Z-Score de edad]])&gt;1.96, "Atípico","Normal")</f>
        <v>Normal</v>
      </c>
      <c r="L4374">
        <f>(moras__2[[#This Row],[SALARIO]]-AVERAGE(C:C)) / _xlfn.STDEV.P(C:C)</f>
        <v>-0.38787278850057388</v>
      </c>
      <c r="M4374" t="str">
        <f>IF(ABS(moras__2[[#This Row],[Z-Score de salario]])&gt;1.96, "Atípico", "Normal")</f>
        <v>Normal</v>
      </c>
      <c r="N4374" s="5">
        <f t="shared" si="204"/>
        <v>343000</v>
      </c>
      <c r="O4374" s="5">
        <f t="shared" si="205"/>
        <v>51</v>
      </c>
      <c r="P4374" s="5" t="str">
        <f t="shared" si="206"/>
        <v>ASALARIADO</v>
      </c>
      <c r="Q4374" s="5" t="e">
        <f ca="1">IF($H4374="SI", $O4374, _xludf.NA())</f>
        <v>#NAME?</v>
      </c>
      <c r="R4374" s="5">
        <f>IF($H4374="NO",$O4374, _xludf.NA())</f>
        <v>51</v>
      </c>
      <c r="S4374" s="5" t="e">
        <f ca="1">IF($H4374="SI",$N4374, _xludf.NA())</f>
        <v>#NAME?</v>
      </c>
      <c r="T4374" s="5">
        <f>IF($H4374="NO",$N4374, _xludf.NA())</f>
        <v>343000</v>
      </c>
    </row>
    <row r="4375" spans="1:20" x14ac:dyDescent="0.3">
      <c r="A4375">
        <v>4374</v>
      </c>
      <c r="B4375" t="s">
        <v>9</v>
      </c>
      <c r="C4375">
        <v>297502</v>
      </c>
      <c r="D4375" t="s">
        <v>18</v>
      </c>
      <c r="E4375" t="s">
        <v>16</v>
      </c>
      <c r="F4375" t="s">
        <v>12</v>
      </c>
      <c r="G4375" t="s">
        <v>13</v>
      </c>
      <c r="H4375" t="s">
        <v>13</v>
      </c>
      <c r="I4375">
        <v>63</v>
      </c>
      <c r="J4375">
        <f>(moras__2[[#This Row],[EDAD]]-AVERAGE(I:I))/ _xlfn.STDEV.P(I:I)</f>
        <v>1.4888407293160755</v>
      </c>
      <c r="K4375" t="str">
        <f>IF(ABS(moras__2[[#This Row],[Z-Score de edad]])&gt;1.96, "Atípico","Normal")</f>
        <v>Normal</v>
      </c>
      <c r="L4375">
        <f>(moras__2[[#This Row],[SALARIO]]-AVERAGE(C:C)) / _xlfn.STDEV.P(C:C)</f>
        <v>-0.44397934527105126</v>
      </c>
      <c r="M4375" t="str">
        <f>IF(ABS(moras__2[[#This Row],[Z-Score de salario]])&gt;1.96, "Atípico", "Normal")</f>
        <v>Normal</v>
      </c>
      <c r="N4375" s="5">
        <f t="shared" si="204"/>
        <v>297502</v>
      </c>
      <c r="O4375" s="5">
        <f t="shared" si="205"/>
        <v>63</v>
      </c>
      <c r="P4375" s="5" t="str">
        <f t="shared" si="206"/>
        <v>TRABAJADOR INDEPENDIENTE</v>
      </c>
      <c r="Q4375" s="5" t="e">
        <f ca="1">IF($H4375="SI", $O4375, _xludf.NA())</f>
        <v>#NAME?</v>
      </c>
      <c r="R4375" s="5">
        <f>IF($H4375="NO",$O4375, _xludf.NA())</f>
        <v>63</v>
      </c>
      <c r="S4375" s="5" t="e">
        <f ca="1">IF($H4375="SI",$N4375, _xludf.NA())</f>
        <v>#NAME?</v>
      </c>
      <c r="T4375" s="5">
        <f>IF($H4375="NO",$N4375, _xludf.NA())</f>
        <v>297502</v>
      </c>
    </row>
    <row r="4376" spans="1:20" x14ac:dyDescent="0.3">
      <c r="A4376">
        <v>4375</v>
      </c>
      <c r="B4376" t="s">
        <v>15</v>
      </c>
      <c r="C4376">
        <v>315617</v>
      </c>
      <c r="D4376" t="s">
        <v>17</v>
      </c>
      <c r="E4376" t="s">
        <v>16</v>
      </c>
      <c r="F4376" t="s">
        <v>12</v>
      </c>
      <c r="G4376" t="s">
        <v>12</v>
      </c>
      <c r="H4376" t="s">
        <v>13</v>
      </c>
      <c r="I4376">
        <v>60</v>
      </c>
      <c r="J4376">
        <f>(moras__2[[#This Row],[EDAD]]-AVERAGE(I:I))/ _xlfn.STDEV.P(I:I)</f>
        <v>1.2770935505942189</v>
      </c>
      <c r="K4376" t="str">
        <f>IF(ABS(moras__2[[#This Row],[Z-Score de edad]])&gt;1.96, "Atípico","Normal")</f>
        <v>Normal</v>
      </c>
      <c r="L4376">
        <f>(moras__2[[#This Row],[SALARIO]]-AVERAGE(C:C)) / _xlfn.STDEV.P(C:C)</f>
        <v>-0.42164055508473103</v>
      </c>
      <c r="M4376" t="str">
        <f>IF(ABS(moras__2[[#This Row],[Z-Score de salario]])&gt;1.96, "Atípico", "Normal")</f>
        <v>Normal</v>
      </c>
      <c r="N4376" s="5">
        <f t="shared" si="204"/>
        <v>315617</v>
      </c>
      <c r="O4376" s="5">
        <f t="shared" si="205"/>
        <v>60</v>
      </c>
      <c r="P4376" s="5" t="str">
        <f t="shared" si="206"/>
        <v>ASEGURADO VOLUNTARIO</v>
      </c>
      <c r="Q4376" s="5" t="e">
        <f ca="1">IF($H4376="SI", $O4376, _xludf.NA())</f>
        <v>#NAME?</v>
      </c>
      <c r="R4376" s="5">
        <f>IF($H4376="NO",$O4376, _xludf.NA())</f>
        <v>60</v>
      </c>
      <c r="S4376" s="5" t="e">
        <f ca="1">IF($H4376="SI",$N4376, _xludf.NA())</f>
        <v>#NAME?</v>
      </c>
      <c r="T4376" s="5">
        <f>IF($H4376="NO",$N4376, _xludf.NA())</f>
        <v>315617</v>
      </c>
    </row>
    <row r="4377" spans="1:20" x14ac:dyDescent="0.3">
      <c r="A4377">
        <v>4376</v>
      </c>
      <c r="B4377" t="s">
        <v>9</v>
      </c>
      <c r="C4377">
        <v>100000</v>
      </c>
      <c r="D4377" t="s">
        <v>10</v>
      </c>
      <c r="E4377" t="s">
        <v>16</v>
      </c>
      <c r="F4377" t="s">
        <v>12</v>
      </c>
      <c r="G4377" t="s">
        <v>13</v>
      </c>
      <c r="H4377" t="s">
        <v>12</v>
      </c>
      <c r="I4377">
        <v>37</v>
      </c>
      <c r="J4377">
        <f>(moras__2[[#This Row],[EDAD]]-AVERAGE(I:I))/ _xlfn.STDEV.P(I:I)</f>
        <v>-0.34630148627334789</v>
      </c>
      <c r="K4377" t="str">
        <f>IF(ABS(moras__2[[#This Row],[Z-Score de edad]])&gt;1.96, "Atípico","Normal")</f>
        <v>Normal</v>
      </c>
      <c r="L4377">
        <f>(moras__2[[#This Row],[SALARIO]]-AVERAGE(C:C)) / _xlfn.STDEV.P(C:C)</f>
        <v>-0.68753196682107143</v>
      </c>
      <c r="M4377" t="str">
        <f>IF(ABS(moras__2[[#This Row],[Z-Score de salario]])&gt;1.96, "Atípico", "Normal")</f>
        <v>Normal</v>
      </c>
      <c r="N4377" s="5">
        <f t="shared" si="204"/>
        <v>100000</v>
      </c>
      <c r="O4377" s="5">
        <f t="shared" si="205"/>
        <v>37</v>
      </c>
      <c r="P4377" s="5" t="str">
        <f t="shared" si="206"/>
        <v>ASALARIADO</v>
      </c>
      <c r="Q4377" s="5">
        <f>IF($H4377="SI", $O4377, _xludf.NA())</f>
        <v>37</v>
      </c>
      <c r="R4377" s="5" t="e">
        <f ca="1">IF($H4377="NO",$O4377, _xludf.NA())</f>
        <v>#NAME?</v>
      </c>
      <c r="S4377" s="5">
        <f>IF($H4377="SI",$N4377, _xludf.NA())</f>
        <v>100000</v>
      </c>
      <c r="T4377" s="5" t="e">
        <f ca="1">IF($H4377="NO",$N4377, _xludf.NA())</f>
        <v>#NAME?</v>
      </c>
    </row>
    <row r="4378" spans="1:20" x14ac:dyDescent="0.3">
      <c r="A4378">
        <v>4377</v>
      </c>
      <c r="B4378" t="s">
        <v>9</v>
      </c>
      <c r="C4378">
        <v>100000</v>
      </c>
      <c r="D4378" t="s">
        <v>10</v>
      </c>
      <c r="E4378" t="s">
        <v>16</v>
      </c>
      <c r="F4378" t="s">
        <v>12</v>
      </c>
      <c r="G4378" t="s">
        <v>12</v>
      </c>
      <c r="H4378" t="s">
        <v>12</v>
      </c>
      <c r="I4378">
        <v>36</v>
      </c>
      <c r="J4378">
        <f>(moras__2[[#This Row],[EDAD]]-AVERAGE(I:I))/ _xlfn.STDEV.P(I:I)</f>
        <v>-0.41688387918063341</v>
      </c>
      <c r="K4378" t="str">
        <f>IF(ABS(moras__2[[#This Row],[Z-Score de edad]])&gt;1.96, "Atípico","Normal")</f>
        <v>Normal</v>
      </c>
      <c r="L4378">
        <f>(moras__2[[#This Row],[SALARIO]]-AVERAGE(C:C)) / _xlfn.STDEV.P(C:C)</f>
        <v>-0.68753196682107143</v>
      </c>
      <c r="M4378" t="str">
        <f>IF(ABS(moras__2[[#This Row],[Z-Score de salario]])&gt;1.96, "Atípico", "Normal")</f>
        <v>Normal</v>
      </c>
      <c r="N4378" s="5">
        <f t="shared" si="204"/>
        <v>100000</v>
      </c>
      <c r="O4378" s="5">
        <f t="shared" si="205"/>
        <v>36</v>
      </c>
      <c r="P4378" s="5" t="str">
        <f t="shared" si="206"/>
        <v>ASALARIADO</v>
      </c>
      <c r="Q4378" s="5">
        <f>IF($H4378="SI", $O4378, _xludf.NA())</f>
        <v>36</v>
      </c>
      <c r="R4378" s="5" t="e">
        <f ca="1">IF($H4378="NO",$O4378, _xludf.NA())</f>
        <v>#NAME?</v>
      </c>
      <c r="S4378" s="5">
        <f>IF($H4378="SI",$N4378, _xludf.NA())</f>
        <v>100000</v>
      </c>
      <c r="T4378" s="5" t="e">
        <f ca="1">IF($H4378="NO",$N4378, _xludf.NA())</f>
        <v>#NAME?</v>
      </c>
    </row>
    <row r="4379" spans="1:20" x14ac:dyDescent="0.3">
      <c r="A4379">
        <v>4378</v>
      </c>
      <c r="B4379" t="s">
        <v>15</v>
      </c>
      <c r="C4379">
        <v>292533.03999999998</v>
      </c>
      <c r="D4379" t="s">
        <v>10</v>
      </c>
      <c r="E4379" t="s">
        <v>11</v>
      </c>
      <c r="F4379" t="s">
        <v>12</v>
      </c>
      <c r="G4379" t="s">
        <v>13</v>
      </c>
      <c r="H4379" t="s">
        <v>13</v>
      </c>
      <c r="I4379">
        <v>25</v>
      </c>
      <c r="J4379">
        <f>(moras__2[[#This Row],[EDAD]]-AVERAGE(I:I))/ _xlfn.STDEV.P(I:I)</f>
        <v>-1.193290201160774</v>
      </c>
      <c r="K4379" t="str">
        <f>IF(ABS(moras__2[[#This Row],[Z-Score de edad]])&gt;1.96, "Atípico","Normal")</f>
        <v>Normal</v>
      </c>
      <c r="L4379">
        <f>(moras__2[[#This Row],[SALARIO]]-AVERAGE(C:C)) / _xlfn.STDEV.P(C:C)</f>
        <v>-0.45010689453322172</v>
      </c>
      <c r="M4379" t="str">
        <f>IF(ABS(moras__2[[#This Row],[Z-Score de salario]])&gt;1.96, "Atípico", "Normal")</f>
        <v>Normal</v>
      </c>
      <c r="N4379" s="5">
        <f t="shared" si="204"/>
        <v>292533.03999999998</v>
      </c>
      <c r="O4379" s="5">
        <f t="shared" si="205"/>
        <v>25</v>
      </c>
      <c r="P4379" s="5" t="str">
        <f t="shared" si="206"/>
        <v>ASALARIADO</v>
      </c>
      <c r="Q4379" s="5" t="e">
        <f ca="1">IF($H4379="SI", $O4379, _xludf.NA())</f>
        <v>#NAME?</v>
      </c>
      <c r="R4379" s="5">
        <f>IF($H4379="NO",$O4379, _xludf.NA())</f>
        <v>25</v>
      </c>
      <c r="S4379" s="5" t="e">
        <f ca="1">IF($H4379="SI",$N4379, _xludf.NA())</f>
        <v>#NAME?</v>
      </c>
      <c r="T4379" s="5">
        <f>IF($H4379="NO",$N4379, _xludf.NA())</f>
        <v>292533.03999999998</v>
      </c>
    </row>
    <row r="4380" spans="1:20" x14ac:dyDescent="0.3">
      <c r="A4380">
        <v>4379</v>
      </c>
      <c r="B4380" t="s">
        <v>15</v>
      </c>
      <c r="C4380">
        <v>297046</v>
      </c>
      <c r="D4380" t="s">
        <v>17</v>
      </c>
      <c r="E4380" t="s">
        <v>16</v>
      </c>
      <c r="F4380" t="s">
        <v>12</v>
      </c>
      <c r="G4380" t="s">
        <v>13</v>
      </c>
      <c r="H4380" t="s">
        <v>13</v>
      </c>
      <c r="I4380">
        <v>55</v>
      </c>
      <c r="J4380">
        <f>(moras__2[[#This Row],[EDAD]]-AVERAGE(I:I))/ _xlfn.STDEV.P(I:I)</f>
        <v>0.92418158605779133</v>
      </c>
      <c r="K4380" t="str">
        <f>IF(ABS(moras__2[[#This Row],[Z-Score de edad]])&gt;1.96, "Atípico","Normal")</f>
        <v>Normal</v>
      </c>
      <c r="L4380">
        <f>(moras__2[[#This Row],[SALARIO]]-AVERAGE(C:C)) / _xlfn.STDEV.P(C:C)</f>
        <v>-0.44454166866740574</v>
      </c>
      <c r="M4380" t="str">
        <f>IF(ABS(moras__2[[#This Row],[Z-Score de salario]])&gt;1.96, "Atípico", "Normal")</f>
        <v>Normal</v>
      </c>
      <c r="N4380" s="5">
        <f t="shared" si="204"/>
        <v>297046</v>
      </c>
      <c r="O4380" s="5">
        <f t="shared" si="205"/>
        <v>55</v>
      </c>
      <c r="P4380" s="5" t="str">
        <f t="shared" si="206"/>
        <v>ASEGURADO VOLUNTARIO</v>
      </c>
      <c r="Q4380" s="5" t="e">
        <f ca="1">IF($H4380="SI", $O4380, _xludf.NA())</f>
        <v>#NAME?</v>
      </c>
      <c r="R4380" s="5">
        <f>IF($H4380="NO",$O4380, _xludf.NA())</f>
        <v>55</v>
      </c>
      <c r="S4380" s="5" t="e">
        <f ca="1">IF($H4380="SI",$N4380, _xludf.NA())</f>
        <v>#NAME?</v>
      </c>
      <c r="T4380" s="5">
        <f>IF($H4380="NO",$N4380, _xludf.NA())</f>
        <v>297046</v>
      </c>
    </row>
    <row r="4381" spans="1:20" x14ac:dyDescent="0.3">
      <c r="A4381">
        <v>4380</v>
      </c>
      <c r="B4381" t="s">
        <v>9</v>
      </c>
      <c r="C4381">
        <v>382136</v>
      </c>
      <c r="D4381" t="s">
        <v>18</v>
      </c>
      <c r="E4381" t="s">
        <v>16</v>
      </c>
      <c r="F4381" t="s">
        <v>12</v>
      </c>
      <c r="G4381" t="s">
        <v>13</v>
      </c>
      <c r="H4381" t="s">
        <v>12</v>
      </c>
      <c r="I4381">
        <v>63</v>
      </c>
      <c r="J4381">
        <f>(moras__2[[#This Row],[EDAD]]-AVERAGE(I:I))/ _xlfn.STDEV.P(I:I)</f>
        <v>1.4888407293160755</v>
      </c>
      <c r="K4381" t="str">
        <f>IF(ABS(moras__2[[#This Row],[Z-Score de edad]])&gt;1.96, "Atípico","Normal")</f>
        <v>Normal</v>
      </c>
      <c r="L4381">
        <f>(moras__2[[#This Row],[SALARIO]]-AVERAGE(C:C)) / _xlfn.STDEV.P(C:C)</f>
        <v>-0.33961162964151631</v>
      </c>
      <c r="M4381" t="str">
        <f>IF(ABS(moras__2[[#This Row],[Z-Score de salario]])&gt;1.96, "Atípico", "Normal")</f>
        <v>Normal</v>
      </c>
      <c r="N4381" s="5">
        <f t="shared" si="204"/>
        <v>382136</v>
      </c>
      <c r="O4381" s="5">
        <f t="shared" si="205"/>
        <v>63</v>
      </c>
      <c r="P4381" s="5" t="str">
        <f t="shared" si="206"/>
        <v>TRABAJADOR INDEPENDIENTE</v>
      </c>
      <c r="Q4381" s="5">
        <f>IF($H4381="SI", $O4381, _xludf.NA())</f>
        <v>63</v>
      </c>
      <c r="R4381" s="5" t="e">
        <f ca="1">IF($H4381="NO",$O4381, _xludf.NA())</f>
        <v>#NAME?</v>
      </c>
      <c r="S4381" s="5">
        <f>IF($H4381="SI",$N4381, _xludf.NA())</f>
        <v>382136</v>
      </c>
      <c r="T4381" s="5" t="e">
        <f ca="1">IF($H4381="NO",$N4381, _xludf.NA())</f>
        <v>#NAME?</v>
      </c>
    </row>
    <row r="4382" spans="1:20" x14ac:dyDescent="0.3">
      <c r="A4382">
        <v>4381</v>
      </c>
      <c r="B4382" t="s">
        <v>9</v>
      </c>
      <c r="C4382">
        <v>48857.39</v>
      </c>
      <c r="D4382" t="s">
        <v>10</v>
      </c>
      <c r="E4382" t="s">
        <v>16</v>
      </c>
      <c r="F4382" t="s">
        <v>12</v>
      </c>
      <c r="G4382" t="s">
        <v>13</v>
      </c>
      <c r="H4382" t="s">
        <v>13</v>
      </c>
      <c r="I4382">
        <v>41</v>
      </c>
      <c r="J4382">
        <f>(moras__2[[#This Row],[EDAD]]-AVERAGE(I:I))/ _xlfn.STDEV.P(I:I)</f>
        <v>-6.397191464420586E-2</v>
      </c>
      <c r="K4382" t="str">
        <f>IF(ABS(moras__2[[#This Row],[Z-Score de edad]])&gt;1.96, "Atípico","Normal")</f>
        <v>Normal</v>
      </c>
      <c r="L4382">
        <f>(moras__2[[#This Row],[SALARIO]]-AVERAGE(C:C)) / _xlfn.STDEV.P(C:C)</f>
        <v>-0.75059926101763785</v>
      </c>
      <c r="M4382" t="str">
        <f>IF(ABS(moras__2[[#This Row],[Z-Score de salario]])&gt;1.96, "Atípico", "Normal")</f>
        <v>Normal</v>
      </c>
      <c r="N4382" s="5">
        <f t="shared" si="204"/>
        <v>48857.39</v>
      </c>
      <c r="O4382" s="5">
        <f t="shared" si="205"/>
        <v>41</v>
      </c>
      <c r="P4382" s="5" t="str">
        <f t="shared" si="206"/>
        <v>ASALARIADO</v>
      </c>
      <c r="Q4382" s="5" t="e">
        <f ca="1">IF($H4382="SI", $O4382, _xludf.NA())</f>
        <v>#NAME?</v>
      </c>
      <c r="R4382" s="5">
        <f>IF($H4382="NO",$O4382, _xludf.NA())</f>
        <v>41</v>
      </c>
      <c r="S4382" s="5" t="e">
        <f ca="1">IF($H4382="SI",$N4382, _xludf.NA())</f>
        <v>#NAME?</v>
      </c>
      <c r="T4382" s="5">
        <f>IF($H4382="NO",$N4382, _xludf.NA())</f>
        <v>48857.39</v>
      </c>
    </row>
    <row r="4383" spans="1:20" x14ac:dyDescent="0.3">
      <c r="A4383">
        <v>4382</v>
      </c>
      <c r="B4383" t="s">
        <v>15</v>
      </c>
      <c r="C4383">
        <v>550000</v>
      </c>
      <c r="D4383" t="s">
        <v>10</v>
      </c>
      <c r="E4383" t="s">
        <v>16</v>
      </c>
      <c r="F4383" t="s">
        <v>12</v>
      </c>
      <c r="G4383" t="s">
        <v>13</v>
      </c>
      <c r="H4383" t="s">
        <v>13</v>
      </c>
      <c r="I4383">
        <v>27</v>
      </c>
      <c r="J4383">
        <f>(moras__2[[#This Row],[EDAD]]-AVERAGE(I:I))/ _xlfn.STDEV.P(I:I)</f>
        <v>-1.052125415346203</v>
      </c>
      <c r="K4383" t="str">
        <f>IF(ABS(moras__2[[#This Row],[Z-Score de edad]])&gt;1.96, "Atípico","Normal")</f>
        <v>Normal</v>
      </c>
      <c r="L4383">
        <f>(moras__2[[#This Row],[SALARIO]]-AVERAGE(C:C)) / _xlfn.STDEV.P(C:C)</f>
        <v>-0.13260756252385381</v>
      </c>
      <c r="M4383" t="str">
        <f>IF(ABS(moras__2[[#This Row],[Z-Score de salario]])&gt;1.96, "Atípico", "Normal")</f>
        <v>Normal</v>
      </c>
      <c r="N4383" s="5">
        <f t="shared" si="204"/>
        <v>550000</v>
      </c>
      <c r="O4383" s="5">
        <f t="shared" si="205"/>
        <v>27</v>
      </c>
      <c r="P4383" s="5" t="str">
        <f t="shared" si="206"/>
        <v>ASALARIADO</v>
      </c>
      <c r="Q4383" s="5" t="e">
        <f ca="1">IF($H4383="SI", $O4383, _xludf.NA())</f>
        <v>#NAME?</v>
      </c>
      <c r="R4383" s="5">
        <f>IF($H4383="NO",$O4383, _xludf.NA())</f>
        <v>27</v>
      </c>
      <c r="S4383" s="5" t="e">
        <f ca="1">IF($H4383="SI",$N4383, _xludf.NA())</f>
        <v>#NAME?</v>
      </c>
      <c r="T4383" s="5">
        <f>IF($H4383="NO",$N4383, _xludf.NA())</f>
        <v>550000</v>
      </c>
    </row>
    <row r="4384" spans="1:20" x14ac:dyDescent="0.3">
      <c r="A4384">
        <v>4383</v>
      </c>
      <c r="B4384" t="s">
        <v>15</v>
      </c>
      <c r="C4384">
        <v>1843614</v>
      </c>
      <c r="D4384" t="s">
        <v>10</v>
      </c>
      <c r="E4384" t="s">
        <v>11</v>
      </c>
      <c r="F4384" t="s">
        <v>12</v>
      </c>
      <c r="G4384" t="s">
        <v>13</v>
      </c>
      <c r="H4384" t="s">
        <v>13</v>
      </c>
      <c r="I4384">
        <v>59</v>
      </c>
      <c r="J4384">
        <f>(moras__2[[#This Row],[EDAD]]-AVERAGE(I:I))/ _xlfn.STDEV.P(I:I)</f>
        <v>1.2065111576869334</v>
      </c>
      <c r="K4384" t="str">
        <f>IF(ABS(moras__2[[#This Row],[Z-Score de edad]])&gt;1.96, "Atípico","Normal")</f>
        <v>Normal</v>
      </c>
      <c r="L4384">
        <f>(moras__2[[#This Row],[SALARIO]]-AVERAGE(C:C)) / _xlfn.STDEV.P(C:C)</f>
        <v>1.4626323893440147</v>
      </c>
      <c r="M4384" t="str">
        <f>IF(ABS(moras__2[[#This Row],[Z-Score de salario]])&gt;1.96, "Atípico", "Normal")</f>
        <v>Normal</v>
      </c>
      <c r="N4384" s="5">
        <f t="shared" si="204"/>
        <v>1843614</v>
      </c>
      <c r="O4384" s="5">
        <f t="shared" si="205"/>
        <v>59</v>
      </c>
      <c r="P4384" s="5" t="str">
        <f t="shared" si="206"/>
        <v>ASALARIADO</v>
      </c>
      <c r="Q4384" s="5" t="e">
        <f ca="1">IF($H4384="SI", $O4384, _xludf.NA())</f>
        <v>#NAME?</v>
      </c>
      <c r="R4384" s="5">
        <f>IF($H4384="NO",$O4384, _xludf.NA())</f>
        <v>59</v>
      </c>
      <c r="S4384" s="5" t="e">
        <f ca="1">IF($H4384="SI",$N4384, _xludf.NA())</f>
        <v>#NAME?</v>
      </c>
      <c r="T4384" s="5">
        <f>IF($H4384="NO",$N4384, _xludf.NA())</f>
        <v>1843614</v>
      </c>
    </row>
    <row r="4385" spans="1:20" x14ac:dyDescent="0.3">
      <c r="A4385">
        <v>4384</v>
      </c>
      <c r="B4385" t="s">
        <v>9</v>
      </c>
      <c r="C4385">
        <v>547158</v>
      </c>
      <c r="D4385" t="s">
        <v>10</v>
      </c>
      <c r="E4385" t="s">
        <v>11</v>
      </c>
      <c r="F4385" t="s">
        <v>12</v>
      </c>
      <c r="G4385" t="s">
        <v>13</v>
      </c>
      <c r="H4385" t="s">
        <v>12</v>
      </c>
      <c r="I4385">
        <v>22</v>
      </c>
      <c r="J4385">
        <f>(moras__2[[#This Row],[EDAD]]-AVERAGE(I:I))/ _xlfn.STDEV.P(I:I)</f>
        <v>-1.4050373798826306</v>
      </c>
      <c r="K4385" t="str">
        <f>IF(ABS(moras__2[[#This Row],[Z-Score de edad]])&gt;1.96, "Atípico","Normal")</f>
        <v>Normal</v>
      </c>
      <c r="L4385">
        <f>(moras__2[[#This Row],[SALARIO]]-AVERAGE(C:C)) / _xlfn.STDEV.P(C:C)</f>
        <v>-0.13611221842832646</v>
      </c>
      <c r="M4385" t="str">
        <f>IF(ABS(moras__2[[#This Row],[Z-Score de salario]])&gt;1.96, "Atípico", "Normal")</f>
        <v>Normal</v>
      </c>
      <c r="N4385" s="5">
        <f t="shared" si="204"/>
        <v>547158</v>
      </c>
      <c r="O4385" s="5">
        <f t="shared" si="205"/>
        <v>22</v>
      </c>
      <c r="P4385" s="5" t="str">
        <f t="shared" si="206"/>
        <v>ASALARIADO</v>
      </c>
      <c r="Q4385" s="5">
        <f>IF($H4385="SI", $O4385, _xludf.NA())</f>
        <v>22</v>
      </c>
      <c r="R4385" s="5" t="e">
        <f ca="1">IF($H4385="NO",$O4385, _xludf.NA())</f>
        <v>#NAME?</v>
      </c>
      <c r="S4385" s="5">
        <f>IF($H4385="SI",$N4385, _xludf.NA())</f>
        <v>547158</v>
      </c>
      <c r="T4385" s="5" t="e">
        <f ca="1">IF($H4385="NO",$N4385, _xludf.NA())</f>
        <v>#NAME?</v>
      </c>
    </row>
    <row r="4386" spans="1:20" x14ac:dyDescent="0.3">
      <c r="A4386">
        <v>4385</v>
      </c>
      <c r="B4386" t="s">
        <v>15</v>
      </c>
      <c r="C4386">
        <v>1482847</v>
      </c>
      <c r="D4386" t="s">
        <v>10</v>
      </c>
      <c r="E4386" t="s">
        <v>11</v>
      </c>
      <c r="F4386" t="s">
        <v>12</v>
      </c>
      <c r="G4386" t="s">
        <v>13</v>
      </c>
      <c r="H4386" t="s">
        <v>12</v>
      </c>
      <c r="I4386">
        <v>29</v>
      </c>
      <c r="J4386">
        <f>(moras__2[[#This Row],[EDAD]]-AVERAGE(I:I))/ _xlfn.STDEV.P(I:I)</f>
        <v>-0.91096062953163204</v>
      </c>
      <c r="K4386" t="str">
        <f>IF(ABS(moras__2[[#This Row],[Z-Score de edad]])&gt;1.96, "Atípico","Normal")</f>
        <v>Normal</v>
      </c>
      <c r="L4386">
        <f>(moras__2[[#This Row],[SALARIO]]-AVERAGE(C:C)) / _xlfn.STDEV.P(C:C)</f>
        <v>1.0177470280882497</v>
      </c>
      <c r="M4386" t="str">
        <f>IF(ABS(moras__2[[#This Row],[Z-Score de salario]])&gt;1.96, "Atípico", "Normal")</f>
        <v>Normal</v>
      </c>
      <c r="N4386" s="5">
        <f t="shared" si="204"/>
        <v>1482847</v>
      </c>
      <c r="O4386" s="5">
        <f t="shared" si="205"/>
        <v>29</v>
      </c>
      <c r="P4386" s="5" t="str">
        <f t="shared" si="206"/>
        <v>ASALARIADO</v>
      </c>
      <c r="Q4386" s="5">
        <f>IF($H4386="SI", $O4386, _xludf.NA())</f>
        <v>29</v>
      </c>
      <c r="R4386" s="5" t="e">
        <f ca="1">IF($H4386="NO",$O4386, _xludf.NA())</f>
        <v>#NAME?</v>
      </c>
      <c r="S4386" s="5">
        <f>IF($H4386="SI",$N4386, _xludf.NA())</f>
        <v>1482847</v>
      </c>
      <c r="T4386" s="5" t="e">
        <f ca="1">IF($H4386="NO",$N4386, _xludf.NA())</f>
        <v>#NAME?</v>
      </c>
    </row>
    <row r="4387" spans="1:20" x14ac:dyDescent="0.3">
      <c r="A4387">
        <v>4386</v>
      </c>
      <c r="B4387" t="s">
        <v>15</v>
      </c>
      <c r="C4387">
        <v>927503.14</v>
      </c>
      <c r="D4387" t="s">
        <v>10</v>
      </c>
      <c r="E4387" t="s">
        <v>16</v>
      </c>
      <c r="F4387" t="s">
        <v>12</v>
      </c>
      <c r="G4387" t="s">
        <v>13</v>
      </c>
      <c r="H4387" t="s">
        <v>13</v>
      </c>
      <c r="I4387">
        <v>50</v>
      </c>
      <c r="J4387">
        <f>(moras__2[[#This Row],[EDAD]]-AVERAGE(I:I))/ _xlfn.STDEV.P(I:I)</f>
        <v>0.57126962152136374</v>
      </c>
      <c r="K4387" t="str">
        <f>IF(ABS(moras__2[[#This Row],[Z-Score de edad]])&gt;1.96, "Atípico","Normal")</f>
        <v>Normal</v>
      </c>
      <c r="L4387">
        <f>(moras__2[[#This Row],[SALARIO]]-AVERAGE(C:C)) / _xlfn.STDEV.P(C:C)</f>
        <v>0.3329162265535443</v>
      </c>
      <c r="M4387" t="str">
        <f>IF(ABS(moras__2[[#This Row],[Z-Score de salario]])&gt;1.96, "Atípico", "Normal")</f>
        <v>Normal</v>
      </c>
      <c r="N4387" s="5">
        <f t="shared" si="204"/>
        <v>927503.14</v>
      </c>
      <c r="O4387" s="5">
        <f t="shared" si="205"/>
        <v>50</v>
      </c>
      <c r="P4387" s="5" t="str">
        <f t="shared" si="206"/>
        <v>ASALARIADO</v>
      </c>
      <c r="Q4387" s="5" t="e">
        <f ca="1">IF($H4387="SI", $O4387, _xludf.NA())</f>
        <v>#NAME?</v>
      </c>
      <c r="R4387" s="5">
        <f>IF($H4387="NO",$O4387, _xludf.NA())</f>
        <v>50</v>
      </c>
      <c r="S4387" s="5" t="e">
        <f ca="1">IF($H4387="SI",$N4387, _xludf.NA())</f>
        <v>#NAME?</v>
      </c>
      <c r="T4387" s="5">
        <f>IF($H4387="NO",$N4387, _xludf.NA())</f>
        <v>927503.14</v>
      </c>
    </row>
    <row r="4388" spans="1:20" x14ac:dyDescent="0.3">
      <c r="A4388">
        <v>4387</v>
      </c>
      <c r="B4388" t="s">
        <v>9</v>
      </c>
      <c r="C4388">
        <v>299647</v>
      </c>
      <c r="D4388" t="s">
        <v>18</v>
      </c>
      <c r="E4388" t="s">
        <v>16</v>
      </c>
      <c r="F4388" t="s">
        <v>12</v>
      </c>
      <c r="G4388" t="s">
        <v>13</v>
      </c>
      <c r="H4388" t="s">
        <v>12</v>
      </c>
      <c r="I4388">
        <v>36</v>
      </c>
      <c r="J4388">
        <f>(moras__2[[#This Row],[EDAD]]-AVERAGE(I:I))/ _xlfn.STDEV.P(I:I)</f>
        <v>-0.41688387918063341</v>
      </c>
      <c r="K4388" t="str">
        <f>IF(ABS(moras__2[[#This Row],[Z-Score de edad]])&gt;1.96, "Atípico","Normal")</f>
        <v>Normal</v>
      </c>
      <c r="L4388">
        <f>(moras__2[[#This Row],[SALARIO]]-AVERAGE(C:C)) / _xlfn.STDEV.P(C:C)</f>
        <v>-0.44133420561056785</v>
      </c>
      <c r="M4388" t="str">
        <f>IF(ABS(moras__2[[#This Row],[Z-Score de salario]])&gt;1.96, "Atípico", "Normal")</f>
        <v>Normal</v>
      </c>
      <c r="N4388" s="5">
        <f t="shared" si="204"/>
        <v>299647</v>
      </c>
      <c r="O4388" s="5">
        <f t="shared" si="205"/>
        <v>36</v>
      </c>
      <c r="P4388" s="5" t="str">
        <f t="shared" si="206"/>
        <v>TRABAJADOR INDEPENDIENTE</v>
      </c>
      <c r="Q4388" s="5">
        <f>IF($H4388="SI", $O4388, _xludf.NA())</f>
        <v>36</v>
      </c>
      <c r="R4388" s="5" t="e">
        <f ca="1">IF($H4388="NO",$O4388, _xludf.NA())</f>
        <v>#NAME?</v>
      </c>
      <c r="S4388" s="5">
        <f>IF($H4388="SI",$N4388, _xludf.NA())</f>
        <v>299647</v>
      </c>
      <c r="T4388" s="5" t="e">
        <f ca="1">IF($H4388="NO",$N4388, _xludf.NA())</f>
        <v>#NAME?</v>
      </c>
    </row>
    <row r="4389" spans="1:20" x14ac:dyDescent="0.3">
      <c r="A4389">
        <v>4388</v>
      </c>
      <c r="B4389" t="s">
        <v>9</v>
      </c>
      <c r="C4389">
        <v>967077</v>
      </c>
      <c r="D4389" t="s">
        <v>10</v>
      </c>
      <c r="E4389" t="s">
        <v>11</v>
      </c>
      <c r="F4389" t="s">
        <v>12</v>
      </c>
      <c r="G4389" t="s">
        <v>13</v>
      </c>
      <c r="H4389" t="s">
        <v>13</v>
      </c>
      <c r="I4389">
        <v>53</v>
      </c>
      <c r="J4389">
        <f>(moras__2[[#This Row],[EDAD]]-AVERAGE(I:I))/ _xlfn.STDEV.P(I:I)</f>
        <v>0.78301680024322029</v>
      </c>
      <c r="K4389" t="str">
        <f>IF(ABS(moras__2[[#This Row],[Z-Score de edad]])&gt;1.96, "Atípico","Normal")</f>
        <v>Normal</v>
      </c>
      <c r="L4389">
        <f>(moras__2[[#This Row],[SALARIO]]-AVERAGE(C:C)) / _xlfn.STDEV.P(C:C)</f>
        <v>0.38171733918963646</v>
      </c>
      <c r="M4389" t="str">
        <f>IF(ABS(moras__2[[#This Row],[Z-Score de salario]])&gt;1.96, "Atípico", "Normal")</f>
        <v>Normal</v>
      </c>
      <c r="N4389" s="5">
        <f t="shared" si="204"/>
        <v>967077</v>
      </c>
      <c r="O4389" s="5">
        <f t="shared" si="205"/>
        <v>53</v>
      </c>
      <c r="P4389" s="5" t="str">
        <f t="shared" si="206"/>
        <v>ASALARIADO</v>
      </c>
      <c r="Q4389" s="5" t="e">
        <f ca="1">IF($H4389="SI", $O4389, _xludf.NA())</f>
        <v>#NAME?</v>
      </c>
      <c r="R4389" s="5">
        <f>IF($H4389="NO",$O4389, _xludf.NA())</f>
        <v>53</v>
      </c>
      <c r="S4389" s="5" t="e">
        <f ca="1">IF($H4389="SI",$N4389, _xludf.NA())</f>
        <v>#NAME?</v>
      </c>
      <c r="T4389" s="5">
        <f>IF($H4389="NO",$N4389, _xludf.NA())</f>
        <v>967077</v>
      </c>
    </row>
    <row r="4390" spans="1:20" x14ac:dyDescent="0.3">
      <c r="A4390">
        <v>4389</v>
      </c>
      <c r="B4390" t="s">
        <v>9</v>
      </c>
      <c r="C4390">
        <v>326749</v>
      </c>
      <c r="D4390" t="s">
        <v>18</v>
      </c>
      <c r="E4390" t="s">
        <v>16</v>
      </c>
      <c r="F4390" t="s">
        <v>12</v>
      </c>
      <c r="G4390" t="s">
        <v>13</v>
      </c>
      <c r="H4390" t="s">
        <v>12</v>
      </c>
      <c r="I4390">
        <v>54</v>
      </c>
      <c r="J4390">
        <f>(moras__2[[#This Row],[EDAD]]-AVERAGE(I:I))/ _xlfn.STDEV.P(I:I)</f>
        <v>0.85359919315050581</v>
      </c>
      <c r="K4390" t="str">
        <f>IF(ABS(moras__2[[#This Row],[Z-Score de edad]])&gt;1.96, "Atípico","Normal")</f>
        <v>Normal</v>
      </c>
      <c r="L4390">
        <f>(moras__2[[#This Row],[SALARIO]]-AVERAGE(C:C)) / _xlfn.STDEV.P(C:C)</f>
        <v>-0.40791295848776077</v>
      </c>
      <c r="M4390" t="str">
        <f>IF(ABS(moras__2[[#This Row],[Z-Score de salario]])&gt;1.96, "Atípico", "Normal")</f>
        <v>Normal</v>
      </c>
      <c r="N4390" s="5">
        <f t="shared" si="204"/>
        <v>326749</v>
      </c>
      <c r="O4390" s="5">
        <f t="shared" si="205"/>
        <v>54</v>
      </c>
      <c r="P4390" s="5" t="str">
        <f t="shared" si="206"/>
        <v>TRABAJADOR INDEPENDIENTE</v>
      </c>
      <c r="Q4390" s="5">
        <f>IF($H4390="SI", $O4390, _xludf.NA())</f>
        <v>54</v>
      </c>
      <c r="R4390" s="5" t="e">
        <f ca="1">IF($H4390="NO",$O4390, _xludf.NA())</f>
        <v>#NAME?</v>
      </c>
      <c r="S4390" s="5">
        <f>IF($H4390="SI",$N4390, _xludf.NA())</f>
        <v>326749</v>
      </c>
      <c r="T4390" s="5" t="e">
        <f ca="1">IF($H4390="NO",$N4390, _xludf.NA())</f>
        <v>#NAME?</v>
      </c>
    </row>
    <row r="4391" spans="1:20" x14ac:dyDescent="0.3">
      <c r="A4391">
        <v>4390</v>
      </c>
      <c r="B4391" t="s">
        <v>9</v>
      </c>
      <c r="C4391">
        <v>5122871.99</v>
      </c>
      <c r="D4391" t="s">
        <v>10</v>
      </c>
      <c r="E4391" t="s">
        <v>11</v>
      </c>
      <c r="F4391" t="s">
        <v>12</v>
      </c>
      <c r="G4391" t="s">
        <v>13</v>
      </c>
      <c r="H4391" t="s">
        <v>13</v>
      </c>
      <c r="I4391">
        <v>47</v>
      </c>
      <c r="J4391">
        <f>(moras__2[[#This Row],[EDAD]]-AVERAGE(I:I))/ _xlfn.STDEV.P(I:I)</f>
        <v>0.35952244279950724</v>
      </c>
      <c r="K4391" t="str">
        <f>IF(ABS(moras__2[[#This Row],[Z-Score de edad]])&gt;1.96, "Atípico","Normal")</f>
        <v>Normal</v>
      </c>
      <c r="L4391">
        <f>(moras__2[[#This Row],[SALARIO]]-AVERAGE(C:C)) / _xlfn.STDEV.P(C:C)</f>
        <v>5.5064996929832173</v>
      </c>
      <c r="M4391" t="str">
        <f>IF(ABS(moras__2[[#This Row],[Z-Score de salario]])&gt;1.96, "Atípico", "Normal")</f>
        <v>Atípico</v>
      </c>
      <c r="N4391" s="5">
        <f t="shared" si="204"/>
        <v>5122871.99</v>
      </c>
      <c r="O4391" s="5">
        <f t="shared" si="205"/>
        <v>47</v>
      </c>
      <c r="P4391" s="5" t="str">
        <f t="shared" si="206"/>
        <v>ASALARIADO</v>
      </c>
      <c r="Q4391" s="5" t="e">
        <f ca="1">IF($H4391="SI", $O4391, _xludf.NA())</f>
        <v>#NAME?</v>
      </c>
      <c r="R4391" s="5">
        <f>IF($H4391="NO",$O4391, _xludf.NA())</f>
        <v>47</v>
      </c>
      <c r="S4391" s="5" t="e">
        <f ca="1">IF($H4391="SI",$N4391, _xludf.NA())</f>
        <v>#NAME?</v>
      </c>
      <c r="T4391" s="5">
        <f>IF($H4391="NO",$N4391, _xludf.NA())</f>
        <v>5122871.99</v>
      </c>
    </row>
    <row r="4392" spans="1:20" x14ac:dyDescent="0.3">
      <c r="A4392">
        <v>4391</v>
      </c>
      <c r="B4392" t="s">
        <v>15</v>
      </c>
      <c r="C4392">
        <v>530434.05000000005</v>
      </c>
      <c r="D4392" t="s">
        <v>10</v>
      </c>
      <c r="E4392" t="s">
        <v>16</v>
      </c>
      <c r="F4392" t="s">
        <v>12</v>
      </c>
      <c r="G4392" t="s">
        <v>13</v>
      </c>
      <c r="H4392" t="s">
        <v>13</v>
      </c>
      <c r="I4392">
        <v>25</v>
      </c>
      <c r="J4392">
        <f>(moras__2[[#This Row],[EDAD]]-AVERAGE(I:I))/ _xlfn.STDEV.P(I:I)</f>
        <v>-1.193290201160774</v>
      </c>
      <c r="K4392" t="str">
        <f>IF(ABS(moras__2[[#This Row],[Z-Score de edad]])&gt;1.96, "Atípico","Normal")</f>
        <v>Normal</v>
      </c>
      <c r="L4392">
        <f>(moras__2[[#This Row],[SALARIO]]-AVERAGE(C:C)) / _xlfn.STDEV.P(C:C)</f>
        <v>-0.15673561396442962</v>
      </c>
      <c r="M4392" t="str">
        <f>IF(ABS(moras__2[[#This Row],[Z-Score de salario]])&gt;1.96, "Atípico", "Normal")</f>
        <v>Normal</v>
      </c>
      <c r="N4392" s="5">
        <f t="shared" si="204"/>
        <v>530434.05000000005</v>
      </c>
      <c r="O4392" s="5">
        <f t="shared" si="205"/>
        <v>25</v>
      </c>
      <c r="P4392" s="5" t="str">
        <f t="shared" si="206"/>
        <v>ASALARIADO</v>
      </c>
      <c r="Q4392" s="5" t="e">
        <f ca="1">IF($H4392="SI", $O4392, _xludf.NA())</f>
        <v>#NAME?</v>
      </c>
      <c r="R4392" s="5">
        <f>IF($H4392="NO",$O4392, _xludf.NA())</f>
        <v>25</v>
      </c>
      <c r="S4392" s="5" t="e">
        <f ca="1">IF($H4392="SI",$N4392, _xludf.NA())</f>
        <v>#NAME?</v>
      </c>
      <c r="T4392" s="5">
        <f>IF($H4392="NO",$N4392, _xludf.NA())</f>
        <v>530434.05000000005</v>
      </c>
    </row>
    <row r="4393" spans="1:20" x14ac:dyDescent="0.3">
      <c r="A4393">
        <v>4392</v>
      </c>
      <c r="B4393" t="s">
        <v>9</v>
      </c>
      <c r="C4393">
        <v>182182</v>
      </c>
      <c r="D4393" t="s">
        <v>10</v>
      </c>
      <c r="E4393" t="s">
        <v>16</v>
      </c>
      <c r="F4393" t="s">
        <v>12</v>
      </c>
      <c r="G4393" t="s">
        <v>13</v>
      </c>
      <c r="H4393" t="s">
        <v>13</v>
      </c>
      <c r="I4393">
        <v>26</v>
      </c>
      <c r="J4393">
        <f>(moras__2[[#This Row],[EDAD]]-AVERAGE(I:I))/ _xlfn.STDEV.P(I:I)</f>
        <v>-1.1227078082534885</v>
      </c>
      <c r="K4393" t="str">
        <f>IF(ABS(moras__2[[#This Row],[Z-Score de edad]])&gt;1.96, "Atípico","Normal")</f>
        <v>Normal</v>
      </c>
      <c r="L4393">
        <f>(moras__2[[#This Row],[SALARIO]]-AVERAGE(C:C)) / _xlfn.STDEV.P(C:C)</f>
        <v>-0.58618797261228484</v>
      </c>
      <c r="M4393" t="str">
        <f>IF(ABS(moras__2[[#This Row],[Z-Score de salario]])&gt;1.96, "Atípico", "Normal")</f>
        <v>Normal</v>
      </c>
      <c r="N4393" s="5">
        <f t="shared" si="204"/>
        <v>182182</v>
      </c>
      <c r="O4393" s="5">
        <f t="shared" si="205"/>
        <v>26</v>
      </c>
      <c r="P4393" s="5" t="str">
        <f t="shared" si="206"/>
        <v>ASALARIADO</v>
      </c>
      <c r="Q4393" s="5" t="e">
        <f ca="1">IF($H4393="SI", $O4393, _xludf.NA())</f>
        <v>#NAME?</v>
      </c>
      <c r="R4393" s="5">
        <f>IF($H4393="NO",$O4393, _xludf.NA())</f>
        <v>26</v>
      </c>
      <c r="S4393" s="5" t="e">
        <f ca="1">IF($H4393="SI",$N4393, _xludf.NA())</f>
        <v>#NAME?</v>
      </c>
      <c r="T4393" s="5">
        <f>IF($H4393="NO",$N4393, _xludf.NA())</f>
        <v>182182</v>
      </c>
    </row>
    <row r="4394" spans="1:20" x14ac:dyDescent="0.3">
      <c r="A4394">
        <v>4393</v>
      </c>
      <c r="B4394" t="s">
        <v>9</v>
      </c>
      <c r="C4394">
        <v>278030.99</v>
      </c>
      <c r="D4394" t="s">
        <v>19</v>
      </c>
      <c r="E4394" t="s">
        <v>16</v>
      </c>
      <c r="F4394" t="s">
        <v>12</v>
      </c>
      <c r="G4394" t="s">
        <v>13</v>
      </c>
      <c r="H4394" t="s">
        <v>13</v>
      </c>
      <c r="I4394">
        <v>27</v>
      </c>
      <c r="J4394">
        <f>(moras__2[[#This Row],[EDAD]]-AVERAGE(I:I))/ _xlfn.STDEV.P(I:I)</f>
        <v>-1.052125415346203</v>
      </c>
      <c r="K4394" t="str">
        <f>IF(ABS(moras__2[[#This Row],[Z-Score de edad]])&gt;1.96, "Atípico","Normal")</f>
        <v>Normal</v>
      </c>
      <c r="L4394">
        <f>(moras__2[[#This Row],[SALARIO]]-AVERAGE(C:C)) / _xlfn.STDEV.P(C:C)</f>
        <v>-0.46799031999397384</v>
      </c>
      <c r="M4394" t="str">
        <f>IF(ABS(moras__2[[#This Row],[Z-Score de salario]])&gt;1.96, "Atípico", "Normal")</f>
        <v>Normal</v>
      </c>
      <c r="N4394" s="5">
        <f t="shared" si="204"/>
        <v>278030.99</v>
      </c>
      <c r="O4394" s="5">
        <f t="shared" si="205"/>
        <v>27</v>
      </c>
      <c r="P4394" s="5" t="str">
        <f t="shared" si="206"/>
        <v>CONVENIOS ESPECIALES DE TRABAJADORES INDEPENDIENTES</v>
      </c>
      <c r="Q4394" s="5" t="e">
        <f ca="1">IF($H4394="SI", $O4394, _xludf.NA())</f>
        <v>#NAME?</v>
      </c>
      <c r="R4394" s="5">
        <f>IF($H4394="NO",$O4394, _xludf.NA())</f>
        <v>27</v>
      </c>
      <c r="S4394" s="5" t="e">
        <f ca="1">IF($H4394="SI",$N4394, _xludf.NA())</f>
        <v>#NAME?</v>
      </c>
      <c r="T4394" s="5">
        <f>IF($H4394="NO",$N4394, _xludf.NA())</f>
        <v>278030.99</v>
      </c>
    </row>
    <row r="4395" spans="1:20" x14ac:dyDescent="0.3">
      <c r="A4395">
        <v>4394</v>
      </c>
      <c r="B4395" t="s">
        <v>15</v>
      </c>
      <c r="C4395">
        <v>302470</v>
      </c>
      <c r="D4395" t="s">
        <v>17</v>
      </c>
      <c r="E4395" t="s">
        <v>16</v>
      </c>
      <c r="F4395" t="s">
        <v>12</v>
      </c>
      <c r="G4395" t="s">
        <v>13</v>
      </c>
      <c r="H4395" t="s">
        <v>13</v>
      </c>
      <c r="I4395">
        <v>54</v>
      </c>
      <c r="J4395">
        <f>(moras__2[[#This Row],[EDAD]]-AVERAGE(I:I))/ _xlfn.STDEV.P(I:I)</f>
        <v>0.85359919315050581</v>
      </c>
      <c r="K4395" t="str">
        <f>IF(ABS(moras__2[[#This Row],[Z-Score de edad]])&gt;1.96, "Atípico","Normal")</f>
        <v>Normal</v>
      </c>
      <c r="L4395">
        <f>(moras__2[[#This Row],[SALARIO]]-AVERAGE(C:C)) / _xlfn.STDEV.P(C:C)</f>
        <v>-0.43785297984760996</v>
      </c>
      <c r="M4395" t="str">
        <f>IF(ABS(moras__2[[#This Row],[Z-Score de salario]])&gt;1.96, "Atípico", "Normal")</f>
        <v>Normal</v>
      </c>
      <c r="N4395" s="5">
        <f t="shared" si="204"/>
        <v>302470</v>
      </c>
      <c r="O4395" s="5">
        <f t="shared" si="205"/>
        <v>54</v>
      </c>
      <c r="P4395" s="5" t="str">
        <f t="shared" si="206"/>
        <v>ASEGURADO VOLUNTARIO</v>
      </c>
      <c r="Q4395" s="5" t="e">
        <f ca="1">IF($H4395="SI", $O4395, _xludf.NA())</f>
        <v>#NAME?</v>
      </c>
      <c r="R4395" s="5">
        <f>IF($H4395="NO",$O4395, _xludf.NA())</f>
        <v>54</v>
      </c>
      <c r="S4395" s="5" t="e">
        <f ca="1">IF($H4395="SI",$N4395, _xludf.NA())</f>
        <v>#NAME?</v>
      </c>
      <c r="T4395" s="5">
        <f>IF($H4395="NO",$N4395, _xludf.NA())</f>
        <v>302470</v>
      </c>
    </row>
    <row r="4396" spans="1:20" x14ac:dyDescent="0.3">
      <c r="A4396">
        <v>4395</v>
      </c>
      <c r="B4396" t="s">
        <v>9</v>
      </c>
      <c r="C4396">
        <v>347719.55</v>
      </c>
      <c r="D4396" t="s">
        <v>10</v>
      </c>
      <c r="E4396" t="s">
        <v>16</v>
      </c>
      <c r="F4396" t="s">
        <v>12</v>
      </c>
      <c r="G4396" t="s">
        <v>13</v>
      </c>
      <c r="H4396" t="s">
        <v>13</v>
      </c>
      <c r="I4396">
        <v>19</v>
      </c>
      <c r="J4396">
        <f>(moras__2[[#This Row],[EDAD]]-AVERAGE(I:I))/ _xlfn.STDEV.P(I:I)</f>
        <v>-1.6167845586044871</v>
      </c>
      <c r="K4396" t="str">
        <f>IF(ABS(moras__2[[#This Row],[Z-Score de edad]])&gt;1.96, "Atípico","Normal")</f>
        <v>Normal</v>
      </c>
      <c r="L4396">
        <f>(moras__2[[#This Row],[SALARIO]]-AVERAGE(C:C)) / _xlfn.STDEV.P(C:C)</f>
        <v>-0.38205280300657185</v>
      </c>
      <c r="M4396" t="str">
        <f>IF(ABS(moras__2[[#This Row],[Z-Score de salario]])&gt;1.96, "Atípico", "Normal")</f>
        <v>Normal</v>
      </c>
      <c r="N4396" s="5">
        <f t="shared" si="204"/>
        <v>347719.55</v>
      </c>
      <c r="O4396" s="5">
        <f t="shared" si="205"/>
        <v>19</v>
      </c>
      <c r="P4396" s="5" t="str">
        <f t="shared" si="206"/>
        <v>ASALARIADO</v>
      </c>
      <c r="Q4396" s="5" t="e">
        <f ca="1">IF($H4396="SI", $O4396, _xludf.NA())</f>
        <v>#NAME?</v>
      </c>
      <c r="R4396" s="5">
        <f>IF($H4396="NO",$O4396, _xludf.NA())</f>
        <v>19</v>
      </c>
      <c r="S4396" s="5" t="e">
        <f ca="1">IF($H4396="SI",$N4396, _xludf.NA())</f>
        <v>#NAME?</v>
      </c>
      <c r="T4396" s="5">
        <f>IF($H4396="NO",$N4396, _xludf.NA())</f>
        <v>347719.55</v>
      </c>
    </row>
    <row r="4397" spans="1:20" x14ac:dyDescent="0.3">
      <c r="A4397">
        <v>4396</v>
      </c>
      <c r="B4397" t="s">
        <v>9</v>
      </c>
      <c r="C4397">
        <v>312000</v>
      </c>
      <c r="D4397" t="s">
        <v>10</v>
      </c>
      <c r="E4397" t="s">
        <v>16</v>
      </c>
      <c r="F4397" t="s">
        <v>12</v>
      </c>
      <c r="G4397" t="s">
        <v>13</v>
      </c>
      <c r="H4397" t="s">
        <v>12</v>
      </c>
      <c r="I4397">
        <v>64</v>
      </c>
      <c r="J4397">
        <f>(moras__2[[#This Row],[EDAD]]-AVERAGE(I:I))/ _xlfn.STDEV.P(I:I)</f>
        <v>1.559423122223361</v>
      </c>
      <c r="K4397" t="str">
        <f>IF(ABS(moras__2[[#This Row],[Z-Score de edad]])&gt;1.96, "Atípico","Normal")</f>
        <v>Normal</v>
      </c>
      <c r="L4397">
        <f>(moras__2[[#This Row],[SALARIO]]-AVERAGE(C:C)) / _xlfn.STDEV.P(C:C)</f>
        <v>-0.42610091412993778</v>
      </c>
      <c r="M4397" t="str">
        <f>IF(ABS(moras__2[[#This Row],[Z-Score de salario]])&gt;1.96, "Atípico", "Normal")</f>
        <v>Normal</v>
      </c>
      <c r="N4397" s="5">
        <f t="shared" si="204"/>
        <v>312000</v>
      </c>
      <c r="O4397" s="5">
        <f t="shared" si="205"/>
        <v>64</v>
      </c>
      <c r="P4397" s="5" t="str">
        <f t="shared" si="206"/>
        <v>ASALARIADO</v>
      </c>
      <c r="Q4397" s="5">
        <f>IF($H4397="SI", $O4397, _xludf.NA())</f>
        <v>64</v>
      </c>
      <c r="R4397" s="5" t="e">
        <f ca="1">IF($H4397="NO",$O4397, _xludf.NA())</f>
        <v>#NAME?</v>
      </c>
      <c r="S4397" s="5">
        <f>IF($H4397="SI",$N4397, _xludf.NA())</f>
        <v>312000</v>
      </c>
      <c r="T4397" s="5" t="e">
        <f ca="1">IF($H4397="NO",$N4397, _xludf.NA())</f>
        <v>#NAME?</v>
      </c>
    </row>
    <row r="4398" spans="1:20" x14ac:dyDescent="0.3">
      <c r="A4398">
        <v>4397</v>
      </c>
      <c r="B4398" t="s">
        <v>9</v>
      </c>
      <c r="C4398">
        <v>310124</v>
      </c>
      <c r="D4398" t="s">
        <v>18</v>
      </c>
      <c r="E4398" t="s">
        <v>16</v>
      </c>
      <c r="F4398" t="s">
        <v>12</v>
      </c>
      <c r="G4398" t="s">
        <v>13</v>
      </c>
      <c r="H4398" t="s">
        <v>13</v>
      </c>
      <c r="I4398">
        <v>43</v>
      </c>
      <c r="J4398">
        <f>(moras__2[[#This Row],[EDAD]]-AVERAGE(I:I))/ _xlfn.STDEV.P(I:I)</f>
        <v>7.7192871170365177E-2</v>
      </c>
      <c r="K4398" t="str">
        <f>IF(ABS(moras__2[[#This Row],[Z-Score de edad]])&gt;1.96, "Atípico","Normal")</f>
        <v>Normal</v>
      </c>
      <c r="L4398">
        <f>(moras__2[[#This Row],[SALARIO]]-AVERAGE(C:C)) / _xlfn.STDEV.P(C:C)</f>
        <v>-0.42841433231318576</v>
      </c>
      <c r="M4398" t="str">
        <f>IF(ABS(moras__2[[#This Row],[Z-Score de salario]])&gt;1.96, "Atípico", "Normal")</f>
        <v>Normal</v>
      </c>
      <c r="N4398" s="5">
        <f t="shared" si="204"/>
        <v>310124</v>
      </c>
      <c r="O4398" s="5">
        <f t="shared" si="205"/>
        <v>43</v>
      </c>
      <c r="P4398" s="5" t="str">
        <f t="shared" si="206"/>
        <v>TRABAJADOR INDEPENDIENTE</v>
      </c>
      <c r="Q4398" s="5" t="e">
        <f ca="1">IF($H4398="SI", $O4398, _xludf.NA())</f>
        <v>#NAME?</v>
      </c>
      <c r="R4398" s="5">
        <f>IF($H4398="NO",$O4398, _xludf.NA())</f>
        <v>43</v>
      </c>
      <c r="S4398" s="5" t="e">
        <f ca="1">IF($H4398="SI",$N4398, _xludf.NA())</f>
        <v>#NAME?</v>
      </c>
      <c r="T4398" s="5">
        <f>IF($H4398="NO",$N4398, _xludf.NA())</f>
        <v>310124</v>
      </c>
    </row>
    <row r="4399" spans="1:20" x14ac:dyDescent="0.3">
      <c r="A4399">
        <v>4398</v>
      </c>
      <c r="B4399" t="s">
        <v>15</v>
      </c>
      <c r="C4399">
        <v>297046</v>
      </c>
      <c r="D4399" t="s">
        <v>18</v>
      </c>
      <c r="E4399" t="s">
        <v>16</v>
      </c>
      <c r="F4399" t="s">
        <v>12</v>
      </c>
      <c r="G4399" t="s">
        <v>13</v>
      </c>
      <c r="H4399" t="s">
        <v>13</v>
      </c>
      <c r="I4399">
        <v>27</v>
      </c>
      <c r="J4399">
        <f>(moras__2[[#This Row],[EDAD]]-AVERAGE(I:I))/ _xlfn.STDEV.P(I:I)</f>
        <v>-1.052125415346203</v>
      </c>
      <c r="K4399" t="str">
        <f>IF(ABS(moras__2[[#This Row],[Z-Score de edad]])&gt;1.96, "Atípico","Normal")</f>
        <v>Normal</v>
      </c>
      <c r="L4399">
        <f>(moras__2[[#This Row],[SALARIO]]-AVERAGE(C:C)) / _xlfn.STDEV.P(C:C)</f>
        <v>-0.44454166866740574</v>
      </c>
      <c r="M4399" t="str">
        <f>IF(ABS(moras__2[[#This Row],[Z-Score de salario]])&gt;1.96, "Atípico", "Normal")</f>
        <v>Normal</v>
      </c>
      <c r="N4399" s="5">
        <f t="shared" si="204"/>
        <v>297046</v>
      </c>
      <c r="O4399" s="5">
        <f t="shared" si="205"/>
        <v>27</v>
      </c>
      <c r="P4399" s="5" t="str">
        <f t="shared" si="206"/>
        <v>TRABAJADOR INDEPENDIENTE</v>
      </c>
      <c r="Q4399" s="5" t="e">
        <f ca="1">IF($H4399="SI", $O4399, _xludf.NA())</f>
        <v>#NAME?</v>
      </c>
      <c r="R4399" s="5">
        <f>IF($H4399="NO",$O4399, _xludf.NA())</f>
        <v>27</v>
      </c>
      <c r="S4399" s="5" t="e">
        <f ca="1">IF($H4399="SI",$N4399, _xludf.NA())</f>
        <v>#NAME?</v>
      </c>
      <c r="T4399" s="5">
        <f>IF($H4399="NO",$N4399, _xludf.NA())</f>
        <v>297046</v>
      </c>
    </row>
    <row r="4400" spans="1:20" x14ac:dyDescent="0.3">
      <c r="A4400">
        <v>4399</v>
      </c>
      <c r="B4400" t="s">
        <v>9</v>
      </c>
      <c r="C4400">
        <v>403776</v>
      </c>
      <c r="D4400" t="s">
        <v>10</v>
      </c>
      <c r="E4400" t="s">
        <v>16</v>
      </c>
      <c r="F4400" t="s">
        <v>12</v>
      </c>
      <c r="G4400" t="s">
        <v>13</v>
      </c>
      <c r="H4400" t="s">
        <v>13</v>
      </c>
      <c r="I4400">
        <v>23</v>
      </c>
      <c r="J4400">
        <f>(moras__2[[#This Row],[EDAD]]-AVERAGE(I:I))/ _xlfn.STDEV.P(I:I)</f>
        <v>-1.334454986975345</v>
      </c>
      <c r="K4400" t="str">
        <f>IF(ABS(moras__2[[#This Row],[Z-Score de edad]])&gt;1.96, "Atípico","Normal")</f>
        <v>Normal</v>
      </c>
      <c r="L4400">
        <f>(moras__2[[#This Row],[SALARIO]]-AVERAGE(C:C)) / _xlfn.STDEV.P(C:C)</f>
        <v>-0.31292593162153459</v>
      </c>
      <c r="M4400" t="str">
        <f>IF(ABS(moras__2[[#This Row],[Z-Score de salario]])&gt;1.96, "Atípico", "Normal")</f>
        <v>Normal</v>
      </c>
      <c r="N4400" s="5">
        <f t="shared" si="204"/>
        <v>403776</v>
      </c>
      <c r="O4400" s="5">
        <f t="shared" si="205"/>
        <v>23</v>
      </c>
      <c r="P4400" s="5" t="str">
        <f t="shared" si="206"/>
        <v>ASALARIADO</v>
      </c>
      <c r="Q4400" s="5" t="e">
        <f ca="1">IF($H4400="SI", $O4400, _xludf.NA())</f>
        <v>#NAME?</v>
      </c>
      <c r="R4400" s="5">
        <f>IF($H4400="NO",$O4400, _xludf.NA())</f>
        <v>23</v>
      </c>
      <c r="S4400" s="5" t="e">
        <f ca="1">IF($H4400="SI",$N4400, _xludf.NA())</f>
        <v>#NAME?</v>
      </c>
      <c r="T4400" s="5">
        <f>IF($H4400="NO",$N4400, _xludf.NA())</f>
        <v>403776</v>
      </c>
    </row>
    <row r="4401" spans="1:20" x14ac:dyDescent="0.3">
      <c r="A4401">
        <v>4400</v>
      </c>
      <c r="B4401" t="s">
        <v>15</v>
      </c>
      <c r="C4401">
        <v>1101203</v>
      </c>
      <c r="D4401" t="s">
        <v>10</v>
      </c>
      <c r="E4401" t="s">
        <v>11</v>
      </c>
      <c r="F4401" t="s">
        <v>12</v>
      </c>
      <c r="G4401" t="s">
        <v>13</v>
      </c>
      <c r="H4401" t="s">
        <v>13</v>
      </c>
      <c r="I4401">
        <v>28</v>
      </c>
      <c r="J4401">
        <f>(moras__2[[#This Row],[EDAD]]-AVERAGE(I:I))/ _xlfn.STDEV.P(I:I)</f>
        <v>-0.98154302243891756</v>
      </c>
      <c r="K4401" t="str">
        <f>IF(ABS(moras__2[[#This Row],[Z-Score de edad]])&gt;1.96, "Atípico","Normal")</f>
        <v>Normal</v>
      </c>
      <c r="L4401">
        <f>(moras__2[[#This Row],[SALARIO]]-AVERAGE(C:C)) / _xlfn.STDEV.P(C:C)</f>
        <v>0.54711687396912223</v>
      </c>
      <c r="M4401" t="str">
        <f>IF(ABS(moras__2[[#This Row],[Z-Score de salario]])&gt;1.96, "Atípico", "Normal")</f>
        <v>Normal</v>
      </c>
      <c r="N4401" s="5">
        <f t="shared" si="204"/>
        <v>1101203</v>
      </c>
      <c r="O4401" s="5">
        <f t="shared" si="205"/>
        <v>28</v>
      </c>
      <c r="P4401" s="5" t="str">
        <f t="shared" si="206"/>
        <v>ASALARIADO</v>
      </c>
      <c r="Q4401" s="5" t="e">
        <f ca="1">IF($H4401="SI", $O4401, _xludf.NA())</f>
        <v>#NAME?</v>
      </c>
      <c r="R4401" s="5">
        <f>IF($H4401="NO",$O4401, _xludf.NA())</f>
        <v>28</v>
      </c>
      <c r="S4401" s="5" t="e">
        <f ca="1">IF($H4401="SI",$N4401, _xludf.NA())</f>
        <v>#NAME?</v>
      </c>
      <c r="T4401" s="5">
        <f>IF($H4401="NO",$N4401, _xludf.NA())</f>
        <v>1101203</v>
      </c>
    </row>
    <row r="4402" spans="1:20" x14ac:dyDescent="0.3">
      <c r="A4402">
        <v>4401</v>
      </c>
      <c r="B4402" t="s">
        <v>9</v>
      </c>
      <c r="C4402">
        <v>615017.5</v>
      </c>
      <c r="D4402" t="s">
        <v>10</v>
      </c>
      <c r="E4402" t="s">
        <v>11</v>
      </c>
      <c r="F4402" t="s">
        <v>12</v>
      </c>
      <c r="G4402" t="s">
        <v>13</v>
      </c>
      <c r="H4402" t="s">
        <v>13</v>
      </c>
      <c r="I4402">
        <v>44</v>
      </c>
      <c r="J4402">
        <f>(moras__2[[#This Row],[EDAD]]-AVERAGE(I:I))/ _xlfn.STDEV.P(I:I)</f>
        <v>0.14777526407765068</v>
      </c>
      <c r="K4402" t="str">
        <f>IF(ABS(moras__2[[#This Row],[Z-Score de edad]])&gt;1.96, "Atípico","Normal")</f>
        <v>Normal</v>
      </c>
      <c r="L4402">
        <f>(moras__2[[#This Row],[SALARIO]]-AVERAGE(C:C)) / _xlfn.STDEV.P(C:C)</f>
        <v>-5.2430234842977486E-2</v>
      </c>
      <c r="M4402" t="str">
        <f>IF(ABS(moras__2[[#This Row],[Z-Score de salario]])&gt;1.96, "Atípico", "Normal")</f>
        <v>Normal</v>
      </c>
      <c r="N4402" s="5">
        <f t="shared" si="204"/>
        <v>615017.5</v>
      </c>
      <c r="O4402" s="5">
        <f t="shared" si="205"/>
        <v>44</v>
      </c>
      <c r="P4402" s="5" t="str">
        <f t="shared" si="206"/>
        <v>ASALARIADO</v>
      </c>
      <c r="Q4402" s="5" t="e">
        <f ca="1">IF($H4402="SI", $O4402, _xludf.NA())</f>
        <v>#NAME?</v>
      </c>
      <c r="R4402" s="5">
        <f>IF($H4402="NO",$O4402, _xludf.NA())</f>
        <v>44</v>
      </c>
      <c r="S4402" s="5" t="e">
        <f ca="1">IF($H4402="SI",$N4402, _xludf.NA())</f>
        <v>#NAME?</v>
      </c>
      <c r="T4402" s="5">
        <f>IF($H4402="NO",$N4402, _xludf.NA())</f>
        <v>615017.5</v>
      </c>
    </row>
    <row r="4403" spans="1:20" x14ac:dyDescent="0.3">
      <c r="A4403">
        <v>4402</v>
      </c>
      <c r="B4403" t="s">
        <v>15</v>
      </c>
      <c r="C4403">
        <v>639148</v>
      </c>
      <c r="D4403" t="s">
        <v>17</v>
      </c>
      <c r="E4403" t="s">
        <v>16</v>
      </c>
      <c r="F4403" t="s">
        <v>12</v>
      </c>
      <c r="G4403" t="s">
        <v>12</v>
      </c>
      <c r="H4403" t="s">
        <v>13</v>
      </c>
      <c r="I4403">
        <v>66</v>
      </c>
      <c r="J4403">
        <f>(moras__2[[#This Row],[EDAD]]-AVERAGE(I:I))/ _xlfn.STDEV.P(I:I)</f>
        <v>1.700587908037932</v>
      </c>
      <c r="K4403" t="str">
        <f>IF(ABS(moras__2[[#This Row],[Z-Score de edad]])&gt;1.96, "Atípico","Normal")</f>
        <v>Normal</v>
      </c>
      <c r="L4403">
        <f>(moras__2[[#This Row],[SALARIO]]-AVERAGE(C:C)) / _xlfn.STDEV.P(C:C)</f>
        <v>-2.2673338536546354E-2</v>
      </c>
      <c r="M4403" t="str">
        <f>IF(ABS(moras__2[[#This Row],[Z-Score de salario]])&gt;1.96, "Atípico", "Normal")</f>
        <v>Normal</v>
      </c>
      <c r="N4403" s="5">
        <f t="shared" si="204"/>
        <v>639148</v>
      </c>
      <c r="O4403" s="5">
        <f t="shared" si="205"/>
        <v>66</v>
      </c>
      <c r="P4403" s="5" t="str">
        <f t="shared" si="206"/>
        <v>ASEGURADO VOLUNTARIO</v>
      </c>
      <c r="Q4403" s="5" t="e">
        <f ca="1">IF($H4403="SI", $O4403, _xludf.NA())</f>
        <v>#NAME?</v>
      </c>
      <c r="R4403" s="5">
        <f>IF($H4403="NO",$O4403, _xludf.NA())</f>
        <v>66</v>
      </c>
      <c r="S4403" s="5" t="e">
        <f ca="1">IF($H4403="SI",$N4403, _xludf.NA())</f>
        <v>#NAME?</v>
      </c>
      <c r="T4403" s="5">
        <f>IF($H4403="NO",$N4403, _xludf.NA())</f>
        <v>639148</v>
      </c>
    </row>
    <row r="4404" spans="1:20" x14ac:dyDescent="0.3">
      <c r="A4404">
        <v>4403</v>
      </c>
      <c r="B4404" t="s">
        <v>9</v>
      </c>
      <c r="C4404">
        <v>297046</v>
      </c>
      <c r="D4404" t="s">
        <v>17</v>
      </c>
      <c r="E4404" t="s">
        <v>16</v>
      </c>
      <c r="F4404" t="s">
        <v>12</v>
      </c>
      <c r="G4404" t="s">
        <v>12</v>
      </c>
      <c r="H4404" t="s">
        <v>13</v>
      </c>
      <c r="I4404">
        <v>50</v>
      </c>
      <c r="J4404">
        <f>(moras__2[[#This Row],[EDAD]]-AVERAGE(I:I))/ _xlfn.STDEV.P(I:I)</f>
        <v>0.57126962152136374</v>
      </c>
      <c r="K4404" t="str">
        <f>IF(ABS(moras__2[[#This Row],[Z-Score de edad]])&gt;1.96, "Atípico","Normal")</f>
        <v>Normal</v>
      </c>
      <c r="L4404">
        <f>(moras__2[[#This Row],[SALARIO]]-AVERAGE(C:C)) / _xlfn.STDEV.P(C:C)</f>
        <v>-0.44454166866740574</v>
      </c>
      <c r="M4404" t="str">
        <f>IF(ABS(moras__2[[#This Row],[Z-Score de salario]])&gt;1.96, "Atípico", "Normal")</f>
        <v>Normal</v>
      </c>
      <c r="N4404" s="5">
        <f t="shared" si="204"/>
        <v>297046</v>
      </c>
      <c r="O4404" s="5">
        <f t="shared" si="205"/>
        <v>50</v>
      </c>
      <c r="P4404" s="5" t="str">
        <f t="shared" si="206"/>
        <v>ASEGURADO VOLUNTARIO</v>
      </c>
      <c r="Q4404" s="5" t="e">
        <f ca="1">IF($H4404="SI", $O4404, _xludf.NA())</f>
        <v>#NAME?</v>
      </c>
      <c r="R4404" s="5">
        <f>IF($H4404="NO",$O4404, _xludf.NA())</f>
        <v>50</v>
      </c>
      <c r="S4404" s="5" t="e">
        <f ca="1">IF($H4404="SI",$N4404, _xludf.NA())</f>
        <v>#NAME?</v>
      </c>
      <c r="T4404" s="5">
        <f>IF($H4404="NO",$N4404, _xludf.NA())</f>
        <v>297046</v>
      </c>
    </row>
    <row r="4405" spans="1:20" x14ac:dyDescent="0.3">
      <c r="A4405">
        <v>4404</v>
      </c>
      <c r="B4405" t="s">
        <v>15</v>
      </c>
      <c r="C4405">
        <v>150000</v>
      </c>
      <c r="D4405" t="s">
        <v>10</v>
      </c>
      <c r="E4405" t="s">
        <v>16</v>
      </c>
      <c r="F4405" t="s">
        <v>12</v>
      </c>
      <c r="G4405" t="s">
        <v>13</v>
      </c>
      <c r="H4405" t="s">
        <v>13</v>
      </c>
      <c r="I4405">
        <v>32</v>
      </c>
      <c r="J4405">
        <f>(moras__2[[#This Row],[EDAD]]-AVERAGE(I:I))/ _xlfn.STDEV.P(I:I)</f>
        <v>-0.69921345080977548</v>
      </c>
      <c r="K4405" t="str">
        <f>IF(ABS(moras__2[[#This Row],[Z-Score de edad]])&gt;1.96, "Atípico","Normal")</f>
        <v>Normal</v>
      </c>
      <c r="L4405">
        <f>(moras__2[[#This Row],[SALARIO]]-AVERAGE(C:C)) / _xlfn.STDEV.P(C:C)</f>
        <v>-0.62587369967693607</v>
      </c>
      <c r="M4405" t="str">
        <f>IF(ABS(moras__2[[#This Row],[Z-Score de salario]])&gt;1.96, "Atípico", "Normal")</f>
        <v>Normal</v>
      </c>
      <c r="N4405" s="5">
        <f t="shared" si="204"/>
        <v>150000</v>
      </c>
      <c r="O4405" s="5">
        <f t="shared" si="205"/>
        <v>32</v>
      </c>
      <c r="P4405" s="5" t="str">
        <f t="shared" si="206"/>
        <v>ASALARIADO</v>
      </c>
      <c r="Q4405" s="5" t="e">
        <f ca="1">IF($H4405="SI", $O4405, _xludf.NA())</f>
        <v>#NAME?</v>
      </c>
      <c r="R4405" s="5">
        <f>IF($H4405="NO",$O4405, _xludf.NA())</f>
        <v>32</v>
      </c>
      <c r="S4405" s="5" t="e">
        <f ca="1">IF($H4405="SI",$N4405, _xludf.NA())</f>
        <v>#NAME?</v>
      </c>
      <c r="T4405" s="5">
        <f>IF($H4405="NO",$N4405, _xludf.NA())</f>
        <v>150000</v>
      </c>
    </row>
    <row r="4406" spans="1:20" x14ac:dyDescent="0.3">
      <c r="A4406">
        <v>4405</v>
      </c>
      <c r="B4406" t="s">
        <v>9</v>
      </c>
      <c r="C4406">
        <v>360960</v>
      </c>
      <c r="D4406" t="s">
        <v>10</v>
      </c>
      <c r="E4406" t="s">
        <v>16</v>
      </c>
      <c r="F4406" t="s">
        <v>12</v>
      </c>
      <c r="G4406" t="s">
        <v>13</v>
      </c>
      <c r="H4406" t="s">
        <v>13</v>
      </c>
      <c r="I4406">
        <v>38</v>
      </c>
      <c r="J4406">
        <f>(moras__2[[#This Row],[EDAD]]-AVERAGE(I:I))/ _xlfn.STDEV.P(I:I)</f>
        <v>-0.27571909336606237</v>
      </c>
      <c r="K4406" t="str">
        <f>IF(ABS(moras__2[[#This Row],[Z-Score de edad]])&gt;1.96, "Atípico","Normal")</f>
        <v>Normal</v>
      </c>
      <c r="L4406">
        <f>(moras__2[[#This Row],[SALARIO]]-AVERAGE(C:C)) / _xlfn.STDEV.P(C:C)</f>
        <v>-0.3657251389424005</v>
      </c>
      <c r="M4406" t="str">
        <f>IF(ABS(moras__2[[#This Row],[Z-Score de salario]])&gt;1.96, "Atípico", "Normal")</f>
        <v>Normal</v>
      </c>
      <c r="N4406" s="5">
        <f t="shared" si="204"/>
        <v>360960</v>
      </c>
      <c r="O4406" s="5">
        <f t="shared" si="205"/>
        <v>38</v>
      </c>
      <c r="P4406" s="5" t="str">
        <f t="shared" si="206"/>
        <v>ASALARIADO</v>
      </c>
      <c r="Q4406" s="5" t="e">
        <f ca="1">IF($H4406="SI", $O4406, _xludf.NA())</f>
        <v>#NAME?</v>
      </c>
      <c r="R4406" s="5">
        <f>IF($H4406="NO",$O4406, _xludf.NA())</f>
        <v>38</v>
      </c>
      <c r="S4406" s="5" t="e">
        <f ca="1">IF($H4406="SI",$N4406, _xludf.NA())</f>
        <v>#NAME?</v>
      </c>
      <c r="T4406" s="5">
        <f>IF($H4406="NO",$N4406, _xludf.NA())</f>
        <v>360960</v>
      </c>
    </row>
    <row r="4407" spans="1:20" x14ac:dyDescent="0.3">
      <c r="A4407">
        <v>4406</v>
      </c>
      <c r="B4407" t="s">
        <v>15</v>
      </c>
      <c r="C4407">
        <v>338629</v>
      </c>
      <c r="D4407" t="s">
        <v>18</v>
      </c>
      <c r="E4407" t="s">
        <v>16</v>
      </c>
      <c r="F4407" t="s">
        <v>12</v>
      </c>
      <c r="G4407" t="s">
        <v>13</v>
      </c>
      <c r="H4407" t="s">
        <v>12</v>
      </c>
      <c r="I4407">
        <v>66</v>
      </c>
      <c r="J4407">
        <f>(moras__2[[#This Row],[EDAD]]-AVERAGE(I:I))/ _xlfn.STDEV.P(I:I)</f>
        <v>1.700587908037932</v>
      </c>
      <c r="K4407" t="str">
        <f>IF(ABS(moras__2[[#This Row],[Z-Score de edad]])&gt;1.96, "Atípico","Normal")</f>
        <v>Normal</v>
      </c>
      <c r="L4407">
        <f>(moras__2[[#This Row],[SALARIO]]-AVERAGE(C:C)) / _xlfn.STDEV.P(C:C)</f>
        <v>-0.39326295421431423</v>
      </c>
      <c r="M4407" t="str">
        <f>IF(ABS(moras__2[[#This Row],[Z-Score de salario]])&gt;1.96, "Atípico", "Normal")</f>
        <v>Normal</v>
      </c>
      <c r="N4407" s="5">
        <f t="shared" si="204"/>
        <v>338629</v>
      </c>
      <c r="O4407" s="5">
        <f t="shared" si="205"/>
        <v>66</v>
      </c>
      <c r="P4407" s="5" t="str">
        <f t="shared" si="206"/>
        <v>TRABAJADOR INDEPENDIENTE</v>
      </c>
      <c r="Q4407" s="5">
        <f>IF($H4407="SI", $O4407, _xludf.NA())</f>
        <v>66</v>
      </c>
      <c r="R4407" s="5" t="e">
        <f ca="1">IF($H4407="NO",$O4407, _xludf.NA())</f>
        <v>#NAME?</v>
      </c>
      <c r="S4407" s="5">
        <f>IF($H4407="SI",$N4407, _xludf.NA())</f>
        <v>338629</v>
      </c>
      <c r="T4407" s="5" t="e">
        <f ca="1">IF($H4407="NO",$N4407, _xludf.NA())</f>
        <v>#NAME?</v>
      </c>
    </row>
    <row r="4408" spans="1:20" x14ac:dyDescent="0.3">
      <c r="A4408">
        <v>4407</v>
      </c>
      <c r="B4408" t="s">
        <v>9</v>
      </c>
      <c r="C4408">
        <v>360000</v>
      </c>
      <c r="D4408" t="s">
        <v>10</v>
      </c>
      <c r="E4408" t="s">
        <v>16</v>
      </c>
      <c r="F4408" t="s">
        <v>12</v>
      </c>
      <c r="G4408" t="s">
        <v>12</v>
      </c>
      <c r="H4408" t="s">
        <v>13</v>
      </c>
      <c r="I4408">
        <v>32</v>
      </c>
      <c r="J4408">
        <f>(moras__2[[#This Row],[EDAD]]-AVERAGE(I:I))/ _xlfn.STDEV.P(I:I)</f>
        <v>-0.69921345080977548</v>
      </c>
      <c r="K4408" t="str">
        <f>IF(ABS(moras__2[[#This Row],[Z-Score de edad]])&gt;1.96, "Atípico","Normal")</f>
        <v>Normal</v>
      </c>
      <c r="L4408">
        <f>(moras__2[[#This Row],[SALARIO]]-AVERAGE(C:C)) / _xlfn.STDEV.P(C:C)</f>
        <v>-0.36690897767156788</v>
      </c>
      <c r="M4408" t="str">
        <f>IF(ABS(moras__2[[#This Row],[Z-Score de salario]])&gt;1.96, "Atípico", "Normal")</f>
        <v>Normal</v>
      </c>
      <c r="N4408" s="5">
        <f t="shared" si="204"/>
        <v>360000</v>
      </c>
      <c r="O4408" s="5">
        <f t="shared" si="205"/>
        <v>32</v>
      </c>
      <c r="P4408" s="5" t="str">
        <f t="shared" si="206"/>
        <v>ASALARIADO</v>
      </c>
      <c r="Q4408" s="5" t="e">
        <f ca="1">IF($H4408="SI", $O4408, _xludf.NA())</f>
        <v>#NAME?</v>
      </c>
      <c r="R4408" s="5">
        <f>IF($H4408="NO",$O4408, _xludf.NA())</f>
        <v>32</v>
      </c>
      <c r="S4408" s="5" t="e">
        <f ca="1">IF($H4408="SI",$N4408, _xludf.NA())</f>
        <v>#NAME?</v>
      </c>
      <c r="T4408" s="5">
        <f>IF($H4408="NO",$N4408, _xludf.NA())</f>
        <v>360000</v>
      </c>
    </row>
    <row r="4409" spans="1:20" x14ac:dyDescent="0.3">
      <c r="A4409">
        <v>4408</v>
      </c>
      <c r="B4409" t="s">
        <v>9</v>
      </c>
      <c r="C4409">
        <v>470000</v>
      </c>
      <c r="D4409" t="s">
        <v>10</v>
      </c>
      <c r="E4409" t="s">
        <v>16</v>
      </c>
      <c r="F4409" t="s">
        <v>12</v>
      </c>
      <c r="G4409" t="s">
        <v>13</v>
      </c>
      <c r="H4409" t="s">
        <v>13</v>
      </c>
      <c r="I4409">
        <v>52</v>
      </c>
      <c r="J4409">
        <f>(moras__2[[#This Row],[EDAD]]-AVERAGE(I:I))/ _xlfn.STDEV.P(I:I)</f>
        <v>0.71243440733593477</v>
      </c>
      <c r="K4409" t="str">
        <f>IF(ABS(moras__2[[#This Row],[Z-Score de edad]])&gt;1.96, "Atípico","Normal")</f>
        <v>Normal</v>
      </c>
      <c r="L4409">
        <f>(moras__2[[#This Row],[SALARIO]]-AVERAGE(C:C)) / _xlfn.STDEV.P(C:C)</f>
        <v>-0.23126078995447027</v>
      </c>
      <c r="M4409" t="str">
        <f>IF(ABS(moras__2[[#This Row],[Z-Score de salario]])&gt;1.96, "Atípico", "Normal")</f>
        <v>Normal</v>
      </c>
      <c r="N4409" s="5">
        <f t="shared" si="204"/>
        <v>470000</v>
      </c>
      <c r="O4409" s="5">
        <f t="shared" si="205"/>
        <v>52</v>
      </c>
      <c r="P4409" s="5" t="str">
        <f t="shared" si="206"/>
        <v>ASALARIADO</v>
      </c>
      <c r="Q4409" s="5" t="e">
        <f ca="1">IF($H4409="SI", $O4409, _xludf.NA())</f>
        <v>#NAME?</v>
      </c>
      <c r="R4409" s="5">
        <f>IF($H4409="NO",$O4409, _xludf.NA())</f>
        <v>52</v>
      </c>
      <c r="S4409" s="5" t="e">
        <f ca="1">IF($H4409="SI",$N4409, _xludf.NA())</f>
        <v>#NAME?</v>
      </c>
      <c r="T4409" s="5">
        <f>IF($H4409="NO",$N4409, _xludf.NA())</f>
        <v>470000</v>
      </c>
    </row>
    <row r="4410" spans="1:20" x14ac:dyDescent="0.3">
      <c r="A4410">
        <v>4409</v>
      </c>
      <c r="B4410" t="s">
        <v>15</v>
      </c>
      <c r="C4410">
        <v>418415</v>
      </c>
      <c r="D4410" t="s">
        <v>10</v>
      </c>
      <c r="E4410" t="s">
        <v>16</v>
      </c>
      <c r="F4410" t="s">
        <v>12</v>
      </c>
      <c r="G4410" t="s">
        <v>13</v>
      </c>
      <c r="H4410" t="s">
        <v>13</v>
      </c>
      <c r="I4410">
        <v>30</v>
      </c>
      <c r="J4410">
        <f>(moras__2[[#This Row],[EDAD]]-AVERAGE(I:I))/ _xlfn.STDEV.P(I:I)</f>
        <v>-0.84037823662434652</v>
      </c>
      <c r="K4410" t="str">
        <f>IF(ABS(moras__2[[#This Row],[Z-Score de edad]])&gt;1.96, "Atípico","Normal")</f>
        <v>Normal</v>
      </c>
      <c r="L4410">
        <f>(moras__2[[#This Row],[SALARIO]]-AVERAGE(C:C)) / _xlfn.STDEV.P(C:C)</f>
        <v>-0.29487362416707463</v>
      </c>
      <c r="M4410" t="str">
        <f>IF(ABS(moras__2[[#This Row],[Z-Score de salario]])&gt;1.96, "Atípico", "Normal")</f>
        <v>Normal</v>
      </c>
      <c r="N4410" s="5">
        <f t="shared" si="204"/>
        <v>418415</v>
      </c>
      <c r="O4410" s="5">
        <f t="shared" si="205"/>
        <v>30</v>
      </c>
      <c r="P4410" s="5" t="str">
        <f t="shared" si="206"/>
        <v>ASALARIADO</v>
      </c>
      <c r="Q4410" s="5" t="e">
        <f ca="1">IF($H4410="SI", $O4410, _xludf.NA())</f>
        <v>#NAME?</v>
      </c>
      <c r="R4410" s="5">
        <f>IF($H4410="NO",$O4410, _xludf.NA())</f>
        <v>30</v>
      </c>
      <c r="S4410" s="5" t="e">
        <f ca="1">IF($H4410="SI",$N4410, _xludf.NA())</f>
        <v>#NAME?</v>
      </c>
      <c r="T4410" s="5">
        <f>IF($H4410="NO",$N4410, _xludf.NA())</f>
        <v>418415</v>
      </c>
    </row>
    <row r="4411" spans="1:20" x14ac:dyDescent="0.3">
      <c r="A4411">
        <v>4410</v>
      </c>
      <c r="B4411" t="s">
        <v>15</v>
      </c>
      <c r="C4411">
        <v>430627.35</v>
      </c>
      <c r="D4411" t="s">
        <v>10</v>
      </c>
      <c r="E4411" t="s">
        <v>16</v>
      </c>
      <c r="F4411" t="s">
        <v>12</v>
      </c>
      <c r="G4411" t="s">
        <v>13</v>
      </c>
      <c r="H4411" t="s">
        <v>13</v>
      </c>
      <c r="I4411">
        <v>31</v>
      </c>
      <c r="J4411">
        <f>(moras__2[[#This Row],[EDAD]]-AVERAGE(I:I))/ _xlfn.STDEV.P(I:I)</f>
        <v>-0.769795843717061</v>
      </c>
      <c r="K4411" t="str">
        <f>IF(ABS(moras__2[[#This Row],[Z-Score de edad]])&gt;1.96, "Atípico","Normal")</f>
        <v>Normal</v>
      </c>
      <c r="L4411">
        <f>(moras__2[[#This Row],[SALARIO]]-AVERAGE(C:C)) / _xlfn.STDEV.P(C:C)</f>
        <v>-0.27981377739192104</v>
      </c>
      <c r="M4411" t="str">
        <f>IF(ABS(moras__2[[#This Row],[Z-Score de salario]])&gt;1.96, "Atípico", "Normal")</f>
        <v>Normal</v>
      </c>
      <c r="N4411" s="5">
        <f t="shared" si="204"/>
        <v>430627.35</v>
      </c>
      <c r="O4411" s="5">
        <f t="shared" si="205"/>
        <v>31</v>
      </c>
      <c r="P4411" s="5" t="str">
        <f t="shared" si="206"/>
        <v>ASALARIADO</v>
      </c>
      <c r="Q4411" s="5" t="e">
        <f ca="1">IF($H4411="SI", $O4411, _xludf.NA())</f>
        <v>#NAME?</v>
      </c>
      <c r="R4411" s="5">
        <f>IF($H4411="NO",$O4411, _xludf.NA())</f>
        <v>31</v>
      </c>
      <c r="S4411" s="5" t="e">
        <f ca="1">IF($H4411="SI",$N4411, _xludf.NA())</f>
        <v>#NAME?</v>
      </c>
      <c r="T4411" s="5">
        <f>IF($H4411="NO",$N4411, _xludf.NA())</f>
        <v>430627.35</v>
      </c>
    </row>
    <row r="4412" spans="1:20" x14ac:dyDescent="0.3">
      <c r="A4412">
        <v>4411</v>
      </c>
      <c r="B4412" t="s">
        <v>9</v>
      </c>
      <c r="C4412">
        <v>325394.86</v>
      </c>
      <c r="D4412" t="s">
        <v>10</v>
      </c>
      <c r="E4412" t="s">
        <v>11</v>
      </c>
      <c r="F4412" t="s">
        <v>12</v>
      </c>
      <c r="G4412" t="s">
        <v>13</v>
      </c>
      <c r="H4412" t="s">
        <v>13</v>
      </c>
      <c r="I4412">
        <v>25</v>
      </c>
      <c r="J4412">
        <f>(moras__2[[#This Row],[EDAD]]-AVERAGE(I:I))/ _xlfn.STDEV.P(I:I)</f>
        <v>-1.193290201160774</v>
      </c>
      <c r="K4412" t="str">
        <f>IF(ABS(moras__2[[#This Row],[Z-Score de edad]])&gt;1.96, "Atípico","Normal")</f>
        <v>Normal</v>
      </c>
      <c r="L4412">
        <f>(moras__2[[#This Row],[SALARIO]]-AVERAGE(C:C)) / _xlfn.STDEV.P(C:C)</f>
        <v>-0.40958283700517195</v>
      </c>
      <c r="M4412" t="str">
        <f>IF(ABS(moras__2[[#This Row],[Z-Score de salario]])&gt;1.96, "Atípico", "Normal")</f>
        <v>Normal</v>
      </c>
      <c r="N4412" s="5">
        <f t="shared" si="204"/>
        <v>325394.86</v>
      </c>
      <c r="O4412" s="5">
        <f t="shared" si="205"/>
        <v>25</v>
      </c>
      <c r="P4412" s="5" t="str">
        <f t="shared" si="206"/>
        <v>ASALARIADO</v>
      </c>
      <c r="Q4412" s="5" t="e">
        <f ca="1">IF($H4412="SI", $O4412, _xludf.NA())</f>
        <v>#NAME?</v>
      </c>
      <c r="R4412" s="5">
        <f>IF($H4412="NO",$O4412, _xludf.NA())</f>
        <v>25</v>
      </c>
      <c r="S4412" s="5" t="e">
        <f ca="1">IF($H4412="SI",$N4412, _xludf.NA())</f>
        <v>#NAME?</v>
      </c>
      <c r="T4412" s="5">
        <f>IF($H4412="NO",$N4412, _xludf.NA())</f>
        <v>325394.86</v>
      </c>
    </row>
    <row r="4413" spans="1:20" x14ac:dyDescent="0.3">
      <c r="A4413">
        <v>4412</v>
      </c>
      <c r="B4413" t="s">
        <v>9</v>
      </c>
      <c r="C4413">
        <v>332233.40000000002</v>
      </c>
      <c r="D4413" t="s">
        <v>10</v>
      </c>
      <c r="E4413" t="s">
        <v>16</v>
      </c>
      <c r="F4413" t="s">
        <v>12</v>
      </c>
      <c r="G4413" t="s">
        <v>13</v>
      </c>
      <c r="H4413" t="s">
        <v>13</v>
      </c>
      <c r="I4413">
        <v>30</v>
      </c>
      <c r="J4413">
        <f>(moras__2[[#This Row],[EDAD]]-AVERAGE(I:I))/ _xlfn.STDEV.P(I:I)</f>
        <v>-0.84037823662434652</v>
      </c>
      <c r="K4413" t="str">
        <f>IF(ABS(moras__2[[#This Row],[Z-Score de edad]])&gt;1.96, "Atípico","Normal")</f>
        <v>Normal</v>
      </c>
      <c r="L4413">
        <f>(moras__2[[#This Row],[SALARIO]]-AVERAGE(C:C)) / _xlfn.STDEV.P(C:C)</f>
        <v>-0.40114978648125482</v>
      </c>
      <c r="M4413" t="str">
        <f>IF(ABS(moras__2[[#This Row],[Z-Score de salario]])&gt;1.96, "Atípico", "Normal")</f>
        <v>Normal</v>
      </c>
      <c r="N4413" s="5">
        <f t="shared" si="204"/>
        <v>332233.40000000002</v>
      </c>
      <c r="O4413" s="5">
        <f t="shared" si="205"/>
        <v>30</v>
      </c>
      <c r="P4413" s="5" t="str">
        <f t="shared" si="206"/>
        <v>ASALARIADO</v>
      </c>
      <c r="Q4413" s="5" t="e">
        <f ca="1">IF($H4413="SI", $O4413, _xludf.NA())</f>
        <v>#NAME?</v>
      </c>
      <c r="R4413" s="5">
        <f>IF($H4413="NO",$O4413, _xludf.NA())</f>
        <v>30</v>
      </c>
      <c r="S4413" s="5" t="e">
        <f ca="1">IF($H4413="SI",$N4413, _xludf.NA())</f>
        <v>#NAME?</v>
      </c>
      <c r="T4413" s="5">
        <f>IF($H4413="NO",$N4413, _xludf.NA())</f>
        <v>332233.40000000002</v>
      </c>
    </row>
    <row r="4414" spans="1:20" x14ac:dyDescent="0.3">
      <c r="A4414">
        <v>4413</v>
      </c>
      <c r="B4414" t="s">
        <v>15</v>
      </c>
      <c r="C4414">
        <v>377248.7</v>
      </c>
      <c r="D4414" t="s">
        <v>14</v>
      </c>
      <c r="E4414" t="s">
        <v>11</v>
      </c>
      <c r="F4414" t="s">
        <v>12</v>
      </c>
      <c r="G4414" t="s">
        <v>13</v>
      </c>
      <c r="H4414" t="s">
        <v>13</v>
      </c>
      <c r="I4414">
        <v>83</v>
      </c>
      <c r="J4414">
        <f>(moras__2[[#This Row],[EDAD]]-AVERAGE(I:I))/ _xlfn.STDEV.P(I:I)</f>
        <v>2.9004885874617856</v>
      </c>
      <c r="K4414" t="str">
        <f>IF(ABS(moras__2[[#This Row],[Z-Score de edad]])&gt;1.96, "Atípico","Normal")</f>
        <v>Atípico</v>
      </c>
      <c r="L4414">
        <f>(moras__2[[#This Row],[SALARIO]]-AVERAGE(C:C)) / _xlfn.STDEV.P(C:C)</f>
        <v>-0.34563847862178698</v>
      </c>
      <c r="M4414" t="str">
        <f>IF(ABS(moras__2[[#This Row],[Z-Score de salario]])&gt;1.96, "Atípico", "Normal")</f>
        <v>Normal</v>
      </c>
      <c r="N4414" s="5">
        <f t="shared" si="204"/>
        <v>377248.7</v>
      </c>
      <c r="O4414" s="5">
        <f t="shared" si="205"/>
        <v>83</v>
      </c>
      <c r="P4414" s="5" t="str">
        <f t="shared" si="206"/>
        <v>PENSIONADOS EN SU PROPIO SISTEMA</v>
      </c>
      <c r="Q4414" s="5" t="e">
        <f ca="1">IF($H4414="SI", $O4414, _xludf.NA())</f>
        <v>#NAME?</v>
      </c>
      <c r="R4414" s="5">
        <f>IF($H4414="NO",$O4414, _xludf.NA())</f>
        <v>83</v>
      </c>
      <c r="S4414" s="5" t="e">
        <f ca="1">IF($H4414="SI",$N4414, _xludf.NA())</f>
        <v>#NAME?</v>
      </c>
      <c r="T4414" s="5">
        <f>IF($H4414="NO",$N4414, _xludf.NA())</f>
        <v>377248.7</v>
      </c>
    </row>
    <row r="4415" spans="1:20" x14ac:dyDescent="0.3">
      <c r="A4415">
        <v>4414</v>
      </c>
      <c r="B4415" t="s">
        <v>15</v>
      </c>
      <c r="C4415">
        <v>150000</v>
      </c>
      <c r="D4415" t="s">
        <v>10</v>
      </c>
      <c r="E4415" t="s">
        <v>16</v>
      </c>
      <c r="F4415" t="s">
        <v>12</v>
      </c>
      <c r="G4415" t="s">
        <v>12</v>
      </c>
      <c r="H4415" t="s">
        <v>13</v>
      </c>
      <c r="I4415">
        <v>40</v>
      </c>
      <c r="J4415">
        <f>(moras__2[[#This Row],[EDAD]]-AVERAGE(I:I))/ _xlfn.STDEV.P(I:I)</f>
        <v>-0.13455430755149136</v>
      </c>
      <c r="K4415" t="str">
        <f>IF(ABS(moras__2[[#This Row],[Z-Score de edad]])&gt;1.96, "Atípico","Normal")</f>
        <v>Normal</v>
      </c>
      <c r="L4415">
        <f>(moras__2[[#This Row],[SALARIO]]-AVERAGE(C:C)) / _xlfn.STDEV.P(C:C)</f>
        <v>-0.62587369967693607</v>
      </c>
      <c r="M4415" t="str">
        <f>IF(ABS(moras__2[[#This Row],[Z-Score de salario]])&gt;1.96, "Atípico", "Normal")</f>
        <v>Normal</v>
      </c>
      <c r="N4415" s="5">
        <f t="shared" si="204"/>
        <v>150000</v>
      </c>
      <c r="O4415" s="5">
        <f t="shared" si="205"/>
        <v>40</v>
      </c>
      <c r="P4415" s="5" t="str">
        <f t="shared" si="206"/>
        <v>ASALARIADO</v>
      </c>
      <c r="Q4415" s="5" t="e">
        <f ca="1">IF($H4415="SI", $O4415, _xludf.NA())</f>
        <v>#NAME?</v>
      </c>
      <c r="R4415" s="5">
        <f>IF($H4415="NO",$O4415, _xludf.NA())</f>
        <v>40</v>
      </c>
      <c r="S4415" s="5" t="e">
        <f ca="1">IF($H4415="SI",$N4415, _xludf.NA())</f>
        <v>#NAME?</v>
      </c>
      <c r="T4415" s="5">
        <f>IF($H4415="NO",$N4415, _xludf.NA())</f>
        <v>150000</v>
      </c>
    </row>
    <row r="4416" spans="1:20" x14ac:dyDescent="0.3">
      <c r="A4416">
        <v>4415</v>
      </c>
      <c r="B4416" t="s">
        <v>9</v>
      </c>
      <c r="C4416">
        <v>310544</v>
      </c>
      <c r="D4416" t="s">
        <v>18</v>
      </c>
      <c r="E4416" t="s">
        <v>16</v>
      </c>
      <c r="F4416" t="s">
        <v>12</v>
      </c>
      <c r="G4416" t="s">
        <v>12</v>
      </c>
      <c r="H4416" t="s">
        <v>12</v>
      </c>
      <c r="I4416">
        <v>66</v>
      </c>
      <c r="J4416">
        <f>(moras__2[[#This Row],[EDAD]]-AVERAGE(I:I))/ _xlfn.STDEV.P(I:I)</f>
        <v>1.700587908037932</v>
      </c>
      <c r="K4416" t="str">
        <f>IF(ABS(moras__2[[#This Row],[Z-Score de edad]])&gt;1.96, "Atípico","Normal")</f>
        <v>Normal</v>
      </c>
      <c r="L4416">
        <f>(moras__2[[#This Row],[SALARIO]]-AVERAGE(C:C)) / _xlfn.STDEV.P(C:C)</f>
        <v>-0.42789640286917502</v>
      </c>
      <c r="M4416" t="str">
        <f>IF(ABS(moras__2[[#This Row],[Z-Score de salario]])&gt;1.96, "Atípico", "Normal")</f>
        <v>Normal</v>
      </c>
      <c r="N4416" s="5">
        <f t="shared" si="204"/>
        <v>310544</v>
      </c>
      <c r="O4416" s="5">
        <f t="shared" si="205"/>
        <v>66</v>
      </c>
      <c r="P4416" s="5" t="str">
        <f t="shared" si="206"/>
        <v>TRABAJADOR INDEPENDIENTE</v>
      </c>
      <c r="Q4416" s="5">
        <f>IF($H4416="SI", $O4416, _xludf.NA())</f>
        <v>66</v>
      </c>
      <c r="R4416" s="5" t="e">
        <f ca="1">IF($H4416="NO",$O4416, _xludf.NA())</f>
        <v>#NAME?</v>
      </c>
      <c r="S4416" s="5">
        <f>IF($H4416="SI",$N4416, _xludf.NA())</f>
        <v>310544</v>
      </c>
      <c r="T4416" s="5" t="e">
        <f ca="1">IF($H4416="NO",$N4416, _xludf.NA())</f>
        <v>#NAME?</v>
      </c>
    </row>
    <row r="4417" spans="1:20" x14ac:dyDescent="0.3">
      <c r="A4417">
        <v>4416</v>
      </c>
      <c r="B4417" t="s">
        <v>9</v>
      </c>
      <c r="C4417">
        <v>391000</v>
      </c>
      <c r="D4417" t="s">
        <v>10</v>
      </c>
      <c r="E4417" t="s">
        <v>16</v>
      </c>
      <c r="F4417" t="s">
        <v>12</v>
      </c>
      <c r="G4417" t="s">
        <v>13</v>
      </c>
      <c r="H4417" t="s">
        <v>13</v>
      </c>
      <c r="I4417">
        <v>36</v>
      </c>
      <c r="J4417">
        <f>(moras__2[[#This Row],[EDAD]]-AVERAGE(I:I))/ _xlfn.STDEV.P(I:I)</f>
        <v>-0.41688387918063341</v>
      </c>
      <c r="K4417" t="str">
        <f>IF(ABS(moras__2[[#This Row],[Z-Score de edad]])&gt;1.96, "Atípico","Normal")</f>
        <v>Normal</v>
      </c>
      <c r="L4417">
        <f>(moras__2[[#This Row],[SALARIO]]-AVERAGE(C:C)) / _xlfn.STDEV.P(C:C)</f>
        <v>-0.32868085204220404</v>
      </c>
      <c r="M4417" t="str">
        <f>IF(ABS(moras__2[[#This Row],[Z-Score de salario]])&gt;1.96, "Atípico", "Normal")</f>
        <v>Normal</v>
      </c>
      <c r="N4417" s="5">
        <f t="shared" si="204"/>
        <v>391000</v>
      </c>
      <c r="O4417" s="5">
        <f t="shared" si="205"/>
        <v>36</v>
      </c>
      <c r="P4417" s="5" t="str">
        <f t="shared" si="206"/>
        <v>ASALARIADO</v>
      </c>
      <c r="Q4417" s="5" t="e">
        <f ca="1">IF($H4417="SI", $O4417, _xludf.NA())</f>
        <v>#NAME?</v>
      </c>
      <c r="R4417" s="5">
        <f>IF($H4417="NO",$O4417, _xludf.NA())</f>
        <v>36</v>
      </c>
      <c r="S4417" s="5" t="e">
        <f ca="1">IF($H4417="SI",$N4417, _xludf.NA())</f>
        <v>#NAME?</v>
      </c>
      <c r="T4417" s="5">
        <f>IF($H4417="NO",$N4417, _xludf.NA())</f>
        <v>391000</v>
      </c>
    </row>
    <row r="4418" spans="1:20" x14ac:dyDescent="0.3">
      <c r="A4418">
        <v>4417</v>
      </c>
      <c r="B4418" t="s">
        <v>9</v>
      </c>
      <c r="C4418">
        <v>356455</v>
      </c>
      <c r="D4418" t="s">
        <v>18</v>
      </c>
      <c r="E4418" t="s">
        <v>16</v>
      </c>
      <c r="F4418" t="s">
        <v>12</v>
      </c>
      <c r="G4418" t="s">
        <v>13</v>
      </c>
      <c r="H4418" t="s">
        <v>13</v>
      </c>
      <c r="I4418">
        <v>35</v>
      </c>
      <c r="J4418">
        <f>(moras__2[[#This Row],[EDAD]]-AVERAGE(I:I))/ _xlfn.STDEV.P(I:I)</f>
        <v>-0.48746627208791893</v>
      </c>
      <c r="K4418" t="str">
        <f>IF(ABS(moras__2[[#This Row],[Z-Score de edad]])&gt;1.96, "Atípico","Normal")</f>
        <v>Normal</v>
      </c>
      <c r="L4418">
        <f>(moras__2[[#This Row],[SALARIO]]-AVERAGE(C:C)) / _xlfn.STDEV.P(C:C)</f>
        <v>-0.37128054881208711</v>
      </c>
      <c r="M4418" t="str">
        <f>IF(ABS(moras__2[[#This Row],[Z-Score de salario]])&gt;1.96, "Atípico", "Normal")</f>
        <v>Normal</v>
      </c>
      <c r="N4418" s="5">
        <f t="shared" si="204"/>
        <v>356455</v>
      </c>
      <c r="O4418" s="5">
        <f t="shared" si="205"/>
        <v>35</v>
      </c>
      <c r="P4418" s="5" t="str">
        <f t="shared" si="206"/>
        <v>TRABAJADOR INDEPENDIENTE</v>
      </c>
      <c r="Q4418" s="5" t="e">
        <f ca="1">IF($H4418="SI", $O4418, _xludf.NA())</f>
        <v>#NAME?</v>
      </c>
      <c r="R4418" s="5">
        <f>IF($H4418="NO",$O4418, _xludf.NA())</f>
        <v>35</v>
      </c>
      <c r="S4418" s="5" t="e">
        <f ca="1">IF($H4418="SI",$N4418, _xludf.NA())</f>
        <v>#NAME?</v>
      </c>
      <c r="T4418" s="5">
        <f>IF($H4418="NO",$N4418, _xludf.NA())</f>
        <v>356455</v>
      </c>
    </row>
    <row r="4419" spans="1:20" x14ac:dyDescent="0.3">
      <c r="A4419">
        <v>4418</v>
      </c>
      <c r="B4419" t="s">
        <v>9</v>
      </c>
      <c r="C4419">
        <v>639148</v>
      </c>
      <c r="D4419" t="s">
        <v>18</v>
      </c>
      <c r="E4419" t="s">
        <v>16</v>
      </c>
      <c r="F4419" t="s">
        <v>12</v>
      </c>
      <c r="G4419" t="s">
        <v>13</v>
      </c>
      <c r="H4419" t="s">
        <v>12</v>
      </c>
      <c r="I4419">
        <v>65</v>
      </c>
      <c r="J4419">
        <f>(moras__2[[#This Row],[EDAD]]-AVERAGE(I:I))/ _xlfn.STDEV.P(I:I)</f>
        <v>1.6300055151306465</v>
      </c>
      <c r="K4419" t="str">
        <f>IF(ABS(moras__2[[#This Row],[Z-Score de edad]])&gt;1.96, "Atípico","Normal")</f>
        <v>Normal</v>
      </c>
      <c r="L4419">
        <f>(moras__2[[#This Row],[SALARIO]]-AVERAGE(C:C)) / _xlfn.STDEV.P(C:C)</f>
        <v>-2.2673338536546354E-2</v>
      </c>
      <c r="M4419" t="str">
        <f>IF(ABS(moras__2[[#This Row],[Z-Score de salario]])&gt;1.96, "Atípico", "Normal")</f>
        <v>Normal</v>
      </c>
      <c r="N4419" s="5">
        <f t="shared" ref="N4419:N4482" si="207">IF(ISBLANK(C4419),  MEDIAN($C$2:$C$5001), C4419)</f>
        <v>639148</v>
      </c>
      <c r="O4419" s="5">
        <f t="shared" ref="O4419:O4482" si="208">IF(ISBLANK(I4419), MEDIAN($I$2:$I$5001), I4419)</f>
        <v>65</v>
      </c>
      <c r="P4419" s="5" t="str">
        <f t="shared" ref="P4419:P4482" si="209">IF(ISBLANK(D4419), "ASALARIADO", D4419)</f>
        <v>TRABAJADOR INDEPENDIENTE</v>
      </c>
      <c r="Q4419" s="5">
        <f>IF($H4419="SI", $O4419, _xludf.NA())</f>
        <v>65</v>
      </c>
      <c r="R4419" s="5" t="e">
        <f ca="1">IF($H4419="NO",$O4419, _xludf.NA())</f>
        <v>#NAME?</v>
      </c>
      <c r="S4419" s="5">
        <f>IF($H4419="SI",$N4419, _xludf.NA())</f>
        <v>639148</v>
      </c>
      <c r="T4419" s="5" t="e">
        <f ca="1">IF($H4419="NO",$N4419, _xludf.NA())</f>
        <v>#NAME?</v>
      </c>
    </row>
    <row r="4420" spans="1:20" x14ac:dyDescent="0.3">
      <c r="A4420">
        <v>4419</v>
      </c>
      <c r="B4420" t="s">
        <v>15</v>
      </c>
      <c r="C4420">
        <v>53466</v>
      </c>
      <c r="D4420" t="s">
        <v>10</v>
      </c>
      <c r="E4420" t="s">
        <v>11</v>
      </c>
      <c r="F4420" t="s">
        <v>12</v>
      </c>
      <c r="G4420" t="s">
        <v>13</v>
      </c>
      <c r="H4420" t="s">
        <v>13</v>
      </c>
      <c r="I4420">
        <v>59</v>
      </c>
      <c r="J4420">
        <f>(moras__2[[#This Row],[EDAD]]-AVERAGE(I:I))/ _xlfn.STDEV.P(I:I)</f>
        <v>1.2065111576869334</v>
      </c>
      <c r="K4420" t="str">
        <f>IF(ABS(moras__2[[#This Row],[Z-Score de edad]])&gt;1.96, "Atípico","Normal")</f>
        <v>Normal</v>
      </c>
      <c r="L4420">
        <f>(moras__2[[#This Row],[SALARIO]]-AVERAGE(C:C)) / _xlfn.STDEV.P(C:C)</f>
        <v>-0.74491608288677524</v>
      </c>
      <c r="M4420" t="str">
        <f>IF(ABS(moras__2[[#This Row],[Z-Score de salario]])&gt;1.96, "Atípico", "Normal")</f>
        <v>Normal</v>
      </c>
      <c r="N4420" s="5">
        <f t="shared" si="207"/>
        <v>53466</v>
      </c>
      <c r="O4420" s="5">
        <f t="shared" si="208"/>
        <v>59</v>
      </c>
      <c r="P4420" s="5" t="str">
        <f t="shared" si="209"/>
        <v>ASALARIADO</v>
      </c>
      <c r="Q4420" s="5" t="e">
        <f ca="1">IF($H4420="SI", $O4420, _xludf.NA())</f>
        <v>#NAME?</v>
      </c>
      <c r="R4420" s="5">
        <f>IF($H4420="NO",$O4420, _xludf.NA())</f>
        <v>59</v>
      </c>
      <c r="S4420" s="5" t="e">
        <f ca="1">IF($H4420="SI",$N4420, _xludf.NA())</f>
        <v>#NAME?</v>
      </c>
      <c r="T4420" s="5">
        <f>IF($H4420="NO",$N4420, _xludf.NA())</f>
        <v>53466</v>
      </c>
    </row>
    <row r="4421" spans="1:20" x14ac:dyDescent="0.3">
      <c r="A4421">
        <v>4420</v>
      </c>
      <c r="B4421" t="s">
        <v>9</v>
      </c>
      <c r="C4421">
        <v>423038.54</v>
      </c>
      <c r="D4421" t="s">
        <v>10</v>
      </c>
      <c r="E4421" t="s">
        <v>16</v>
      </c>
      <c r="F4421" t="s">
        <v>12</v>
      </c>
      <c r="G4421" t="s">
        <v>13</v>
      </c>
      <c r="H4421" t="s">
        <v>13</v>
      </c>
      <c r="I4421">
        <v>32</v>
      </c>
      <c r="J4421">
        <f>(moras__2[[#This Row],[EDAD]]-AVERAGE(I:I))/ _xlfn.STDEV.P(I:I)</f>
        <v>-0.69921345080977548</v>
      </c>
      <c r="K4421" t="str">
        <f>IF(ABS(moras__2[[#This Row],[Z-Score de edad]])&gt;1.96, "Atípico","Normal")</f>
        <v>Normal</v>
      </c>
      <c r="L4421">
        <f>(moras__2[[#This Row],[SALARIO]]-AVERAGE(C:C)) / _xlfn.STDEV.P(C:C)</f>
        <v>-0.28917203487764276</v>
      </c>
      <c r="M4421" t="str">
        <f>IF(ABS(moras__2[[#This Row],[Z-Score de salario]])&gt;1.96, "Atípico", "Normal")</f>
        <v>Normal</v>
      </c>
      <c r="N4421" s="5">
        <f t="shared" si="207"/>
        <v>423038.54</v>
      </c>
      <c r="O4421" s="5">
        <f t="shared" si="208"/>
        <v>32</v>
      </c>
      <c r="P4421" s="5" t="str">
        <f t="shared" si="209"/>
        <v>ASALARIADO</v>
      </c>
      <c r="Q4421" s="5" t="e">
        <f ca="1">IF($H4421="SI", $O4421, _xludf.NA())</f>
        <v>#NAME?</v>
      </c>
      <c r="R4421" s="5">
        <f>IF($H4421="NO",$O4421, _xludf.NA())</f>
        <v>32</v>
      </c>
      <c r="S4421" s="5" t="e">
        <f ca="1">IF($H4421="SI",$N4421, _xludf.NA())</f>
        <v>#NAME?</v>
      </c>
      <c r="T4421" s="5">
        <f>IF($H4421="NO",$N4421, _xludf.NA())</f>
        <v>423038.54</v>
      </c>
    </row>
    <row r="4422" spans="1:20" x14ac:dyDescent="0.3">
      <c r="A4422">
        <v>4421</v>
      </c>
      <c r="B4422" t="s">
        <v>9</v>
      </c>
      <c r="C4422">
        <v>332063.19</v>
      </c>
      <c r="D4422" t="s">
        <v>10</v>
      </c>
      <c r="E4422" t="s">
        <v>16</v>
      </c>
      <c r="F4422" t="s">
        <v>12</v>
      </c>
      <c r="G4422" t="s">
        <v>13</v>
      </c>
      <c r="H4422" t="s">
        <v>13</v>
      </c>
      <c r="I4422">
        <v>22</v>
      </c>
      <c r="J4422">
        <f>(moras__2[[#This Row],[EDAD]]-AVERAGE(I:I))/ _xlfn.STDEV.P(I:I)</f>
        <v>-1.4050373798826306</v>
      </c>
      <c r="K4422" t="str">
        <f>IF(ABS(moras__2[[#This Row],[Z-Score de edad]])&gt;1.96, "Atípico","Normal")</f>
        <v>Normal</v>
      </c>
      <c r="L4422">
        <f>(moras__2[[#This Row],[SALARIO]]-AVERAGE(C:C)) / _xlfn.STDEV.P(C:C)</f>
        <v>-0.40135968355426688</v>
      </c>
      <c r="M4422" t="str">
        <f>IF(ABS(moras__2[[#This Row],[Z-Score de salario]])&gt;1.96, "Atípico", "Normal")</f>
        <v>Normal</v>
      </c>
      <c r="N4422" s="5">
        <f t="shared" si="207"/>
        <v>332063.19</v>
      </c>
      <c r="O4422" s="5">
        <f t="shared" si="208"/>
        <v>22</v>
      </c>
      <c r="P4422" s="5" t="str">
        <f t="shared" si="209"/>
        <v>ASALARIADO</v>
      </c>
      <c r="Q4422" s="5" t="e">
        <f ca="1">IF($H4422="SI", $O4422, _xludf.NA())</f>
        <v>#NAME?</v>
      </c>
      <c r="R4422" s="5">
        <f>IF($H4422="NO",$O4422, _xludf.NA())</f>
        <v>22</v>
      </c>
      <c r="S4422" s="5" t="e">
        <f ca="1">IF($H4422="SI",$N4422, _xludf.NA())</f>
        <v>#NAME?</v>
      </c>
      <c r="T4422" s="5">
        <f>IF($H4422="NO",$N4422, _xludf.NA())</f>
        <v>332063.19</v>
      </c>
    </row>
    <row r="4423" spans="1:20" x14ac:dyDescent="0.3">
      <c r="A4423">
        <v>4422</v>
      </c>
      <c r="B4423" t="s">
        <v>9</v>
      </c>
      <c r="C4423">
        <v>491465.63</v>
      </c>
      <c r="D4423" t="s">
        <v>10</v>
      </c>
      <c r="E4423" t="s">
        <v>16</v>
      </c>
      <c r="F4423" t="s">
        <v>12</v>
      </c>
      <c r="G4423" t="s">
        <v>12</v>
      </c>
      <c r="H4423" t="s">
        <v>13</v>
      </c>
      <c r="I4423">
        <v>26</v>
      </c>
      <c r="J4423">
        <f>(moras__2[[#This Row],[EDAD]]-AVERAGE(I:I))/ _xlfn.STDEV.P(I:I)</f>
        <v>-1.1227078082534885</v>
      </c>
      <c r="K4423" t="str">
        <f>IF(ABS(moras__2[[#This Row],[Z-Score de edad]])&gt;1.96, "Atípico","Normal")</f>
        <v>Normal</v>
      </c>
      <c r="L4423">
        <f>(moras__2[[#This Row],[SALARIO]]-AVERAGE(C:C)) / _xlfn.STDEV.P(C:C)</f>
        <v>-0.20479011897532698</v>
      </c>
      <c r="M4423" t="str">
        <f>IF(ABS(moras__2[[#This Row],[Z-Score de salario]])&gt;1.96, "Atípico", "Normal")</f>
        <v>Normal</v>
      </c>
      <c r="N4423" s="5">
        <f t="shared" si="207"/>
        <v>491465.63</v>
      </c>
      <c r="O4423" s="5">
        <f t="shared" si="208"/>
        <v>26</v>
      </c>
      <c r="P4423" s="5" t="str">
        <f t="shared" si="209"/>
        <v>ASALARIADO</v>
      </c>
      <c r="Q4423" s="5" t="e">
        <f ca="1">IF($H4423="SI", $O4423, _xludf.NA())</f>
        <v>#NAME?</v>
      </c>
      <c r="R4423" s="5">
        <f>IF($H4423="NO",$O4423, _xludf.NA())</f>
        <v>26</v>
      </c>
      <c r="S4423" s="5" t="e">
        <f ca="1">IF($H4423="SI",$N4423, _xludf.NA())</f>
        <v>#NAME?</v>
      </c>
      <c r="T4423" s="5">
        <f>IF($H4423="NO",$N4423, _xludf.NA())</f>
        <v>491465.63</v>
      </c>
    </row>
    <row r="4424" spans="1:20" x14ac:dyDescent="0.3">
      <c r="A4424">
        <v>4423</v>
      </c>
      <c r="B4424" t="s">
        <v>9</v>
      </c>
      <c r="C4424">
        <v>633433</v>
      </c>
      <c r="D4424" t="s">
        <v>18</v>
      </c>
      <c r="E4424" t="s">
        <v>16</v>
      </c>
      <c r="F4424" t="s">
        <v>12</v>
      </c>
      <c r="G4424" t="s">
        <v>13</v>
      </c>
      <c r="H4424" t="s">
        <v>13</v>
      </c>
      <c r="I4424">
        <v>27</v>
      </c>
      <c r="J4424">
        <f>(moras__2[[#This Row],[EDAD]]-AVERAGE(I:I))/ _xlfn.STDEV.P(I:I)</f>
        <v>-1.052125415346203</v>
      </c>
      <c r="K4424" t="str">
        <f>IF(ABS(moras__2[[#This Row],[Z-Score de edad]])&gt;1.96, "Atípico","Normal")</f>
        <v>Normal</v>
      </c>
      <c r="L4424">
        <f>(moras__2[[#This Row],[SALARIO]]-AVERAGE(C:C)) / _xlfn.STDEV.P(C:C)</f>
        <v>-2.9720878471121016E-2</v>
      </c>
      <c r="M4424" t="str">
        <f>IF(ABS(moras__2[[#This Row],[Z-Score de salario]])&gt;1.96, "Atípico", "Normal")</f>
        <v>Normal</v>
      </c>
      <c r="N4424" s="5">
        <f t="shared" si="207"/>
        <v>633433</v>
      </c>
      <c r="O4424" s="5">
        <f t="shared" si="208"/>
        <v>27</v>
      </c>
      <c r="P4424" s="5" t="str">
        <f t="shared" si="209"/>
        <v>TRABAJADOR INDEPENDIENTE</v>
      </c>
      <c r="Q4424" s="5" t="e">
        <f ca="1">IF($H4424="SI", $O4424, _xludf.NA())</f>
        <v>#NAME?</v>
      </c>
      <c r="R4424" s="5">
        <f>IF($H4424="NO",$O4424, _xludf.NA())</f>
        <v>27</v>
      </c>
      <c r="S4424" s="5" t="e">
        <f ca="1">IF($H4424="SI",$N4424, _xludf.NA())</f>
        <v>#NAME?</v>
      </c>
      <c r="T4424" s="5">
        <f>IF($H4424="NO",$N4424, _xludf.NA())</f>
        <v>633433</v>
      </c>
    </row>
    <row r="4425" spans="1:20" x14ac:dyDescent="0.3">
      <c r="A4425">
        <v>4424</v>
      </c>
      <c r="B4425" t="s">
        <v>15</v>
      </c>
      <c r="C4425">
        <v>1021562</v>
      </c>
      <c r="D4425" t="s">
        <v>10</v>
      </c>
      <c r="E4425" t="s">
        <v>11</v>
      </c>
      <c r="F4425" t="s">
        <v>12</v>
      </c>
      <c r="G4425" t="s">
        <v>13</v>
      </c>
      <c r="H4425" t="s">
        <v>13</v>
      </c>
      <c r="I4425">
        <v>36</v>
      </c>
      <c r="J4425">
        <f>(moras__2[[#This Row],[EDAD]]-AVERAGE(I:I))/ _xlfn.STDEV.P(I:I)</f>
        <v>-0.41688387918063341</v>
      </c>
      <c r="K4425" t="str">
        <f>IF(ABS(moras__2[[#This Row],[Z-Score de edad]])&gt;1.96, "Atípico","Normal")</f>
        <v>Normal</v>
      </c>
      <c r="L4425">
        <f>(moras__2[[#This Row],[SALARIO]]-AVERAGE(C:C)) / _xlfn.STDEV.P(C:C)</f>
        <v>0.44890635289660069</v>
      </c>
      <c r="M4425" t="str">
        <f>IF(ABS(moras__2[[#This Row],[Z-Score de salario]])&gt;1.96, "Atípico", "Normal")</f>
        <v>Normal</v>
      </c>
      <c r="N4425" s="5">
        <f t="shared" si="207"/>
        <v>1021562</v>
      </c>
      <c r="O4425" s="5">
        <f t="shared" si="208"/>
        <v>36</v>
      </c>
      <c r="P4425" s="5" t="str">
        <f t="shared" si="209"/>
        <v>ASALARIADO</v>
      </c>
      <c r="Q4425" s="5" t="e">
        <f ca="1">IF($H4425="SI", $O4425, _xludf.NA())</f>
        <v>#NAME?</v>
      </c>
      <c r="R4425" s="5">
        <f>IF($H4425="NO",$O4425, _xludf.NA())</f>
        <v>36</v>
      </c>
      <c r="S4425" s="5" t="e">
        <f ca="1">IF($H4425="SI",$N4425, _xludf.NA())</f>
        <v>#NAME?</v>
      </c>
      <c r="T4425" s="5">
        <f>IF($H4425="NO",$N4425, _xludf.NA())</f>
        <v>1021562</v>
      </c>
    </row>
    <row r="4426" spans="1:20" x14ac:dyDescent="0.3">
      <c r="A4426">
        <v>4425</v>
      </c>
      <c r="B4426" t="s">
        <v>9</v>
      </c>
      <c r="C4426">
        <v>307850</v>
      </c>
      <c r="D4426" t="s">
        <v>10</v>
      </c>
      <c r="E4426" t="s">
        <v>16</v>
      </c>
      <c r="F4426" t="s">
        <v>12</v>
      </c>
      <c r="G4426" t="s">
        <v>13</v>
      </c>
      <c r="H4426" t="s">
        <v>13</v>
      </c>
      <c r="I4426">
        <v>41</v>
      </c>
      <c r="J4426">
        <f>(moras__2[[#This Row],[EDAD]]-AVERAGE(I:I))/ _xlfn.STDEV.P(I:I)</f>
        <v>-6.397191464420586E-2</v>
      </c>
      <c r="K4426" t="str">
        <f>IF(ABS(moras__2[[#This Row],[Z-Score de edad]])&gt;1.96, "Atípico","Normal")</f>
        <v>Normal</v>
      </c>
      <c r="L4426">
        <f>(moras__2[[#This Row],[SALARIO]]-AVERAGE(C:C)) / _xlfn.STDEV.P(C:C)</f>
        <v>-0.43121855030290102</v>
      </c>
      <c r="M4426" t="str">
        <f>IF(ABS(moras__2[[#This Row],[Z-Score de salario]])&gt;1.96, "Atípico", "Normal")</f>
        <v>Normal</v>
      </c>
      <c r="N4426" s="5">
        <f t="shared" si="207"/>
        <v>307850</v>
      </c>
      <c r="O4426" s="5">
        <f t="shared" si="208"/>
        <v>41</v>
      </c>
      <c r="P4426" s="5" t="str">
        <f t="shared" si="209"/>
        <v>ASALARIADO</v>
      </c>
      <c r="Q4426" s="5" t="e">
        <f ca="1">IF($H4426="SI", $O4426, _xludf.NA())</f>
        <v>#NAME?</v>
      </c>
      <c r="R4426" s="5">
        <f>IF($H4426="NO",$O4426, _xludf.NA())</f>
        <v>41</v>
      </c>
      <c r="S4426" s="5" t="e">
        <f ca="1">IF($H4426="SI",$N4426, _xludf.NA())</f>
        <v>#NAME?</v>
      </c>
      <c r="T4426" s="5">
        <f>IF($H4426="NO",$N4426, _xludf.NA())</f>
        <v>307850</v>
      </c>
    </row>
    <row r="4427" spans="1:20" x14ac:dyDescent="0.3">
      <c r="A4427">
        <v>4426</v>
      </c>
      <c r="B4427" t="s">
        <v>9</v>
      </c>
      <c r="C4427">
        <v>337925.96</v>
      </c>
      <c r="D4427" t="s">
        <v>10</v>
      </c>
      <c r="E4427" t="s">
        <v>16</v>
      </c>
      <c r="F4427" t="s">
        <v>12</v>
      </c>
      <c r="G4427" t="s">
        <v>13</v>
      </c>
      <c r="H4427" t="s">
        <v>13</v>
      </c>
      <c r="I4427">
        <v>23</v>
      </c>
      <c r="J4427">
        <f>(moras__2[[#This Row],[EDAD]]-AVERAGE(I:I))/ _xlfn.STDEV.P(I:I)</f>
        <v>-1.334454986975345</v>
      </c>
      <c r="K4427" t="str">
        <f>IF(ABS(moras__2[[#This Row],[Z-Score de edad]])&gt;1.96, "Atípico","Normal")</f>
        <v>Normal</v>
      </c>
      <c r="L4427">
        <f>(moras__2[[#This Row],[SALARIO]]-AVERAGE(C:C)) / _xlfn.STDEV.P(C:C)</f>
        <v>-0.39412991877697445</v>
      </c>
      <c r="M4427" t="str">
        <f>IF(ABS(moras__2[[#This Row],[Z-Score de salario]])&gt;1.96, "Atípico", "Normal")</f>
        <v>Normal</v>
      </c>
      <c r="N4427" s="5">
        <f t="shared" si="207"/>
        <v>337925.96</v>
      </c>
      <c r="O4427" s="5">
        <f t="shared" si="208"/>
        <v>23</v>
      </c>
      <c r="P4427" s="5" t="str">
        <f t="shared" si="209"/>
        <v>ASALARIADO</v>
      </c>
      <c r="Q4427" s="5" t="e">
        <f ca="1">IF($H4427="SI", $O4427, _xludf.NA())</f>
        <v>#NAME?</v>
      </c>
      <c r="R4427" s="5">
        <f>IF($H4427="NO",$O4427, _xludf.NA())</f>
        <v>23</v>
      </c>
      <c r="S4427" s="5" t="e">
        <f ca="1">IF($H4427="SI",$N4427, _xludf.NA())</f>
        <v>#NAME?</v>
      </c>
      <c r="T4427" s="5">
        <f>IF($H4427="NO",$N4427, _xludf.NA())</f>
        <v>337925.96</v>
      </c>
    </row>
    <row r="4428" spans="1:20" x14ac:dyDescent="0.3">
      <c r="A4428">
        <v>4427</v>
      </c>
      <c r="B4428" t="s">
        <v>9</v>
      </c>
      <c r="C4428">
        <v>884003.5</v>
      </c>
      <c r="D4428" t="s">
        <v>10</v>
      </c>
      <c r="E4428" t="s">
        <v>16</v>
      </c>
      <c r="F4428" t="s">
        <v>12</v>
      </c>
      <c r="G4428" t="s">
        <v>13</v>
      </c>
      <c r="H4428" t="s">
        <v>13</v>
      </c>
      <c r="I4428">
        <v>25</v>
      </c>
      <c r="J4428">
        <f>(moras__2[[#This Row],[EDAD]]-AVERAGE(I:I))/ _xlfn.STDEV.P(I:I)</f>
        <v>-1.193290201160774</v>
      </c>
      <c r="K4428" t="str">
        <f>IF(ABS(moras__2[[#This Row],[Z-Score de edad]])&gt;1.96, "Atípico","Normal")</f>
        <v>Normal</v>
      </c>
      <c r="L4428">
        <f>(moras__2[[#This Row],[SALARIO]]-AVERAGE(C:C)) / _xlfn.STDEV.P(C:C)</f>
        <v>0.27927397807767002</v>
      </c>
      <c r="M4428" t="str">
        <f>IF(ABS(moras__2[[#This Row],[Z-Score de salario]])&gt;1.96, "Atípico", "Normal")</f>
        <v>Normal</v>
      </c>
      <c r="N4428" s="5">
        <f t="shared" si="207"/>
        <v>884003.5</v>
      </c>
      <c r="O4428" s="5">
        <f t="shared" si="208"/>
        <v>25</v>
      </c>
      <c r="P4428" s="5" t="str">
        <f t="shared" si="209"/>
        <v>ASALARIADO</v>
      </c>
      <c r="Q4428" s="5" t="e">
        <f ca="1">IF($H4428="SI", $O4428, _xludf.NA())</f>
        <v>#NAME?</v>
      </c>
      <c r="R4428" s="5">
        <f>IF($H4428="NO",$O4428, _xludf.NA())</f>
        <v>25</v>
      </c>
      <c r="S4428" s="5" t="e">
        <f ca="1">IF($H4428="SI",$N4428, _xludf.NA())</f>
        <v>#NAME?</v>
      </c>
      <c r="T4428" s="5">
        <f>IF($H4428="NO",$N4428, _xludf.NA())</f>
        <v>884003.5</v>
      </c>
    </row>
    <row r="4429" spans="1:20" x14ac:dyDescent="0.3">
      <c r="A4429">
        <v>4428</v>
      </c>
      <c r="B4429" t="s">
        <v>9</v>
      </c>
      <c r="C4429">
        <v>514062</v>
      </c>
      <c r="D4429" t="s">
        <v>18</v>
      </c>
      <c r="E4429" t="s">
        <v>16</v>
      </c>
      <c r="F4429" t="s">
        <v>12</v>
      </c>
      <c r="G4429" t="s">
        <v>13</v>
      </c>
      <c r="H4429" t="s">
        <v>13</v>
      </c>
      <c r="I4429">
        <v>60</v>
      </c>
      <c r="J4429">
        <f>(moras__2[[#This Row],[EDAD]]-AVERAGE(I:I))/ _xlfn.STDEV.P(I:I)</f>
        <v>1.2770935505942189</v>
      </c>
      <c r="K4429" t="str">
        <f>IF(ABS(moras__2[[#This Row],[Z-Score de edad]])&gt;1.96, "Atípico","Normal")</f>
        <v>Normal</v>
      </c>
      <c r="L4429">
        <f>(moras__2[[#This Row],[SALARIO]]-AVERAGE(C:C)) / _xlfn.STDEV.P(C:C)</f>
        <v>-0.17692505861637248</v>
      </c>
      <c r="M4429" t="str">
        <f>IF(ABS(moras__2[[#This Row],[Z-Score de salario]])&gt;1.96, "Atípico", "Normal")</f>
        <v>Normal</v>
      </c>
      <c r="N4429" s="5">
        <f t="shared" si="207"/>
        <v>514062</v>
      </c>
      <c r="O4429" s="5">
        <f t="shared" si="208"/>
        <v>60</v>
      </c>
      <c r="P4429" s="5" t="str">
        <f t="shared" si="209"/>
        <v>TRABAJADOR INDEPENDIENTE</v>
      </c>
      <c r="Q4429" s="5" t="e">
        <f ca="1">IF($H4429="SI", $O4429, _xludf.NA())</f>
        <v>#NAME?</v>
      </c>
      <c r="R4429" s="5">
        <f>IF($H4429="NO",$O4429, _xludf.NA())</f>
        <v>60</v>
      </c>
      <c r="S4429" s="5" t="e">
        <f ca="1">IF($H4429="SI",$N4429, _xludf.NA())</f>
        <v>#NAME?</v>
      </c>
      <c r="T4429" s="5">
        <f>IF($H4429="NO",$N4429, _xludf.NA())</f>
        <v>514062</v>
      </c>
    </row>
    <row r="4430" spans="1:20" x14ac:dyDescent="0.3">
      <c r="A4430">
        <v>4429</v>
      </c>
      <c r="B4430" t="s">
        <v>9</v>
      </c>
      <c r="C4430">
        <v>724000</v>
      </c>
      <c r="D4430" t="s">
        <v>10</v>
      </c>
      <c r="E4430" t="s">
        <v>16</v>
      </c>
      <c r="F4430" t="s">
        <v>12</v>
      </c>
      <c r="G4430" t="s">
        <v>13</v>
      </c>
      <c r="H4430" t="s">
        <v>13</v>
      </c>
      <c r="I4430">
        <v>29</v>
      </c>
      <c r="J4430">
        <f>(moras__2[[#This Row],[EDAD]]-AVERAGE(I:I))/ _xlfn.STDEV.P(I:I)</f>
        <v>-0.91096062953163204</v>
      </c>
      <c r="K4430" t="str">
        <f>IF(ABS(moras__2[[#This Row],[Z-Score de edad]])&gt;1.96, "Atípico","Normal")</f>
        <v>Normal</v>
      </c>
      <c r="L4430">
        <f>(moras__2[[#This Row],[SALARIO]]-AVERAGE(C:C)) / _xlfn.STDEV.P(C:C)</f>
        <v>8.1963207137736999E-2</v>
      </c>
      <c r="M4430" t="str">
        <f>IF(ABS(moras__2[[#This Row],[Z-Score de salario]])&gt;1.96, "Atípico", "Normal")</f>
        <v>Normal</v>
      </c>
      <c r="N4430" s="5">
        <f t="shared" si="207"/>
        <v>724000</v>
      </c>
      <c r="O4430" s="5">
        <f t="shared" si="208"/>
        <v>29</v>
      </c>
      <c r="P4430" s="5" t="str">
        <f t="shared" si="209"/>
        <v>ASALARIADO</v>
      </c>
      <c r="Q4430" s="5" t="e">
        <f ca="1">IF($H4430="SI", $O4430, _xludf.NA())</f>
        <v>#NAME?</v>
      </c>
      <c r="R4430" s="5">
        <f>IF($H4430="NO",$O4430, _xludf.NA())</f>
        <v>29</v>
      </c>
      <c r="S4430" s="5" t="e">
        <f ca="1">IF($H4430="SI",$N4430, _xludf.NA())</f>
        <v>#NAME?</v>
      </c>
      <c r="T4430" s="5">
        <f>IF($H4430="NO",$N4430, _xludf.NA())</f>
        <v>724000</v>
      </c>
    </row>
    <row r="4431" spans="1:20" x14ac:dyDescent="0.3">
      <c r="A4431">
        <v>4430</v>
      </c>
      <c r="B4431" t="s">
        <v>9</v>
      </c>
      <c r="C4431">
        <v>297045</v>
      </c>
      <c r="D4431" t="s">
        <v>18</v>
      </c>
      <c r="E4431" t="s">
        <v>16</v>
      </c>
      <c r="F4431" t="s">
        <v>12</v>
      </c>
      <c r="G4431" t="s">
        <v>13</v>
      </c>
      <c r="H4431" t="s">
        <v>12</v>
      </c>
      <c r="I4431">
        <v>56</v>
      </c>
      <c r="J4431">
        <f>(moras__2[[#This Row],[EDAD]]-AVERAGE(I:I))/ _xlfn.STDEV.P(I:I)</f>
        <v>0.99476397896507684</v>
      </c>
      <c r="K4431" t="str">
        <f>IF(ABS(moras__2[[#This Row],[Z-Score de edad]])&gt;1.96, "Atípico","Normal")</f>
        <v>Normal</v>
      </c>
      <c r="L4431">
        <f>(moras__2[[#This Row],[SALARIO]]-AVERAGE(C:C)) / _xlfn.STDEV.P(C:C)</f>
        <v>-0.44454290183274864</v>
      </c>
      <c r="M4431" t="str">
        <f>IF(ABS(moras__2[[#This Row],[Z-Score de salario]])&gt;1.96, "Atípico", "Normal")</f>
        <v>Normal</v>
      </c>
      <c r="N4431" s="5">
        <f t="shared" si="207"/>
        <v>297045</v>
      </c>
      <c r="O4431" s="5">
        <f t="shared" si="208"/>
        <v>56</v>
      </c>
      <c r="P4431" s="5" t="str">
        <f t="shared" si="209"/>
        <v>TRABAJADOR INDEPENDIENTE</v>
      </c>
      <c r="Q4431" s="5">
        <f>IF($H4431="SI", $O4431, _xludf.NA())</f>
        <v>56</v>
      </c>
      <c r="R4431" s="5" t="e">
        <f ca="1">IF($H4431="NO",$O4431, _xludf.NA())</f>
        <v>#NAME?</v>
      </c>
      <c r="S4431" s="5">
        <f>IF($H4431="SI",$N4431, _xludf.NA())</f>
        <v>297045</v>
      </c>
      <c r="T4431" s="5" t="e">
        <f ca="1">IF($H4431="NO",$N4431, _xludf.NA())</f>
        <v>#NAME?</v>
      </c>
    </row>
    <row r="4432" spans="1:20" x14ac:dyDescent="0.3">
      <c r="A4432">
        <v>4431</v>
      </c>
      <c r="B4432" t="s">
        <v>9</v>
      </c>
      <c r="C4432">
        <v>487739</v>
      </c>
      <c r="D4432" t="s">
        <v>18</v>
      </c>
      <c r="E4432" t="s">
        <v>16</v>
      </c>
      <c r="F4432" t="s">
        <v>12</v>
      </c>
      <c r="G4432" t="s">
        <v>13</v>
      </c>
      <c r="H4432" t="s">
        <v>12</v>
      </c>
      <c r="I4432">
        <v>45</v>
      </c>
      <c r="J4432">
        <f>(moras__2[[#This Row],[EDAD]]-AVERAGE(I:I))/ _xlfn.STDEV.P(I:I)</f>
        <v>0.2183576569849362</v>
      </c>
      <c r="K4432" t="str">
        <f>IF(ABS(moras__2[[#This Row],[Z-Score de edad]])&gt;1.96, "Atípico","Normal")</f>
        <v>Normal</v>
      </c>
      <c r="L4432">
        <f>(moras__2[[#This Row],[SALARIO]]-AVERAGE(C:C)) / _xlfn.STDEV.P(C:C)</f>
        <v>-0.20938566993707394</v>
      </c>
      <c r="M4432" t="str">
        <f>IF(ABS(moras__2[[#This Row],[Z-Score de salario]])&gt;1.96, "Atípico", "Normal")</f>
        <v>Normal</v>
      </c>
      <c r="N4432" s="5">
        <f t="shared" si="207"/>
        <v>487739</v>
      </c>
      <c r="O4432" s="5">
        <f t="shared" si="208"/>
        <v>45</v>
      </c>
      <c r="P4432" s="5" t="str">
        <f t="shared" si="209"/>
        <v>TRABAJADOR INDEPENDIENTE</v>
      </c>
      <c r="Q4432" s="5">
        <f>IF($H4432="SI", $O4432, _xludf.NA())</f>
        <v>45</v>
      </c>
      <c r="R4432" s="5" t="e">
        <f ca="1">IF($H4432="NO",$O4432, _xludf.NA())</f>
        <v>#NAME?</v>
      </c>
      <c r="S4432" s="5">
        <f>IF($H4432="SI",$N4432, _xludf.NA())</f>
        <v>487739</v>
      </c>
      <c r="T4432" s="5" t="e">
        <f ca="1">IF($H4432="NO",$N4432, _xludf.NA())</f>
        <v>#NAME?</v>
      </c>
    </row>
    <row r="4433" spans="1:20" x14ac:dyDescent="0.3">
      <c r="A4433">
        <v>4432</v>
      </c>
      <c r="B4433" t="s">
        <v>9</v>
      </c>
      <c r="C4433">
        <v>370609.6</v>
      </c>
      <c r="D4433" t="s">
        <v>10</v>
      </c>
      <c r="E4433" t="s">
        <v>16</v>
      </c>
      <c r="F4433" t="s">
        <v>12</v>
      </c>
      <c r="G4433" t="s">
        <v>12</v>
      </c>
      <c r="H4433" t="s">
        <v>13</v>
      </c>
      <c r="I4433">
        <v>59</v>
      </c>
      <c r="J4433">
        <f>(moras__2[[#This Row],[EDAD]]-AVERAGE(I:I))/ _xlfn.STDEV.P(I:I)</f>
        <v>1.2065111576869334</v>
      </c>
      <c r="K4433" t="str">
        <f>IF(ABS(moras__2[[#This Row],[Z-Score de edad]])&gt;1.96, "Atípico","Normal")</f>
        <v>Normal</v>
      </c>
      <c r="L4433">
        <f>(moras__2[[#This Row],[SALARIO]]-AVERAGE(C:C)) / _xlfn.STDEV.P(C:C)</f>
        <v>-0.35382558664971958</v>
      </c>
      <c r="M4433" t="str">
        <f>IF(ABS(moras__2[[#This Row],[Z-Score de salario]])&gt;1.96, "Atípico", "Normal")</f>
        <v>Normal</v>
      </c>
      <c r="N4433" s="5">
        <f t="shared" si="207"/>
        <v>370609.6</v>
      </c>
      <c r="O4433" s="5">
        <f t="shared" si="208"/>
        <v>59</v>
      </c>
      <c r="P4433" s="5" t="str">
        <f t="shared" si="209"/>
        <v>ASALARIADO</v>
      </c>
      <c r="Q4433" s="5" t="e">
        <f ca="1">IF($H4433="SI", $O4433, _xludf.NA())</f>
        <v>#NAME?</v>
      </c>
      <c r="R4433" s="5">
        <f>IF($H4433="NO",$O4433, _xludf.NA())</f>
        <v>59</v>
      </c>
      <c r="S4433" s="5" t="e">
        <f ca="1">IF($H4433="SI",$N4433, _xludf.NA())</f>
        <v>#NAME?</v>
      </c>
      <c r="T4433" s="5">
        <f>IF($H4433="NO",$N4433, _xludf.NA())</f>
        <v>370609.6</v>
      </c>
    </row>
    <row r="4434" spans="1:20" x14ac:dyDescent="0.3">
      <c r="A4434">
        <v>4433</v>
      </c>
      <c r="B4434" t="s">
        <v>9</v>
      </c>
      <c r="C4434">
        <v>287000</v>
      </c>
      <c r="D4434" t="s">
        <v>10</v>
      </c>
      <c r="E4434" t="s">
        <v>16</v>
      </c>
      <c r="F4434" t="s">
        <v>12</v>
      </c>
      <c r="G4434" t="s">
        <v>13</v>
      </c>
      <c r="H4434" t="s">
        <v>13</v>
      </c>
      <c r="I4434">
        <v>19</v>
      </c>
      <c r="J4434">
        <f>(moras__2[[#This Row],[EDAD]]-AVERAGE(I:I))/ _xlfn.STDEV.P(I:I)</f>
        <v>-1.6167845586044871</v>
      </c>
      <c r="K4434" t="str">
        <f>IF(ABS(moras__2[[#This Row],[Z-Score de edad]])&gt;1.96, "Atípico","Normal")</f>
        <v>Normal</v>
      </c>
      <c r="L4434">
        <f>(moras__2[[#This Row],[SALARIO]]-AVERAGE(C:C)) / _xlfn.STDEV.P(C:C)</f>
        <v>-0.4569300477020054</v>
      </c>
      <c r="M4434" t="str">
        <f>IF(ABS(moras__2[[#This Row],[Z-Score de salario]])&gt;1.96, "Atípico", "Normal")</f>
        <v>Normal</v>
      </c>
      <c r="N4434" s="5">
        <f t="shared" si="207"/>
        <v>287000</v>
      </c>
      <c r="O4434" s="5">
        <f t="shared" si="208"/>
        <v>19</v>
      </c>
      <c r="P4434" s="5" t="str">
        <f t="shared" si="209"/>
        <v>ASALARIADO</v>
      </c>
      <c r="Q4434" s="5" t="e">
        <f ca="1">IF($H4434="SI", $O4434, _xludf.NA())</f>
        <v>#NAME?</v>
      </c>
      <c r="R4434" s="5">
        <f>IF($H4434="NO",$O4434, _xludf.NA())</f>
        <v>19</v>
      </c>
      <c r="S4434" s="5" t="e">
        <f ca="1">IF($H4434="SI",$N4434, _xludf.NA())</f>
        <v>#NAME?</v>
      </c>
      <c r="T4434" s="5">
        <f>IF($H4434="NO",$N4434, _xludf.NA())</f>
        <v>287000</v>
      </c>
    </row>
    <row r="4435" spans="1:20" x14ac:dyDescent="0.3">
      <c r="A4435">
        <v>4434</v>
      </c>
      <c r="B4435" t="s">
        <v>15</v>
      </c>
      <c r="C4435">
        <v>501367.89</v>
      </c>
      <c r="D4435" t="s">
        <v>10</v>
      </c>
      <c r="E4435" t="s">
        <v>16</v>
      </c>
      <c r="F4435" t="s">
        <v>12</v>
      </c>
      <c r="G4435" t="s">
        <v>13</v>
      </c>
      <c r="H4435" t="s">
        <v>13</v>
      </c>
      <c r="I4435">
        <v>27</v>
      </c>
      <c r="J4435">
        <f>(moras__2[[#This Row],[EDAD]]-AVERAGE(I:I))/ _xlfn.STDEV.P(I:I)</f>
        <v>-1.052125415346203</v>
      </c>
      <c r="K4435" t="str">
        <f>IF(ABS(moras__2[[#This Row],[Z-Score de edad]])&gt;1.96, "Atípico","Normal")</f>
        <v>Normal</v>
      </c>
      <c r="L4435">
        <f>(moras__2[[#This Row],[SALARIO]]-AVERAGE(C:C)) / _xlfn.STDEV.P(C:C)</f>
        <v>-0.19257899512711327</v>
      </c>
      <c r="M4435" t="str">
        <f>IF(ABS(moras__2[[#This Row],[Z-Score de salario]])&gt;1.96, "Atípico", "Normal")</f>
        <v>Normal</v>
      </c>
      <c r="N4435" s="5">
        <f t="shared" si="207"/>
        <v>501367.89</v>
      </c>
      <c r="O4435" s="5">
        <f t="shared" si="208"/>
        <v>27</v>
      </c>
      <c r="P4435" s="5" t="str">
        <f t="shared" si="209"/>
        <v>ASALARIADO</v>
      </c>
      <c r="Q4435" s="5" t="e">
        <f ca="1">IF($H4435="SI", $O4435, _xludf.NA())</f>
        <v>#NAME?</v>
      </c>
      <c r="R4435" s="5">
        <f>IF($H4435="NO",$O4435, _xludf.NA())</f>
        <v>27</v>
      </c>
      <c r="S4435" s="5" t="e">
        <f ca="1">IF($H4435="SI",$N4435, _xludf.NA())</f>
        <v>#NAME?</v>
      </c>
      <c r="T4435" s="5">
        <f>IF($H4435="NO",$N4435, _xludf.NA())</f>
        <v>501367.89</v>
      </c>
    </row>
    <row r="4436" spans="1:20" x14ac:dyDescent="0.3">
      <c r="A4436">
        <v>4435</v>
      </c>
      <c r="B4436" t="s">
        <v>9</v>
      </c>
      <c r="C4436">
        <v>644894.4</v>
      </c>
      <c r="D4436" t="s">
        <v>10</v>
      </c>
      <c r="E4436" t="s">
        <v>16</v>
      </c>
      <c r="F4436" t="s">
        <v>12</v>
      </c>
      <c r="G4436" t="s">
        <v>13</v>
      </c>
      <c r="H4436" t="s">
        <v>13</v>
      </c>
      <c r="I4436">
        <v>37</v>
      </c>
      <c r="J4436">
        <f>(moras__2[[#This Row],[EDAD]]-AVERAGE(I:I))/ _xlfn.STDEV.P(I:I)</f>
        <v>-0.34630148627334789</v>
      </c>
      <c r="K4436" t="str">
        <f>IF(ABS(moras__2[[#This Row],[Z-Score de edad]])&gt;1.96, "Atípico","Normal")</f>
        <v>Normal</v>
      </c>
      <c r="L4436">
        <f>(moras__2[[#This Row],[SALARIO]]-AVERAGE(C:C)) / _xlfn.STDEV.P(C:C)</f>
        <v>-1.5587077210205143E-2</v>
      </c>
      <c r="M4436" t="str">
        <f>IF(ABS(moras__2[[#This Row],[Z-Score de salario]])&gt;1.96, "Atípico", "Normal")</f>
        <v>Normal</v>
      </c>
      <c r="N4436" s="5">
        <f t="shared" si="207"/>
        <v>644894.4</v>
      </c>
      <c r="O4436" s="5">
        <f t="shared" si="208"/>
        <v>37</v>
      </c>
      <c r="P4436" s="5" t="str">
        <f t="shared" si="209"/>
        <v>ASALARIADO</v>
      </c>
      <c r="Q4436" s="5" t="e">
        <f ca="1">IF($H4436="SI", $O4436, _xludf.NA())</f>
        <v>#NAME?</v>
      </c>
      <c r="R4436" s="5">
        <f>IF($H4436="NO",$O4436, _xludf.NA())</f>
        <v>37</v>
      </c>
      <c r="S4436" s="5" t="e">
        <f ca="1">IF($H4436="SI",$N4436, _xludf.NA())</f>
        <v>#NAME?</v>
      </c>
      <c r="T4436" s="5">
        <f>IF($H4436="NO",$N4436, _xludf.NA())</f>
        <v>644894.4</v>
      </c>
    </row>
    <row r="4437" spans="1:20" x14ac:dyDescent="0.3">
      <c r="A4437">
        <v>4436</v>
      </c>
      <c r="B4437" t="s">
        <v>15</v>
      </c>
      <c r="C4437">
        <v>278030.99</v>
      </c>
      <c r="D4437" t="s">
        <v>19</v>
      </c>
      <c r="E4437" t="s">
        <v>16</v>
      </c>
      <c r="F4437" t="s">
        <v>12</v>
      </c>
      <c r="G4437" t="s">
        <v>13</v>
      </c>
      <c r="H4437" t="s">
        <v>13</v>
      </c>
      <c r="I4437">
        <v>20</v>
      </c>
      <c r="J4437">
        <f>(moras__2[[#This Row],[EDAD]]-AVERAGE(I:I))/ _xlfn.STDEV.P(I:I)</f>
        <v>-1.5462021656972016</v>
      </c>
      <c r="K4437" t="str">
        <f>IF(ABS(moras__2[[#This Row],[Z-Score de edad]])&gt;1.96, "Atípico","Normal")</f>
        <v>Normal</v>
      </c>
      <c r="L4437">
        <f>(moras__2[[#This Row],[SALARIO]]-AVERAGE(C:C)) / _xlfn.STDEV.P(C:C)</f>
        <v>-0.46799031999397384</v>
      </c>
      <c r="M4437" t="str">
        <f>IF(ABS(moras__2[[#This Row],[Z-Score de salario]])&gt;1.96, "Atípico", "Normal")</f>
        <v>Normal</v>
      </c>
      <c r="N4437" s="5">
        <f t="shared" si="207"/>
        <v>278030.99</v>
      </c>
      <c r="O4437" s="5">
        <f t="shared" si="208"/>
        <v>20</v>
      </c>
      <c r="P4437" s="5" t="str">
        <f t="shared" si="209"/>
        <v>CONVENIOS ESPECIALES DE TRABAJADORES INDEPENDIENTES</v>
      </c>
      <c r="Q4437" s="5" t="e">
        <f ca="1">IF($H4437="SI", $O4437, _xludf.NA())</f>
        <v>#NAME?</v>
      </c>
      <c r="R4437" s="5">
        <f>IF($H4437="NO",$O4437, _xludf.NA())</f>
        <v>20</v>
      </c>
      <c r="S4437" s="5" t="e">
        <f ca="1">IF($H4437="SI",$N4437, _xludf.NA())</f>
        <v>#NAME?</v>
      </c>
      <c r="T4437" s="5">
        <f>IF($H4437="NO",$N4437, _xludf.NA())</f>
        <v>278030.99</v>
      </c>
    </row>
    <row r="4438" spans="1:20" x14ac:dyDescent="0.3">
      <c r="A4438">
        <v>4437</v>
      </c>
      <c r="B4438" t="s">
        <v>15</v>
      </c>
      <c r="C4438">
        <v>327716</v>
      </c>
      <c r="D4438" t="s">
        <v>17</v>
      </c>
      <c r="E4438" t="s">
        <v>16</v>
      </c>
      <c r="F4438" t="s">
        <v>12</v>
      </c>
      <c r="G4438" t="s">
        <v>13</v>
      </c>
      <c r="H4438" t="s">
        <v>13</v>
      </c>
      <c r="I4438">
        <v>61</v>
      </c>
      <c r="J4438">
        <f>(moras__2[[#This Row],[EDAD]]-AVERAGE(I:I))/ _xlfn.STDEV.P(I:I)</f>
        <v>1.3476759435015044</v>
      </c>
      <c r="K4438" t="str">
        <f>IF(ABS(moras__2[[#This Row],[Z-Score de edad]])&gt;1.96, "Atípico","Normal")</f>
        <v>Normal</v>
      </c>
      <c r="L4438">
        <f>(moras__2[[#This Row],[SALARIO]]-AVERAGE(C:C)) / _xlfn.STDEV.P(C:C)</f>
        <v>-0.40672048760119317</v>
      </c>
      <c r="M4438" t="str">
        <f>IF(ABS(moras__2[[#This Row],[Z-Score de salario]])&gt;1.96, "Atípico", "Normal")</f>
        <v>Normal</v>
      </c>
      <c r="N4438" s="5">
        <f t="shared" si="207"/>
        <v>327716</v>
      </c>
      <c r="O4438" s="5">
        <f t="shared" si="208"/>
        <v>61</v>
      </c>
      <c r="P4438" s="5" t="str">
        <f t="shared" si="209"/>
        <v>ASEGURADO VOLUNTARIO</v>
      </c>
      <c r="Q4438" s="5" t="e">
        <f ca="1">IF($H4438="SI", $O4438, _xludf.NA())</f>
        <v>#NAME?</v>
      </c>
      <c r="R4438" s="5">
        <f>IF($H4438="NO",$O4438, _xludf.NA())</f>
        <v>61</v>
      </c>
      <c r="S4438" s="5" t="e">
        <f ca="1">IF($H4438="SI",$N4438, _xludf.NA())</f>
        <v>#NAME?</v>
      </c>
      <c r="T4438" s="5">
        <f>IF($H4438="NO",$N4438, _xludf.NA())</f>
        <v>327716</v>
      </c>
    </row>
    <row r="4439" spans="1:20" x14ac:dyDescent="0.3">
      <c r="A4439">
        <v>4438</v>
      </c>
      <c r="B4439" t="s">
        <v>15</v>
      </c>
      <c r="C4439">
        <v>1064074.55</v>
      </c>
      <c r="D4439" t="s">
        <v>10</v>
      </c>
      <c r="E4439" t="s">
        <v>16</v>
      </c>
      <c r="F4439" t="s">
        <v>12</v>
      </c>
      <c r="G4439" t="s">
        <v>13</v>
      </c>
      <c r="H4439" t="s">
        <v>13</v>
      </c>
      <c r="I4439">
        <v>21</v>
      </c>
      <c r="J4439">
        <f>(moras__2[[#This Row],[EDAD]]-AVERAGE(I:I))/ _xlfn.STDEV.P(I:I)</f>
        <v>-1.4756197727899161</v>
      </c>
      <c r="K4439" t="str">
        <f>IF(ABS(moras__2[[#This Row],[Z-Score de edad]])&gt;1.96, "Atípico","Normal")</f>
        <v>Normal</v>
      </c>
      <c r="L4439">
        <f>(moras__2[[#This Row],[SALARIO]]-AVERAGE(C:C)) / _xlfn.STDEV.P(C:C)</f>
        <v>0.50133135619416891</v>
      </c>
      <c r="M4439" t="str">
        <f>IF(ABS(moras__2[[#This Row],[Z-Score de salario]])&gt;1.96, "Atípico", "Normal")</f>
        <v>Normal</v>
      </c>
      <c r="N4439" s="5">
        <f t="shared" si="207"/>
        <v>1064074.55</v>
      </c>
      <c r="O4439" s="5">
        <f t="shared" si="208"/>
        <v>21</v>
      </c>
      <c r="P4439" s="5" t="str">
        <f t="shared" si="209"/>
        <v>ASALARIADO</v>
      </c>
      <c r="Q4439" s="5" t="e">
        <f ca="1">IF($H4439="SI", $O4439, _xludf.NA())</f>
        <v>#NAME?</v>
      </c>
      <c r="R4439" s="5">
        <f>IF($H4439="NO",$O4439, _xludf.NA())</f>
        <v>21</v>
      </c>
      <c r="S4439" s="5" t="e">
        <f ca="1">IF($H4439="SI",$N4439, _xludf.NA())</f>
        <v>#NAME?</v>
      </c>
      <c r="T4439" s="5">
        <f>IF($H4439="NO",$N4439, _xludf.NA())</f>
        <v>1064074.55</v>
      </c>
    </row>
    <row r="4440" spans="1:20" x14ac:dyDescent="0.3">
      <c r="A4440">
        <v>4439</v>
      </c>
      <c r="B4440" t="s">
        <v>9</v>
      </c>
      <c r="C4440">
        <v>419207.05</v>
      </c>
      <c r="D4440" t="s">
        <v>10</v>
      </c>
      <c r="E4440" t="s">
        <v>16</v>
      </c>
      <c r="F4440" t="s">
        <v>12</v>
      </c>
      <c r="G4440" t="s">
        <v>13</v>
      </c>
      <c r="H4440" t="s">
        <v>13</v>
      </c>
      <c r="I4440">
        <v>48</v>
      </c>
      <c r="J4440">
        <f>(moras__2[[#This Row],[EDAD]]-AVERAGE(I:I))/ _xlfn.STDEV.P(I:I)</f>
        <v>0.43010483570679275</v>
      </c>
      <c r="K4440" t="str">
        <f>IF(ABS(moras__2[[#This Row],[Z-Score de edad]])&gt;1.96, "Atípico","Normal")</f>
        <v>Normal</v>
      </c>
      <c r="L4440">
        <f>(moras__2[[#This Row],[SALARIO]]-AVERAGE(C:C)) / _xlfn.STDEV.P(C:C)</f>
        <v>-0.29389689555724441</v>
      </c>
      <c r="M4440" t="str">
        <f>IF(ABS(moras__2[[#This Row],[Z-Score de salario]])&gt;1.96, "Atípico", "Normal")</f>
        <v>Normal</v>
      </c>
      <c r="N4440" s="5">
        <f t="shared" si="207"/>
        <v>419207.05</v>
      </c>
      <c r="O4440" s="5">
        <f t="shared" si="208"/>
        <v>48</v>
      </c>
      <c r="P4440" s="5" t="str">
        <f t="shared" si="209"/>
        <v>ASALARIADO</v>
      </c>
      <c r="Q4440" s="5" t="e">
        <f ca="1">IF($H4440="SI", $O4440, _xludf.NA())</f>
        <v>#NAME?</v>
      </c>
      <c r="R4440" s="5">
        <f>IF($H4440="NO",$O4440, _xludf.NA())</f>
        <v>48</v>
      </c>
      <c r="S4440" s="5" t="e">
        <f ca="1">IF($H4440="SI",$N4440, _xludf.NA())</f>
        <v>#NAME?</v>
      </c>
      <c r="T4440" s="5">
        <f>IF($H4440="NO",$N4440, _xludf.NA())</f>
        <v>419207.05</v>
      </c>
    </row>
    <row r="4441" spans="1:20" x14ac:dyDescent="0.3">
      <c r="A4441">
        <v>4440</v>
      </c>
      <c r="B4441" t="s">
        <v>9</v>
      </c>
      <c r="C4441">
        <v>1277200</v>
      </c>
      <c r="D4441" t="s">
        <v>10</v>
      </c>
      <c r="E4441" t="s">
        <v>16</v>
      </c>
      <c r="F4441" t="s">
        <v>12</v>
      </c>
      <c r="G4441" t="s">
        <v>13</v>
      </c>
      <c r="H4441" t="s">
        <v>13</v>
      </c>
      <c r="I4441">
        <v>24</v>
      </c>
      <c r="J4441">
        <f>(moras__2[[#This Row],[EDAD]]-AVERAGE(I:I))/ _xlfn.STDEV.P(I:I)</f>
        <v>-1.2638725940680595</v>
      </c>
      <c r="K4441" t="str">
        <f>IF(ABS(moras__2[[#This Row],[Z-Score de edad]])&gt;1.96, "Atípico","Normal")</f>
        <v>Normal</v>
      </c>
      <c r="L4441">
        <f>(moras__2[[#This Row],[SALARIO]]-AVERAGE(C:C)) / _xlfn.STDEV.P(C:C)</f>
        <v>0.76415027482044984</v>
      </c>
      <c r="M4441" t="str">
        <f>IF(ABS(moras__2[[#This Row],[Z-Score de salario]])&gt;1.96, "Atípico", "Normal")</f>
        <v>Normal</v>
      </c>
      <c r="N4441" s="5">
        <f t="shared" si="207"/>
        <v>1277200</v>
      </c>
      <c r="O4441" s="5">
        <f t="shared" si="208"/>
        <v>24</v>
      </c>
      <c r="P4441" s="5" t="str">
        <f t="shared" si="209"/>
        <v>ASALARIADO</v>
      </c>
      <c r="Q4441" s="5" t="e">
        <f ca="1">IF($H4441="SI", $O4441, _xludf.NA())</f>
        <v>#NAME?</v>
      </c>
      <c r="R4441" s="5">
        <f>IF($H4441="NO",$O4441, _xludf.NA())</f>
        <v>24</v>
      </c>
      <c r="S4441" s="5" t="e">
        <f ca="1">IF($H4441="SI",$N4441, _xludf.NA())</f>
        <v>#NAME?</v>
      </c>
      <c r="T4441" s="5">
        <f>IF($H4441="NO",$N4441, _xludf.NA())</f>
        <v>1277200</v>
      </c>
    </row>
    <row r="4442" spans="1:20" x14ac:dyDescent="0.3">
      <c r="A4442">
        <v>4441</v>
      </c>
      <c r="B4442" t="s">
        <v>9</v>
      </c>
      <c r="C4442">
        <v>1228919.8500000001</v>
      </c>
      <c r="D4442" t="s">
        <v>19</v>
      </c>
      <c r="E4442" t="s">
        <v>16</v>
      </c>
      <c r="F4442" t="s">
        <v>12</v>
      </c>
      <c r="G4442" t="s">
        <v>13</v>
      </c>
      <c r="H4442" t="s">
        <v>13</v>
      </c>
      <c r="I4442">
        <v>53</v>
      </c>
      <c r="J4442">
        <f>(moras__2[[#This Row],[EDAD]]-AVERAGE(I:I))/ _xlfn.STDEV.P(I:I)</f>
        <v>0.78301680024322029</v>
      </c>
      <c r="K4442" t="str">
        <f>IF(ABS(moras__2[[#This Row],[Z-Score de edad]])&gt;1.96, "Atípico","Normal")</f>
        <v>Normal</v>
      </c>
      <c r="L4442">
        <f>(moras__2[[#This Row],[SALARIO]]-AVERAGE(C:C)) / _xlfn.STDEV.P(C:C)</f>
        <v>0.70461286709127147</v>
      </c>
      <c r="M4442" t="str">
        <f>IF(ABS(moras__2[[#This Row],[Z-Score de salario]])&gt;1.96, "Atípico", "Normal")</f>
        <v>Normal</v>
      </c>
      <c r="N4442" s="5">
        <f t="shared" si="207"/>
        <v>1228919.8500000001</v>
      </c>
      <c r="O4442" s="5">
        <f t="shared" si="208"/>
        <v>53</v>
      </c>
      <c r="P4442" s="5" t="str">
        <f t="shared" si="209"/>
        <v>CONVENIOS ESPECIALES DE TRABAJADORES INDEPENDIENTES</v>
      </c>
      <c r="Q4442" s="5" t="e">
        <f ca="1">IF($H4442="SI", $O4442, _xludf.NA())</f>
        <v>#NAME?</v>
      </c>
      <c r="R4442" s="5">
        <f>IF($H4442="NO",$O4442, _xludf.NA())</f>
        <v>53</v>
      </c>
      <c r="S4442" s="5" t="e">
        <f ca="1">IF($H4442="SI",$N4442, _xludf.NA())</f>
        <v>#NAME?</v>
      </c>
      <c r="T4442" s="5">
        <f>IF($H4442="NO",$N4442, _xludf.NA())</f>
        <v>1228919.8500000001</v>
      </c>
    </row>
    <row r="4443" spans="1:20" x14ac:dyDescent="0.3">
      <c r="A4443">
        <v>4442</v>
      </c>
      <c r="B4443" t="s">
        <v>9</v>
      </c>
      <c r="C4443">
        <v>1446221.81</v>
      </c>
      <c r="D4443" t="s">
        <v>10</v>
      </c>
      <c r="E4443" t="s">
        <v>11</v>
      </c>
      <c r="F4443" t="s">
        <v>12</v>
      </c>
      <c r="G4443" t="s">
        <v>13</v>
      </c>
      <c r="H4443" t="s">
        <v>13</v>
      </c>
      <c r="I4443">
        <v>60</v>
      </c>
      <c r="J4443">
        <f>(moras__2[[#This Row],[EDAD]]-AVERAGE(I:I))/ _xlfn.STDEV.P(I:I)</f>
        <v>1.2770935505942189</v>
      </c>
      <c r="K4443" t="str">
        <f>IF(ABS(moras__2[[#This Row],[Z-Score de edad]])&gt;1.96, "Atípico","Normal")</f>
        <v>Normal</v>
      </c>
      <c r="L4443">
        <f>(moras__2[[#This Row],[SALARIO]]-AVERAGE(C:C)) / _xlfn.STDEV.P(C:C)</f>
        <v>0.97258211310375542</v>
      </c>
      <c r="M4443" t="str">
        <f>IF(ABS(moras__2[[#This Row],[Z-Score de salario]])&gt;1.96, "Atípico", "Normal")</f>
        <v>Normal</v>
      </c>
      <c r="N4443" s="5">
        <f t="shared" si="207"/>
        <v>1446221.81</v>
      </c>
      <c r="O4443" s="5">
        <f t="shared" si="208"/>
        <v>60</v>
      </c>
      <c r="P4443" s="5" t="str">
        <f t="shared" si="209"/>
        <v>ASALARIADO</v>
      </c>
      <c r="Q4443" s="5" t="e">
        <f ca="1">IF($H4443="SI", $O4443, _xludf.NA())</f>
        <v>#NAME?</v>
      </c>
      <c r="R4443" s="5">
        <f>IF($H4443="NO",$O4443, _xludf.NA())</f>
        <v>60</v>
      </c>
      <c r="S4443" s="5" t="e">
        <f ca="1">IF($H4443="SI",$N4443, _xludf.NA())</f>
        <v>#NAME?</v>
      </c>
      <c r="T4443" s="5">
        <f>IF($H4443="NO",$N4443, _xludf.NA())</f>
        <v>1446221.81</v>
      </c>
    </row>
    <row r="4444" spans="1:20" x14ac:dyDescent="0.3">
      <c r="A4444">
        <v>4443</v>
      </c>
      <c r="B4444" t="s">
        <v>9</v>
      </c>
      <c r="C4444">
        <v>270900</v>
      </c>
      <c r="D4444" t="s">
        <v>10</v>
      </c>
      <c r="E4444" t="s">
        <v>16</v>
      </c>
      <c r="F4444" t="s">
        <v>12</v>
      </c>
      <c r="G4444" t="s">
        <v>12</v>
      </c>
      <c r="H4444" t="s">
        <v>13</v>
      </c>
      <c r="I4444">
        <v>43</v>
      </c>
      <c r="J4444">
        <f>(moras__2[[#This Row],[EDAD]]-AVERAGE(I:I))/ _xlfn.STDEV.P(I:I)</f>
        <v>7.7192871170365177E-2</v>
      </c>
      <c r="K4444" t="str">
        <f>IF(ABS(moras__2[[#This Row],[Z-Score de edad]])&gt;1.96, "Atípico","Normal")</f>
        <v>Normal</v>
      </c>
      <c r="L4444">
        <f>(moras__2[[#This Row],[SALARIO]]-AVERAGE(C:C)) / _xlfn.STDEV.P(C:C)</f>
        <v>-0.47678400972241697</v>
      </c>
      <c r="M4444" t="str">
        <f>IF(ABS(moras__2[[#This Row],[Z-Score de salario]])&gt;1.96, "Atípico", "Normal")</f>
        <v>Normal</v>
      </c>
      <c r="N4444" s="5">
        <f t="shared" si="207"/>
        <v>270900</v>
      </c>
      <c r="O4444" s="5">
        <f t="shared" si="208"/>
        <v>43</v>
      </c>
      <c r="P4444" s="5" t="str">
        <f t="shared" si="209"/>
        <v>ASALARIADO</v>
      </c>
      <c r="Q4444" s="5" t="e">
        <f ca="1">IF($H4444="SI", $O4444, _xludf.NA())</f>
        <v>#NAME?</v>
      </c>
      <c r="R4444" s="5">
        <f>IF($H4444="NO",$O4444, _xludf.NA())</f>
        <v>43</v>
      </c>
      <c r="S4444" s="5" t="e">
        <f ca="1">IF($H4444="SI",$N4444, _xludf.NA())</f>
        <v>#NAME?</v>
      </c>
      <c r="T4444" s="5">
        <f>IF($H4444="NO",$N4444, _xludf.NA())</f>
        <v>270900</v>
      </c>
    </row>
    <row r="4445" spans="1:20" x14ac:dyDescent="0.3">
      <c r="A4445">
        <v>4444</v>
      </c>
      <c r="B4445" t="s">
        <v>9</v>
      </c>
      <c r="C4445">
        <v>561517</v>
      </c>
      <c r="D4445" t="s">
        <v>10</v>
      </c>
      <c r="E4445" t="s">
        <v>11</v>
      </c>
      <c r="F4445" t="s">
        <v>12</v>
      </c>
      <c r="G4445" t="s">
        <v>13</v>
      </c>
      <c r="H4445" t="s">
        <v>13</v>
      </c>
      <c r="I4445">
        <v>42</v>
      </c>
      <c r="J4445">
        <f>(moras__2[[#This Row],[EDAD]]-AVERAGE(I:I))/ _xlfn.STDEV.P(I:I)</f>
        <v>6.6104782630796582E-3</v>
      </c>
      <c r="K4445" t="str">
        <f>IF(ABS(moras__2[[#This Row],[Z-Score de edad]])&gt;1.96, "Atípico","Normal")</f>
        <v>Normal</v>
      </c>
      <c r="L4445">
        <f>(moras__2[[#This Row],[SALARIO]]-AVERAGE(C:C)) / _xlfn.STDEV.P(C:C)</f>
        <v>-0.11840519726987368</v>
      </c>
      <c r="M4445" t="str">
        <f>IF(ABS(moras__2[[#This Row],[Z-Score de salario]])&gt;1.96, "Atípico", "Normal")</f>
        <v>Normal</v>
      </c>
      <c r="N4445" s="5">
        <f t="shared" si="207"/>
        <v>561517</v>
      </c>
      <c r="O4445" s="5">
        <f t="shared" si="208"/>
        <v>42</v>
      </c>
      <c r="P4445" s="5" t="str">
        <f t="shared" si="209"/>
        <v>ASALARIADO</v>
      </c>
      <c r="Q4445" s="5" t="e">
        <f ca="1">IF($H4445="SI", $O4445, _xludf.NA())</f>
        <v>#NAME?</v>
      </c>
      <c r="R4445" s="5">
        <f>IF($H4445="NO",$O4445, _xludf.NA())</f>
        <v>42</v>
      </c>
      <c r="S4445" s="5" t="e">
        <f ca="1">IF($H4445="SI",$N4445, _xludf.NA())</f>
        <v>#NAME?</v>
      </c>
      <c r="T4445" s="5">
        <f>IF($H4445="NO",$N4445, _xludf.NA())</f>
        <v>561517</v>
      </c>
    </row>
    <row r="4446" spans="1:20" x14ac:dyDescent="0.3">
      <c r="A4446">
        <v>4445</v>
      </c>
      <c r="B4446" t="s">
        <v>9</v>
      </c>
      <c r="C4446">
        <v>297046</v>
      </c>
      <c r="D4446" t="s">
        <v>18</v>
      </c>
      <c r="E4446" t="s">
        <v>16</v>
      </c>
      <c r="F4446" t="s">
        <v>12</v>
      </c>
      <c r="G4446" t="s">
        <v>13</v>
      </c>
      <c r="H4446" t="s">
        <v>12</v>
      </c>
      <c r="I4446">
        <v>26</v>
      </c>
      <c r="J4446">
        <f>(moras__2[[#This Row],[EDAD]]-AVERAGE(I:I))/ _xlfn.STDEV.P(I:I)</f>
        <v>-1.1227078082534885</v>
      </c>
      <c r="K4446" t="str">
        <f>IF(ABS(moras__2[[#This Row],[Z-Score de edad]])&gt;1.96, "Atípico","Normal")</f>
        <v>Normal</v>
      </c>
      <c r="L4446">
        <f>(moras__2[[#This Row],[SALARIO]]-AVERAGE(C:C)) / _xlfn.STDEV.P(C:C)</f>
        <v>-0.44454166866740574</v>
      </c>
      <c r="M4446" t="str">
        <f>IF(ABS(moras__2[[#This Row],[Z-Score de salario]])&gt;1.96, "Atípico", "Normal")</f>
        <v>Normal</v>
      </c>
      <c r="N4446" s="5">
        <f t="shared" si="207"/>
        <v>297046</v>
      </c>
      <c r="O4446" s="5">
        <f t="shared" si="208"/>
        <v>26</v>
      </c>
      <c r="P4446" s="5" t="str">
        <f t="shared" si="209"/>
        <v>TRABAJADOR INDEPENDIENTE</v>
      </c>
      <c r="Q4446" s="5">
        <f>IF($H4446="SI", $O4446, _xludf.NA())</f>
        <v>26</v>
      </c>
      <c r="R4446" s="5" t="e">
        <f ca="1">IF($H4446="NO",$O4446, _xludf.NA())</f>
        <v>#NAME?</v>
      </c>
      <c r="S4446" s="5">
        <f>IF($H4446="SI",$N4446, _xludf.NA())</f>
        <v>297046</v>
      </c>
      <c r="T4446" s="5" t="e">
        <f ca="1">IF($H4446="NO",$N4446, _xludf.NA())</f>
        <v>#NAME?</v>
      </c>
    </row>
    <row r="4447" spans="1:20" x14ac:dyDescent="0.3">
      <c r="A4447">
        <v>4446</v>
      </c>
      <c r="B4447" t="s">
        <v>9</v>
      </c>
      <c r="C4447">
        <v>278030</v>
      </c>
      <c r="D4447" t="s">
        <v>18</v>
      </c>
      <c r="E4447" t="s">
        <v>16</v>
      </c>
      <c r="F4447" t="s">
        <v>12</v>
      </c>
      <c r="G4447" t="s">
        <v>13</v>
      </c>
      <c r="H4447" t="s">
        <v>13</v>
      </c>
      <c r="I4447">
        <v>29</v>
      </c>
      <c r="J4447">
        <f>(moras__2[[#This Row],[EDAD]]-AVERAGE(I:I))/ _xlfn.STDEV.P(I:I)</f>
        <v>-0.91096062953163204</v>
      </c>
      <c r="K4447" t="str">
        <f>IF(ABS(moras__2[[#This Row],[Z-Score de edad]])&gt;1.96, "Atípico","Normal")</f>
        <v>Normal</v>
      </c>
      <c r="L4447">
        <f>(moras__2[[#This Row],[SALARIO]]-AVERAGE(C:C)) / _xlfn.STDEV.P(C:C)</f>
        <v>-0.46799154082766331</v>
      </c>
      <c r="M4447" t="str">
        <f>IF(ABS(moras__2[[#This Row],[Z-Score de salario]])&gt;1.96, "Atípico", "Normal")</f>
        <v>Normal</v>
      </c>
      <c r="N4447" s="5">
        <f t="shared" si="207"/>
        <v>278030</v>
      </c>
      <c r="O4447" s="5">
        <f t="shared" si="208"/>
        <v>29</v>
      </c>
      <c r="P4447" s="5" t="str">
        <f t="shared" si="209"/>
        <v>TRABAJADOR INDEPENDIENTE</v>
      </c>
      <c r="Q4447" s="5" t="e">
        <f ca="1">IF($H4447="SI", $O4447, _xludf.NA())</f>
        <v>#NAME?</v>
      </c>
      <c r="R4447" s="5">
        <f>IF($H4447="NO",$O4447, _xludf.NA())</f>
        <v>29</v>
      </c>
      <c r="S4447" s="5" t="e">
        <f ca="1">IF($H4447="SI",$N4447, _xludf.NA())</f>
        <v>#NAME?</v>
      </c>
      <c r="T4447" s="5">
        <f>IF($H4447="NO",$N4447, _xludf.NA())</f>
        <v>278030</v>
      </c>
    </row>
    <row r="4448" spans="1:20" x14ac:dyDescent="0.3">
      <c r="A4448">
        <v>4447</v>
      </c>
      <c r="B4448" t="s">
        <v>9</v>
      </c>
      <c r="C4448">
        <v>885877.44</v>
      </c>
      <c r="D4448" t="s">
        <v>10</v>
      </c>
      <c r="E4448" t="s">
        <v>16</v>
      </c>
      <c r="F4448" t="s">
        <v>12</v>
      </c>
      <c r="G4448" t="s">
        <v>13</v>
      </c>
      <c r="H4448" t="s">
        <v>13</v>
      </c>
      <c r="I4448">
        <v>31</v>
      </c>
      <c r="J4448">
        <f>(moras__2[[#This Row],[EDAD]]-AVERAGE(I:I))/ _xlfn.STDEV.P(I:I)</f>
        <v>-0.769795843717061</v>
      </c>
      <c r="K4448" t="str">
        <f>IF(ABS(moras__2[[#This Row],[Z-Score de edad]])&gt;1.96, "Atípico","Normal")</f>
        <v>Normal</v>
      </c>
      <c r="L4448">
        <f>(moras__2[[#This Row],[SALARIO]]-AVERAGE(C:C)) / _xlfn.STDEV.P(C:C)</f>
        <v>0.28158485594031157</v>
      </c>
      <c r="M4448" t="str">
        <f>IF(ABS(moras__2[[#This Row],[Z-Score de salario]])&gt;1.96, "Atípico", "Normal")</f>
        <v>Normal</v>
      </c>
      <c r="N4448" s="5">
        <f t="shared" si="207"/>
        <v>885877.44</v>
      </c>
      <c r="O4448" s="5">
        <f t="shared" si="208"/>
        <v>31</v>
      </c>
      <c r="P4448" s="5" t="str">
        <f t="shared" si="209"/>
        <v>ASALARIADO</v>
      </c>
      <c r="Q4448" s="5" t="e">
        <f ca="1">IF($H4448="SI", $O4448, _xludf.NA())</f>
        <v>#NAME?</v>
      </c>
      <c r="R4448" s="5">
        <f>IF($H4448="NO",$O4448, _xludf.NA())</f>
        <v>31</v>
      </c>
      <c r="S4448" s="5" t="e">
        <f ca="1">IF($H4448="SI",$N4448, _xludf.NA())</f>
        <v>#NAME?</v>
      </c>
      <c r="T4448" s="5">
        <f>IF($H4448="NO",$N4448, _xludf.NA())</f>
        <v>885877.44</v>
      </c>
    </row>
    <row r="4449" spans="1:20" x14ac:dyDescent="0.3">
      <c r="A4449">
        <v>4448</v>
      </c>
      <c r="B4449" t="s">
        <v>9</v>
      </c>
      <c r="C4449">
        <v>597978</v>
      </c>
      <c r="D4449" t="s">
        <v>10</v>
      </c>
      <c r="E4449" t="s">
        <v>16</v>
      </c>
      <c r="F4449" t="s">
        <v>12</v>
      </c>
      <c r="G4449" t="s">
        <v>13</v>
      </c>
      <c r="H4449" t="s">
        <v>13</v>
      </c>
      <c r="I4449">
        <v>41</v>
      </c>
      <c r="J4449">
        <f>(moras__2[[#This Row],[EDAD]]-AVERAGE(I:I))/ _xlfn.STDEV.P(I:I)</f>
        <v>-6.397191464420586E-2</v>
      </c>
      <c r="K4449" t="str">
        <f>IF(ABS(moras__2[[#This Row],[Z-Score de edad]])&gt;1.96, "Atípico","Normal")</f>
        <v>Normal</v>
      </c>
      <c r="L4449">
        <f>(moras__2[[#This Row],[SALARIO]]-AVERAGE(C:C)) / _xlfn.STDEV.P(C:C)</f>
        <v>-7.3442755703027343E-2</v>
      </c>
      <c r="M4449" t="str">
        <f>IF(ABS(moras__2[[#This Row],[Z-Score de salario]])&gt;1.96, "Atípico", "Normal")</f>
        <v>Normal</v>
      </c>
      <c r="N4449" s="5">
        <f t="shared" si="207"/>
        <v>597978</v>
      </c>
      <c r="O4449" s="5">
        <f t="shared" si="208"/>
        <v>41</v>
      </c>
      <c r="P4449" s="5" t="str">
        <f t="shared" si="209"/>
        <v>ASALARIADO</v>
      </c>
      <c r="Q4449" s="5" t="e">
        <f ca="1">IF($H4449="SI", $O4449, _xludf.NA())</f>
        <v>#NAME?</v>
      </c>
      <c r="R4449" s="5">
        <f>IF($H4449="NO",$O4449, _xludf.NA())</f>
        <v>41</v>
      </c>
      <c r="S4449" s="5" t="e">
        <f ca="1">IF($H4449="SI",$N4449, _xludf.NA())</f>
        <v>#NAME?</v>
      </c>
      <c r="T4449" s="5">
        <f>IF($H4449="NO",$N4449, _xludf.NA())</f>
        <v>597978</v>
      </c>
    </row>
    <row r="4450" spans="1:20" x14ac:dyDescent="0.3">
      <c r="A4450">
        <v>4449</v>
      </c>
      <c r="B4450" t="s">
        <v>15</v>
      </c>
      <c r="C4450">
        <v>322634</v>
      </c>
      <c r="D4450" t="s">
        <v>17</v>
      </c>
      <c r="E4450" t="s">
        <v>16</v>
      </c>
      <c r="F4450" t="s">
        <v>12</v>
      </c>
      <c r="G4450" t="s">
        <v>13</v>
      </c>
      <c r="H4450" t="s">
        <v>13</v>
      </c>
      <c r="I4450">
        <v>79</v>
      </c>
      <c r="J4450">
        <f>(moras__2[[#This Row],[EDAD]]-AVERAGE(I:I))/ _xlfn.STDEV.P(I:I)</f>
        <v>2.6181590158326435</v>
      </c>
      <c r="K4450" t="str">
        <f>IF(ABS(moras__2[[#This Row],[Z-Score de edad]])&gt;1.96, "Atípico","Normal")</f>
        <v>Atípico</v>
      </c>
      <c r="L4450">
        <f>(moras__2[[#This Row],[SALARIO]]-AVERAGE(C:C)) / _xlfn.STDEV.P(C:C)</f>
        <v>-0.41298743387372311</v>
      </c>
      <c r="M4450" t="str">
        <f>IF(ABS(moras__2[[#This Row],[Z-Score de salario]])&gt;1.96, "Atípico", "Normal")</f>
        <v>Normal</v>
      </c>
      <c r="N4450" s="5">
        <f t="shared" si="207"/>
        <v>322634</v>
      </c>
      <c r="O4450" s="5">
        <f t="shared" si="208"/>
        <v>79</v>
      </c>
      <c r="P4450" s="5" t="str">
        <f t="shared" si="209"/>
        <v>ASEGURADO VOLUNTARIO</v>
      </c>
      <c r="Q4450" s="5" t="e">
        <f ca="1">IF($H4450="SI", $O4450, _xludf.NA())</f>
        <v>#NAME?</v>
      </c>
      <c r="R4450" s="5">
        <f>IF($H4450="NO",$O4450, _xludf.NA())</f>
        <v>79</v>
      </c>
      <c r="S4450" s="5" t="e">
        <f ca="1">IF($H4450="SI",$N4450, _xludf.NA())</f>
        <v>#NAME?</v>
      </c>
      <c r="T4450" s="5">
        <f>IF($H4450="NO",$N4450, _xludf.NA())</f>
        <v>322634</v>
      </c>
    </row>
    <row r="4451" spans="1:20" x14ac:dyDescent="0.3">
      <c r="A4451">
        <v>4450</v>
      </c>
      <c r="B4451" t="s">
        <v>9</v>
      </c>
      <c r="C4451">
        <v>680463.53</v>
      </c>
      <c r="D4451" t="s">
        <v>10</v>
      </c>
      <c r="E4451" t="s">
        <v>16</v>
      </c>
      <c r="F4451" t="s">
        <v>12</v>
      </c>
      <c r="G4451" t="s">
        <v>13</v>
      </c>
      <c r="H4451" t="s">
        <v>13</v>
      </c>
      <c r="I4451">
        <v>21</v>
      </c>
      <c r="J4451">
        <f>(moras__2[[#This Row],[EDAD]]-AVERAGE(I:I))/ _xlfn.STDEV.P(I:I)</f>
        <v>-1.4756197727899161</v>
      </c>
      <c r="K4451" t="str">
        <f>IF(ABS(moras__2[[#This Row],[Z-Score de edad]])&gt;1.96, "Atípico","Normal")</f>
        <v>Normal</v>
      </c>
      <c r="L4451">
        <f>(moras__2[[#This Row],[SALARIO]]-AVERAGE(C:C)) / _xlfn.STDEV.P(C:C)</f>
        <v>2.8275541182284397E-2</v>
      </c>
      <c r="M4451" t="str">
        <f>IF(ABS(moras__2[[#This Row],[Z-Score de salario]])&gt;1.96, "Atípico", "Normal")</f>
        <v>Normal</v>
      </c>
      <c r="N4451" s="5">
        <f t="shared" si="207"/>
        <v>680463.53</v>
      </c>
      <c r="O4451" s="5">
        <f t="shared" si="208"/>
        <v>21</v>
      </c>
      <c r="P4451" s="5" t="str">
        <f t="shared" si="209"/>
        <v>ASALARIADO</v>
      </c>
      <c r="Q4451" s="5" t="e">
        <f ca="1">IF($H4451="SI", $O4451, _xludf.NA())</f>
        <v>#NAME?</v>
      </c>
      <c r="R4451" s="5">
        <f>IF($H4451="NO",$O4451, _xludf.NA())</f>
        <v>21</v>
      </c>
      <c r="S4451" s="5" t="e">
        <f ca="1">IF($H4451="SI",$N4451, _xludf.NA())</f>
        <v>#NAME?</v>
      </c>
      <c r="T4451" s="5">
        <f>IF($H4451="NO",$N4451, _xludf.NA())</f>
        <v>680463.53</v>
      </c>
    </row>
    <row r="4452" spans="1:20" x14ac:dyDescent="0.3">
      <c r="A4452">
        <v>4451</v>
      </c>
      <c r="B4452" t="s">
        <v>9</v>
      </c>
      <c r="C4452">
        <v>358595.15</v>
      </c>
      <c r="D4452" t="s">
        <v>10</v>
      </c>
      <c r="E4452" t="s">
        <v>16</v>
      </c>
      <c r="F4452" t="s">
        <v>12</v>
      </c>
      <c r="G4452" t="s">
        <v>13</v>
      </c>
      <c r="H4452" t="s">
        <v>13</v>
      </c>
      <c r="I4452">
        <v>21</v>
      </c>
      <c r="J4452">
        <f>(moras__2[[#This Row],[EDAD]]-AVERAGE(I:I))/ _xlfn.STDEV.P(I:I)</f>
        <v>-1.4756197727899161</v>
      </c>
      <c r="K4452" t="str">
        <f>IF(ABS(moras__2[[#This Row],[Z-Score de edad]])&gt;1.96, "Atípico","Normal")</f>
        <v>Normal</v>
      </c>
      <c r="L4452">
        <f>(moras__2[[#This Row],[SALARIO]]-AVERAGE(C:C)) / _xlfn.STDEV.P(C:C)</f>
        <v>-0.36864139000351664</v>
      </c>
      <c r="M4452" t="str">
        <f>IF(ABS(moras__2[[#This Row],[Z-Score de salario]])&gt;1.96, "Atípico", "Normal")</f>
        <v>Normal</v>
      </c>
      <c r="N4452" s="5">
        <f t="shared" si="207"/>
        <v>358595.15</v>
      </c>
      <c r="O4452" s="5">
        <f t="shared" si="208"/>
        <v>21</v>
      </c>
      <c r="P4452" s="5" t="str">
        <f t="shared" si="209"/>
        <v>ASALARIADO</v>
      </c>
      <c r="Q4452" s="5" t="e">
        <f ca="1">IF($H4452="SI", $O4452, _xludf.NA())</f>
        <v>#NAME?</v>
      </c>
      <c r="R4452" s="5">
        <f>IF($H4452="NO",$O4452, _xludf.NA())</f>
        <v>21</v>
      </c>
      <c r="S4452" s="5" t="e">
        <f ca="1">IF($H4452="SI",$N4452, _xludf.NA())</f>
        <v>#NAME?</v>
      </c>
      <c r="T4452" s="5">
        <f>IF($H4452="NO",$N4452, _xludf.NA())</f>
        <v>358595.15</v>
      </c>
    </row>
    <row r="4453" spans="1:20" x14ac:dyDescent="0.3">
      <c r="A4453">
        <v>4452</v>
      </c>
      <c r="B4453" t="s">
        <v>9</v>
      </c>
      <c r="C4453">
        <v>358784.06</v>
      </c>
      <c r="D4453" t="s">
        <v>10</v>
      </c>
      <c r="E4453" t="s">
        <v>16</v>
      </c>
      <c r="F4453" t="s">
        <v>12</v>
      </c>
      <c r="G4453" t="s">
        <v>12</v>
      </c>
      <c r="H4453" t="s">
        <v>13</v>
      </c>
      <c r="I4453">
        <v>40</v>
      </c>
      <c r="J4453">
        <f>(moras__2[[#This Row],[EDAD]]-AVERAGE(I:I))/ _xlfn.STDEV.P(I:I)</f>
        <v>-0.13455430755149136</v>
      </c>
      <c r="K4453" t="str">
        <f>IF(ABS(moras__2[[#This Row],[Z-Score de edad]])&gt;1.96, "Atípico","Normal")</f>
        <v>Normal</v>
      </c>
      <c r="L4453">
        <f>(moras__2[[#This Row],[SALARIO]]-AVERAGE(C:C)) / _xlfn.STDEV.P(C:C)</f>
        <v>-0.36840843273859269</v>
      </c>
      <c r="M4453" t="str">
        <f>IF(ABS(moras__2[[#This Row],[Z-Score de salario]])&gt;1.96, "Atípico", "Normal")</f>
        <v>Normal</v>
      </c>
      <c r="N4453" s="5">
        <f t="shared" si="207"/>
        <v>358784.06</v>
      </c>
      <c r="O4453" s="5">
        <f t="shared" si="208"/>
        <v>40</v>
      </c>
      <c r="P4453" s="5" t="str">
        <f t="shared" si="209"/>
        <v>ASALARIADO</v>
      </c>
      <c r="Q4453" s="5" t="e">
        <f ca="1">IF($H4453="SI", $O4453, _xludf.NA())</f>
        <v>#NAME?</v>
      </c>
      <c r="R4453" s="5">
        <f>IF($H4453="NO",$O4453, _xludf.NA())</f>
        <v>40</v>
      </c>
      <c r="S4453" s="5" t="e">
        <f ca="1">IF($H4453="SI",$N4453, _xludf.NA())</f>
        <v>#NAME?</v>
      </c>
      <c r="T4453" s="5">
        <f>IF($H4453="NO",$N4453, _xludf.NA())</f>
        <v>358784.06</v>
      </c>
    </row>
    <row r="4454" spans="1:20" x14ac:dyDescent="0.3">
      <c r="A4454">
        <v>4453</v>
      </c>
      <c r="B4454" t="s">
        <v>9</v>
      </c>
      <c r="C4454">
        <v>639148</v>
      </c>
      <c r="D4454" t="s">
        <v>18</v>
      </c>
      <c r="E4454" t="s">
        <v>16</v>
      </c>
      <c r="F4454" t="s">
        <v>12</v>
      </c>
      <c r="G4454" t="s">
        <v>13</v>
      </c>
      <c r="H4454" t="s">
        <v>12</v>
      </c>
      <c r="I4454">
        <v>40</v>
      </c>
      <c r="J4454">
        <f>(moras__2[[#This Row],[EDAD]]-AVERAGE(I:I))/ _xlfn.STDEV.P(I:I)</f>
        <v>-0.13455430755149136</v>
      </c>
      <c r="K4454" t="str">
        <f>IF(ABS(moras__2[[#This Row],[Z-Score de edad]])&gt;1.96, "Atípico","Normal")</f>
        <v>Normal</v>
      </c>
      <c r="L4454">
        <f>(moras__2[[#This Row],[SALARIO]]-AVERAGE(C:C)) / _xlfn.STDEV.P(C:C)</f>
        <v>-2.2673338536546354E-2</v>
      </c>
      <c r="M4454" t="str">
        <f>IF(ABS(moras__2[[#This Row],[Z-Score de salario]])&gt;1.96, "Atípico", "Normal")</f>
        <v>Normal</v>
      </c>
      <c r="N4454" s="5">
        <f t="shared" si="207"/>
        <v>639148</v>
      </c>
      <c r="O4454" s="5">
        <f t="shared" si="208"/>
        <v>40</v>
      </c>
      <c r="P4454" s="5" t="str">
        <f t="shared" si="209"/>
        <v>TRABAJADOR INDEPENDIENTE</v>
      </c>
      <c r="Q4454" s="5">
        <f>IF($H4454="SI", $O4454, _xludf.NA())</f>
        <v>40</v>
      </c>
      <c r="R4454" s="5" t="e">
        <f ca="1">IF($H4454="NO",$O4454, _xludf.NA())</f>
        <v>#NAME?</v>
      </c>
      <c r="S4454" s="5">
        <f>IF($H4454="SI",$N4454, _xludf.NA())</f>
        <v>639148</v>
      </c>
      <c r="T4454" s="5" t="e">
        <f ca="1">IF($H4454="NO",$N4454, _xludf.NA())</f>
        <v>#NAME?</v>
      </c>
    </row>
    <row r="4455" spans="1:20" x14ac:dyDescent="0.3">
      <c r="A4455">
        <v>4454</v>
      </c>
      <c r="B4455" t="s">
        <v>15</v>
      </c>
      <c r="C4455">
        <v>1428002.29</v>
      </c>
      <c r="D4455" t="s">
        <v>14</v>
      </c>
      <c r="E4455" t="s">
        <v>11</v>
      </c>
      <c r="F4455" t="s">
        <v>12</v>
      </c>
      <c r="G4455" t="s">
        <v>13</v>
      </c>
      <c r="H4455" t="s">
        <v>13</v>
      </c>
      <c r="I4455">
        <v>69</v>
      </c>
      <c r="J4455">
        <f>(moras__2[[#This Row],[EDAD]]-AVERAGE(I:I))/ _xlfn.STDEV.P(I:I)</f>
        <v>1.9123350867597886</v>
      </c>
      <c r="K4455" t="str">
        <f>IF(ABS(moras__2[[#This Row],[Z-Score de edad]])&gt;1.96, "Atípico","Normal")</f>
        <v>Normal</v>
      </c>
      <c r="L4455">
        <f>(moras__2[[#This Row],[SALARIO]]-AVERAGE(C:C)) / _xlfn.STDEV.P(C:C)</f>
        <v>0.95011443247579708</v>
      </c>
      <c r="M4455" t="str">
        <f>IF(ABS(moras__2[[#This Row],[Z-Score de salario]])&gt;1.96, "Atípico", "Normal")</f>
        <v>Normal</v>
      </c>
      <c r="N4455" s="5">
        <f t="shared" si="207"/>
        <v>1428002.29</v>
      </c>
      <c r="O4455" s="5">
        <f t="shared" si="208"/>
        <v>69</v>
      </c>
      <c r="P4455" s="5" t="str">
        <f t="shared" si="209"/>
        <v>PENSIONADOS EN SU PROPIO SISTEMA</v>
      </c>
      <c r="Q4455" s="5" t="e">
        <f ca="1">IF($H4455="SI", $O4455, _xludf.NA())</f>
        <v>#NAME?</v>
      </c>
      <c r="R4455" s="5">
        <f>IF($H4455="NO",$O4455, _xludf.NA())</f>
        <v>69</v>
      </c>
      <c r="S4455" s="5" t="e">
        <f ca="1">IF($H4455="SI",$N4455, _xludf.NA())</f>
        <v>#NAME?</v>
      </c>
      <c r="T4455" s="5">
        <f>IF($H4455="NO",$N4455, _xludf.NA())</f>
        <v>1428002.29</v>
      </c>
    </row>
    <row r="4456" spans="1:20" x14ac:dyDescent="0.3">
      <c r="A4456">
        <v>4455</v>
      </c>
      <c r="B4456" t="s">
        <v>9</v>
      </c>
      <c r="C4456">
        <v>297719</v>
      </c>
      <c r="D4456" t="s">
        <v>17</v>
      </c>
      <c r="E4456" t="s">
        <v>16</v>
      </c>
      <c r="F4456" t="s">
        <v>12</v>
      </c>
      <c r="G4456" t="s">
        <v>13</v>
      </c>
      <c r="H4456" t="s">
        <v>13</v>
      </c>
      <c r="I4456">
        <v>37</v>
      </c>
      <c r="J4456">
        <f>(moras__2[[#This Row],[EDAD]]-AVERAGE(I:I))/ _xlfn.STDEV.P(I:I)</f>
        <v>-0.34630148627334789</v>
      </c>
      <c r="K4456" t="str">
        <f>IF(ABS(moras__2[[#This Row],[Z-Score de edad]])&gt;1.96, "Atípico","Normal")</f>
        <v>Normal</v>
      </c>
      <c r="L4456">
        <f>(moras__2[[#This Row],[SALARIO]]-AVERAGE(C:C)) / _xlfn.STDEV.P(C:C)</f>
        <v>-0.44371174839164568</v>
      </c>
      <c r="M4456" t="str">
        <f>IF(ABS(moras__2[[#This Row],[Z-Score de salario]])&gt;1.96, "Atípico", "Normal")</f>
        <v>Normal</v>
      </c>
      <c r="N4456" s="5">
        <f t="shared" si="207"/>
        <v>297719</v>
      </c>
      <c r="O4456" s="5">
        <f t="shared" si="208"/>
        <v>37</v>
      </c>
      <c r="P4456" s="5" t="str">
        <f t="shared" si="209"/>
        <v>ASEGURADO VOLUNTARIO</v>
      </c>
      <c r="Q4456" s="5" t="e">
        <f ca="1">IF($H4456="SI", $O4456, _xludf.NA())</f>
        <v>#NAME?</v>
      </c>
      <c r="R4456" s="5">
        <f>IF($H4456="NO",$O4456, _xludf.NA())</f>
        <v>37</v>
      </c>
      <c r="S4456" s="5" t="e">
        <f ca="1">IF($H4456="SI",$N4456, _xludf.NA())</f>
        <v>#NAME?</v>
      </c>
      <c r="T4456" s="5">
        <f>IF($H4456="NO",$N4456, _xludf.NA())</f>
        <v>297719</v>
      </c>
    </row>
    <row r="4457" spans="1:20" x14ac:dyDescent="0.3">
      <c r="A4457">
        <v>4456</v>
      </c>
      <c r="B4457" t="s">
        <v>15</v>
      </c>
      <c r="C4457">
        <v>1228568</v>
      </c>
      <c r="D4457" t="s">
        <v>10</v>
      </c>
      <c r="E4457" t="s">
        <v>11</v>
      </c>
      <c r="F4457" t="s">
        <v>12</v>
      </c>
      <c r="G4457" t="s">
        <v>13</v>
      </c>
      <c r="H4457" t="s">
        <v>13</v>
      </c>
      <c r="I4457">
        <v>44</v>
      </c>
      <c r="J4457">
        <f>(moras__2[[#This Row],[EDAD]]-AVERAGE(I:I))/ _xlfn.STDEV.P(I:I)</f>
        <v>0.14777526407765068</v>
      </c>
      <c r="K4457" t="str">
        <f>IF(ABS(moras__2[[#This Row],[Z-Score de edad]])&gt;1.96, "Atípico","Normal")</f>
        <v>Normal</v>
      </c>
      <c r="L4457">
        <f>(moras__2[[#This Row],[SALARIO]]-AVERAGE(C:C)) / _xlfn.STDEV.P(C:C)</f>
        <v>0.70417897786537809</v>
      </c>
      <c r="M4457" t="str">
        <f>IF(ABS(moras__2[[#This Row],[Z-Score de salario]])&gt;1.96, "Atípico", "Normal")</f>
        <v>Normal</v>
      </c>
      <c r="N4457" s="5">
        <f t="shared" si="207"/>
        <v>1228568</v>
      </c>
      <c r="O4457" s="5">
        <f t="shared" si="208"/>
        <v>44</v>
      </c>
      <c r="P4457" s="5" t="str">
        <f t="shared" si="209"/>
        <v>ASALARIADO</v>
      </c>
      <c r="Q4457" s="5" t="e">
        <f ca="1">IF($H4457="SI", $O4457, _xludf.NA())</f>
        <v>#NAME?</v>
      </c>
      <c r="R4457" s="5">
        <f>IF($H4457="NO",$O4457, _xludf.NA())</f>
        <v>44</v>
      </c>
      <c r="S4457" s="5" t="e">
        <f ca="1">IF($H4457="SI",$N4457, _xludf.NA())</f>
        <v>#NAME?</v>
      </c>
      <c r="T4457" s="5">
        <f>IF($H4457="NO",$N4457, _xludf.NA())</f>
        <v>1228568</v>
      </c>
    </row>
    <row r="4458" spans="1:20" x14ac:dyDescent="0.3">
      <c r="A4458">
        <v>4457</v>
      </c>
      <c r="B4458" t="s">
        <v>15</v>
      </c>
      <c r="C4458">
        <v>764837.91</v>
      </c>
      <c r="D4458" t="s">
        <v>14</v>
      </c>
      <c r="E4458" t="s">
        <v>11</v>
      </c>
      <c r="F4458" t="s">
        <v>12</v>
      </c>
      <c r="G4458" t="s">
        <v>13</v>
      </c>
      <c r="H4458" t="s">
        <v>13</v>
      </c>
      <c r="I4458">
        <v>82</v>
      </c>
      <c r="J4458">
        <f>(moras__2[[#This Row],[EDAD]]-AVERAGE(I:I))/ _xlfn.STDEV.P(I:I)</f>
        <v>2.8299061945545003</v>
      </c>
      <c r="K4458" t="str">
        <f>IF(ABS(moras__2[[#This Row],[Z-Score de edad]])&gt;1.96, "Atípico","Normal")</f>
        <v>Atípico</v>
      </c>
      <c r="L4458">
        <f>(moras__2[[#This Row],[SALARIO]]-AVERAGE(C:C)) / _xlfn.STDEV.P(C:C)</f>
        <v>0.13232310242550011</v>
      </c>
      <c r="M4458" t="str">
        <f>IF(ABS(moras__2[[#This Row],[Z-Score de salario]])&gt;1.96, "Atípico", "Normal")</f>
        <v>Normal</v>
      </c>
      <c r="N4458" s="5">
        <f t="shared" si="207"/>
        <v>764837.91</v>
      </c>
      <c r="O4458" s="5">
        <f t="shared" si="208"/>
        <v>82</v>
      </c>
      <c r="P4458" s="5" t="str">
        <f t="shared" si="209"/>
        <v>PENSIONADOS EN SU PROPIO SISTEMA</v>
      </c>
      <c r="Q4458" s="5" t="e">
        <f ca="1">IF($H4458="SI", $O4458, _xludf.NA())</f>
        <v>#NAME?</v>
      </c>
      <c r="R4458" s="5">
        <f>IF($H4458="NO",$O4458, _xludf.NA())</f>
        <v>82</v>
      </c>
      <c r="S4458" s="5" t="e">
        <f ca="1">IF($H4458="SI",$N4458, _xludf.NA())</f>
        <v>#NAME?</v>
      </c>
      <c r="T4458" s="5">
        <f>IF($H4458="NO",$N4458, _xludf.NA())</f>
        <v>764837.91</v>
      </c>
    </row>
    <row r="4459" spans="1:20" x14ac:dyDescent="0.3">
      <c r="A4459">
        <v>4458</v>
      </c>
      <c r="B4459" t="s">
        <v>9</v>
      </c>
      <c r="C4459">
        <v>647500</v>
      </c>
      <c r="D4459" t="s">
        <v>10</v>
      </c>
      <c r="E4459" t="s">
        <v>16</v>
      </c>
      <c r="F4459" t="s">
        <v>12</v>
      </c>
      <c r="G4459" t="s">
        <v>13</v>
      </c>
      <c r="H4459" t="s">
        <v>13</v>
      </c>
      <c r="I4459">
        <v>25</v>
      </c>
      <c r="J4459">
        <f>(moras__2[[#This Row],[EDAD]]-AVERAGE(I:I))/ _xlfn.STDEV.P(I:I)</f>
        <v>-1.193290201160774</v>
      </c>
      <c r="K4459" t="str">
        <f>IF(ABS(moras__2[[#This Row],[Z-Score de edad]])&gt;1.96, "Atípico","Normal")</f>
        <v>Normal</v>
      </c>
      <c r="L4459">
        <f>(moras__2[[#This Row],[SALARIO]]-AVERAGE(C:C)) / _xlfn.STDEV.P(C:C)</f>
        <v>-1.2373941592789994E-2</v>
      </c>
      <c r="M4459" t="str">
        <f>IF(ABS(moras__2[[#This Row],[Z-Score de salario]])&gt;1.96, "Atípico", "Normal")</f>
        <v>Normal</v>
      </c>
      <c r="N4459" s="5">
        <f t="shared" si="207"/>
        <v>647500</v>
      </c>
      <c r="O4459" s="5">
        <f t="shared" si="208"/>
        <v>25</v>
      </c>
      <c r="P4459" s="5" t="str">
        <f t="shared" si="209"/>
        <v>ASALARIADO</v>
      </c>
      <c r="Q4459" s="5" t="e">
        <f ca="1">IF($H4459="SI", $O4459, _xludf.NA())</f>
        <v>#NAME?</v>
      </c>
      <c r="R4459" s="5">
        <f>IF($H4459="NO",$O4459, _xludf.NA())</f>
        <v>25</v>
      </c>
      <c r="S4459" s="5" t="e">
        <f ca="1">IF($H4459="SI",$N4459, _xludf.NA())</f>
        <v>#NAME?</v>
      </c>
      <c r="T4459" s="5">
        <f>IF($H4459="NO",$N4459, _xludf.NA())</f>
        <v>647500</v>
      </c>
    </row>
    <row r="4460" spans="1:20" x14ac:dyDescent="0.3">
      <c r="A4460">
        <v>4459</v>
      </c>
      <c r="B4460" t="s">
        <v>9</v>
      </c>
      <c r="C4460">
        <v>230000</v>
      </c>
      <c r="D4460" t="s">
        <v>10</v>
      </c>
      <c r="E4460" t="s">
        <v>16</v>
      </c>
      <c r="F4460" t="s">
        <v>12</v>
      </c>
      <c r="G4460" t="s">
        <v>13</v>
      </c>
      <c r="H4460" t="s">
        <v>12</v>
      </c>
      <c r="I4460">
        <v>53</v>
      </c>
      <c r="J4460">
        <f>(moras__2[[#This Row],[EDAD]]-AVERAGE(I:I))/ _xlfn.STDEV.P(I:I)</f>
        <v>0.78301680024322029</v>
      </c>
      <c r="K4460" t="str">
        <f>IF(ABS(moras__2[[#This Row],[Z-Score de edad]])&gt;1.96, "Atípico","Normal")</f>
        <v>Normal</v>
      </c>
      <c r="L4460">
        <f>(moras__2[[#This Row],[SALARIO]]-AVERAGE(C:C)) / _xlfn.STDEV.P(C:C)</f>
        <v>-0.52722047224631963</v>
      </c>
      <c r="M4460" t="str">
        <f>IF(ABS(moras__2[[#This Row],[Z-Score de salario]])&gt;1.96, "Atípico", "Normal")</f>
        <v>Normal</v>
      </c>
      <c r="N4460" s="5">
        <f t="shared" si="207"/>
        <v>230000</v>
      </c>
      <c r="O4460" s="5">
        <f t="shared" si="208"/>
        <v>53</v>
      </c>
      <c r="P4460" s="5" t="str">
        <f t="shared" si="209"/>
        <v>ASALARIADO</v>
      </c>
      <c r="Q4460" s="5">
        <f>IF($H4460="SI", $O4460, _xludf.NA())</f>
        <v>53</v>
      </c>
      <c r="R4460" s="5" t="e">
        <f ca="1">IF($H4460="NO",$O4460, _xludf.NA())</f>
        <v>#NAME?</v>
      </c>
      <c r="S4460" s="5">
        <f>IF($H4460="SI",$N4460, _xludf.NA())</f>
        <v>230000</v>
      </c>
      <c r="T4460" s="5" t="e">
        <f ca="1">IF($H4460="NO",$N4460, _xludf.NA())</f>
        <v>#NAME?</v>
      </c>
    </row>
    <row r="4461" spans="1:20" x14ac:dyDescent="0.3">
      <c r="A4461">
        <v>4460</v>
      </c>
      <c r="B4461" t="s">
        <v>9</v>
      </c>
      <c r="C4461">
        <v>407769.25</v>
      </c>
      <c r="D4461" t="s">
        <v>10</v>
      </c>
      <c r="E4461" t="s">
        <v>16</v>
      </c>
      <c r="F4461" t="s">
        <v>12</v>
      </c>
      <c r="G4461" t="s">
        <v>13</v>
      </c>
      <c r="H4461" t="s">
        <v>13</v>
      </c>
      <c r="I4461">
        <v>29</v>
      </c>
      <c r="J4461">
        <f>(moras__2[[#This Row],[EDAD]]-AVERAGE(I:I))/ _xlfn.STDEV.P(I:I)</f>
        <v>-0.91096062953163204</v>
      </c>
      <c r="K4461" t="str">
        <f>IF(ABS(moras__2[[#This Row],[Z-Score de edad]])&gt;1.96, "Atípico","Normal")</f>
        <v>Normal</v>
      </c>
      <c r="L4461">
        <f>(moras__2[[#This Row],[SALARIO]]-AVERAGE(C:C)) / _xlfn.STDEV.P(C:C)</f>
        <v>-0.3080015941160682</v>
      </c>
      <c r="M4461" t="str">
        <f>IF(ABS(moras__2[[#This Row],[Z-Score de salario]])&gt;1.96, "Atípico", "Normal")</f>
        <v>Normal</v>
      </c>
      <c r="N4461" s="5">
        <f t="shared" si="207"/>
        <v>407769.25</v>
      </c>
      <c r="O4461" s="5">
        <f t="shared" si="208"/>
        <v>29</v>
      </c>
      <c r="P4461" s="5" t="str">
        <f t="shared" si="209"/>
        <v>ASALARIADO</v>
      </c>
      <c r="Q4461" s="5" t="e">
        <f ca="1">IF($H4461="SI", $O4461, _xludf.NA())</f>
        <v>#NAME?</v>
      </c>
      <c r="R4461" s="5">
        <f>IF($H4461="NO",$O4461, _xludf.NA())</f>
        <v>29</v>
      </c>
      <c r="S4461" s="5" t="e">
        <f ca="1">IF($H4461="SI",$N4461, _xludf.NA())</f>
        <v>#NAME?</v>
      </c>
      <c r="T4461" s="5">
        <f>IF($H4461="NO",$N4461, _xludf.NA())</f>
        <v>407769.25</v>
      </c>
    </row>
    <row r="4462" spans="1:20" x14ac:dyDescent="0.3">
      <c r="A4462">
        <v>4461</v>
      </c>
      <c r="B4462" t="s">
        <v>9</v>
      </c>
      <c r="C4462">
        <v>372000</v>
      </c>
      <c r="D4462" t="s">
        <v>10</v>
      </c>
      <c r="E4462" t="s">
        <v>16</v>
      </c>
      <c r="F4462" t="s">
        <v>12</v>
      </c>
      <c r="G4462" t="s">
        <v>13</v>
      </c>
      <c r="H4462" t="s">
        <v>13</v>
      </c>
      <c r="I4462">
        <v>27</v>
      </c>
      <c r="J4462">
        <f>(moras__2[[#This Row],[EDAD]]-AVERAGE(I:I))/ _xlfn.STDEV.P(I:I)</f>
        <v>-1.052125415346203</v>
      </c>
      <c r="K4462" t="str">
        <f>IF(ABS(moras__2[[#This Row],[Z-Score de edad]])&gt;1.96, "Atípico","Normal")</f>
        <v>Normal</v>
      </c>
      <c r="L4462">
        <f>(moras__2[[#This Row],[SALARIO]]-AVERAGE(C:C)) / _xlfn.STDEV.P(C:C)</f>
        <v>-0.35211099355697545</v>
      </c>
      <c r="M4462" t="str">
        <f>IF(ABS(moras__2[[#This Row],[Z-Score de salario]])&gt;1.96, "Atípico", "Normal")</f>
        <v>Normal</v>
      </c>
      <c r="N4462" s="5">
        <f t="shared" si="207"/>
        <v>372000</v>
      </c>
      <c r="O4462" s="5">
        <f t="shared" si="208"/>
        <v>27</v>
      </c>
      <c r="P4462" s="5" t="str">
        <f t="shared" si="209"/>
        <v>ASALARIADO</v>
      </c>
      <c r="Q4462" s="5" t="e">
        <f ca="1">IF($H4462="SI", $O4462, _xludf.NA())</f>
        <v>#NAME?</v>
      </c>
      <c r="R4462" s="5">
        <f>IF($H4462="NO",$O4462, _xludf.NA())</f>
        <v>27</v>
      </c>
      <c r="S4462" s="5" t="e">
        <f ca="1">IF($H4462="SI",$N4462, _xludf.NA())</f>
        <v>#NAME?</v>
      </c>
      <c r="T4462" s="5">
        <f>IF($H4462="NO",$N4462, _xludf.NA())</f>
        <v>372000</v>
      </c>
    </row>
    <row r="4463" spans="1:20" x14ac:dyDescent="0.3">
      <c r="A4463">
        <v>4462</v>
      </c>
      <c r="B4463" t="s">
        <v>9</v>
      </c>
      <c r="C4463">
        <v>361806.78</v>
      </c>
      <c r="D4463" t="s">
        <v>10</v>
      </c>
      <c r="E4463" t="s">
        <v>16</v>
      </c>
      <c r="F4463" t="s">
        <v>12</v>
      </c>
      <c r="G4463" t="s">
        <v>13</v>
      </c>
      <c r="H4463" t="s">
        <v>13</v>
      </c>
      <c r="I4463">
        <v>22</v>
      </c>
      <c r="J4463">
        <f>(moras__2[[#This Row],[EDAD]]-AVERAGE(I:I))/ _xlfn.STDEV.P(I:I)</f>
        <v>-1.4050373798826306</v>
      </c>
      <c r="K4463" t="str">
        <f>IF(ABS(moras__2[[#This Row],[Z-Score de edad]])&gt;1.96, "Atípico","Normal")</f>
        <v>Normal</v>
      </c>
      <c r="L4463">
        <f>(moras__2[[#This Row],[SALARIO]]-AVERAGE(C:C)) / _xlfn.STDEV.P(C:C)</f>
        <v>-0.36468091919335427</v>
      </c>
      <c r="M4463" t="str">
        <f>IF(ABS(moras__2[[#This Row],[Z-Score de salario]])&gt;1.96, "Atípico", "Normal")</f>
        <v>Normal</v>
      </c>
      <c r="N4463" s="5">
        <f t="shared" si="207"/>
        <v>361806.78</v>
      </c>
      <c r="O4463" s="5">
        <f t="shared" si="208"/>
        <v>22</v>
      </c>
      <c r="P4463" s="5" t="str">
        <f t="shared" si="209"/>
        <v>ASALARIADO</v>
      </c>
      <c r="Q4463" s="5" t="e">
        <f ca="1">IF($H4463="SI", $O4463, _xludf.NA())</f>
        <v>#NAME?</v>
      </c>
      <c r="R4463" s="5">
        <f>IF($H4463="NO",$O4463, _xludf.NA())</f>
        <v>22</v>
      </c>
      <c r="S4463" s="5" t="e">
        <f ca="1">IF($H4463="SI",$N4463, _xludf.NA())</f>
        <v>#NAME?</v>
      </c>
      <c r="T4463" s="5">
        <f>IF($H4463="NO",$N4463, _xludf.NA())</f>
        <v>361806.78</v>
      </c>
    </row>
    <row r="4464" spans="1:20" x14ac:dyDescent="0.3">
      <c r="A4464">
        <v>4463</v>
      </c>
      <c r="B4464" t="s">
        <v>15</v>
      </c>
      <c r="C4464">
        <v>514285.71</v>
      </c>
      <c r="D4464" t="s">
        <v>10</v>
      </c>
      <c r="E4464" t="s">
        <v>16</v>
      </c>
      <c r="F4464" t="s">
        <v>12</v>
      </c>
      <c r="G4464" t="s">
        <v>13</v>
      </c>
      <c r="H4464" t="s">
        <v>13</v>
      </c>
      <c r="I4464">
        <v>39</v>
      </c>
      <c r="J4464">
        <f>(moras__2[[#This Row],[EDAD]]-AVERAGE(I:I))/ _xlfn.STDEV.P(I:I)</f>
        <v>-0.20513670045877688</v>
      </c>
      <c r="K4464" t="str">
        <f>IF(ABS(moras__2[[#This Row],[Z-Score de edad]])&gt;1.96, "Atípico","Normal")</f>
        <v>Normal</v>
      </c>
      <c r="L4464">
        <f>(moras__2[[#This Row],[SALARIO]]-AVERAGE(C:C)) / _xlfn.STDEV.P(C:C)</f>
        <v>-0.17664918719751618</v>
      </c>
      <c r="M4464" t="str">
        <f>IF(ABS(moras__2[[#This Row],[Z-Score de salario]])&gt;1.96, "Atípico", "Normal")</f>
        <v>Normal</v>
      </c>
      <c r="N4464" s="5">
        <f t="shared" si="207"/>
        <v>514285.71</v>
      </c>
      <c r="O4464" s="5">
        <f t="shared" si="208"/>
        <v>39</v>
      </c>
      <c r="P4464" s="5" t="str">
        <f t="shared" si="209"/>
        <v>ASALARIADO</v>
      </c>
      <c r="Q4464" s="5" t="e">
        <f ca="1">IF($H4464="SI", $O4464, _xludf.NA())</f>
        <v>#NAME?</v>
      </c>
      <c r="R4464" s="5">
        <f>IF($H4464="NO",$O4464, _xludf.NA())</f>
        <v>39</v>
      </c>
      <c r="S4464" s="5" t="e">
        <f ca="1">IF($H4464="SI",$N4464, _xludf.NA())</f>
        <v>#NAME?</v>
      </c>
      <c r="T4464" s="5">
        <f>IF($H4464="NO",$N4464, _xludf.NA())</f>
        <v>514285.71</v>
      </c>
    </row>
    <row r="4465" spans="1:20" x14ac:dyDescent="0.3">
      <c r="A4465">
        <v>4464</v>
      </c>
      <c r="B4465" t="s">
        <v>9</v>
      </c>
      <c r="C4465">
        <v>356455</v>
      </c>
      <c r="D4465" t="s">
        <v>18</v>
      </c>
      <c r="E4465" t="s">
        <v>16</v>
      </c>
      <c r="F4465" t="s">
        <v>12</v>
      </c>
      <c r="G4465" t="s">
        <v>12</v>
      </c>
      <c r="H4465" t="s">
        <v>12</v>
      </c>
      <c r="I4465">
        <v>46</v>
      </c>
      <c r="J4465">
        <f>(moras__2[[#This Row],[EDAD]]-AVERAGE(I:I))/ _xlfn.STDEV.P(I:I)</f>
        <v>0.28894004989222172</v>
      </c>
      <c r="K4465" t="str">
        <f>IF(ABS(moras__2[[#This Row],[Z-Score de edad]])&gt;1.96, "Atípico","Normal")</f>
        <v>Normal</v>
      </c>
      <c r="L4465">
        <f>(moras__2[[#This Row],[SALARIO]]-AVERAGE(C:C)) / _xlfn.STDEV.P(C:C)</f>
        <v>-0.37128054881208711</v>
      </c>
      <c r="M4465" t="str">
        <f>IF(ABS(moras__2[[#This Row],[Z-Score de salario]])&gt;1.96, "Atípico", "Normal")</f>
        <v>Normal</v>
      </c>
      <c r="N4465" s="5">
        <f t="shared" si="207"/>
        <v>356455</v>
      </c>
      <c r="O4465" s="5">
        <f t="shared" si="208"/>
        <v>46</v>
      </c>
      <c r="P4465" s="5" t="str">
        <f t="shared" si="209"/>
        <v>TRABAJADOR INDEPENDIENTE</v>
      </c>
      <c r="Q4465" s="5">
        <f>IF($H4465="SI", $O4465, _xludf.NA())</f>
        <v>46</v>
      </c>
      <c r="R4465" s="5" t="e">
        <f ca="1">IF($H4465="NO",$O4465, _xludf.NA())</f>
        <v>#NAME?</v>
      </c>
      <c r="S4465" s="5">
        <f>IF($H4465="SI",$N4465, _xludf.NA())</f>
        <v>356455</v>
      </c>
      <c r="T4465" s="5" t="e">
        <f ca="1">IF($H4465="NO",$N4465, _xludf.NA())</f>
        <v>#NAME?</v>
      </c>
    </row>
    <row r="4466" spans="1:20" x14ac:dyDescent="0.3">
      <c r="A4466">
        <v>4465</v>
      </c>
      <c r="B4466" t="s">
        <v>15</v>
      </c>
      <c r="C4466">
        <v>278030</v>
      </c>
      <c r="D4466" t="s">
        <v>17</v>
      </c>
      <c r="E4466" t="s">
        <v>16</v>
      </c>
      <c r="F4466" t="s">
        <v>12</v>
      </c>
      <c r="G4466" t="s">
        <v>12</v>
      </c>
      <c r="H4466" t="s">
        <v>12</v>
      </c>
      <c r="I4466">
        <v>35</v>
      </c>
      <c r="J4466">
        <f>(moras__2[[#This Row],[EDAD]]-AVERAGE(I:I))/ _xlfn.STDEV.P(I:I)</f>
        <v>-0.48746627208791893</v>
      </c>
      <c r="K4466" t="str">
        <f>IF(ABS(moras__2[[#This Row],[Z-Score de edad]])&gt;1.96, "Atípico","Normal")</f>
        <v>Normal</v>
      </c>
      <c r="L4466">
        <f>(moras__2[[#This Row],[SALARIO]]-AVERAGE(C:C)) / _xlfn.STDEV.P(C:C)</f>
        <v>-0.46799154082766331</v>
      </c>
      <c r="M4466" t="str">
        <f>IF(ABS(moras__2[[#This Row],[Z-Score de salario]])&gt;1.96, "Atípico", "Normal")</f>
        <v>Normal</v>
      </c>
      <c r="N4466" s="5">
        <f t="shared" si="207"/>
        <v>278030</v>
      </c>
      <c r="O4466" s="5">
        <f t="shared" si="208"/>
        <v>35</v>
      </c>
      <c r="P4466" s="5" t="str">
        <f t="shared" si="209"/>
        <v>ASEGURADO VOLUNTARIO</v>
      </c>
      <c r="Q4466" s="5">
        <f>IF($H4466="SI", $O4466, _xludf.NA())</f>
        <v>35</v>
      </c>
      <c r="R4466" s="5" t="e">
        <f ca="1">IF($H4466="NO",$O4466, _xludf.NA())</f>
        <v>#NAME?</v>
      </c>
      <c r="S4466" s="5">
        <f>IF($H4466="SI",$N4466, _xludf.NA())</f>
        <v>278030</v>
      </c>
      <c r="T4466" s="5" t="e">
        <f ca="1">IF($H4466="NO",$N4466, _xludf.NA())</f>
        <v>#NAME?</v>
      </c>
    </row>
    <row r="4467" spans="1:20" x14ac:dyDescent="0.3">
      <c r="A4467">
        <v>4466</v>
      </c>
      <c r="B4467" t="s">
        <v>9</v>
      </c>
      <c r="C4467">
        <v>949839.65</v>
      </c>
      <c r="D4467" t="s">
        <v>10</v>
      </c>
      <c r="E4467" t="s">
        <v>16</v>
      </c>
      <c r="F4467" t="s">
        <v>12</v>
      </c>
      <c r="G4467" t="s">
        <v>13</v>
      </c>
      <c r="H4467" t="s">
        <v>13</v>
      </c>
      <c r="I4467">
        <v>25</v>
      </c>
      <c r="J4467">
        <f>(moras__2[[#This Row],[EDAD]]-AVERAGE(I:I))/ _xlfn.STDEV.P(I:I)</f>
        <v>-1.193290201160774</v>
      </c>
      <c r="K4467" t="str">
        <f>IF(ABS(moras__2[[#This Row],[Z-Score de edad]])&gt;1.96, "Atípico","Normal")</f>
        <v>Normal</v>
      </c>
      <c r="L4467">
        <f>(moras__2[[#This Row],[SALARIO]]-AVERAGE(C:C)) / _xlfn.STDEV.P(C:C)</f>
        <v>0.3604608365664973</v>
      </c>
      <c r="M4467" t="str">
        <f>IF(ABS(moras__2[[#This Row],[Z-Score de salario]])&gt;1.96, "Atípico", "Normal")</f>
        <v>Normal</v>
      </c>
      <c r="N4467" s="5">
        <f t="shared" si="207"/>
        <v>949839.65</v>
      </c>
      <c r="O4467" s="5">
        <f t="shared" si="208"/>
        <v>25</v>
      </c>
      <c r="P4467" s="5" t="str">
        <f t="shared" si="209"/>
        <v>ASALARIADO</v>
      </c>
      <c r="Q4467" s="5" t="e">
        <f ca="1">IF($H4467="SI", $O4467, _xludf.NA())</f>
        <v>#NAME?</v>
      </c>
      <c r="R4467" s="5">
        <f>IF($H4467="NO",$O4467, _xludf.NA())</f>
        <v>25</v>
      </c>
      <c r="S4467" s="5" t="e">
        <f ca="1">IF($H4467="SI",$N4467, _xludf.NA())</f>
        <v>#NAME?</v>
      </c>
      <c r="T4467" s="5">
        <f>IF($H4467="NO",$N4467, _xludf.NA())</f>
        <v>949839.65</v>
      </c>
    </row>
    <row r="4468" spans="1:20" x14ac:dyDescent="0.3">
      <c r="A4468">
        <v>4467</v>
      </c>
      <c r="B4468" t="s">
        <v>9</v>
      </c>
      <c r="C4468">
        <v>410480.22</v>
      </c>
      <c r="D4468" t="s">
        <v>10</v>
      </c>
      <c r="E4468" t="s">
        <v>16</v>
      </c>
      <c r="F4468" t="s">
        <v>12</v>
      </c>
      <c r="G4468" t="s">
        <v>13</v>
      </c>
      <c r="H4468" t="s">
        <v>13</v>
      </c>
      <c r="I4468">
        <v>38</v>
      </c>
      <c r="J4468">
        <f>(moras__2[[#This Row],[EDAD]]-AVERAGE(I:I))/ _xlfn.STDEV.P(I:I)</f>
        <v>-0.27571909336606237</v>
      </c>
      <c r="K4468" t="str">
        <f>IF(ABS(moras__2[[#This Row],[Z-Score de edad]])&gt;1.96, "Atípico","Normal")</f>
        <v>Normal</v>
      </c>
      <c r="L4468">
        <f>(moras__2[[#This Row],[SALARIO]]-AVERAGE(C:C)) / _xlfn.STDEV.P(C:C)</f>
        <v>-0.30465851986647352</v>
      </c>
      <c r="M4468" t="str">
        <f>IF(ABS(moras__2[[#This Row],[Z-Score de salario]])&gt;1.96, "Atípico", "Normal")</f>
        <v>Normal</v>
      </c>
      <c r="N4468" s="5">
        <f t="shared" si="207"/>
        <v>410480.22</v>
      </c>
      <c r="O4468" s="5">
        <f t="shared" si="208"/>
        <v>38</v>
      </c>
      <c r="P4468" s="5" t="str">
        <f t="shared" si="209"/>
        <v>ASALARIADO</v>
      </c>
      <c r="Q4468" s="5" t="e">
        <f ca="1">IF($H4468="SI", $O4468, _xludf.NA())</f>
        <v>#NAME?</v>
      </c>
      <c r="R4468" s="5">
        <f>IF($H4468="NO",$O4468, _xludf.NA())</f>
        <v>38</v>
      </c>
      <c r="S4468" s="5" t="e">
        <f ca="1">IF($H4468="SI",$N4468, _xludf.NA())</f>
        <v>#NAME?</v>
      </c>
      <c r="T4468" s="5">
        <f>IF($H4468="NO",$N4468, _xludf.NA())</f>
        <v>410480.22</v>
      </c>
    </row>
    <row r="4469" spans="1:20" x14ac:dyDescent="0.3">
      <c r="A4469">
        <v>4468</v>
      </c>
      <c r="B4469" t="s">
        <v>9</v>
      </c>
      <c r="C4469">
        <v>4677217.59</v>
      </c>
      <c r="D4469" t="s">
        <v>10</v>
      </c>
      <c r="E4469" t="s">
        <v>11</v>
      </c>
      <c r="F4469" t="s">
        <v>12</v>
      </c>
      <c r="G4469" t="s">
        <v>13</v>
      </c>
      <c r="H4469" t="s">
        <v>13</v>
      </c>
      <c r="I4469">
        <v>52</v>
      </c>
      <c r="J4469">
        <f>(moras__2[[#This Row],[EDAD]]-AVERAGE(I:I))/ _xlfn.STDEV.P(I:I)</f>
        <v>0.71243440733593477</v>
      </c>
      <c r="K4469" t="str">
        <f>IF(ABS(moras__2[[#This Row],[Z-Score de edad]])&gt;1.96, "Atípico","Normal")</f>
        <v>Normal</v>
      </c>
      <c r="L4469">
        <f>(moras__2[[#This Row],[SALARIO]]-AVERAGE(C:C)) / _xlfn.STDEV.P(C:C)</f>
        <v>4.9569341320000309</v>
      </c>
      <c r="M4469" t="str">
        <f>IF(ABS(moras__2[[#This Row],[Z-Score de salario]])&gt;1.96, "Atípico", "Normal")</f>
        <v>Atípico</v>
      </c>
      <c r="N4469" s="5">
        <f t="shared" si="207"/>
        <v>4677217.59</v>
      </c>
      <c r="O4469" s="5">
        <f t="shared" si="208"/>
        <v>52</v>
      </c>
      <c r="P4469" s="5" t="str">
        <f t="shared" si="209"/>
        <v>ASALARIADO</v>
      </c>
      <c r="Q4469" s="5" t="e">
        <f ca="1">IF($H4469="SI", $O4469, _xludf.NA())</f>
        <v>#NAME?</v>
      </c>
      <c r="R4469" s="5">
        <f>IF($H4469="NO",$O4469, _xludf.NA())</f>
        <v>52</v>
      </c>
      <c r="S4469" s="5" t="e">
        <f ca="1">IF($H4469="SI",$N4469, _xludf.NA())</f>
        <v>#NAME?</v>
      </c>
      <c r="T4469" s="5">
        <f>IF($H4469="NO",$N4469, _xludf.NA())</f>
        <v>4677217.59</v>
      </c>
    </row>
    <row r="4470" spans="1:20" x14ac:dyDescent="0.3">
      <c r="A4470">
        <v>4469</v>
      </c>
      <c r="B4470" t="s">
        <v>9</v>
      </c>
      <c r="C4470">
        <v>466652.81</v>
      </c>
      <c r="D4470" t="s">
        <v>10</v>
      </c>
      <c r="E4470" t="s">
        <v>16</v>
      </c>
      <c r="F4470" t="s">
        <v>12</v>
      </c>
      <c r="G4470" t="s">
        <v>13</v>
      </c>
      <c r="H4470" t="s">
        <v>13</v>
      </c>
      <c r="I4470">
        <v>49</v>
      </c>
      <c r="J4470">
        <f>(moras__2[[#This Row],[EDAD]]-AVERAGE(I:I))/ _xlfn.STDEV.P(I:I)</f>
        <v>0.50068722861407822</v>
      </c>
      <c r="K4470" t="str">
        <f>IF(ABS(moras__2[[#This Row],[Z-Score de edad]])&gt;1.96, "Atípico","Normal")</f>
        <v>Normal</v>
      </c>
      <c r="L4470">
        <f>(moras__2[[#This Row],[SALARIO]]-AVERAGE(C:C)) / _xlfn.STDEV.P(C:C)</f>
        <v>-0.23538842865851384</v>
      </c>
      <c r="M4470" t="str">
        <f>IF(ABS(moras__2[[#This Row],[Z-Score de salario]])&gt;1.96, "Atípico", "Normal")</f>
        <v>Normal</v>
      </c>
      <c r="N4470" s="5">
        <f t="shared" si="207"/>
        <v>466652.81</v>
      </c>
      <c r="O4470" s="5">
        <f t="shared" si="208"/>
        <v>49</v>
      </c>
      <c r="P4470" s="5" t="str">
        <f t="shared" si="209"/>
        <v>ASALARIADO</v>
      </c>
      <c r="Q4470" s="5" t="e">
        <f ca="1">IF($H4470="SI", $O4470, _xludf.NA())</f>
        <v>#NAME?</v>
      </c>
      <c r="R4470" s="5">
        <f>IF($H4470="NO",$O4470, _xludf.NA())</f>
        <v>49</v>
      </c>
      <c r="S4470" s="5" t="e">
        <f ca="1">IF($H4470="SI",$N4470, _xludf.NA())</f>
        <v>#NAME?</v>
      </c>
      <c r="T4470" s="5">
        <f>IF($H4470="NO",$N4470, _xludf.NA())</f>
        <v>466652.81</v>
      </c>
    </row>
    <row r="4471" spans="1:20" x14ac:dyDescent="0.3">
      <c r="A4471">
        <v>4470</v>
      </c>
      <c r="B4471" t="s">
        <v>9</v>
      </c>
      <c r="C4471">
        <v>400000</v>
      </c>
      <c r="D4471" t="s">
        <v>10</v>
      </c>
      <c r="E4471" t="s">
        <v>16</v>
      </c>
      <c r="F4471" t="s">
        <v>12</v>
      </c>
      <c r="G4471" t="s">
        <v>13</v>
      </c>
      <c r="H4471" t="s">
        <v>13</v>
      </c>
      <c r="I4471">
        <v>21</v>
      </c>
      <c r="J4471">
        <f>(moras__2[[#This Row],[EDAD]]-AVERAGE(I:I))/ _xlfn.STDEV.P(I:I)</f>
        <v>-1.4756197727899161</v>
      </c>
      <c r="K4471" t="str">
        <f>IF(ABS(moras__2[[#This Row],[Z-Score de edad]])&gt;1.96, "Atípico","Normal")</f>
        <v>Normal</v>
      </c>
      <c r="L4471">
        <f>(moras__2[[#This Row],[SALARIO]]-AVERAGE(C:C)) / _xlfn.STDEV.P(C:C)</f>
        <v>-0.31758236395625966</v>
      </c>
      <c r="M4471" t="str">
        <f>IF(ABS(moras__2[[#This Row],[Z-Score de salario]])&gt;1.96, "Atípico", "Normal")</f>
        <v>Normal</v>
      </c>
      <c r="N4471" s="5">
        <f t="shared" si="207"/>
        <v>400000</v>
      </c>
      <c r="O4471" s="5">
        <f t="shared" si="208"/>
        <v>21</v>
      </c>
      <c r="P4471" s="5" t="str">
        <f t="shared" si="209"/>
        <v>ASALARIADO</v>
      </c>
      <c r="Q4471" s="5" t="e">
        <f ca="1">IF($H4471="SI", $O4471, _xludf.NA())</f>
        <v>#NAME?</v>
      </c>
      <c r="R4471" s="5">
        <f>IF($H4471="NO",$O4471, _xludf.NA())</f>
        <v>21</v>
      </c>
      <c r="S4471" s="5" t="e">
        <f ca="1">IF($H4471="SI",$N4471, _xludf.NA())</f>
        <v>#NAME?</v>
      </c>
      <c r="T4471" s="5">
        <f>IF($H4471="NO",$N4471, _xludf.NA())</f>
        <v>400000</v>
      </c>
    </row>
    <row r="4472" spans="1:20" x14ac:dyDescent="0.3">
      <c r="A4472">
        <v>4471</v>
      </c>
      <c r="B4472" t="s">
        <v>15</v>
      </c>
      <c r="C4472">
        <v>365825</v>
      </c>
      <c r="D4472" t="s">
        <v>10</v>
      </c>
      <c r="E4472" t="s">
        <v>16</v>
      </c>
      <c r="F4472" t="s">
        <v>12</v>
      </c>
      <c r="G4472" t="s">
        <v>13</v>
      </c>
      <c r="H4472" t="s">
        <v>13</v>
      </c>
      <c r="I4472">
        <v>42</v>
      </c>
      <c r="J4472">
        <f>(moras__2[[#This Row],[EDAD]]-AVERAGE(I:I))/ _xlfn.STDEV.P(I:I)</f>
        <v>6.6104782630796582E-3</v>
      </c>
      <c r="K4472" t="str">
        <f>IF(ABS(moras__2[[#This Row],[Z-Score de edad]])&gt;1.96, "Atípico","Normal")</f>
        <v>Normal</v>
      </c>
      <c r="L4472">
        <f>(moras__2[[#This Row],[SALARIO]]-AVERAGE(C:C)) / _xlfn.STDEV.P(C:C)</f>
        <v>-0.35972578954927614</v>
      </c>
      <c r="M4472" t="str">
        <f>IF(ABS(moras__2[[#This Row],[Z-Score de salario]])&gt;1.96, "Atípico", "Normal")</f>
        <v>Normal</v>
      </c>
      <c r="N4472" s="5">
        <f t="shared" si="207"/>
        <v>365825</v>
      </c>
      <c r="O4472" s="5">
        <f t="shared" si="208"/>
        <v>42</v>
      </c>
      <c r="P4472" s="5" t="str">
        <f t="shared" si="209"/>
        <v>ASALARIADO</v>
      </c>
      <c r="Q4472" s="5" t="e">
        <f ca="1">IF($H4472="SI", $O4472, _xludf.NA())</f>
        <v>#NAME?</v>
      </c>
      <c r="R4472" s="5">
        <f>IF($H4472="NO",$O4472, _xludf.NA())</f>
        <v>42</v>
      </c>
      <c r="S4472" s="5" t="e">
        <f ca="1">IF($H4472="SI",$N4472, _xludf.NA())</f>
        <v>#NAME?</v>
      </c>
      <c r="T4472" s="5">
        <f>IF($H4472="NO",$N4472, _xludf.NA())</f>
        <v>365825</v>
      </c>
    </row>
    <row r="4473" spans="1:20" x14ac:dyDescent="0.3">
      <c r="A4473">
        <v>4472</v>
      </c>
      <c r="B4473" t="s">
        <v>9</v>
      </c>
      <c r="C4473">
        <v>615550</v>
      </c>
      <c r="D4473" t="s">
        <v>18</v>
      </c>
      <c r="E4473" t="s">
        <v>16</v>
      </c>
      <c r="F4473" t="s">
        <v>12</v>
      </c>
      <c r="G4473" t="s">
        <v>13</v>
      </c>
      <c r="H4473" t="s">
        <v>12</v>
      </c>
      <c r="I4473">
        <v>42</v>
      </c>
      <c r="J4473">
        <f>(moras__2[[#This Row],[EDAD]]-AVERAGE(I:I))/ _xlfn.STDEV.P(I:I)</f>
        <v>6.6104782630796582E-3</v>
      </c>
      <c r="K4473" t="str">
        <f>IF(ABS(moras__2[[#This Row],[Z-Score de edad]])&gt;1.96, "Atípico","Normal")</f>
        <v>Normal</v>
      </c>
      <c r="L4473">
        <f>(moras__2[[#This Row],[SALARIO]]-AVERAGE(C:C)) / _xlfn.STDEV.P(C:C)</f>
        <v>-5.1773574297892443E-2</v>
      </c>
      <c r="M4473" t="str">
        <f>IF(ABS(moras__2[[#This Row],[Z-Score de salario]])&gt;1.96, "Atípico", "Normal")</f>
        <v>Normal</v>
      </c>
      <c r="N4473" s="5">
        <f t="shared" si="207"/>
        <v>615550</v>
      </c>
      <c r="O4473" s="5">
        <f t="shared" si="208"/>
        <v>42</v>
      </c>
      <c r="P4473" s="5" t="str">
        <f t="shared" si="209"/>
        <v>TRABAJADOR INDEPENDIENTE</v>
      </c>
      <c r="Q4473" s="5">
        <f>IF($H4473="SI", $O4473, _xludf.NA())</f>
        <v>42</v>
      </c>
      <c r="R4473" s="5" t="e">
        <f ca="1">IF($H4473="NO",$O4473, _xludf.NA())</f>
        <v>#NAME?</v>
      </c>
      <c r="S4473" s="5">
        <f>IF($H4473="SI",$N4473, _xludf.NA())</f>
        <v>615550</v>
      </c>
      <c r="T4473" s="5" t="e">
        <f ca="1">IF($H4473="NO",$N4473, _xludf.NA())</f>
        <v>#NAME?</v>
      </c>
    </row>
    <row r="4474" spans="1:20" x14ac:dyDescent="0.3">
      <c r="A4474">
        <v>4473</v>
      </c>
      <c r="B4474" t="s">
        <v>15</v>
      </c>
      <c r="C4474">
        <v>1124365</v>
      </c>
      <c r="D4474" t="s">
        <v>10</v>
      </c>
      <c r="E4474" t="s">
        <v>11</v>
      </c>
      <c r="F4474" t="s">
        <v>12</v>
      </c>
      <c r="G4474" t="s">
        <v>13</v>
      </c>
      <c r="H4474" t="s">
        <v>13</v>
      </c>
      <c r="I4474">
        <v>41</v>
      </c>
      <c r="J4474">
        <f>(moras__2[[#This Row],[EDAD]]-AVERAGE(I:I))/ _xlfn.STDEV.P(I:I)</f>
        <v>-6.397191464420586E-2</v>
      </c>
      <c r="K4474" t="str">
        <f>IF(ABS(moras__2[[#This Row],[Z-Score de edad]])&gt;1.96, "Atípico","Normal")</f>
        <v>Normal</v>
      </c>
      <c r="L4474">
        <f>(moras__2[[#This Row],[SALARIO]]-AVERAGE(C:C)) / _xlfn.STDEV.P(C:C)</f>
        <v>0.57567944964097151</v>
      </c>
      <c r="M4474" t="str">
        <f>IF(ABS(moras__2[[#This Row],[Z-Score de salario]])&gt;1.96, "Atípico", "Normal")</f>
        <v>Normal</v>
      </c>
      <c r="N4474" s="5">
        <f t="shared" si="207"/>
        <v>1124365</v>
      </c>
      <c r="O4474" s="5">
        <f t="shared" si="208"/>
        <v>41</v>
      </c>
      <c r="P4474" s="5" t="str">
        <f t="shared" si="209"/>
        <v>ASALARIADO</v>
      </c>
      <c r="Q4474" s="5" t="e">
        <f ca="1">IF($H4474="SI", $O4474, _xludf.NA())</f>
        <v>#NAME?</v>
      </c>
      <c r="R4474" s="5">
        <f>IF($H4474="NO",$O4474, _xludf.NA())</f>
        <v>41</v>
      </c>
      <c r="S4474" s="5" t="e">
        <f ca="1">IF($H4474="SI",$N4474, _xludf.NA())</f>
        <v>#NAME?</v>
      </c>
      <c r="T4474" s="5">
        <f>IF($H4474="NO",$N4474, _xludf.NA())</f>
        <v>1124365</v>
      </c>
    </row>
    <row r="4475" spans="1:20" x14ac:dyDescent="0.3">
      <c r="A4475">
        <v>4474</v>
      </c>
      <c r="B4475" t="s">
        <v>9</v>
      </c>
      <c r="C4475">
        <v>456300.02</v>
      </c>
      <c r="D4475" t="s">
        <v>10</v>
      </c>
      <c r="E4475" t="s">
        <v>16</v>
      </c>
      <c r="F4475" t="s">
        <v>12</v>
      </c>
      <c r="G4475" t="s">
        <v>12</v>
      </c>
      <c r="H4475" t="s">
        <v>13</v>
      </c>
      <c r="I4475">
        <v>49</v>
      </c>
      <c r="J4475">
        <f>(moras__2[[#This Row],[EDAD]]-AVERAGE(I:I))/ _xlfn.STDEV.P(I:I)</f>
        <v>0.50068722861407822</v>
      </c>
      <c r="K4475" t="str">
        <f>IF(ABS(moras__2[[#This Row],[Z-Score de edad]])&gt;1.96, "Atípico","Normal")</f>
        <v>Normal</v>
      </c>
      <c r="L4475">
        <f>(moras__2[[#This Row],[SALARIO]]-AVERAGE(C:C)) / _xlfn.STDEV.P(C:C)</f>
        <v>-0.24815513048865645</v>
      </c>
      <c r="M4475" t="str">
        <f>IF(ABS(moras__2[[#This Row],[Z-Score de salario]])&gt;1.96, "Atípico", "Normal")</f>
        <v>Normal</v>
      </c>
      <c r="N4475" s="5">
        <f t="shared" si="207"/>
        <v>456300.02</v>
      </c>
      <c r="O4475" s="5">
        <f t="shared" si="208"/>
        <v>49</v>
      </c>
      <c r="P4475" s="5" t="str">
        <f t="shared" si="209"/>
        <v>ASALARIADO</v>
      </c>
      <c r="Q4475" s="5" t="e">
        <f ca="1">IF($H4475="SI", $O4475, _xludf.NA())</f>
        <v>#NAME?</v>
      </c>
      <c r="R4475" s="5">
        <f>IF($H4475="NO",$O4475, _xludf.NA())</f>
        <v>49</v>
      </c>
      <c r="S4475" s="5" t="e">
        <f ca="1">IF($H4475="SI",$N4475, _xludf.NA())</f>
        <v>#NAME?</v>
      </c>
      <c r="T4475" s="5">
        <f>IF($H4475="NO",$N4475, _xludf.NA())</f>
        <v>456300.02</v>
      </c>
    </row>
    <row r="4476" spans="1:20" x14ac:dyDescent="0.3">
      <c r="A4476">
        <v>4475</v>
      </c>
      <c r="B4476" t="s">
        <v>15</v>
      </c>
      <c r="C4476">
        <v>214584.3</v>
      </c>
      <c r="D4476" t="s">
        <v>10</v>
      </c>
      <c r="E4476" t="s">
        <v>11</v>
      </c>
      <c r="F4476" t="s">
        <v>12</v>
      </c>
      <c r="G4476" t="s">
        <v>13</v>
      </c>
      <c r="H4476" t="s">
        <v>13</v>
      </c>
      <c r="I4476">
        <v>51</v>
      </c>
      <c r="J4476">
        <f>(moras__2[[#This Row],[EDAD]]-AVERAGE(I:I))/ _xlfn.STDEV.P(I:I)</f>
        <v>0.64185201442864925</v>
      </c>
      <c r="K4476" t="str">
        <f>IF(ABS(moras__2[[#This Row],[Z-Score de edad]])&gt;1.96, "Atípico","Normal")</f>
        <v>Normal</v>
      </c>
      <c r="L4476">
        <f>(moras__2[[#This Row],[SALARIO]]-AVERAGE(C:C)) / _xlfn.STDEV.P(C:C)</f>
        <v>-0.54623057922259655</v>
      </c>
      <c r="M4476" t="str">
        <f>IF(ABS(moras__2[[#This Row],[Z-Score de salario]])&gt;1.96, "Atípico", "Normal")</f>
        <v>Normal</v>
      </c>
      <c r="N4476" s="5">
        <f t="shared" si="207"/>
        <v>214584.3</v>
      </c>
      <c r="O4476" s="5">
        <f t="shared" si="208"/>
        <v>51</v>
      </c>
      <c r="P4476" s="5" t="str">
        <f t="shared" si="209"/>
        <v>ASALARIADO</v>
      </c>
      <c r="Q4476" s="5" t="e">
        <f ca="1">IF($H4476="SI", $O4476, _xludf.NA())</f>
        <v>#NAME?</v>
      </c>
      <c r="R4476" s="5">
        <f>IF($H4476="NO",$O4476, _xludf.NA())</f>
        <v>51</v>
      </c>
      <c r="S4476" s="5" t="e">
        <f ca="1">IF($H4476="SI",$N4476, _xludf.NA())</f>
        <v>#NAME?</v>
      </c>
      <c r="T4476" s="5">
        <f>IF($H4476="NO",$N4476, _xludf.NA())</f>
        <v>214584.3</v>
      </c>
    </row>
    <row r="4477" spans="1:20" x14ac:dyDescent="0.3">
      <c r="A4477">
        <v>4476</v>
      </c>
      <c r="B4477" t="s">
        <v>9</v>
      </c>
      <c r="C4477">
        <v>361811</v>
      </c>
      <c r="D4477" t="s">
        <v>18</v>
      </c>
      <c r="E4477" t="s">
        <v>16</v>
      </c>
      <c r="F4477" t="s">
        <v>12</v>
      </c>
      <c r="G4477" t="s">
        <v>13</v>
      </c>
      <c r="H4477" t="s">
        <v>13</v>
      </c>
      <c r="I4477">
        <v>31</v>
      </c>
      <c r="J4477">
        <f>(moras__2[[#This Row],[EDAD]]-AVERAGE(I:I))/ _xlfn.STDEV.P(I:I)</f>
        <v>-0.769795843717061</v>
      </c>
      <c r="K4477" t="str">
        <f>IF(ABS(moras__2[[#This Row],[Z-Score de edad]])&gt;1.96, "Atípico","Normal")</f>
        <v>Normal</v>
      </c>
      <c r="L4477">
        <f>(moras__2[[#This Row],[SALARIO]]-AVERAGE(C:C)) / _xlfn.STDEV.P(C:C)</f>
        <v>-0.36467571523560732</v>
      </c>
      <c r="M4477" t="str">
        <f>IF(ABS(moras__2[[#This Row],[Z-Score de salario]])&gt;1.96, "Atípico", "Normal")</f>
        <v>Normal</v>
      </c>
      <c r="N4477" s="5">
        <f t="shared" si="207"/>
        <v>361811</v>
      </c>
      <c r="O4477" s="5">
        <f t="shared" si="208"/>
        <v>31</v>
      </c>
      <c r="P4477" s="5" t="str">
        <f t="shared" si="209"/>
        <v>TRABAJADOR INDEPENDIENTE</v>
      </c>
      <c r="Q4477" s="5" t="e">
        <f ca="1">IF($H4477="SI", $O4477, _xludf.NA())</f>
        <v>#NAME?</v>
      </c>
      <c r="R4477" s="5">
        <f>IF($H4477="NO",$O4477, _xludf.NA())</f>
        <v>31</v>
      </c>
      <c r="S4477" s="5" t="e">
        <f ca="1">IF($H4477="SI",$N4477, _xludf.NA())</f>
        <v>#NAME?</v>
      </c>
      <c r="T4477" s="5">
        <f>IF($H4477="NO",$N4477, _xludf.NA())</f>
        <v>361811</v>
      </c>
    </row>
    <row r="4478" spans="1:20" x14ac:dyDescent="0.3">
      <c r="A4478">
        <v>4477</v>
      </c>
      <c r="B4478" t="s">
        <v>9</v>
      </c>
      <c r="C4478">
        <v>382136</v>
      </c>
      <c r="D4478" t="s">
        <v>18</v>
      </c>
      <c r="E4478" t="s">
        <v>16</v>
      </c>
      <c r="F4478" t="s">
        <v>12</v>
      </c>
      <c r="G4478" t="s">
        <v>12</v>
      </c>
      <c r="H4478" t="s">
        <v>12</v>
      </c>
      <c r="I4478">
        <v>40</v>
      </c>
      <c r="J4478">
        <f>(moras__2[[#This Row],[EDAD]]-AVERAGE(I:I))/ _xlfn.STDEV.P(I:I)</f>
        <v>-0.13455430755149136</v>
      </c>
      <c r="K4478" t="str">
        <f>IF(ABS(moras__2[[#This Row],[Z-Score de edad]])&gt;1.96, "Atípico","Normal")</f>
        <v>Normal</v>
      </c>
      <c r="L4478">
        <f>(moras__2[[#This Row],[SALARIO]]-AVERAGE(C:C)) / _xlfn.STDEV.P(C:C)</f>
        <v>-0.33961162964151631</v>
      </c>
      <c r="M4478" t="str">
        <f>IF(ABS(moras__2[[#This Row],[Z-Score de salario]])&gt;1.96, "Atípico", "Normal")</f>
        <v>Normal</v>
      </c>
      <c r="N4478" s="5">
        <f t="shared" si="207"/>
        <v>382136</v>
      </c>
      <c r="O4478" s="5">
        <f t="shared" si="208"/>
        <v>40</v>
      </c>
      <c r="P4478" s="5" t="str">
        <f t="shared" si="209"/>
        <v>TRABAJADOR INDEPENDIENTE</v>
      </c>
      <c r="Q4478" s="5">
        <f>IF($H4478="SI", $O4478, _xludf.NA())</f>
        <v>40</v>
      </c>
      <c r="R4478" s="5" t="e">
        <f ca="1">IF($H4478="NO",$O4478, _xludf.NA())</f>
        <v>#NAME?</v>
      </c>
      <c r="S4478" s="5">
        <f>IF($H4478="SI",$N4478, _xludf.NA())</f>
        <v>382136</v>
      </c>
      <c r="T4478" s="5" t="e">
        <f ca="1">IF($H4478="NO",$N4478, _xludf.NA())</f>
        <v>#NAME?</v>
      </c>
    </row>
    <row r="4479" spans="1:20" x14ac:dyDescent="0.3">
      <c r="A4479">
        <v>4478</v>
      </c>
      <c r="B4479" t="s">
        <v>9</v>
      </c>
      <c r="C4479">
        <v>1491283.5</v>
      </c>
      <c r="D4479" t="s">
        <v>10</v>
      </c>
      <c r="E4479" t="s">
        <v>11</v>
      </c>
      <c r="F4479" t="s">
        <v>12</v>
      </c>
      <c r="G4479" t="s">
        <v>13</v>
      </c>
      <c r="H4479" t="s">
        <v>13</v>
      </c>
      <c r="I4479">
        <v>43</v>
      </c>
      <c r="J4479">
        <f>(moras__2[[#This Row],[EDAD]]-AVERAGE(I:I))/ _xlfn.STDEV.P(I:I)</f>
        <v>7.7192871170365177E-2</v>
      </c>
      <c r="K4479" t="str">
        <f>IF(ABS(moras__2[[#This Row],[Z-Score de edad]])&gt;1.96, "Atípico","Normal")</f>
        <v>Normal</v>
      </c>
      <c r="L4479">
        <f>(moras__2[[#This Row],[SALARIO]]-AVERAGE(C:C)) / _xlfn.STDEV.P(C:C)</f>
        <v>1.0281506275034795</v>
      </c>
      <c r="M4479" t="str">
        <f>IF(ABS(moras__2[[#This Row],[Z-Score de salario]])&gt;1.96, "Atípico", "Normal")</f>
        <v>Normal</v>
      </c>
      <c r="N4479" s="5">
        <f t="shared" si="207"/>
        <v>1491283.5</v>
      </c>
      <c r="O4479" s="5">
        <f t="shared" si="208"/>
        <v>43</v>
      </c>
      <c r="P4479" s="5" t="str">
        <f t="shared" si="209"/>
        <v>ASALARIADO</v>
      </c>
      <c r="Q4479" s="5" t="e">
        <f ca="1">IF($H4479="SI", $O4479, _xludf.NA())</f>
        <v>#NAME?</v>
      </c>
      <c r="R4479" s="5">
        <f>IF($H4479="NO",$O4479, _xludf.NA())</f>
        <v>43</v>
      </c>
      <c r="S4479" s="5" t="e">
        <f ca="1">IF($H4479="SI",$N4479, _xludf.NA())</f>
        <v>#NAME?</v>
      </c>
      <c r="T4479" s="5">
        <f>IF($H4479="NO",$N4479, _xludf.NA())</f>
        <v>1491283.5</v>
      </c>
    </row>
    <row r="4480" spans="1:20" x14ac:dyDescent="0.3">
      <c r="A4480">
        <v>4479</v>
      </c>
      <c r="B4480" t="s">
        <v>9</v>
      </c>
      <c r="C4480">
        <v>618762.76</v>
      </c>
      <c r="D4480" t="s">
        <v>10</v>
      </c>
      <c r="E4480" t="s">
        <v>16</v>
      </c>
      <c r="F4480" t="s">
        <v>12</v>
      </c>
      <c r="G4480" t="s">
        <v>12</v>
      </c>
      <c r="H4480" t="s">
        <v>13</v>
      </c>
      <c r="I4480">
        <v>47</v>
      </c>
      <c r="J4480">
        <f>(moras__2[[#This Row],[EDAD]]-AVERAGE(I:I))/ _xlfn.STDEV.P(I:I)</f>
        <v>0.35952244279950724</v>
      </c>
      <c r="K4480" t="str">
        <f>IF(ABS(moras__2[[#This Row],[Z-Score de edad]])&gt;1.96, "Atípico","Normal")</f>
        <v>Normal</v>
      </c>
      <c r="L4480">
        <f>(moras__2[[#This Row],[SALARIO]]-AVERAGE(C:C)) / _xlfn.STDEV.P(C:C)</f>
        <v>-4.7811710010892593E-2</v>
      </c>
      <c r="M4480" t="str">
        <f>IF(ABS(moras__2[[#This Row],[Z-Score de salario]])&gt;1.96, "Atípico", "Normal")</f>
        <v>Normal</v>
      </c>
      <c r="N4480" s="5">
        <f t="shared" si="207"/>
        <v>618762.76</v>
      </c>
      <c r="O4480" s="5">
        <f t="shared" si="208"/>
        <v>47</v>
      </c>
      <c r="P4480" s="5" t="str">
        <f t="shared" si="209"/>
        <v>ASALARIADO</v>
      </c>
      <c r="Q4480" s="5" t="e">
        <f ca="1">IF($H4480="SI", $O4480, _xludf.NA())</f>
        <v>#NAME?</v>
      </c>
      <c r="R4480" s="5">
        <f>IF($H4480="NO",$O4480, _xludf.NA())</f>
        <v>47</v>
      </c>
      <c r="S4480" s="5" t="e">
        <f ca="1">IF($H4480="SI",$N4480, _xludf.NA())</f>
        <v>#NAME?</v>
      </c>
      <c r="T4480" s="5">
        <f>IF($H4480="NO",$N4480, _xludf.NA())</f>
        <v>618762.76</v>
      </c>
    </row>
    <row r="4481" spans="1:20" x14ac:dyDescent="0.3">
      <c r="A4481">
        <v>4480</v>
      </c>
      <c r="B4481" t="s">
        <v>15</v>
      </c>
      <c r="C4481">
        <v>60000</v>
      </c>
      <c r="D4481" t="s">
        <v>10</v>
      </c>
      <c r="E4481" t="s">
        <v>16</v>
      </c>
      <c r="F4481" t="s">
        <v>12</v>
      </c>
      <c r="G4481" t="s">
        <v>13</v>
      </c>
      <c r="H4481" t="s">
        <v>12</v>
      </c>
      <c r="I4481">
        <v>46</v>
      </c>
      <c r="J4481">
        <f>(moras__2[[#This Row],[EDAD]]-AVERAGE(I:I))/ _xlfn.STDEV.P(I:I)</f>
        <v>0.28894004989222172</v>
      </c>
      <c r="K4481" t="str">
        <f>IF(ABS(moras__2[[#This Row],[Z-Score de edad]])&gt;1.96, "Atípico","Normal")</f>
        <v>Normal</v>
      </c>
      <c r="L4481">
        <f>(moras__2[[#This Row],[SALARIO]]-AVERAGE(C:C)) / _xlfn.STDEV.P(C:C)</f>
        <v>-0.73685858053637965</v>
      </c>
      <c r="M4481" t="str">
        <f>IF(ABS(moras__2[[#This Row],[Z-Score de salario]])&gt;1.96, "Atípico", "Normal")</f>
        <v>Normal</v>
      </c>
      <c r="N4481" s="5">
        <f t="shared" si="207"/>
        <v>60000</v>
      </c>
      <c r="O4481" s="5">
        <f t="shared" si="208"/>
        <v>46</v>
      </c>
      <c r="P4481" s="5" t="str">
        <f t="shared" si="209"/>
        <v>ASALARIADO</v>
      </c>
      <c r="Q4481" s="5">
        <f>IF($H4481="SI", $O4481, _xludf.NA())</f>
        <v>46</v>
      </c>
      <c r="R4481" s="5" t="e">
        <f ca="1">IF($H4481="NO",$O4481, _xludf.NA())</f>
        <v>#NAME?</v>
      </c>
      <c r="S4481" s="5">
        <f>IF($H4481="SI",$N4481, _xludf.NA())</f>
        <v>60000</v>
      </c>
      <c r="T4481" s="5" t="e">
        <f ca="1">IF($H4481="NO",$N4481, _xludf.NA())</f>
        <v>#NAME?</v>
      </c>
    </row>
    <row r="4482" spans="1:20" x14ac:dyDescent="0.3">
      <c r="A4482">
        <v>4481</v>
      </c>
      <c r="B4482" t="s">
        <v>9</v>
      </c>
      <c r="C4482">
        <v>297046</v>
      </c>
      <c r="D4482" t="s">
        <v>17</v>
      </c>
      <c r="E4482" t="s">
        <v>16</v>
      </c>
      <c r="F4482" t="s">
        <v>12</v>
      </c>
      <c r="G4482" t="s">
        <v>13</v>
      </c>
      <c r="H4482" t="s">
        <v>13</v>
      </c>
      <c r="I4482">
        <v>32</v>
      </c>
      <c r="J4482">
        <f>(moras__2[[#This Row],[EDAD]]-AVERAGE(I:I))/ _xlfn.STDEV.P(I:I)</f>
        <v>-0.69921345080977548</v>
      </c>
      <c r="K4482" t="str">
        <f>IF(ABS(moras__2[[#This Row],[Z-Score de edad]])&gt;1.96, "Atípico","Normal")</f>
        <v>Normal</v>
      </c>
      <c r="L4482">
        <f>(moras__2[[#This Row],[SALARIO]]-AVERAGE(C:C)) / _xlfn.STDEV.P(C:C)</f>
        <v>-0.44454166866740574</v>
      </c>
      <c r="M4482" t="str">
        <f>IF(ABS(moras__2[[#This Row],[Z-Score de salario]])&gt;1.96, "Atípico", "Normal")</f>
        <v>Normal</v>
      </c>
      <c r="N4482" s="5">
        <f t="shared" si="207"/>
        <v>297046</v>
      </c>
      <c r="O4482" s="5">
        <f t="shared" si="208"/>
        <v>32</v>
      </c>
      <c r="P4482" s="5" t="str">
        <f t="shared" si="209"/>
        <v>ASEGURADO VOLUNTARIO</v>
      </c>
      <c r="Q4482" s="5" t="e">
        <f ca="1">IF($H4482="SI", $O4482, _xludf.NA())</f>
        <v>#NAME?</v>
      </c>
      <c r="R4482" s="5">
        <f>IF($H4482="NO",$O4482, _xludf.NA())</f>
        <v>32</v>
      </c>
      <c r="S4482" s="5" t="e">
        <f ca="1">IF($H4482="SI",$N4482, _xludf.NA())</f>
        <v>#NAME?</v>
      </c>
      <c r="T4482" s="5">
        <f>IF($H4482="NO",$N4482, _xludf.NA())</f>
        <v>297046</v>
      </c>
    </row>
    <row r="4483" spans="1:20" x14ac:dyDescent="0.3">
      <c r="A4483">
        <v>4482</v>
      </c>
      <c r="B4483" t="s">
        <v>15</v>
      </c>
      <c r="C4483">
        <v>320000</v>
      </c>
      <c r="D4483" t="s">
        <v>10</v>
      </c>
      <c r="E4483" t="s">
        <v>16</v>
      </c>
      <c r="F4483" t="s">
        <v>12</v>
      </c>
      <c r="G4483" t="s">
        <v>12</v>
      </c>
      <c r="H4483" t="s">
        <v>12</v>
      </c>
      <c r="I4483">
        <v>38</v>
      </c>
      <c r="J4483">
        <f>(moras__2[[#This Row],[EDAD]]-AVERAGE(I:I))/ _xlfn.STDEV.P(I:I)</f>
        <v>-0.27571909336606237</v>
      </c>
      <c r="K4483" t="str">
        <f>IF(ABS(moras__2[[#This Row],[Z-Score de edad]])&gt;1.96, "Atípico","Normal")</f>
        <v>Normal</v>
      </c>
      <c r="L4483">
        <f>(moras__2[[#This Row],[SALARIO]]-AVERAGE(C:C)) / _xlfn.STDEV.P(C:C)</f>
        <v>-0.41623559138687616</v>
      </c>
      <c r="M4483" t="str">
        <f>IF(ABS(moras__2[[#This Row],[Z-Score de salario]])&gt;1.96, "Atípico", "Normal")</f>
        <v>Normal</v>
      </c>
      <c r="N4483" s="5">
        <f t="shared" ref="N4483:N4546" si="210">IF(ISBLANK(C4483),  MEDIAN($C$2:$C$5001), C4483)</f>
        <v>320000</v>
      </c>
      <c r="O4483" s="5">
        <f t="shared" ref="O4483:O4546" si="211">IF(ISBLANK(I4483), MEDIAN($I$2:$I$5001), I4483)</f>
        <v>38</v>
      </c>
      <c r="P4483" s="5" t="str">
        <f t="shared" ref="P4483:P4546" si="212">IF(ISBLANK(D4483), "ASALARIADO", D4483)</f>
        <v>ASALARIADO</v>
      </c>
      <c r="Q4483" s="5">
        <f>IF($H4483="SI", $O4483, _xludf.NA())</f>
        <v>38</v>
      </c>
      <c r="R4483" s="5" t="e">
        <f ca="1">IF($H4483="NO",$O4483, _xludf.NA())</f>
        <v>#NAME?</v>
      </c>
      <c r="S4483" s="5">
        <f>IF($H4483="SI",$N4483, _xludf.NA())</f>
        <v>320000</v>
      </c>
      <c r="T4483" s="5" t="e">
        <f ca="1">IF($H4483="NO",$N4483, _xludf.NA())</f>
        <v>#NAME?</v>
      </c>
    </row>
    <row r="4484" spans="1:20" x14ac:dyDescent="0.3">
      <c r="A4484">
        <v>4483</v>
      </c>
      <c r="B4484" t="s">
        <v>9</v>
      </c>
      <c r="C4484">
        <v>1160779</v>
      </c>
      <c r="D4484" t="s">
        <v>10</v>
      </c>
      <c r="E4484" t="s">
        <v>11</v>
      </c>
      <c r="F4484" t="s">
        <v>12</v>
      </c>
      <c r="G4484" t="s">
        <v>13</v>
      </c>
      <c r="H4484" t="s">
        <v>13</v>
      </c>
      <c r="I4484">
        <v>28</v>
      </c>
      <c r="J4484">
        <f>(moras__2[[#This Row],[EDAD]]-AVERAGE(I:I))/ _xlfn.STDEV.P(I:I)</f>
        <v>-0.98154302243891756</v>
      </c>
      <c r="K4484" t="str">
        <f>IF(ABS(moras__2[[#This Row],[Z-Score de edad]])&gt;1.96, "Atípico","Normal")</f>
        <v>Normal</v>
      </c>
      <c r="L4484">
        <f>(moras__2[[#This Row],[SALARIO]]-AVERAGE(C:C)) / _xlfn.STDEV.P(C:C)</f>
        <v>0.62058393243670229</v>
      </c>
      <c r="M4484" t="str">
        <f>IF(ABS(moras__2[[#This Row],[Z-Score de salario]])&gt;1.96, "Atípico", "Normal")</f>
        <v>Normal</v>
      </c>
      <c r="N4484" s="5">
        <f t="shared" si="210"/>
        <v>1160779</v>
      </c>
      <c r="O4484" s="5">
        <f t="shared" si="211"/>
        <v>28</v>
      </c>
      <c r="P4484" s="5" t="str">
        <f t="shared" si="212"/>
        <v>ASALARIADO</v>
      </c>
      <c r="Q4484" s="5" t="e">
        <f ca="1">IF($H4484="SI", $O4484, _xludf.NA())</f>
        <v>#NAME?</v>
      </c>
      <c r="R4484" s="5">
        <f>IF($H4484="NO",$O4484, _xludf.NA())</f>
        <v>28</v>
      </c>
      <c r="S4484" s="5" t="e">
        <f ca="1">IF($H4484="SI",$N4484, _xludf.NA())</f>
        <v>#NAME?</v>
      </c>
      <c r="T4484" s="5">
        <f>IF($H4484="NO",$N4484, _xludf.NA())</f>
        <v>1160779</v>
      </c>
    </row>
    <row r="4485" spans="1:20" x14ac:dyDescent="0.3">
      <c r="A4485">
        <v>4484</v>
      </c>
      <c r="B4485" t="s">
        <v>15</v>
      </c>
      <c r="C4485">
        <v>1034000</v>
      </c>
      <c r="D4485" t="s">
        <v>10</v>
      </c>
      <c r="E4485" t="s">
        <v>16</v>
      </c>
      <c r="F4485" t="s">
        <v>12</v>
      </c>
      <c r="G4485" t="s">
        <v>13</v>
      </c>
      <c r="H4485" t="s">
        <v>13</v>
      </c>
      <c r="I4485">
        <v>35</v>
      </c>
      <c r="J4485">
        <f>(moras__2[[#This Row],[EDAD]]-AVERAGE(I:I))/ _xlfn.STDEV.P(I:I)</f>
        <v>-0.48746627208791893</v>
      </c>
      <c r="K4485" t="str">
        <f>IF(ABS(moras__2[[#This Row],[Z-Score de edad]])&gt;1.96, "Atípico","Normal")</f>
        <v>Normal</v>
      </c>
      <c r="L4485">
        <f>(moras__2[[#This Row],[SALARIO]]-AVERAGE(C:C)) / _xlfn.STDEV.P(C:C)</f>
        <v>0.46424446343137576</v>
      </c>
      <c r="M4485" t="str">
        <f>IF(ABS(moras__2[[#This Row],[Z-Score de salario]])&gt;1.96, "Atípico", "Normal")</f>
        <v>Normal</v>
      </c>
      <c r="N4485" s="5">
        <f t="shared" si="210"/>
        <v>1034000</v>
      </c>
      <c r="O4485" s="5">
        <f t="shared" si="211"/>
        <v>35</v>
      </c>
      <c r="P4485" s="5" t="str">
        <f t="shared" si="212"/>
        <v>ASALARIADO</v>
      </c>
      <c r="Q4485" s="5" t="e">
        <f ca="1">IF($H4485="SI", $O4485, _xludf.NA())</f>
        <v>#NAME?</v>
      </c>
      <c r="R4485" s="5">
        <f>IF($H4485="NO",$O4485, _xludf.NA())</f>
        <v>35</v>
      </c>
      <c r="S4485" s="5" t="e">
        <f ca="1">IF($H4485="SI",$N4485, _xludf.NA())</f>
        <v>#NAME?</v>
      </c>
      <c r="T4485" s="5">
        <f>IF($H4485="NO",$N4485, _xludf.NA())</f>
        <v>1034000</v>
      </c>
    </row>
    <row r="4486" spans="1:20" x14ac:dyDescent="0.3">
      <c r="A4486">
        <v>4485</v>
      </c>
      <c r="B4486" t="s">
        <v>9</v>
      </c>
      <c r="C4486">
        <v>526558</v>
      </c>
      <c r="D4486" t="s">
        <v>10</v>
      </c>
      <c r="E4486" t="s">
        <v>16</v>
      </c>
      <c r="F4486" t="s">
        <v>12</v>
      </c>
      <c r="G4486" t="s">
        <v>12</v>
      </c>
      <c r="H4486" t="s">
        <v>13</v>
      </c>
      <c r="I4486">
        <v>47</v>
      </c>
      <c r="J4486">
        <f>(moras__2[[#This Row],[EDAD]]-AVERAGE(I:I))/ _xlfn.STDEV.P(I:I)</f>
        <v>0.35952244279950724</v>
      </c>
      <c r="K4486" t="str">
        <f>IF(ABS(moras__2[[#This Row],[Z-Score de edad]])&gt;1.96, "Atípico","Normal")</f>
        <v>Normal</v>
      </c>
      <c r="L4486">
        <f>(moras__2[[#This Row],[SALARIO]]-AVERAGE(C:C)) / _xlfn.STDEV.P(C:C)</f>
        <v>-0.16151542449171019</v>
      </c>
      <c r="M4486" t="str">
        <f>IF(ABS(moras__2[[#This Row],[Z-Score de salario]])&gt;1.96, "Atípico", "Normal")</f>
        <v>Normal</v>
      </c>
      <c r="N4486" s="5">
        <f t="shared" si="210"/>
        <v>526558</v>
      </c>
      <c r="O4486" s="5">
        <f t="shared" si="211"/>
        <v>47</v>
      </c>
      <c r="P4486" s="5" t="str">
        <f t="shared" si="212"/>
        <v>ASALARIADO</v>
      </c>
      <c r="Q4486" s="5" t="e">
        <f ca="1">IF($H4486="SI", $O4486, _xludf.NA())</f>
        <v>#NAME?</v>
      </c>
      <c r="R4486" s="5">
        <f>IF($H4486="NO",$O4486, _xludf.NA())</f>
        <v>47</v>
      </c>
      <c r="S4486" s="5" t="e">
        <f ca="1">IF($H4486="SI",$N4486, _xludf.NA())</f>
        <v>#NAME?</v>
      </c>
      <c r="T4486" s="5">
        <f>IF($H4486="NO",$N4486, _xludf.NA())</f>
        <v>526558</v>
      </c>
    </row>
    <row r="4487" spans="1:20" x14ac:dyDescent="0.3">
      <c r="A4487">
        <v>4486</v>
      </c>
      <c r="B4487" t="s">
        <v>9</v>
      </c>
      <c r="C4487">
        <v>957698</v>
      </c>
      <c r="D4487" t="s">
        <v>10</v>
      </c>
      <c r="E4487" t="s">
        <v>16</v>
      </c>
      <c r="F4487" t="s">
        <v>12</v>
      </c>
      <c r="G4487" t="s">
        <v>13</v>
      </c>
      <c r="H4487" t="s">
        <v>13</v>
      </c>
      <c r="I4487">
        <v>26</v>
      </c>
      <c r="J4487">
        <f>(moras__2[[#This Row],[EDAD]]-AVERAGE(I:I))/ _xlfn.STDEV.P(I:I)</f>
        <v>-1.1227078082534885</v>
      </c>
      <c r="K4487" t="str">
        <f>IF(ABS(moras__2[[#This Row],[Z-Score de edad]])&gt;1.96, "Atípico","Normal")</f>
        <v>Normal</v>
      </c>
      <c r="L4487">
        <f>(moras__2[[#This Row],[SALARIO]]-AVERAGE(C:C)) / _xlfn.STDEV.P(C:C)</f>
        <v>0.37015148143873955</v>
      </c>
      <c r="M4487" t="str">
        <f>IF(ABS(moras__2[[#This Row],[Z-Score de salario]])&gt;1.96, "Atípico", "Normal")</f>
        <v>Normal</v>
      </c>
      <c r="N4487" s="5">
        <f t="shared" si="210"/>
        <v>957698</v>
      </c>
      <c r="O4487" s="5">
        <f t="shared" si="211"/>
        <v>26</v>
      </c>
      <c r="P4487" s="5" t="str">
        <f t="shared" si="212"/>
        <v>ASALARIADO</v>
      </c>
      <c r="Q4487" s="5" t="e">
        <f ca="1">IF($H4487="SI", $O4487, _xludf.NA())</f>
        <v>#NAME?</v>
      </c>
      <c r="R4487" s="5">
        <f>IF($H4487="NO",$O4487, _xludf.NA())</f>
        <v>26</v>
      </c>
      <c r="S4487" s="5" t="e">
        <f ca="1">IF($H4487="SI",$N4487, _xludf.NA())</f>
        <v>#NAME?</v>
      </c>
      <c r="T4487" s="5">
        <f>IF($H4487="NO",$N4487, _xludf.NA())</f>
        <v>957698</v>
      </c>
    </row>
    <row r="4488" spans="1:20" x14ac:dyDescent="0.3">
      <c r="A4488">
        <v>4487</v>
      </c>
      <c r="B4488" t="s">
        <v>9</v>
      </c>
      <c r="C4488">
        <v>243270.86</v>
      </c>
      <c r="D4488" t="s">
        <v>10</v>
      </c>
      <c r="E4488" t="s">
        <v>16</v>
      </c>
      <c r="F4488" t="s">
        <v>12</v>
      </c>
      <c r="G4488" t="s">
        <v>13</v>
      </c>
      <c r="H4488" t="s">
        <v>13</v>
      </c>
      <c r="I4488">
        <v>49</v>
      </c>
      <c r="J4488">
        <f>(moras__2[[#This Row],[EDAD]]-AVERAGE(I:I))/ _xlfn.STDEV.P(I:I)</f>
        <v>0.50068722861407822</v>
      </c>
      <c r="K4488" t="str">
        <f>IF(ABS(moras__2[[#This Row],[Z-Score de edad]])&gt;1.96, "Atípico","Normal")</f>
        <v>Normal</v>
      </c>
      <c r="L4488">
        <f>(moras__2[[#This Row],[SALARIO]]-AVERAGE(C:C)) / _xlfn.STDEV.P(C:C)</f>
        <v>-0.51085530762407128</v>
      </c>
      <c r="M4488" t="str">
        <f>IF(ABS(moras__2[[#This Row],[Z-Score de salario]])&gt;1.96, "Atípico", "Normal")</f>
        <v>Normal</v>
      </c>
      <c r="N4488" s="5">
        <f t="shared" si="210"/>
        <v>243270.86</v>
      </c>
      <c r="O4488" s="5">
        <f t="shared" si="211"/>
        <v>49</v>
      </c>
      <c r="P4488" s="5" t="str">
        <f t="shared" si="212"/>
        <v>ASALARIADO</v>
      </c>
      <c r="Q4488" s="5" t="e">
        <f ca="1">IF($H4488="SI", $O4488, _xludf.NA())</f>
        <v>#NAME?</v>
      </c>
      <c r="R4488" s="5">
        <f>IF($H4488="NO",$O4488, _xludf.NA())</f>
        <v>49</v>
      </c>
      <c r="S4488" s="5" t="e">
        <f ca="1">IF($H4488="SI",$N4488, _xludf.NA())</f>
        <v>#NAME?</v>
      </c>
      <c r="T4488" s="5">
        <f>IF($H4488="NO",$N4488, _xludf.NA())</f>
        <v>243270.86</v>
      </c>
    </row>
    <row r="4489" spans="1:20" x14ac:dyDescent="0.3">
      <c r="A4489">
        <v>4488</v>
      </c>
      <c r="B4489" t="s">
        <v>9</v>
      </c>
      <c r="C4489">
        <v>709423.79</v>
      </c>
      <c r="D4489" t="s">
        <v>10</v>
      </c>
      <c r="E4489" t="s">
        <v>16</v>
      </c>
      <c r="F4489" t="s">
        <v>12</v>
      </c>
      <c r="G4489" t="s">
        <v>13</v>
      </c>
      <c r="H4489" t="s">
        <v>13</v>
      </c>
      <c r="I4489">
        <v>34</v>
      </c>
      <c r="J4489">
        <f>(moras__2[[#This Row],[EDAD]]-AVERAGE(I:I))/ _xlfn.STDEV.P(I:I)</f>
        <v>-0.55804866499520445</v>
      </c>
      <c r="K4489" t="str">
        <f>IF(ABS(moras__2[[#This Row],[Z-Score de edad]])&gt;1.96, "Atípico","Normal")</f>
        <v>Normal</v>
      </c>
      <c r="L4489">
        <f>(moras__2[[#This Row],[SALARIO]]-AVERAGE(C:C)) / _xlfn.STDEV.P(C:C)</f>
        <v>6.3988330135156715E-2</v>
      </c>
      <c r="M4489" t="str">
        <f>IF(ABS(moras__2[[#This Row],[Z-Score de salario]])&gt;1.96, "Atípico", "Normal")</f>
        <v>Normal</v>
      </c>
      <c r="N4489" s="5">
        <f t="shared" si="210"/>
        <v>709423.79</v>
      </c>
      <c r="O4489" s="5">
        <f t="shared" si="211"/>
        <v>34</v>
      </c>
      <c r="P4489" s="5" t="str">
        <f t="shared" si="212"/>
        <v>ASALARIADO</v>
      </c>
      <c r="Q4489" s="5" t="e">
        <f ca="1">IF($H4489="SI", $O4489, _xludf.NA())</f>
        <v>#NAME?</v>
      </c>
      <c r="R4489" s="5">
        <f>IF($H4489="NO",$O4489, _xludf.NA())</f>
        <v>34</v>
      </c>
      <c r="S4489" s="5" t="e">
        <f ca="1">IF($H4489="SI",$N4489, _xludf.NA())</f>
        <v>#NAME?</v>
      </c>
      <c r="T4489" s="5">
        <f>IF($H4489="NO",$N4489, _xludf.NA())</f>
        <v>709423.79</v>
      </c>
    </row>
    <row r="4490" spans="1:20" x14ac:dyDescent="0.3">
      <c r="A4490">
        <v>4489</v>
      </c>
      <c r="B4490" t="s">
        <v>9</v>
      </c>
      <c r="C4490">
        <v>297046</v>
      </c>
      <c r="D4490" t="s">
        <v>18</v>
      </c>
      <c r="E4490" t="s">
        <v>16</v>
      </c>
      <c r="F4490" t="s">
        <v>12</v>
      </c>
      <c r="G4490" t="s">
        <v>13</v>
      </c>
      <c r="H4490" t="s">
        <v>13</v>
      </c>
      <c r="I4490">
        <v>54</v>
      </c>
      <c r="J4490">
        <f>(moras__2[[#This Row],[EDAD]]-AVERAGE(I:I))/ _xlfn.STDEV.P(I:I)</f>
        <v>0.85359919315050581</v>
      </c>
      <c r="K4490" t="str">
        <f>IF(ABS(moras__2[[#This Row],[Z-Score de edad]])&gt;1.96, "Atípico","Normal")</f>
        <v>Normal</v>
      </c>
      <c r="L4490">
        <f>(moras__2[[#This Row],[SALARIO]]-AVERAGE(C:C)) / _xlfn.STDEV.P(C:C)</f>
        <v>-0.44454166866740574</v>
      </c>
      <c r="M4490" t="str">
        <f>IF(ABS(moras__2[[#This Row],[Z-Score de salario]])&gt;1.96, "Atípico", "Normal")</f>
        <v>Normal</v>
      </c>
      <c r="N4490" s="5">
        <f t="shared" si="210"/>
        <v>297046</v>
      </c>
      <c r="O4490" s="5">
        <f t="shared" si="211"/>
        <v>54</v>
      </c>
      <c r="P4490" s="5" t="str">
        <f t="shared" si="212"/>
        <v>TRABAJADOR INDEPENDIENTE</v>
      </c>
      <c r="Q4490" s="5" t="e">
        <f ca="1">IF($H4490="SI", $O4490, _xludf.NA())</f>
        <v>#NAME?</v>
      </c>
      <c r="R4490" s="5">
        <f>IF($H4490="NO",$O4490, _xludf.NA())</f>
        <v>54</v>
      </c>
      <c r="S4490" s="5" t="e">
        <f ca="1">IF($H4490="SI",$N4490, _xludf.NA())</f>
        <v>#NAME?</v>
      </c>
      <c r="T4490" s="5">
        <f>IF($H4490="NO",$N4490, _xludf.NA())</f>
        <v>297046</v>
      </c>
    </row>
    <row r="4491" spans="1:20" x14ac:dyDescent="0.3">
      <c r="A4491">
        <v>4490</v>
      </c>
      <c r="B4491" t="s">
        <v>15</v>
      </c>
      <c r="C4491">
        <v>297050</v>
      </c>
      <c r="D4491" t="s">
        <v>17</v>
      </c>
      <c r="E4491" t="s">
        <v>16</v>
      </c>
      <c r="F4491" t="s">
        <v>12</v>
      </c>
      <c r="G4491" t="s">
        <v>13</v>
      </c>
      <c r="H4491" t="s">
        <v>13</v>
      </c>
      <c r="I4491">
        <v>52</v>
      </c>
      <c r="J4491">
        <f>(moras__2[[#This Row],[EDAD]]-AVERAGE(I:I))/ _xlfn.STDEV.P(I:I)</f>
        <v>0.71243440733593477</v>
      </c>
      <c r="K4491" t="str">
        <f>IF(ABS(moras__2[[#This Row],[Z-Score de edad]])&gt;1.96, "Atípico","Normal")</f>
        <v>Normal</v>
      </c>
      <c r="L4491">
        <f>(moras__2[[#This Row],[SALARIO]]-AVERAGE(C:C)) / _xlfn.STDEV.P(C:C)</f>
        <v>-0.44453673600603422</v>
      </c>
      <c r="M4491" t="str">
        <f>IF(ABS(moras__2[[#This Row],[Z-Score de salario]])&gt;1.96, "Atípico", "Normal")</f>
        <v>Normal</v>
      </c>
      <c r="N4491" s="5">
        <f t="shared" si="210"/>
        <v>297050</v>
      </c>
      <c r="O4491" s="5">
        <f t="shared" si="211"/>
        <v>52</v>
      </c>
      <c r="P4491" s="5" t="str">
        <f t="shared" si="212"/>
        <v>ASEGURADO VOLUNTARIO</v>
      </c>
      <c r="Q4491" s="5" t="e">
        <f ca="1">IF($H4491="SI", $O4491, _xludf.NA())</f>
        <v>#NAME?</v>
      </c>
      <c r="R4491" s="5">
        <f>IF($H4491="NO",$O4491, _xludf.NA())</f>
        <v>52</v>
      </c>
      <c r="S4491" s="5" t="e">
        <f ca="1">IF($H4491="SI",$N4491, _xludf.NA())</f>
        <v>#NAME?</v>
      </c>
      <c r="T4491" s="5">
        <f>IF($H4491="NO",$N4491, _xludf.NA())</f>
        <v>297050</v>
      </c>
    </row>
    <row r="4492" spans="1:20" x14ac:dyDescent="0.3">
      <c r="A4492">
        <v>4491</v>
      </c>
      <c r="B4492" t="s">
        <v>9</v>
      </c>
      <c r="C4492">
        <v>299647</v>
      </c>
      <c r="D4492" t="s">
        <v>17</v>
      </c>
      <c r="E4492" t="s">
        <v>16</v>
      </c>
      <c r="F4492" t="s">
        <v>12</v>
      </c>
      <c r="G4492" t="s">
        <v>13</v>
      </c>
      <c r="H4492" t="s">
        <v>13</v>
      </c>
      <c r="I4492">
        <v>73</v>
      </c>
      <c r="J4492">
        <f>(moras__2[[#This Row],[EDAD]]-AVERAGE(I:I))/ _xlfn.STDEV.P(I:I)</f>
        <v>2.1946646583889304</v>
      </c>
      <c r="K4492" t="str">
        <f>IF(ABS(moras__2[[#This Row],[Z-Score de edad]])&gt;1.96, "Atípico","Normal")</f>
        <v>Atípico</v>
      </c>
      <c r="L4492">
        <f>(moras__2[[#This Row],[SALARIO]]-AVERAGE(C:C)) / _xlfn.STDEV.P(C:C)</f>
        <v>-0.44133420561056785</v>
      </c>
      <c r="M4492" t="str">
        <f>IF(ABS(moras__2[[#This Row],[Z-Score de salario]])&gt;1.96, "Atípico", "Normal")</f>
        <v>Normal</v>
      </c>
      <c r="N4492" s="5">
        <f t="shared" si="210"/>
        <v>299647</v>
      </c>
      <c r="O4492" s="5">
        <f t="shared" si="211"/>
        <v>73</v>
      </c>
      <c r="P4492" s="5" t="str">
        <f t="shared" si="212"/>
        <v>ASEGURADO VOLUNTARIO</v>
      </c>
      <c r="Q4492" s="5" t="e">
        <f ca="1">IF($H4492="SI", $O4492, _xludf.NA())</f>
        <v>#NAME?</v>
      </c>
      <c r="R4492" s="5">
        <f>IF($H4492="NO",$O4492, _xludf.NA())</f>
        <v>73</v>
      </c>
      <c r="S4492" s="5" t="e">
        <f ca="1">IF($H4492="SI",$N4492, _xludf.NA())</f>
        <v>#NAME?</v>
      </c>
      <c r="T4492" s="5">
        <f>IF($H4492="NO",$N4492, _xludf.NA())</f>
        <v>299647</v>
      </c>
    </row>
    <row r="4493" spans="1:20" x14ac:dyDescent="0.3">
      <c r="A4493">
        <v>4492</v>
      </c>
      <c r="B4493" t="s">
        <v>9</v>
      </c>
      <c r="C4493">
        <v>372659.25</v>
      </c>
      <c r="D4493" t="s">
        <v>10</v>
      </c>
      <c r="E4493" t="s">
        <v>16</v>
      </c>
      <c r="F4493" t="s">
        <v>12</v>
      </c>
      <c r="G4493" t="s">
        <v>12</v>
      </c>
      <c r="H4493" t="s">
        <v>13</v>
      </c>
      <c r="I4493">
        <v>48</v>
      </c>
      <c r="J4493">
        <f>(moras__2[[#This Row],[EDAD]]-AVERAGE(I:I))/ _xlfn.STDEV.P(I:I)</f>
        <v>0.43010483570679275</v>
      </c>
      <c r="K4493" t="str">
        <f>IF(ABS(moras__2[[#This Row],[Z-Score de edad]])&gt;1.96, "Atípico","Normal")</f>
        <v>Normal</v>
      </c>
      <c r="L4493">
        <f>(moras__2[[#This Row],[SALARIO]]-AVERAGE(C:C)) / _xlfn.STDEV.P(C:C)</f>
        <v>-0.35129802930468002</v>
      </c>
      <c r="M4493" t="str">
        <f>IF(ABS(moras__2[[#This Row],[Z-Score de salario]])&gt;1.96, "Atípico", "Normal")</f>
        <v>Normal</v>
      </c>
      <c r="N4493" s="5">
        <f t="shared" si="210"/>
        <v>372659.25</v>
      </c>
      <c r="O4493" s="5">
        <f t="shared" si="211"/>
        <v>48</v>
      </c>
      <c r="P4493" s="5" t="str">
        <f t="shared" si="212"/>
        <v>ASALARIADO</v>
      </c>
      <c r="Q4493" s="5" t="e">
        <f ca="1">IF($H4493="SI", $O4493, _xludf.NA())</f>
        <v>#NAME?</v>
      </c>
      <c r="R4493" s="5">
        <f>IF($H4493="NO",$O4493, _xludf.NA())</f>
        <v>48</v>
      </c>
      <c r="S4493" s="5" t="e">
        <f ca="1">IF($H4493="SI",$N4493, _xludf.NA())</f>
        <v>#NAME?</v>
      </c>
      <c r="T4493" s="5">
        <f>IF($H4493="NO",$N4493, _xludf.NA())</f>
        <v>372659.25</v>
      </c>
    </row>
    <row r="4494" spans="1:20" x14ac:dyDescent="0.3">
      <c r="A4494">
        <v>4493</v>
      </c>
      <c r="B4494" t="s">
        <v>9</v>
      </c>
      <c r="C4494">
        <v>297050</v>
      </c>
      <c r="D4494" t="s">
        <v>17</v>
      </c>
      <c r="E4494" t="s">
        <v>16</v>
      </c>
      <c r="F4494" t="s">
        <v>12</v>
      </c>
      <c r="G4494" t="s">
        <v>13</v>
      </c>
      <c r="H4494" t="s">
        <v>13</v>
      </c>
      <c r="I4494">
        <v>27</v>
      </c>
      <c r="J4494">
        <f>(moras__2[[#This Row],[EDAD]]-AVERAGE(I:I))/ _xlfn.STDEV.P(I:I)</f>
        <v>-1.052125415346203</v>
      </c>
      <c r="K4494" t="str">
        <f>IF(ABS(moras__2[[#This Row],[Z-Score de edad]])&gt;1.96, "Atípico","Normal")</f>
        <v>Normal</v>
      </c>
      <c r="L4494">
        <f>(moras__2[[#This Row],[SALARIO]]-AVERAGE(C:C)) / _xlfn.STDEV.P(C:C)</f>
        <v>-0.44453673600603422</v>
      </c>
      <c r="M4494" t="str">
        <f>IF(ABS(moras__2[[#This Row],[Z-Score de salario]])&gt;1.96, "Atípico", "Normal")</f>
        <v>Normal</v>
      </c>
      <c r="N4494" s="5">
        <f t="shared" si="210"/>
        <v>297050</v>
      </c>
      <c r="O4494" s="5">
        <f t="shared" si="211"/>
        <v>27</v>
      </c>
      <c r="P4494" s="5" t="str">
        <f t="shared" si="212"/>
        <v>ASEGURADO VOLUNTARIO</v>
      </c>
      <c r="Q4494" s="5" t="e">
        <f ca="1">IF($H4494="SI", $O4494, _xludf.NA())</f>
        <v>#NAME?</v>
      </c>
      <c r="R4494" s="5">
        <f>IF($H4494="NO",$O4494, _xludf.NA())</f>
        <v>27</v>
      </c>
      <c r="S4494" s="5" t="e">
        <f ca="1">IF($H4494="SI",$N4494, _xludf.NA())</f>
        <v>#NAME?</v>
      </c>
      <c r="T4494" s="5">
        <f>IF($H4494="NO",$N4494, _xludf.NA())</f>
        <v>297050</v>
      </c>
    </row>
    <row r="4495" spans="1:20" x14ac:dyDescent="0.3">
      <c r="A4495">
        <v>4494</v>
      </c>
      <c r="B4495" t="s">
        <v>9</v>
      </c>
      <c r="C4495">
        <v>337933.18</v>
      </c>
      <c r="D4495" t="s">
        <v>10</v>
      </c>
      <c r="E4495" t="s">
        <v>11</v>
      </c>
      <c r="F4495" t="s">
        <v>12</v>
      </c>
      <c r="G4495" t="s">
        <v>13</v>
      </c>
      <c r="H4495" t="s">
        <v>13</v>
      </c>
      <c r="I4495">
        <v>24</v>
      </c>
      <c r="J4495">
        <f>(moras__2[[#This Row],[EDAD]]-AVERAGE(I:I))/ _xlfn.STDEV.P(I:I)</f>
        <v>-1.2638725940680595</v>
      </c>
      <c r="K4495" t="str">
        <f>IF(ABS(moras__2[[#This Row],[Z-Score de edad]])&gt;1.96, "Atípico","Normal")</f>
        <v>Normal</v>
      </c>
      <c r="L4495">
        <f>(moras__2[[#This Row],[SALARIO]]-AVERAGE(C:C)) / _xlfn.STDEV.P(C:C)</f>
        <v>-0.39412101532319888</v>
      </c>
      <c r="M4495" t="str">
        <f>IF(ABS(moras__2[[#This Row],[Z-Score de salario]])&gt;1.96, "Atípico", "Normal")</f>
        <v>Normal</v>
      </c>
      <c r="N4495" s="5">
        <f t="shared" si="210"/>
        <v>337933.18</v>
      </c>
      <c r="O4495" s="5">
        <f t="shared" si="211"/>
        <v>24</v>
      </c>
      <c r="P4495" s="5" t="str">
        <f t="shared" si="212"/>
        <v>ASALARIADO</v>
      </c>
      <c r="Q4495" s="5" t="e">
        <f ca="1">IF($H4495="SI", $O4495, _xludf.NA())</f>
        <v>#NAME?</v>
      </c>
      <c r="R4495" s="5">
        <f>IF($H4495="NO",$O4495, _xludf.NA())</f>
        <v>24</v>
      </c>
      <c r="S4495" s="5" t="e">
        <f ca="1">IF($H4495="SI",$N4495, _xludf.NA())</f>
        <v>#NAME?</v>
      </c>
      <c r="T4495" s="5">
        <f>IF($H4495="NO",$N4495, _xludf.NA())</f>
        <v>337933.18</v>
      </c>
    </row>
    <row r="4496" spans="1:20" x14ac:dyDescent="0.3">
      <c r="A4496">
        <v>4495</v>
      </c>
      <c r="B4496" t="s">
        <v>9</v>
      </c>
      <c r="C4496">
        <v>557416</v>
      </c>
      <c r="D4496" t="s">
        <v>18</v>
      </c>
      <c r="E4496" t="s">
        <v>16</v>
      </c>
      <c r="F4496" t="s">
        <v>12</v>
      </c>
      <c r="G4496" t="s">
        <v>13</v>
      </c>
      <c r="H4496" t="s">
        <v>13</v>
      </c>
      <c r="I4496">
        <v>33</v>
      </c>
      <c r="J4496">
        <f>(moras__2[[#This Row],[EDAD]]-AVERAGE(I:I))/ _xlfn.STDEV.P(I:I)</f>
        <v>-0.62863105790248996</v>
      </c>
      <c r="K4496" t="str">
        <f>IF(ABS(moras__2[[#This Row],[Z-Score de edad]])&gt;1.96, "Atípico","Normal")</f>
        <v>Normal</v>
      </c>
      <c r="L4496">
        <f>(moras__2[[#This Row],[SALARIO]]-AVERAGE(C:C)) / _xlfn.STDEV.P(C:C)</f>
        <v>-0.12346240834103567</v>
      </c>
      <c r="M4496" t="str">
        <f>IF(ABS(moras__2[[#This Row],[Z-Score de salario]])&gt;1.96, "Atípico", "Normal")</f>
        <v>Normal</v>
      </c>
      <c r="N4496" s="5">
        <f t="shared" si="210"/>
        <v>557416</v>
      </c>
      <c r="O4496" s="5">
        <f t="shared" si="211"/>
        <v>33</v>
      </c>
      <c r="P4496" s="5" t="str">
        <f t="shared" si="212"/>
        <v>TRABAJADOR INDEPENDIENTE</v>
      </c>
      <c r="Q4496" s="5" t="e">
        <f ca="1">IF($H4496="SI", $O4496, _xludf.NA())</f>
        <v>#NAME?</v>
      </c>
      <c r="R4496" s="5">
        <f>IF($H4496="NO",$O4496, _xludf.NA())</f>
        <v>33</v>
      </c>
      <c r="S4496" s="5" t="e">
        <f ca="1">IF($H4496="SI",$N4496, _xludf.NA())</f>
        <v>#NAME?</v>
      </c>
      <c r="T4496" s="5">
        <f>IF($H4496="NO",$N4496, _xludf.NA())</f>
        <v>557416</v>
      </c>
    </row>
    <row r="4497" spans="1:20" x14ac:dyDescent="0.3">
      <c r="A4497">
        <v>4496</v>
      </c>
      <c r="B4497" t="s">
        <v>15</v>
      </c>
      <c r="C4497">
        <v>316663</v>
      </c>
      <c r="D4497" t="s">
        <v>18</v>
      </c>
      <c r="E4497" t="s">
        <v>16</v>
      </c>
      <c r="F4497" t="s">
        <v>12</v>
      </c>
      <c r="G4497" t="s">
        <v>13</v>
      </c>
      <c r="H4497" t="s">
        <v>12</v>
      </c>
      <c r="I4497">
        <v>32</v>
      </c>
      <c r="J4497">
        <f>(moras__2[[#This Row],[EDAD]]-AVERAGE(I:I))/ _xlfn.STDEV.P(I:I)</f>
        <v>-0.69921345080977548</v>
      </c>
      <c r="K4497" t="str">
        <f>IF(ABS(moras__2[[#This Row],[Z-Score de edad]])&gt;1.96, "Atípico","Normal")</f>
        <v>Normal</v>
      </c>
      <c r="L4497">
        <f>(moras__2[[#This Row],[SALARIO]]-AVERAGE(C:C)) / _xlfn.STDEV.P(C:C)</f>
        <v>-0.42035066413607575</v>
      </c>
      <c r="M4497" t="str">
        <f>IF(ABS(moras__2[[#This Row],[Z-Score de salario]])&gt;1.96, "Atípico", "Normal")</f>
        <v>Normal</v>
      </c>
      <c r="N4497" s="5">
        <f t="shared" si="210"/>
        <v>316663</v>
      </c>
      <c r="O4497" s="5">
        <f t="shared" si="211"/>
        <v>32</v>
      </c>
      <c r="P4497" s="5" t="str">
        <f t="shared" si="212"/>
        <v>TRABAJADOR INDEPENDIENTE</v>
      </c>
      <c r="Q4497" s="5">
        <f>IF($H4497="SI", $O4497, _xludf.NA())</f>
        <v>32</v>
      </c>
      <c r="R4497" s="5" t="e">
        <f ca="1">IF($H4497="NO",$O4497, _xludf.NA())</f>
        <v>#NAME?</v>
      </c>
      <c r="S4497" s="5">
        <f>IF($H4497="SI",$N4497, _xludf.NA())</f>
        <v>316663</v>
      </c>
      <c r="T4497" s="5" t="e">
        <f ca="1">IF($H4497="NO",$N4497, _xludf.NA())</f>
        <v>#NAME?</v>
      </c>
    </row>
    <row r="4498" spans="1:20" x14ac:dyDescent="0.3">
      <c r="A4498">
        <v>4497</v>
      </c>
      <c r="B4498" t="s">
        <v>15</v>
      </c>
      <c r="C4498">
        <v>779424.25</v>
      </c>
      <c r="D4498" t="s">
        <v>10</v>
      </c>
      <c r="E4498" t="s">
        <v>11</v>
      </c>
      <c r="F4498" t="s">
        <v>12</v>
      </c>
      <c r="G4498" t="s">
        <v>13</v>
      </c>
      <c r="H4498" t="s">
        <v>13</v>
      </c>
      <c r="I4498">
        <v>28</v>
      </c>
      <c r="J4498">
        <f>(moras__2[[#This Row],[EDAD]]-AVERAGE(I:I))/ _xlfn.STDEV.P(I:I)</f>
        <v>-0.98154302243891756</v>
      </c>
      <c r="K4498" t="str">
        <f>IF(ABS(moras__2[[#This Row],[Z-Score de edad]])&gt;1.96, "Atípico","Normal")</f>
        <v>Normal</v>
      </c>
      <c r="L4498">
        <f>(moras__2[[#This Row],[SALARIO]]-AVERAGE(C:C)) / _xlfn.STDEV.P(C:C)</f>
        <v>0.1503104713930038</v>
      </c>
      <c r="M4498" t="str">
        <f>IF(ABS(moras__2[[#This Row],[Z-Score de salario]])&gt;1.96, "Atípico", "Normal")</f>
        <v>Normal</v>
      </c>
      <c r="N4498" s="5">
        <f t="shared" si="210"/>
        <v>779424.25</v>
      </c>
      <c r="O4498" s="5">
        <f t="shared" si="211"/>
        <v>28</v>
      </c>
      <c r="P4498" s="5" t="str">
        <f t="shared" si="212"/>
        <v>ASALARIADO</v>
      </c>
      <c r="Q4498" s="5" t="e">
        <f ca="1">IF($H4498="SI", $O4498, _xludf.NA())</f>
        <v>#NAME?</v>
      </c>
      <c r="R4498" s="5">
        <f>IF($H4498="NO",$O4498, _xludf.NA())</f>
        <v>28</v>
      </c>
      <c r="S4498" s="5" t="e">
        <f ca="1">IF($H4498="SI",$N4498, _xludf.NA())</f>
        <v>#NAME?</v>
      </c>
      <c r="T4498" s="5">
        <f>IF($H4498="NO",$N4498, _xludf.NA())</f>
        <v>779424.25</v>
      </c>
    </row>
    <row r="4499" spans="1:20" x14ac:dyDescent="0.3">
      <c r="A4499">
        <v>4498</v>
      </c>
      <c r="B4499" t="s">
        <v>9</v>
      </c>
      <c r="C4499">
        <v>535842.93000000005</v>
      </c>
      <c r="D4499" t="s">
        <v>10</v>
      </c>
      <c r="E4499" t="s">
        <v>16</v>
      </c>
      <c r="F4499" t="s">
        <v>12</v>
      </c>
      <c r="G4499" t="s">
        <v>13</v>
      </c>
      <c r="H4499" t="s">
        <v>13</v>
      </c>
      <c r="I4499">
        <v>36</v>
      </c>
      <c r="J4499">
        <f>(moras__2[[#This Row],[EDAD]]-AVERAGE(I:I))/ _xlfn.STDEV.P(I:I)</f>
        <v>-0.41688387918063341</v>
      </c>
      <c r="K4499" t="str">
        <f>IF(ABS(moras__2[[#This Row],[Z-Score de edad]])&gt;1.96, "Atípico","Normal")</f>
        <v>Normal</v>
      </c>
      <c r="L4499">
        <f>(moras__2[[#This Row],[SALARIO]]-AVERAGE(C:C)) / _xlfn.STDEV.P(C:C)</f>
        <v>-0.1500655706046182</v>
      </c>
      <c r="M4499" t="str">
        <f>IF(ABS(moras__2[[#This Row],[Z-Score de salario]])&gt;1.96, "Atípico", "Normal")</f>
        <v>Normal</v>
      </c>
      <c r="N4499" s="5">
        <f t="shared" si="210"/>
        <v>535842.93000000005</v>
      </c>
      <c r="O4499" s="5">
        <f t="shared" si="211"/>
        <v>36</v>
      </c>
      <c r="P4499" s="5" t="str">
        <f t="shared" si="212"/>
        <v>ASALARIADO</v>
      </c>
      <c r="Q4499" s="5" t="e">
        <f ca="1">IF($H4499="SI", $O4499, _xludf.NA())</f>
        <v>#NAME?</v>
      </c>
      <c r="R4499" s="5">
        <f>IF($H4499="NO",$O4499, _xludf.NA())</f>
        <v>36</v>
      </c>
      <c r="S4499" s="5" t="e">
        <f ca="1">IF($H4499="SI",$N4499, _xludf.NA())</f>
        <v>#NAME?</v>
      </c>
      <c r="T4499" s="5">
        <f>IF($H4499="NO",$N4499, _xludf.NA())</f>
        <v>535842.93000000005</v>
      </c>
    </row>
    <row r="4500" spans="1:20" x14ac:dyDescent="0.3">
      <c r="A4500">
        <v>4499</v>
      </c>
      <c r="B4500" t="s">
        <v>15</v>
      </c>
      <c r="C4500">
        <v>400000</v>
      </c>
      <c r="D4500" t="s">
        <v>10</v>
      </c>
      <c r="E4500" t="s">
        <v>16</v>
      </c>
      <c r="F4500" t="s">
        <v>12</v>
      </c>
      <c r="G4500" t="s">
        <v>13</v>
      </c>
      <c r="H4500" t="s">
        <v>13</v>
      </c>
      <c r="I4500">
        <v>42</v>
      </c>
      <c r="J4500">
        <f>(moras__2[[#This Row],[EDAD]]-AVERAGE(I:I))/ _xlfn.STDEV.P(I:I)</f>
        <v>6.6104782630796582E-3</v>
      </c>
      <c r="K4500" t="str">
        <f>IF(ABS(moras__2[[#This Row],[Z-Score de edad]])&gt;1.96, "Atípico","Normal")</f>
        <v>Normal</v>
      </c>
      <c r="L4500">
        <f>(moras__2[[#This Row],[SALARIO]]-AVERAGE(C:C)) / _xlfn.STDEV.P(C:C)</f>
        <v>-0.31758236395625966</v>
      </c>
      <c r="M4500" t="str">
        <f>IF(ABS(moras__2[[#This Row],[Z-Score de salario]])&gt;1.96, "Atípico", "Normal")</f>
        <v>Normal</v>
      </c>
      <c r="N4500" s="5">
        <f t="shared" si="210"/>
        <v>400000</v>
      </c>
      <c r="O4500" s="5">
        <f t="shared" si="211"/>
        <v>42</v>
      </c>
      <c r="P4500" s="5" t="str">
        <f t="shared" si="212"/>
        <v>ASALARIADO</v>
      </c>
      <c r="Q4500" s="5" t="e">
        <f ca="1">IF($H4500="SI", $O4500, _xludf.NA())</f>
        <v>#NAME?</v>
      </c>
      <c r="R4500" s="5">
        <f>IF($H4500="NO",$O4500, _xludf.NA())</f>
        <v>42</v>
      </c>
      <c r="S4500" s="5" t="e">
        <f ca="1">IF($H4500="SI",$N4500, _xludf.NA())</f>
        <v>#NAME?</v>
      </c>
      <c r="T4500" s="5">
        <f>IF($H4500="NO",$N4500, _xludf.NA())</f>
        <v>400000</v>
      </c>
    </row>
    <row r="4501" spans="1:20" x14ac:dyDescent="0.3">
      <c r="A4501">
        <v>4500</v>
      </c>
      <c r="B4501" t="s">
        <v>15</v>
      </c>
      <c r="C4501">
        <v>639148</v>
      </c>
      <c r="D4501" t="s">
        <v>18</v>
      </c>
      <c r="E4501" t="s">
        <v>16</v>
      </c>
      <c r="F4501" t="s">
        <v>12</v>
      </c>
      <c r="G4501" t="s">
        <v>13</v>
      </c>
      <c r="H4501" t="s">
        <v>13</v>
      </c>
      <c r="I4501">
        <v>56</v>
      </c>
      <c r="J4501">
        <f>(moras__2[[#This Row],[EDAD]]-AVERAGE(I:I))/ _xlfn.STDEV.P(I:I)</f>
        <v>0.99476397896507684</v>
      </c>
      <c r="K4501" t="str">
        <f>IF(ABS(moras__2[[#This Row],[Z-Score de edad]])&gt;1.96, "Atípico","Normal")</f>
        <v>Normal</v>
      </c>
      <c r="L4501">
        <f>(moras__2[[#This Row],[SALARIO]]-AVERAGE(C:C)) / _xlfn.STDEV.P(C:C)</f>
        <v>-2.2673338536546354E-2</v>
      </c>
      <c r="M4501" t="str">
        <f>IF(ABS(moras__2[[#This Row],[Z-Score de salario]])&gt;1.96, "Atípico", "Normal")</f>
        <v>Normal</v>
      </c>
      <c r="N4501" s="5">
        <f t="shared" si="210"/>
        <v>639148</v>
      </c>
      <c r="O4501" s="5">
        <f t="shared" si="211"/>
        <v>56</v>
      </c>
      <c r="P4501" s="5" t="str">
        <f t="shared" si="212"/>
        <v>TRABAJADOR INDEPENDIENTE</v>
      </c>
      <c r="Q4501" s="5" t="e">
        <f ca="1">IF($H4501="SI", $O4501, _xludf.NA())</f>
        <v>#NAME?</v>
      </c>
      <c r="R4501" s="5">
        <f>IF($H4501="NO",$O4501, _xludf.NA())</f>
        <v>56</v>
      </c>
      <c r="S4501" s="5" t="e">
        <f ca="1">IF($H4501="SI",$N4501, _xludf.NA())</f>
        <v>#NAME?</v>
      </c>
      <c r="T4501" s="5">
        <f>IF($H4501="NO",$N4501, _xludf.NA())</f>
        <v>639148</v>
      </c>
    </row>
    <row r="4502" spans="1:20" x14ac:dyDescent="0.3">
      <c r="A4502">
        <v>4501</v>
      </c>
      <c r="B4502" t="s">
        <v>15</v>
      </c>
      <c r="C4502">
        <v>404459</v>
      </c>
      <c r="D4502" t="s">
        <v>18</v>
      </c>
      <c r="E4502" t="s">
        <v>16</v>
      </c>
      <c r="F4502" t="s">
        <v>12</v>
      </c>
      <c r="G4502" t="s">
        <v>13</v>
      </c>
      <c r="H4502" t="s">
        <v>12</v>
      </c>
      <c r="I4502">
        <v>29</v>
      </c>
      <c r="J4502">
        <f>(moras__2[[#This Row],[EDAD]]-AVERAGE(I:I))/ _xlfn.STDEV.P(I:I)</f>
        <v>-0.91096062953163204</v>
      </c>
      <c r="K4502" t="str">
        <f>IF(ABS(moras__2[[#This Row],[Z-Score de edad]])&gt;1.96, "Atípico","Normal")</f>
        <v>Normal</v>
      </c>
      <c r="L4502">
        <f>(moras__2[[#This Row],[SALARIO]]-AVERAGE(C:C)) / _xlfn.STDEV.P(C:C)</f>
        <v>-0.31208367969234568</v>
      </c>
      <c r="M4502" t="str">
        <f>IF(ABS(moras__2[[#This Row],[Z-Score de salario]])&gt;1.96, "Atípico", "Normal")</f>
        <v>Normal</v>
      </c>
      <c r="N4502" s="5">
        <f t="shared" si="210"/>
        <v>404459</v>
      </c>
      <c r="O4502" s="5">
        <f t="shared" si="211"/>
        <v>29</v>
      </c>
      <c r="P4502" s="5" t="str">
        <f t="shared" si="212"/>
        <v>TRABAJADOR INDEPENDIENTE</v>
      </c>
      <c r="Q4502" s="5">
        <f>IF($H4502="SI", $O4502, _xludf.NA())</f>
        <v>29</v>
      </c>
      <c r="R4502" s="5" t="e">
        <f ca="1">IF($H4502="NO",$O4502, _xludf.NA())</f>
        <v>#NAME?</v>
      </c>
      <c r="S4502" s="5">
        <f>IF($H4502="SI",$N4502, _xludf.NA())</f>
        <v>404459</v>
      </c>
      <c r="T4502" s="5" t="e">
        <f ca="1">IF($H4502="NO",$N4502, _xludf.NA())</f>
        <v>#NAME?</v>
      </c>
    </row>
    <row r="4503" spans="1:20" x14ac:dyDescent="0.3">
      <c r="A4503">
        <v>4502</v>
      </c>
      <c r="B4503" t="s">
        <v>15</v>
      </c>
      <c r="C4503">
        <v>333320</v>
      </c>
      <c r="D4503" t="s">
        <v>10</v>
      </c>
      <c r="E4503" t="s">
        <v>16</v>
      </c>
      <c r="F4503" t="s">
        <v>12</v>
      </c>
      <c r="G4503" t="s">
        <v>13</v>
      </c>
      <c r="H4503" t="s">
        <v>13</v>
      </c>
      <c r="I4503">
        <v>20</v>
      </c>
      <c r="J4503">
        <f>(moras__2[[#This Row],[EDAD]]-AVERAGE(I:I))/ _xlfn.STDEV.P(I:I)</f>
        <v>-1.5462021656972016</v>
      </c>
      <c r="K4503" t="str">
        <f>IF(ABS(moras__2[[#This Row],[Z-Score de edad]])&gt;1.96, "Atípico","Normal")</f>
        <v>Normal</v>
      </c>
      <c r="L4503">
        <f>(moras__2[[#This Row],[SALARIO]]-AVERAGE(C:C)) / _xlfn.STDEV.P(C:C)</f>
        <v>-0.39980982901967849</v>
      </c>
      <c r="M4503" t="str">
        <f>IF(ABS(moras__2[[#This Row],[Z-Score de salario]])&gt;1.96, "Atípico", "Normal")</f>
        <v>Normal</v>
      </c>
      <c r="N4503" s="5">
        <f t="shared" si="210"/>
        <v>333320</v>
      </c>
      <c r="O4503" s="5">
        <f t="shared" si="211"/>
        <v>20</v>
      </c>
      <c r="P4503" s="5" t="str">
        <f t="shared" si="212"/>
        <v>ASALARIADO</v>
      </c>
      <c r="Q4503" s="5" t="e">
        <f ca="1">IF($H4503="SI", $O4503, _xludf.NA())</f>
        <v>#NAME?</v>
      </c>
      <c r="R4503" s="5">
        <f>IF($H4503="NO",$O4503, _xludf.NA())</f>
        <v>20</v>
      </c>
      <c r="S4503" s="5" t="e">
        <f ca="1">IF($H4503="SI",$N4503, _xludf.NA())</f>
        <v>#NAME?</v>
      </c>
      <c r="T4503" s="5">
        <f>IF($H4503="NO",$N4503, _xludf.NA())</f>
        <v>333320</v>
      </c>
    </row>
    <row r="4504" spans="1:20" x14ac:dyDescent="0.3">
      <c r="A4504">
        <v>4503</v>
      </c>
      <c r="B4504" t="s">
        <v>9</v>
      </c>
      <c r="C4504">
        <v>452198.21</v>
      </c>
      <c r="D4504" t="s">
        <v>10</v>
      </c>
      <c r="E4504" t="s">
        <v>16</v>
      </c>
      <c r="F4504" t="s">
        <v>12</v>
      </c>
      <c r="G4504" t="s">
        <v>13</v>
      </c>
      <c r="H4504" t="s">
        <v>13</v>
      </c>
      <c r="I4504">
        <v>31</v>
      </c>
      <c r="J4504">
        <f>(moras__2[[#This Row],[EDAD]]-AVERAGE(I:I))/ _xlfn.STDEV.P(I:I)</f>
        <v>-0.769795843717061</v>
      </c>
      <c r="K4504" t="str">
        <f>IF(ABS(moras__2[[#This Row],[Z-Score de edad]])&gt;1.96, "Atípico","Normal")</f>
        <v>Normal</v>
      </c>
      <c r="L4504">
        <f>(moras__2[[#This Row],[SALARIO]]-AVERAGE(C:C)) / _xlfn.STDEV.P(C:C)</f>
        <v>-0.25321334042374616</v>
      </c>
      <c r="M4504" t="str">
        <f>IF(ABS(moras__2[[#This Row],[Z-Score de salario]])&gt;1.96, "Atípico", "Normal")</f>
        <v>Normal</v>
      </c>
      <c r="N4504" s="5">
        <f t="shared" si="210"/>
        <v>452198.21</v>
      </c>
      <c r="O4504" s="5">
        <f t="shared" si="211"/>
        <v>31</v>
      </c>
      <c r="P4504" s="5" t="str">
        <f t="shared" si="212"/>
        <v>ASALARIADO</v>
      </c>
      <c r="Q4504" s="5" t="e">
        <f ca="1">IF($H4504="SI", $O4504, _xludf.NA())</f>
        <v>#NAME?</v>
      </c>
      <c r="R4504" s="5">
        <f>IF($H4504="NO",$O4504, _xludf.NA())</f>
        <v>31</v>
      </c>
      <c r="S4504" s="5" t="e">
        <f ca="1">IF($H4504="SI",$N4504, _xludf.NA())</f>
        <v>#NAME?</v>
      </c>
      <c r="T4504" s="5">
        <f>IF($H4504="NO",$N4504, _xludf.NA())</f>
        <v>452198.21</v>
      </c>
    </row>
    <row r="4505" spans="1:20" x14ac:dyDescent="0.3">
      <c r="A4505">
        <v>4504</v>
      </c>
      <c r="B4505" t="s">
        <v>9</v>
      </c>
      <c r="C4505">
        <v>1260076.52</v>
      </c>
      <c r="D4505" t="s">
        <v>10</v>
      </c>
      <c r="E4505" t="s">
        <v>16</v>
      </c>
      <c r="F4505" t="s">
        <v>12</v>
      </c>
      <c r="G4505" t="s">
        <v>13</v>
      </c>
      <c r="H4505" t="s">
        <v>13</v>
      </c>
      <c r="I4505">
        <v>30</v>
      </c>
      <c r="J4505">
        <f>(moras__2[[#This Row],[EDAD]]-AVERAGE(I:I))/ _xlfn.STDEV.P(I:I)</f>
        <v>-0.84037823662434652</v>
      </c>
      <c r="K4505" t="str">
        <f>IF(ABS(moras__2[[#This Row],[Z-Score de edad]])&gt;1.96, "Atípico","Normal")</f>
        <v>Normal</v>
      </c>
      <c r="L4505">
        <f>(moras__2[[#This Row],[SALARIO]]-AVERAGE(C:C)) / _xlfn.STDEV.P(C:C)</f>
        <v>0.74303419273490467</v>
      </c>
      <c r="M4505" t="str">
        <f>IF(ABS(moras__2[[#This Row],[Z-Score de salario]])&gt;1.96, "Atípico", "Normal")</f>
        <v>Normal</v>
      </c>
      <c r="N4505" s="5">
        <f t="shared" si="210"/>
        <v>1260076.52</v>
      </c>
      <c r="O4505" s="5">
        <f t="shared" si="211"/>
        <v>30</v>
      </c>
      <c r="P4505" s="5" t="str">
        <f t="shared" si="212"/>
        <v>ASALARIADO</v>
      </c>
      <c r="Q4505" s="5" t="e">
        <f ca="1">IF($H4505="SI", $O4505, _xludf.NA())</f>
        <v>#NAME?</v>
      </c>
      <c r="R4505" s="5">
        <f>IF($H4505="NO",$O4505, _xludf.NA())</f>
        <v>30</v>
      </c>
      <c r="S4505" s="5" t="e">
        <f ca="1">IF($H4505="SI",$N4505, _xludf.NA())</f>
        <v>#NAME?</v>
      </c>
      <c r="T4505" s="5">
        <f>IF($H4505="NO",$N4505, _xludf.NA())</f>
        <v>1260076.52</v>
      </c>
    </row>
    <row r="4506" spans="1:20" x14ac:dyDescent="0.3">
      <c r="A4506">
        <v>4505</v>
      </c>
      <c r="B4506" t="s">
        <v>9</v>
      </c>
      <c r="C4506">
        <v>1045500</v>
      </c>
      <c r="D4506" t="s">
        <v>10</v>
      </c>
      <c r="E4506" t="s">
        <v>16</v>
      </c>
      <c r="F4506" t="s">
        <v>12</v>
      </c>
      <c r="G4506" t="s">
        <v>13</v>
      </c>
      <c r="H4506" t="s">
        <v>13</v>
      </c>
      <c r="I4506">
        <v>39</v>
      </c>
      <c r="J4506">
        <f>(moras__2[[#This Row],[EDAD]]-AVERAGE(I:I))/ _xlfn.STDEV.P(I:I)</f>
        <v>-0.20513670045877688</v>
      </c>
      <c r="K4506" t="str">
        <f>IF(ABS(moras__2[[#This Row],[Z-Score de edad]])&gt;1.96, "Atípico","Normal")</f>
        <v>Normal</v>
      </c>
      <c r="L4506">
        <f>(moras__2[[#This Row],[SALARIO]]-AVERAGE(C:C)) / _xlfn.STDEV.P(C:C)</f>
        <v>0.47842586487452693</v>
      </c>
      <c r="M4506" t="str">
        <f>IF(ABS(moras__2[[#This Row],[Z-Score de salario]])&gt;1.96, "Atípico", "Normal")</f>
        <v>Normal</v>
      </c>
      <c r="N4506" s="5">
        <f t="shared" si="210"/>
        <v>1045500</v>
      </c>
      <c r="O4506" s="5">
        <f t="shared" si="211"/>
        <v>39</v>
      </c>
      <c r="P4506" s="5" t="str">
        <f t="shared" si="212"/>
        <v>ASALARIADO</v>
      </c>
      <c r="Q4506" s="5" t="e">
        <f ca="1">IF($H4506="SI", $O4506, _xludf.NA())</f>
        <v>#NAME?</v>
      </c>
      <c r="R4506" s="5">
        <f>IF($H4506="NO",$O4506, _xludf.NA())</f>
        <v>39</v>
      </c>
      <c r="S4506" s="5" t="e">
        <f ca="1">IF($H4506="SI",$N4506, _xludf.NA())</f>
        <v>#NAME?</v>
      </c>
      <c r="T4506" s="5">
        <f>IF($H4506="NO",$N4506, _xludf.NA())</f>
        <v>1045500</v>
      </c>
    </row>
    <row r="4507" spans="1:20" x14ac:dyDescent="0.3">
      <c r="A4507">
        <v>4506</v>
      </c>
      <c r="B4507" t="s">
        <v>15</v>
      </c>
      <c r="C4507">
        <v>1084830.8400000001</v>
      </c>
      <c r="D4507" t="s">
        <v>10</v>
      </c>
      <c r="E4507" t="s">
        <v>11</v>
      </c>
      <c r="F4507" t="s">
        <v>12</v>
      </c>
      <c r="G4507" t="s">
        <v>13</v>
      </c>
      <c r="H4507" t="s">
        <v>13</v>
      </c>
      <c r="I4507">
        <v>36</v>
      </c>
      <c r="J4507">
        <f>(moras__2[[#This Row],[EDAD]]-AVERAGE(I:I))/ _xlfn.STDEV.P(I:I)</f>
        <v>-0.41688387918063341</v>
      </c>
      <c r="K4507" t="str">
        <f>IF(ABS(moras__2[[#This Row],[Z-Score de edad]])&gt;1.96, "Atípico","Normal")</f>
        <v>Normal</v>
      </c>
      <c r="L4507">
        <f>(moras__2[[#This Row],[SALARIO]]-AVERAGE(C:C)) / _xlfn.STDEV.P(C:C)</f>
        <v>0.52692729366899183</v>
      </c>
      <c r="M4507" t="str">
        <f>IF(ABS(moras__2[[#This Row],[Z-Score de salario]])&gt;1.96, "Atípico", "Normal")</f>
        <v>Normal</v>
      </c>
      <c r="N4507" s="5">
        <f t="shared" si="210"/>
        <v>1084830.8400000001</v>
      </c>
      <c r="O4507" s="5">
        <f t="shared" si="211"/>
        <v>36</v>
      </c>
      <c r="P4507" s="5" t="str">
        <f t="shared" si="212"/>
        <v>ASALARIADO</v>
      </c>
      <c r="Q4507" s="5" t="e">
        <f ca="1">IF($H4507="SI", $O4507, _xludf.NA())</f>
        <v>#NAME?</v>
      </c>
      <c r="R4507" s="5">
        <f>IF($H4507="NO",$O4507, _xludf.NA())</f>
        <v>36</v>
      </c>
      <c r="S4507" s="5" t="e">
        <f ca="1">IF($H4507="SI",$N4507, _xludf.NA())</f>
        <v>#NAME?</v>
      </c>
      <c r="T4507" s="5">
        <f>IF($H4507="NO",$N4507, _xludf.NA())</f>
        <v>1084830.8400000001</v>
      </c>
    </row>
    <row r="4508" spans="1:20" x14ac:dyDescent="0.3">
      <c r="A4508">
        <v>4507</v>
      </c>
      <c r="B4508" t="s">
        <v>9</v>
      </c>
      <c r="C4508">
        <v>322474</v>
      </c>
      <c r="D4508" t="s">
        <v>17</v>
      </c>
      <c r="E4508" t="s">
        <v>16</v>
      </c>
      <c r="F4508" t="s">
        <v>12</v>
      </c>
      <c r="G4508" t="s">
        <v>13</v>
      </c>
      <c r="H4508" t="s">
        <v>13</v>
      </c>
      <c r="I4508">
        <v>64</v>
      </c>
      <c r="J4508">
        <f>(moras__2[[#This Row],[EDAD]]-AVERAGE(I:I))/ _xlfn.STDEV.P(I:I)</f>
        <v>1.559423122223361</v>
      </c>
      <c r="K4508" t="str">
        <f>IF(ABS(moras__2[[#This Row],[Z-Score de edad]])&gt;1.96, "Atípico","Normal")</f>
        <v>Normal</v>
      </c>
      <c r="L4508">
        <f>(moras__2[[#This Row],[SALARIO]]-AVERAGE(C:C)) / _xlfn.STDEV.P(C:C)</f>
        <v>-0.41318474032858432</v>
      </c>
      <c r="M4508" t="str">
        <f>IF(ABS(moras__2[[#This Row],[Z-Score de salario]])&gt;1.96, "Atípico", "Normal")</f>
        <v>Normal</v>
      </c>
      <c r="N4508" s="5">
        <f t="shared" si="210"/>
        <v>322474</v>
      </c>
      <c r="O4508" s="5">
        <f t="shared" si="211"/>
        <v>64</v>
      </c>
      <c r="P4508" s="5" t="str">
        <f t="shared" si="212"/>
        <v>ASEGURADO VOLUNTARIO</v>
      </c>
      <c r="Q4508" s="5" t="e">
        <f ca="1">IF($H4508="SI", $O4508, _xludf.NA())</f>
        <v>#NAME?</v>
      </c>
      <c r="R4508" s="5">
        <f>IF($H4508="NO",$O4508, _xludf.NA())</f>
        <v>64</v>
      </c>
      <c r="S4508" s="5" t="e">
        <f ca="1">IF($H4508="SI",$N4508, _xludf.NA())</f>
        <v>#NAME?</v>
      </c>
      <c r="T4508" s="5">
        <f>IF($H4508="NO",$N4508, _xludf.NA())</f>
        <v>322474</v>
      </c>
    </row>
    <row r="4509" spans="1:20" x14ac:dyDescent="0.3">
      <c r="A4509">
        <v>4508</v>
      </c>
      <c r="B4509" t="s">
        <v>9</v>
      </c>
      <c r="C4509">
        <v>400000</v>
      </c>
      <c r="D4509" t="s">
        <v>10</v>
      </c>
      <c r="E4509" t="s">
        <v>16</v>
      </c>
      <c r="F4509" t="s">
        <v>12</v>
      </c>
      <c r="G4509" t="s">
        <v>13</v>
      </c>
      <c r="H4509" t="s">
        <v>12</v>
      </c>
      <c r="I4509">
        <v>46</v>
      </c>
      <c r="J4509">
        <f>(moras__2[[#This Row],[EDAD]]-AVERAGE(I:I))/ _xlfn.STDEV.P(I:I)</f>
        <v>0.28894004989222172</v>
      </c>
      <c r="K4509" t="str">
        <f>IF(ABS(moras__2[[#This Row],[Z-Score de edad]])&gt;1.96, "Atípico","Normal")</f>
        <v>Normal</v>
      </c>
      <c r="L4509">
        <f>(moras__2[[#This Row],[SALARIO]]-AVERAGE(C:C)) / _xlfn.STDEV.P(C:C)</f>
        <v>-0.31758236395625966</v>
      </c>
      <c r="M4509" t="str">
        <f>IF(ABS(moras__2[[#This Row],[Z-Score de salario]])&gt;1.96, "Atípico", "Normal")</f>
        <v>Normal</v>
      </c>
      <c r="N4509" s="5">
        <f t="shared" si="210"/>
        <v>400000</v>
      </c>
      <c r="O4509" s="5">
        <f t="shared" si="211"/>
        <v>46</v>
      </c>
      <c r="P4509" s="5" t="str">
        <f t="shared" si="212"/>
        <v>ASALARIADO</v>
      </c>
      <c r="Q4509" s="5">
        <f>IF($H4509="SI", $O4509, _xludf.NA())</f>
        <v>46</v>
      </c>
      <c r="R4509" s="5" t="e">
        <f ca="1">IF($H4509="NO",$O4509, _xludf.NA())</f>
        <v>#NAME?</v>
      </c>
      <c r="S4509" s="5">
        <f>IF($H4509="SI",$N4509, _xludf.NA())</f>
        <v>400000</v>
      </c>
      <c r="T4509" s="5" t="e">
        <f ca="1">IF($H4509="NO",$N4509, _xludf.NA())</f>
        <v>#NAME?</v>
      </c>
    </row>
    <row r="4510" spans="1:20" x14ac:dyDescent="0.3">
      <c r="A4510">
        <v>4509</v>
      </c>
      <c r="B4510" t="s">
        <v>9</v>
      </c>
      <c r="C4510">
        <v>549600</v>
      </c>
      <c r="D4510" t="s">
        <v>18</v>
      </c>
      <c r="E4510" t="s">
        <v>16</v>
      </c>
      <c r="F4510" t="s">
        <v>12</v>
      </c>
      <c r="G4510" t="s">
        <v>13</v>
      </c>
      <c r="H4510" t="s">
        <v>13</v>
      </c>
      <c r="I4510">
        <v>57</v>
      </c>
      <c r="J4510">
        <f>(moras__2[[#This Row],[EDAD]]-AVERAGE(I:I))/ _xlfn.STDEV.P(I:I)</f>
        <v>1.0653463718723624</v>
      </c>
      <c r="K4510" t="str">
        <f>IF(ABS(moras__2[[#This Row],[Z-Score de edad]])&gt;1.96, "Atípico","Normal")</f>
        <v>Normal</v>
      </c>
      <c r="L4510">
        <f>(moras__2[[#This Row],[SALARIO]]-AVERAGE(C:C)) / _xlfn.STDEV.P(C:C)</f>
        <v>-0.13310082866100689</v>
      </c>
      <c r="M4510" t="str">
        <f>IF(ABS(moras__2[[#This Row],[Z-Score de salario]])&gt;1.96, "Atípico", "Normal")</f>
        <v>Normal</v>
      </c>
      <c r="N4510" s="5">
        <f t="shared" si="210"/>
        <v>549600</v>
      </c>
      <c r="O4510" s="5">
        <f t="shared" si="211"/>
        <v>57</v>
      </c>
      <c r="P4510" s="5" t="str">
        <f t="shared" si="212"/>
        <v>TRABAJADOR INDEPENDIENTE</v>
      </c>
      <c r="Q4510" s="5" t="e">
        <f ca="1">IF($H4510="SI", $O4510, _xludf.NA())</f>
        <v>#NAME?</v>
      </c>
      <c r="R4510" s="5">
        <f>IF($H4510="NO",$O4510, _xludf.NA())</f>
        <v>57</v>
      </c>
      <c r="S4510" s="5" t="e">
        <f ca="1">IF($H4510="SI",$N4510, _xludf.NA())</f>
        <v>#NAME?</v>
      </c>
      <c r="T4510" s="5">
        <f>IF($H4510="NO",$N4510, _xludf.NA())</f>
        <v>549600</v>
      </c>
    </row>
    <row r="4511" spans="1:20" x14ac:dyDescent="0.3">
      <c r="A4511">
        <v>4510</v>
      </c>
      <c r="B4511" t="s">
        <v>15</v>
      </c>
      <c r="C4511">
        <v>280000</v>
      </c>
      <c r="D4511" t="s">
        <v>10</v>
      </c>
      <c r="E4511" t="s">
        <v>16</v>
      </c>
      <c r="F4511" t="s">
        <v>12</v>
      </c>
      <c r="G4511" t="s">
        <v>13</v>
      </c>
      <c r="H4511" t="s">
        <v>12</v>
      </c>
      <c r="I4511">
        <v>48</v>
      </c>
      <c r="J4511">
        <f>(moras__2[[#This Row],[EDAD]]-AVERAGE(I:I))/ _xlfn.STDEV.P(I:I)</f>
        <v>0.43010483570679275</v>
      </c>
      <c r="K4511" t="str">
        <f>IF(ABS(moras__2[[#This Row],[Z-Score de edad]])&gt;1.96, "Atípico","Normal")</f>
        <v>Normal</v>
      </c>
      <c r="L4511">
        <f>(moras__2[[#This Row],[SALARIO]]-AVERAGE(C:C)) / _xlfn.STDEV.P(C:C)</f>
        <v>-0.46556220510218438</v>
      </c>
      <c r="M4511" t="str">
        <f>IF(ABS(moras__2[[#This Row],[Z-Score de salario]])&gt;1.96, "Atípico", "Normal")</f>
        <v>Normal</v>
      </c>
      <c r="N4511" s="5">
        <f t="shared" si="210"/>
        <v>280000</v>
      </c>
      <c r="O4511" s="5">
        <f t="shared" si="211"/>
        <v>48</v>
      </c>
      <c r="P4511" s="5" t="str">
        <f t="shared" si="212"/>
        <v>ASALARIADO</v>
      </c>
      <c r="Q4511" s="5">
        <f>IF($H4511="SI", $O4511, _xludf.NA())</f>
        <v>48</v>
      </c>
      <c r="R4511" s="5" t="e">
        <f ca="1">IF($H4511="NO",$O4511, _xludf.NA())</f>
        <v>#NAME?</v>
      </c>
      <c r="S4511" s="5">
        <f>IF($H4511="SI",$N4511, _xludf.NA())</f>
        <v>280000</v>
      </c>
      <c r="T4511" s="5" t="e">
        <f ca="1">IF($H4511="NO",$N4511, _xludf.NA())</f>
        <v>#NAME?</v>
      </c>
    </row>
    <row r="4512" spans="1:20" x14ac:dyDescent="0.3">
      <c r="A4512">
        <v>4511</v>
      </c>
      <c r="B4512" t="s">
        <v>15</v>
      </c>
      <c r="C4512">
        <v>114474</v>
      </c>
      <c r="D4512" t="s">
        <v>10</v>
      </c>
      <c r="E4512" t="s">
        <v>16</v>
      </c>
      <c r="F4512" t="s">
        <v>12</v>
      </c>
      <c r="G4512" t="s">
        <v>13</v>
      </c>
      <c r="H4512" t="s">
        <v>13</v>
      </c>
      <c r="I4512">
        <v>55</v>
      </c>
      <c r="J4512">
        <f>(moras__2[[#This Row],[EDAD]]-AVERAGE(I:I))/ _xlfn.STDEV.P(I:I)</f>
        <v>0.92418158605779133</v>
      </c>
      <c r="K4512" t="str">
        <f>IF(ABS(moras__2[[#This Row],[Z-Score de edad]])&gt;1.96, "Atípico","Normal")</f>
        <v>Normal</v>
      </c>
      <c r="L4512">
        <f>(moras__2[[#This Row],[SALARIO]]-AVERAGE(C:C)) / _xlfn.STDEV.P(C:C)</f>
        <v>-0.66968313164818716</v>
      </c>
      <c r="M4512" t="str">
        <f>IF(ABS(moras__2[[#This Row],[Z-Score de salario]])&gt;1.96, "Atípico", "Normal")</f>
        <v>Normal</v>
      </c>
      <c r="N4512" s="5">
        <f t="shared" si="210"/>
        <v>114474</v>
      </c>
      <c r="O4512" s="5">
        <f t="shared" si="211"/>
        <v>55</v>
      </c>
      <c r="P4512" s="5" t="str">
        <f t="shared" si="212"/>
        <v>ASALARIADO</v>
      </c>
      <c r="Q4512" s="5" t="e">
        <f ca="1">IF($H4512="SI", $O4512, _xludf.NA())</f>
        <v>#NAME?</v>
      </c>
      <c r="R4512" s="5">
        <f>IF($H4512="NO",$O4512, _xludf.NA())</f>
        <v>55</v>
      </c>
      <c r="S4512" s="5" t="e">
        <f ca="1">IF($H4512="SI",$N4512, _xludf.NA())</f>
        <v>#NAME?</v>
      </c>
      <c r="T4512" s="5">
        <f>IF($H4512="NO",$N4512, _xludf.NA())</f>
        <v>114474</v>
      </c>
    </row>
    <row r="4513" spans="1:20" x14ac:dyDescent="0.3">
      <c r="A4513">
        <v>4512</v>
      </c>
      <c r="B4513" t="s">
        <v>15</v>
      </c>
      <c r="C4513">
        <v>321509.09000000003</v>
      </c>
      <c r="D4513" t="s">
        <v>10</v>
      </c>
      <c r="E4513" t="s">
        <v>16</v>
      </c>
      <c r="F4513" t="s">
        <v>12</v>
      </c>
      <c r="G4513" t="s">
        <v>13</v>
      </c>
      <c r="H4513" t="s">
        <v>13</v>
      </c>
      <c r="I4513">
        <v>37</v>
      </c>
      <c r="J4513">
        <f>(moras__2[[#This Row],[EDAD]]-AVERAGE(I:I))/ _xlfn.STDEV.P(I:I)</f>
        <v>-0.34630148627334789</v>
      </c>
      <c r="K4513" t="str">
        <f>IF(ABS(moras__2[[#This Row],[Z-Score de edad]])&gt;1.96, "Atípico","Normal")</f>
        <v>Normal</v>
      </c>
      <c r="L4513">
        <f>(moras__2[[#This Row],[SALARIO]]-AVERAGE(C:C)) / _xlfn.STDEV.P(C:C)</f>
        <v>-0.41437463389958523</v>
      </c>
      <c r="M4513" t="str">
        <f>IF(ABS(moras__2[[#This Row],[Z-Score de salario]])&gt;1.96, "Atípico", "Normal")</f>
        <v>Normal</v>
      </c>
      <c r="N4513" s="5">
        <f t="shared" si="210"/>
        <v>321509.09000000003</v>
      </c>
      <c r="O4513" s="5">
        <f t="shared" si="211"/>
        <v>37</v>
      </c>
      <c r="P4513" s="5" t="str">
        <f t="shared" si="212"/>
        <v>ASALARIADO</v>
      </c>
      <c r="Q4513" s="5" t="e">
        <f ca="1">IF($H4513="SI", $O4513, _xludf.NA())</f>
        <v>#NAME?</v>
      </c>
      <c r="R4513" s="5">
        <f>IF($H4513="NO",$O4513, _xludf.NA())</f>
        <v>37</v>
      </c>
      <c r="S4513" s="5" t="e">
        <f ca="1">IF($H4513="SI",$N4513, _xludf.NA())</f>
        <v>#NAME?</v>
      </c>
      <c r="T4513" s="5">
        <f>IF($H4513="NO",$N4513, _xludf.NA())</f>
        <v>321509.09000000003</v>
      </c>
    </row>
    <row r="4514" spans="1:20" x14ac:dyDescent="0.3">
      <c r="A4514">
        <v>4513</v>
      </c>
      <c r="B4514" t="s">
        <v>9</v>
      </c>
      <c r="C4514">
        <v>438418.45</v>
      </c>
      <c r="D4514" t="s">
        <v>10</v>
      </c>
      <c r="E4514" t="s">
        <v>16</v>
      </c>
      <c r="F4514" t="s">
        <v>12</v>
      </c>
      <c r="G4514" t="s">
        <v>13</v>
      </c>
      <c r="H4514" t="s">
        <v>13</v>
      </c>
      <c r="I4514">
        <v>43</v>
      </c>
      <c r="J4514">
        <f>(moras__2[[#This Row],[EDAD]]-AVERAGE(I:I))/ _xlfn.STDEV.P(I:I)</f>
        <v>7.7192871170365177E-2</v>
      </c>
      <c r="K4514" t="str">
        <f>IF(ABS(moras__2[[#This Row],[Z-Score de edad]])&gt;1.96, "Atípico","Normal")</f>
        <v>Normal</v>
      </c>
      <c r="L4514">
        <f>(moras__2[[#This Row],[SALARIO]]-AVERAGE(C:C)) / _xlfn.STDEV.P(C:C)</f>
        <v>-0.27020606288898757</v>
      </c>
      <c r="M4514" t="str">
        <f>IF(ABS(moras__2[[#This Row],[Z-Score de salario]])&gt;1.96, "Atípico", "Normal")</f>
        <v>Normal</v>
      </c>
      <c r="N4514" s="5">
        <f t="shared" si="210"/>
        <v>438418.45</v>
      </c>
      <c r="O4514" s="5">
        <f t="shared" si="211"/>
        <v>43</v>
      </c>
      <c r="P4514" s="5" t="str">
        <f t="shared" si="212"/>
        <v>ASALARIADO</v>
      </c>
      <c r="Q4514" s="5" t="e">
        <f ca="1">IF($H4514="SI", $O4514, _xludf.NA())</f>
        <v>#NAME?</v>
      </c>
      <c r="R4514" s="5">
        <f>IF($H4514="NO",$O4514, _xludf.NA())</f>
        <v>43</v>
      </c>
      <c r="S4514" s="5" t="e">
        <f ca="1">IF($H4514="SI",$N4514, _xludf.NA())</f>
        <v>#NAME?</v>
      </c>
      <c r="T4514" s="5">
        <f>IF($H4514="NO",$N4514, _xludf.NA())</f>
        <v>438418.45</v>
      </c>
    </row>
    <row r="4515" spans="1:20" x14ac:dyDescent="0.3">
      <c r="A4515">
        <v>4514</v>
      </c>
      <c r="B4515" t="s">
        <v>9</v>
      </c>
      <c r="C4515">
        <v>617575</v>
      </c>
      <c r="D4515" t="s">
        <v>18</v>
      </c>
      <c r="E4515" t="s">
        <v>16</v>
      </c>
      <c r="F4515" t="s">
        <v>12</v>
      </c>
      <c r="G4515" t="s">
        <v>13</v>
      </c>
      <c r="H4515" t="s">
        <v>12</v>
      </c>
      <c r="I4515">
        <v>45</v>
      </c>
      <c r="J4515">
        <f>(moras__2[[#This Row],[EDAD]]-AVERAGE(I:I))/ _xlfn.STDEV.P(I:I)</f>
        <v>0.2183576569849362</v>
      </c>
      <c r="K4515" t="str">
        <f>IF(ABS(moras__2[[#This Row],[Z-Score de edad]])&gt;1.96, "Atípico","Normal")</f>
        <v>Normal</v>
      </c>
      <c r="L4515">
        <f>(moras__2[[#This Row],[SALARIO]]-AVERAGE(C:C)) / _xlfn.STDEV.P(C:C)</f>
        <v>-4.9276414478554964E-2</v>
      </c>
      <c r="M4515" t="str">
        <f>IF(ABS(moras__2[[#This Row],[Z-Score de salario]])&gt;1.96, "Atípico", "Normal")</f>
        <v>Normal</v>
      </c>
      <c r="N4515" s="5">
        <f t="shared" si="210"/>
        <v>617575</v>
      </c>
      <c r="O4515" s="5">
        <f t="shared" si="211"/>
        <v>45</v>
      </c>
      <c r="P4515" s="5" t="str">
        <f t="shared" si="212"/>
        <v>TRABAJADOR INDEPENDIENTE</v>
      </c>
      <c r="Q4515" s="5">
        <f>IF($H4515="SI", $O4515, _xludf.NA())</f>
        <v>45</v>
      </c>
      <c r="R4515" s="5" t="e">
        <f ca="1">IF($H4515="NO",$O4515, _xludf.NA())</f>
        <v>#NAME?</v>
      </c>
      <c r="S4515" s="5">
        <f>IF($H4515="SI",$N4515, _xludf.NA())</f>
        <v>617575</v>
      </c>
      <c r="T4515" s="5" t="e">
        <f ca="1">IF($H4515="NO",$N4515, _xludf.NA())</f>
        <v>#NAME?</v>
      </c>
    </row>
    <row r="4516" spans="1:20" x14ac:dyDescent="0.3">
      <c r="A4516">
        <v>4515</v>
      </c>
      <c r="B4516" t="s">
        <v>15</v>
      </c>
      <c r="C4516">
        <v>542628</v>
      </c>
      <c r="D4516" t="s">
        <v>18</v>
      </c>
      <c r="E4516" t="s">
        <v>16</v>
      </c>
      <c r="F4516" t="s">
        <v>12</v>
      </c>
      <c r="G4516" t="s">
        <v>13</v>
      </c>
      <c r="H4516" t="s">
        <v>13</v>
      </c>
      <c r="I4516">
        <v>55</v>
      </c>
      <c r="J4516">
        <f>(moras__2[[#This Row],[EDAD]]-AVERAGE(I:I))/ _xlfn.STDEV.P(I:I)</f>
        <v>0.92418158605779133</v>
      </c>
      <c r="K4516" t="str">
        <f>IF(ABS(moras__2[[#This Row],[Z-Score de edad]])&gt;1.96, "Atípico","Normal")</f>
        <v>Normal</v>
      </c>
      <c r="L4516">
        <f>(moras__2[[#This Row],[SALARIO]]-AVERAGE(C:C)) / _xlfn.STDEV.P(C:C)</f>
        <v>-0.1416984574315851</v>
      </c>
      <c r="M4516" t="str">
        <f>IF(ABS(moras__2[[#This Row],[Z-Score de salario]])&gt;1.96, "Atípico", "Normal")</f>
        <v>Normal</v>
      </c>
      <c r="N4516" s="5">
        <f t="shared" si="210"/>
        <v>542628</v>
      </c>
      <c r="O4516" s="5">
        <f t="shared" si="211"/>
        <v>55</v>
      </c>
      <c r="P4516" s="5" t="str">
        <f t="shared" si="212"/>
        <v>TRABAJADOR INDEPENDIENTE</v>
      </c>
      <c r="Q4516" s="5" t="e">
        <f ca="1">IF($H4516="SI", $O4516, _xludf.NA())</f>
        <v>#NAME?</v>
      </c>
      <c r="R4516" s="5">
        <f>IF($H4516="NO",$O4516, _xludf.NA())</f>
        <v>55</v>
      </c>
      <c r="S4516" s="5" t="e">
        <f ca="1">IF($H4516="SI",$N4516, _xludf.NA())</f>
        <v>#NAME?</v>
      </c>
      <c r="T4516" s="5">
        <f>IF($H4516="NO",$N4516, _xludf.NA())</f>
        <v>542628</v>
      </c>
    </row>
    <row r="4517" spans="1:20" x14ac:dyDescent="0.3">
      <c r="A4517">
        <v>4516</v>
      </c>
      <c r="B4517" t="s">
        <v>9</v>
      </c>
      <c r="C4517">
        <v>319070.05</v>
      </c>
      <c r="D4517" t="s">
        <v>10</v>
      </c>
      <c r="E4517" t="s">
        <v>16</v>
      </c>
      <c r="F4517" t="s">
        <v>12</v>
      </c>
      <c r="G4517" t="s">
        <v>13</v>
      </c>
      <c r="H4517" t="s">
        <v>13</v>
      </c>
      <c r="I4517">
        <v>40</v>
      </c>
      <c r="J4517">
        <f>(moras__2[[#This Row],[EDAD]]-AVERAGE(I:I))/ _xlfn.STDEV.P(I:I)</f>
        <v>-0.13455430755149136</v>
      </c>
      <c r="K4517" t="str">
        <f>IF(ABS(moras__2[[#This Row],[Z-Score de edad]])&gt;1.96, "Atípico","Normal")</f>
        <v>Normal</v>
      </c>
      <c r="L4517">
        <f>(moras__2[[#This Row],[SALARIO]]-AVERAGE(C:C)) / _xlfn.STDEV.P(C:C)</f>
        <v>-0.41738237349748991</v>
      </c>
      <c r="M4517" t="str">
        <f>IF(ABS(moras__2[[#This Row],[Z-Score de salario]])&gt;1.96, "Atípico", "Normal")</f>
        <v>Normal</v>
      </c>
      <c r="N4517" s="5">
        <f t="shared" si="210"/>
        <v>319070.05</v>
      </c>
      <c r="O4517" s="5">
        <f t="shared" si="211"/>
        <v>40</v>
      </c>
      <c r="P4517" s="5" t="str">
        <f t="shared" si="212"/>
        <v>ASALARIADO</v>
      </c>
      <c r="Q4517" s="5" t="e">
        <f ca="1">IF($H4517="SI", $O4517, _xludf.NA())</f>
        <v>#NAME?</v>
      </c>
      <c r="R4517" s="5">
        <f>IF($H4517="NO",$O4517, _xludf.NA())</f>
        <v>40</v>
      </c>
      <c r="S4517" s="5" t="e">
        <f ca="1">IF($H4517="SI",$N4517, _xludf.NA())</f>
        <v>#NAME?</v>
      </c>
      <c r="T4517" s="5">
        <f>IF($H4517="NO",$N4517, _xludf.NA())</f>
        <v>319070.05</v>
      </c>
    </row>
    <row r="4518" spans="1:20" x14ac:dyDescent="0.3">
      <c r="A4518">
        <v>4517</v>
      </c>
      <c r="B4518" t="s">
        <v>9</v>
      </c>
      <c r="C4518">
        <v>440000</v>
      </c>
      <c r="D4518" t="s">
        <v>10</v>
      </c>
      <c r="E4518" t="s">
        <v>16</v>
      </c>
      <c r="F4518" t="s">
        <v>12</v>
      </c>
      <c r="G4518" t="s">
        <v>13</v>
      </c>
      <c r="H4518" t="s">
        <v>12</v>
      </c>
      <c r="I4518">
        <v>58</v>
      </c>
      <c r="J4518">
        <f>(moras__2[[#This Row],[EDAD]]-AVERAGE(I:I))/ _xlfn.STDEV.P(I:I)</f>
        <v>1.1359287647796479</v>
      </c>
      <c r="K4518" t="str">
        <f>IF(ABS(moras__2[[#This Row],[Z-Score de edad]])&gt;1.96, "Atípico","Normal")</f>
        <v>Normal</v>
      </c>
      <c r="L4518">
        <f>(moras__2[[#This Row],[SALARIO]]-AVERAGE(C:C)) / _xlfn.STDEV.P(C:C)</f>
        <v>-0.26825575024095144</v>
      </c>
      <c r="M4518" t="str">
        <f>IF(ABS(moras__2[[#This Row],[Z-Score de salario]])&gt;1.96, "Atípico", "Normal")</f>
        <v>Normal</v>
      </c>
      <c r="N4518" s="5">
        <f t="shared" si="210"/>
        <v>440000</v>
      </c>
      <c r="O4518" s="5">
        <f t="shared" si="211"/>
        <v>58</v>
      </c>
      <c r="P4518" s="5" t="str">
        <f t="shared" si="212"/>
        <v>ASALARIADO</v>
      </c>
      <c r="Q4518" s="5">
        <f>IF($H4518="SI", $O4518, _xludf.NA())</f>
        <v>58</v>
      </c>
      <c r="R4518" s="5" t="e">
        <f ca="1">IF($H4518="NO",$O4518, _xludf.NA())</f>
        <v>#NAME?</v>
      </c>
      <c r="S4518" s="5">
        <f>IF($H4518="SI",$N4518, _xludf.NA())</f>
        <v>440000</v>
      </c>
      <c r="T4518" s="5" t="e">
        <f ca="1">IF($H4518="NO",$N4518, _xludf.NA())</f>
        <v>#NAME?</v>
      </c>
    </row>
    <row r="4519" spans="1:20" x14ac:dyDescent="0.3">
      <c r="A4519">
        <v>4518</v>
      </c>
      <c r="B4519" t="s">
        <v>15</v>
      </c>
      <c r="C4519">
        <v>585136.5</v>
      </c>
      <c r="D4519" t="s">
        <v>10</v>
      </c>
      <c r="E4519" t="s">
        <v>11</v>
      </c>
      <c r="F4519" t="s">
        <v>12</v>
      </c>
      <c r="G4519" t="s">
        <v>13</v>
      </c>
      <c r="H4519" t="s">
        <v>13</v>
      </c>
      <c r="I4519">
        <v>43</v>
      </c>
      <c r="J4519">
        <f>(moras__2[[#This Row],[EDAD]]-AVERAGE(I:I))/ _xlfn.STDEV.P(I:I)</f>
        <v>7.7192871170365177E-2</v>
      </c>
      <c r="K4519" t="str">
        <f>IF(ABS(moras__2[[#This Row],[Z-Score de edad]])&gt;1.96, "Atípico","Normal")</f>
        <v>Normal</v>
      </c>
      <c r="L4519">
        <f>(moras__2[[#This Row],[SALARIO]]-AVERAGE(C:C)) / _xlfn.STDEV.P(C:C)</f>
        <v>-8.9278448453655609E-2</v>
      </c>
      <c r="M4519" t="str">
        <f>IF(ABS(moras__2[[#This Row],[Z-Score de salario]])&gt;1.96, "Atípico", "Normal")</f>
        <v>Normal</v>
      </c>
      <c r="N4519" s="5">
        <f t="shared" si="210"/>
        <v>585136.5</v>
      </c>
      <c r="O4519" s="5">
        <f t="shared" si="211"/>
        <v>43</v>
      </c>
      <c r="P4519" s="5" t="str">
        <f t="shared" si="212"/>
        <v>ASALARIADO</v>
      </c>
      <c r="Q4519" s="5" t="e">
        <f ca="1">IF($H4519="SI", $O4519, _xludf.NA())</f>
        <v>#NAME?</v>
      </c>
      <c r="R4519" s="5">
        <f>IF($H4519="NO",$O4519, _xludf.NA())</f>
        <v>43</v>
      </c>
      <c r="S4519" s="5" t="e">
        <f ca="1">IF($H4519="SI",$N4519, _xludf.NA())</f>
        <v>#NAME?</v>
      </c>
      <c r="T4519" s="5">
        <f>IF($H4519="NO",$N4519, _xludf.NA())</f>
        <v>585136.5</v>
      </c>
    </row>
    <row r="4520" spans="1:20" x14ac:dyDescent="0.3">
      <c r="A4520">
        <v>4519</v>
      </c>
      <c r="B4520" t="s">
        <v>15</v>
      </c>
      <c r="C4520">
        <v>350000</v>
      </c>
      <c r="D4520" t="s">
        <v>10</v>
      </c>
      <c r="E4520" t="s">
        <v>16</v>
      </c>
      <c r="F4520" t="s">
        <v>12</v>
      </c>
      <c r="G4520" t="s">
        <v>13</v>
      </c>
      <c r="H4520" t="s">
        <v>12</v>
      </c>
      <c r="I4520">
        <v>36</v>
      </c>
      <c r="J4520">
        <f>(moras__2[[#This Row],[EDAD]]-AVERAGE(I:I))/ _xlfn.STDEV.P(I:I)</f>
        <v>-0.41688387918063341</v>
      </c>
      <c r="K4520" t="str">
        <f>IF(ABS(moras__2[[#This Row],[Z-Score de edad]])&gt;1.96, "Atípico","Normal")</f>
        <v>Normal</v>
      </c>
      <c r="L4520">
        <f>(moras__2[[#This Row],[SALARIO]]-AVERAGE(C:C)) / _xlfn.STDEV.P(C:C)</f>
        <v>-0.37924063110039496</v>
      </c>
      <c r="M4520" t="str">
        <f>IF(ABS(moras__2[[#This Row],[Z-Score de salario]])&gt;1.96, "Atípico", "Normal")</f>
        <v>Normal</v>
      </c>
      <c r="N4520" s="5">
        <f t="shared" si="210"/>
        <v>350000</v>
      </c>
      <c r="O4520" s="5">
        <f t="shared" si="211"/>
        <v>36</v>
      </c>
      <c r="P4520" s="5" t="str">
        <f t="shared" si="212"/>
        <v>ASALARIADO</v>
      </c>
      <c r="Q4520" s="5">
        <f>IF($H4520="SI", $O4520, _xludf.NA())</f>
        <v>36</v>
      </c>
      <c r="R4520" s="5" t="e">
        <f ca="1">IF($H4520="NO",$O4520, _xludf.NA())</f>
        <v>#NAME?</v>
      </c>
      <c r="S4520" s="5">
        <f>IF($H4520="SI",$N4520, _xludf.NA())</f>
        <v>350000</v>
      </c>
      <c r="T4520" s="5" t="e">
        <f ca="1">IF($H4520="NO",$N4520, _xludf.NA())</f>
        <v>#NAME?</v>
      </c>
    </row>
    <row r="4521" spans="1:20" x14ac:dyDescent="0.3">
      <c r="A4521">
        <v>4520</v>
      </c>
      <c r="B4521" t="s">
        <v>9</v>
      </c>
      <c r="C4521">
        <v>403293</v>
      </c>
      <c r="D4521" t="s">
        <v>18</v>
      </c>
      <c r="E4521" t="s">
        <v>16</v>
      </c>
      <c r="F4521" t="s">
        <v>12</v>
      </c>
      <c r="G4521" t="s">
        <v>13</v>
      </c>
      <c r="H4521" t="s">
        <v>12</v>
      </c>
      <c r="I4521">
        <v>62</v>
      </c>
      <c r="J4521">
        <f>(moras__2[[#This Row],[EDAD]]-AVERAGE(I:I))/ _xlfn.STDEV.P(I:I)</f>
        <v>1.41825833640879</v>
      </c>
      <c r="K4521" t="str">
        <f>IF(ABS(moras__2[[#This Row],[Z-Score de edad]])&gt;1.96, "Atípico","Normal")</f>
        <v>Normal</v>
      </c>
      <c r="L4521">
        <f>(moras__2[[#This Row],[SALARIO]]-AVERAGE(C:C)) / _xlfn.STDEV.P(C:C)</f>
        <v>-0.31352155048214692</v>
      </c>
      <c r="M4521" t="str">
        <f>IF(ABS(moras__2[[#This Row],[Z-Score de salario]])&gt;1.96, "Atípico", "Normal")</f>
        <v>Normal</v>
      </c>
      <c r="N4521" s="5">
        <f t="shared" si="210"/>
        <v>403293</v>
      </c>
      <c r="O4521" s="5">
        <f t="shared" si="211"/>
        <v>62</v>
      </c>
      <c r="P4521" s="5" t="str">
        <f t="shared" si="212"/>
        <v>TRABAJADOR INDEPENDIENTE</v>
      </c>
      <c r="Q4521" s="5">
        <f>IF($H4521="SI", $O4521, _xludf.NA())</f>
        <v>62</v>
      </c>
      <c r="R4521" s="5" t="e">
        <f ca="1">IF($H4521="NO",$O4521, _xludf.NA())</f>
        <v>#NAME?</v>
      </c>
      <c r="S4521" s="5">
        <f>IF($H4521="SI",$N4521, _xludf.NA())</f>
        <v>403293</v>
      </c>
      <c r="T4521" s="5" t="e">
        <f ca="1">IF($H4521="NO",$N4521, _xludf.NA())</f>
        <v>#NAME?</v>
      </c>
    </row>
    <row r="4522" spans="1:20" x14ac:dyDescent="0.3">
      <c r="A4522">
        <v>4521</v>
      </c>
      <c r="B4522" t="s">
        <v>9</v>
      </c>
      <c r="C4522">
        <v>323500</v>
      </c>
      <c r="D4522" t="s">
        <v>10</v>
      </c>
      <c r="E4522" t="s">
        <v>16</v>
      </c>
      <c r="F4522" t="s">
        <v>12</v>
      </c>
      <c r="G4522" t="s">
        <v>13</v>
      </c>
      <c r="H4522" t="s">
        <v>13</v>
      </c>
      <c r="I4522">
        <v>37</v>
      </c>
      <c r="J4522">
        <f>(moras__2[[#This Row],[EDAD]]-AVERAGE(I:I))/ _xlfn.STDEV.P(I:I)</f>
        <v>-0.34630148627334789</v>
      </c>
      <c r="K4522" t="str">
        <f>IF(ABS(moras__2[[#This Row],[Z-Score de edad]])&gt;1.96, "Atípico","Normal")</f>
        <v>Normal</v>
      </c>
      <c r="L4522">
        <f>(moras__2[[#This Row],[SALARIO]]-AVERAGE(C:C)) / _xlfn.STDEV.P(C:C)</f>
        <v>-0.41191951268678667</v>
      </c>
      <c r="M4522" t="str">
        <f>IF(ABS(moras__2[[#This Row],[Z-Score de salario]])&gt;1.96, "Atípico", "Normal")</f>
        <v>Normal</v>
      </c>
      <c r="N4522" s="5">
        <f t="shared" si="210"/>
        <v>323500</v>
      </c>
      <c r="O4522" s="5">
        <f t="shared" si="211"/>
        <v>37</v>
      </c>
      <c r="P4522" s="5" t="str">
        <f t="shared" si="212"/>
        <v>ASALARIADO</v>
      </c>
      <c r="Q4522" s="5" t="e">
        <f ca="1">IF($H4522="SI", $O4522, _xludf.NA())</f>
        <v>#NAME?</v>
      </c>
      <c r="R4522" s="5">
        <f>IF($H4522="NO",$O4522, _xludf.NA())</f>
        <v>37</v>
      </c>
      <c r="S4522" s="5" t="e">
        <f ca="1">IF($H4522="SI",$N4522, _xludf.NA())</f>
        <v>#NAME?</v>
      </c>
      <c r="T4522" s="5">
        <f>IF($H4522="NO",$N4522, _xludf.NA())</f>
        <v>323500</v>
      </c>
    </row>
    <row r="4523" spans="1:20" x14ac:dyDescent="0.3">
      <c r="A4523">
        <v>4522</v>
      </c>
      <c r="B4523" t="s">
        <v>9</v>
      </c>
      <c r="C4523">
        <v>78000</v>
      </c>
      <c r="D4523" t="s">
        <v>10</v>
      </c>
      <c r="E4523" t="s">
        <v>16</v>
      </c>
      <c r="F4523" t="s">
        <v>12</v>
      </c>
      <c r="G4523" t="s">
        <v>13</v>
      </c>
      <c r="H4523" t="s">
        <v>12</v>
      </c>
      <c r="I4523">
        <v>71</v>
      </c>
      <c r="J4523">
        <f>(moras__2[[#This Row],[EDAD]]-AVERAGE(I:I))/ _xlfn.STDEV.P(I:I)</f>
        <v>2.0534998725743594</v>
      </c>
      <c r="K4523" t="str">
        <f>IF(ABS(moras__2[[#This Row],[Z-Score de edad]])&gt;1.96, "Atípico","Normal")</f>
        <v>Atípico</v>
      </c>
      <c r="L4523">
        <f>(moras__2[[#This Row],[SALARIO]]-AVERAGE(C:C)) / _xlfn.STDEV.P(C:C)</f>
        <v>-0.71466160436449089</v>
      </c>
      <c r="M4523" t="str">
        <f>IF(ABS(moras__2[[#This Row],[Z-Score de salario]])&gt;1.96, "Atípico", "Normal")</f>
        <v>Normal</v>
      </c>
      <c r="N4523" s="5">
        <f t="shared" si="210"/>
        <v>78000</v>
      </c>
      <c r="O4523" s="5">
        <f t="shared" si="211"/>
        <v>71</v>
      </c>
      <c r="P4523" s="5" t="str">
        <f t="shared" si="212"/>
        <v>ASALARIADO</v>
      </c>
      <c r="Q4523" s="5">
        <f>IF($H4523="SI", $O4523, _xludf.NA())</f>
        <v>71</v>
      </c>
      <c r="R4523" s="5" t="e">
        <f ca="1">IF($H4523="NO",$O4523, _xludf.NA())</f>
        <v>#NAME?</v>
      </c>
      <c r="S4523" s="5">
        <f>IF($H4523="SI",$N4523, _xludf.NA())</f>
        <v>78000</v>
      </c>
      <c r="T4523" s="5" t="e">
        <f ca="1">IF($H4523="NO",$N4523, _xludf.NA())</f>
        <v>#NAME?</v>
      </c>
    </row>
    <row r="4524" spans="1:20" x14ac:dyDescent="0.3">
      <c r="A4524">
        <v>4523</v>
      </c>
      <c r="B4524" t="s">
        <v>15</v>
      </c>
      <c r="C4524">
        <v>857753.11</v>
      </c>
      <c r="D4524" t="s">
        <v>10</v>
      </c>
      <c r="E4524" t="s">
        <v>16</v>
      </c>
      <c r="F4524" t="s">
        <v>12</v>
      </c>
      <c r="G4524" t="s">
        <v>13</v>
      </c>
      <c r="H4524" t="s">
        <v>13</v>
      </c>
      <c r="I4524">
        <v>32</v>
      </c>
      <c r="J4524">
        <f>(moras__2[[#This Row],[EDAD]]-AVERAGE(I:I))/ _xlfn.STDEV.P(I:I)</f>
        <v>-0.69921345080977548</v>
      </c>
      <c r="K4524" t="str">
        <f>IF(ABS(moras__2[[#This Row],[Z-Score de edad]])&gt;1.96, "Atípico","Normal")</f>
        <v>Normal</v>
      </c>
      <c r="L4524">
        <f>(moras__2[[#This Row],[SALARIO]]-AVERAGE(C:C)) / _xlfn.STDEV.P(C:C)</f>
        <v>0.24690290689251523</v>
      </c>
      <c r="M4524" t="str">
        <f>IF(ABS(moras__2[[#This Row],[Z-Score de salario]])&gt;1.96, "Atípico", "Normal")</f>
        <v>Normal</v>
      </c>
      <c r="N4524" s="5">
        <f t="shared" si="210"/>
        <v>857753.11</v>
      </c>
      <c r="O4524" s="5">
        <f t="shared" si="211"/>
        <v>32</v>
      </c>
      <c r="P4524" s="5" t="str">
        <f t="shared" si="212"/>
        <v>ASALARIADO</v>
      </c>
      <c r="Q4524" s="5" t="e">
        <f ca="1">IF($H4524="SI", $O4524, _xludf.NA())</f>
        <v>#NAME?</v>
      </c>
      <c r="R4524" s="5">
        <f>IF($H4524="NO",$O4524, _xludf.NA())</f>
        <v>32</v>
      </c>
      <c r="S4524" s="5" t="e">
        <f ca="1">IF($H4524="SI",$N4524, _xludf.NA())</f>
        <v>#NAME?</v>
      </c>
      <c r="T4524" s="5">
        <f>IF($H4524="NO",$N4524, _xludf.NA())</f>
        <v>857753.11</v>
      </c>
    </row>
    <row r="4525" spans="1:20" x14ac:dyDescent="0.3">
      <c r="A4525">
        <v>4524</v>
      </c>
      <c r="B4525" t="s">
        <v>9</v>
      </c>
      <c r="C4525">
        <v>509509</v>
      </c>
      <c r="D4525" t="s">
        <v>18</v>
      </c>
      <c r="E4525" t="s">
        <v>16</v>
      </c>
      <c r="F4525" t="s">
        <v>12</v>
      </c>
      <c r="G4525" t="s">
        <v>13</v>
      </c>
      <c r="H4525" t="s">
        <v>12</v>
      </c>
      <c r="I4525">
        <v>40</v>
      </c>
      <c r="J4525">
        <f>(moras__2[[#This Row],[EDAD]]-AVERAGE(I:I))/ _xlfn.STDEV.P(I:I)</f>
        <v>-0.13455430755149136</v>
      </c>
      <c r="K4525" t="str">
        <f>IF(ABS(moras__2[[#This Row],[Z-Score de edad]])&gt;1.96, "Atípico","Normal")</f>
        <v>Normal</v>
      </c>
      <c r="L4525">
        <f>(moras__2[[#This Row],[SALARIO]]-AVERAGE(C:C)) / _xlfn.STDEV.P(C:C)</f>
        <v>-0.18253966042251746</v>
      </c>
      <c r="M4525" t="str">
        <f>IF(ABS(moras__2[[#This Row],[Z-Score de salario]])&gt;1.96, "Atípico", "Normal")</f>
        <v>Normal</v>
      </c>
      <c r="N4525" s="5">
        <f t="shared" si="210"/>
        <v>509509</v>
      </c>
      <c r="O4525" s="5">
        <f t="shared" si="211"/>
        <v>40</v>
      </c>
      <c r="P4525" s="5" t="str">
        <f t="shared" si="212"/>
        <v>TRABAJADOR INDEPENDIENTE</v>
      </c>
      <c r="Q4525" s="5">
        <f>IF($H4525="SI", $O4525, _xludf.NA())</f>
        <v>40</v>
      </c>
      <c r="R4525" s="5" t="e">
        <f ca="1">IF($H4525="NO",$O4525, _xludf.NA())</f>
        <v>#NAME?</v>
      </c>
      <c r="S4525" s="5">
        <f>IF($H4525="SI",$N4525, _xludf.NA())</f>
        <v>509509</v>
      </c>
      <c r="T4525" s="5" t="e">
        <f ca="1">IF($H4525="NO",$N4525, _xludf.NA())</f>
        <v>#NAME?</v>
      </c>
    </row>
    <row r="4526" spans="1:20" x14ac:dyDescent="0.3">
      <c r="A4526">
        <v>4525</v>
      </c>
      <c r="B4526" t="s">
        <v>9</v>
      </c>
      <c r="C4526">
        <v>1523214</v>
      </c>
      <c r="D4526" t="s">
        <v>10</v>
      </c>
      <c r="E4526" t="s">
        <v>11</v>
      </c>
      <c r="F4526" t="s">
        <v>12</v>
      </c>
      <c r="G4526" t="s">
        <v>13</v>
      </c>
      <c r="H4526" t="s">
        <v>13</v>
      </c>
      <c r="I4526">
        <v>38</v>
      </c>
      <c r="J4526">
        <f>(moras__2[[#This Row],[EDAD]]-AVERAGE(I:I))/ _xlfn.STDEV.P(I:I)</f>
        <v>-0.27571909336606237</v>
      </c>
      <c r="K4526" t="str">
        <f>IF(ABS(moras__2[[#This Row],[Z-Score de edad]])&gt;1.96, "Atípico","Normal")</f>
        <v>Normal</v>
      </c>
      <c r="L4526">
        <f>(moras__2[[#This Row],[SALARIO]]-AVERAGE(C:C)) / _xlfn.STDEV.P(C:C)</f>
        <v>1.0675262134843959</v>
      </c>
      <c r="M4526" t="str">
        <f>IF(ABS(moras__2[[#This Row],[Z-Score de salario]])&gt;1.96, "Atípico", "Normal")</f>
        <v>Normal</v>
      </c>
      <c r="N4526" s="5">
        <f t="shared" si="210"/>
        <v>1523214</v>
      </c>
      <c r="O4526" s="5">
        <f t="shared" si="211"/>
        <v>38</v>
      </c>
      <c r="P4526" s="5" t="str">
        <f t="shared" si="212"/>
        <v>ASALARIADO</v>
      </c>
      <c r="Q4526" s="5" t="e">
        <f ca="1">IF($H4526="SI", $O4526, _xludf.NA())</f>
        <v>#NAME?</v>
      </c>
      <c r="R4526" s="5">
        <f>IF($H4526="NO",$O4526, _xludf.NA())</f>
        <v>38</v>
      </c>
      <c r="S4526" s="5" t="e">
        <f ca="1">IF($H4526="SI",$N4526, _xludf.NA())</f>
        <v>#NAME?</v>
      </c>
      <c r="T4526" s="5">
        <f>IF($H4526="NO",$N4526, _xludf.NA())</f>
        <v>1523214</v>
      </c>
    </row>
    <row r="4527" spans="1:20" x14ac:dyDescent="0.3">
      <c r="A4527">
        <v>4526</v>
      </c>
      <c r="B4527" t="s">
        <v>9</v>
      </c>
      <c r="C4527">
        <v>810799.74</v>
      </c>
      <c r="D4527" t="s">
        <v>10</v>
      </c>
      <c r="E4527" t="s">
        <v>16</v>
      </c>
      <c r="F4527" t="s">
        <v>12</v>
      </c>
      <c r="G4527" t="s">
        <v>13</v>
      </c>
      <c r="H4527" t="s">
        <v>13</v>
      </c>
      <c r="I4527">
        <v>47</v>
      </c>
      <c r="J4527">
        <f>(moras__2[[#This Row],[EDAD]]-AVERAGE(I:I))/ _xlfn.STDEV.P(I:I)</f>
        <v>0.35952244279950724</v>
      </c>
      <c r="K4527" t="str">
        <f>IF(ABS(moras__2[[#This Row],[Z-Score de edad]])&gt;1.96, "Atípico","Normal")</f>
        <v>Normal</v>
      </c>
      <c r="L4527">
        <f>(moras__2[[#This Row],[SALARIO]]-AVERAGE(C:C)) / _xlfn.STDEV.P(C:C)</f>
        <v>0.1890016382769667</v>
      </c>
      <c r="M4527" t="str">
        <f>IF(ABS(moras__2[[#This Row],[Z-Score de salario]])&gt;1.96, "Atípico", "Normal")</f>
        <v>Normal</v>
      </c>
      <c r="N4527" s="5">
        <f t="shared" si="210"/>
        <v>810799.74</v>
      </c>
      <c r="O4527" s="5">
        <f t="shared" si="211"/>
        <v>47</v>
      </c>
      <c r="P4527" s="5" t="str">
        <f t="shared" si="212"/>
        <v>ASALARIADO</v>
      </c>
      <c r="Q4527" s="5" t="e">
        <f ca="1">IF($H4527="SI", $O4527, _xludf.NA())</f>
        <v>#NAME?</v>
      </c>
      <c r="R4527" s="5">
        <f>IF($H4527="NO",$O4527, _xludf.NA())</f>
        <v>47</v>
      </c>
      <c r="S4527" s="5" t="e">
        <f ca="1">IF($H4527="SI",$N4527, _xludf.NA())</f>
        <v>#NAME?</v>
      </c>
      <c r="T4527" s="5">
        <f>IF($H4527="NO",$N4527, _xludf.NA())</f>
        <v>810799.74</v>
      </c>
    </row>
    <row r="4528" spans="1:20" x14ac:dyDescent="0.3">
      <c r="A4528">
        <v>4527</v>
      </c>
      <c r="B4528" t="s">
        <v>15</v>
      </c>
      <c r="C4528">
        <v>1143318.2</v>
      </c>
      <c r="D4528" t="s">
        <v>10</v>
      </c>
      <c r="E4528" t="s">
        <v>11</v>
      </c>
      <c r="F4528" t="s">
        <v>12</v>
      </c>
      <c r="G4528" t="s">
        <v>13</v>
      </c>
      <c r="H4528" t="s">
        <v>13</v>
      </c>
      <c r="I4528">
        <v>59</v>
      </c>
      <c r="J4528">
        <f>(moras__2[[#This Row],[EDAD]]-AVERAGE(I:I))/ _xlfn.STDEV.P(I:I)</f>
        <v>1.2065111576869334</v>
      </c>
      <c r="K4528" t="str">
        <f>IF(ABS(moras__2[[#This Row],[Z-Score de edad]])&gt;1.96, "Atípico","Normal")</f>
        <v>Normal</v>
      </c>
      <c r="L4528">
        <f>(moras__2[[#This Row],[SALARIO]]-AVERAGE(C:C)) / _xlfn.STDEV.P(C:C)</f>
        <v>0.59905187901769597</v>
      </c>
      <c r="M4528" t="str">
        <f>IF(ABS(moras__2[[#This Row],[Z-Score de salario]])&gt;1.96, "Atípico", "Normal")</f>
        <v>Normal</v>
      </c>
      <c r="N4528" s="5">
        <f t="shared" si="210"/>
        <v>1143318.2</v>
      </c>
      <c r="O4528" s="5">
        <f t="shared" si="211"/>
        <v>59</v>
      </c>
      <c r="P4528" s="5" t="str">
        <f t="shared" si="212"/>
        <v>ASALARIADO</v>
      </c>
      <c r="Q4528" s="5" t="e">
        <f ca="1">IF($H4528="SI", $O4528, _xludf.NA())</f>
        <v>#NAME?</v>
      </c>
      <c r="R4528" s="5">
        <f>IF($H4528="NO",$O4528, _xludf.NA())</f>
        <v>59</v>
      </c>
      <c r="S4528" s="5" t="e">
        <f ca="1">IF($H4528="SI",$N4528, _xludf.NA())</f>
        <v>#NAME?</v>
      </c>
      <c r="T4528" s="5">
        <f>IF($H4528="NO",$N4528, _xludf.NA())</f>
        <v>1143318.2</v>
      </c>
    </row>
    <row r="4529" spans="1:20" x14ac:dyDescent="0.3">
      <c r="A4529">
        <v>4528</v>
      </c>
      <c r="B4529" t="s">
        <v>9</v>
      </c>
      <c r="C4529">
        <v>297045</v>
      </c>
      <c r="D4529" t="s">
        <v>17</v>
      </c>
      <c r="E4529" t="s">
        <v>16</v>
      </c>
      <c r="F4529" t="s">
        <v>12</v>
      </c>
      <c r="G4529" t="s">
        <v>12</v>
      </c>
      <c r="H4529" t="s">
        <v>13</v>
      </c>
      <c r="I4529">
        <v>76</v>
      </c>
      <c r="J4529">
        <f>(moras__2[[#This Row],[EDAD]]-AVERAGE(I:I))/ _xlfn.STDEV.P(I:I)</f>
        <v>2.4064118371107872</v>
      </c>
      <c r="K4529" t="str">
        <f>IF(ABS(moras__2[[#This Row],[Z-Score de edad]])&gt;1.96, "Atípico","Normal")</f>
        <v>Atípico</v>
      </c>
      <c r="L4529">
        <f>(moras__2[[#This Row],[SALARIO]]-AVERAGE(C:C)) / _xlfn.STDEV.P(C:C)</f>
        <v>-0.44454290183274864</v>
      </c>
      <c r="M4529" t="str">
        <f>IF(ABS(moras__2[[#This Row],[Z-Score de salario]])&gt;1.96, "Atípico", "Normal")</f>
        <v>Normal</v>
      </c>
      <c r="N4529" s="5">
        <f t="shared" si="210"/>
        <v>297045</v>
      </c>
      <c r="O4529" s="5">
        <f t="shared" si="211"/>
        <v>76</v>
      </c>
      <c r="P4529" s="5" t="str">
        <f t="shared" si="212"/>
        <v>ASEGURADO VOLUNTARIO</v>
      </c>
      <c r="Q4529" s="5" t="e">
        <f ca="1">IF($H4529="SI", $O4529, _xludf.NA())</f>
        <v>#NAME?</v>
      </c>
      <c r="R4529" s="5">
        <f>IF($H4529="NO",$O4529, _xludf.NA())</f>
        <v>76</v>
      </c>
      <c r="S4529" s="5" t="e">
        <f ca="1">IF($H4529="SI",$N4529, _xludf.NA())</f>
        <v>#NAME?</v>
      </c>
      <c r="T4529" s="5">
        <f>IF($H4529="NO",$N4529, _xludf.NA())</f>
        <v>297045</v>
      </c>
    </row>
    <row r="4530" spans="1:20" x14ac:dyDescent="0.3">
      <c r="A4530">
        <v>4529</v>
      </c>
      <c r="B4530" t="s">
        <v>9</v>
      </c>
      <c r="C4530">
        <v>365464</v>
      </c>
      <c r="D4530" t="s">
        <v>10</v>
      </c>
      <c r="E4530" t="s">
        <v>11</v>
      </c>
      <c r="F4530" t="s">
        <v>12</v>
      </c>
      <c r="G4530" t="s">
        <v>13</v>
      </c>
      <c r="H4530" t="s">
        <v>13</v>
      </c>
      <c r="I4530">
        <v>31</v>
      </c>
      <c r="J4530">
        <f>(moras__2[[#This Row],[EDAD]]-AVERAGE(I:I))/ _xlfn.STDEV.P(I:I)</f>
        <v>-0.769795843717061</v>
      </c>
      <c r="K4530" t="str">
        <f>IF(ABS(moras__2[[#This Row],[Z-Score de edad]])&gt;1.96, "Atípico","Normal")</f>
        <v>Normal</v>
      </c>
      <c r="L4530">
        <f>(moras__2[[#This Row],[SALARIO]]-AVERAGE(C:C)) / _xlfn.STDEV.P(C:C)</f>
        <v>-0.36017096223805678</v>
      </c>
      <c r="M4530" t="str">
        <f>IF(ABS(moras__2[[#This Row],[Z-Score de salario]])&gt;1.96, "Atípico", "Normal")</f>
        <v>Normal</v>
      </c>
      <c r="N4530" s="5">
        <f t="shared" si="210"/>
        <v>365464</v>
      </c>
      <c r="O4530" s="5">
        <f t="shared" si="211"/>
        <v>31</v>
      </c>
      <c r="P4530" s="5" t="str">
        <f t="shared" si="212"/>
        <v>ASALARIADO</v>
      </c>
      <c r="Q4530" s="5" t="e">
        <f ca="1">IF($H4530="SI", $O4530, _xludf.NA())</f>
        <v>#NAME?</v>
      </c>
      <c r="R4530" s="5">
        <f>IF($H4530="NO",$O4530, _xludf.NA())</f>
        <v>31</v>
      </c>
      <c r="S4530" s="5" t="e">
        <f ca="1">IF($H4530="SI",$N4530, _xludf.NA())</f>
        <v>#NAME?</v>
      </c>
      <c r="T4530" s="5">
        <f>IF($H4530="NO",$N4530, _xludf.NA())</f>
        <v>365464</v>
      </c>
    </row>
    <row r="4531" spans="1:20" x14ac:dyDescent="0.3">
      <c r="A4531">
        <v>4530</v>
      </c>
      <c r="B4531" t="s">
        <v>15</v>
      </c>
      <c r="C4531">
        <v>1957708.6</v>
      </c>
      <c r="D4531" t="s">
        <v>10</v>
      </c>
      <c r="E4531" t="s">
        <v>11</v>
      </c>
      <c r="F4531" t="s">
        <v>12</v>
      </c>
      <c r="G4531" t="s">
        <v>13</v>
      </c>
      <c r="H4531" t="s">
        <v>13</v>
      </c>
      <c r="I4531">
        <v>52</v>
      </c>
      <c r="J4531">
        <f>(moras__2[[#This Row],[EDAD]]-AVERAGE(I:I))/ _xlfn.STDEV.P(I:I)</f>
        <v>0.71243440733593477</v>
      </c>
      <c r="K4531" t="str">
        <f>IF(ABS(moras__2[[#This Row],[Z-Score de edad]])&gt;1.96, "Atípico","Normal")</f>
        <v>Normal</v>
      </c>
      <c r="L4531">
        <f>(moras__2[[#This Row],[SALARIO]]-AVERAGE(C:C)) / _xlfn.STDEV.P(C:C)</f>
        <v>1.60332989587408</v>
      </c>
      <c r="M4531" t="str">
        <f>IF(ABS(moras__2[[#This Row],[Z-Score de salario]])&gt;1.96, "Atípico", "Normal")</f>
        <v>Normal</v>
      </c>
      <c r="N4531" s="5">
        <f t="shared" si="210"/>
        <v>1957708.6</v>
      </c>
      <c r="O4531" s="5">
        <f t="shared" si="211"/>
        <v>52</v>
      </c>
      <c r="P4531" s="5" t="str">
        <f t="shared" si="212"/>
        <v>ASALARIADO</v>
      </c>
      <c r="Q4531" s="5" t="e">
        <f ca="1">IF($H4531="SI", $O4531, _xludf.NA())</f>
        <v>#NAME?</v>
      </c>
      <c r="R4531" s="5">
        <f>IF($H4531="NO",$O4531, _xludf.NA())</f>
        <v>52</v>
      </c>
      <c r="S4531" s="5" t="e">
        <f ca="1">IF($H4531="SI",$N4531, _xludf.NA())</f>
        <v>#NAME?</v>
      </c>
      <c r="T4531" s="5">
        <f>IF($H4531="NO",$N4531, _xludf.NA())</f>
        <v>1957708.6</v>
      </c>
    </row>
    <row r="4532" spans="1:20" x14ac:dyDescent="0.3">
      <c r="A4532">
        <v>4531</v>
      </c>
      <c r="B4532" t="s">
        <v>9</v>
      </c>
      <c r="C4532">
        <v>600000</v>
      </c>
      <c r="D4532" t="s">
        <v>10</v>
      </c>
      <c r="E4532" t="s">
        <v>16</v>
      </c>
      <c r="F4532" t="s">
        <v>12</v>
      </c>
      <c r="G4532" t="s">
        <v>13</v>
      </c>
      <c r="H4532" t="s">
        <v>13</v>
      </c>
      <c r="I4532">
        <v>32</v>
      </c>
      <c r="J4532">
        <f>(moras__2[[#This Row],[EDAD]]-AVERAGE(I:I))/ _xlfn.STDEV.P(I:I)</f>
        <v>-0.69921345080977548</v>
      </c>
      <c r="K4532" t="str">
        <f>IF(ABS(moras__2[[#This Row],[Z-Score de edad]])&gt;1.96, "Atípico","Normal")</f>
        <v>Normal</v>
      </c>
      <c r="L4532">
        <f>(moras__2[[#This Row],[SALARIO]]-AVERAGE(C:C)) / _xlfn.STDEV.P(C:C)</f>
        <v>-7.0949295379718516E-2</v>
      </c>
      <c r="M4532" t="str">
        <f>IF(ABS(moras__2[[#This Row],[Z-Score de salario]])&gt;1.96, "Atípico", "Normal")</f>
        <v>Normal</v>
      </c>
      <c r="N4532" s="5">
        <f t="shared" si="210"/>
        <v>600000</v>
      </c>
      <c r="O4532" s="5">
        <f t="shared" si="211"/>
        <v>32</v>
      </c>
      <c r="P4532" s="5" t="str">
        <f t="shared" si="212"/>
        <v>ASALARIADO</v>
      </c>
      <c r="Q4532" s="5" t="e">
        <f ca="1">IF($H4532="SI", $O4532, _xludf.NA())</f>
        <v>#NAME?</v>
      </c>
      <c r="R4532" s="5">
        <f>IF($H4532="NO",$O4532, _xludf.NA())</f>
        <v>32</v>
      </c>
      <c r="S4532" s="5" t="e">
        <f ca="1">IF($H4532="SI",$N4532, _xludf.NA())</f>
        <v>#NAME?</v>
      </c>
      <c r="T4532" s="5">
        <f>IF($H4532="NO",$N4532, _xludf.NA())</f>
        <v>600000</v>
      </c>
    </row>
    <row r="4533" spans="1:20" x14ac:dyDescent="0.3">
      <c r="A4533">
        <v>4532</v>
      </c>
      <c r="B4533" t="s">
        <v>9</v>
      </c>
      <c r="C4533">
        <v>161084.29999999999</v>
      </c>
      <c r="D4533" t="s">
        <v>10</v>
      </c>
      <c r="E4533" t="s">
        <v>11</v>
      </c>
      <c r="F4533" t="s">
        <v>12</v>
      </c>
      <c r="G4533" t="s">
        <v>13</v>
      </c>
      <c r="H4533" t="s">
        <v>13</v>
      </c>
      <c r="I4533">
        <v>42</v>
      </c>
      <c r="J4533">
        <f>(moras__2[[#This Row],[EDAD]]-AVERAGE(I:I))/ _xlfn.STDEV.P(I:I)</f>
        <v>6.6104782630796582E-3</v>
      </c>
      <c r="K4533" t="str">
        <f>IF(ABS(moras__2[[#This Row],[Z-Score de edad]])&gt;1.96, "Atípico","Normal")</f>
        <v>Normal</v>
      </c>
      <c r="L4533">
        <f>(moras__2[[#This Row],[SALARIO]]-AVERAGE(C:C)) / _xlfn.STDEV.P(C:C)</f>
        <v>-0.61220492506682134</v>
      </c>
      <c r="M4533" t="str">
        <f>IF(ABS(moras__2[[#This Row],[Z-Score de salario]])&gt;1.96, "Atípico", "Normal")</f>
        <v>Normal</v>
      </c>
      <c r="N4533" s="5">
        <f t="shared" si="210"/>
        <v>161084.29999999999</v>
      </c>
      <c r="O4533" s="5">
        <f t="shared" si="211"/>
        <v>42</v>
      </c>
      <c r="P4533" s="5" t="str">
        <f t="shared" si="212"/>
        <v>ASALARIADO</v>
      </c>
      <c r="Q4533" s="5" t="e">
        <f ca="1">IF($H4533="SI", $O4533, _xludf.NA())</f>
        <v>#NAME?</v>
      </c>
      <c r="R4533" s="5">
        <f>IF($H4533="NO",$O4533, _xludf.NA())</f>
        <v>42</v>
      </c>
      <c r="S4533" s="5" t="e">
        <f ca="1">IF($H4533="SI",$N4533, _xludf.NA())</f>
        <v>#NAME?</v>
      </c>
      <c r="T4533" s="5">
        <f>IF($H4533="NO",$N4533, _xludf.NA())</f>
        <v>161084.29999999999</v>
      </c>
    </row>
    <row r="4534" spans="1:20" x14ac:dyDescent="0.3">
      <c r="A4534">
        <v>4533</v>
      </c>
      <c r="B4534" t="s">
        <v>9</v>
      </c>
      <c r="C4534">
        <v>31927.439999999999</v>
      </c>
      <c r="D4534" t="s">
        <v>10</v>
      </c>
      <c r="E4534" t="s">
        <v>16</v>
      </c>
      <c r="F4534" t="s">
        <v>12</v>
      </c>
      <c r="G4534" t="s">
        <v>12</v>
      </c>
      <c r="H4534" t="s">
        <v>13</v>
      </c>
      <c r="I4534">
        <v>36</v>
      </c>
      <c r="J4534">
        <f>(moras__2[[#This Row],[EDAD]]-AVERAGE(I:I))/ _xlfn.STDEV.P(I:I)</f>
        <v>-0.41688387918063341</v>
      </c>
      <c r="K4534" t="str">
        <f>IF(ABS(moras__2[[#This Row],[Z-Score de edad]])&gt;1.96, "Atípico","Normal")</f>
        <v>Normal</v>
      </c>
      <c r="L4534">
        <f>(moras__2[[#This Row],[SALARIO]]-AVERAGE(C:C)) / _xlfn.STDEV.P(C:C)</f>
        <v>-0.77147668861437502</v>
      </c>
      <c r="M4534" t="str">
        <f>IF(ABS(moras__2[[#This Row],[Z-Score de salario]])&gt;1.96, "Atípico", "Normal")</f>
        <v>Normal</v>
      </c>
      <c r="N4534" s="5">
        <f t="shared" si="210"/>
        <v>31927.439999999999</v>
      </c>
      <c r="O4534" s="5">
        <f t="shared" si="211"/>
        <v>36</v>
      </c>
      <c r="P4534" s="5" t="str">
        <f t="shared" si="212"/>
        <v>ASALARIADO</v>
      </c>
      <c r="Q4534" s="5" t="e">
        <f ca="1">IF($H4534="SI", $O4534, _xludf.NA())</f>
        <v>#NAME?</v>
      </c>
      <c r="R4534" s="5">
        <f>IF($H4534="NO",$O4534, _xludf.NA())</f>
        <v>36</v>
      </c>
      <c r="S4534" s="5" t="e">
        <f ca="1">IF($H4534="SI",$N4534, _xludf.NA())</f>
        <v>#NAME?</v>
      </c>
      <c r="T4534" s="5">
        <f>IF($H4534="NO",$N4534, _xludf.NA())</f>
        <v>31927.439999999999</v>
      </c>
    </row>
    <row r="4535" spans="1:20" x14ac:dyDescent="0.3">
      <c r="A4535">
        <v>4534</v>
      </c>
      <c r="B4535" t="s">
        <v>9</v>
      </c>
      <c r="C4535">
        <v>427590.98</v>
      </c>
      <c r="D4535" t="s">
        <v>10</v>
      </c>
      <c r="E4535" t="s">
        <v>16</v>
      </c>
      <c r="F4535" t="s">
        <v>12</v>
      </c>
      <c r="G4535" t="s">
        <v>13</v>
      </c>
      <c r="H4535" t="s">
        <v>12</v>
      </c>
      <c r="I4535">
        <v>61</v>
      </c>
      <c r="J4535">
        <f>(moras__2[[#This Row],[EDAD]]-AVERAGE(I:I))/ _xlfn.STDEV.P(I:I)</f>
        <v>1.3476759435015044</v>
      </c>
      <c r="K4535" t="str">
        <f>IF(ABS(moras__2[[#This Row],[Z-Score de edad]])&gt;1.96, "Atípico","Normal")</f>
        <v>Normal</v>
      </c>
      <c r="L4535">
        <f>(moras__2[[#This Row],[SALARIO]]-AVERAGE(C:C)) / _xlfn.STDEV.P(C:C)</f>
        <v>-0.28355812364408983</v>
      </c>
      <c r="M4535" t="str">
        <f>IF(ABS(moras__2[[#This Row],[Z-Score de salario]])&gt;1.96, "Atípico", "Normal")</f>
        <v>Normal</v>
      </c>
      <c r="N4535" s="5">
        <f t="shared" si="210"/>
        <v>427590.98</v>
      </c>
      <c r="O4535" s="5">
        <f t="shared" si="211"/>
        <v>61</v>
      </c>
      <c r="P4535" s="5" t="str">
        <f t="shared" si="212"/>
        <v>ASALARIADO</v>
      </c>
      <c r="Q4535" s="5">
        <f>IF($H4535="SI", $O4535, _xludf.NA())</f>
        <v>61</v>
      </c>
      <c r="R4535" s="5" t="e">
        <f ca="1">IF($H4535="NO",$O4535, _xludf.NA())</f>
        <v>#NAME?</v>
      </c>
      <c r="S4535" s="5">
        <f>IF($H4535="SI",$N4535, _xludf.NA())</f>
        <v>427590.98</v>
      </c>
      <c r="T4535" s="5" t="e">
        <f ca="1">IF($H4535="NO",$N4535, _xludf.NA())</f>
        <v>#NAME?</v>
      </c>
    </row>
    <row r="4536" spans="1:20" x14ac:dyDescent="0.3">
      <c r="A4536">
        <v>4535</v>
      </c>
      <c r="B4536" t="s">
        <v>9</v>
      </c>
      <c r="C4536">
        <v>543427.36</v>
      </c>
      <c r="D4536" t="s">
        <v>10</v>
      </c>
      <c r="E4536" t="s">
        <v>16</v>
      </c>
      <c r="F4536" t="s">
        <v>12</v>
      </c>
      <c r="G4536" t="s">
        <v>13</v>
      </c>
      <c r="H4536" t="s">
        <v>13</v>
      </c>
      <c r="I4536">
        <v>27</v>
      </c>
      <c r="J4536">
        <f>(moras__2[[#This Row],[EDAD]]-AVERAGE(I:I))/ _xlfn.STDEV.P(I:I)</f>
        <v>-1.052125415346203</v>
      </c>
      <c r="K4536" t="str">
        <f>IF(ABS(moras__2[[#This Row],[Z-Score de edad]])&gt;1.96, "Atípico","Normal")</f>
        <v>Normal</v>
      </c>
      <c r="L4536">
        <f>(moras__2[[#This Row],[SALARIO]]-AVERAGE(C:C)) / _xlfn.STDEV.P(C:C)</f>
        <v>-0.1407127143830984</v>
      </c>
      <c r="M4536" t="str">
        <f>IF(ABS(moras__2[[#This Row],[Z-Score de salario]])&gt;1.96, "Atípico", "Normal")</f>
        <v>Normal</v>
      </c>
      <c r="N4536" s="5">
        <f t="shared" si="210"/>
        <v>543427.36</v>
      </c>
      <c r="O4536" s="5">
        <f t="shared" si="211"/>
        <v>27</v>
      </c>
      <c r="P4536" s="5" t="str">
        <f t="shared" si="212"/>
        <v>ASALARIADO</v>
      </c>
      <c r="Q4536" s="5" t="e">
        <f ca="1">IF($H4536="SI", $O4536, _xludf.NA())</f>
        <v>#NAME?</v>
      </c>
      <c r="R4536" s="5">
        <f>IF($H4536="NO",$O4536, _xludf.NA())</f>
        <v>27</v>
      </c>
      <c r="S4536" s="5" t="e">
        <f ca="1">IF($H4536="SI",$N4536, _xludf.NA())</f>
        <v>#NAME?</v>
      </c>
      <c r="T4536" s="5">
        <f>IF($H4536="NO",$N4536, _xludf.NA())</f>
        <v>543427.36</v>
      </c>
    </row>
    <row r="4537" spans="1:20" x14ac:dyDescent="0.3">
      <c r="A4537">
        <v>4536</v>
      </c>
      <c r="B4537" t="s">
        <v>9</v>
      </c>
      <c r="C4537">
        <v>342059.63</v>
      </c>
      <c r="D4537" t="s">
        <v>10</v>
      </c>
      <c r="E4537" t="s">
        <v>16</v>
      </c>
      <c r="F4537" t="s">
        <v>12</v>
      </c>
      <c r="G4537" t="s">
        <v>13</v>
      </c>
      <c r="H4537" t="s">
        <v>13</v>
      </c>
      <c r="I4537">
        <v>49</v>
      </c>
      <c r="J4537">
        <f>(moras__2[[#This Row],[EDAD]]-AVERAGE(I:I))/ _xlfn.STDEV.P(I:I)</f>
        <v>0.50068722861407822</v>
      </c>
      <c r="K4537" t="str">
        <f>IF(ABS(moras__2[[#This Row],[Z-Score de edad]])&gt;1.96, "Atípico","Normal")</f>
        <v>Normal</v>
      </c>
      <c r="L4537">
        <f>(moras__2[[#This Row],[SALARIO]]-AVERAGE(C:C)) / _xlfn.STDEV.P(C:C)</f>
        <v>-0.38903242019406048</v>
      </c>
      <c r="M4537" t="str">
        <f>IF(ABS(moras__2[[#This Row],[Z-Score de salario]])&gt;1.96, "Atípico", "Normal")</f>
        <v>Normal</v>
      </c>
      <c r="N4537" s="5">
        <f t="shared" si="210"/>
        <v>342059.63</v>
      </c>
      <c r="O4537" s="5">
        <f t="shared" si="211"/>
        <v>49</v>
      </c>
      <c r="P4537" s="5" t="str">
        <f t="shared" si="212"/>
        <v>ASALARIADO</v>
      </c>
      <c r="Q4537" s="5" t="e">
        <f ca="1">IF($H4537="SI", $O4537, _xludf.NA())</f>
        <v>#NAME?</v>
      </c>
      <c r="R4537" s="5">
        <f>IF($H4537="NO",$O4537, _xludf.NA())</f>
        <v>49</v>
      </c>
      <c r="S4537" s="5" t="e">
        <f ca="1">IF($H4537="SI",$N4537, _xludf.NA())</f>
        <v>#NAME?</v>
      </c>
      <c r="T4537" s="5">
        <f>IF($H4537="NO",$N4537, _xludf.NA())</f>
        <v>342059.63</v>
      </c>
    </row>
    <row r="4538" spans="1:20" x14ac:dyDescent="0.3">
      <c r="A4538">
        <v>4537</v>
      </c>
      <c r="B4538" t="s">
        <v>15</v>
      </c>
      <c r="C4538">
        <v>1870704.54</v>
      </c>
      <c r="D4538" t="s">
        <v>10</v>
      </c>
      <c r="E4538" t="s">
        <v>16</v>
      </c>
      <c r="F4538" t="s">
        <v>12</v>
      </c>
      <c r="G4538" t="s">
        <v>13</v>
      </c>
      <c r="H4538" t="s">
        <v>13</v>
      </c>
      <c r="I4538">
        <v>28</v>
      </c>
      <c r="J4538">
        <f>(moras__2[[#This Row],[EDAD]]-AVERAGE(I:I))/ _xlfn.STDEV.P(I:I)</f>
        <v>-0.98154302243891756</v>
      </c>
      <c r="K4538" t="str">
        <f>IF(ABS(moras__2[[#This Row],[Z-Score de edad]])&gt;1.96, "Atípico","Normal")</f>
        <v>Normal</v>
      </c>
      <c r="L4538">
        <f>(moras__2[[#This Row],[SALARIO]]-AVERAGE(C:C)) / _xlfn.STDEV.P(C:C)</f>
        <v>1.4960395043919925</v>
      </c>
      <c r="M4538" t="str">
        <f>IF(ABS(moras__2[[#This Row],[Z-Score de salario]])&gt;1.96, "Atípico", "Normal")</f>
        <v>Normal</v>
      </c>
      <c r="N4538" s="5">
        <f t="shared" si="210"/>
        <v>1870704.54</v>
      </c>
      <c r="O4538" s="5">
        <f t="shared" si="211"/>
        <v>28</v>
      </c>
      <c r="P4538" s="5" t="str">
        <f t="shared" si="212"/>
        <v>ASALARIADO</v>
      </c>
      <c r="Q4538" s="5" t="e">
        <f ca="1">IF($H4538="SI", $O4538, _xludf.NA())</f>
        <v>#NAME?</v>
      </c>
      <c r="R4538" s="5">
        <f>IF($H4538="NO",$O4538, _xludf.NA())</f>
        <v>28</v>
      </c>
      <c r="S4538" s="5" t="e">
        <f ca="1">IF($H4538="SI",$N4538, _xludf.NA())</f>
        <v>#NAME?</v>
      </c>
      <c r="T4538" s="5">
        <f>IF($H4538="NO",$N4538, _xludf.NA())</f>
        <v>1870704.54</v>
      </c>
    </row>
    <row r="4539" spans="1:20" x14ac:dyDescent="0.3">
      <c r="A4539">
        <v>4538</v>
      </c>
      <c r="B4539" t="s">
        <v>9</v>
      </c>
      <c r="C4539">
        <v>317000</v>
      </c>
      <c r="D4539" t="s">
        <v>10</v>
      </c>
      <c r="E4539" t="s">
        <v>16</v>
      </c>
      <c r="F4539" t="s">
        <v>12</v>
      </c>
      <c r="G4539" t="s">
        <v>12</v>
      </c>
      <c r="H4539" t="s">
        <v>13</v>
      </c>
      <c r="I4539">
        <v>53</v>
      </c>
      <c r="J4539">
        <f>(moras__2[[#This Row],[EDAD]]-AVERAGE(I:I))/ _xlfn.STDEV.P(I:I)</f>
        <v>0.78301680024322029</v>
      </c>
      <c r="K4539" t="str">
        <f>IF(ABS(moras__2[[#This Row],[Z-Score de edad]])&gt;1.96, "Atípico","Normal")</f>
        <v>Normal</v>
      </c>
      <c r="L4539">
        <f>(moras__2[[#This Row],[SALARIO]]-AVERAGE(C:C)) / _xlfn.STDEV.P(C:C)</f>
        <v>-0.41993508741552427</v>
      </c>
      <c r="M4539" t="str">
        <f>IF(ABS(moras__2[[#This Row],[Z-Score de salario]])&gt;1.96, "Atípico", "Normal")</f>
        <v>Normal</v>
      </c>
      <c r="N4539" s="5">
        <f t="shared" si="210"/>
        <v>317000</v>
      </c>
      <c r="O4539" s="5">
        <f t="shared" si="211"/>
        <v>53</v>
      </c>
      <c r="P4539" s="5" t="str">
        <f t="shared" si="212"/>
        <v>ASALARIADO</v>
      </c>
      <c r="Q4539" s="5" t="e">
        <f ca="1">IF($H4539="SI", $O4539, _xludf.NA())</f>
        <v>#NAME?</v>
      </c>
      <c r="R4539" s="5">
        <f>IF($H4539="NO",$O4539, _xludf.NA())</f>
        <v>53</v>
      </c>
      <c r="S4539" s="5" t="e">
        <f ca="1">IF($H4539="SI",$N4539, _xludf.NA())</f>
        <v>#NAME?</v>
      </c>
      <c r="T4539" s="5">
        <f>IF($H4539="NO",$N4539, _xludf.NA())</f>
        <v>317000</v>
      </c>
    </row>
    <row r="4540" spans="1:20" x14ac:dyDescent="0.3">
      <c r="A4540">
        <v>4539</v>
      </c>
      <c r="B4540" t="s">
        <v>15</v>
      </c>
      <c r="C4540">
        <v>403806.82</v>
      </c>
      <c r="D4540" t="s">
        <v>10</v>
      </c>
      <c r="E4540" t="s">
        <v>16</v>
      </c>
      <c r="F4540" t="s">
        <v>12</v>
      </c>
      <c r="G4540" t="s">
        <v>13</v>
      </c>
      <c r="H4540" t="s">
        <v>13</v>
      </c>
      <c r="I4540">
        <v>45</v>
      </c>
      <c r="J4540">
        <f>(moras__2[[#This Row],[EDAD]]-AVERAGE(I:I))/ _xlfn.STDEV.P(I:I)</f>
        <v>0.2183576569849362</v>
      </c>
      <c r="K4540" t="str">
        <f>IF(ABS(moras__2[[#This Row],[Z-Score de edad]])&gt;1.96, "Atípico","Normal")</f>
        <v>Normal</v>
      </c>
      <c r="L4540">
        <f>(moras__2[[#This Row],[SALARIO]]-AVERAGE(C:C)) / _xlfn.STDEV.P(C:C)</f>
        <v>-0.31288792546566691</v>
      </c>
      <c r="M4540" t="str">
        <f>IF(ABS(moras__2[[#This Row],[Z-Score de salario]])&gt;1.96, "Atípico", "Normal")</f>
        <v>Normal</v>
      </c>
      <c r="N4540" s="5">
        <f t="shared" si="210"/>
        <v>403806.82</v>
      </c>
      <c r="O4540" s="5">
        <f t="shared" si="211"/>
        <v>45</v>
      </c>
      <c r="P4540" s="5" t="str">
        <f t="shared" si="212"/>
        <v>ASALARIADO</v>
      </c>
      <c r="Q4540" s="5" t="e">
        <f ca="1">IF($H4540="SI", $O4540, _xludf.NA())</f>
        <v>#NAME?</v>
      </c>
      <c r="R4540" s="5">
        <f>IF($H4540="NO",$O4540, _xludf.NA())</f>
        <v>45</v>
      </c>
      <c r="S4540" s="5" t="e">
        <f ca="1">IF($H4540="SI",$N4540, _xludf.NA())</f>
        <v>#NAME?</v>
      </c>
      <c r="T4540" s="5">
        <f>IF($H4540="NO",$N4540, _xludf.NA())</f>
        <v>403806.82</v>
      </c>
    </row>
    <row r="4541" spans="1:20" x14ac:dyDescent="0.3">
      <c r="A4541">
        <v>4540</v>
      </c>
      <c r="B4541" t="s">
        <v>15</v>
      </c>
      <c r="C4541">
        <v>1709089.1</v>
      </c>
      <c r="D4541" t="s">
        <v>10</v>
      </c>
      <c r="E4541" t="s">
        <v>11</v>
      </c>
      <c r="F4541" t="s">
        <v>12</v>
      </c>
      <c r="G4541" t="s">
        <v>13</v>
      </c>
      <c r="H4541" t="s">
        <v>13</v>
      </c>
      <c r="I4541">
        <v>49</v>
      </c>
      <c r="J4541">
        <f>(moras__2[[#This Row],[EDAD]]-AVERAGE(I:I))/ _xlfn.STDEV.P(I:I)</f>
        <v>0.50068722861407822</v>
      </c>
      <c r="K4541" t="str">
        <f>IF(ABS(moras__2[[#This Row],[Z-Score de edad]])&gt;1.96, "Atípico","Normal")</f>
        <v>Normal</v>
      </c>
      <c r="L4541">
        <f>(moras__2[[#This Row],[SALARIO]]-AVERAGE(C:C)) / _xlfn.STDEV.P(C:C)</f>
        <v>1.2967409449092531</v>
      </c>
      <c r="M4541" t="str">
        <f>IF(ABS(moras__2[[#This Row],[Z-Score de salario]])&gt;1.96, "Atípico", "Normal")</f>
        <v>Normal</v>
      </c>
      <c r="N4541" s="5">
        <f t="shared" si="210"/>
        <v>1709089.1</v>
      </c>
      <c r="O4541" s="5">
        <f t="shared" si="211"/>
        <v>49</v>
      </c>
      <c r="P4541" s="5" t="str">
        <f t="shared" si="212"/>
        <v>ASALARIADO</v>
      </c>
      <c r="Q4541" s="5" t="e">
        <f ca="1">IF($H4541="SI", $O4541, _xludf.NA())</f>
        <v>#NAME?</v>
      </c>
      <c r="R4541" s="5">
        <f>IF($H4541="NO",$O4541, _xludf.NA())</f>
        <v>49</v>
      </c>
      <c r="S4541" s="5" t="e">
        <f ca="1">IF($H4541="SI",$N4541, _xludf.NA())</f>
        <v>#NAME?</v>
      </c>
      <c r="T4541" s="5">
        <f>IF($H4541="NO",$N4541, _xludf.NA())</f>
        <v>1709089.1</v>
      </c>
    </row>
    <row r="4542" spans="1:20" x14ac:dyDescent="0.3">
      <c r="A4542">
        <v>4541</v>
      </c>
      <c r="B4542" t="s">
        <v>9</v>
      </c>
      <c r="C4542">
        <v>278030</v>
      </c>
      <c r="D4542" t="s">
        <v>19</v>
      </c>
      <c r="E4542" t="s">
        <v>16</v>
      </c>
      <c r="F4542" t="s">
        <v>12</v>
      </c>
      <c r="G4542" t="s">
        <v>13</v>
      </c>
      <c r="H4542" t="s">
        <v>13</v>
      </c>
      <c r="I4542">
        <v>43</v>
      </c>
      <c r="J4542">
        <f>(moras__2[[#This Row],[EDAD]]-AVERAGE(I:I))/ _xlfn.STDEV.P(I:I)</f>
        <v>7.7192871170365177E-2</v>
      </c>
      <c r="K4542" t="str">
        <f>IF(ABS(moras__2[[#This Row],[Z-Score de edad]])&gt;1.96, "Atípico","Normal")</f>
        <v>Normal</v>
      </c>
      <c r="L4542">
        <f>(moras__2[[#This Row],[SALARIO]]-AVERAGE(C:C)) / _xlfn.STDEV.P(C:C)</f>
        <v>-0.46799154082766331</v>
      </c>
      <c r="M4542" t="str">
        <f>IF(ABS(moras__2[[#This Row],[Z-Score de salario]])&gt;1.96, "Atípico", "Normal")</f>
        <v>Normal</v>
      </c>
      <c r="N4542" s="5">
        <f t="shared" si="210"/>
        <v>278030</v>
      </c>
      <c r="O4542" s="5">
        <f t="shared" si="211"/>
        <v>43</v>
      </c>
      <c r="P4542" s="5" t="str">
        <f t="shared" si="212"/>
        <v>CONVENIOS ESPECIALES DE TRABAJADORES INDEPENDIENTES</v>
      </c>
      <c r="Q4542" s="5" t="e">
        <f ca="1">IF($H4542="SI", $O4542, _xludf.NA())</f>
        <v>#NAME?</v>
      </c>
      <c r="R4542" s="5">
        <f>IF($H4542="NO",$O4542, _xludf.NA())</f>
        <v>43</v>
      </c>
      <c r="S4542" s="5" t="e">
        <f ca="1">IF($H4542="SI",$N4542, _xludf.NA())</f>
        <v>#NAME?</v>
      </c>
      <c r="T4542" s="5">
        <f>IF($H4542="NO",$N4542, _xludf.NA())</f>
        <v>278030</v>
      </c>
    </row>
    <row r="4543" spans="1:20" x14ac:dyDescent="0.3">
      <c r="A4543">
        <v>4542</v>
      </c>
      <c r="B4543" t="s">
        <v>15</v>
      </c>
      <c r="C4543">
        <v>351531.84</v>
      </c>
      <c r="D4543" t="s">
        <v>10</v>
      </c>
      <c r="E4543" t="s">
        <v>16</v>
      </c>
      <c r="F4543" t="s">
        <v>12</v>
      </c>
      <c r="G4543" t="s">
        <v>13</v>
      </c>
      <c r="H4543" t="s">
        <v>13</v>
      </c>
      <c r="I4543">
        <v>35</v>
      </c>
      <c r="J4543">
        <f>(moras__2[[#This Row],[EDAD]]-AVERAGE(I:I))/ _xlfn.STDEV.P(I:I)</f>
        <v>-0.48746627208791893</v>
      </c>
      <c r="K4543" t="str">
        <f>IF(ABS(moras__2[[#This Row],[Z-Score de edad]])&gt;1.96, "Atípico","Normal")</f>
        <v>Normal</v>
      </c>
      <c r="L4543">
        <f>(moras__2[[#This Row],[SALARIO]]-AVERAGE(C:C)) / _xlfn.STDEV.P(C:C)</f>
        <v>-0.37735161910155346</v>
      </c>
      <c r="M4543" t="str">
        <f>IF(ABS(moras__2[[#This Row],[Z-Score de salario]])&gt;1.96, "Atípico", "Normal")</f>
        <v>Normal</v>
      </c>
      <c r="N4543" s="5">
        <f t="shared" si="210"/>
        <v>351531.84</v>
      </c>
      <c r="O4543" s="5">
        <f t="shared" si="211"/>
        <v>35</v>
      </c>
      <c r="P4543" s="5" t="str">
        <f t="shared" si="212"/>
        <v>ASALARIADO</v>
      </c>
      <c r="Q4543" s="5" t="e">
        <f ca="1">IF($H4543="SI", $O4543, _xludf.NA())</f>
        <v>#NAME?</v>
      </c>
      <c r="R4543" s="5">
        <f>IF($H4543="NO",$O4543, _xludf.NA())</f>
        <v>35</v>
      </c>
      <c r="S4543" s="5" t="e">
        <f ca="1">IF($H4543="SI",$N4543, _xludf.NA())</f>
        <v>#NAME?</v>
      </c>
      <c r="T4543" s="5">
        <f>IF($H4543="NO",$N4543, _xludf.NA())</f>
        <v>351531.84</v>
      </c>
    </row>
    <row r="4544" spans="1:20" x14ac:dyDescent="0.3">
      <c r="A4544">
        <v>4543</v>
      </c>
      <c r="B4544" t="s">
        <v>15</v>
      </c>
      <c r="C4544">
        <v>568492</v>
      </c>
      <c r="D4544" t="s">
        <v>10</v>
      </c>
      <c r="E4544" t="s">
        <v>11</v>
      </c>
      <c r="F4544" t="s">
        <v>12</v>
      </c>
      <c r="G4544" t="s">
        <v>13</v>
      </c>
      <c r="H4544" t="s">
        <v>13</v>
      </c>
      <c r="I4544">
        <v>28</v>
      </c>
      <c r="J4544">
        <f>(moras__2[[#This Row],[EDAD]]-AVERAGE(I:I))/ _xlfn.STDEV.P(I:I)</f>
        <v>-0.98154302243891756</v>
      </c>
      <c r="K4544" t="str">
        <f>IF(ABS(moras__2[[#This Row],[Z-Score de edad]])&gt;1.96, "Atípico","Normal")</f>
        <v>Normal</v>
      </c>
      <c r="L4544">
        <f>(moras__2[[#This Row],[SALARIO]]-AVERAGE(C:C)) / _xlfn.STDEV.P(C:C)</f>
        <v>-0.10980386900326682</v>
      </c>
      <c r="M4544" t="str">
        <f>IF(ABS(moras__2[[#This Row],[Z-Score de salario]])&gt;1.96, "Atípico", "Normal")</f>
        <v>Normal</v>
      </c>
      <c r="N4544" s="5">
        <f t="shared" si="210"/>
        <v>568492</v>
      </c>
      <c r="O4544" s="5">
        <f t="shared" si="211"/>
        <v>28</v>
      </c>
      <c r="P4544" s="5" t="str">
        <f t="shared" si="212"/>
        <v>ASALARIADO</v>
      </c>
      <c r="Q4544" s="5" t="e">
        <f ca="1">IF($H4544="SI", $O4544, _xludf.NA())</f>
        <v>#NAME?</v>
      </c>
      <c r="R4544" s="5">
        <f>IF($H4544="NO",$O4544, _xludf.NA())</f>
        <v>28</v>
      </c>
      <c r="S4544" s="5" t="e">
        <f ca="1">IF($H4544="SI",$N4544, _xludf.NA())</f>
        <v>#NAME?</v>
      </c>
      <c r="T4544" s="5">
        <f>IF($H4544="NO",$N4544, _xludf.NA())</f>
        <v>568492</v>
      </c>
    </row>
    <row r="4545" spans="1:20" x14ac:dyDescent="0.3">
      <c r="A4545">
        <v>4544</v>
      </c>
      <c r="B4545" t="s">
        <v>9</v>
      </c>
      <c r="C4545">
        <v>353607</v>
      </c>
      <c r="D4545" t="s">
        <v>10</v>
      </c>
      <c r="E4545" t="s">
        <v>16</v>
      </c>
      <c r="F4545" t="s">
        <v>12</v>
      </c>
      <c r="G4545" t="s">
        <v>13</v>
      </c>
      <c r="H4545" t="s">
        <v>13</v>
      </c>
      <c r="I4545">
        <v>51</v>
      </c>
      <c r="J4545">
        <f>(moras__2[[#This Row],[EDAD]]-AVERAGE(I:I))/ _xlfn.STDEV.P(I:I)</f>
        <v>0.64185201442864925</v>
      </c>
      <c r="K4545" t="str">
        <f>IF(ABS(moras__2[[#This Row],[Z-Score de edad]])&gt;1.96, "Atípico","Normal")</f>
        <v>Normal</v>
      </c>
      <c r="L4545">
        <f>(moras__2[[#This Row],[SALARIO]]-AVERAGE(C:C)) / _xlfn.STDEV.P(C:C)</f>
        <v>-0.37479260370861706</v>
      </c>
      <c r="M4545" t="str">
        <f>IF(ABS(moras__2[[#This Row],[Z-Score de salario]])&gt;1.96, "Atípico", "Normal")</f>
        <v>Normal</v>
      </c>
      <c r="N4545" s="5">
        <f t="shared" si="210"/>
        <v>353607</v>
      </c>
      <c r="O4545" s="5">
        <f t="shared" si="211"/>
        <v>51</v>
      </c>
      <c r="P4545" s="5" t="str">
        <f t="shared" si="212"/>
        <v>ASALARIADO</v>
      </c>
      <c r="Q4545" s="5" t="e">
        <f ca="1">IF($H4545="SI", $O4545, _xludf.NA())</f>
        <v>#NAME?</v>
      </c>
      <c r="R4545" s="5">
        <f>IF($H4545="NO",$O4545, _xludf.NA())</f>
        <v>51</v>
      </c>
      <c r="S4545" s="5" t="e">
        <f ca="1">IF($H4545="SI",$N4545, _xludf.NA())</f>
        <v>#NAME?</v>
      </c>
      <c r="T4545" s="5">
        <f>IF($H4545="NO",$N4545, _xludf.NA())</f>
        <v>353607</v>
      </c>
    </row>
    <row r="4546" spans="1:20" x14ac:dyDescent="0.3">
      <c r="A4546">
        <v>4545</v>
      </c>
      <c r="B4546" t="s">
        <v>15</v>
      </c>
      <c r="C4546">
        <v>1932000</v>
      </c>
      <c r="D4546" t="s">
        <v>10</v>
      </c>
      <c r="E4546" t="s">
        <v>16</v>
      </c>
      <c r="F4546" t="s">
        <v>12</v>
      </c>
      <c r="G4546" t="s">
        <v>13</v>
      </c>
      <c r="H4546" t="s">
        <v>13</v>
      </c>
      <c r="I4546">
        <v>51</v>
      </c>
      <c r="J4546">
        <f>(moras__2[[#This Row],[EDAD]]-AVERAGE(I:I))/ _xlfn.STDEV.P(I:I)</f>
        <v>0.64185201442864925</v>
      </c>
      <c r="K4546" t="str">
        <f>IF(ABS(moras__2[[#This Row],[Z-Score de edad]])&gt;1.96, "Atípico","Normal")</f>
        <v>Normal</v>
      </c>
      <c r="L4546">
        <f>(moras__2[[#This Row],[SALARIO]]-AVERAGE(C:C)) / _xlfn.STDEV.P(C:C)</f>
        <v>1.5716269413400457</v>
      </c>
      <c r="M4546" t="str">
        <f>IF(ABS(moras__2[[#This Row],[Z-Score de salario]])&gt;1.96, "Atípico", "Normal")</f>
        <v>Normal</v>
      </c>
      <c r="N4546" s="5">
        <f t="shared" si="210"/>
        <v>1932000</v>
      </c>
      <c r="O4546" s="5">
        <f t="shared" si="211"/>
        <v>51</v>
      </c>
      <c r="P4546" s="5" t="str">
        <f t="shared" si="212"/>
        <v>ASALARIADO</v>
      </c>
      <c r="Q4546" s="5" t="e">
        <f ca="1">IF($H4546="SI", $O4546, _xludf.NA())</f>
        <v>#NAME?</v>
      </c>
      <c r="R4546" s="5">
        <f>IF($H4546="NO",$O4546, _xludf.NA())</f>
        <v>51</v>
      </c>
      <c r="S4546" s="5" t="e">
        <f ca="1">IF($H4546="SI",$N4546, _xludf.NA())</f>
        <v>#NAME?</v>
      </c>
      <c r="T4546" s="5">
        <f>IF($H4546="NO",$N4546, _xludf.NA())</f>
        <v>1932000</v>
      </c>
    </row>
    <row r="4547" spans="1:20" x14ac:dyDescent="0.3">
      <c r="A4547">
        <v>4546</v>
      </c>
      <c r="B4547" t="s">
        <v>15</v>
      </c>
      <c r="C4547">
        <v>560498</v>
      </c>
      <c r="D4547" t="s">
        <v>18</v>
      </c>
      <c r="E4547" t="s">
        <v>16</v>
      </c>
      <c r="F4547" t="s">
        <v>12</v>
      </c>
      <c r="G4547" t="s">
        <v>13</v>
      </c>
      <c r="H4547" t="s">
        <v>12</v>
      </c>
      <c r="I4547">
        <v>51</v>
      </c>
      <c r="J4547">
        <f>(moras__2[[#This Row],[EDAD]]-AVERAGE(I:I))/ _xlfn.STDEV.P(I:I)</f>
        <v>0.64185201442864925</v>
      </c>
      <c r="K4547" t="str">
        <f>IF(ABS(moras__2[[#This Row],[Z-Score de edad]])&gt;1.96, "Atípico","Normal")</f>
        <v>Normal</v>
      </c>
      <c r="L4547">
        <f>(moras__2[[#This Row],[SALARIO]]-AVERAGE(C:C)) / _xlfn.STDEV.P(C:C)</f>
        <v>-0.11966179275427116</v>
      </c>
      <c r="M4547" t="str">
        <f>IF(ABS(moras__2[[#This Row],[Z-Score de salario]])&gt;1.96, "Atípico", "Normal")</f>
        <v>Normal</v>
      </c>
      <c r="N4547" s="5">
        <f t="shared" ref="N4547:N4610" si="213">IF(ISBLANK(C4547),  MEDIAN($C$2:$C$5001), C4547)</f>
        <v>560498</v>
      </c>
      <c r="O4547" s="5">
        <f t="shared" ref="O4547:O4610" si="214">IF(ISBLANK(I4547), MEDIAN($I$2:$I$5001), I4547)</f>
        <v>51</v>
      </c>
      <c r="P4547" s="5" t="str">
        <f t="shared" ref="P4547:P4610" si="215">IF(ISBLANK(D4547), "ASALARIADO", D4547)</f>
        <v>TRABAJADOR INDEPENDIENTE</v>
      </c>
      <c r="Q4547" s="5">
        <f>IF($H4547="SI", $O4547, _xludf.NA())</f>
        <v>51</v>
      </c>
      <c r="R4547" s="5" t="e">
        <f ca="1">IF($H4547="NO",$O4547, _xludf.NA())</f>
        <v>#NAME?</v>
      </c>
      <c r="S4547" s="5">
        <f>IF($H4547="SI",$N4547, _xludf.NA())</f>
        <v>560498</v>
      </c>
      <c r="T4547" s="5" t="e">
        <f ca="1">IF($H4547="NO",$N4547, _xludf.NA())</f>
        <v>#NAME?</v>
      </c>
    </row>
    <row r="4548" spans="1:20" x14ac:dyDescent="0.3">
      <c r="A4548">
        <v>4547</v>
      </c>
      <c r="B4548" t="s">
        <v>9</v>
      </c>
      <c r="C4548">
        <v>566297</v>
      </c>
      <c r="D4548" t="s">
        <v>17</v>
      </c>
      <c r="E4548" t="s">
        <v>16</v>
      </c>
      <c r="F4548" t="s">
        <v>12</v>
      </c>
      <c r="G4548" t="s">
        <v>13</v>
      </c>
      <c r="H4548" t="s">
        <v>13</v>
      </c>
      <c r="I4548">
        <v>55</v>
      </c>
      <c r="J4548">
        <f>(moras__2[[#This Row],[EDAD]]-AVERAGE(I:I))/ _xlfn.STDEV.P(I:I)</f>
        <v>0.92418158605779133</v>
      </c>
      <c r="K4548" t="str">
        <f>IF(ABS(moras__2[[#This Row],[Z-Score de edad]])&gt;1.96, "Atípico","Normal")</f>
        <v>Normal</v>
      </c>
      <c r="L4548">
        <f>(moras__2[[#This Row],[SALARIO]]-AVERAGE(C:C)) / _xlfn.STDEV.P(C:C)</f>
        <v>-0.11251066693089436</v>
      </c>
      <c r="M4548" t="str">
        <f>IF(ABS(moras__2[[#This Row],[Z-Score de salario]])&gt;1.96, "Atípico", "Normal")</f>
        <v>Normal</v>
      </c>
      <c r="N4548" s="5">
        <f t="shared" si="213"/>
        <v>566297</v>
      </c>
      <c r="O4548" s="5">
        <f t="shared" si="214"/>
        <v>55</v>
      </c>
      <c r="P4548" s="5" t="str">
        <f t="shared" si="215"/>
        <v>ASEGURADO VOLUNTARIO</v>
      </c>
      <c r="Q4548" s="5" t="e">
        <f ca="1">IF($H4548="SI", $O4548, _xludf.NA())</f>
        <v>#NAME?</v>
      </c>
      <c r="R4548" s="5">
        <f>IF($H4548="NO",$O4548, _xludf.NA())</f>
        <v>55</v>
      </c>
      <c r="S4548" s="5" t="e">
        <f ca="1">IF($H4548="SI",$N4548, _xludf.NA())</f>
        <v>#NAME?</v>
      </c>
      <c r="T4548" s="5">
        <f>IF($H4548="NO",$N4548, _xludf.NA())</f>
        <v>566297</v>
      </c>
    </row>
    <row r="4549" spans="1:20" x14ac:dyDescent="0.3">
      <c r="A4549">
        <v>4548</v>
      </c>
      <c r="B4549" t="s">
        <v>15</v>
      </c>
      <c r="C4549">
        <v>133037.29999999999</v>
      </c>
      <c r="D4549" t="s">
        <v>10</v>
      </c>
      <c r="E4549" t="s">
        <v>11</v>
      </c>
      <c r="F4549" t="s">
        <v>12</v>
      </c>
      <c r="G4549" t="s">
        <v>13</v>
      </c>
      <c r="H4549" t="s">
        <v>13</v>
      </c>
      <c r="I4549">
        <v>25</v>
      </c>
      <c r="J4549">
        <f>(moras__2[[#This Row],[EDAD]]-AVERAGE(I:I))/ _xlfn.STDEV.P(I:I)</f>
        <v>-1.193290201160774</v>
      </c>
      <c r="K4549" t="str">
        <f>IF(ABS(moras__2[[#This Row],[Z-Score de edad]])&gt;1.96, "Atípico","Normal")</f>
        <v>Normal</v>
      </c>
      <c r="L4549">
        <f>(moras__2[[#This Row],[SALARIO]]-AVERAGE(C:C)) / _xlfn.STDEV.P(C:C)</f>
        <v>-0.64679151343865249</v>
      </c>
      <c r="M4549" t="str">
        <f>IF(ABS(moras__2[[#This Row],[Z-Score de salario]])&gt;1.96, "Atípico", "Normal")</f>
        <v>Normal</v>
      </c>
      <c r="N4549" s="5">
        <f t="shared" si="213"/>
        <v>133037.29999999999</v>
      </c>
      <c r="O4549" s="5">
        <f t="shared" si="214"/>
        <v>25</v>
      </c>
      <c r="P4549" s="5" t="str">
        <f t="shared" si="215"/>
        <v>ASALARIADO</v>
      </c>
      <c r="Q4549" s="5" t="e">
        <f ca="1">IF($H4549="SI", $O4549, _xludf.NA())</f>
        <v>#NAME?</v>
      </c>
      <c r="R4549" s="5">
        <f>IF($H4549="NO",$O4549, _xludf.NA())</f>
        <v>25</v>
      </c>
      <c r="S4549" s="5" t="e">
        <f ca="1">IF($H4549="SI",$N4549, _xludf.NA())</f>
        <v>#NAME?</v>
      </c>
      <c r="T4549" s="5">
        <f>IF($H4549="NO",$N4549, _xludf.NA())</f>
        <v>133037.29999999999</v>
      </c>
    </row>
    <row r="4550" spans="1:20" x14ac:dyDescent="0.3">
      <c r="A4550">
        <v>4549</v>
      </c>
      <c r="B4550" t="s">
        <v>9</v>
      </c>
      <c r="C4550">
        <v>1848072</v>
      </c>
      <c r="D4550" t="s">
        <v>10</v>
      </c>
      <c r="E4550" t="s">
        <v>11</v>
      </c>
      <c r="F4550" t="s">
        <v>12</v>
      </c>
      <c r="G4550" t="s">
        <v>13</v>
      </c>
      <c r="H4550" t="s">
        <v>12</v>
      </c>
      <c r="I4550">
        <v>63</v>
      </c>
      <c r="J4550">
        <f>(moras__2[[#This Row],[EDAD]]-AVERAGE(I:I))/ _xlfn.STDEV.P(I:I)</f>
        <v>1.4888407293160755</v>
      </c>
      <c r="K4550" t="str">
        <f>IF(ABS(moras__2[[#This Row],[Z-Score de edad]])&gt;1.96, "Atípico","Normal")</f>
        <v>Normal</v>
      </c>
      <c r="L4550">
        <f>(moras__2[[#This Row],[SALARIO]]-AVERAGE(C:C)) / _xlfn.STDEV.P(C:C)</f>
        <v>1.4681298404425858</v>
      </c>
      <c r="M4550" t="str">
        <f>IF(ABS(moras__2[[#This Row],[Z-Score de salario]])&gt;1.96, "Atípico", "Normal")</f>
        <v>Normal</v>
      </c>
      <c r="N4550" s="5">
        <f t="shared" si="213"/>
        <v>1848072</v>
      </c>
      <c r="O4550" s="5">
        <f t="shared" si="214"/>
        <v>63</v>
      </c>
      <c r="P4550" s="5" t="str">
        <f t="shared" si="215"/>
        <v>ASALARIADO</v>
      </c>
      <c r="Q4550" s="5">
        <f>IF($H4550="SI", $O4550, _xludf.NA())</f>
        <v>63</v>
      </c>
      <c r="R4550" s="5" t="e">
        <f ca="1">IF($H4550="NO",$O4550, _xludf.NA())</f>
        <v>#NAME?</v>
      </c>
      <c r="S4550" s="5">
        <f>IF($H4550="SI",$N4550, _xludf.NA())</f>
        <v>1848072</v>
      </c>
      <c r="T4550" s="5" t="e">
        <f ca="1">IF($H4550="NO",$N4550, _xludf.NA())</f>
        <v>#NAME?</v>
      </c>
    </row>
    <row r="4551" spans="1:20" x14ac:dyDescent="0.3">
      <c r="A4551">
        <v>4550</v>
      </c>
      <c r="B4551" t="s">
        <v>9</v>
      </c>
      <c r="C4551">
        <v>1624745.95</v>
      </c>
      <c r="D4551" t="s">
        <v>10</v>
      </c>
      <c r="E4551" t="s">
        <v>16</v>
      </c>
      <c r="F4551" t="s">
        <v>12</v>
      </c>
      <c r="G4551" t="s">
        <v>13</v>
      </c>
      <c r="H4551" t="s">
        <v>13</v>
      </c>
      <c r="I4551">
        <v>38</v>
      </c>
      <c r="J4551">
        <f>(moras__2[[#This Row],[EDAD]]-AVERAGE(I:I))/ _xlfn.STDEV.P(I:I)</f>
        <v>-0.27571909336606237</v>
      </c>
      <c r="K4551" t="str">
        <f>IF(ABS(moras__2[[#This Row],[Z-Score de edad]])&gt;1.96, "Atípico","Normal")</f>
        <v>Normal</v>
      </c>
      <c r="L4551">
        <f>(moras__2[[#This Row],[SALARIO]]-AVERAGE(C:C)) / _xlfn.STDEV.P(C:C)</f>
        <v>1.1927318954196955</v>
      </c>
      <c r="M4551" t="str">
        <f>IF(ABS(moras__2[[#This Row],[Z-Score de salario]])&gt;1.96, "Atípico", "Normal")</f>
        <v>Normal</v>
      </c>
      <c r="N4551" s="5">
        <f t="shared" si="213"/>
        <v>1624745.95</v>
      </c>
      <c r="O4551" s="5">
        <f t="shared" si="214"/>
        <v>38</v>
      </c>
      <c r="P4551" s="5" t="str">
        <f t="shared" si="215"/>
        <v>ASALARIADO</v>
      </c>
      <c r="Q4551" s="5" t="e">
        <f ca="1">IF($H4551="SI", $O4551, _xludf.NA())</f>
        <v>#NAME?</v>
      </c>
      <c r="R4551" s="5">
        <f>IF($H4551="NO",$O4551, _xludf.NA())</f>
        <v>38</v>
      </c>
      <c r="S4551" s="5" t="e">
        <f ca="1">IF($H4551="SI",$N4551, _xludf.NA())</f>
        <v>#NAME?</v>
      </c>
      <c r="T4551" s="5">
        <f>IF($H4551="NO",$N4551, _xludf.NA())</f>
        <v>1624745.95</v>
      </c>
    </row>
    <row r="4552" spans="1:20" x14ac:dyDescent="0.3">
      <c r="A4552">
        <v>4551</v>
      </c>
      <c r="B4552" t="s">
        <v>9</v>
      </c>
      <c r="C4552">
        <v>693063.36</v>
      </c>
      <c r="D4552" t="s">
        <v>10</v>
      </c>
      <c r="E4552" t="s">
        <v>16</v>
      </c>
      <c r="F4552" t="s">
        <v>12</v>
      </c>
      <c r="G4552" t="s">
        <v>13</v>
      </c>
      <c r="H4552" t="s">
        <v>13</v>
      </c>
      <c r="I4552">
        <v>45</v>
      </c>
      <c r="J4552">
        <f>(moras__2[[#This Row],[EDAD]]-AVERAGE(I:I))/ _xlfn.STDEV.P(I:I)</f>
        <v>0.2183576569849362</v>
      </c>
      <c r="K4552" t="str">
        <f>IF(ABS(moras__2[[#This Row],[Z-Score de edad]])&gt;1.96, "Atípico","Normal")</f>
        <v>Normal</v>
      </c>
      <c r="L4552">
        <f>(moras__2[[#This Row],[SALARIO]]-AVERAGE(C:C)) / _xlfn.STDEV.P(C:C)</f>
        <v>4.381321486449815E-2</v>
      </c>
      <c r="M4552" t="str">
        <f>IF(ABS(moras__2[[#This Row],[Z-Score de salario]])&gt;1.96, "Atípico", "Normal")</f>
        <v>Normal</v>
      </c>
      <c r="N4552" s="5">
        <f t="shared" si="213"/>
        <v>693063.36</v>
      </c>
      <c r="O4552" s="5">
        <f t="shared" si="214"/>
        <v>45</v>
      </c>
      <c r="P4552" s="5" t="str">
        <f t="shared" si="215"/>
        <v>ASALARIADO</v>
      </c>
      <c r="Q4552" s="5" t="e">
        <f ca="1">IF($H4552="SI", $O4552, _xludf.NA())</f>
        <v>#NAME?</v>
      </c>
      <c r="R4552" s="5">
        <f>IF($H4552="NO",$O4552, _xludf.NA())</f>
        <v>45</v>
      </c>
      <c r="S4552" s="5" t="e">
        <f ca="1">IF($H4552="SI",$N4552, _xludf.NA())</f>
        <v>#NAME?</v>
      </c>
      <c r="T4552" s="5">
        <f>IF($H4552="NO",$N4552, _xludf.NA())</f>
        <v>693063.36</v>
      </c>
    </row>
    <row r="4553" spans="1:20" x14ac:dyDescent="0.3">
      <c r="A4553">
        <v>4552</v>
      </c>
      <c r="B4553" t="s">
        <v>9</v>
      </c>
      <c r="C4553">
        <v>476566.67</v>
      </c>
      <c r="D4553" t="s">
        <v>10</v>
      </c>
      <c r="E4553" t="s">
        <v>16</v>
      </c>
      <c r="F4553" t="s">
        <v>12</v>
      </c>
      <c r="G4553" t="s">
        <v>13</v>
      </c>
      <c r="H4553" t="s">
        <v>13</v>
      </c>
      <c r="I4553">
        <v>33</v>
      </c>
      <c r="J4553">
        <f>(moras__2[[#This Row],[EDAD]]-AVERAGE(I:I))/ _xlfn.STDEV.P(I:I)</f>
        <v>-0.62863105790248996</v>
      </c>
      <c r="K4553" t="str">
        <f>IF(ABS(moras__2[[#This Row],[Z-Score de edad]])&gt;1.96, "Atípico","Normal")</f>
        <v>Normal</v>
      </c>
      <c r="L4553">
        <f>(moras__2[[#This Row],[SALARIO]]-AVERAGE(C:C)) / _xlfn.STDEV.P(C:C)</f>
        <v>-0.22316300009232271</v>
      </c>
      <c r="M4553" t="str">
        <f>IF(ABS(moras__2[[#This Row],[Z-Score de salario]])&gt;1.96, "Atípico", "Normal")</f>
        <v>Normal</v>
      </c>
      <c r="N4553" s="5">
        <f t="shared" si="213"/>
        <v>476566.67</v>
      </c>
      <c r="O4553" s="5">
        <f t="shared" si="214"/>
        <v>33</v>
      </c>
      <c r="P4553" s="5" t="str">
        <f t="shared" si="215"/>
        <v>ASALARIADO</v>
      </c>
      <c r="Q4553" s="5" t="e">
        <f ca="1">IF($H4553="SI", $O4553, _xludf.NA())</f>
        <v>#NAME?</v>
      </c>
      <c r="R4553" s="5">
        <f>IF($H4553="NO",$O4553, _xludf.NA())</f>
        <v>33</v>
      </c>
      <c r="S4553" s="5" t="e">
        <f ca="1">IF($H4553="SI",$N4553, _xludf.NA())</f>
        <v>#NAME?</v>
      </c>
      <c r="T4553" s="5">
        <f>IF($H4553="NO",$N4553, _xludf.NA())</f>
        <v>476566.67</v>
      </c>
    </row>
    <row r="4554" spans="1:20" x14ac:dyDescent="0.3">
      <c r="A4554">
        <v>4553</v>
      </c>
      <c r="B4554" t="s">
        <v>15</v>
      </c>
      <c r="C4554">
        <v>297429</v>
      </c>
      <c r="D4554" t="s">
        <v>18</v>
      </c>
      <c r="E4554" t="s">
        <v>16</v>
      </c>
      <c r="F4554" t="s">
        <v>12</v>
      </c>
      <c r="G4554" t="s">
        <v>13</v>
      </c>
      <c r="H4554" t="s">
        <v>12</v>
      </c>
      <c r="I4554">
        <v>65</v>
      </c>
      <c r="J4554">
        <f>(moras__2[[#This Row],[EDAD]]-AVERAGE(I:I))/ _xlfn.STDEV.P(I:I)</f>
        <v>1.6300055151306465</v>
      </c>
      <c r="K4554" t="str">
        <f>IF(ABS(moras__2[[#This Row],[Z-Score de edad]])&gt;1.96, "Atípico","Normal")</f>
        <v>Normal</v>
      </c>
      <c r="L4554">
        <f>(moras__2[[#This Row],[SALARIO]]-AVERAGE(C:C)) / _xlfn.STDEV.P(C:C)</f>
        <v>-0.44406936634108168</v>
      </c>
      <c r="M4554" t="str">
        <f>IF(ABS(moras__2[[#This Row],[Z-Score de salario]])&gt;1.96, "Atípico", "Normal")</f>
        <v>Normal</v>
      </c>
      <c r="N4554" s="5">
        <f t="shared" si="213"/>
        <v>297429</v>
      </c>
      <c r="O4554" s="5">
        <f t="shared" si="214"/>
        <v>65</v>
      </c>
      <c r="P4554" s="5" t="str">
        <f t="shared" si="215"/>
        <v>TRABAJADOR INDEPENDIENTE</v>
      </c>
      <c r="Q4554" s="5">
        <f>IF($H4554="SI", $O4554, _xludf.NA())</f>
        <v>65</v>
      </c>
      <c r="R4554" s="5" t="e">
        <f ca="1">IF($H4554="NO",$O4554, _xludf.NA())</f>
        <v>#NAME?</v>
      </c>
      <c r="S4554" s="5">
        <f>IF($H4554="SI",$N4554, _xludf.NA())</f>
        <v>297429</v>
      </c>
      <c r="T4554" s="5" t="e">
        <f ca="1">IF($H4554="NO",$N4554, _xludf.NA())</f>
        <v>#NAME?</v>
      </c>
    </row>
    <row r="4555" spans="1:20" x14ac:dyDescent="0.3">
      <c r="A4555">
        <v>4554</v>
      </c>
      <c r="B4555" t="s">
        <v>9</v>
      </c>
      <c r="C4555">
        <v>35530</v>
      </c>
      <c r="D4555" t="s">
        <v>10</v>
      </c>
      <c r="E4555" t="s">
        <v>16</v>
      </c>
      <c r="F4555" t="s">
        <v>12</v>
      </c>
      <c r="G4555" t="s">
        <v>12</v>
      </c>
      <c r="H4555" t="s">
        <v>13</v>
      </c>
      <c r="I4555">
        <v>37</v>
      </c>
      <c r="J4555">
        <f>(moras__2[[#This Row],[EDAD]]-AVERAGE(I:I))/ _xlfn.STDEV.P(I:I)</f>
        <v>-0.34630148627334789</v>
      </c>
      <c r="K4555" t="str">
        <f>IF(ABS(moras__2[[#This Row],[Z-Score de edad]])&gt;1.96, "Atípico","Normal")</f>
        <v>Normal</v>
      </c>
      <c r="L4555">
        <f>(moras__2[[#This Row],[SALARIO]]-AVERAGE(C:C)) / _xlfn.STDEV.P(C:C)</f>
        <v>-0.76703413647671947</v>
      </c>
      <c r="M4555" t="str">
        <f>IF(ABS(moras__2[[#This Row],[Z-Score de salario]])&gt;1.96, "Atípico", "Normal")</f>
        <v>Normal</v>
      </c>
      <c r="N4555" s="5">
        <f t="shared" si="213"/>
        <v>35530</v>
      </c>
      <c r="O4555" s="5">
        <f t="shared" si="214"/>
        <v>37</v>
      </c>
      <c r="P4555" s="5" t="str">
        <f t="shared" si="215"/>
        <v>ASALARIADO</v>
      </c>
      <c r="Q4555" s="5" t="e">
        <f ca="1">IF($H4555="SI", $O4555, _xludf.NA())</f>
        <v>#NAME?</v>
      </c>
      <c r="R4555" s="5">
        <f>IF($H4555="NO",$O4555, _xludf.NA())</f>
        <v>37</v>
      </c>
      <c r="S4555" s="5" t="e">
        <f ca="1">IF($H4555="SI",$N4555, _xludf.NA())</f>
        <v>#NAME?</v>
      </c>
      <c r="T4555" s="5">
        <f>IF($H4555="NO",$N4555, _xludf.NA())</f>
        <v>35530</v>
      </c>
    </row>
    <row r="4556" spans="1:20" x14ac:dyDescent="0.3">
      <c r="A4556">
        <v>4555</v>
      </c>
      <c r="B4556" t="s">
        <v>9</v>
      </c>
      <c r="C4556">
        <v>476562.94</v>
      </c>
      <c r="D4556" t="s">
        <v>10</v>
      </c>
      <c r="E4556" t="s">
        <v>16</v>
      </c>
      <c r="F4556" t="s">
        <v>12</v>
      </c>
      <c r="G4556" t="s">
        <v>12</v>
      </c>
      <c r="H4556" t="s">
        <v>13</v>
      </c>
      <c r="I4556">
        <v>32</v>
      </c>
      <c r="J4556">
        <f>(moras__2[[#This Row],[EDAD]]-AVERAGE(I:I))/ _xlfn.STDEV.P(I:I)</f>
        <v>-0.69921345080977548</v>
      </c>
      <c r="K4556" t="str">
        <f>IF(ABS(moras__2[[#This Row],[Z-Score de edad]])&gt;1.96, "Atípico","Normal")</f>
        <v>Normal</v>
      </c>
      <c r="L4556">
        <f>(moras__2[[#This Row],[SALARIO]]-AVERAGE(C:C)) / _xlfn.STDEV.P(C:C)</f>
        <v>-0.22316759979905165</v>
      </c>
      <c r="M4556" t="str">
        <f>IF(ABS(moras__2[[#This Row],[Z-Score de salario]])&gt;1.96, "Atípico", "Normal")</f>
        <v>Normal</v>
      </c>
      <c r="N4556" s="5">
        <f t="shared" si="213"/>
        <v>476562.94</v>
      </c>
      <c r="O4556" s="5">
        <f t="shared" si="214"/>
        <v>32</v>
      </c>
      <c r="P4556" s="5" t="str">
        <f t="shared" si="215"/>
        <v>ASALARIADO</v>
      </c>
      <c r="Q4556" s="5" t="e">
        <f ca="1">IF($H4556="SI", $O4556, _xludf.NA())</f>
        <v>#NAME?</v>
      </c>
      <c r="R4556" s="5">
        <f>IF($H4556="NO",$O4556, _xludf.NA())</f>
        <v>32</v>
      </c>
      <c r="S4556" s="5" t="e">
        <f ca="1">IF($H4556="SI",$N4556, _xludf.NA())</f>
        <v>#NAME?</v>
      </c>
      <c r="T4556" s="5">
        <f>IF($H4556="NO",$N4556, _xludf.NA())</f>
        <v>476562.94</v>
      </c>
    </row>
    <row r="4557" spans="1:20" x14ac:dyDescent="0.3">
      <c r="A4557">
        <v>4556</v>
      </c>
      <c r="B4557" t="s">
        <v>15</v>
      </c>
      <c r="C4557">
        <v>297046</v>
      </c>
      <c r="D4557" t="s">
        <v>17</v>
      </c>
      <c r="E4557" t="s">
        <v>16</v>
      </c>
      <c r="F4557" t="s">
        <v>12</v>
      </c>
      <c r="G4557" t="s">
        <v>12</v>
      </c>
      <c r="H4557" t="s">
        <v>13</v>
      </c>
      <c r="I4557">
        <v>38</v>
      </c>
      <c r="J4557">
        <f>(moras__2[[#This Row],[EDAD]]-AVERAGE(I:I))/ _xlfn.STDEV.P(I:I)</f>
        <v>-0.27571909336606237</v>
      </c>
      <c r="K4557" t="str">
        <f>IF(ABS(moras__2[[#This Row],[Z-Score de edad]])&gt;1.96, "Atípico","Normal")</f>
        <v>Normal</v>
      </c>
      <c r="L4557">
        <f>(moras__2[[#This Row],[SALARIO]]-AVERAGE(C:C)) / _xlfn.STDEV.P(C:C)</f>
        <v>-0.44454166866740574</v>
      </c>
      <c r="M4557" t="str">
        <f>IF(ABS(moras__2[[#This Row],[Z-Score de salario]])&gt;1.96, "Atípico", "Normal")</f>
        <v>Normal</v>
      </c>
      <c r="N4557" s="5">
        <f t="shared" si="213"/>
        <v>297046</v>
      </c>
      <c r="O4557" s="5">
        <f t="shared" si="214"/>
        <v>38</v>
      </c>
      <c r="P4557" s="5" t="str">
        <f t="shared" si="215"/>
        <v>ASEGURADO VOLUNTARIO</v>
      </c>
      <c r="Q4557" s="5" t="e">
        <f ca="1">IF($H4557="SI", $O4557, _xludf.NA())</f>
        <v>#NAME?</v>
      </c>
      <c r="R4557" s="5">
        <f>IF($H4557="NO",$O4557, _xludf.NA())</f>
        <v>38</v>
      </c>
      <c r="S4557" s="5" t="e">
        <f ca="1">IF($H4557="SI",$N4557, _xludf.NA())</f>
        <v>#NAME?</v>
      </c>
      <c r="T4557" s="5">
        <f>IF($H4557="NO",$N4557, _xludf.NA())</f>
        <v>297046</v>
      </c>
    </row>
    <row r="4558" spans="1:20" x14ac:dyDescent="0.3">
      <c r="A4558">
        <v>4557</v>
      </c>
      <c r="B4558" t="s">
        <v>9</v>
      </c>
      <c r="C4558">
        <v>381640</v>
      </c>
      <c r="D4558" t="s">
        <v>10</v>
      </c>
      <c r="E4558" t="s">
        <v>16</v>
      </c>
      <c r="F4558" t="s">
        <v>12</v>
      </c>
      <c r="G4558" t="s">
        <v>13</v>
      </c>
      <c r="H4558" t="s">
        <v>13</v>
      </c>
      <c r="I4558">
        <v>53</v>
      </c>
      <c r="J4558">
        <f>(moras__2[[#This Row],[EDAD]]-AVERAGE(I:I))/ _xlfn.STDEV.P(I:I)</f>
        <v>0.78301680024322029</v>
      </c>
      <c r="K4558" t="str">
        <f>IF(ABS(moras__2[[#This Row],[Z-Score de edad]])&gt;1.96, "Atípico","Normal")</f>
        <v>Normal</v>
      </c>
      <c r="L4558">
        <f>(moras__2[[#This Row],[SALARIO]]-AVERAGE(C:C)) / _xlfn.STDEV.P(C:C)</f>
        <v>-0.34022327965158616</v>
      </c>
      <c r="M4558" t="str">
        <f>IF(ABS(moras__2[[#This Row],[Z-Score de salario]])&gt;1.96, "Atípico", "Normal")</f>
        <v>Normal</v>
      </c>
      <c r="N4558" s="5">
        <f t="shared" si="213"/>
        <v>381640</v>
      </c>
      <c r="O4558" s="5">
        <f t="shared" si="214"/>
        <v>53</v>
      </c>
      <c r="P4558" s="5" t="str">
        <f t="shared" si="215"/>
        <v>ASALARIADO</v>
      </c>
      <c r="Q4558" s="5" t="e">
        <f ca="1">IF($H4558="SI", $O4558, _xludf.NA())</f>
        <v>#NAME?</v>
      </c>
      <c r="R4558" s="5">
        <f>IF($H4558="NO",$O4558, _xludf.NA())</f>
        <v>53</v>
      </c>
      <c r="S4558" s="5" t="e">
        <f ca="1">IF($H4558="SI",$N4558, _xludf.NA())</f>
        <v>#NAME?</v>
      </c>
      <c r="T4558" s="5">
        <f>IF($H4558="NO",$N4558, _xludf.NA())</f>
        <v>381640</v>
      </c>
    </row>
    <row r="4559" spans="1:20" x14ac:dyDescent="0.3">
      <c r="A4559">
        <v>4558</v>
      </c>
      <c r="B4559" t="s">
        <v>9</v>
      </c>
      <c r="C4559">
        <v>323296</v>
      </c>
      <c r="D4559" t="s">
        <v>17</v>
      </c>
      <c r="E4559" t="s">
        <v>16</v>
      </c>
      <c r="F4559" t="s">
        <v>12</v>
      </c>
      <c r="G4559" t="s">
        <v>13</v>
      </c>
      <c r="H4559" t="s">
        <v>13</v>
      </c>
      <c r="I4559">
        <v>31</v>
      </c>
      <c r="J4559">
        <f>(moras__2[[#This Row],[EDAD]]-AVERAGE(I:I))/ _xlfn.STDEV.P(I:I)</f>
        <v>-0.769795843717061</v>
      </c>
      <c r="K4559" t="str">
        <f>IF(ABS(moras__2[[#This Row],[Z-Score de edad]])&gt;1.96, "Atípico","Normal")</f>
        <v>Normal</v>
      </c>
      <c r="L4559">
        <f>(moras__2[[#This Row],[SALARIO]]-AVERAGE(C:C)) / _xlfn.STDEV.P(C:C)</f>
        <v>-0.41217107841673473</v>
      </c>
      <c r="M4559" t="str">
        <f>IF(ABS(moras__2[[#This Row],[Z-Score de salario]])&gt;1.96, "Atípico", "Normal")</f>
        <v>Normal</v>
      </c>
      <c r="N4559" s="5">
        <f t="shared" si="213"/>
        <v>323296</v>
      </c>
      <c r="O4559" s="5">
        <f t="shared" si="214"/>
        <v>31</v>
      </c>
      <c r="P4559" s="5" t="str">
        <f t="shared" si="215"/>
        <v>ASEGURADO VOLUNTARIO</v>
      </c>
      <c r="Q4559" s="5" t="e">
        <f ca="1">IF($H4559="SI", $O4559, _xludf.NA())</f>
        <v>#NAME?</v>
      </c>
      <c r="R4559" s="5">
        <f>IF($H4559="NO",$O4559, _xludf.NA())</f>
        <v>31</v>
      </c>
      <c r="S4559" s="5" t="e">
        <f ca="1">IF($H4559="SI",$N4559, _xludf.NA())</f>
        <v>#NAME?</v>
      </c>
      <c r="T4559" s="5">
        <f>IF($H4559="NO",$N4559, _xludf.NA())</f>
        <v>323296</v>
      </c>
    </row>
    <row r="4560" spans="1:20" x14ac:dyDescent="0.3">
      <c r="A4560">
        <v>4559</v>
      </c>
      <c r="B4560" t="s">
        <v>9</v>
      </c>
      <c r="C4560">
        <v>1730544</v>
      </c>
      <c r="D4560" t="s">
        <v>10</v>
      </c>
      <c r="E4560" t="s">
        <v>16</v>
      </c>
      <c r="F4560" t="s">
        <v>12</v>
      </c>
      <c r="G4560" t="s">
        <v>13</v>
      </c>
      <c r="H4560" t="s">
        <v>13</v>
      </c>
      <c r="I4560">
        <v>31</v>
      </c>
      <c r="J4560">
        <f>(moras__2[[#This Row],[EDAD]]-AVERAGE(I:I))/ _xlfn.STDEV.P(I:I)</f>
        <v>-0.769795843717061</v>
      </c>
      <c r="K4560" t="str">
        <f>IF(ABS(moras__2[[#This Row],[Z-Score de edad]])&gt;1.96, "Atípico","Normal")</f>
        <v>Normal</v>
      </c>
      <c r="L4560">
        <f>(moras__2[[#This Row],[SALARIO]]-AVERAGE(C:C)) / _xlfn.STDEV.P(C:C)</f>
        <v>1.3231983840242671</v>
      </c>
      <c r="M4560" t="str">
        <f>IF(ABS(moras__2[[#This Row],[Z-Score de salario]])&gt;1.96, "Atípico", "Normal")</f>
        <v>Normal</v>
      </c>
      <c r="N4560" s="5">
        <f t="shared" si="213"/>
        <v>1730544</v>
      </c>
      <c r="O4560" s="5">
        <f t="shared" si="214"/>
        <v>31</v>
      </c>
      <c r="P4560" s="5" t="str">
        <f t="shared" si="215"/>
        <v>ASALARIADO</v>
      </c>
      <c r="Q4560" s="5" t="e">
        <f ca="1">IF($H4560="SI", $O4560, _xludf.NA())</f>
        <v>#NAME?</v>
      </c>
      <c r="R4560" s="5">
        <f>IF($H4560="NO",$O4560, _xludf.NA())</f>
        <v>31</v>
      </c>
      <c r="S4560" s="5" t="e">
        <f ca="1">IF($H4560="SI",$N4560, _xludf.NA())</f>
        <v>#NAME?</v>
      </c>
      <c r="T4560" s="5">
        <f>IF($H4560="NO",$N4560, _xludf.NA())</f>
        <v>1730544</v>
      </c>
    </row>
    <row r="4561" spans="1:20" x14ac:dyDescent="0.3">
      <c r="A4561">
        <v>4560</v>
      </c>
      <c r="B4561" t="s">
        <v>9</v>
      </c>
      <c r="C4561">
        <v>670740</v>
      </c>
      <c r="D4561" t="s">
        <v>10</v>
      </c>
      <c r="E4561" t="s">
        <v>16</v>
      </c>
      <c r="F4561" t="s">
        <v>12</v>
      </c>
      <c r="G4561" t="s">
        <v>13</v>
      </c>
      <c r="H4561" t="s">
        <v>13</v>
      </c>
      <c r="I4561">
        <v>27</v>
      </c>
      <c r="J4561">
        <f>(moras__2[[#This Row],[EDAD]]-AVERAGE(I:I))/ _xlfn.STDEV.P(I:I)</f>
        <v>-1.052125415346203</v>
      </c>
      <c r="K4561" t="str">
        <f>IF(ABS(moras__2[[#This Row],[Z-Score de edad]])&gt;1.96, "Atípico","Normal")</f>
        <v>Normal</v>
      </c>
      <c r="L4561">
        <f>(moras__2[[#This Row],[SALARIO]]-AVERAGE(C:C)) / _xlfn.STDEV.P(C:C)</f>
        <v>1.6284820975804089E-2</v>
      </c>
      <c r="M4561" t="str">
        <f>IF(ABS(moras__2[[#This Row],[Z-Score de salario]])&gt;1.96, "Atípico", "Normal")</f>
        <v>Normal</v>
      </c>
      <c r="N4561" s="5">
        <f t="shared" si="213"/>
        <v>670740</v>
      </c>
      <c r="O4561" s="5">
        <f t="shared" si="214"/>
        <v>27</v>
      </c>
      <c r="P4561" s="5" t="str">
        <f t="shared" si="215"/>
        <v>ASALARIADO</v>
      </c>
      <c r="Q4561" s="5" t="e">
        <f ca="1">IF($H4561="SI", $O4561, _xludf.NA())</f>
        <v>#NAME?</v>
      </c>
      <c r="R4561" s="5">
        <f>IF($H4561="NO",$O4561, _xludf.NA())</f>
        <v>27</v>
      </c>
      <c r="S4561" s="5" t="e">
        <f ca="1">IF($H4561="SI",$N4561, _xludf.NA())</f>
        <v>#NAME?</v>
      </c>
      <c r="T4561" s="5">
        <f>IF($H4561="NO",$N4561, _xludf.NA())</f>
        <v>670740</v>
      </c>
    </row>
    <row r="4562" spans="1:20" x14ac:dyDescent="0.3">
      <c r="A4562">
        <v>4561</v>
      </c>
      <c r="B4562" t="s">
        <v>9</v>
      </c>
      <c r="C4562">
        <v>290000</v>
      </c>
      <c r="D4562" t="s">
        <v>10</v>
      </c>
      <c r="E4562" t="s">
        <v>16</v>
      </c>
      <c r="F4562" t="s">
        <v>12</v>
      </c>
      <c r="G4562" t="s">
        <v>12</v>
      </c>
      <c r="H4562" t="s">
        <v>13</v>
      </c>
      <c r="I4562">
        <v>42</v>
      </c>
      <c r="J4562">
        <f>(moras__2[[#This Row],[EDAD]]-AVERAGE(I:I))/ _xlfn.STDEV.P(I:I)</f>
        <v>6.6104782630796582E-3</v>
      </c>
      <c r="K4562" t="str">
        <f>IF(ABS(moras__2[[#This Row],[Z-Score de edad]])&gt;1.96, "Atípico","Normal")</f>
        <v>Normal</v>
      </c>
      <c r="L4562">
        <f>(moras__2[[#This Row],[SALARIO]]-AVERAGE(C:C)) / _xlfn.STDEV.P(C:C)</f>
        <v>-0.4532305516733573</v>
      </c>
      <c r="M4562" t="str">
        <f>IF(ABS(moras__2[[#This Row],[Z-Score de salario]])&gt;1.96, "Atípico", "Normal")</f>
        <v>Normal</v>
      </c>
      <c r="N4562" s="5">
        <f t="shared" si="213"/>
        <v>290000</v>
      </c>
      <c r="O4562" s="5">
        <f t="shared" si="214"/>
        <v>42</v>
      </c>
      <c r="P4562" s="5" t="str">
        <f t="shared" si="215"/>
        <v>ASALARIADO</v>
      </c>
      <c r="Q4562" s="5" t="e">
        <f ca="1">IF($H4562="SI", $O4562, _xludf.NA())</f>
        <v>#NAME?</v>
      </c>
      <c r="R4562" s="5">
        <f>IF($H4562="NO",$O4562, _xludf.NA())</f>
        <v>42</v>
      </c>
      <c r="S4562" s="5" t="e">
        <f ca="1">IF($H4562="SI",$N4562, _xludf.NA())</f>
        <v>#NAME?</v>
      </c>
      <c r="T4562" s="5">
        <f>IF($H4562="NO",$N4562, _xludf.NA())</f>
        <v>290000</v>
      </c>
    </row>
    <row r="4563" spans="1:20" x14ac:dyDescent="0.3">
      <c r="A4563">
        <v>4562</v>
      </c>
      <c r="B4563" t="s">
        <v>9</v>
      </c>
      <c r="C4563">
        <v>542095.31999999995</v>
      </c>
      <c r="D4563" t="s">
        <v>14</v>
      </c>
      <c r="E4563" t="s">
        <v>11</v>
      </c>
      <c r="F4563" t="s">
        <v>12</v>
      </c>
      <c r="G4563" t="s">
        <v>13</v>
      </c>
      <c r="H4563" t="s">
        <v>13</v>
      </c>
      <c r="I4563">
        <v>64</v>
      </c>
      <c r="J4563">
        <f>(moras__2[[#This Row],[EDAD]]-AVERAGE(I:I))/ _xlfn.STDEV.P(I:I)</f>
        <v>1.559423122223361</v>
      </c>
      <c r="K4563" t="str">
        <f>IF(ABS(moras__2[[#This Row],[Z-Score de edad]])&gt;1.96, "Atípico","Normal")</f>
        <v>Normal</v>
      </c>
      <c r="L4563">
        <f>(moras__2[[#This Row],[SALARIO]]-AVERAGE(C:C)) / _xlfn.STDEV.P(C:C)</f>
        <v>-0.14235533994643193</v>
      </c>
      <c r="M4563" t="str">
        <f>IF(ABS(moras__2[[#This Row],[Z-Score de salario]])&gt;1.96, "Atípico", "Normal")</f>
        <v>Normal</v>
      </c>
      <c r="N4563" s="5">
        <f t="shared" si="213"/>
        <v>542095.31999999995</v>
      </c>
      <c r="O4563" s="5">
        <f t="shared" si="214"/>
        <v>64</v>
      </c>
      <c r="P4563" s="5" t="str">
        <f t="shared" si="215"/>
        <v>PENSIONADOS EN SU PROPIO SISTEMA</v>
      </c>
      <c r="Q4563" s="5" t="e">
        <f ca="1">IF($H4563="SI", $O4563, _xludf.NA())</f>
        <v>#NAME?</v>
      </c>
      <c r="R4563" s="5">
        <f>IF($H4563="NO",$O4563, _xludf.NA())</f>
        <v>64</v>
      </c>
      <c r="S4563" s="5" t="e">
        <f ca="1">IF($H4563="SI",$N4563, _xludf.NA())</f>
        <v>#NAME?</v>
      </c>
      <c r="T4563" s="5">
        <f>IF($H4563="NO",$N4563, _xludf.NA())</f>
        <v>542095.31999999995</v>
      </c>
    </row>
    <row r="4564" spans="1:20" x14ac:dyDescent="0.3">
      <c r="A4564">
        <v>4563</v>
      </c>
      <c r="B4564" t="s">
        <v>9</v>
      </c>
      <c r="C4564">
        <v>695574.7</v>
      </c>
      <c r="D4564" t="s">
        <v>10</v>
      </c>
      <c r="E4564" t="s">
        <v>16</v>
      </c>
      <c r="F4564" t="s">
        <v>12</v>
      </c>
      <c r="G4564" t="s">
        <v>13</v>
      </c>
      <c r="H4564" t="s">
        <v>13</v>
      </c>
      <c r="I4564">
        <v>55</v>
      </c>
      <c r="J4564">
        <f>(moras__2[[#This Row],[EDAD]]-AVERAGE(I:I))/ _xlfn.STDEV.P(I:I)</f>
        <v>0.92418158605779133</v>
      </c>
      <c r="K4564" t="str">
        <f>IF(ABS(moras__2[[#This Row],[Z-Score de edad]])&gt;1.96, "Atípico","Normal")</f>
        <v>Normal</v>
      </c>
      <c r="L4564">
        <f>(moras__2[[#This Row],[SALARIO]]-AVERAGE(C:C)) / _xlfn.STDEV.P(C:C)</f>
        <v>4.6910112316693162E-2</v>
      </c>
      <c r="M4564" t="str">
        <f>IF(ABS(moras__2[[#This Row],[Z-Score de salario]])&gt;1.96, "Atípico", "Normal")</f>
        <v>Normal</v>
      </c>
      <c r="N4564" s="5">
        <f t="shared" si="213"/>
        <v>695574.7</v>
      </c>
      <c r="O4564" s="5">
        <f t="shared" si="214"/>
        <v>55</v>
      </c>
      <c r="P4564" s="5" t="str">
        <f t="shared" si="215"/>
        <v>ASALARIADO</v>
      </c>
      <c r="Q4564" s="5" t="e">
        <f ca="1">IF($H4564="SI", $O4564, _xludf.NA())</f>
        <v>#NAME?</v>
      </c>
      <c r="R4564" s="5">
        <f>IF($H4564="NO",$O4564, _xludf.NA())</f>
        <v>55</v>
      </c>
      <c r="S4564" s="5" t="e">
        <f ca="1">IF($H4564="SI",$N4564, _xludf.NA())</f>
        <v>#NAME?</v>
      </c>
      <c r="T4564" s="5">
        <f>IF($H4564="NO",$N4564, _xludf.NA())</f>
        <v>695574.7</v>
      </c>
    </row>
    <row r="4565" spans="1:20" x14ac:dyDescent="0.3">
      <c r="A4565">
        <v>4564</v>
      </c>
      <c r="B4565" t="s">
        <v>9</v>
      </c>
      <c r="C4565">
        <v>299784</v>
      </c>
      <c r="D4565" t="s">
        <v>18</v>
      </c>
      <c r="E4565" t="s">
        <v>16</v>
      </c>
      <c r="F4565" t="s">
        <v>12</v>
      </c>
      <c r="G4565" t="s">
        <v>13</v>
      </c>
      <c r="H4565" t="s">
        <v>13</v>
      </c>
      <c r="I4565">
        <v>39</v>
      </c>
      <c r="J4565">
        <f>(moras__2[[#This Row],[EDAD]]-AVERAGE(I:I))/ _xlfn.STDEV.P(I:I)</f>
        <v>-0.20513670045877688</v>
      </c>
      <c r="K4565" t="str">
        <f>IF(ABS(moras__2[[#This Row],[Z-Score de edad]])&gt;1.96, "Atípico","Normal")</f>
        <v>Normal</v>
      </c>
      <c r="L4565">
        <f>(moras__2[[#This Row],[SALARIO]]-AVERAGE(C:C)) / _xlfn.STDEV.P(C:C)</f>
        <v>-0.4411652619585929</v>
      </c>
      <c r="M4565" t="str">
        <f>IF(ABS(moras__2[[#This Row],[Z-Score de salario]])&gt;1.96, "Atípico", "Normal")</f>
        <v>Normal</v>
      </c>
      <c r="N4565" s="5">
        <f t="shared" si="213"/>
        <v>299784</v>
      </c>
      <c r="O4565" s="5">
        <f t="shared" si="214"/>
        <v>39</v>
      </c>
      <c r="P4565" s="5" t="str">
        <f t="shared" si="215"/>
        <v>TRABAJADOR INDEPENDIENTE</v>
      </c>
      <c r="Q4565" s="5" t="e">
        <f ca="1">IF($H4565="SI", $O4565, _xludf.NA())</f>
        <v>#NAME?</v>
      </c>
      <c r="R4565" s="5">
        <f>IF($H4565="NO",$O4565, _xludf.NA())</f>
        <v>39</v>
      </c>
      <c r="S4565" s="5" t="e">
        <f ca="1">IF($H4565="SI",$N4565, _xludf.NA())</f>
        <v>#NAME?</v>
      </c>
      <c r="T4565" s="5">
        <f>IF($H4565="NO",$N4565, _xludf.NA())</f>
        <v>299784</v>
      </c>
    </row>
    <row r="4566" spans="1:20" x14ac:dyDescent="0.3">
      <c r="A4566">
        <v>4565</v>
      </c>
      <c r="B4566" t="s">
        <v>9</v>
      </c>
      <c r="C4566">
        <v>1166115</v>
      </c>
      <c r="D4566" t="s">
        <v>10</v>
      </c>
      <c r="E4566" t="s">
        <v>11</v>
      </c>
      <c r="F4566" t="s">
        <v>12</v>
      </c>
      <c r="G4566" t="s">
        <v>13</v>
      </c>
      <c r="H4566" t="s">
        <v>12</v>
      </c>
      <c r="I4566">
        <v>64</v>
      </c>
      <c r="J4566">
        <f>(moras__2[[#This Row],[EDAD]]-AVERAGE(I:I))/ _xlfn.STDEV.P(I:I)</f>
        <v>1.559423122223361</v>
      </c>
      <c r="K4566" t="str">
        <f>IF(ABS(moras__2[[#This Row],[Z-Score de edad]])&gt;1.96, "Atípico","Normal")</f>
        <v>Normal</v>
      </c>
      <c r="L4566">
        <f>(moras__2[[#This Row],[SALARIO]]-AVERAGE(C:C)) / _xlfn.STDEV.P(C:C)</f>
        <v>0.6271641027063245</v>
      </c>
      <c r="M4566" t="str">
        <f>IF(ABS(moras__2[[#This Row],[Z-Score de salario]])&gt;1.96, "Atípico", "Normal")</f>
        <v>Normal</v>
      </c>
      <c r="N4566" s="5">
        <f t="shared" si="213"/>
        <v>1166115</v>
      </c>
      <c r="O4566" s="5">
        <f t="shared" si="214"/>
        <v>64</v>
      </c>
      <c r="P4566" s="5" t="str">
        <f t="shared" si="215"/>
        <v>ASALARIADO</v>
      </c>
      <c r="Q4566" s="5">
        <f>IF($H4566="SI", $O4566, _xludf.NA())</f>
        <v>64</v>
      </c>
      <c r="R4566" s="5" t="e">
        <f ca="1">IF($H4566="NO",$O4566, _xludf.NA())</f>
        <v>#NAME?</v>
      </c>
      <c r="S4566" s="5">
        <f>IF($H4566="SI",$N4566, _xludf.NA())</f>
        <v>1166115</v>
      </c>
      <c r="T4566" s="5" t="e">
        <f ca="1">IF($H4566="NO",$N4566, _xludf.NA())</f>
        <v>#NAME?</v>
      </c>
    </row>
    <row r="4567" spans="1:20" x14ac:dyDescent="0.3">
      <c r="A4567">
        <v>4566</v>
      </c>
      <c r="B4567" t="s">
        <v>9</v>
      </c>
      <c r="C4567">
        <v>300018</v>
      </c>
      <c r="D4567" t="s">
        <v>18</v>
      </c>
      <c r="E4567" t="s">
        <v>16</v>
      </c>
      <c r="F4567" t="s">
        <v>12</v>
      </c>
      <c r="G4567" t="s">
        <v>13</v>
      </c>
      <c r="H4567" t="s">
        <v>12</v>
      </c>
      <c r="I4567">
        <v>51</v>
      </c>
      <c r="J4567">
        <f>(moras__2[[#This Row],[EDAD]]-AVERAGE(I:I))/ _xlfn.STDEV.P(I:I)</f>
        <v>0.64185201442864925</v>
      </c>
      <c r="K4567" t="str">
        <f>IF(ABS(moras__2[[#This Row],[Z-Score de edad]])&gt;1.96, "Atípico","Normal")</f>
        <v>Normal</v>
      </c>
      <c r="L4567">
        <f>(moras__2[[#This Row],[SALARIO]]-AVERAGE(C:C)) / _xlfn.STDEV.P(C:C)</f>
        <v>-0.44087670126835837</v>
      </c>
      <c r="M4567" t="str">
        <f>IF(ABS(moras__2[[#This Row],[Z-Score de salario]])&gt;1.96, "Atípico", "Normal")</f>
        <v>Normal</v>
      </c>
      <c r="N4567" s="5">
        <f t="shared" si="213"/>
        <v>300018</v>
      </c>
      <c r="O4567" s="5">
        <f t="shared" si="214"/>
        <v>51</v>
      </c>
      <c r="P4567" s="5" t="str">
        <f t="shared" si="215"/>
        <v>TRABAJADOR INDEPENDIENTE</v>
      </c>
      <c r="Q4567" s="5">
        <f>IF($H4567="SI", $O4567, _xludf.NA())</f>
        <v>51</v>
      </c>
      <c r="R4567" s="5" t="e">
        <f ca="1">IF($H4567="NO",$O4567, _xludf.NA())</f>
        <v>#NAME?</v>
      </c>
      <c r="S4567" s="5">
        <f>IF($H4567="SI",$N4567, _xludf.NA())</f>
        <v>300018</v>
      </c>
      <c r="T4567" s="5" t="e">
        <f ca="1">IF($H4567="NO",$N4567, _xludf.NA())</f>
        <v>#NAME?</v>
      </c>
    </row>
    <row r="4568" spans="1:20" x14ac:dyDescent="0.3">
      <c r="A4568">
        <v>4567</v>
      </c>
      <c r="B4568" t="s">
        <v>9</v>
      </c>
      <c r="C4568">
        <v>524236.19</v>
      </c>
      <c r="D4568" t="s">
        <v>10</v>
      </c>
      <c r="E4568" t="s">
        <v>16</v>
      </c>
      <c r="F4568" t="s">
        <v>12</v>
      </c>
      <c r="G4568" t="s">
        <v>13</v>
      </c>
      <c r="H4568" t="s">
        <v>13</v>
      </c>
      <c r="I4568">
        <v>54</v>
      </c>
      <c r="J4568">
        <f>(moras__2[[#This Row],[EDAD]]-AVERAGE(I:I))/ _xlfn.STDEV.P(I:I)</f>
        <v>0.85359919315050581</v>
      </c>
      <c r="K4568" t="str">
        <f>IF(ABS(moras__2[[#This Row],[Z-Score de edad]])&gt;1.96, "Atípico","Normal")</f>
        <v>Normal</v>
      </c>
      <c r="L4568">
        <f>(moras__2[[#This Row],[SALARIO]]-AVERAGE(C:C)) / _xlfn.STDEV.P(C:C)</f>
        <v>-0.16437860011646868</v>
      </c>
      <c r="M4568" t="str">
        <f>IF(ABS(moras__2[[#This Row],[Z-Score de salario]])&gt;1.96, "Atípico", "Normal")</f>
        <v>Normal</v>
      </c>
      <c r="N4568" s="5">
        <f t="shared" si="213"/>
        <v>524236.19</v>
      </c>
      <c r="O4568" s="5">
        <f t="shared" si="214"/>
        <v>54</v>
      </c>
      <c r="P4568" s="5" t="str">
        <f t="shared" si="215"/>
        <v>ASALARIADO</v>
      </c>
      <c r="Q4568" s="5" t="e">
        <f ca="1">IF($H4568="SI", $O4568, _xludf.NA())</f>
        <v>#NAME?</v>
      </c>
      <c r="R4568" s="5">
        <f>IF($H4568="NO",$O4568, _xludf.NA())</f>
        <v>54</v>
      </c>
      <c r="S4568" s="5" t="e">
        <f ca="1">IF($H4568="SI",$N4568, _xludf.NA())</f>
        <v>#NAME?</v>
      </c>
      <c r="T4568" s="5">
        <f>IF($H4568="NO",$N4568, _xludf.NA())</f>
        <v>524236.19</v>
      </c>
    </row>
    <row r="4569" spans="1:20" x14ac:dyDescent="0.3">
      <c r="A4569">
        <v>4568</v>
      </c>
      <c r="B4569" t="s">
        <v>15</v>
      </c>
      <c r="C4569">
        <v>298155</v>
      </c>
      <c r="D4569" t="s">
        <v>17</v>
      </c>
      <c r="E4569" t="s">
        <v>16</v>
      </c>
      <c r="F4569" t="s">
        <v>12</v>
      </c>
      <c r="G4569" t="s">
        <v>13</v>
      </c>
      <c r="H4569" t="s">
        <v>13</v>
      </c>
      <c r="I4569">
        <v>75</v>
      </c>
      <c r="J4569">
        <f>(moras__2[[#This Row],[EDAD]]-AVERAGE(I:I))/ _xlfn.STDEV.P(I:I)</f>
        <v>2.3358294442035015</v>
      </c>
      <c r="K4569" t="str">
        <f>IF(ABS(moras__2[[#This Row],[Z-Score de edad]])&gt;1.96, "Atípico","Normal")</f>
        <v>Atípico</v>
      </c>
      <c r="L4569">
        <f>(moras__2[[#This Row],[SALARIO]]-AVERAGE(C:C)) / _xlfn.STDEV.P(C:C)</f>
        <v>-0.44317408830214883</v>
      </c>
      <c r="M4569" t="str">
        <f>IF(ABS(moras__2[[#This Row],[Z-Score de salario]])&gt;1.96, "Atípico", "Normal")</f>
        <v>Normal</v>
      </c>
      <c r="N4569" s="5">
        <f t="shared" si="213"/>
        <v>298155</v>
      </c>
      <c r="O4569" s="5">
        <f t="shared" si="214"/>
        <v>75</v>
      </c>
      <c r="P4569" s="5" t="str">
        <f t="shared" si="215"/>
        <v>ASEGURADO VOLUNTARIO</v>
      </c>
      <c r="Q4569" s="5" t="e">
        <f ca="1">IF($H4569="SI", $O4569, _xludf.NA())</f>
        <v>#NAME?</v>
      </c>
      <c r="R4569" s="5">
        <f>IF($H4569="NO",$O4569, _xludf.NA())</f>
        <v>75</v>
      </c>
      <c r="S4569" s="5" t="e">
        <f ca="1">IF($H4569="SI",$N4569, _xludf.NA())</f>
        <v>#NAME?</v>
      </c>
      <c r="T4569" s="5">
        <f>IF($H4569="NO",$N4569, _xludf.NA())</f>
        <v>298155</v>
      </c>
    </row>
    <row r="4570" spans="1:20" x14ac:dyDescent="0.3">
      <c r="A4570">
        <v>4569</v>
      </c>
      <c r="B4570" t="s">
        <v>9</v>
      </c>
      <c r="C4570">
        <v>347501.19</v>
      </c>
      <c r="D4570" t="s">
        <v>10</v>
      </c>
      <c r="E4570" t="s">
        <v>16</v>
      </c>
      <c r="F4570" t="s">
        <v>12</v>
      </c>
      <c r="G4570" t="s">
        <v>13</v>
      </c>
      <c r="H4570" t="s">
        <v>13</v>
      </c>
      <c r="I4570">
        <v>68</v>
      </c>
      <c r="J4570">
        <f>(moras__2[[#This Row],[EDAD]]-AVERAGE(I:I))/ _xlfn.STDEV.P(I:I)</f>
        <v>1.8417526938525031</v>
      </c>
      <c r="K4570" t="str">
        <f>IF(ABS(moras__2[[#This Row],[Z-Score de edad]])&gt;1.96, "Atípico","Normal")</f>
        <v>Normal</v>
      </c>
      <c r="L4570">
        <f>(moras__2[[#This Row],[SALARIO]]-AVERAGE(C:C)) / _xlfn.STDEV.P(C:C)</f>
        <v>-0.3823220769908437</v>
      </c>
      <c r="M4570" t="str">
        <f>IF(ABS(moras__2[[#This Row],[Z-Score de salario]])&gt;1.96, "Atípico", "Normal")</f>
        <v>Normal</v>
      </c>
      <c r="N4570" s="5">
        <f t="shared" si="213"/>
        <v>347501.19</v>
      </c>
      <c r="O4570" s="5">
        <f t="shared" si="214"/>
        <v>68</v>
      </c>
      <c r="P4570" s="5" t="str">
        <f t="shared" si="215"/>
        <v>ASALARIADO</v>
      </c>
      <c r="Q4570" s="5" t="e">
        <f ca="1">IF($H4570="SI", $O4570, _xludf.NA())</f>
        <v>#NAME?</v>
      </c>
      <c r="R4570" s="5">
        <f>IF($H4570="NO",$O4570, _xludf.NA())</f>
        <v>68</v>
      </c>
      <c r="S4570" s="5" t="e">
        <f ca="1">IF($H4570="SI",$N4570, _xludf.NA())</f>
        <v>#NAME?</v>
      </c>
      <c r="T4570" s="5">
        <f>IF($H4570="NO",$N4570, _xludf.NA())</f>
        <v>347501.19</v>
      </c>
    </row>
    <row r="4571" spans="1:20" x14ac:dyDescent="0.3">
      <c r="A4571">
        <v>4570</v>
      </c>
      <c r="B4571" t="s">
        <v>9</v>
      </c>
      <c r="C4571">
        <v>280000</v>
      </c>
      <c r="D4571" t="s">
        <v>10</v>
      </c>
      <c r="E4571" t="s">
        <v>16</v>
      </c>
      <c r="F4571" t="s">
        <v>12</v>
      </c>
      <c r="G4571" t="s">
        <v>13</v>
      </c>
      <c r="H4571" t="s">
        <v>13</v>
      </c>
      <c r="I4571">
        <v>24</v>
      </c>
      <c r="J4571">
        <f>(moras__2[[#This Row],[EDAD]]-AVERAGE(I:I))/ _xlfn.STDEV.P(I:I)</f>
        <v>-1.2638725940680595</v>
      </c>
      <c r="K4571" t="str">
        <f>IF(ABS(moras__2[[#This Row],[Z-Score de edad]])&gt;1.96, "Atípico","Normal")</f>
        <v>Normal</v>
      </c>
      <c r="L4571">
        <f>(moras__2[[#This Row],[SALARIO]]-AVERAGE(C:C)) / _xlfn.STDEV.P(C:C)</f>
        <v>-0.46556220510218438</v>
      </c>
      <c r="M4571" t="str">
        <f>IF(ABS(moras__2[[#This Row],[Z-Score de salario]])&gt;1.96, "Atípico", "Normal")</f>
        <v>Normal</v>
      </c>
      <c r="N4571" s="5">
        <f t="shared" si="213"/>
        <v>280000</v>
      </c>
      <c r="O4571" s="5">
        <f t="shared" si="214"/>
        <v>24</v>
      </c>
      <c r="P4571" s="5" t="str">
        <f t="shared" si="215"/>
        <v>ASALARIADO</v>
      </c>
      <c r="Q4571" s="5" t="e">
        <f ca="1">IF($H4571="SI", $O4571, _xludf.NA())</f>
        <v>#NAME?</v>
      </c>
      <c r="R4571" s="5">
        <f>IF($H4571="NO",$O4571, _xludf.NA())</f>
        <v>24</v>
      </c>
      <c r="S4571" s="5" t="e">
        <f ca="1">IF($H4571="SI",$N4571, _xludf.NA())</f>
        <v>#NAME?</v>
      </c>
      <c r="T4571" s="5">
        <f>IF($H4571="NO",$N4571, _xludf.NA())</f>
        <v>280000</v>
      </c>
    </row>
    <row r="4572" spans="1:20" x14ac:dyDescent="0.3">
      <c r="A4572">
        <v>4571</v>
      </c>
      <c r="B4572" t="s">
        <v>9</v>
      </c>
      <c r="C4572">
        <v>350112.18</v>
      </c>
      <c r="D4572" t="s">
        <v>10</v>
      </c>
      <c r="E4572" t="s">
        <v>16</v>
      </c>
      <c r="F4572" t="s">
        <v>12</v>
      </c>
      <c r="G4572" t="s">
        <v>13</v>
      </c>
      <c r="H4572" t="s">
        <v>13</v>
      </c>
      <c r="I4572">
        <v>29</v>
      </c>
      <c r="J4572">
        <f>(moras__2[[#This Row],[EDAD]]-AVERAGE(I:I))/ _xlfn.STDEV.P(I:I)</f>
        <v>-0.91096062953163204</v>
      </c>
      <c r="K4572" t="str">
        <f>IF(ABS(moras__2[[#This Row],[Z-Score de edad]])&gt;1.96, "Atípico","Normal")</f>
        <v>Normal</v>
      </c>
      <c r="L4572">
        <f>(moras__2[[#This Row],[SALARIO]]-AVERAGE(C:C)) / _xlfn.STDEV.P(C:C)</f>
        <v>-0.37910229461223038</v>
      </c>
      <c r="M4572" t="str">
        <f>IF(ABS(moras__2[[#This Row],[Z-Score de salario]])&gt;1.96, "Atípico", "Normal")</f>
        <v>Normal</v>
      </c>
      <c r="N4572" s="5">
        <f t="shared" si="213"/>
        <v>350112.18</v>
      </c>
      <c r="O4572" s="5">
        <f t="shared" si="214"/>
        <v>29</v>
      </c>
      <c r="P4572" s="5" t="str">
        <f t="shared" si="215"/>
        <v>ASALARIADO</v>
      </c>
      <c r="Q4572" s="5" t="e">
        <f ca="1">IF($H4572="SI", $O4572, _xludf.NA())</f>
        <v>#NAME?</v>
      </c>
      <c r="R4572" s="5">
        <f>IF($H4572="NO",$O4572, _xludf.NA())</f>
        <v>29</v>
      </c>
      <c r="S4572" s="5" t="e">
        <f ca="1">IF($H4572="SI",$N4572, _xludf.NA())</f>
        <v>#NAME?</v>
      </c>
      <c r="T4572" s="5">
        <f>IF($H4572="NO",$N4572, _xludf.NA())</f>
        <v>350112.18</v>
      </c>
    </row>
    <row r="4573" spans="1:20" x14ac:dyDescent="0.3">
      <c r="A4573">
        <v>4572</v>
      </c>
      <c r="B4573" t="s">
        <v>15</v>
      </c>
      <c r="C4573">
        <v>815000</v>
      </c>
      <c r="D4573" t="s">
        <v>10</v>
      </c>
      <c r="E4573" t="s">
        <v>16</v>
      </c>
      <c r="F4573" t="s">
        <v>12</v>
      </c>
      <c r="G4573" t="s">
        <v>13</v>
      </c>
      <c r="H4573" t="s">
        <v>13</v>
      </c>
      <c r="I4573">
        <v>28</v>
      </c>
      <c r="J4573">
        <f>(moras__2[[#This Row],[EDAD]]-AVERAGE(I:I))/ _xlfn.STDEV.P(I:I)</f>
        <v>-0.98154302243891756</v>
      </c>
      <c r="K4573" t="str">
        <f>IF(ABS(moras__2[[#This Row],[Z-Score de edad]])&gt;1.96, "Atípico","Normal")</f>
        <v>Normal</v>
      </c>
      <c r="L4573">
        <f>(moras__2[[#This Row],[SALARIO]]-AVERAGE(C:C)) / _xlfn.STDEV.P(C:C)</f>
        <v>0.19418125334006323</v>
      </c>
      <c r="M4573" t="str">
        <f>IF(ABS(moras__2[[#This Row],[Z-Score de salario]])&gt;1.96, "Atípico", "Normal")</f>
        <v>Normal</v>
      </c>
      <c r="N4573" s="5">
        <f t="shared" si="213"/>
        <v>815000</v>
      </c>
      <c r="O4573" s="5">
        <f t="shared" si="214"/>
        <v>28</v>
      </c>
      <c r="P4573" s="5" t="str">
        <f t="shared" si="215"/>
        <v>ASALARIADO</v>
      </c>
      <c r="Q4573" s="5" t="e">
        <f ca="1">IF($H4573="SI", $O4573, _xludf.NA())</f>
        <v>#NAME?</v>
      </c>
      <c r="R4573" s="5">
        <f>IF($H4573="NO",$O4573, _xludf.NA())</f>
        <v>28</v>
      </c>
      <c r="S4573" s="5" t="e">
        <f ca="1">IF($H4573="SI",$N4573, _xludf.NA())</f>
        <v>#NAME?</v>
      </c>
      <c r="T4573" s="5">
        <f>IF($H4573="NO",$N4573, _xludf.NA())</f>
        <v>815000</v>
      </c>
    </row>
    <row r="4574" spans="1:20" x14ac:dyDescent="0.3">
      <c r="A4574">
        <v>4573</v>
      </c>
      <c r="B4574" t="s">
        <v>9</v>
      </c>
      <c r="C4574">
        <v>1207124</v>
      </c>
      <c r="D4574" t="s">
        <v>17</v>
      </c>
      <c r="E4574" t="s">
        <v>16</v>
      </c>
      <c r="F4574" t="s">
        <v>12</v>
      </c>
      <c r="G4574" t="s">
        <v>13</v>
      </c>
      <c r="H4574" t="s">
        <v>13</v>
      </c>
      <c r="I4574">
        <v>52</v>
      </c>
      <c r="J4574">
        <f>(moras__2[[#This Row],[EDAD]]-AVERAGE(I:I))/ _xlfn.STDEV.P(I:I)</f>
        <v>0.71243440733593477</v>
      </c>
      <c r="K4574" t="str">
        <f>IF(ABS(moras__2[[#This Row],[Z-Score de edad]])&gt;1.96, "Atípico","Normal")</f>
        <v>Normal</v>
      </c>
      <c r="L4574">
        <f>(moras__2[[#This Row],[SALARIO]]-AVERAGE(C:C)) / _xlfn.STDEV.P(C:C)</f>
        <v>0.67773498025260137</v>
      </c>
      <c r="M4574" t="str">
        <f>IF(ABS(moras__2[[#This Row],[Z-Score de salario]])&gt;1.96, "Atípico", "Normal")</f>
        <v>Normal</v>
      </c>
      <c r="N4574" s="5">
        <f t="shared" si="213"/>
        <v>1207124</v>
      </c>
      <c r="O4574" s="5">
        <f t="shared" si="214"/>
        <v>52</v>
      </c>
      <c r="P4574" s="5" t="str">
        <f t="shared" si="215"/>
        <v>ASEGURADO VOLUNTARIO</v>
      </c>
      <c r="Q4574" s="5" t="e">
        <f ca="1">IF($H4574="SI", $O4574, _xludf.NA())</f>
        <v>#NAME?</v>
      </c>
      <c r="R4574" s="5">
        <f>IF($H4574="NO",$O4574, _xludf.NA())</f>
        <v>52</v>
      </c>
      <c r="S4574" s="5" t="e">
        <f ca="1">IF($H4574="SI",$N4574, _xludf.NA())</f>
        <v>#NAME?</v>
      </c>
      <c r="T4574" s="5">
        <f>IF($H4574="NO",$N4574, _xludf.NA())</f>
        <v>1207124</v>
      </c>
    </row>
    <row r="4575" spans="1:20" x14ac:dyDescent="0.3">
      <c r="A4575">
        <v>4574</v>
      </c>
      <c r="B4575" t="s">
        <v>9</v>
      </c>
      <c r="C4575">
        <v>860750.63</v>
      </c>
      <c r="D4575" t="s">
        <v>10</v>
      </c>
      <c r="E4575" t="s">
        <v>16</v>
      </c>
      <c r="F4575" t="s">
        <v>12</v>
      </c>
      <c r="G4575" t="s">
        <v>13</v>
      </c>
      <c r="H4575" t="s">
        <v>13</v>
      </c>
      <c r="I4575">
        <v>25</v>
      </c>
      <c r="J4575">
        <f>(moras__2[[#This Row],[EDAD]]-AVERAGE(I:I))/ _xlfn.STDEV.P(I:I)</f>
        <v>-1.193290201160774</v>
      </c>
      <c r="K4575" t="str">
        <f>IF(ABS(moras__2[[#This Row],[Z-Score de edad]])&gt;1.96, "Atípico","Normal")</f>
        <v>Normal</v>
      </c>
      <c r="L4575">
        <f>(moras__2[[#This Row],[SALARIO]]-AVERAGE(C:C)) / _xlfn.STDEV.P(C:C)</f>
        <v>0.25059934467111306</v>
      </c>
      <c r="M4575" t="str">
        <f>IF(ABS(moras__2[[#This Row],[Z-Score de salario]])&gt;1.96, "Atípico", "Normal")</f>
        <v>Normal</v>
      </c>
      <c r="N4575" s="5">
        <f t="shared" si="213"/>
        <v>860750.63</v>
      </c>
      <c r="O4575" s="5">
        <f t="shared" si="214"/>
        <v>25</v>
      </c>
      <c r="P4575" s="5" t="str">
        <f t="shared" si="215"/>
        <v>ASALARIADO</v>
      </c>
      <c r="Q4575" s="5" t="e">
        <f ca="1">IF($H4575="SI", $O4575, _xludf.NA())</f>
        <v>#NAME?</v>
      </c>
      <c r="R4575" s="5">
        <f>IF($H4575="NO",$O4575, _xludf.NA())</f>
        <v>25</v>
      </c>
      <c r="S4575" s="5" t="e">
        <f ca="1">IF($H4575="SI",$N4575, _xludf.NA())</f>
        <v>#NAME?</v>
      </c>
      <c r="T4575" s="5">
        <f>IF($H4575="NO",$N4575, _xludf.NA())</f>
        <v>860750.63</v>
      </c>
    </row>
    <row r="4576" spans="1:20" x14ac:dyDescent="0.3">
      <c r="A4576">
        <v>4575</v>
      </c>
      <c r="B4576" t="s">
        <v>9</v>
      </c>
      <c r="C4576">
        <v>278030</v>
      </c>
      <c r="D4576" t="s">
        <v>18</v>
      </c>
      <c r="E4576" t="s">
        <v>16</v>
      </c>
      <c r="F4576" t="s">
        <v>12</v>
      </c>
      <c r="G4576" t="s">
        <v>13</v>
      </c>
      <c r="H4576" t="s">
        <v>13</v>
      </c>
      <c r="I4576">
        <v>35</v>
      </c>
      <c r="J4576">
        <f>(moras__2[[#This Row],[EDAD]]-AVERAGE(I:I))/ _xlfn.STDEV.P(I:I)</f>
        <v>-0.48746627208791893</v>
      </c>
      <c r="K4576" t="str">
        <f>IF(ABS(moras__2[[#This Row],[Z-Score de edad]])&gt;1.96, "Atípico","Normal")</f>
        <v>Normal</v>
      </c>
      <c r="L4576">
        <f>(moras__2[[#This Row],[SALARIO]]-AVERAGE(C:C)) / _xlfn.STDEV.P(C:C)</f>
        <v>-0.46799154082766331</v>
      </c>
      <c r="M4576" t="str">
        <f>IF(ABS(moras__2[[#This Row],[Z-Score de salario]])&gt;1.96, "Atípico", "Normal")</f>
        <v>Normal</v>
      </c>
      <c r="N4576" s="5">
        <f t="shared" si="213"/>
        <v>278030</v>
      </c>
      <c r="O4576" s="5">
        <f t="shared" si="214"/>
        <v>35</v>
      </c>
      <c r="P4576" s="5" t="str">
        <f t="shared" si="215"/>
        <v>TRABAJADOR INDEPENDIENTE</v>
      </c>
      <c r="Q4576" s="5" t="e">
        <f ca="1">IF($H4576="SI", $O4576, _xludf.NA())</f>
        <v>#NAME?</v>
      </c>
      <c r="R4576" s="5">
        <f>IF($H4576="NO",$O4576, _xludf.NA())</f>
        <v>35</v>
      </c>
      <c r="S4576" s="5" t="e">
        <f ca="1">IF($H4576="SI",$N4576, _xludf.NA())</f>
        <v>#NAME?</v>
      </c>
      <c r="T4576" s="5">
        <f>IF($H4576="NO",$N4576, _xludf.NA())</f>
        <v>278030</v>
      </c>
    </row>
    <row r="4577" spans="1:20" x14ac:dyDescent="0.3">
      <c r="A4577">
        <v>4576</v>
      </c>
      <c r="B4577" t="s">
        <v>9</v>
      </c>
      <c r="C4577">
        <v>297046</v>
      </c>
      <c r="D4577" t="s">
        <v>17</v>
      </c>
      <c r="E4577" t="s">
        <v>16</v>
      </c>
      <c r="F4577" t="s">
        <v>12</v>
      </c>
      <c r="G4577" t="s">
        <v>13</v>
      </c>
      <c r="H4577" t="s">
        <v>13</v>
      </c>
      <c r="I4577">
        <v>56</v>
      </c>
      <c r="J4577">
        <f>(moras__2[[#This Row],[EDAD]]-AVERAGE(I:I))/ _xlfn.STDEV.P(I:I)</f>
        <v>0.99476397896507684</v>
      </c>
      <c r="K4577" t="str">
        <f>IF(ABS(moras__2[[#This Row],[Z-Score de edad]])&gt;1.96, "Atípico","Normal")</f>
        <v>Normal</v>
      </c>
      <c r="L4577">
        <f>(moras__2[[#This Row],[SALARIO]]-AVERAGE(C:C)) / _xlfn.STDEV.P(C:C)</f>
        <v>-0.44454166866740574</v>
      </c>
      <c r="M4577" t="str">
        <f>IF(ABS(moras__2[[#This Row],[Z-Score de salario]])&gt;1.96, "Atípico", "Normal")</f>
        <v>Normal</v>
      </c>
      <c r="N4577" s="5">
        <f t="shared" si="213"/>
        <v>297046</v>
      </c>
      <c r="O4577" s="5">
        <f t="shared" si="214"/>
        <v>56</v>
      </c>
      <c r="P4577" s="5" t="str">
        <f t="shared" si="215"/>
        <v>ASEGURADO VOLUNTARIO</v>
      </c>
      <c r="Q4577" s="5" t="e">
        <f ca="1">IF($H4577="SI", $O4577, _xludf.NA())</f>
        <v>#NAME?</v>
      </c>
      <c r="R4577" s="5">
        <f>IF($H4577="NO",$O4577, _xludf.NA())</f>
        <v>56</v>
      </c>
      <c r="S4577" s="5" t="e">
        <f ca="1">IF($H4577="SI",$N4577, _xludf.NA())</f>
        <v>#NAME?</v>
      </c>
      <c r="T4577" s="5">
        <f>IF($H4577="NO",$N4577, _xludf.NA())</f>
        <v>297046</v>
      </c>
    </row>
    <row r="4578" spans="1:20" x14ac:dyDescent="0.3">
      <c r="A4578">
        <v>4577</v>
      </c>
      <c r="B4578" t="s">
        <v>15</v>
      </c>
      <c r="C4578">
        <v>391916.75</v>
      </c>
      <c r="D4578" t="s">
        <v>10</v>
      </c>
      <c r="E4578" t="s">
        <v>16</v>
      </c>
      <c r="F4578" t="s">
        <v>12</v>
      </c>
      <c r="G4578" t="s">
        <v>12</v>
      </c>
      <c r="H4578" t="s">
        <v>13</v>
      </c>
      <c r="I4578">
        <v>33</v>
      </c>
      <c r="J4578">
        <f>(moras__2[[#This Row],[EDAD]]-AVERAGE(I:I))/ _xlfn.STDEV.P(I:I)</f>
        <v>-0.62863105790248996</v>
      </c>
      <c r="K4578" t="str">
        <f>IF(ABS(moras__2[[#This Row],[Z-Score de edad]])&gt;1.96, "Atípico","Normal")</f>
        <v>Normal</v>
      </c>
      <c r="L4578">
        <f>(moras__2[[#This Row],[SALARIO]]-AVERAGE(C:C)) / _xlfn.STDEV.P(C:C)</f>
        <v>-0.32755034771411629</v>
      </c>
      <c r="M4578" t="str">
        <f>IF(ABS(moras__2[[#This Row],[Z-Score de salario]])&gt;1.96, "Atípico", "Normal")</f>
        <v>Normal</v>
      </c>
      <c r="N4578" s="5">
        <f t="shared" si="213"/>
        <v>391916.75</v>
      </c>
      <c r="O4578" s="5">
        <f t="shared" si="214"/>
        <v>33</v>
      </c>
      <c r="P4578" s="5" t="str">
        <f t="shared" si="215"/>
        <v>ASALARIADO</v>
      </c>
      <c r="Q4578" s="5" t="e">
        <f ca="1">IF($H4578="SI", $O4578, _xludf.NA())</f>
        <v>#NAME?</v>
      </c>
      <c r="R4578" s="5">
        <f>IF($H4578="NO",$O4578, _xludf.NA())</f>
        <v>33</v>
      </c>
      <c r="S4578" s="5" t="e">
        <f ca="1">IF($H4578="SI",$N4578, _xludf.NA())</f>
        <v>#NAME?</v>
      </c>
      <c r="T4578" s="5">
        <f>IF($H4578="NO",$N4578, _xludf.NA())</f>
        <v>391916.75</v>
      </c>
    </row>
    <row r="4579" spans="1:20" x14ac:dyDescent="0.3">
      <c r="A4579">
        <v>4578</v>
      </c>
      <c r="B4579" t="s">
        <v>9</v>
      </c>
      <c r="C4579">
        <v>442458</v>
      </c>
      <c r="D4579" t="s">
        <v>10</v>
      </c>
      <c r="E4579" t="s">
        <v>16</v>
      </c>
      <c r="F4579" t="s">
        <v>12</v>
      </c>
      <c r="G4579" t="s">
        <v>12</v>
      </c>
      <c r="H4579" t="s">
        <v>13</v>
      </c>
      <c r="I4579">
        <v>27</v>
      </c>
      <c r="J4579">
        <f>(moras__2[[#This Row],[EDAD]]-AVERAGE(I:I))/ _xlfn.STDEV.P(I:I)</f>
        <v>-1.052125415346203</v>
      </c>
      <c r="K4579" t="str">
        <f>IF(ABS(moras__2[[#This Row],[Z-Score de edad]])&gt;1.96, "Atípico","Normal")</f>
        <v>Normal</v>
      </c>
      <c r="L4579">
        <f>(moras__2[[#This Row],[SALARIO]]-AVERAGE(C:C)) / _xlfn.STDEV.P(C:C)</f>
        <v>-0.26522462982814576</v>
      </c>
      <c r="M4579" t="str">
        <f>IF(ABS(moras__2[[#This Row],[Z-Score de salario]])&gt;1.96, "Atípico", "Normal")</f>
        <v>Normal</v>
      </c>
      <c r="N4579" s="5">
        <f t="shared" si="213"/>
        <v>442458</v>
      </c>
      <c r="O4579" s="5">
        <f t="shared" si="214"/>
        <v>27</v>
      </c>
      <c r="P4579" s="5" t="str">
        <f t="shared" si="215"/>
        <v>ASALARIADO</v>
      </c>
      <c r="Q4579" s="5" t="e">
        <f ca="1">IF($H4579="SI", $O4579, _xludf.NA())</f>
        <v>#NAME?</v>
      </c>
      <c r="R4579" s="5">
        <f>IF($H4579="NO",$O4579, _xludf.NA())</f>
        <v>27</v>
      </c>
      <c r="S4579" s="5" t="e">
        <f ca="1">IF($H4579="SI",$N4579, _xludf.NA())</f>
        <v>#NAME?</v>
      </c>
      <c r="T4579" s="5">
        <f>IF($H4579="NO",$N4579, _xludf.NA())</f>
        <v>442458</v>
      </c>
    </row>
    <row r="4580" spans="1:20" x14ac:dyDescent="0.3">
      <c r="A4580">
        <v>4579</v>
      </c>
      <c r="B4580" t="s">
        <v>9</v>
      </c>
      <c r="C4580">
        <v>639148</v>
      </c>
      <c r="D4580" t="s">
        <v>18</v>
      </c>
      <c r="E4580" t="s">
        <v>16</v>
      </c>
      <c r="F4580" t="s">
        <v>12</v>
      </c>
      <c r="G4580" t="s">
        <v>13</v>
      </c>
      <c r="H4580" t="s">
        <v>12</v>
      </c>
      <c r="I4580">
        <v>42</v>
      </c>
      <c r="J4580">
        <f>(moras__2[[#This Row],[EDAD]]-AVERAGE(I:I))/ _xlfn.STDEV.P(I:I)</f>
        <v>6.6104782630796582E-3</v>
      </c>
      <c r="K4580" t="str">
        <f>IF(ABS(moras__2[[#This Row],[Z-Score de edad]])&gt;1.96, "Atípico","Normal")</f>
        <v>Normal</v>
      </c>
      <c r="L4580">
        <f>(moras__2[[#This Row],[SALARIO]]-AVERAGE(C:C)) / _xlfn.STDEV.P(C:C)</f>
        <v>-2.2673338536546354E-2</v>
      </c>
      <c r="M4580" t="str">
        <f>IF(ABS(moras__2[[#This Row],[Z-Score de salario]])&gt;1.96, "Atípico", "Normal")</f>
        <v>Normal</v>
      </c>
      <c r="N4580" s="5">
        <f t="shared" si="213"/>
        <v>639148</v>
      </c>
      <c r="O4580" s="5">
        <f t="shared" si="214"/>
        <v>42</v>
      </c>
      <c r="P4580" s="5" t="str">
        <f t="shared" si="215"/>
        <v>TRABAJADOR INDEPENDIENTE</v>
      </c>
      <c r="Q4580" s="5">
        <f>IF($H4580="SI", $O4580, _xludf.NA())</f>
        <v>42</v>
      </c>
      <c r="R4580" s="5" t="e">
        <f ca="1">IF($H4580="NO",$O4580, _xludf.NA())</f>
        <v>#NAME?</v>
      </c>
      <c r="S4580" s="5">
        <f>IF($H4580="SI",$N4580, _xludf.NA())</f>
        <v>639148</v>
      </c>
      <c r="T4580" s="5" t="e">
        <f ca="1">IF($H4580="NO",$N4580, _xludf.NA())</f>
        <v>#NAME?</v>
      </c>
    </row>
    <row r="4581" spans="1:20" x14ac:dyDescent="0.3">
      <c r="A4581">
        <v>4580</v>
      </c>
      <c r="B4581" t="s">
        <v>9</v>
      </c>
      <c r="C4581">
        <v>46091.09</v>
      </c>
      <c r="D4581" t="s">
        <v>10</v>
      </c>
      <c r="E4581" t="s">
        <v>16</v>
      </c>
      <c r="F4581" t="s">
        <v>12</v>
      </c>
      <c r="G4581" t="s">
        <v>13</v>
      </c>
      <c r="H4581" t="s">
        <v>13</v>
      </c>
      <c r="I4581">
        <v>43</v>
      </c>
      <c r="J4581">
        <f>(moras__2[[#This Row],[EDAD]]-AVERAGE(I:I))/ _xlfn.STDEV.P(I:I)</f>
        <v>7.7192871170365177E-2</v>
      </c>
      <c r="K4581" t="str">
        <f>IF(ABS(moras__2[[#This Row],[Z-Score de edad]])&gt;1.96, "Atípico","Normal")</f>
        <v>Normal</v>
      </c>
      <c r="L4581">
        <f>(moras__2[[#This Row],[SALARIO]]-AVERAGE(C:C)) / _xlfn.STDEV.P(C:C)</f>
        <v>-0.75401056630565433</v>
      </c>
      <c r="M4581" t="str">
        <f>IF(ABS(moras__2[[#This Row],[Z-Score de salario]])&gt;1.96, "Atípico", "Normal")</f>
        <v>Normal</v>
      </c>
      <c r="N4581" s="5">
        <f t="shared" si="213"/>
        <v>46091.09</v>
      </c>
      <c r="O4581" s="5">
        <f t="shared" si="214"/>
        <v>43</v>
      </c>
      <c r="P4581" s="5" t="str">
        <f t="shared" si="215"/>
        <v>ASALARIADO</v>
      </c>
      <c r="Q4581" s="5" t="e">
        <f ca="1">IF($H4581="SI", $O4581, _xludf.NA())</f>
        <v>#NAME?</v>
      </c>
      <c r="R4581" s="5">
        <f>IF($H4581="NO",$O4581, _xludf.NA())</f>
        <v>43</v>
      </c>
      <c r="S4581" s="5" t="e">
        <f ca="1">IF($H4581="SI",$N4581, _xludf.NA())</f>
        <v>#NAME?</v>
      </c>
      <c r="T4581" s="5">
        <f>IF($H4581="NO",$N4581, _xludf.NA())</f>
        <v>46091.09</v>
      </c>
    </row>
    <row r="4582" spans="1:20" x14ac:dyDescent="0.3">
      <c r="A4582">
        <v>4581</v>
      </c>
      <c r="B4582" t="s">
        <v>15</v>
      </c>
      <c r="C4582">
        <v>361420</v>
      </c>
      <c r="D4582" t="s">
        <v>18</v>
      </c>
      <c r="E4582" t="s">
        <v>16</v>
      </c>
      <c r="F4582" t="s">
        <v>12</v>
      </c>
      <c r="G4582" t="s">
        <v>13</v>
      </c>
      <c r="H4582" t="s">
        <v>12</v>
      </c>
      <c r="I4582">
        <v>52</v>
      </c>
      <c r="J4582">
        <f>(moras__2[[#This Row],[EDAD]]-AVERAGE(I:I))/ _xlfn.STDEV.P(I:I)</f>
        <v>0.71243440733593477</v>
      </c>
      <c r="K4582" t="str">
        <f>IF(ABS(moras__2[[#This Row],[Z-Score de edad]])&gt;1.96, "Atípico","Normal")</f>
        <v>Normal</v>
      </c>
      <c r="L4582">
        <f>(moras__2[[#This Row],[SALARIO]]-AVERAGE(C:C)) / _xlfn.STDEV.P(C:C)</f>
        <v>-0.36515788288467449</v>
      </c>
      <c r="M4582" t="str">
        <f>IF(ABS(moras__2[[#This Row],[Z-Score de salario]])&gt;1.96, "Atípico", "Normal")</f>
        <v>Normal</v>
      </c>
      <c r="N4582" s="5">
        <f t="shared" si="213"/>
        <v>361420</v>
      </c>
      <c r="O4582" s="5">
        <f t="shared" si="214"/>
        <v>52</v>
      </c>
      <c r="P4582" s="5" t="str">
        <f t="shared" si="215"/>
        <v>TRABAJADOR INDEPENDIENTE</v>
      </c>
      <c r="Q4582" s="5">
        <f>IF($H4582="SI", $O4582, _xludf.NA())</f>
        <v>52</v>
      </c>
      <c r="R4582" s="5" t="e">
        <f ca="1">IF($H4582="NO",$O4582, _xludf.NA())</f>
        <v>#NAME?</v>
      </c>
      <c r="S4582" s="5">
        <f>IF($H4582="SI",$N4582, _xludf.NA())</f>
        <v>361420</v>
      </c>
      <c r="T4582" s="5" t="e">
        <f ca="1">IF($H4582="NO",$N4582, _xludf.NA())</f>
        <v>#NAME?</v>
      </c>
    </row>
    <row r="4583" spans="1:20" x14ac:dyDescent="0.3">
      <c r="A4583">
        <v>4582</v>
      </c>
      <c r="B4583" t="s">
        <v>9</v>
      </c>
      <c r="C4583">
        <v>301853</v>
      </c>
      <c r="D4583" t="s">
        <v>18</v>
      </c>
      <c r="E4583" t="s">
        <v>16</v>
      </c>
      <c r="F4583" t="s">
        <v>12</v>
      </c>
      <c r="G4583" t="s">
        <v>13</v>
      </c>
      <c r="H4583" t="s">
        <v>13</v>
      </c>
      <c r="I4583">
        <v>25</v>
      </c>
      <c r="J4583">
        <f>(moras__2[[#This Row],[EDAD]]-AVERAGE(I:I))/ _xlfn.STDEV.P(I:I)</f>
        <v>-1.193290201160774</v>
      </c>
      <c r="K4583" t="str">
        <f>IF(ABS(moras__2[[#This Row],[Z-Score de edad]])&gt;1.96, "Atípico","Normal")</f>
        <v>Normal</v>
      </c>
      <c r="L4583">
        <f>(moras__2[[#This Row],[SALARIO]]-AVERAGE(C:C)) / _xlfn.STDEV.P(C:C)</f>
        <v>-0.4386138428641686</v>
      </c>
      <c r="M4583" t="str">
        <f>IF(ABS(moras__2[[#This Row],[Z-Score de salario]])&gt;1.96, "Atípico", "Normal")</f>
        <v>Normal</v>
      </c>
      <c r="N4583" s="5">
        <f t="shared" si="213"/>
        <v>301853</v>
      </c>
      <c r="O4583" s="5">
        <f t="shared" si="214"/>
        <v>25</v>
      </c>
      <c r="P4583" s="5" t="str">
        <f t="shared" si="215"/>
        <v>TRABAJADOR INDEPENDIENTE</v>
      </c>
      <c r="Q4583" s="5" t="e">
        <f ca="1">IF($H4583="SI", $O4583, _xludf.NA())</f>
        <v>#NAME?</v>
      </c>
      <c r="R4583" s="5">
        <f>IF($H4583="NO",$O4583, _xludf.NA())</f>
        <v>25</v>
      </c>
      <c r="S4583" s="5" t="e">
        <f ca="1">IF($H4583="SI",$N4583, _xludf.NA())</f>
        <v>#NAME?</v>
      </c>
      <c r="T4583" s="5">
        <f>IF($H4583="NO",$N4583, _xludf.NA())</f>
        <v>301853</v>
      </c>
    </row>
    <row r="4584" spans="1:20" x14ac:dyDescent="0.3">
      <c r="A4584">
        <v>4583</v>
      </c>
      <c r="B4584" t="s">
        <v>9</v>
      </c>
      <c r="C4584">
        <v>263622.26</v>
      </c>
      <c r="D4584" t="s">
        <v>10</v>
      </c>
      <c r="E4584" t="s">
        <v>16</v>
      </c>
      <c r="F4584" t="s">
        <v>12</v>
      </c>
      <c r="G4584" t="s">
        <v>13</v>
      </c>
      <c r="H4584" t="s">
        <v>13</v>
      </c>
      <c r="I4584">
        <v>20</v>
      </c>
      <c r="J4584">
        <f>(moras__2[[#This Row],[EDAD]]-AVERAGE(I:I))/ _xlfn.STDEV.P(I:I)</f>
        <v>-1.5462021656972016</v>
      </c>
      <c r="K4584" t="str">
        <f>IF(ABS(moras__2[[#This Row],[Z-Score de edad]])&gt;1.96, "Atípico","Normal")</f>
        <v>Normal</v>
      </c>
      <c r="L4584">
        <f>(moras__2[[#This Row],[SALARIO]]-AVERAGE(C:C)) / _xlfn.STDEV.P(C:C)</f>
        <v>-0.48575866646492816</v>
      </c>
      <c r="M4584" t="str">
        <f>IF(ABS(moras__2[[#This Row],[Z-Score de salario]])&gt;1.96, "Atípico", "Normal")</f>
        <v>Normal</v>
      </c>
      <c r="N4584" s="5">
        <f t="shared" si="213"/>
        <v>263622.26</v>
      </c>
      <c r="O4584" s="5">
        <f t="shared" si="214"/>
        <v>20</v>
      </c>
      <c r="P4584" s="5" t="str">
        <f t="shared" si="215"/>
        <v>ASALARIADO</v>
      </c>
      <c r="Q4584" s="5" t="e">
        <f ca="1">IF($H4584="SI", $O4584, _xludf.NA())</f>
        <v>#NAME?</v>
      </c>
      <c r="R4584" s="5">
        <f>IF($H4584="NO",$O4584, _xludf.NA())</f>
        <v>20</v>
      </c>
      <c r="S4584" s="5" t="e">
        <f ca="1">IF($H4584="SI",$N4584, _xludf.NA())</f>
        <v>#NAME?</v>
      </c>
      <c r="T4584" s="5">
        <f>IF($H4584="NO",$N4584, _xludf.NA())</f>
        <v>263622.26</v>
      </c>
    </row>
    <row r="4585" spans="1:20" x14ac:dyDescent="0.3">
      <c r="A4585">
        <v>4584</v>
      </c>
      <c r="B4585" t="s">
        <v>9</v>
      </c>
      <c r="C4585">
        <v>511600</v>
      </c>
      <c r="D4585" t="s">
        <v>10</v>
      </c>
      <c r="E4585" t="s">
        <v>16</v>
      </c>
      <c r="F4585" t="s">
        <v>12</v>
      </c>
      <c r="G4585" t="s">
        <v>13</v>
      </c>
      <c r="H4585" t="s">
        <v>13</v>
      </c>
      <c r="I4585">
        <v>22</v>
      </c>
      <c r="J4585">
        <f>(moras__2[[#This Row],[EDAD]]-AVERAGE(I:I))/ _xlfn.STDEV.P(I:I)</f>
        <v>-1.4050373798826306</v>
      </c>
      <c r="K4585" t="str">
        <f>IF(ABS(moras__2[[#This Row],[Z-Score de edad]])&gt;1.96, "Atípico","Normal")</f>
        <v>Normal</v>
      </c>
      <c r="L4585">
        <f>(moras__2[[#This Row],[SALARIO]]-AVERAGE(C:C)) / _xlfn.STDEV.P(C:C)</f>
        <v>-0.17996111169054971</v>
      </c>
      <c r="M4585" t="str">
        <f>IF(ABS(moras__2[[#This Row],[Z-Score de salario]])&gt;1.96, "Atípico", "Normal")</f>
        <v>Normal</v>
      </c>
      <c r="N4585" s="5">
        <f t="shared" si="213"/>
        <v>511600</v>
      </c>
      <c r="O4585" s="5">
        <f t="shared" si="214"/>
        <v>22</v>
      </c>
      <c r="P4585" s="5" t="str">
        <f t="shared" si="215"/>
        <v>ASALARIADO</v>
      </c>
      <c r="Q4585" s="5" t="e">
        <f ca="1">IF($H4585="SI", $O4585, _xludf.NA())</f>
        <v>#NAME?</v>
      </c>
      <c r="R4585" s="5">
        <f>IF($H4585="NO",$O4585, _xludf.NA())</f>
        <v>22</v>
      </c>
      <c r="S4585" s="5" t="e">
        <f ca="1">IF($H4585="SI",$N4585, _xludf.NA())</f>
        <v>#NAME?</v>
      </c>
      <c r="T4585" s="5">
        <f>IF($H4585="NO",$N4585, _xludf.NA())</f>
        <v>511600</v>
      </c>
    </row>
    <row r="4586" spans="1:20" x14ac:dyDescent="0.3">
      <c r="A4586">
        <v>4585</v>
      </c>
      <c r="B4586" t="s">
        <v>15</v>
      </c>
      <c r="C4586">
        <v>831771.12</v>
      </c>
      <c r="D4586" t="s">
        <v>10</v>
      </c>
      <c r="E4586" t="s">
        <v>16</v>
      </c>
      <c r="F4586" t="s">
        <v>12</v>
      </c>
      <c r="G4586" t="s">
        <v>13</v>
      </c>
      <c r="H4586" t="s">
        <v>13</v>
      </c>
      <c r="I4586">
        <v>29</v>
      </c>
      <c r="J4586">
        <f>(moras__2[[#This Row],[EDAD]]-AVERAGE(I:I))/ _xlfn.STDEV.P(I:I)</f>
        <v>-0.91096062953163204</v>
      </c>
      <c r="K4586" t="str">
        <f>IF(ABS(moras__2[[#This Row],[Z-Score de edad]])&gt;1.96, "Atípico","Normal")</f>
        <v>Normal</v>
      </c>
      <c r="L4586">
        <f>(moras__2[[#This Row],[SALARIO]]-AVERAGE(C:C)) / _xlfn.STDEV.P(C:C)</f>
        <v>0.21486281728539022</v>
      </c>
      <c r="M4586" t="str">
        <f>IF(ABS(moras__2[[#This Row],[Z-Score de salario]])&gt;1.96, "Atípico", "Normal")</f>
        <v>Normal</v>
      </c>
      <c r="N4586" s="5">
        <f t="shared" si="213"/>
        <v>831771.12</v>
      </c>
      <c r="O4586" s="5">
        <f t="shared" si="214"/>
        <v>29</v>
      </c>
      <c r="P4586" s="5" t="str">
        <f t="shared" si="215"/>
        <v>ASALARIADO</v>
      </c>
      <c r="Q4586" s="5" t="e">
        <f ca="1">IF($H4586="SI", $O4586, _xludf.NA())</f>
        <v>#NAME?</v>
      </c>
      <c r="R4586" s="5">
        <f>IF($H4586="NO",$O4586, _xludf.NA())</f>
        <v>29</v>
      </c>
      <c r="S4586" s="5" t="e">
        <f ca="1">IF($H4586="SI",$N4586, _xludf.NA())</f>
        <v>#NAME?</v>
      </c>
      <c r="T4586" s="5">
        <f>IF($H4586="NO",$N4586, _xludf.NA())</f>
        <v>831771.12</v>
      </c>
    </row>
    <row r="4587" spans="1:20" x14ac:dyDescent="0.3">
      <c r="A4587">
        <v>4586</v>
      </c>
      <c r="B4587" t="s">
        <v>15</v>
      </c>
      <c r="C4587">
        <v>297045</v>
      </c>
      <c r="D4587" t="s">
        <v>17</v>
      </c>
      <c r="E4587" t="s">
        <v>16</v>
      </c>
      <c r="F4587" t="s">
        <v>12</v>
      </c>
      <c r="G4587" t="s">
        <v>13</v>
      </c>
      <c r="H4587" t="s">
        <v>13</v>
      </c>
      <c r="I4587">
        <v>20</v>
      </c>
      <c r="J4587">
        <f>(moras__2[[#This Row],[EDAD]]-AVERAGE(I:I))/ _xlfn.STDEV.P(I:I)</f>
        <v>-1.5462021656972016</v>
      </c>
      <c r="K4587" t="str">
        <f>IF(ABS(moras__2[[#This Row],[Z-Score de edad]])&gt;1.96, "Atípico","Normal")</f>
        <v>Normal</v>
      </c>
      <c r="L4587">
        <f>(moras__2[[#This Row],[SALARIO]]-AVERAGE(C:C)) / _xlfn.STDEV.P(C:C)</f>
        <v>-0.44454290183274864</v>
      </c>
      <c r="M4587" t="str">
        <f>IF(ABS(moras__2[[#This Row],[Z-Score de salario]])&gt;1.96, "Atípico", "Normal")</f>
        <v>Normal</v>
      </c>
      <c r="N4587" s="5">
        <f t="shared" si="213"/>
        <v>297045</v>
      </c>
      <c r="O4587" s="5">
        <f t="shared" si="214"/>
        <v>20</v>
      </c>
      <c r="P4587" s="5" t="str">
        <f t="shared" si="215"/>
        <v>ASEGURADO VOLUNTARIO</v>
      </c>
      <c r="Q4587" s="5" t="e">
        <f ca="1">IF($H4587="SI", $O4587, _xludf.NA())</f>
        <v>#NAME?</v>
      </c>
      <c r="R4587" s="5">
        <f>IF($H4587="NO",$O4587, _xludf.NA())</f>
        <v>20</v>
      </c>
      <c r="S4587" s="5" t="e">
        <f ca="1">IF($H4587="SI",$N4587, _xludf.NA())</f>
        <v>#NAME?</v>
      </c>
      <c r="T4587" s="5">
        <f>IF($H4587="NO",$N4587, _xludf.NA())</f>
        <v>297045</v>
      </c>
    </row>
    <row r="4588" spans="1:20" x14ac:dyDescent="0.3">
      <c r="A4588">
        <v>4587</v>
      </c>
      <c r="B4588" t="s">
        <v>9</v>
      </c>
      <c r="C4588">
        <v>518519</v>
      </c>
      <c r="D4588" t="s">
        <v>18</v>
      </c>
      <c r="E4588" t="s">
        <v>16</v>
      </c>
      <c r="F4588" t="s">
        <v>12</v>
      </c>
      <c r="G4588" t="s">
        <v>13</v>
      </c>
      <c r="H4588" t="s">
        <v>12</v>
      </c>
      <c r="I4588">
        <v>43</v>
      </c>
      <c r="J4588">
        <f>(moras__2[[#This Row],[EDAD]]-AVERAGE(I:I))/ _xlfn.STDEV.P(I:I)</f>
        <v>7.7192871170365177E-2</v>
      </c>
      <c r="K4588" t="str">
        <f>IF(ABS(moras__2[[#This Row],[Z-Score de edad]])&gt;1.96, "Atípico","Normal")</f>
        <v>Normal</v>
      </c>
      <c r="L4588">
        <f>(moras__2[[#This Row],[SALARIO]]-AVERAGE(C:C)) / _xlfn.STDEV.P(C:C)</f>
        <v>-0.17142884068314426</v>
      </c>
      <c r="M4588" t="str">
        <f>IF(ABS(moras__2[[#This Row],[Z-Score de salario]])&gt;1.96, "Atípico", "Normal")</f>
        <v>Normal</v>
      </c>
      <c r="N4588" s="5">
        <f t="shared" si="213"/>
        <v>518519</v>
      </c>
      <c r="O4588" s="5">
        <f t="shared" si="214"/>
        <v>43</v>
      </c>
      <c r="P4588" s="5" t="str">
        <f t="shared" si="215"/>
        <v>TRABAJADOR INDEPENDIENTE</v>
      </c>
      <c r="Q4588" s="5">
        <f>IF($H4588="SI", $O4588, _xludf.NA())</f>
        <v>43</v>
      </c>
      <c r="R4588" s="5" t="e">
        <f ca="1">IF($H4588="NO",$O4588, _xludf.NA())</f>
        <v>#NAME?</v>
      </c>
      <c r="S4588" s="5">
        <f>IF($H4588="SI",$N4588, _xludf.NA())</f>
        <v>518519</v>
      </c>
      <c r="T4588" s="5" t="e">
        <f ca="1">IF($H4588="NO",$N4588, _xludf.NA())</f>
        <v>#NAME?</v>
      </c>
    </row>
    <row r="4589" spans="1:20" x14ac:dyDescent="0.3">
      <c r="A4589">
        <v>4588</v>
      </c>
      <c r="B4589" t="s">
        <v>9</v>
      </c>
      <c r="C4589">
        <v>239200</v>
      </c>
      <c r="D4589" t="s">
        <v>10</v>
      </c>
      <c r="E4589" t="s">
        <v>16</v>
      </c>
      <c r="F4589" t="s">
        <v>12</v>
      </c>
      <c r="G4589" t="s">
        <v>13</v>
      </c>
      <c r="H4589" t="s">
        <v>13</v>
      </c>
      <c r="I4589">
        <v>27</v>
      </c>
      <c r="J4589">
        <f>(moras__2[[#This Row],[EDAD]]-AVERAGE(I:I))/ _xlfn.STDEV.P(I:I)</f>
        <v>-1.052125415346203</v>
      </c>
      <c r="K4589" t="str">
        <f>IF(ABS(moras__2[[#This Row],[Z-Score de edad]])&gt;1.96, "Atípico","Normal")</f>
        <v>Normal</v>
      </c>
      <c r="L4589">
        <f>(moras__2[[#This Row],[SALARIO]]-AVERAGE(C:C)) / _xlfn.STDEV.P(C:C)</f>
        <v>-0.51587535109179872</v>
      </c>
      <c r="M4589" t="str">
        <f>IF(ABS(moras__2[[#This Row],[Z-Score de salario]])&gt;1.96, "Atípico", "Normal")</f>
        <v>Normal</v>
      </c>
      <c r="N4589" s="5">
        <f t="shared" si="213"/>
        <v>239200</v>
      </c>
      <c r="O4589" s="5">
        <f t="shared" si="214"/>
        <v>27</v>
      </c>
      <c r="P4589" s="5" t="str">
        <f t="shared" si="215"/>
        <v>ASALARIADO</v>
      </c>
      <c r="Q4589" s="5" t="e">
        <f ca="1">IF($H4589="SI", $O4589, _xludf.NA())</f>
        <v>#NAME?</v>
      </c>
      <c r="R4589" s="5">
        <f>IF($H4589="NO",$O4589, _xludf.NA())</f>
        <v>27</v>
      </c>
      <c r="S4589" s="5" t="e">
        <f ca="1">IF($H4589="SI",$N4589, _xludf.NA())</f>
        <v>#NAME?</v>
      </c>
      <c r="T4589" s="5">
        <f>IF($H4589="NO",$N4589, _xludf.NA())</f>
        <v>239200</v>
      </c>
    </row>
    <row r="4590" spans="1:20" x14ac:dyDescent="0.3">
      <c r="A4590">
        <v>4589</v>
      </c>
      <c r="B4590" t="s">
        <v>9</v>
      </c>
      <c r="C4590">
        <v>445567</v>
      </c>
      <c r="D4590" t="s">
        <v>18</v>
      </c>
      <c r="E4590" t="s">
        <v>16</v>
      </c>
      <c r="F4590" t="s">
        <v>12</v>
      </c>
      <c r="G4590" t="s">
        <v>13</v>
      </c>
      <c r="H4590" t="s">
        <v>13</v>
      </c>
      <c r="I4590">
        <v>46</v>
      </c>
      <c r="J4590">
        <f>(moras__2[[#This Row],[EDAD]]-AVERAGE(I:I))/ _xlfn.STDEV.P(I:I)</f>
        <v>0.28894004989222172</v>
      </c>
      <c r="K4590" t="str">
        <f>IF(ABS(moras__2[[#This Row],[Z-Score de edad]])&gt;1.96, "Atípico","Normal")</f>
        <v>Normal</v>
      </c>
      <c r="L4590">
        <f>(moras__2[[#This Row],[SALARIO]]-AVERAGE(C:C)) / _xlfn.STDEV.P(C:C)</f>
        <v>-0.26139071877712344</v>
      </c>
      <c r="M4590" t="str">
        <f>IF(ABS(moras__2[[#This Row],[Z-Score de salario]])&gt;1.96, "Atípico", "Normal")</f>
        <v>Normal</v>
      </c>
      <c r="N4590" s="5">
        <f t="shared" si="213"/>
        <v>445567</v>
      </c>
      <c r="O4590" s="5">
        <f t="shared" si="214"/>
        <v>46</v>
      </c>
      <c r="P4590" s="5" t="str">
        <f t="shared" si="215"/>
        <v>TRABAJADOR INDEPENDIENTE</v>
      </c>
      <c r="Q4590" s="5" t="e">
        <f ca="1">IF($H4590="SI", $O4590, _xludf.NA())</f>
        <v>#NAME?</v>
      </c>
      <c r="R4590" s="5">
        <f>IF($H4590="NO",$O4590, _xludf.NA())</f>
        <v>46</v>
      </c>
      <c r="S4590" s="5" t="e">
        <f ca="1">IF($H4590="SI",$N4590, _xludf.NA())</f>
        <v>#NAME?</v>
      </c>
      <c r="T4590" s="5">
        <f>IF($H4590="NO",$N4590, _xludf.NA())</f>
        <v>445567</v>
      </c>
    </row>
    <row r="4591" spans="1:20" x14ac:dyDescent="0.3">
      <c r="A4591">
        <v>4590</v>
      </c>
      <c r="B4591" t="s">
        <v>15</v>
      </c>
      <c r="C4591">
        <v>211216</v>
      </c>
      <c r="D4591" t="s">
        <v>10</v>
      </c>
      <c r="E4591" t="s">
        <v>11</v>
      </c>
      <c r="F4591" t="s">
        <v>12</v>
      </c>
      <c r="G4591" t="s">
        <v>13</v>
      </c>
      <c r="H4591" t="s">
        <v>13</v>
      </c>
      <c r="I4591">
        <v>34</v>
      </c>
      <c r="J4591">
        <f>(moras__2[[#This Row],[EDAD]]-AVERAGE(I:I))/ _xlfn.STDEV.P(I:I)</f>
        <v>-0.55804866499520445</v>
      </c>
      <c r="K4591" t="str">
        <f>IF(ABS(moras__2[[#This Row],[Z-Score de edad]])&gt;1.96, "Atípico","Normal")</f>
        <v>Normal</v>
      </c>
      <c r="L4591">
        <f>(moras__2[[#This Row],[SALARIO]]-AVERAGE(C:C)) / _xlfn.STDEV.P(C:C)</f>
        <v>-0.5503842500470284</v>
      </c>
      <c r="M4591" t="str">
        <f>IF(ABS(moras__2[[#This Row],[Z-Score de salario]])&gt;1.96, "Atípico", "Normal")</f>
        <v>Normal</v>
      </c>
      <c r="N4591" s="5">
        <f t="shared" si="213"/>
        <v>211216</v>
      </c>
      <c r="O4591" s="5">
        <f t="shared" si="214"/>
        <v>34</v>
      </c>
      <c r="P4591" s="5" t="str">
        <f t="shared" si="215"/>
        <v>ASALARIADO</v>
      </c>
      <c r="Q4591" s="5" t="e">
        <f ca="1">IF($H4591="SI", $O4591, _xludf.NA())</f>
        <v>#NAME?</v>
      </c>
      <c r="R4591" s="5">
        <f>IF($H4591="NO",$O4591, _xludf.NA())</f>
        <v>34</v>
      </c>
      <c r="S4591" s="5" t="e">
        <f ca="1">IF($H4591="SI",$N4591, _xludf.NA())</f>
        <v>#NAME?</v>
      </c>
      <c r="T4591" s="5">
        <f>IF($H4591="NO",$N4591, _xludf.NA())</f>
        <v>211216</v>
      </c>
    </row>
    <row r="4592" spans="1:20" x14ac:dyDescent="0.3">
      <c r="A4592">
        <v>4591</v>
      </c>
      <c r="B4592" t="s">
        <v>9</v>
      </c>
      <c r="C4592">
        <v>410000.02</v>
      </c>
      <c r="D4592" t="s">
        <v>10</v>
      </c>
      <c r="E4592" t="s">
        <v>16</v>
      </c>
      <c r="F4592" t="s">
        <v>12</v>
      </c>
      <c r="G4592" t="s">
        <v>13</v>
      </c>
      <c r="H4592" t="s">
        <v>13</v>
      </c>
      <c r="I4592">
        <v>25</v>
      </c>
      <c r="J4592">
        <f>(moras__2[[#This Row],[EDAD]]-AVERAGE(I:I))/ _xlfn.STDEV.P(I:I)</f>
        <v>-1.193290201160774</v>
      </c>
      <c r="K4592" t="str">
        <f>IF(ABS(moras__2[[#This Row],[Z-Score de edad]])&gt;1.96, "Atípico","Normal")</f>
        <v>Normal</v>
      </c>
      <c r="L4592">
        <f>(moras__2[[#This Row],[SALARIO]]-AVERAGE(C:C)) / _xlfn.STDEV.P(C:C)</f>
        <v>-0.30525068586412574</v>
      </c>
      <c r="M4592" t="str">
        <f>IF(ABS(moras__2[[#This Row],[Z-Score de salario]])&gt;1.96, "Atípico", "Normal")</f>
        <v>Normal</v>
      </c>
      <c r="N4592" s="5">
        <f t="shared" si="213"/>
        <v>410000.02</v>
      </c>
      <c r="O4592" s="5">
        <f t="shared" si="214"/>
        <v>25</v>
      </c>
      <c r="P4592" s="5" t="str">
        <f t="shared" si="215"/>
        <v>ASALARIADO</v>
      </c>
      <c r="Q4592" s="5" t="e">
        <f ca="1">IF($H4592="SI", $O4592, _xludf.NA())</f>
        <v>#NAME?</v>
      </c>
      <c r="R4592" s="5">
        <f>IF($H4592="NO",$O4592, _xludf.NA())</f>
        <v>25</v>
      </c>
      <c r="S4592" s="5" t="e">
        <f ca="1">IF($H4592="SI",$N4592, _xludf.NA())</f>
        <v>#NAME?</v>
      </c>
      <c r="T4592" s="5">
        <f>IF($H4592="NO",$N4592, _xludf.NA())</f>
        <v>410000.02</v>
      </c>
    </row>
    <row r="4593" spans="1:20" x14ac:dyDescent="0.3">
      <c r="A4593">
        <v>4592</v>
      </c>
      <c r="B4593" t="s">
        <v>9</v>
      </c>
      <c r="C4593">
        <v>3325777.9</v>
      </c>
      <c r="D4593" t="s">
        <v>10</v>
      </c>
      <c r="E4593" t="s">
        <v>11</v>
      </c>
      <c r="F4593" t="s">
        <v>12</v>
      </c>
      <c r="G4593" t="s">
        <v>13</v>
      </c>
      <c r="H4593" t="s">
        <v>13</v>
      </c>
      <c r="I4593">
        <v>62</v>
      </c>
      <c r="J4593">
        <f>(moras__2[[#This Row],[EDAD]]-AVERAGE(I:I))/ _xlfn.STDEV.P(I:I)</f>
        <v>1.41825833640879</v>
      </c>
      <c r="K4593" t="str">
        <f>IF(ABS(moras__2[[#This Row],[Z-Score de edad]])&gt;1.96, "Atípico","Normal")</f>
        <v>Normal</v>
      </c>
      <c r="L4593">
        <f>(moras__2[[#This Row],[SALARIO]]-AVERAGE(C:C)) / _xlfn.STDEV.P(C:C)</f>
        <v>3.2903855432958831</v>
      </c>
      <c r="M4593" t="str">
        <f>IF(ABS(moras__2[[#This Row],[Z-Score de salario]])&gt;1.96, "Atípico", "Normal")</f>
        <v>Atípico</v>
      </c>
      <c r="N4593" s="5">
        <f t="shared" si="213"/>
        <v>3325777.9</v>
      </c>
      <c r="O4593" s="5">
        <f t="shared" si="214"/>
        <v>62</v>
      </c>
      <c r="P4593" s="5" t="str">
        <f t="shared" si="215"/>
        <v>ASALARIADO</v>
      </c>
      <c r="Q4593" s="5" t="e">
        <f ca="1">IF($H4593="SI", $O4593, _xludf.NA())</f>
        <v>#NAME?</v>
      </c>
      <c r="R4593" s="5">
        <f>IF($H4593="NO",$O4593, _xludf.NA())</f>
        <v>62</v>
      </c>
      <c r="S4593" s="5" t="e">
        <f ca="1">IF($H4593="SI",$N4593, _xludf.NA())</f>
        <v>#NAME?</v>
      </c>
      <c r="T4593" s="5">
        <f>IF($H4593="NO",$N4593, _xludf.NA())</f>
        <v>3325777.9</v>
      </c>
    </row>
    <row r="4594" spans="1:20" x14ac:dyDescent="0.3">
      <c r="A4594">
        <v>4593</v>
      </c>
      <c r="B4594" t="s">
        <v>15</v>
      </c>
      <c r="C4594">
        <v>306669.62</v>
      </c>
      <c r="D4594" t="s">
        <v>10</v>
      </c>
      <c r="E4594" t="s">
        <v>11</v>
      </c>
      <c r="F4594" t="s">
        <v>12</v>
      </c>
      <c r="G4594" t="s">
        <v>12</v>
      </c>
      <c r="H4594" t="s">
        <v>13</v>
      </c>
      <c r="I4594">
        <v>49</v>
      </c>
      <c r="J4594">
        <f>(moras__2[[#This Row],[EDAD]]-AVERAGE(I:I))/ _xlfn.STDEV.P(I:I)</f>
        <v>0.50068722861407822</v>
      </c>
      <c r="K4594" t="str">
        <f>IF(ABS(moras__2[[#This Row],[Z-Score de edad]])&gt;1.96, "Atípico","Normal")</f>
        <v>Normal</v>
      </c>
      <c r="L4594">
        <f>(moras__2[[#This Row],[SALARIO]]-AVERAGE(C:C)) / _xlfn.STDEV.P(C:C)</f>
        <v>-0.43267415401033288</v>
      </c>
      <c r="M4594" t="str">
        <f>IF(ABS(moras__2[[#This Row],[Z-Score de salario]])&gt;1.96, "Atípico", "Normal")</f>
        <v>Normal</v>
      </c>
      <c r="N4594" s="5">
        <f t="shared" si="213"/>
        <v>306669.62</v>
      </c>
      <c r="O4594" s="5">
        <f t="shared" si="214"/>
        <v>49</v>
      </c>
      <c r="P4594" s="5" t="str">
        <f t="shared" si="215"/>
        <v>ASALARIADO</v>
      </c>
      <c r="Q4594" s="5" t="e">
        <f ca="1">IF($H4594="SI", $O4594, _xludf.NA())</f>
        <v>#NAME?</v>
      </c>
      <c r="R4594" s="5">
        <f>IF($H4594="NO",$O4594, _xludf.NA())</f>
        <v>49</v>
      </c>
      <c r="S4594" s="5" t="e">
        <f ca="1">IF($H4594="SI",$N4594, _xludf.NA())</f>
        <v>#NAME?</v>
      </c>
      <c r="T4594" s="5">
        <f>IF($H4594="NO",$N4594, _xludf.NA())</f>
        <v>306669.62</v>
      </c>
    </row>
    <row r="4595" spans="1:20" x14ac:dyDescent="0.3">
      <c r="A4595">
        <v>4594</v>
      </c>
      <c r="B4595" t="s">
        <v>15</v>
      </c>
      <c r="C4595">
        <v>405464.55</v>
      </c>
      <c r="D4595" t="s">
        <v>10</v>
      </c>
      <c r="E4595" t="s">
        <v>16</v>
      </c>
      <c r="F4595" t="s">
        <v>12</v>
      </c>
      <c r="G4595" t="s">
        <v>13</v>
      </c>
      <c r="H4595" t="s">
        <v>13</v>
      </c>
      <c r="I4595">
        <v>35</v>
      </c>
      <c r="J4595">
        <f>(moras__2[[#This Row],[EDAD]]-AVERAGE(I:I))/ _xlfn.STDEV.P(I:I)</f>
        <v>-0.48746627208791893</v>
      </c>
      <c r="K4595" t="str">
        <f>IF(ABS(moras__2[[#This Row],[Z-Score de edad]])&gt;1.96, "Atípico","Normal")</f>
        <v>Normal</v>
      </c>
      <c r="L4595">
        <f>(moras__2[[#This Row],[SALARIO]]-AVERAGE(C:C)) / _xlfn.STDEV.P(C:C)</f>
        <v>-0.31084367028180998</v>
      </c>
      <c r="M4595" t="str">
        <f>IF(ABS(moras__2[[#This Row],[Z-Score de salario]])&gt;1.96, "Atípico", "Normal")</f>
        <v>Normal</v>
      </c>
      <c r="N4595" s="5">
        <f t="shared" si="213"/>
        <v>405464.55</v>
      </c>
      <c r="O4595" s="5">
        <f t="shared" si="214"/>
        <v>35</v>
      </c>
      <c r="P4595" s="5" t="str">
        <f t="shared" si="215"/>
        <v>ASALARIADO</v>
      </c>
      <c r="Q4595" s="5" t="e">
        <f ca="1">IF($H4595="SI", $O4595, _xludf.NA())</f>
        <v>#NAME?</v>
      </c>
      <c r="R4595" s="5">
        <f>IF($H4595="NO",$O4595, _xludf.NA())</f>
        <v>35</v>
      </c>
      <c r="S4595" s="5" t="e">
        <f ca="1">IF($H4595="SI",$N4595, _xludf.NA())</f>
        <v>#NAME?</v>
      </c>
      <c r="T4595" s="5">
        <f>IF($H4595="NO",$N4595, _xludf.NA())</f>
        <v>405464.55</v>
      </c>
    </row>
    <row r="4596" spans="1:20" x14ac:dyDescent="0.3">
      <c r="A4596">
        <v>4595</v>
      </c>
      <c r="B4596" t="s">
        <v>15</v>
      </c>
      <c r="C4596">
        <v>560987.56000000006</v>
      </c>
      <c r="D4596" t="s">
        <v>14</v>
      </c>
      <c r="E4596" t="s">
        <v>11</v>
      </c>
      <c r="F4596" t="s">
        <v>12</v>
      </c>
      <c r="G4596" t="s">
        <v>13</v>
      </c>
      <c r="H4596" t="s">
        <v>13</v>
      </c>
      <c r="I4596">
        <v>69</v>
      </c>
      <c r="J4596">
        <f>(moras__2[[#This Row],[EDAD]]-AVERAGE(I:I))/ _xlfn.STDEV.P(I:I)</f>
        <v>1.9123350867597886</v>
      </c>
      <c r="K4596" t="str">
        <f>IF(ABS(moras__2[[#This Row],[Z-Score de edad]])&gt;1.96, "Atípico","Normal")</f>
        <v>Normal</v>
      </c>
      <c r="L4596">
        <f>(moras__2[[#This Row],[SALARIO]]-AVERAGE(C:C)) / _xlfn.STDEV.P(C:C)</f>
        <v>-0.11905808432900944</v>
      </c>
      <c r="M4596" t="str">
        <f>IF(ABS(moras__2[[#This Row],[Z-Score de salario]])&gt;1.96, "Atípico", "Normal")</f>
        <v>Normal</v>
      </c>
      <c r="N4596" s="5">
        <f t="shared" si="213"/>
        <v>560987.56000000006</v>
      </c>
      <c r="O4596" s="5">
        <f t="shared" si="214"/>
        <v>69</v>
      </c>
      <c r="P4596" s="5" t="str">
        <f t="shared" si="215"/>
        <v>PENSIONADOS EN SU PROPIO SISTEMA</v>
      </c>
      <c r="Q4596" s="5" t="e">
        <f ca="1">IF($H4596="SI", $O4596, _xludf.NA())</f>
        <v>#NAME?</v>
      </c>
      <c r="R4596" s="5">
        <f>IF($H4596="NO",$O4596, _xludf.NA())</f>
        <v>69</v>
      </c>
      <c r="S4596" s="5" t="e">
        <f ca="1">IF($H4596="SI",$N4596, _xludf.NA())</f>
        <v>#NAME?</v>
      </c>
      <c r="T4596" s="5">
        <f>IF($H4596="NO",$N4596, _xludf.NA())</f>
        <v>560987.56000000006</v>
      </c>
    </row>
    <row r="4597" spans="1:20" x14ac:dyDescent="0.3">
      <c r="A4597">
        <v>4596</v>
      </c>
      <c r="B4597" t="s">
        <v>9</v>
      </c>
      <c r="C4597">
        <v>374731.55</v>
      </c>
      <c r="D4597" t="s">
        <v>10</v>
      </c>
      <c r="E4597" t="s">
        <v>16</v>
      </c>
      <c r="F4597" t="s">
        <v>12</v>
      </c>
      <c r="G4597" t="s">
        <v>12</v>
      </c>
      <c r="H4597" t="s">
        <v>13</v>
      </c>
      <c r="I4597">
        <v>36</v>
      </c>
      <c r="J4597">
        <f>(moras__2[[#This Row],[EDAD]]-AVERAGE(I:I))/ _xlfn.STDEV.P(I:I)</f>
        <v>-0.41688387918063341</v>
      </c>
      <c r="K4597" t="str">
        <f>IF(ABS(moras__2[[#This Row],[Z-Score de edad]])&gt;1.96, "Atípico","Normal")</f>
        <v>Normal</v>
      </c>
      <c r="L4597">
        <f>(moras__2[[#This Row],[SALARIO]]-AVERAGE(C:C)) / _xlfn.STDEV.P(C:C)</f>
        <v>-0.34874254076462419</v>
      </c>
      <c r="M4597" t="str">
        <f>IF(ABS(moras__2[[#This Row],[Z-Score de salario]])&gt;1.96, "Atípico", "Normal")</f>
        <v>Normal</v>
      </c>
      <c r="N4597" s="5">
        <f t="shared" si="213"/>
        <v>374731.55</v>
      </c>
      <c r="O4597" s="5">
        <f t="shared" si="214"/>
        <v>36</v>
      </c>
      <c r="P4597" s="5" t="str">
        <f t="shared" si="215"/>
        <v>ASALARIADO</v>
      </c>
      <c r="Q4597" s="5" t="e">
        <f ca="1">IF($H4597="SI", $O4597, _xludf.NA())</f>
        <v>#NAME?</v>
      </c>
      <c r="R4597" s="5">
        <f>IF($H4597="NO",$O4597, _xludf.NA())</f>
        <v>36</v>
      </c>
      <c r="S4597" s="5" t="e">
        <f ca="1">IF($H4597="SI",$N4597, _xludf.NA())</f>
        <v>#NAME?</v>
      </c>
      <c r="T4597" s="5">
        <f>IF($H4597="NO",$N4597, _xludf.NA())</f>
        <v>374731.55</v>
      </c>
    </row>
    <row r="4598" spans="1:20" x14ac:dyDescent="0.3">
      <c r="A4598">
        <v>4597</v>
      </c>
      <c r="B4598" t="s">
        <v>9</v>
      </c>
      <c r="C4598">
        <v>650000</v>
      </c>
      <c r="D4598" t="s">
        <v>10</v>
      </c>
      <c r="E4598" t="s">
        <v>16</v>
      </c>
      <c r="F4598" t="s">
        <v>12</v>
      </c>
      <c r="G4598" t="s">
        <v>13</v>
      </c>
      <c r="H4598" t="s">
        <v>13</v>
      </c>
      <c r="I4598">
        <v>45</v>
      </c>
      <c r="J4598">
        <f>(moras__2[[#This Row],[EDAD]]-AVERAGE(I:I))/ _xlfn.STDEV.P(I:I)</f>
        <v>0.2183576569849362</v>
      </c>
      <c r="K4598" t="str">
        <f>IF(ABS(moras__2[[#This Row],[Z-Score de edad]])&gt;1.96, "Atípico","Normal")</f>
        <v>Normal</v>
      </c>
      <c r="L4598">
        <f>(moras__2[[#This Row],[SALARIO]]-AVERAGE(C:C)) / _xlfn.STDEV.P(C:C)</f>
        <v>-9.2910282355832298E-3</v>
      </c>
      <c r="M4598" t="str">
        <f>IF(ABS(moras__2[[#This Row],[Z-Score de salario]])&gt;1.96, "Atípico", "Normal")</f>
        <v>Normal</v>
      </c>
      <c r="N4598" s="5">
        <f t="shared" si="213"/>
        <v>650000</v>
      </c>
      <c r="O4598" s="5">
        <f t="shared" si="214"/>
        <v>45</v>
      </c>
      <c r="P4598" s="5" t="str">
        <f t="shared" si="215"/>
        <v>ASALARIADO</v>
      </c>
      <c r="Q4598" s="5" t="e">
        <f ca="1">IF($H4598="SI", $O4598, _xludf.NA())</f>
        <v>#NAME?</v>
      </c>
      <c r="R4598" s="5">
        <f>IF($H4598="NO",$O4598, _xludf.NA())</f>
        <v>45</v>
      </c>
      <c r="S4598" s="5" t="e">
        <f ca="1">IF($H4598="SI",$N4598, _xludf.NA())</f>
        <v>#NAME?</v>
      </c>
      <c r="T4598" s="5">
        <f>IF($H4598="NO",$N4598, _xludf.NA())</f>
        <v>650000</v>
      </c>
    </row>
    <row r="4599" spans="1:20" x14ac:dyDescent="0.3">
      <c r="A4599">
        <v>4598</v>
      </c>
      <c r="B4599" t="s">
        <v>9</v>
      </c>
      <c r="C4599">
        <v>358640</v>
      </c>
      <c r="D4599" t="s">
        <v>17</v>
      </c>
      <c r="E4599" t="s">
        <v>16</v>
      </c>
      <c r="F4599" t="s">
        <v>12</v>
      </c>
      <c r="G4599" t="s">
        <v>12</v>
      </c>
      <c r="H4599" t="s">
        <v>13</v>
      </c>
      <c r="I4599">
        <v>29</v>
      </c>
      <c r="J4599">
        <f>(moras__2[[#This Row],[EDAD]]-AVERAGE(I:I))/ _xlfn.STDEV.P(I:I)</f>
        <v>-0.91096062953163204</v>
      </c>
      <c r="K4599" t="str">
        <f>IF(ABS(moras__2[[#This Row],[Z-Score de edad]])&gt;1.96, "Atípico","Normal")</f>
        <v>Normal</v>
      </c>
      <c r="L4599">
        <f>(moras__2[[#This Row],[SALARIO]]-AVERAGE(C:C)) / _xlfn.STDEV.P(C:C)</f>
        <v>-0.36858608253788838</v>
      </c>
      <c r="M4599" t="str">
        <f>IF(ABS(moras__2[[#This Row],[Z-Score de salario]])&gt;1.96, "Atípico", "Normal")</f>
        <v>Normal</v>
      </c>
      <c r="N4599" s="5">
        <f t="shared" si="213"/>
        <v>358640</v>
      </c>
      <c r="O4599" s="5">
        <f t="shared" si="214"/>
        <v>29</v>
      </c>
      <c r="P4599" s="5" t="str">
        <f t="shared" si="215"/>
        <v>ASEGURADO VOLUNTARIO</v>
      </c>
      <c r="Q4599" s="5" t="e">
        <f ca="1">IF($H4599="SI", $O4599, _xludf.NA())</f>
        <v>#NAME?</v>
      </c>
      <c r="R4599" s="5">
        <f>IF($H4599="NO",$O4599, _xludf.NA())</f>
        <v>29</v>
      </c>
      <c r="S4599" s="5" t="e">
        <f ca="1">IF($H4599="SI",$N4599, _xludf.NA())</f>
        <v>#NAME?</v>
      </c>
      <c r="T4599" s="5">
        <f>IF($H4599="NO",$N4599, _xludf.NA())</f>
        <v>358640</v>
      </c>
    </row>
    <row r="4600" spans="1:20" x14ac:dyDescent="0.3">
      <c r="A4600">
        <v>4599</v>
      </c>
      <c r="B4600" t="s">
        <v>9</v>
      </c>
      <c r="C4600">
        <v>838786.3</v>
      </c>
      <c r="D4600" t="s">
        <v>10</v>
      </c>
      <c r="E4600" t="s">
        <v>16</v>
      </c>
      <c r="F4600" t="s">
        <v>12</v>
      </c>
      <c r="G4600" t="s">
        <v>13</v>
      </c>
      <c r="H4600" t="s">
        <v>13</v>
      </c>
      <c r="I4600">
        <v>79</v>
      </c>
      <c r="J4600">
        <f>(moras__2[[#This Row],[EDAD]]-AVERAGE(I:I))/ _xlfn.STDEV.P(I:I)</f>
        <v>2.6181590158326435</v>
      </c>
      <c r="K4600" t="str">
        <f>IF(ABS(moras__2[[#This Row],[Z-Score de edad]])&gt;1.96, "Atípico","Normal")</f>
        <v>Atípico</v>
      </c>
      <c r="L4600">
        <f>(moras__2[[#This Row],[SALARIO]]-AVERAGE(C:C)) / _xlfn.STDEV.P(C:C)</f>
        <v>0.22351369413547417</v>
      </c>
      <c r="M4600" t="str">
        <f>IF(ABS(moras__2[[#This Row],[Z-Score de salario]])&gt;1.96, "Atípico", "Normal")</f>
        <v>Normal</v>
      </c>
      <c r="N4600" s="5">
        <f t="shared" si="213"/>
        <v>838786.3</v>
      </c>
      <c r="O4600" s="5">
        <f t="shared" si="214"/>
        <v>79</v>
      </c>
      <c r="P4600" s="5" t="str">
        <f t="shared" si="215"/>
        <v>ASALARIADO</v>
      </c>
      <c r="Q4600" s="5" t="e">
        <f ca="1">IF($H4600="SI", $O4600, _xludf.NA())</f>
        <v>#NAME?</v>
      </c>
      <c r="R4600" s="5">
        <f>IF($H4600="NO",$O4600, _xludf.NA())</f>
        <v>79</v>
      </c>
      <c r="S4600" s="5" t="e">
        <f ca="1">IF($H4600="SI",$N4600, _xludf.NA())</f>
        <v>#NAME?</v>
      </c>
      <c r="T4600" s="5">
        <f>IF($H4600="NO",$N4600, _xludf.NA())</f>
        <v>838786.3</v>
      </c>
    </row>
    <row r="4601" spans="1:20" x14ac:dyDescent="0.3">
      <c r="A4601">
        <v>4600</v>
      </c>
      <c r="B4601" t="s">
        <v>9</v>
      </c>
      <c r="C4601">
        <v>34458</v>
      </c>
      <c r="D4601" t="s">
        <v>10</v>
      </c>
      <c r="E4601" t="s">
        <v>16</v>
      </c>
      <c r="F4601" t="s">
        <v>12</v>
      </c>
      <c r="G4601" t="s">
        <v>13</v>
      </c>
      <c r="H4601" t="s">
        <v>13</v>
      </c>
      <c r="I4601">
        <v>43</v>
      </c>
      <c r="J4601">
        <f>(moras__2[[#This Row],[EDAD]]-AVERAGE(I:I))/ _xlfn.STDEV.P(I:I)</f>
        <v>7.7192871170365177E-2</v>
      </c>
      <c r="K4601" t="str">
        <f>IF(ABS(moras__2[[#This Row],[Z-Score de edad]])&gt;1.96, "Atípico","Normal")</f>
        <v>Normal</v>
      </c>
      <c r="L4601">
        <f>(moras__2[[#This Row],[SALARIO]]-AVERAGE(C:C)) / _xlfn.STDEV.P(C:C)</f>
        <v>-0.7683560897242897</v>
      </c>
      <c r="M4601" t="str">
        <f>IF(ABS(moras__2[[#This Row],[Z-Score de salario]])&gt;1.96, "Atípico", "Normal")</f>
        <v>Normal</v>
      </c>
      <c r="N4601" s="5">
        <f t="shared" si="213"/>
        <v>34458</v>
      </c>
      <c r="O4601" s="5">
        <f t="shared" si="214"/>
        <v>43</v>
      </c>
      <c r="P4601" s="5" t="str">
        <f t="shared" si="215"/>
        <v>ASALARIADO</v>
      </c>
      <c r="Q4601" s="5" t="e">
        <f ca="1">IF($H4601="SI", $O4601, _xludf.NA())</f>
        <v>#NAME?</v>
      </c>
      <c r="R4601" s="5">
        <f>IF($H4601="NO",$O4601, _xludf.NA())</f>
        <v>43</v>
      </c>
      <c r="S4601" s="5" t="e">
        <f ca="1">IF($H4601="SI",$N4601, _xludf.NA())</f>
        <v>#NAME?</v>
      </c>
      <c r="T4601" s="5">
        <f>IF($H4601="NO",$N4601, _xludf.NA())</f>
        <v>34458</v>
      </c>
    </row>
    <row r="4602" spans="1:20" x14ac:dyDescent="0.3">
      <c r="A4602">
        <v>4601</v>
      </c>
      <c r="B4602" t="s">
        <v>9</v>
      </c>
      <c r="C4602">
        <v>640000</v>
      </c>
      <c r="D4602" t="s">
        <v>10</v>
      </c>
      <c r="E4602" t="s">
        <v>16</v>
      </c>
      <c r="F4602" t="s">
        <v>12</v>
      </c>
      <c r="G4602" t="s">
        <v>12</v>
      </c>
      <c r="H4602" t="s">
        <v>13</v>
      </c>
      <c r="I4602">
        <v>44</v>
      </c>
      <c r="J4602">
        <f>(moras__2[[#This Row],[EDAD]]-AVERAGE(I:I))/ _xlfn.STDEV.P(I:I)</f>
        <v>0.14777526407765068</v>
      </c>
      <c r="K4602" t="str">
        <f>IF(ABS(moras__2[[#This Row],[Z-Score de edad]])&gt;1.96, "Atípico","Normal")</f>
        <v>Normal</v>
      </c>
      <c r="L4602">
        <f>(moras__2[[#This Row],[SALARIO]]-AVERAGE(C:C)) / _xlfn.STDEV.P(C:C)</f>
        <v>-2.1622681664410288E-2</v>
      </c>
      <c r="M4602" t="str">
        <f>IF(ABS(moras__2[[#This Row],[Z-Score de salario]])&gt;1.96, "Atípico", "Normal")</f>
        <v>Normal</v>
      </c>
      <c r="N4602" s="5">
        <f t="shared" si="213"/>
        <v>640000</v>
      </c>
      <c r="O4602" s="5">
        <f t="shared" si="214"/>
        <v>44</v>
      </c>
      <c r="P4602" s="5" t="str">
        <f t="shared" si="215"/>
        <v>ASALARIADO</v>
      </c>
      <c r="Q4602" s="5" t="e">
        <f ca="1">IF($H4602="SI", $O4602, _xludf.NA())</f>
        <v>#NAME?</v>
      </c>
      <c r="R4602" s="5">
        <f>IF($H4602="NO",$O4602, _xludf.NA())</f>
        <v>44</v>
      </c>
      <c r="S4602" s="5" t="e">
        <f ca="1">IF($H4602="SI",$N4602, _xludf.NA())</f>
        <v>#NAME?</v>
      </c>
      <c r="T4602" s="5">
        <f>IF($H4602="NO",$N4602, _xludf.NA())</f>
        <v>640000</v>
      </c>
    </row>
    <row r="4603" spans="1:20" x14ac:dyDescent="0.3">
      <c r="A4603">
        <v>4602</v>
      </c>
      <c r="B4603" t="s">
        <v>15</v>
      </c>
      <c r="C4603">
        <v>736259</v>
      </c>
      <c r="D4603" t="s">
        <v>14</v>
      </c>
      <c r="E4603" t="s">
        <v>11</v>
      </c>
      <c r="F4603" t="s">
        <v>12</v>
      </c>
      <c r="G4603" t="s">
        <v>13</v>
      </c>
      <c r="H4603" t="s">
        <v>13</v>
      </c>
      <c r="I4603">
        <v>82</v>
      </c>
      <c r="J4603">
        <f>(moras__2[[#This Row],[EDAD]]-AVERAGE(I:I))/ _xlfn.STDEV.P(I:I)</f>
        <v>2.8299061945545003</v>
      </c>
      <c r="K4603" t="str">
        <f>IF(ABS(moras__2[[#This Row],[Z-Score de edad]])&gt;1.96, "Atípico","Normal")</f>
        <v>Atípico</v>
      </c>
      <c r="L4603">
        <f>(moras__2[[#This Row],[SALARIO]]-AVERAGE(C:C)) / _xlfn.STDEV.P(C:C)</f>
        <v>9.7080581076136083E-2</v>
      </c>
      <c r="M4603" t="str">
        <f>IF(ABS(moras__2[[#This Row],[Z-Score de salario]])&gt;1.96, "Atípico", "Normal")</f>
        <v>Normal</v>
      </c>
      <c r="N4603" s="5">
        <f t="shared" si="213"/>
        <v>736259</v>
      </c>
      <c r="O4603" s="5">
        <f t="shared" si="214"/>
        <v>82</v>
      </c>
      <c r="P4603" s="5" t="str">
        <f t="shared" si="215"/>
        <v>PENSIONADOS EN SU PROPIO SISTEMA</v>
      </c>
      <c r="Q4603" s="5" t="e">
        <f ca="1">IF($H4603="SI", $O4603, _xludf.NA())</f>
        <v>#NAME?</v>
      </c>
      <c r="R4603" s="5">
        <f>IF($H4603="NO",$O4603, _xludf.NA())</f>
        <v>82</v>
      </c>
      <c r="S4603" s="5" t="e">
        <f ca="1">IF($H4603="SI",$N4603, _xludf.NA())</f>
        <v>#NAME?</v>
      </c>
      <c r="T4603" s="5">
        <f>IF($H4603="NO",$N4603, _xludf.NA())</f>
        <v>736259</v>
      </c>
    </row>
    <row r="4604" spans="1:20" x14ac:dyDescent="0.3">
      <c r="A4604">
        <v>4603</v>
      </c>
      <c r="B4604" t="s">
        <v>9</v>
      </c>
      <c r="C4604">
        <v>366300</v>
      </c>
      <c r="D4604" t="s">
        <v>10</v>
      </c>
      <c r="E4604" t="s">
        <v>16</v>
      </c>
      <c r="F4604" t="s">
        <v>12</v>
      </c>
      <c r="G4604" t="s">
        <v>12</v>
      </c>
      <c r="H4604" t="s">
        <v>13</v>
      </c>
      <c r="I4604">
        <v>27</v>
      </c>
      <c r="J4604">
        <f>(moras__2[[#This Row],[EDAD]]-AVERAGE(I:I))/ _xlfn.STDEV.P(I:I)</f>
        <v>-1.052125415346203</v>
      </c>
      <c r="K4604" t="str">
        <f>IF(ABS(moras__2[[#This Row],[Z-Score de edad]])&gt;1.96, "Atípico","Normal")</f>
        <v>Normal</v>
      </c>
      <c r="L4604">
        <f>(moras__2[[#This Row],[SALARIO]]-AVERAGE(C:C)) / _xlfn.STDEV.P(C:C)</f>
        <v>-0.35914003601140687</v>
      </c>
      <c r="M4604" t="str">
        <f>IF(ABS(moras__2[[#This Row],[Z-Score de salario]])&gt;1.96, "Atípico", "Normal")</f>
        <v>Normal</v>
      </c>
      <c r="N4604" s="5">
        <f t="shared" si="213"/>
        <v>366300</v>
      </c>
      <c r="O4604" s="5">
        <f t="shared" si="214"/>
        <v>27</v>
      </c>
      <c r="P4604" s="5" t="str">
        <f t="shared" si="215"/>
        <v>ASALARIADO</v>
      </c>
      <c r="Q4604" s="5" t="e">
        <f ca="1">IF($H4604="SI", $O4604, _xludf.NA())</f>
        <v>#NAME?</v>
      </c>
      <c r="R4604" s="5">
        <f>IF($H4604="NO",$O4604, _xludf.NA())</f>
        <v>27</v>
      </c>
      <c r="S4604" s="5" t="e">
        <f ca="1">IF($H4604="SI",$N4604, _xludf.NA())</f>
        <v>#NAME?</v>
      </c>
      <c r="T4604" s="5">
        <f>IF($H4604="NO",$N4604, _xludf.NA())</f>
        <v>366300</v>
      </c>
    </row>
    <row r="4605" spans="1:20" x14ac:dyDescent="0.3">
      <c r="A4605">
        <v>4604</v>
      </c>
      <c r="B4605" t="s">
        <v>15</v>
      </c>
      <c r="C4605">
        <v>989476.56</v>
      </c>
      <c r="D4605" t="s">
        <v>10</v>
      </c>
      <c r="E4605" t="s">
        <v>11</v>
      </c>
      <c r="F4605" t="s">
        <v>12</v>
      </c>
      <c r="G4605" t="s">
        <v>13</v>
      </c>
      <c r="H4605" t="s">
        <v>13</v>
      </c>
      <c r="I4605">
        <v>31</v>
      </c>
      <c r="J4605">
        <f>(moras__2[[#This Row],[EDAD]]-AVERAGE(I:I))/ _xlfn.STDEV.P(I:I)</f>
        <v>-0.769795843717061</v>
      </c>
      <c r="K4605" t="str">
        <f>IF(ABS(moras__2[[#This Row],[Z-Score de edad]])&gt;1.96, "Atípico","Normal")</f>
        <v>Normal</v>
      </c>
      <c r="L4605">
        <f>(moras__2[[#This Row],[SALARIO]]-AVERAGE(C:C)) / _xlfn.STDEV.P(C:C)</f>
        <v>0.40933970027745825</v>
      </c>
      <c r="M4605" t="str">
        <f>IF(ABS(moras__2[[#This Row],[Z-Score de salario]])&gt;1.96, "Atípico", "Normal")</f>
        <v>Normal</v>
      </c>
      <c r="N4605" s="5">
        <f t="shared" si="213"/>
        <v>989476.56</v>
      </c>
      <c r="O4605" s="5">
        <f t="shared" si="214"/>
        <v>31</v>
      </c>
      <c r="P4605" s="5" t="str">
        <f t="shared" si="215"/>
        <v>ASALARIADO</v>
      </c>
      <c r="Q4605" s="5" t="e">
        <f ca="1">IF($H4605="SI", $O4605, _xludf.NA())</f>
        <v>#NAME?</v>
      </c>
      <c r="R4605" s="5">
        <f>IF($H4605="NO",$O4605, _xludf.NA())</f>
        <v>31</v>
      </c>
      <c r="S4605" s="5" t="e">
        <f ca="1">IF($H4605="SI",$N4605, _xludf.NA())</f>
        <v>#NAME?</v>
      </c>
      <c r="T4605" s="5">
        <f>IF($H4605="NO",$N4605, _xludf.NA())</f>
        <v>989476.56</v>
      </c>
    </row>
    <row r="4606" spans="1:20" x14ac:dyDescent="0.3">
      <c r="A4606">
        <v>4605</v>
      </c>
      <c r="B4606" t="s">
        <v>9</v>
      </c>
      <c r="C4606">
        <v>664852.56000000006</v>
      </c>
      <c r="D4606" t="s">
        <v>10</v>
      </c>
      <c r="E4606" t="s">
        <v>11</v>
      </c>
      <c r="F4606" t="s">
        <v>12</v>
      </c>
      <c r="G4606" t="s">
        <v>13</v>
      </c>
      <c r="H4606" t="s">
        <v>13</v>
      </c>
      <c r="I4606">
        <v>57</v>
      </c>
      <c r="J4606">
        <f>(moras__2[[#This Row],[EDAD]]-AVERAGE(I:I))/ _xlfn.STDEV.P(I:I)</f>
        <v>1.0653463718723624</v>
      </c>
      <c r="K4606" t="str">
        <f>IF(ABS(moras__2[[#This Row],[Z-Score de edad]])&gt;1.96, "Atípico","Normal")</f>
        <v>Normal</v>
      </c>
      <c r="L4606">
        <f>(moras__2[[#This Row],[SALARIO]]-AVERAGE(C:C)) / _xlfn.STDEV.P(C:C)</f>
        <v>9.0246340095027997E-3</v>
      </c>
      <c r="M4606" t="str">
        <f>IF(ABS(moras__2[[#This Row],[Z-Score de salario]])&gt;1.96, "Atípico", "Normal")</f>
        <v>Normal</v>
      </c>
      <c r="N4606" s="5">
        <f t="shared" si="213"/>
        <v>664852.56000000006</v>
      </c>
      <c r="O4606" s="5">
        <f t="shared" si="214"/>
        <v>57</v>
      </c>
      <c r="P4606" s="5" t="str">
        <f t="shared" si="215"/>
        <v>ASALARIADO</v>
      </c>
      <c r="Q4606" s="5" t="e">
        <f ca="1">IF($H4606="SI", $O4606, _xludf.NA())</f>
        <v>#NAME?</v>
      </c>
      <c r="R4606" s="5">
        <f>IF($H4606="NO",$O4606, _xludf.NA())</f>
        <v>57</v>
      </c>
      <c r="S4606" s="5" t="e">
        <f ca="1">IF($H4606="SI",$N4606, _xludf.NA())</f>
        <v>#NAME?</v>
      </c>
      <c r="T4606" s="5">
        <f>IF($H4606="NO",$N4606, _xludf.NA())</f>
        <v>664852.56000000006</v>
      </c>
    </row>
    <row r="4607" spans="1:20" x14ac:dyDescent="0.3">
      <c r="A4607">
        <v>4606</v>
      </c>
      <c r="B4607" t="s">
        <v>15</v>
      </c>
      <c r="C4607">
        <v>355573.78</v>
      </c>
      <c r="D4607" t="s">
        <v>10</v>
      </c>
      <c r="E4607" t="s">
        <v>16</v>
      </c>
      <c r="F4607" t="s">
        <v>12</v>
      </c>
      <c r="G4607" t="s">
        <v>13</v>
      </c>
      <c r="H4607" t="s">
        <v>13</v>
      </c>
      <c r="I4607">
        <v>33</v>
      </c>
      <c r="J4607">
        <f>(moras__2[[#This Row],[EDAD]]-AVERAGE(I:I))/ _xlfn.STDEV.P(I:I)</f>
        <v>-0.62863105790248996</v>
      </c>
      <c r="K4607" t="str">
        <f>IF(ABS(moras__2[[#This Row],[Z-Score de edad]])&gt;1.96, "Atípico","Normal")</f>
        <v>Normal</v>
      </c>
      <c r="L4607">
        <f>(moras__2[[#This Row],[SALARIO]]-AVERAGE(C:C)) / _xlfn.STDEV.P(C:C)</f>
        <v>-0.37236723877554218</v>
      </c>
      <c r="M4607" t="str">
        <f>IF(ABS(moras__2[[#This Row],[Z-Score de salario]])&gt;1.96, "Atípico", "Normal")</f>
        <v>Normal</v>
      </c>
      <c r="N4607" s="5">
        <f t="shared" si="213"/>
        <v>355573.78</v>
      </c>
      <c r="O4607" s="5">
        <f t="shared" si="214"/>
        <v>33</v>
      </c>
      <c r="P4607" s="5" t="str">
        <f t="shared" si="215"/>
        <v>ASALARIADO</v>
      </c>
      <c r="Q4607" s="5" t="e">
        <f ca="1">IF($H4607="SI", $O4607, _xludf.NA())</f>
        <v>#NAME?</v>
      </c>
      <c r="R4607" s="5">
        <f>IF($H4607="NO",$O4607, _xludf.NA())</f>
        <v>33</v>
      </c>
      <c r="S4607" s="5" t="e">
        <f ca="1">IF($H4607="SI",$N4607, _xludf.NA())</f>
        <v>#NAME?</v>
      </c>
      <c r="T4607" s="5">
        <f>IF($H4607="NO",$N4607, _xludf.NA())</f>
        <v>355573.78</v>
      </c>
    </row>
    <row r="4608" spans="1:20" x14ac:dyDescent="0.3">
      <c r="A4608">
        <v>4607</v>
      </c>
      <c r="B4608" t="s">
        <v>15</v>
      </c>
      <c r="C4608">
        <v>353478.67</v>
      </c>
      <c r="D4608" t="s">
        <v>10</v>
      </c>
      <c r="E4608" t="s">
        <v>16</v>
      </c>
      <c r="F4608" t="s">
        <v>12</v>
      </c>
      <c r="G4608" t="s">
        <v>13</v>
      </c>
      <c r="H4608" t="s">
        <v>13</v>
      </c>
      <c r="I4608">
        <v>26</v>
      </c>
      <c r="J4608">
        <f>(moras__2[[#This Row],[EDAD]]-AVERAGE(I:I))/ _xlfn.STDEV.P(I:I)</f>
        <v>-1.1227078082534885</v>
      </c>
      <c r="K4608" t="str">
        <f>IF(ABS(moras__2[[#This Row],[Z-Score de edad]])&gt;1.96, "Atípico","Normal")</f>
        <v>Normal</v>
      </c>
      <c r="L4608">
        <f>(moras__2[[#This Row],[SALARIO]]-AVERAGE(C:C)) / _xlfn.STDEV.P(C:C)</f>
        <v>-0.37495085581706922</v>
      </c>
      <c r="M4608" t="str">
        <f>IF(ABS(moras__2[[#This Row],[Z-Score de salario]])&gt;1.96, "Atípico", "Normal")</f>
        <v>Normal</v>
      </c>
      <c r="N4608" s="5">
        <f t="shared" si="213"/>
        <v>353478.67</v>
      </c>
      <c r="O4608" s="5">
        <f t="shared" si="214"/>
        <v>26</v>
      </c>
      <c r="P4608" s="5" t="str">
        <f t="shared" si="215"/>
        <v>ASALARIADO</v>
      </c>
      <c r="Q4608" s="5" t="e">
        <f ca="1">IF($H4608="SI", $O4608, _xludf.NA())</f>
        <v>#NAME?</v>
      </c>
      <c r="R4608" s="5">
        <f>IF($H4608="NO",$O4608, _xludf.NA())</f>
        <v>26</v>
      </c>
      <c r="S4608" s="5" t="e">
        <f ca="1">IF($H4608="SI",$N4608, _xludf.NA())</f>
        <v>#NAME?</v>
      </c>
      <c r="T4608" s="5">
        <f>IF($H4608="NO",$N4608, _xludf.NA())</f>
        <v>353478.67</v>
      </c>
    </row>
    <row r="4609" spans="1:20" x14ac:dyDescent="0.3">
      <c r="A4609">
        <v>4608</v>
      </c>
      <c r="B4609" t="s">
        <v>9</v>
      </c>
      <c r="C4609">
        <v>308439</v>
      </c>
      <c r="D4609" t="s">
        <v>17</v>
      </c>
      <c r="E4609" t="s">
        <v>16</v>
      </c>
      <c r="F4609" t="s">
        <v>12</v>
      </c>
      <c r="G4609" t="s">
        <v>12</v>
      </c>
      <c r="H4609" t="s">
        <v>13</v>
      </c>
      <c r="I4609">
        <v>88</v>
      </c>
      <c r="J4609">
        <f>(moras__2[[#This Row],[EDAD]]-AVERAGE(I:I))/ _xlfn.STDEV.P(I:I)</f>
        <v>3.2534005519982134</v>
      </c>
      <c r="K4609" t="str">
        <f>IF(ABS(moras__2[[#This Row],[Z-Score de edad]])&gt;1.96, "Atípico","Normal")</f>
        <v>Atípico</v>
      </c>
      <c r="L4609">
        <f>(moras__2[[#This Row],[SALARIO]]-AVERAGE(C:C)) / _xlfn.STDEV.P(C:C)</f>
        <v>-0.43049221591594311</v>
      </c>
      <c r="M4609" t="str">
        <f>IF(ABS(moras__2[[#This Row],[Z-Score de salario]])&gt;1.96, "Atípico", "Normal")</f>
        <v>Normal</v>
      </c>
      <c r="N4609" s="5">
        <f t="shared" si="213"/>
        <v>308439</v>
      </c>
      <c r="O4609" s="5">
        <f t="shared" si="214"/>
        <v>88</v>
      </c>
      <c r="P4609" s="5" t="str">
        <f t="shared" si="215"/>
        <v>ASEGURADO VOLUNTARIO</v>
      </c>
      <c r="Q4609" s="5" t="e">
        <f ca="1">IF($H4609="SI", $O4609, _xludf.NA())</f>
        <v>#NAME?</v>
      </c>
      <c r="R4609" s="5">
        <f>IF($H4609="NO",$O4609, _xludf.NA())</f>
        <v>88</v>
      </c>
      <c r="S4609" s="5" t="e">
        <f ca="1">IF($H4609="SI",$N4609, _xludf.NA())</f>
        <v>#NAME?</v>
      </c>
      <c r="T4609" s="5">
        <f>IF($H4609="NO",$N4609, _xludf.NA())</f>
        <v>308439</v>
      </c>
    </row>
    <row r="4610" spans="1:20" x14ac:dyDescent="0.3">
      <c r="A4610">
        <v>4609</v>
      </c>
      <c r="B4610" t="s">
        <v>9</v>
      </c>
      <c r="C4610">
        <v>278030</v>
      </c>
      <c r="D4610" t="s">
        <v>19</v>
      </c>
      <c r="E4610" t="s">
        <v>16</v>
      </c>
      <c r="F4610" t="s">
        <v>12</v>
      </c>
      <c r="G4610" t="s">
        <v>13</v>
      </c>
      <c r="H4610" t="s">
        <v>13</v>
      </c>
      <c r="I4610">
        <v>52</v>
      </c>
      <c r="J4610">
        <f>(moras__2[[#This Row],[EDAD]]-AVERAGE(I:I))/ _xlfn.STDEV.P(I:I)</f>
        <v>0.71243440733593477</v>
      </c>
      <c r="K4610" t="str">
        <f>IF(ABS(moras__2[[#This Row],[Z-Score de edad]])&gt;1.96, "Atípico","Normal")</f>
        <v>Normal</v>
      </c>
      <c r="L4610">
        <f>(moras__2[[#This Row],[SALARIO]]-AVERAGE(C:C)) / _xlfn.STDEV.P(C:C)</f>
        <v>-0.46799154082766331</v>
      </c>
      <c r="M4610" t="str">
        <f>IF(ABS(moras__2[[#This Row],[Z-Score de salario]])&gt;1.96, "Atípico", "Normal")</f>
        <v>Normal</v>
      </c>
      <c r="N4610" s="5">
        <f t="shared" si="213"/>
        <v>278030</v>
      </c>
      <c r="O4610" s="5">
        <f t="shared" si="214"/>
        <v>52</v>
      </c>
      <c r="P4610" s="5" t="str">
        <f t="shared" si="215"/>
        <v>CONVENIOS ESPECIALES DE TRABAJADORES INDEPENDIENTES</v>
      </c>
      <c r="Q4610" s="5" t="e">
        <f ca="1">IF($H4610="SI", $O4610, _xludf.NA())</f>
        <v>#NAME?</v>
      </c>
      <c r="R4610" s="5">
        <f>IF($H4610="NO",$O4610, _xludf.NA())</f>
        <v>52</v>
      </c>
      <c r="S4610" s="5" t="e">
        <f ca="1">IF($H4610="SI",$N4610, _xludf.NA())</f>
        <v>#NAME?</v>
      </c>
      <c r="T4610" s="5">
        <f>IF($H4610="NO",$N4610, _xludf.NA())</f>
        <v>278030</v>
      </c>
    </row>
    <row r="4611" spans="1:20" x14ac:dyDescent="0.3">
      <c r="A4611">
        <v>4610</v>
      </c>
      <c r="B4611" t="s">
        <v>15</v>
      </c>
      <c r="C4611">
        <v>445567</v>
      </c>
      <c r="D4611" t="s">
        <v>17</v>
      </c>
      <c r="E4611" t="s">
        <v>16</v>
      </c>
      <c r="F4611" t="s">
        <v>13</v>
      </c>
      <c r="G4611" t="s">
        <v>13</v>
      </c>
      <c r="H4611" t="s">
        <v>13</v>
      </c>
      <c r="I4611">
        <v>78</v>
      </c>
      <c r="J4611">
        <f>(moras__2[[#This Row],[EDAD]]-AVERAGE(I:I))/ _xlfn.STDEV.P(I:I)</f>
        <v>2.5475766229253582</v>
      </c>
      <c r="K4611" t="str">
        <f>IF(ABS(moras__2[[#This Row],[Z-Score de edad]])&gt;1.96, "Atípico","Normal")</f>
        <v>Atípico</v>
      </c>
      <c r="L4611">
        <f>(moras__2[[#This Row],[SALARIO]]-AVERAGE(C:C)) / _xlfn.STDEV.P(C:C)</f>
        <v>-0.26139071877712344</v>
      </c>
      <c r="M4611" t="str">
        <f>IF(ABS(moras__2[[#This Row],[Z-Score de salario]])&gt;1.96, "Atípico", "Normal")</f>
        <v>Normal</v>
      </c>
      <c r="N4611" s="5">
        <f t="shared" ref="N4611:N4674" si="216">IF(ISBLANK(C4611),  MEDIAN($C$2:$C$5001), C4611)</f>
        <v>445567</v>
      </c>
      <c r="O4611" s="5">
        <f t="shared" ref="O4611:O4674" si="217">IF(ISBLANK(I4611), MEDIAN($I$2:$I$5001), I4611)</f>
        <v>78</v>
      </c>
      <c r="P4611" s="5" t="str">
        <f t="shared" ref="P4611:P4674" si="218">IF(ISBLANK(D4611), "ASALARIADO", D4611)</f>
        <v>ASEGURADO VOLUNTARIO</v>
      </c>
      <c r="Q4611" s="5" t="e">
        <f ca="1">IF($H4611="SI", $O4611, _xludf.NA())</f>
        <v>#NAME?</v>
      </c>
      <c r="R4611" s="5">
        <f>IF($H4611="NO",$O4611, _xludf.NA())</f>
        <v>78</v>
      </c>
      <c r="S4611" s="5" t="e">
        <f ca="1">IF($H4611="SI",$N4611, _xludf.NA())</f>
        <v>#NAME?</v>
      </c>
      <c r="T4611" s="5">
        <f>IF($H4611="NO",$N4611, _xludf.NA())</f>
        <v>445567</v>
      </c>
    </row>
    <row r="4612" spans="1:20" x14ac:dyDescent="0.3">
      <c r="A4612">
        <v>4611</v>
      </c>
      <c r="B4612" t="s">
        <v>9</v>
      </c>
      <c r="C4612">
        <v>390662.05</v>
      </c>
      <c r="D4612" t="s">
        <v>10</v>
      </c>
      <c r="E4612" t="s">
        <v>16</v>
      </c>
      <c r="F4612" t="s">
        <v>12</v>
      </c>
      <c r="G4612" t="s">
        <v>13</v>
      </c>
      <c r="H4612" t="s">
        <v>12</v>
      </c>
      <c r="I4612">
        <v>35</v>
      </c>
      <c r="J4612">
        <f>(moras__2[[#This Row],[EDAD]]-AVERAGE(I:I))/ _xlfn.STDEV.P(I:I)</f>
        <v>-0.48746627208791893</v>
      </c>
      <c r="K4612" t="str">
        <f>IF(ABS(moras__2[[#This Row],[Z-Score de edad]])&gt;1.96, "Atípico","Normal")</f>
        <v>Normal</v>
      </c>
      <c r="L4612">
        <f>(moras__2[[#This Row],[SALARIO]]-AVERAGE(C:C)) / _xlfn.STDEV.P(C:C)</f>
        <v>-0.32909760026983126</v>
      </c>
      <c r="M4612" t="str">
        <f>IF(ABS(moras__2[[#This Row],[Z-Score de salario]])&gt;1.96, "Atípico", "Normal")</f>
        <v>Normal</v>
      </c>
      <c r="N4612" s="5">
        <f t="shared" si="216"/>
        <v>390662.05</v>
      </c>
      <c r="O4612" s="5">
        <f t="shared" si="217"/>
        <v>35</v>
      </c>
      <c r="P4612" s="5" t="str">
        <f t="shared" si="218"/>
        <v>ASALARIADO</v>
      </c>
      <c r="Q4612" s="5">
        <f>IF($H4612="SI", $O4612, _xludf.NA())</f>
        <v>35</v>
      </c>
      <c r="R4612" s="5" t="e">
        <f ca="1">IF($H4612="NO",$O4612, _xludf.NA())</f>
        <v>#NAME?</v>
      </c>
      <c r="S4612" s="5">
        <f>IF($H4612="SI",$N4612, _xludf.NA())</f>
        <v>390662.05</v>
      </c>
      <c r="T4612" s="5" t="e">
        <f ca="1">IF($H4612="NO",$N4612, _xludf.NA())</f>
        <v>#NAME?</v>
      </c>
    </row>
    <row r="4613" spans="1:20" x14ac:dyDescent="0.3">
      <c r="A4613">
        <v>4612</v>
      </c>
      <c r="B4613" t="s">
        <v>9</v>
      </c>
      <c r="C4613">
        <v>212000</v>
      </c>
      <c r="D4613" t="s">
        <v>10</v>
      </c>
      <c r="E4613" t="s">
        <v>16</v>
      </c>
      <c r="F4613" t="s">
        <v>12</v>
      </c>
      <c r="G4613" t="s">
        <v>13</v>
      </c>
      <c r="H4613" t="s">
        <v>13</v>
      </c>
      <c r="I4613">
        <v>24</v>
      </c>
      <c r="J4613">
        <f>(moras__2[[#This Row],[EDAD]]-AVERAGE(I:I))/ _xlfn.STDEV.P(I:I)</f>
        <v>-1.2638725940680595</v>
      </c>
      <c r="K4613" t="str">
        <f>IF(ABS(moras__2[[#This Row],[Z-Score de edad]])&gt;1.96, "Atípico","Normal")</f>
        <v>Normal</v>
      </c>
      <c r="L4613">
        <f>(moras__2[[#This Row],[SALARIO]]-AVERAGE(C:C)) / _xlfn.STDEV.P(C:C)</f>
        <v>-0.54941744841820839</v>
      </c>
      <c r="M4613" t="str">
        <f>IF(ABS(moras__2[[#This Row],[Z-Score de salario]])&gt;1.96, "Atípico", "Normal")</f>
        <v>Normal</v>
      </c>
      <c r="N4613" s="5">
        <f t="shared" si="216"/>
        <v>212000</v>
      </c>
      <c r="O4613" s="5">
        <f t="shared" si="217"/>
        <v>24</v>
      </c>
      <c r="P4613" s="5" t="str">
        <f t="shared" si="218"/>
        <v>ASALARIADO</v>
      </c>
      <c r="Q4613" s="5" t="e">
        <f ca="1">IF($H4613="SI", $O4613, _xludf.NA())</f>
        <v>#NAME?</v>
      </c>
      <c r="R4613" s="5">
        <f>IF($H4613="NO",$O4613, _xludf.NA())</f>
        <v>24</v>
      </c>
      <c r="S4613" s="5" t="e">
        <f ca="1">IF($H4613="SI",$N4613, _xludf.NA())</f>
        <v>#NAME?</v>
      </c>
      <c r="T4613" s="5">
        <f>IF($H4613="NO",$N4613, _xludf.NA())</f>
        <v>212000</v>
      </c>
    </row>
    <row r="4614" spans="1:20" x14ac:dyDescent="0.3">
      <c r="A4614">
        <v>4613</v>
      </c>
      <c r="B4614" t="s">
        <v>15</v>
      </c>
      <c r="C4614">
        <v>308568</v>
      </c>
      <c r="D4614" t="s">
        <v>18</v>
      </c>
      <c r="E4614" t="s">
        <v>16</v>
      </c>
      <c r="F4614" t="s">
        <v>12</v>
      </c>
      <c r="G4614" t="s">
        <v>13</v>
      </c>
      <c r="H4614" t="s">
        <v>12</v>
      </c>
      <c r="I4614">
        <v>50</v>
      </c>
      <c r="J4614">
        <f>(moras__2[[#This Row],[EDAD]]-AVERAGE(I:I))/ _xlfn.STDEV.P(I:I)</f>
        <v>0.57126962152136374</v>
      </c>
      <c r="K4614" t="str">
        <f>IF(ABS(moras__2[[#This Row],[Z-Score de edad]])&gt;1.96, "Atípico","Normal")</f>
        <v>Normal</v>
      </c>
      <c r="L4614">
        <f>(moras__2[[#This Row],[SALARIO]]-AVERAGE(C:C)) / _xlfn.STDEV.P(C:C)</f>
        <v>-0.43033313758671121</v>
      </c>
      <c r="M4614" t="str">
        <f>IF(ABS(moras__2[[#This Row],[Z-Score de salario]])&gt;1.96, "Atípico", "Normal")</f>
        <v>Normal</v>
      </c>
      <c r="N4614" s="5">
        <f t="shared" si="216"/>
        <v>308568</v>
      </c>
      <c r="O4614" s="5">
        <f t="shared" si="217"/>
        <v>50</v>
      </c>
      <c r="P4614" s="5" t="str">
        <f t="shared" si="218"/>
        <v>TRABAJADOR INDEPENDIENTE</v>
      </c>
      <c r="Q4614" s="5">
        <f>IF($H4614="SI", $O4614, _xludf.NA())</f>
        <v>50</v>
      </c>
      <c r="R4614" s="5" t="e">
        <f ca="1">IF($H4614="NO",$O4614, _xludf.NA())</f>
        <v>#NAME?</v>
      </c>
      <c r="S4614" s="5">
        <f>IF($H4614="SI",$N4614, _xludf.NA())</f>
        <v>308568</v>
      </c>
      <c r="T4614" s="5" t="e">
        <f ca="1">IF($H4614="NO",$N4614, _xludf.NA())</f>
        <v>#NAME?</v>
      </c>
    </row>
    <row r="4615" spans="1:20" x14ac:dyDescent="0.3">
      <c r="A4615">
        <v>4614</v>
      </c>
      <c r="B4615" t="s">
        <v>9</v>
      </c>
      <c r="C4615">
        <v>560465</v>
      </c>
      <c r="D4615" t="s">
        <v>18</v>
      </c>
      <c r="E4615" t="s">
        <v>16</v>
      </c>
      <c r="F4615" t="s">
        <v>12</v>
      </c>
      <c r="G4615" t="s">
        <v>13</v>
      </c>
      <c r="H4615" t="s">
        <v>12</v>
      </c>
      <c r="I4615">
        <v>34</v>
      </c>
      <c r="J4615">
        <f>(moras__2[[#This Row],[EDAD]]-AVERAGE(I:I))/ _xlfn.STDEV.P(I:I)</f>
        <v>-0.55804866499520445</v>
      </c>
      <c r="K4615" t="str">
        <f>IF(ABS(moras__2[[#This Row],[Z-Score de edad]])&gt;1.96, "Atípico","Normal")</f>
        <v>Normal</v>
      </c>
      <c r="L4615">
        <f>(moras__2[[#This Row],[SALARIO]]-AVERAGE(C:C)) / _xlfn.STDEV.P(C:C)</f>
        <v>-0.11970248721058629</v>
      </c>
      <c r="M4615" t="str">
        <f>IF(ABS(moras__2[[#This Row],[Z-Score de salario]])&gt;1.96, "Atípico", "Normal")</f>
        <v>Normal</v>
      </c>
      <c r="N4615" s="5">
        <f t="shared" si="216"/>
        <v>560465</v>
      </c>
      <c r="O4615" s="5">
        <f t="shared" si="217"/>
        <v>34</v>
      </c>
      <c r="P4615" s="5" t="str">
        <f t="shared" si="218"/>
        <v>TRABAJADOR INDEPENDIENTE</v>
      </c>
      <c r="Q4615" s="5">
        <f>IF($H4615="SI", $O4615, _xludf.NA())</f>
        <v>34</v>
      </c>
      <c r="R4615" s="5" t="e">
        <f ca="1">IF($H4615="NO",$O4615, _xludf.NA())</f>
        <v>#NAME?</v>
      </c>
      <c r="S4615" s="5">
        <f>IF($H4615="SI",$N4615, _xludf.NA())</f>
        <v>560465</v>
      </c>
      <c r="T4615" s="5" t="e">
        <f ca="1">IF($H4615="NO",$N4615, _xludf.NA())</f>
        <v>#NAME?</v>
      </c>
    </row>
    <row r="4616" spans="1:20" x14ac:dyDescent="0.3">
      <c r="A4616">
        <v>4615</v>
      </c>
      <c r="B4616" t="s">
        <v>15</v>
      </c>
      <c r="C4616">
        <v>323296</v>
      </c>
      <c r="D4616" t="s">
        <v>18</v>
      </c>
      <c r="E4616" t="s">
        <v>16</v>
      </c>
      <c r="F4616" t="s">
        <v>12</v>
      </c>
      <c r="G4616" t="s">
        <v>13</v>
      </c>
      <c r="H4616" t="s">
        <v>12</v>
      </c>
      <c r="I4616">
        <v>48</v>
      </c>
      <c r="J4616">
        <f>(moras__2[[#This Row],[EDAD]]-AVERAGE(I:I))/ _xlfn.STDEV.P(I:I)</f>
        <v>0.43010483570679275</v>
      </c>
      <c r="K4616" t="str">
        <f>IF(ABS(moras__2[[#This Row],[Z-Score de edad]])&gt;1.96, "Atípico","Normal")</f>
        <v>Normal</v>
      </c>
      <c r="L4616">
        <f>(moras__2[[#This Row],[SALARIO]]-AVERAGE(C:C)) / _xlfn.STDEV.P(C:C)</f>
        <v>-0.41217107841673473</v>
      </c>
      <c r="M4616" t="str">
        <f>IF(ABS(moras__2[[#This Row],[Z-Score de salario]])&gt;1.96, "Atípico", "Normal")</f>
        <v>Normal</v>
      </c>
      <c r="N4616" s="5">
        <f t="shared" si="216"/>
        <v>323296</v>
      </c>
      <c r="O4616" s="5">
        <f t="shared" si="217"/>
        <v>48</v>
      </c>
      <c r="P4616" s="5" t="str">
        <f t="shared" si="218"/>
        <v>TRABAJADOR INDEPENDIENTE</v>
      </c>
      <c r="Q4616" s="5">
        <f>IF($H4616="SI", $O4616, _xludf.NA())</f>
        <v>48</v>
      </c>
      <c r="R4616" s="5" t="e">
        <f ca="1">IF($H4616="NO",$O4616, _xludf.NA())</f>
        <v>#NAME?</v>
      </c>
      <c r="S4616" s="5">
        <f>IF($H4616="SI",$N4616, _xludf.NA())</f>
        <v>323296</v>
      </c>
      <c r="T4616" s="5" t="e">
        <f ca="1">IF($H4616="NO",$N4616, _xludf.NA())</f>
        <v>#NAME?</v>
      </c>
    </row>
    <row r="4617" spans="1:20" x14ac:dyDescent="0.3">
      <c r="A4617">
        <v>4616</v>
      </c>
      <c r="B4617" t="s">
        <v>9</v>
      </c>
      <c r="C4617">
        <v>392034</v>
      </c>
      <c r="D4617" t="s">
        <v>10</v>
      </c>
      <c r="E4617" t="s">
        <v>16</v>
      </c>
      <c r="F4617" t="s">
        <v>12</v>
      </c>
      <c r="G4617" t="s">
        <v>13</v>
      </c>
      <c r="H4617" t="s">
        <v>13</v>
      </c>
      <c r="I4617">
        <v>42</v>
      </c>
      <c r="J4617">
        <f>(moras__2[[#This Row],[EDAD]]-AVERAGE(I:I))/ _xlfn.STDEV.P(I:I)</f>
        <v>6.6104782630796582E-3</v>
      </c>
      <c r="K4617" t="str">
        <f>IF(ABS(moras__2[[#This Row],[Z-Score de edad]])&gt;1.96, "Atípico","Normal")</f>
        <v>Normal</v>
      </c>
      <c r="L4617">
        <f>(moras__2[[#This Row],[SALARIO]]-AVERAGE(C:C)) / _xlfn.STDEV.P(C:C)</f>
        <v>-0.32740575907766328</v>
      </c>
      <c r="M4617" t="str">
        <f>IF(ABS(moras__2[[#This Row],[Z-Score de salario]])&gt;1.96, "Atípico", "Normal")</f>
        <v>Normal</v>
      </c>
      <c r="N4617" s="5">
        <f t="shared" si="216"/>
        <v>392034</v>
      </c>
      <c r="O4617" s="5">
        <f t="shared" si="217"/>
        <v>42</v>
      </c>
      <c r="P4617" s="5" t="str">
        <f t="shared" si="218"/>
        <v>ASALARIADO</v>
      </c>
      <c r="Q4617" s="5" t="e">
        <f ca="1">IF($H4617="SI", $O4617, _xludf.NA())</f>
        <v>#NAME?</v>
      </c>
      <c r="R4617" s="5">
        <f>IF($H4617="NO",$O4617, _xludf.NA())</f>
        <v>42</v>
      </c>
      <c r="S4617" s="5" t="e">
        <f ca="1">IF($H4617="SI",$N4617, _xludf.NA())</f>
        <v>#NAME?</v>
      </c>
      <c r="T4617" s="5">
        <f>IF($H4617="NO",$N4617, _xludf.NA())</f>
        <v>392034</v>
      </c>
    </row>
    <row r="4618" spans="1:20" x14ac:dyDescent="0.3">
      <c r="A4618">
        <v>4617</v>
      </c>
      <c r="B4618" t="s">
        <v>15</v>
      </c>
      <c r="C4618">
        <v>1700000</v>
      </c>
      <c r="D4618" t="s">
        <v>10</v>
      </c>
      <c r="E4618" t="s">
        <v>16</v>
      </c>
      <c r="F4618" t="s">
        <v>12</v>
      </c>
      <c r="G4618" t="s">
        <v>13</v>
      </c>
      <c r="H4618" t="s">
        <v>13</v>
      </c>
      <c r="I4618">
        <v>22</v>
      </c>
      <c r="J4618">
        <f>(moras__2[[#This Row],[EDAD]]-AVERAGE(I:I))/ _xlfn.STDEV.P(I:I)</f>
        <v>-1.4050373798826306</v>
      </c>
      <c r="K4618" t="str">
        <f>IF(ABS(moras__2[[#This Row],[Z-Score de edad]])&gt;1.96, "Atípico","Normal")</f>
        <v>Normal</v>
      </c>
      <c r="L4618">
        <f>(moras__2[[#This Row],[SALARIO]]-AVERAGE(C:C)) / _xlfn.STDEV.P(C:C)</f>
        <v>1.2855325817912577</v>
      </c>
      <c r="M4618" t="str">
        <f>IF(ABS(moras__2[[#This Row],[Z-Score de salario]])&gt;1.96, "Atípico", "Normal")</f>
        <v>Normal</v>
      </c>
      <c r="N4618" s="5">
        <f t="shared" si="216"/>
        <v>1700000</v>
      </c>
      <c r="O4618" s="5">
        <f t="shared" si="217"/>
        <v>22</v>
      </c>
      <c r="P4618" s="5" t="str">
        <f t="shared" si="218"/>
        <v>ASALARIADO</v>
      </c>
      <c r="Q4618" s="5" t="e">
        <f ca="1">IF($H4618="SI", $O4618, _xludf.NA())</f>
        <v>#NAME?</v>
      </c>
      <c r="R4618" s="5">
        <f>IF($H4618="NO",$O4618, _xludf.NA())</f>
        <v>22</v>
      </c>
      <c r="S4618" s="5" t="e">
        <f ca="1">IF($H4618="SI",$N4618, _xludf.NA())</f>
        <v>#NAME?</v>
      </c>
      <c r="T4618" s="5">
        <f>IF($H4618="NO",$N4618, _xludf.NA())</f>
        <v>1700000</v>
      </c>
    </row>
    <row r="4619" spans="1:20" x14ac:dyDescent="0.3">
      <c r="A4619">
        <v>4618</v>
      </c>
      <c r="B4619" t="s">
        <v>15</v>
      </c>
      <c r="C4619">
        <v>674375</v>
      </c>
      <c r="D4619" t="s">
        <v>10</v>
      </c>
      <c r="E4619" t="s">
        <v>16</v>
      </c>
      <c r="F4619" t="s">
        <v>12</v>
      </c>
      <c r="G4619" t="s">
        <v>13</v>
      </c>
      <c r="H4619" t="s">
        <v>13</v>
      </c>
      <c r="I4619">
        <v>37</v>
      </c>
      <c r="J4619">
        <f>(moras__2[[#This Row],[EDAD]]-AVERAGE(I:I))/ _xlfn.STDEV.P(I:I)</f>
        <v>-0.34630148627334789</v>
      </c>
      <c r="K4619" t="str">
        <f>IF(ABS(moras__2[[#This Row],[Z-Score de edad]])&gt;1.96, "Atípico","Normal")</f>
        <v>Normal</v>
      </c>
      <c r="L4619">
        <f>(moras__2[[#This Row],[SALARIO]]-AVERAGE(C:C)) / _xlfn.STDEV.P(C:C)</f>
        <v>2.0767376997182722E-2</v>
      </c>
      <c r="M4619" t="str">
        <f>IF(ABS(moras__2[[#This Row],[Z-Score de salario]])&gt;1.96, "Atípico", "Normal")</f>
        <v>Normal</v>
      </c>
      <c r="N4619" s="5">
        <f t="shared" si="216"/>
        <v>674375</v>
      </c>
      <c r="O4619" s="5">
        <f t="shared" si="217"/>
        <v>37</v>
      </c>
      <c r="P4619" s="5" t="str">
        <f t="shared" si="218"/>
        <v>ASALARIADO</v>
      </c>
      <c r="Q4619" s="5" t="e">
        <f ca="1">IF($H4619="SI", $O4619, _xludf.NA())</f>
        <v>#NAME?</v>
      </c>
      <c r="R4619" s="5">
        <f>IF($H4619="NO",$O4619, _xludf.NA())</f>
        <v>37</v>
      </c>
      <c r="S4619" s="5" t="e">
        <f ca="1">IF($H4619="SI",$N4619, _xludf.NA())</f>
        <v>#NAME?</v>
      </c>
      <c r="T4619" s="5">
        <f>IF($H4619="NO",$N4619, _xludf.NA())</f>
        <v>674375</v>
      </c>
    </row>
    <row r="4620" spans="1:20" x14ac:dyDescent="0.3">
      <c r="A4620">
        <v>4619</v>
      </c>
      <c r="B4620" t="s">
        <v>9</v>
      </c>
      <c r="C4620">
        <v>402257.7</v>
      </c>
      <c r="D4620" t="s">
        <v>10</v>
      </c>
      <c r="E4620" t="s">
        <v>16</v>
      </c>
      <c r="F4620" t="s">
        <v>12</v>
      </c>
      <c r="G4620" t="s">
        <v>13</v>
      </c>
      <c r="H4620" t="s">
        <v>13</v>
      </c>
      <c r="I4620">
        <v>50</v>
      </c>
      <c r="J4620">
        <f>(moras__2[[#This Row],[EDAD]]-AVERAGE(I:I))/ _xlfn.STDEV.P(I:I)</f>
        <v>0.57126962152136374</v>
      </c>
      <c r="K4620" t="str">
        <f>IF(ABS(moras__2[[#This Row],[Z-Score de edad]])&gt;1.96, "Atípico","Normal")</f>
        <v>Normal</v>
      </c>
      <c r="L4620">
        <f>(moras__2[[#This Row],[SALARIO]]-AVERAGE(C:C)) / _xlfn.STDEV.P(C:C)</f>
        <v>-0.31479824656163335</v>
      </c>
      <c r="M4620" t="str">
        <f>IF(ABS(moras__2[[#This Row],[Z-Score de salario]])&gt;1.96, "Atípico", "Normal")</f>
        <v>Normal</v>
      </c>
      <c r="N4620" s="5">
        <f t="shared" si="216"/>
        <v>402257.7</v>
      </c>
      <c r="O4620" s="5">
        <f t="shared" si="217"/>
        <v>50</v>
      </c>
      <c r="P4620" s="5" t="str">
        <f t="shared" si="218"/>
        <v>ASALARIADO</v>
      </c>
      <c r="Q4620" s="5" t="e">
        <f ca="1">IF($H4620="SI", $O4620, _xludf.NA())</f>
        <v>#NAME?</v>
      </c>
      <c r="R4620" s="5">
        <f>IF($H4620="NO",$O4620, _xludf.NA())</f>
        <v>50</v>
      </c>
      <c r="S4620" s="5" t="e">
        <f ca="1">IF($H4620="SI",$N4620, _xludf.NA())</f>
        <v>#NAME?</v>
      </c>
      <c r="T4620" s="5">
        <f>IF($H4620="NO",$N4620, _xludf.NA())</f>
        <v>402257.7</v>
      </c>
    </row>
    <row r="4621" spans="1:20" x14ac:dyDescent="0.3">
      <c r="A4621">
        <v>4620</v>
      </c>
      <c r="B4621" t="s">
        <v>9</v>
      </c>
      <c r="C4621">
        <v>445433</v>
      </c>
      <c r="D4621" t="s">
        <v>10</v>
      </c>
      <c r="E4621" t="s">
        <v>16</v>
      </c>
      <c r="F4621" t="s">
        <v>12</v>
      </c>
      <c r="G4621" t="s">
        <v>13</v>
      </c>
      <c r="H4621" t="s">
        <v>13</v>
      </c>
      <c r="I4621">
        <v>31</v>
      </c>
      <c r="J4621">
        <f>(moras__2[[#This Row],[EDAD]]-AVERAGE(I:I))/ _xlfn.STDEV.P(I:I)</f>
        <v>-0.769795843717061</v>
      </c>
      <c r="K4621" t="str">
        <f>IF(ABS(moras__2[[#This Row],[Z-Score de edad]])&gt;1.96, "Atípico","Normal")</f>
        <v>Normal</v>
      </c>
      <c r="L4621">
        <f>(moras__2[[#This Row],[SALARIO]]-AVERAGE(C:C)) / _xlfn.STDEV.P(C:C)</f>
        <v>-0.26155596293306971</v>
      </c>
      <c r="M4621" t="str">
        <f>IF(ABS(moras__2[[#This Row],[Z-Score de salario]])&gt;1.96, "Atípico", "Normal")</f>
        <v>Normal</v>
      </c>
      <c r="N4621" s="5">
        <f t="shared" si="216"/>
        <v>445433</v>
      </c>
      <c r="O4621" s="5">
        <f t="shared" si="217"/>
        <v>31</v>
      </c>
      <c r="P4621" s="5" t="str">
        <f t="shared" si="218"/>
        <v>ASALARIADO</v>
      </c>
      <c r="Q4621" s="5" t="e">
        <f ca="1">IF($H4621="SI", $O4621, _xludf.NA())</f>
        <v>#NAME?</v>
      </c>
      <c r="R4621" s="5">
        <f>IF($H4621="NO",$O4621, _xludf.NA())</f>
        <v>31</v>
      </c>
      <c r="S4621" s="5" t="e">
        <f ca="1">IF($H4621="SI",$N4621, _xludf.NA())</f>
        <v>#NAME?</v>
      </c>
      <c r="T4621" s="5">
        <f>IF($H4621="NO",$N4621, _xludf.NA())</f>
        <v>445433</v>
      </c>
    </row>
    <row r="4622" spans="1:20" x14ac:dyDescent="0.3">
      <c r="A4622">
        <v>4621</v>
      </c>
      <c r="B4622" t="s">
        <v>15</v>
      </c>
      <c r="C4622">
        <v>605498</v>
      </c>
      <c r="D4622" t="s">
        <v>10</v>
      </c>
      <c r="E4622" t="s">
        <v>16</v>
      </c>
      <c r="F4622" t="s">
        <v>12</v>
      </c>
      <c r="G4622" t="s">
        <v>13</v>
      </c>
      <c r="H4622" t="s">
        <v>13</v>
      </c>
      <c r="I4622">
        <v>26</v>
      </c>
      <c r="J4622">
        <f>(moras__2[[#This Row],[EDAD]]-AVERAGE(I:I))/ _xlfn.STDEV.P(I:I)</f>
        <v>-1.1227078082534885</v>
      </c>
      <c r="K4622" t="str">
        <f>IF(ABS(moras__2[[#This Row],[Z-Score de edad]])&gt;1.96, "Atípico","Normal")</f>
        <v>Normal</v>
      </c>
      <c r="L4622">
        <f>(moras__2[[#This Row],[SALARIO]]-AVERAGE(C:C)) / _xlfn.STDEV.P(C:C)</f>
        <v>-6.41693523245494E-2</v>
      </c>
      <c r="M4622" t="str">
        <f>IF(ABS(moras__2[[#This Row],[Z-Score de salario]])&gt;1.96, "Atípico", "Normal")</f>
        <v>Normal</v>
      </c>
      <c r="N4622" s="5">
        <f t="shared" si="216"/>
        <v>605498</v>
      </c>
      <c r="O4622" s="5">
        <f t="shared" si="217"/>
        <v>26</v>
      </c>
      <c r="P4622" s="5" t="str">
        <f t="shared" si="218"/>
        <v>ASALARIADO</v>
      </c>
      <c r="Q4622" s="5" t="e">
        <f ca="1">IF($H4622="SI", $O4622, _xludf.NA())</f>
        <v>#NAME?</v>
      </c>
      <c r="R4622" s="5">
        <f>IF($H4622="NO",$O4622, _xludf.NA())</f>
        <v>26</v>
      </c>
      <c r="S4622" s="5" t="e">
        <f ca="1">IF($H4622="SI",$N4622, _xludf.NA())</f>
        <v>#NAME?</v>
      </c>
      <c r="T4622" s="5">
        <f>IF($H4622="NO",$N4622, _xludf.NA())</f>
        <v>605498</v>
      </c>
    </row>
    <row r="4623" spans="1:20" x14ac:dyDescent="0.3">
      <c r="A4623">
        <v>4622</v>
      </c>
      <c r="B4623" t="s">
        <v>15</v>
      </c>
      <c r="C4623">
        <v>897388</v>
      </c>
      <c r="D4623" t="s">
        <v>10</v>
      </c>
      <c r="E4623" t="s">
        <v>11</v>
      </c>
      <c r="F4623" t="s">
        <v>12</v>
      </c>
      <c r="G4623" t="s">
        <v>13</v>
      </c>
      <c r="H4623" t="s">
        <v>12</v>
      </c>
      <c r="I4623">
        <v>48</v>
      </c>
      <c r="J4623">
        <f>(moras__2[[#This Row],[EDAD]]-AVERAGE(I:I))/ _xlfn.STDEV.P(I:I)</f>
        <v>0.43010483570679275</v>
      </c>
      <c r="K4623" t="str">
        <f>IF(ABS(moras__2[[#This Row],[Z-Score de edad]])&gt;1.96, "Atípico","Normal")</f>
        <v>Normal</v>
      </c>
      <c r="L4623">
        <f>(moras__2[[#This Row],[SALARIO]]-AVERAGE(C:C)) / _xlfn.STDEV.P(C:C)</f>
        <v>0.29577927960948358</v>
      </c>
      <c r="M4623" t="str">
        <f>IF(ABS(moras__2[[#This Row],[Z-Score de salario]])&gt;1.96, "Atípico", "Normal")</f>
        <v>Normal</v>
      </c>
      <c r="N4623" s="5">
        <f t="shared" si="216"/>
        <v>897388</v>
      </c>
      <c r="O4623" s="5">
        <f t="shared" si="217"/>
        <v>48</v>
      </c>
      <c r="P4623" s="5" t="str">
        <f t="shared" si="218"/>
        <v>ASALARIADO</v>
      </c>
      <c r="Q4623" s="5">
        <f>IF($H4623="SI", $O4623, _xludf.NA())</f>
        <v>48</v>
      </c>
      <c r="R4623" s="5" t="e">
        <f ca="1">IF($H4623="NO",$O4623, _xludf.NA())</f>
        <v>#NAME?</v>
      </c>
      <c r="S4623" s="5">
        <f>IF($H4623="SI",$N4623, _xludf.NA())</f>
        <v>897388</v>
      </c>
      <c r="T4623" s="5" t="e">
        <f ca="1">IF($H4623="NO",$N4623, _xludf.NA())</f>
        <v>#NAME?</v>
      </c>
    </row>
    <row r="4624" spans="1:20" x14ac:dyDescent="0.3">
      <c r="A4624">
        <v>4623</v>
      </c>
      <c r="B4624" t="s">
        <v>15</v>
      </c>
      <c r="C4624">
        <v>1167986</v>
      </c>
      <c r="D4624" t="s">
        <v>10</v>
      </c>
      <c r="E4624" t="s">
        <v>11</v>
      </c>
      <c r="F4624" t="s">
        <v>12</v>
      </c>
      <c r="G4624" t="s">
        <v>13</v>
      </c>
      <c r="H4624" t="s">
        <v>12</v>
      </c>
      <c r="I4624">
        <v>61</v>
      </c>
      <c r="J4624">
        <f>(moras__2[[#This Row],[EDAD]]-AVERAGE(I:I))/ _xlfn.STDEV.P(I:I)</f>
        <v>1.3476759435015044</v>
      </c>
      <c r="K4624" t="str">
        <f>IF(ABS(moras__2[[#This Row],[Z-Score de edad]])&gt;1.96, "Atípico","Normal")</f>
        <v>Normal</v>
      </c>
      <c r="L4624">
        <f>(moras__2[[#This Row],[SALARIO]]-AVERAGE(C:C)) / _xlfn.STDEV.P(C:C)</f>
        <v>0.62947135506285801</v>
      </c>
      <c r="M4624" t="str">
        <f>IF(ABS(moras__2[[#This Row],[Z-Score de salario]])&gt;1.96, "Atípico", "Normal")</f>
        <v>Normal</v>
      </c>
      <c r="N4624" s="5">
        <f t="shared" si="216"/>
        <v>1167986</v>
      </c>
      <c r="O4624" s="5">
        <f t="shared" si="217"/>
        <v>61</v>
      </c>
      <c r="P4624" s="5" t="str">
        <f t="shared" si="218"/>
        <v>ASALARIADO</v>
      </c>
      <c r="Q4624" s="5">
        <f>IF($H4624="SI", $O4624, _xludf.NA())</f>
        <v>61</v>
      </c>
      <c r="R4624" s="5" t="e">
        <f ca="1">IF($H4624="NO",$O4624, _xludf.NA())</f>
        <v>#NAME?</v>
      </c>
      <c r="S4624" s="5">
        <f>IF($H4624="SI",$N4624, _xludf.NA())</f>
        <v>1167986</v>
      </c>
      <c r="T4624" s="5" t="e">
        <f ca="1">IF($H4624="NO",$N4624, _xludf.NA())</f>
        <v>#NAME?</v>
      </c>
    </row>
    <row r="4625" spans="1:20" x14ac:dyDescent="0.3">
      <c r="A4625">
        <v>4624</v>
      </c>
      <c r="B4625" t="s">
        <v>9</v>
      </c>
      <c r="C4625">
        <v>509509</v>
      </c>
      <c r="D4625" t="s">
        <v>18</v>
      </c>
      <c r="E4625" t="s">
        <v>16</v>
      </c>
      <c r="F4625" t="s">
        <v>12</v>
      </c>
      <c r="G4625" t="s">
        <v>12</v>
      </c>
      <c r="H4625" t="s">
        <v>13</v>
      </c>
      <c r="I4625">
        <v>30</v>
      </c>
      <c r="J4625">
        <f>(moras__2[[#This Row],[EDAD]]-AVERAGE(I:I))/ _xlfn.STDEV.P(I:I)</f>
        <v>-0.84037823662434652</v>
      </c>
      <c r="K4625" t="str">
        <f>IF(ABS(moras__2[[#This Row],[Z-Score de edad]])&gt;1.96, "Atípico","Normal")</f>
        <v>Normal</v>
      </c>
      <c r="L4625">
        <f>(moras__2[[#This Row],[SALARIO]]-AVERAGE(C:C)) / _xlfn.STDEV.P(C:C)</f>
        <v>-0.18253966042251746</v>
      </c>
      <c r="M4625" t="str">
        <f>IF(ABS(moras__2[[#This Row],[Z-Score de salario]])&gt;1.96, "Atípico", "Normal")</f>
        <v>Normal</v>
      </c>
      <c r="N4625" s="5">
        <f t="shared" si="216"/>
        <v>509509</v>
      </c>
      <c r="O4625" s="5">
        <f t="shared" si="217"/>
        <v>30</v>
      </c>
      <c r="P4625" s="5" t="str">
        <f t="shared" si="218"/>
        <v>TRABAJADOR INDEPENDIENTE</v>
      </c>
      <c r="Q4625" s="5" t="e">
        <f ca="1">IF($H4625="SI", $O4625, _xludf.NA())</f>
        <v>#NAME?</v>
      </c>
      <c r="R4625" s="5">
        <f>IF($H4625="NO",$O4625, _xludf.NA())</f>
        <v>30</v>
      </c>
      <c r="S4625" s="5" t="e">
        <f ca="1">IF($H4625="SI",$N4625, _xludf.NA())</f>
        <v>#NAME?</v>
      </c>
      <c r="T4625" s="5">
        <f>IF($H4625="NO",$N4625, _xludf.NA())</f>
        <v>509509</v>
      </c>
    </row>
    <row r="4626" spans="1:20" x14ac:dyDescent="0.3">
      <c r="A4626">
        <v>4625</v>
      </c>
      <c r="B4626" t="s">
        <v>9</v>
      </c>
      <c r="C4626">
        <v>609986</v>
      </c>
      <c r="D4626" t="s">
        <v>10</v>
      </c>
      <c r="E4626" t="s">
        <v>16</v>
      </c>
      <c r="F4626" t="s">
        <v>12</v>
      </c>
      <c r="G4626" t="s">
        <v>13</v>
      </c>
      <c r="H4626" t="s">
        <v>13</v>
      </c>
      <c r="I4626">
        <v>26</v>
      </c>
      <c r="J4626">
        <f>(moras__2[[#This Row],[EDAD]]-AVERAGE(I:I))/ _xlfn.STDEV.P(I:I)</f>
        <v>-1.1227078082534885</v>
      </c>
      <c r="K4626" t="str">
        <f>IF(ABS(moras__2[[#This Row],[Z-Score de edad]])&gt;1.96, "Atípico","Normal")</f>
        <v>Normal</v>
      </c>
      <c r="L4626">
        <f>(moras__2[[#This Row],[SALARIO]]-AVERAGE(C:C)) / _xlfn.STDEV.P(C:C)</f>
        <v>-5.8634906265691816E-2</v>
      </c>
      <c r="M4626" t="str">
        <f>IF(ABS(moras__2[[#This Row],[Z-Score de salario]])&gt;1.96, "Atípico", "Normal")</f>
        <v>Normal</v>
      </c>
      <c r="N4626" s="5">
        <f t="shared" si="216"/>
        <v>609986</v>
      </c>
      <c r="O4626" s="5">
        <f t="shared" si="217"/>
        <v>26</v>
      </c>
      <c r="P4626" s="5" t="str">
        <f t="shared" si="218"/>
        <v>ASALARIADO</v>
      </c>
      <c r="Q4626" s="5" t="e">
        <f ca="1">IF($H4626="SI", $O4626, _xludf.NA())</f>
        <v>#NAME?</v>
      </c>
      <c r="R4626" s="5">
        <f>IF($H4626="NO",$O4626, _xludf.NA())</f>
        <v>26</v>
      </c>
      <c r="S4626" s="5" t="e">
        <f ca="1">IF($H4626="SI",$N4626, _xludf.NA())</f>
        <v>#NAME?</v>
      </c>
      <c r="T4626" s="5">
        <f>IF($H4626="NO",$N4626, _xludf.NA())</f>
        <v>609986</v>
      </c>
    </row>
    <row r="4627" spans="1:20" x14ac:dyDescent="0.3">
      <c r="A4627">
        <v>4626</v>
      </c>
      <c r="B4627" t="s">
        <v>15</v>
      </c>
      <c r="C4627">
        <v>775258.33</v>
      </c>
      <c r="D4627" t="s">
        <v>10</v>
      </c>
      <c r="E4627" t="s">
        <v>16</v>
      </c>
      <c r="F4627" t="s">
        <v>12</v>
      </c>
      <c r="G4627" t="s">
        <v>13</v>
      </c>
      <c r="H4627" t="s">
        <v>13</v>
      </c>
      <c r="I4627">
        <v>23</v>
      </c>
      <c r="J4627">
        <f>(moras__2[[#This Row],[EDAD]]-AVERAGE(I:I))/ _xlfn.STDEV.P(I:I)</f>
        <v>-1.334454986975345</v>
      </c>
      <c r="K4627" t="str">
        <f>IF(ABS(moras__2[[#This Row],[Z-Score de edad]])&gt;1.96, "Atípico","Normal")</f>
        <v>Normal</v>
      </c>
      <c r="L4627">
        <f>(moras__2[[#This Row],[SALARIO]]-AVERAGE(C:C)) / _xlfn.STDEV.P(C:C)</f>
        <v>0.14517320322778182</v>
      </c>
      <c r="M4627" t="str">
        <f>IF(ABS(moras__2[[#This Row],[Z-Score de salario]])&gt;1.96, "Atípico", "Normal")</f>
        <v>Normal</v>
      </c>
      <c r="N4627" s="5">
        <f t="shared" si="216"/>
        <v>775258.33</v>
      </c>
      <c r="O4627" s="5">
        <f t="shared" si="217"/>
        <v>23</v>
      </c>
      <c r="P4627" s="5" t="str">
        <f t="shared" si="218"/>
        <v>ASALARIADO</v>
      </c>
      <c r="Q4627" s="5" t="e">
        <f ca="1">IF($H4627="SI", $O4627, _xludf.NA())</f>
        <v>#NAME?</v>
      </c>
      <c r="R4627" s="5">
        <f>IF($H4627="NO",$O4627, _xludf.NA())</f>
        <v>23</v>
      </c>
      <c r="S4627" s="5" t="e">
        <f ca="1">IF($H4627="SI",$N4627, _xludf.NA())</f>
        <v>#NAME?</v>
      </c>
      <c r="T4627" s="5">
        <f>IF($H4627="NO",$N4627, _xludf.NA())</f>
        <v>775258.33</v>
      </c>
    </row>
    <row r="4628" spans="1:20" x14ac:dyDescent="0.3">
      <c r="A4628">
        <v>4627</v>
      </c>
      <c r="B4628" t="s">
        <v>9</v>
      </c>
      <c r="C4628">
        <v>541379.75</v>
      </c>
      <c r="D4628" t="s">
        <v>10</v>
      </c>
      <c r="E4628" t="s">
        <v>16</v>
      </c>
      <c r="F4628" t="s">
        <v>12</v>
      </c>
      <c r="G4628" t="s">
        <v>12</v>
      </c>
      <c r="H4628" t="s">
        <v>13</v>
      </c>
      <c r="I4628">
        <v>77</v>
      </c>
      <c r="J4628">
        <f>(moras__2[[#This Row],[EDAD]]-AVERAGE(I:I))/ _xlfn.STDEV.P(I:I)</f>
        <v>2.4769942300180725</v>
      </c>
      <c r="K4628" t="str">
        <f>IF(ABS(moras__2[[#This Row],[Z-Score de edad]])&gt;1.96, "Atípico","Normal")</f>
        <v>Atípico</v>
      </c>
      <c r="L4628">
        <f>(moras__2[[#This Row],[SALARIO]]-AVERAGE(C:C)) / _xlfn.STDEV.P(C:C)</f>
        <v>-0.14323775607083844</v>
      </c>
      <c r="M4628" t="str">
        <f>IF(ABS(moras__2[[#This Row],[Z-Score de salario]])&gt;1.96, "Atípico", "Normal")</f>
        <v>Normal</v>
      </c>
      <c r="N4628" s="5">
        <f t="shared" si="216"/>
        <v>541379.75</v>
      </c>
      <c r="O4628" s="5">
        <f t="shared" si="217"/>
        <v>77</v>
      </c>
      <c r="P4628" s="5" t="str">
        <f t="shared" si="218"/>
        <v>ASALARIADO</v>
      </c>
      <c r="Q4628" s="5" t="e">
        <f ca="1">IF($H4628="SI", $O4628, _xludf.NA())</f>
        <v>#NAME?</v>
      </c>
      <c r="R4628" s="5">
        <f>IF($H4628="NO",$O4628, _xludf.NA())</f>
        <v>77</v>
      </c>
      <c r="S4628" s="5" t="e">
        <f ca="1">IF($H4628="SI",$N4628, _xludf.NA())</f>
        <v>#NAME?</v>
      </c>
      <c r="T4628" s="5">
        <f>IF($H4628="NO",$N4628, _xludf.NA())</f>
        <v>541379.75</v>
      </c>
    </row>
    <row r="4629" spans="1:20" x14ac:dyDescent="0.3">
      <c r="A4629">
        <v>4628</v>
      </c>
      <c r="B4629" t="s">
        <v>15</v>
      </c>
      <c r="C4629">
        <v>426935.93</v>
      </c>
      <c r="D4629" t="s">
        <v>10</v>
      </c>
      <c r="E4629" t="s">
        <v>16</v>
      </c>
      <c r="F4629" t="s">
        <v>12</v>
      </c>
      <c r="G4629" t="s">
        <v>13</v>
      </c>
      <c r="H4629" t="s">
        <v>13</v>
      </c>
      <c r="I4629">
        <v>28</v>
      </c>
      <c r="J4629">
        <f>(moras__2[[#This Row],[EDAD]]-AVERAGE(I:I))/ _xlfn.STDEV.P(I:I)</f>
        <v>-0.98154302243891756</v>
      </c>
      <c r="K4629" t="str">
        <f>IF(ABS(moras__2[[#This Row],[Z-Score de edad]])&gt;1.96, "Atípico","Normal")</f>
        <v>Normal</v>
      </c>
      <c r="L4629">
        <f>(moras__2[[#This Row],[SALARIO]]-AVERAGE(C:C)) / _xlfn.STDEV.P(C:C)</f>
        <v>-0.28436590860194511</v>
      </c>
      <c r="M4629" t="str">
        <f>IF(ABS(moras__2[[#This Row],[Z-Score de salario]])&gt;1.96, "Atípico", "Normal")</f>
        <v>Normal</v>
      </c>
      <c r="N4629" s="5">
        <f t="shared" si="216"/>
        <v>426935.93</v>
      </c>
      <c r="O4629" s="5">
        <f t="shared" si="217"/>
        <v>28</v>
      </c>
      <c r="P4629" s="5" t="str">
        <f t="shared" si="218"/>
        <v>ASALARIADO</v>
      </c>
      <c r="Q4629" s="5" t="e">
        <f ca="1">IF($H4629="SI", $O4629, _xludf.NA())</f>
        <v>#NAME?</v>
      </c>
      <c r="R4629" s="5">
        <f>IF($H4629="NO",$O4629, _xludf.NA())</f>
        <v>28</v>
      </c>
      <c r="S4629" s="5" t="e">
        <f ca="1">IF($H4629="SI",$N4629, _xludf.NA())</f>
        <v>#NAME?</v>
      </c>
      <c r="T4629" s="5">
        <f>IF($H4629="NO",$N4629, _xludf.NA())</f>
        <v>426935.93</v>
      </c>
    </row>
    <row r="4630" spans="1:20" x14ac:dyDescent="0.3">
      <c r="A4630">
        <v>4629</v>
      </c>
      <c r="B4630" t="s">
        <v>9</v>
      </c>
      <c r="C4630">
        <v>13780</v>
      </c>
      <c r="D4630" t="s">
        <v>10</v>
      </c>
      <c r="E4630" t="s">
        <v>16</v>
      </c>
      <c r="F4630" t="s">
        <v>12</v>
      </c>
      <c r="G4630" t="s">
        <v>13</v>
      </c>
      <c r="H4630" t="s">
        <v>13</v>
      </c>
      <c r="I4630">
        <v>38</v>
      </c>
      <c r="J4630">
        <f>(moras__2[[#This Row],[EDAD]]-AVERAGE(I:I))/ _xlfn.STDEV.P(I:I)</f>
        <v>-0.27571909336606237</v>
      </c>
      <c r="K4630" t="str">
        <f>IF(ABS(moras__2[[#This Row],[Z-Score de edad]])&gt;1.96, "Atípico","Normal")</f>
        <v>Normal</v>
      </c>
      <c r="L4630">
        <f>(moras__2[[#This Row],[SALARIO]]-AVERAGE(C:C)) / _xlfn.STDEV.P(C:C)</f>
        <v>-0.7938554826844183</v>
      </c>
      <c r="M4630" t="str">
        <f>IF(ABS(moras__2[[#This Row],[Z-Score de salario]])&gt;1.96, "Atípico", "Normal")</f>
        <v>Normal</v>
      </c>
      <c r="N4630" s="5">
        <f t="shared" si="216"/>
        <v>13780</v>
      </c>
      <c r="O4630" s="5">
        <f t="shared" si="217"/>
        <v>38</v>
      </c>
      <c r="P4630" s="5" t="str">
        <f t="shared" si="218"/>
        <v>ASALARIADO</v>
      </c>
      <c r="Q4630" s="5" t="e">
        <f ca="1">IF($H4630="SI", $O4630, _xludf.NA())</f>
        <v>#NAME?</v>
      </c>
      <c r="R4630" s="5">
        <f>IF($H4630="NO",$O4630, _xludf.NA())</f>
        <v>38</v>
      </c>
      <c r="S4630" s="5" t="e">
        <f ca="1">IF($H4630="SI",$N4630, _xludf.NA())</f>
        <v>#NAME?</v>
      </c>
      <c r="T4630" s="5">
        <f>IF($H4630="NO",$N4630, _xludf.NA())</f>
        <v>13780</v>
      </c>
    </row>
    <row r="4631" spans="1:20" x14ac:dyDescent="0.3">
      <c r="A4631">
        <v>4630</v>
      </c>
      <c r="B4631" t="s">
        <v>9</v>
      </c>
      <c r="C4631">
        <v>300018</v>
      </c>
      <c r="D4631" t="s">
        <v>18</v>
      </c>
      <c r="E4631" t="s">
        <v>16</v>
      </c>
      <c r="F4631" t="s">
        <v>12</v>
      </c>
      <c r="G4631" t="s">
        <v>13</v>
      </c>
      <c r="H4631" t="s">
        <v>12</v>
      </c>
      <c r="I4631">
        <v>53</v>
      </c>
      <c r="J4631">
        <f>(moras__2[[#This Row],[EDAD]]-AVERAGE(I:I))/ _xlfn.STDEV.P(I:I)</f>
        <v>0.78301680024322029</v>
      </c>
      <c r="K4631" t="str">
        <f>IF(ABS(moras__2[[#This Row],[Z-Score de edad]])&gt;1.96, "Atípico","Normal")</f>
        <v>Normal</v>
      </c>
      <c r="L4631">
        <f>(moras__2[[#This Row],[SALARIO]]-AVERAGE(C:C)) / _xlfn.STDEV.P(C:C)</f>
        <v>-0.44087670126835837</v>
      </c>
      <c r="M4631" t="str">
        <f>IF(ABS(moras__2[[#This Row],[Z-Score de salario]])&gt;1.96, "Atípico", "Normal")</f>
        <v>Normal</v>
      </c>
      <c r="N4631" s="5">
        <f t="shared" si="216"/>
        <v>300018</v>
      </c>
      <c r="O4631" s="5">
        <f t="shared" si="217"/>
        <v>53</v>
      </c>
      <c r="P4631" s="5" t="str">
        <f t="shared" si="218"/>
        <v>TRABAJADOR INDEPENDIENTE</v>
      </c>
      <c r="Q4631" s="5">
        <f>IF($H4631="SI", $O4631, _xludf.NA())</f>
        <v>53</v>
      </c>
      <c r="R4631" s="5" t="e">
        <f ca="1">IF($H4631="NO",$O4631, _xludf.NA())</f>
        <v>#NAME?</v>
      </c>
      <c r="S4631" s="5">
        <f>IF($H4631="SI",$N4631, _xludf.NA())</f>
        <v>300018</v>
      </c>
      <c r="T4631" s="5" t="e">
        <f ca="1">IF($H4631="NO",$N4631, _xludf.NA())</f>
        <v>#NAME?</v>
      </c>
    </row>
    <row r="4632" spans="1:20" x14ac:dyDescent="0.3">
      <c r="A4632">
        <v>4631</v>
      </c>
      <c r="B4632" t="s">
        <v>9</v>
      </c>
      <c r="C4632">
        <v>1162023.5</v>
      </c>
      <c r="D4632" t="s">
        <v>10</v>
      </c>
      <c r="E4632" t="s">
        <v>11</v>
      </c>
      <c r="F4632" t="s">
        <v>12</v>
      </c>
      <c r="G4632" t="s">
        <v>13</v>
      </c>
      <c r="H4632" t="s">
        <v>13</v>
      </c>
      <c r="I4632">
        <v>38</v>
      </c>
      <c r="J4632">
        <f>(moras__2[[#This Row],[EDAD]]-AVERAGE(I:I))/ _xlfn.STDEV.P(I:I)</f>
        <v>-0.27571909336606237</v>
      </c>
      <c r="K4632" t="str">
        <f>IF(ABS(moras__2[[#This Row],[Z-Score de edad]])&gt;1.96, "Atípico","Normal")</f>
        <v>Normal</v>
      </c>
      <c r="L4632">
        <f>(moras__2[[#This Row],[SALARIO]]-AVERAGE(C:C)) / _xlfn.STDEV.P(C:C)</f>
        <v>0.6221186067059199</v>
      </c>
      <c r="M4632" t="str">
        <f>IF(ABS(moras__2[[#This Row],[Z-Score de salario]])&gt;1.96, "Atípico", "Normal")</f>
        <v>Normal</v>
      </c>
      <c r="N4632" s="5">
        <f t="shared" si="216"/>
        <v>1162023.5</v>
      </c>
      <c r="O4632" s="5">
        <f t="shared" si="217"/>
        <v>38</v>
      </c>
      <c r="P4632" s="5" t="str">
        <f t="shared" si="218"/>
        <v>ASALARIADO</v>
      </c>
      <c r="Q4632" s="5" t="e">
        <f ca="1">IF($H4632="SI", $O4632, _xludf.NA())</f>
        <v>#NAME?</v>
      </c>
      <c r="R4632" s="5">
        <f>IF($H4632="NO",$O4632, _xludf.NA())</f>
        <v>38</v>
      </c>
      <c r="S4632" s="5" t="e">
        <f ca="1">IF($H4632="SI",$N4632, _xludf.NA())</f>
        <v>#NAME?</v>
      </c>
      <c r="T4632" s="5">
        <f>IF($H4632="NO",$N4632, _xludf.NA())</f>
        <v>1162023.5</v>
      </c>
    </row>
    <row r="4633" spans="1:20" x14ac:dyDescent="0.3">
      <c r="A4633">
        <v>4632</v>
      </c>
      <c r="B4633" t="s">
        <v>15</v>
      </c>
      <c r="C4633">
        <v>297973.5</v>
      </c>
      <c r="D4633" t="s">
        <v>10</v>
      </c>
      <c r="E4633" t="s">
        <v>11</v>
      </c>
      <c r="F4633" t="s">
        <v>12</v>
      </c>
      <c r="G4633" t="s">
        <v>13</v>
      </c>
      <c r="H4633" t="s">
        <v>13</v>
      </c>
      <c r="I4633">
        <v>25</v>
      </c>
      <c r="J4633">
        <f>(moras__2[[#This Row],[EDAD]]-AVERAGE(I:I))/ _xlfn.STDEV.P(I:I)</f>
        <v>-1.193290201160774</v>
      </c>
      <c r="K4633" t="str">
        <f>IF(ABS(moras__2[[#This Row],[Z-Score de edad]])&gt;1.96, "Atípico","Normal")</f>
        <v>Normal</v>
      </c>
      <c r="L4633">
        <f>(moras__2[[#This Row],[SALARIO]]-AVERAGE(C:C)) / _xlfn.STDEV.P(C:C)</f>
        <v>-0.44339790781188204</v>
      </c>
      <c r="M4633" t="str">
        <f>IF(ABS(moras__2[[#This Row],[Z-Score de salario]])&gt;1.96, "Atípico", "Normal")</f>
        <v>Normal</v>
      </c>
      <c r="N4633" s="5">
        <f t="shared" si="216"/>
        <v>297973.5</v>
      </c>
      <c r="O4633" s="5">
        <f t="shared" si="217"/>
        <v>25</v>
      </c>
      <c r="P4633" s="5" t="str">
        <f t="shared" si="218"/>
        <v>ASALARIADO</v>
      </c>
      <c r="Q4633" s="5" t="e">
        <f ca="1">IF($H4633="SI", $O4633, _xludf.NA())</f>
        <v>#NAME?</v>
      </c>
      <c r="R4633" s="5">
        <f>IF($H4633="NO",$O4633, _xludf.NA())</f>
        <v>25</v>
      </c>
      <c r="S4633" s="5" t="e">
        <f ca="1">IF($H4633="SI",$N4633, _xludf.NA())</f>
        <v>#NAME?</v>
      </c>
      <c r="T4633" s="5">
        <f>IF($H4633="NO",$N4633, _xludf.NA())</f>
        <v>297973.5</v>
      </c>
    </row>
    <row r="4634" spans="1:20" x14ac:dyDescent="0.3">
      <c r="A4634">
        <v>4633</v>
      </c>
      <c r="B4634" t="s">
        <v>9</v>
      </c>
      <c r="C4634">
        <v>311901.48</v>
      </c>
      <c r="D4634" t="s">
        <v>10</v>
      </c>
      <c r="E4634" t="s">
        <v>16</v>
      </c>
      <c r="F4634" t="s">
        <v>12</v>
      </c>
      <c r="G4634" t="s">
        <v>13</v>
      </c>
      <c r="H4634" t="s">
        <v>13</v>
      </c>
      <c r="I4634">
        <v>22</v>
      </c>
      <c r="J4634">
        <f>(moras__2[[#This Row],[EDAD]]-AVERAGE(I:I))/ _xlfn.STDEV.P(I:I)</f>
        <v>-1.4050373798826306</v>
      </c>
      <c r="K4634" t="str">
        <f>IF(ABS(moras__2[[#This Row],[Z-Score de edad]])&gt;1.96, "Atípico","Normal")</f>
        <v>Normal</v>
      </c>
      <c r="L4634">
        <f>(moras__2[[#This Row],[SALARIO]]-AVERAGE(C:C)) / _xlfn.STDEV.P(C:C)</f>
        <v>-0.42622240557951863</v>
      </c>
      <c r="M4634" t="str">
        <f>IF(ABS(moras__2[[#This Row],[Z-Score de salario]])&gt;1.96, "Atípico", "Normal")</f>
        <v>Normal</v>
      </c>
      <c r="N4634" s="5">
        <f t="shared" si="216"/>
        <v>311901.48</v>
      </c>
      <c r="O4634" s="5">
        <f t="shared" si="217"/>
        <v>22</v>
      </c>
      <c r="P4634" s="5" t="str">
        <f t="shared" si="218"/>
        <v>ASALARIADO</v>
      </c>
      <c r="Q4634" s="5" t="e">
        <f ca="1">IF($H4634="SI", $O4634, _xludf.NA())</f>
        <v>#NAME?</v>
      </c>
      <c r="R4634" s="5">
        <f>IF($H4634="NO",$O4634, _xludf.NA())</f>
        <v>22</v>
      </c>
      <c r="S4634" s="5" t="e">
        <f ca="1">IF($H4634="SI",$N4634, _xludf.NA())</f>
        <v>#NAME?</v>
      </c>
      <c r="T4634" s="5">
        <f>IF($H4634="NO",$N4634, _xludf.NA())</f>
        <v>311901.48</v>
      </c>
    </row>
    <row r="4635" spans="1:20" x14ac:dyDescent="0.3">
      <c r="A4635">
        <v>4634</v>
      </c>
      <c r="B4635" t="s">
        <v>9</v>
      </c>
      <c r="C4635">
        <v>493312.35</v>
      </c>
      <c r="D4635" t="s">
        <v>10</v>
      </c>
      <c r="E4635" t="s">
        <v>16</v>
      </c>
      <c r="F4635" t="s">
        <v>12</v>
      </c>
      <c r="G4635" t="s">
        <v>13</v>
      </c>
      <c r="H4635" t="s">
        <v>13</v>
      </c>
      <c r="I4635">
        <v>51</v>
      </c>
      <c r="J4635">
        <f>(moras__2[[#This Row],[EDAD]]-AVERAGE(I:I))/ _xlfn.STDEV.P(I:I)</f>
        <v>0.64185201442864925</v>
      </c>
      <c r="K4635" t="str">
        <f>IF(ABS(moras__2[[#This Row],[Z-Score de edad]])&gt;1.96, "Atípico","Normal")</f>
        <v>Normal</v>
      </c>
      <c r="L4635">
        <f>(moras__2[[#This Row],[SALARIO]]-AVERAGE(C:C)) / _xlfn.STDEV.P(C:C)</f>
        <v>-0.20251280787331866</v>
      </c>
      <c r="M4635" t="str">
        <f>IF(ABS(moras__2[[#This Row],[Z-Score de salario]])&gt;1.96, "Atípico", "Normal")</f>
        <v>Normal</v>
      </c>
      <c r="N4635" s="5">
        <f t="shared" si="216"/>
        <v>493312.35</v>
      </c>
      <c r="O4635" s="5">
        <f t="shared" si="217"/>
        <v>51</v>
      </c>
      <c r="P4635" s="5" t="str">
        <f t="shared" si="218"/>
        <v>ASALARIADO</v>
      </c>
      <c r="Q4635" s="5" t="e">
        <f ca="1">IF($H4635="SI", $O4635, _xludf.NA())</f>
        <v>#NAME?</v>
      </c>
      <c r="R4635" s="5">
        <f>IF($H4635="NO",$O4635, _xludf.NA())</f>
        <v>51</v>
      </c>
      <c r="S4635" s="5" t="e">
        <f ca="1">IF($H4635="SI",$N4635, _xludf.NA())</f>
        <v>#NAME?</v>
      </c>
      <c r="T4635" s="5">
        <f>IF($H4635="NO",$N4635, _xludf.NA())</f>
        <v>493312.35</v>
      </c>
    </row>
    <row r="4636" spans="1:20" x14ac:dyDescent="0.3">
      <c r="A4636">
        <v>4635</v>
      </c>
      <c r="B4636" t="s">
        <v>15</v>
      </c>
      <c r="C4636">
        <v>1717983</v>
      </c>
      <c r="D4636" t="s">
        <v>14</v>
      </c>
      <c r="E4636" t="s">
        <v>11</v>
      </c>
      <c r="F4636" t="s">
        <v>12</v>
      </c>
      <c r="G4636" t="s">
        <v>13</v>
      </c>
      <c r="H4636" t="s">
        <v>13</v>
      </c>
      <c r="I4636">
        <v>68</v>
      </c>
      <c r="J4636">
        <f>(moras__2[[#This Row],[EDAD]]-AVERAGE(I:I))/ _xlfn.STDEV.P(I:I)</f>
        <v>1.8417526938525031</v>
      </c>
      <c r="K4636" t="str">
        <f>IF(ABS(moras__2[[#This Row],[Z-Score de edad]])&gt;1.96, "Atípico","Normal")</f>
        <v>Normal</v>
      </c>
      <c r="L4636">
        <f>(moras__2[[#This Row],[SALARIO]]-AVERAGE(C:C)) / _xlfn.STDEV.P(C:C)</f>
        <v>1.3077085941523174</v>
      </c>
      <c r="M4636" t="str">
        <f>IF(ABS(moras__2[[#This Row],[Z-Score de salario]])&gt;1.96, "Atípico", "Normal")</f>
        <v>Normal</v>
      </c>
      <c r="N4636" s="5">
        <f t="shared" si="216"/>
        <v>1717983</v>
      </c>
      <c r="O4636" s="5">
        <f t="shared" si="217"/>
        <v>68</v>
      </c>
      <c r="P4636" s="5" t="str">
        <f t="shared" si="218"/>
        <v>PENSIONADOS EN SU PROPIO SISTEMA</v>
      </c>
      <c r="Q4636" s="5" t="e">
        <f ca="1">IF($H4636="SI", $O4636, _xludf.NA())</f>
        <v>#NAME?</v>
      </c>
      <c r="R4636" s="5">
        <f>IF($H4636="NO",$O4636, _xludf.NA())</f>
        <v>68</v>
      </c>
      <c r="S4636" s="5" t="e">
        <f ca="1">IF($H4636="SI",$N4636, _xludf.NA())</f>
        <v>#NAME?</v>
      </c>
      <c r="T4636" s="5">
        <f>IF($H4636="NO",$N4636, _xludf.NA())</f>
        <v>1717983</v>
      </c>
    </row>
    <row r="4637" spans="1:20" x14ac:dyDescent="0.3">
      <c r="A4637">
        <v>4636</v>
      </c>
      <c r="B4637" t="s">
        <v>15</v>
      </c>
      <c r="C4637">
        <v>343953</v>
      </c>
      <c r="D4637" t="s">
        <v>10</v>
      </c>
      <c r="E4637" t="s">
        <v>16</v>
      </c>
      <c r="F4637" t="s">
        <v>12</v>
      </c>
      <c r="G4637" t="s">
        <v>13</v>
      </c>
      <c r="H4637" t="s">
        <v>13</v>
      </c>
      <c r="I4637">
        <v>42</v>
      </c>
      <c r="J4637">
        <f>(moras__2[[#This Row],[EDAD]]-AVERAGE(I:I))/ _xlfn.STDEV.P(I:I)</f>
        <v>6.6104782630796582E-3</v>
      </c>
      <c r="K4637" t="str">
        <f>IF(ABS(moras__2[[#This Row],[Z-Score de edad]])&gt;1.96, "Atípico","Normal")</f>
        <v>Normal</v>
      </c>
      <c r="L4637">
        <f>(moras__2[[#This Row],[SALARIO]]-AVERAGE(C:C)) / _xlfn.STDEV.P(C:C)</f>
        <v>-0.38669758192880671</v>
      </c>
      <c r="M4637" t="str">
        <f>IF(ABS(moras__2[[#This Row],[Z-Score de salario]])&gt;1.96, "Atípico", "Normal")</f>
        <v>Normal</v>
      </c>
      <c r="N4637" s="5">
        <f t="shared" si="216"/>
        <v>343953</v>
      </c>
      <c r="O4637" s="5">
        <f t="shared" si="217"/>
        <v>42</v>
      </c>
      <c r="P4637" s="5" t="str">
        <f t="shared" si="218"/>
        <v>ASALARIADO</v>
      </c>
      <c r="Q4637" s="5" t="e">
        <f ca="1">IF($H4637="SI", $O4637, _xludf.NA())</f>
        <v>#NAME?</v>
      </c>
      <c r="R4637" s="5">
        <f>IF($H4637="NO",$O4637, _xludf.NA())</f>
        <v>42</v>
      </c>
      <c r="S4637" s="5" t="e">
        <f ca="1">IF($H4637="SI",$N4637, _xludf.NA())</f>
        <v>#NAME?</v>
      </c>
      <c r="T4637" s="5">
        <f>IF($H4637="NO",$N4637, _xludf.NA())</f>
        <v>343953</v>
      </c>
    </row>
    <row r="4638" spans="1:20" x14ac:dyDescent="0.3">
      <c r="A4638">
        <v>4637</v>
      </c>
      <c r="B4638" t="s">
        <v>9</v>
      </c>
      <c r="C4638">
        <v>2766444.9</v>
      </c>
      <c r="D4638" t="s">
        <v>10</v>
      </c>
      <c r="E4638" t="s">
        <v>16</v>
      </c>
      <c r="F4638" t="s">
        <v>12</v>
      </c>
      <c r="G4638" t="s">
        <v>13</v>
      </c>
      <c r="H4638" t="s">
        <v>13</v>
      </c>
      <c r="I4638">
        <v>37</v>
      </c>
      <c r="J4638">
        <f>(moras__2[[#This Row],[EDAD]]-AVERAGE(I:I))/ _xlfn.STDEV.P(I:I)</f>
        <v>-0.34630148627334789</v>
      </c>
      <c r="K4638" t="str">
        <f>IF(ABS(moras__2[[#This Row],[Z-Score de edad]])&gt;1.96, "Atípico","Normal")</f>
        <v>Normal</v>
      </c>
      <c r="L4638">
        <f>(moras__2[[#This Row],[SALARIO]]-AVERAGE(C:C)) / _xlfn.STDEV.P(C:C)</f>
        <v>2.6006354725652705</v>
      </c>
      <c r="M4638" t="str">
        <f>IF(ABS(moras__2[[#This Row],[Z-Score de salario]])&gt;1.96, "Atípico", "Normal")</f>
        <v>Atípico</v>
      </c>
      <c r="N4638" s="5">
        <f t="shared" si="216"/>
        <v>2766444.9</v>
      </c>
      <c r="O4638" s="5">
        <f t="shared" si="217"/>
        <v>37</v>
      </c>
      <c r="P4638" s="5" t="str">
        <f t="shared" si="218"/>
        <v>ASALARIADO</v>
      </c>
      <c r="Q4638" s="5" t="e">
        <f ca="1">IF($H4638="SI", $O4638, _xludf.NA())</f>
        <v>#NAME?</v>
      </c>
      <c r="R4638" s="5">
        <f>IF($H4638="NO",$O4638, _xludf.NA())</f>
        <v>37</v>
      </c>
      <c r="S4638" s="5" t="e">
        <f ca="1">IF($H4638="SI",$N4638, _xludf.NA())</f>
        <v>#NAME?</v>
      </c>
      <c r="T4638" s="5">
        <f>IF($H4638="NO",$N4638, _xludf.NA())</f>
        <v>2766444.9</v>
      </c>
    </row>
    <row r="4639" spans="1:20" x14ac:dyDescent="0.3">
      <c r="A4639">
        <v>4638</v>
      </c>
      <c r="B4639" t="s">
        <v>15</v>
      </c>
      <c r="C4639">
        <v>634886.40000000002</v>
      </c>
      <c r="D4639" t="s">
        <v>10</v>
      </c>
      <c r="E4639" t="s">
        <v>11</v>
      </c>
      <c r="F4639" t="s">
        <v>12</v>
      </c>
      <c r="G4639" t="s">
        <v>13</v>
      </c>
      <c r="H4639" t="s">
        <v>13</v>
      </c>
      <c r="I4639">
        <v>39</v>
      </c>
      <c r="J4639">
        <f>(moras__2[[#This Row],[EDAD]]-AVERAGE(I:I))/ _xlfn.STDEV.P(I:I)</f>
        <v>-0.20513670045877688</v>
      </c>
      <c r="K4639" t="str">
        <f>IF(ABS(moras__2[[#This Row],[Z-Score de edad]])&gt;1.96, "Atípico","Normal")</f>
        <v>Normal</v>
      </c>
      <c r="L4639">
        <f>(moras__2[[#This Row],[SALARIO]]-AVERAGE(C:C)) / _xlfn.STDEV.P(C:C)</f>
        <v>-2.7928595961775264E-2</v>
      </c>
      <c r="M4639" t="str">
        <f>IF(ABS(moras__2[[#This Row],[Z-Score de salario]])&gt;1.96, "Atípico", "Normal")</f>
        <v>Normal</v>
      </c>
      <c r="N4639" s="5">
        <f t="shared" si="216"/>
        <v>634886.40000000002</v>
      </c>
      <c r="O4639" s="5">
        <f t="shared" si="217"/>
        <v>39</v>
      </c>
      <c r="P4639" s="5" t="str">
        <f t="shared" si="218"/>
        <v>ASALARIADO</v>
      </c>
      <c r="Q4639" s="5" t="e">
        <f ca="1">IF($H4639="SI", $O4639, _xludf.NA())</f>
        <v>#NAME?</v>
      </c>
      <c r="R4639" s="5">
        <f>IF($H4639="NO",$O4639, _xludf.NA())</f>
        <v>39</v>
      </c>
      <c r="S4639" s="5" t="e">
        <f ca="1">IF($H4639="SI",$N4639, _xludf.NA())</f>
        <v>#NAME?</v>
      </c>
      <c r="T4639" s="5">
        <f>IF($H4639="NO",$N4639, _xludf.NA())</f>
        <v>634886.40000000002</v>
      </c>
    </row>
    <row r="4640" spans="1:20" x14ac:dyDescent="0.3">
      <c r="A4640">
        <v>4639</v>
      </c>
      <c r="B4640" t="s">
        <v>9</v>
      </c>
      <c r="C4640">
        <v>297046</v>
      </c>
      <c r="D4640" t="s">
        <v>17</v>
      </c>
      <c r="E4640" t="s">
        <v>16</v>
      </c>
      <c r="F4640" t="s">
        <v>12</v>
      </c>
      <c r="G4640" t="s">
        <v>13</v>
      </c>
      <c r="H4640" t="s">
        <v>12</v>
      </c>
      <c r="I4640">
        <v>64</v>
      </c>
      <c r="J4640">
        <f>(moras__2[[#This Row],[EDAD]]-AVERAGE(I:I))/ _xlfn.STDEV.P(I:I)</f>
        <v>1.559423122223361</v>
      </c>
      <c r="K4640" t="str">
        <f>IF(ABS(moras__2[[#This Row],[Z-Score de edad]])&gt;1.96, "Atípico","Normal")</f>
        <v>Normal</v>
      </c>
      <c r="L4640">
        <f>(moras__2[[#This Row],[SALARIO]]-AVERAGE(C:C)) / _xlfn.STDEV.P(C:C)</f>
        <v>-0.44454166866740574</v>
      </c>
      <c r="M4640" t="str">
        <f>IF(ABS(moras__2[[#This Row],[Z-Score de salario]])&gt;1.96, "Atípico", "Normal")</f>
        <v>Normal</v>
      </c>
      <c r="N4640" s="5">
        <f t="shared" si="216"/>
        <v>297046</v>
      </c>
      <c r="O4640" s="5">
        <f t="shared" si="217"/>
        <v>64</v>
      </c>
      <c r="P4640" s="5" t="str">
        <f t="shared" si="218"/>
        <v>ASEGURADO VOLUNTARIO</v>
      </c>
      <c r="Q4640" s="5">
        <f>IF($H4640="SI", $O4640, _xludf.NA())</f>
        <v>64</v>
      </c>
      <c r="R4640" s="5" t="e">
        <f ca="1">IF($H4640="NO",$O4640, _xludf.NA())</f>
        <v>#NAME?</v>
      </c>
      <c r="S4640" s="5">
        <f>IF($H4640="SI",$N4640, _xludf.NA())</f>
        <v>297046</v>
      </c>
      <c r="T4640" s="5" t="e">
        <f ca="1">IF($H4640="NO",$N4640, _xludf.NA())</f>
        <v>#NAME?</v>
      </c>
    </row>
    <row r="4641" spans="1:20" x14ac:dyDescent="0.3">
      <c r="A4641">
        <v>4640</v>
      </c>
      <c r="B4641" t="s">
        <v>15</v>
      </c>
      <c r="C4641">
        <v>1337734.1000000001</v>
      </c>
      <c r="D4641" t="s">
        <v>10</v>
      </c>
      <c r="E4641" t="s">
        <v>16</v>
      </c>
      <c r="F4641" t="s">
        <v>12</v>
      </c>
      <c r="G4641" t="s">
        <v>13</v>
      </c>
      <c r="H4641" t="s">
        <v>13</v>
      </c>
      <c r="I4641">
        <v>26</v>
      </c>
      <c r="J4641">
        <f>(moras__2[[#This Row],[EDAD]]-AVERAGE(I:I))/ _xlfn.STDEV.P(I:I)</f>
        <v>-1.1227078082534885</v>
      </c>
      <c r="K4641" t="str">
        <f>IF(ABS(moras__2[[#This Row],[Z-Score de edad]])&gt;1.96, "Atípico","Normal")</f>
        <v>Normal</v>
      </c>
      <c r="L4641">
        <f>(moras__2[[#This Row],[SALARIO]]-AVERAGE(C:C)) / _xlfn.STDEV.P(C:C)</f>
        <v>0.83879882900304592</v>
      </c>
      <c r="M4641" t="str">
        <f>IF(ABS(moras__2[[#This Row],[Z-Score de salario]])&gt;1.96, "Atípico", "Normal")</f>
        <v>Normal</v>
      </c>
      <c r="N4641" s="5">
        <f t="shared" si="216"/>
        <v>1337734.1000000001</v>
      </c>
      <c r="O4641" s="5">
        <f t="shared" si="217"/>
        <v>26</v>
      </c>
      <c r="P4641" s="5" t="str">
        <f t="shared" si="218"/>
        <v>ASALARIADO</v>
      </c>
      <c r="Q4641" s="5" t="e">
        <f ca="1">IF($H4641="SI", $O4641, _xludf.NA())</f>
        <v>#NAME?</v>
      </c>
      <c r="R4641" s="5">
        <f>IF($H4641="NO",$O4641, _xludf.NA())</f>
        <v>26</v>
      </c>
      <c r="S4641" s="5" t="e">
        <f ca="1">IF($H4641="SI",$N4641, _xludf.NA())</f>
        <v>#NAME?</v>
      </c>
      <c r="T4641" s="5">
        <f>IF($H4641="NO",$N4641, _xludf.NA())</f>
        <v>1337734.1000000001</v>
      </c>
    </row>
    <row r="4642" spans="1:20" x14ac:dyDescent="0.3">
      <c r="A4642">
        <v>4641</v>
      </c>
      <c r="B4642" t="s">
        <v>9</v>
      </c>
      <c r="C4642">
        <v>193905.3</v>
      </c>
      <c r="D4642" t="s">
        <v>10</v>
      </c>
      <c r="E4642" t="s">
        <v>11</v>
      </c>
      <c r="F4642" t="s">
        <v>12</v>
      </c>
      <c r="G4642" t="s">
        <v>13</v>
      </c>
      <c r="H4642" t="s">
        <v>13</v>
      </c>
      <c r="I4642">
        <v>51</v>
      </c>
      <c r="J4642">
        <f>(moras__2[[#This Row],[EDAD]]-AVERAGE(I:I))/ _xlfn.STDEV.P(I:I)</f>
        <v>0.64185201442864925</v>
      </c>
      <c r="K4642" t="str">
        <f>IF(ABS(moras__2[[#This Row],[Z-Score de edad]])&gt;1.96, "Atípico","Normal")</f>
        <v>Normal</v>
      </c>
      <c r="L4642">
        <f>(moras__2[[#This Row],[SALARIO]]-AVERAGE(C:C)) / _xlfn.STDEV.P(C:C)</f>
        <v>-0.57173120534806809</v>
      </c>
      <c r="M4642" t="str">
        <f>IF(ABS(moras__2[[#This Row],[Z-Score de salario]])&gt;1.96, "Atípico", "Normal")</f>
        <v>Normal</v>
      </c>
      <c r="N4642" s="5">
        <f t="shared" si="216"/>
        <v>193905.3</v>
      </c>
      <c r="O4642" s="5">
        <f t="shared" si="217"/>
        <v>51</v>
      </c>
      <c r="P4642" s="5" t="str">
        <f t="shared" si="218"/>
        <v>ASALARIADO</v>
      </c>
      <c r="Q4642" s="5" t="e">
        <f ca="1">IF($H4642="SI", $O4642, _xludf.NA())</f>
        <v>#NAME?</v>
      </c>
      <c r="R4642" s="5">
        <f>IF($H4642="NO",$O4642, _xludf.NA())</f>
        <v>51</v>
      </c>
      <c r="S4642" s="5" t="e">
        <f ca="1">IF($H4642="SI",$N4642, _xludf.NA())</f>
        <v>#NAME?</v>
      </c>
      <c r="T4642" s="5">
        <f>IF($H4642="NO",$N4642, _xludf.NA())</f>
        <v>193905.3</v>
      </c>
    </row>
    <row r="4643" spans="1:20" x14ac:dyDescent="0.3">
      <c r="A4643">
        <v>4642</v>
      </c>
      <c r="B4643" t="s">
        <v>15</v>
      </c>
      <c r="C4643">
        <v>696716</v>
      </c>
      <c r="D4643" t="s">
        <v>10</v>
      </c>
      <c r="E4643" t="s">
        <v>11</v>
      </c>
      <c r="F4643" t="s">
        <v>12</v>
      </c>
      <c r="G4643" t="s">
        <v>13</v>
      </c>
      <c r="H4643" t="s">
        <v>12</v>
      </c>
      <c r="I4643">
        <v>35</v>
      </c>
      <c r="J4643">
        <f>(moras__2[[#This Row],[EDAD]]-AVERAGE(I:I))/ _xlfn.STDEV.P(I:I)</f>
        <v>-0.48746627208791893</v>
      </c>
      <c r="K4643" t="str">
        <f>IF(ABS(moras__2[[#This Row],[Z-Score de edad]])&gt;1.96, "Atípico","Normal")</f>
        <v>Normal</v>
      </c>
      <c r="L4643">
        <f>(moras__2[[#This Row],[SALARIO]]-AVERAGE(C:C)) / _xlfn.STDEV.P(C:C)</f>
        <v>4.8317523922525252E-2</v>
      </c>
      <c r="M4643" t="str">
        <f>IF(ABS(moras__2[[#This Row],[Z-Score de salario]])&gt;1.96, "Atípico", "Normal")</f>
        <v>Normal</v>
      </c>
      <c r="N4643" s="5">
        <f t="shared" si="216"/>
        <v>696716</v>
      </c>
      <c r="O4643" s="5">
        <f t="shared" si="217"/>
        <v>35</v>
      </c>
      <c r="P4643" s="5" t="str">
        <f t="shared" si="218"/>
        <v>ASALARIADO</v>
      </c>
      <c r="Q4643" s="5">
        <f>IF($H4643="SI", $O4643, _xludf.NA())</f>
        <v>35</v>
      </c>
      <c r="R4643" s="5" t="e">
        <f ca="1">IF($H4643="NO",$O4643, _xludf.NA())</f>
        <v>#NAME?</v>
      </c>
      <c r="S4643" s="5">
        <f>IF($H4643="SI",$N4643, _xludf.NA())</f>
        <v>696716</v>
      </c>
      <c r="T4643" s="5" t="e">
        <f ca="1">IF($H4643="NO",$N4643, _xludf.NA())</f>
        <v>#NAME?</v>
      </c>
    </row>
    <row r="4644" spans="1:20" x14ac:dyDescent="0.3">
      <c r="A4644">
        <v>4643</v>
      </c>
      <c r="B4644" t="s">
        <v>9</v>
      </c>
      <c r="C4644">
        <v>312000</v>
      </c>
      <c r="D4644" t="s">
        <v>10</v>
      </c>
      <c r="E4644" t="s">
        <v>16</v>
      </c>
      <c r="F4644" t="s">
        <v>12</v>
      </c>
      <c r="G4644" t="s">
        <v>12</v>
      </c>
      <c r="H4644" t="s">
        <v>13</v>
      </c>
      <c r="I4644">
        <v>35</v>
      </c>
      <c r="J4644">
        <f>(moras__2[[#This Row],[EDAD]]-AVERAGE(I:I))/ _xlfn.STDEV.P(I:I)</f>
        <v>-0.48746627208791893</v>
      </c>
      <c r="K4644" t="str">
        <f>IF(ABS(moras__2[[#This Row],[Z-Score de edad]])&gt;1.96, "Atípico","Normal")</f>
        <v>Normal</v>
      </c>
      <c r="L4644">
        <f>(moras__2[[#This Row],[SALARIO]]-AVERAGE(C:C)) / _xlfn.STDEV.P(C:C)</f>
        <v>-0.42610091412993778</v>
      </c>
      <c r="M4644" t="str">
        <f>IF(ABS(moras__2[[#This Row],[Z-Score de salario]])&gt;1.96, "Atípico", "Normal")</f>
        <v>Normal</v>
      </c>
      <c r="N4644" s="5">
        <f t="shared" si="216"/>
        <v>312000</v>
      </c>
      <c r="O4644" s="5">
        <f t="shared" si="217"/>
        <v>35</v>
      </c>
      <c r="P4644" s="5" t="str">
        <f t="shared" si="218"/>
        <v>ASALARIADO</v>
      </c>
      <c r="Q4644" s="5" t="e">
        <f ca="1">IF($H4644="SI", $O4644, _xludf.NA())</f>
        <v>#NAME?</v>
      </c>
      <c r="R4644" s="5">
        <f>IF($H4644="NO",$O4644, _xludf.NA())</f>
        <v>35</v>
      </c>
      <c r="S4644" s="5" t="e">
        <f ca="1">IF($H4644="SI",$N4644, _xludf.NA())</f>
        <v>#NAME?</v>
      </c>
      <c r="T4644" s="5">
        <f>IF($H4644="NO",$N4644, _xludf.NA())</f>
        <v>312000</v>
      </c>
    </row>
    <row r="4645" spans="1:20" x14ac:dyDescent="0.3">
      <c r="A4645">
        <v>4644</v>
      </c>
      <c r="B4645" t="s">
        <v>9</v>
      </c>
      <c r="C4645">
        <v>297045</v>
      </c>
      <c r="D4645" t="s">
        <v>18</v>
      </c>
      <c r="E4645" t="s">
        <v>16</v>
      </c>
      <c r="F4645" t="s">
        <v>12</v>
      </c>
      <c r="G4645" t="s">
        <v>13</v>
      </c>
      <c r="H4645" t="s">
        <v>13</v>
      </c>
      <c r="I4645">
        <v>30</v>
      </c>
      <c r="J4645">
        <f>(moras__2[[#This Row],[EDAD]]-AVERAGE(I:I))/ _xlfn.STDEV.P(I:I)</f>
        <v>-0.84037823662434652</v>
      </c>
      <c r="K4645" t="str">
        <f>IF(ABS(moras__2[[#This Row],[Z-Score de edad]])&gt;1.96, "Atípico","Normal")</f>
        <v>Normal</v>
      </c>
      <c r="L4645">
        <f>(moras__2[[#This Row],[SALARIO]]-AVERAGE(C:C)) / _xlfn.STDEV.P(C:C)</f>
        <v>-0.44454290183274864</v>
      </c>
      <c r="M4645" t="str">
        <f>IF(ABS(moras__2[[#This Row],[Z-Score de salario]])&gt;1.96, "Atípico", "Normal")</f>
        <v>Normal</v>
      </c>
      <c r="N4645" s="5">
        <f t="shared" si="216"/>
        <v>297045</v>
      </c>
      <c r="O4645" s="5">
        <f t="shared" si="217"/>
        <v>30</v>
      </c>
      <c r="P4645" s="5" t="str">
        <f t="shared" si="218"/>
        <v>TRABAJADOR INDEPENDIENTE</v>
      </c>
      <c r="Q4645" s="5" t="e">
        <f ca="1">IF($H4645="SI", $O4645, _xludf.NA())</f>
        <v>#NAME?</v>
      </c>
      <c r="R4645" s="5">
        <f>IF($H4645="NO",$O4645, _xludf.NA())</f>
        <v>30</v>
      </c>
      <c r="S4645" s="5" t="e">
        <f ca="1">IF($H4645="SI",$N4645, _xludf.NA())</f>
        <v>#NAME?</v>
      </c>
      <c r="T4645" s="5">
        <f>IF($H4645="NO",$N4645, _xludf.NA())</f>
        <v>297045</v>
      </c>
    </row>
    <row r="4646" spans="1:20" x14ac:dyDescent="0.3">
      <c r="A4646">
        <v>4645</v>
      </c>
      <c r="B4646" t="s">
        <v>15</v>
      </c>
      <c r="C4646">
        <v>295203</v>
      </c>
      <c r="D4646" t="s">
        <v>18</v>
      </c>
      <c r="E4646" t="s">
        <v>16</v>
      </c>
      <c r="F4646" t="s">
        <v>12</v>
      </c>
      <c r="G4646" t="s">
        <v>12</v>
      </c>
      <c r="H4646" t="s">
        <v>12</v>
      </c>
      <c r="I4646">
        <v>35</v>
      </c>
      <c r="J4646">
        <f>(moras__2[[#This Row],[EDAD]]-AVERAGE(I:I))/ _xlfn.STDEV.P(I:I)</f>
        <v>-0.48746627208791893</v>
      </c>
      <c r="K4646" t="str">
        <f>IF(ABS(moras__2[[#This Row],[Z-Score de edad]])&gt;1.96, "Atípico","Normal")</f>
        <v>Normal</v>
      </c>
      <c r="L4646">
        <f>(moras__2[[#This Row],[SALARIO]]-AVERAGE(C:C)) / _xlfn.STDEV.P(C:C)</f>
        <v>-0.44681439239433857</v>
      </c>
      <c r="M4646" t="str">
        <f>IF(ABS(moras__2[[#This Row],[Z-Score de salario]])&gt;1.96, "Atípico", "Normal")</f>
        <v>Normal</v>
      </c>
      <c r="N4646" s="5">
        <f t="shared" si="216"/>
        <v>295203</v>
      </c>
      <c r="O4646" s="5">
        <f t="shared" si="217"/>
        <v>35</v>
      </c>
      <c r="P4646" s="5" t="str">
        <f t="shared" si="218"/>
        <v>TRABAJADOR INDEPENDIENTE</v>
      </c>
      <c r="Q4646" s="5">
        <f>IF($H4646="SI", $O4646, _xludf.NA())</f>
        <v>35</v>
      </c>
      <c r="R4646" s="5" t="e">
        <f ca="1">IF($H4646="NO",$O4646, _xludf.NA())</f>
        <v>#NAME?</v>
      </c>
      <c r="S4646" s="5">
        <f>IF($H4646="SI",$N4646, _xludf.NA())</f>
        <v>295203</v>
      </c>
      <c r="T4646" s="5" t="e">
        <f ca="1">IF($H4646="NO",$N4646, _xludf.NA())</f>
        <v>#NAME?</v>
      </c>
    </row>
    <row r="4647" spans="1:20" x14ac:dyDescent="0.3">
      <c r="A4647">
        <v>4646</v>
      </c>
      <c r="B4647" t="s">
        <v>15</v>
      </c>
      <c r="C4647">
        <v>392686</v>
      </c>
      <c r="D4647" t="s">
        <v>10</v>
      </c>
      <c r="E4647" t="s">
        <v>11</v>
      </c>
      <c r="F4647" t="s">
        <v>12</v>
      </c>
      <c r="G4647" t="s">
        <v>13</v>
      </c>
      <c r="H4647" t="s">
        <v>13</v>
      </c>
      <c r="I4647">
        <v>56</v>
      </c>
      <c r="J4647">
        <f>(moras__2[[#This Row],[EDAD]]-AVERAGE(I:I))/ _xlfn.STDEV.P(I:I)</f>
        <v>0.99476397896507684</v>
      </c>
      <c r="K4647" t="str">
        <f>IF(ABS(moras__2[[#This Row],[Z-Score de edad]])&gt;1.96, "Atípico","Normal")</f>
        <v>Normal</v>
      </c>
      <c r="L4647">
        <f>(moras__2[[#This Row],[SALARIO]]-AVERAGE(C:C)) / _xlfn.STDEV.P(C:C)</f>
        <v>-0.3266017352741038</v>
      </c>
      <c r="M4647" t="str">
        <f>IF(ABS(moras__2[[#This Row],[Z-Score de salario]])&gt;1.96, "Atípico", "Normal")</f>
        <v>Normal</v>
      </c>
      <c r="N4647" s="5">
        <f t="shared" si="216"/>
        <v>392686</v>
      </c>
      <c r="O4647" s="5">
        <f t="shared" si="217"/>
        <v>56</v>
      </c>
      <c r="P4647" s="5" t="str">
        <f t="shared" si="218"/>
        <v>ASALARIADO</v>
      </c>
      <c r="Q4647" s="5" t="e">
        <f ca="1">IF($H4647="SI", $O4647, _xludf.NA())</f>
        <v>#NAME?</v>
      </c>
      <c r="R4647" s="5">
        <f>IF($H4647="NO",$O4647, _xludf.NA())</f>
        <v>56</v>
      </c>
      <c r="S4647" s="5" t="e">
        <f ca="1">IF($H4647="SI",$N4647, _xludf.NA())</f>
        <v>#NAME?</v>
      </c>
      <c r="T4647" s="5">
        <f>IF($H4647="NO",$N4647, _xludf.NA())</f>
        <v>392686</v>
      </c>
    </row>
    <row r="4648" spans="1:20" x14ac:dyDescent="0.3">
      <c r="A4648">
        <v>4647</v>
      </c>
      <c r="B4648" t="s">
        <v>9</v>
      </c>
      <c r="C4648">
        <v>1544128</v>
      </c>
      <c r="D4648" t="s">
        <v>10</v>
      </c>
      <c r="E4648" t="s">
        <v>11</v>
      </c>
      <c r="F4648" t="s">
        <v>12</v>
      </c>
      <c r="G4648" t="s">
        <v>13</v>
      </c>
      <c r="H4648" t="s">
        <v>13</v>
      </c>
      <c r="I4648">
        <v>49</v>
      </c>
      <c r="J4648">
        <f>(moras__2[[#This Row],[EDAD]]-AVERAGE(I:I))/ _xlfn.STDEV.P(I:I)</f>
        <v>0.50068722861407822</v>
      </c>
      <c r="K4648" t="str">
        <f>IF(ABS(moras__2[[#This Row],[Z-Score de edad]])&gt;1.96, "Atípico","Normal")</f>
        <v>Normal</v>
      </c>
      <c r="L4648">
        <f>(moras__2[[#This Row],[SALARIO]]-AVERAGE(C:C)) / _xlfn.STDEV.P(C:C)</f>
        <v>1.0933166334654447</v>
      </c>
      <c r="M4648" t="str">
        <f>IF(ABS(moras__2[[#This Row],[Z-Score de salario]])&gt;1.96, "Atípico", "Normal")</f>
        <v>Normal</v>
      </c>
      <c r="N4648" s="5">
        <f t="shared" si="216"/>
        <v>1544128</v>
      </c>
      <c r="O4648" s="5">
        <f t="shared" si="217"/>
        <v>49</v>
      </c>
      <c r="P4648" s="5" t="str">
        <f t="shared" si="218"/>
        <v>ASALARIADO</v>
      </c>
      <c r="Q4648" s="5" t="e">
        <f ca="1">IF($H4648="SI", $O4648, _xludf.NA())</f>
        <v>#NAME?</v>
      </c>
      <c r="R4648" s="5">
        <f>IF($H4648="NO",$O4648, _xludf.NA())</f>
        <v>49</v>
      </c>
      <c r="S4648" s="5" t="e">
        <f ca="1">IF($H4648="SI",$N4648, _xludf.NA())</f>
        <v>#NAME?</v>
      </c>
      <c r="T4648" s="5">
        <f>IF($H4648="NO",$N4648, _xludf.NA())</f>
        <v>1544128</v>
      </c>
    </row>
    <row r="4649" spans="1:20" x14ac:dyDescent="0.3">
      <c r="A4649">
        <v>4648</v>
      </c>
      <c r="B4649" t="s">
        <v>9</v>
      </c>
      <c r="C4649">
        <v>25000</v>
      </c>
      <c r="D4649" t="s">
        <v>10</v>
      </c>
      <c r="E4649" t="s">
        <v>16</v>
      </c>
      <c r="F4649" t="s">
        <v>12</v>
      </c>
      <c r="G4649" t="s">
        <v>13</v>
      </c>
      <c r="H4649" t="s">
        <v>13</v>
      </c>
      <c r="I4649">
        <v>24</v>
      </c>
      <c r="J4649">
        <f>(moras__2[[#This Row],[EDAD]]-AVERAGE(I:I))/ _xlfn.STDEV.P(I:I)</f>
        <v>-1.2638725940680595</v>
      </c>
      <c r="K4649" t="str">
        <f>IF(ABS(moras__2[[#This Row],[Z-Score de edad]])&gt;1.96, "Atípico","Normal")</f>
        <v>Normal</v>
      </c>
      <c r="L4649">
        <f>(moras__2[[#This Row],[SALARIO]]-AVERAGE(C:C)) / _xlfn.STDEV.P(C:C)</f>
        <v>-0.7800193675372743</v>
      </c>
      <c r="M4649" t="str">
        <f>IF(ABS(moras__2[[#This Row],[Z-Score de salario]])&gt;1.96, "Atípico", "Normal")</f>
        <v>Normal</v>
      </c>
      <c r="N4649" s="5">
        <f t="shared" si="216"/>
        <v>25000</v>
      </c>
      <c r="O4649" s="5">
        <f t="shared" si="217"/>
        <v>24</v>
      </c>
      <c r="P4649" s="5" t="str">
        <f t="shared" si="218"/>
        <v>ASALARIADO</v>
      </c>
      <c r="Q4649" s="5" t="e">
        <f ca="1">IF($H4649="SI", $O4649, _xludf.NA())</f>
        <v>#NAME?</v>
      </c>
      <c r="R4649" s="5">
        <f>IF($H4649="NO",$O4649, _xludf.NA())</f>
        <v>24</v>
      </c>
      <c r="S4649" s="5" t="e">
        <f ca="1">IF($H4649="SI",$N4649, _xludf.NA())</f>
        <v>#NAME?</v>
      </c>
      <c r="T4649" s="5">
        <f>IF($H4649="NO",$N4649, _xludf.NA())</f>
        <v>25000</v>
      </c>
    </row>
    <row r="4650" spans="1:20" x14ac:dyDescent="0.3">
      <c r="A4650">
        <v>4649</v>
      </c>
      <c r="B4650" t="s">
        <v>9</v>
      </c>
      <c r="C4650">
        <v>589772.12</v>
      </c>
      <c r="D4650" t="s">
        <v>10</v>
      </c>
      <c r="E4650" t="s">
        <v>16</v>
      </c>
      <c r="F4650" t="s">
        <v>12</v>
      </c>
      <c r="G4650" t="s">
        <v>13</v>
      </c>
      <c r="H4650" t="s">
        <v>13</v>
      </c>
      <c r="I4650">
        <v>23</v>
      </c>
      <c r="J4650">
        <f>(moras__2[[#This Row],[EDAD]]-AVERAGE(I:I))/ _xlfn.STDEV.P(I:I)</f>
        <v>-1.334454986975345</v>
      </c>
      <c r="K4650" t="str">
        <f>IF(ABS(moras__2[[#This Row],[Z-Score de edad]])&gt;1.96, "Atípico","Normal")</f>
        <v>Normal</v>
      </c>
      <c r="L4650">
        <f>(moras__2[[#This Row],[SALARIO]]-AVERAGE(C:C)) / _xlfn.STDEV.P(C:C)</f>
        <v>-8.3561962526881695E-2</v>
      </c>
      <c r="M4650" t="str">
        <f>IF(ABS(moras__2[[#This Row],[Z-Score de salario]])&gt;1.96, "Atípico", "Normal")</f>
        <v>Normal</v>
      </c>
      <c r="N4650" s="5">
        <f t="shared" si="216"/>
        <v>589772.12</v>
      </c>
      <c r="O4650" s="5">
        <f t="shared" si="217"/>
        <v>23</v>
      </c>
      <c r="P4650" s="5" t="str">
        <f t="shared" si="218"/>
        <v>ASALARIADO</v>
      </c>
      <c r="Q4650" s="5" t="e">
        <f ca="1">IF($H4650="SI", $O4650, _xludf.NA())</f>
        <v>#NAME?</v>
      </c>
      <c r="R4650" s="5">
        <f>IF($H4650="NO",$O4650, _xludf.NA())</f>
        <v>23</v>
      </c>
      <c r="S4650" s="5" t="e">
        <f ca="1">IF($H4650="SI",$N4650, _xludf.NA())</f>
        <v>#NAME?</v>
      </c>
      <c r="T4650" s="5">
        <f>IF($H4650="NO",$N4650, _xludf.NA())</f>
        <v>589772.12</v>
      </c>
    </row>
    <row r="4651" spans="1:20" x14ac:dyDescent="0.3">
      <c r="A4651">
        <v>4650</v>
      </c>
      <c r="B4651" t="s">
        <v>9</v>
      </c>
      <c r="C4651">
        <v>297045</v>
      </c>
      <c r="D4651" t="s">
        <v>17</v>
      </c>
      <c r="E4651" t="s">
        <v>16</v>
      </c>
      <c r="F4651" t="s">
        <v>12</v>
      </c>
      <c r="G4651" t="s">
        <v>12</v>
      </c>
      <c r="H4651" t="s">
        <v>13</v>
      </c>
      <c r="I4651">
        <v>62</v>
      </c>
      <c r="J4651">
        <f>(moras__2[[#This Row],[EDAD]]-AVERAGE(I:I))/ _xlfn.STDEV.P(I:I)</f>
        <v>1.41825833640879</v>
      </c>
      <c r="K4651" t="str">
        <f>IF(ABS(moras__2[[#This Row],[Z-Score de edad]])&gt;1.96, "Atípico","Normal")</f>
        <v>Normal</v>
      </c>
      <c r="L4651">
        <f>(moras__2[[#This Row],[SALARIO]]-AVERAGE(C:C)) / _xlfn.STDEV.P(C:C)</f>
        <v>-0.44454290183274864</v>
      </c>
      <c r="M4651" t="str">
        <f>IF(ABS(moras__2[[#This Row],[Z-Score de salario]])&gt;1.96, "Atípico", "Normal")</f>
        <v>Normal</v>
      </c>
      <c r="N4651" s="5">
        <f t="shared" si="216"/>
        <v>297045</v>
      </c>
      <c r="O4651" s="5">
        <f t="shared" si="217"/>
        <v>62</v>
      </c>
      <c r="P4651" s="5" t="str">
        <f t="shared" si="218"/>
        <v>ASEGURADO VOLUNTARIO</v>
      </c>
      <c r="Q4651" s="5" t="e">
        <f ca="1">IF($H4651="SI", $O4651, _xludf.NA())</f>
        <v>#NAME?</v>
      </c>
      <c r="R4651" s="5">
        <f>IF($H4651="NO",$O4651, _xludf.NA())</f>
        <v>62</v>
      </c>
      <c r="S4651" s="5" t="e">
        <f ca="1">IF($H4651="SI",$N4651, _xludf.NA())</f>
        <v>#NAME?</v>
      </c>
      <c r="T4651" s="5">
        <f>IF($H4651="NO",$N4651, _xludf.NA())</f>
        <v>297045</v>
      </c>
    </row>
    <row r="4652" spans="1:20" x14ac:dyDescent="0.3">
      <c r="A4652">
        <v>4651</v>
      </c>
      <c r="B4652" t="s">
        <v>9</v>
      </c>
      <c r="C4652">
        <v>640424.22</v>
      </c>
      <c r="D4652" t="s">
        <v>10</v>
      </c>
      <c r="E4652" t="s">
        <v>16</v>
      </c>
      <c r="F4652" t="s">
        <v>12</v>
      </c>
      <c r="G4652" t="s">
        <v>13</v>
      </c>
      <c r="H4652" t="s">
        <v>13</v>
      </c>
      <c r="I4652">
        <v>37</v>
      </c>
      <c r="J4652">
        <f>(moras__2[[#This Row],[EDAD]]-AVERAGE(I:I))/ _xlfn.STDEV.P(I:I)</f>
        <v>-0.34630148627334789</v>
      </c>
      <c r="K4652" t="str">
        <f>IF(ABS(moras__2[[#This Row],[Z-Score de edad]])&gt;1.96, "Atípico","Normal")</f>
        <v>Normal</v>
      </c>
      <c r="L4652">
        <f>(moras__2[[#This Row],[SALARIO]]-AVERAGE(C:C)) / _xlfn.STDEV.P(C:C)</f>
        <v>-2.1099548262652621E-2</v>
      </c>
      <c r="M4652" t="str">
        <f>IF(ABS(moras__2[[#This Row],[Z-Score de salario]])&gt;1.96, "Atípico", "Normal")</f>
        <v>Normal</v>
      </c>
      <c r="N4652" s="5">
        <f t="shared" si="216"/>
        <v>640424.22</v>
      </c>
      <c r="O4652" s="5">
        <f t="shared" si="217"/>
        <v>37</v>
      </c>
      <c r="P4652" s="5" t="str">
        <f t="shared" si="218"/>
        <v>ASALARIADO</v>
      </c>
      <c r="Q4652" s="5" t="e">
        <f ca="1">IF($H4652="SI", $O4652, _xludf.NA())</f>
        <v>#NAME?</v>
      </c>
      <c r="R4652" s="5">
        <f>IF($H4652="NO",$O4652, _xludf.NA())</f>
        <v>37</v>
      </c>
      <c r="S4652" s="5" t="e">
        <f ca="1">IF($H4652="SI",$N4652, _xludf.NA())</f>
        <v>#NAME?</v>
      </c>
      <c r="T4652" s="5">
        <f>IF($H4652="NO",$N4652, _xludf.NA())</f>
        <v>640424.22</v>
      </c>
    </row>
    <row r="4653" spans="1:20" x14ac:dyDescent="0.3">
      <c r="A4653">
        <v>4652</v>
      </c>
      <c r="B4653" t="s">
        <v>9</v>
      </c>
      <c r="C4653">
        <v>332791</v>
      </c>
      <c r="D4653" t="s">
        <v>10</v>
      </c>
      <c r="E4653" t="s">
        <v>16</v>
      </c>
      <c r="F4653" t="s">
        <v>12</v>
      </c>
      <c r="G4653" t="s">
        <v>13</v>
      </c>
      <c r="H4653" t="s">
        <v>12</v>
      </c>
      <c r="I4653">
        <v>37</v>
      </c>
      <c r="J4653">
        <f>(moras__2[[#This Row],[EDAD]]-AVERAGE(I:I))/ _xlfn.STDEV.P(I:I)</f>
        <v>-0.34630148627334789</v>
      </c>
      <c r="K4653" t="str">
        <f>IF(ABS(moras__2[[#This Row],[Z-Score de edad]])&gt;1.96, "Atípico","Normal")</f>
        <v>Normal</v>
      </c>
      <c r="L4653">
        <f>(moras__2[[#This Row],[SALARIO]]-AVERAGE(C:C)) / _xlfn.STDEV.P(C:C)</f>
        <v>-0.40046217348606344</v>
      </c>
      <c r="M4653" t="str">
        <f>IF(ABS(moras__2[[#This Row],[Z-Score de salario]])&gt;1.96, "Atípico", "Normal")</f>
        <v>Normal</v>
      </c>
      <c r="N4653" s="5">
        <f t="shared" si="216"/>
        <v>332791</v>
      </c>
      <c r="O4653" s="5">
        <f t="shared" si="217"/>
        <v>37</v>
      </c>
      <c r="P4653" s="5" t="str">
        <f t="shared" si="218"/>
        <v>ASALARIADO</v>
      </c>
      <c r="Q4653" s="5">
        <f>IF($H4653="SI", $O4653, _xludf.NA())</f>
        <v>37</v>
      </c>
      <c r="R4653" s="5" t="e">
        <f ca="1">IF($H4653="NO",$O4653, _xludf.NA())</f>
        <v>#NAME?</v>
      </c>
      <c r="S4653" s="5">
        <f>IF($H4653="SI",$N4653, _xludf.NA())</f>
        <v>332791</v>
      </c>
      <c r="T4653" s="5" t="e">
        <f ca="1">IF($H4653="NO",$N4653, _xludf.NA())</f>
        <v>#NAME?</v>
      </c>
    </row>
    <row r="4654" spans="1:20" x14ac:dyDescent="0.3">
      <c r="A4654">
        <v>4653</v>
      </c>
      <c r="B4654" t="s">
        <v>9</v>
      </c>
      <c r="C4654">
        <v>297046</v>
      </c>
      <c r="D4654" t="s">
        <v>18</v>
      </c>
      <c r="E4654" t="s">
        <v>16</v>
      </c>
      <c r="F4654" t="s">
        <v>12</v>
      </c>
      <c r="G4654" t="s">
        <v>13</v>
      </c>
      <c r="H4654" t="s">
        <v>12</v>
      </c>
      <c r="I4654">
        <v>55</v>
      </c>
      <c r="J4654">
        <f>(moras__2[[#This Row],[EDAD]]-AVERAGE(I:I))/ _xlfn.STDEV.P(I:I)</f>
        <v>0.92418158605779133</v>
      </c>
      <c r="K4654" t="str">
        <f>IF(ABS(moras__2[[#This Row],[Z-Score de edad]])&gt;1.96, "Atípico","Normal")</f>
        <v>Normal</v>
      </c>
      <c r="L4654">
        <f>(moras__2[[#This Row],[SALARIO]]-AVERAGE(C:C)) / _xlfn.STDEV.P(C:C)</f>
        <v>-0.44454166866740574</v>
      </c>
      <c r="M4654" t="str">
        <f>IF(ABS(moras__2[[#This Row],[Z-Score de salario]])&gt;1.96, "Atípico", "Normal")</f>
        <v>Normal</v>
      </c>
      <c r="N4654" s="5">
        <f t="shared" si="216"/>
        <v>297046</v>
      </c>
      <c r="O4654" s="5">
        <f t="shared" si="217"/>
        <v>55</v>
      </c>
      <c r="P4654" s="5" t="str">
        <f t="shared" si="218"/>
        <v>TRABAJADOR INDEPENDIENTE</v>
      </c>
      <c r="Q4654" s="5">
        <f>IF($H4654="SI", $O4654, _xludf.NA())</f>
        <v>55</v>
      </c>
      <c r="R4654" s="5" t="e">
        <f ca="1">IF($H4654="NO",$O4654, _xludf.NA())</f>
        <v>#NAME?</v>
      </c>
      <c r="S4654" s="5">
        <f>IF($H4654="SI",$N4654, _xludf.NA())</f>
        <v>297046</v>
      </c>
      <c r="T4654" s="5" t="e">
        <f ca="1">IF($H4654="NO",$N4654, _xludf.NA())</f>
        <v>#NAME?</v>
      </c>
    </row>
    <row r="4655" spans="1:20" x14ac:dyDescent="0.3">
      <c r="A4655">
        <v>4654</v>
      </c>
      <c r="B4655" t="s">
        <v>9</v>
      </c>
      <c r="C4655">
        <v>424277</v>
      </c>
      <c r="D4655" t="s">
        <v>18</v>
      </c>
      <c r="E4655" t="s">
        <v>16</v>
      </c>
      <c r="F4655" t="s">
        <v>12</v>
      </c>
      <c r="G4655" t="s">
        <v>13</v>
      </c>
      <c r="H4655" t="s">
        <v>12</v>
      </c>
      <c r="I4655">
        <v>49</v>
      </c>
      <c r="J4655">
        <f>(moras__2[[#This Row],[EDAD]]-AVERAGE(I:I))/ _xlfn.STDEV.P(I:I)</f>
        <v>0.50068722861407822</v>
      </c>
      <c r="K4655" t="str">
        <f>IF(ABS(moras__2[[#This Row],[Z-Score de edad]])&gt;1.96, "Atípico","Normal")</f>
        <v>Normal</v>
      </c>
      <c r="L4655">
        <f>(moras__2[[#This Row],[SALARIO]]-AVERAGE(C:C)) / _xlfn.STDEV.P(C:C)</f>
        <v>-0.28764480892709621</v>
      </c>
      <c r="M4655" t="str">
        <f>IF(ABS(moras__2[[#This Row],[Z-Score de salario]])&gt;1.96, "Atípico", "Normal")</f>
        <v>Normal</v>
      </c>
      <c r="N4655" s="5">
        <f t="shared" si="216"/>
        <v>424277</v>
      </c>
      <c r="O4655" s="5">
        <f t="shared" si="217"/>
        <v>49</v>
      </c>
      <c r="P4655" s="5" t="str">
        <f t="shared" si="218"/>
        <v>TRABAJADOR INDEPENDIENTE</v>
      </c>
      <c r="Q4655" s="5">
        <f>IF($H4655="SI", $O4655, _xludf.NA())</f>
        <v>49</v>
      </c>
      <c r="R4655" s="5" t="e">
        <f ca="1">IF($H4655="NO",$O4655, _xludf.NA())</f>
        <v>#NAME?</v>
      </c>
      <c r="S4655" s="5">
        <f>IF($H4655="SI",$N4655, _xludf.NA())</f>
        <v>424277</v>
      </c>
      <c r="T4655" s="5" t="e">
        <f ca="1">IF($H4655="NO",$N4655, _xludf.NA())</f>
        <v>#NAME?</v>
      </c>
    </row>
    <row r="4656" spans="1:20" x14ac:dyDescent="0.3">
      <c r="A4656">
        <v>4655</v>
      </c>
      <c r="B4656" t="s">
        <v>15</v>
      </c>
      <c r="C4656">
        <v>462065</v>
      </c>
      <c r="D4656" t="s">
        <v>10</v>
      </c>
      <c r="E4656" t="s">
        <v>16</v>
      </c>
      <c r="F4656" t="s">
        <v>12</v>
      </c>
      <c r="G4656" t="s">
        <v>13</v>
      </c>
      <c r="H4656" t="s">
        <v>13</v>
      </c>
      <c r="I4656">
        <v>31</v>
      </c>
      <c r="J4656">
        <f>(moras__2[[#This Row],[EDAD]]-AVERAGE(I:I))/ _xlfn.STDEV.P(I:I)</f>
        <v>-0.769795843717061</v>
      </c>
      <c r="K4656" t="str">
        <f>IF(ABS(moras__2[[#This Row],[Z-Score de edad]])&gt;1.96, "Atípico","Normal")</f>
        <v>Normal</v>
      </c>
      <c r="L4656">
        <f>(moras__2[[#This Row],[SALARIO]]-AVERAGE(C:C)) / _xlfn.STDEV.P(C:C)</f>
        <v>-0.24104595695024453</v>
      </c>
      <c r="M4656" t="str">
        <f>IF(ABS(moras__2[[#This Row],[Z-Score de salario]])&gt;1.96, "Atípico", "Normal")</f>
        <v>Normal</v>
      </c>
      <c r="N4656" s="5">
        <f t="shared" si="216"/>
        <v>462065</v>
      </c>
      <c r="O4656" s="5">
        <f t="shared" si="217"/>
        <v>31</v>
      </c>
      <c r="P4656" s="5" t="str">
        <f t="shared" si="218"/>
        <v>ASALARIADO</v>
      </c>
      <c r="Q4656" s="5" t="e">
        <f ca="1">IF($H4656="SI", $O4656, _xludf.NA())</f>
        <v>#NAME?</v>
      </c>
      <c r="R4656" s="5">
        <f>IF($H4656="NO",$O4656, _xludf.NA())</f>
        <v>31</v>
      </c>
      <c r="S4656" s="5" t="e">
        <f ca="1">IF($H4656="SI",$N4656, _xludf.NA())</f>
        <v>#NAME?</v>
      </c>
      <c r="T4656" s="5">
        <f>IF($H4656="NO",$N4656, _xludf.NA())</f>
        <v>462065</v>
      </c>
    </row>
    <row r="4657" spans="1:20" x14ac:dyDescent="0.3">
      <c r="A4657">
        <v>4656</v>
      </c>
      <c r="B4657" t="s">
        <v>9</v>
      </c>
      <c r="C4657">
        <v>914169.91</v>
      </c>
      <c r="D4657" t="s">
        <v>10</v>
      </c>
      <c r="E4657" t="s">
        <v>16</v>
      </c>
      <c r="F4657" t="s">
        <v>12</v>
      </c>
      <c r="G4657" t="s">
        <v>13</v>
      </c>
      <c r="H4657" t="s">
        <v>13</v>
      </c>
      <c r="I4657">
        <v>40</v>
      </c>
      <c r="J4657">
        <f>(moras__2[[#This Row],[EDAD]]-AVERAGE(I:I))/ _xlfn.STDEV.P(I:I)</f>
        <v>-0.13455430755149136</v>
      </c>
      <c r="K4657" t="str">
        <f>IF(ABS(moras__2[[#This Row],[Z-Score de edad]])&gt;1.96, "Atípico","Normal")</f>
        <v>Normal</v>
      </c>
      <c r="L4657">
        <f>(moras__2[[#This Row],[SALARIO]]-AVERAGE(C:C)) / _xlfn.STDEV.P(C:C)</f>
        <v>0.31647414940886032</v>
      </c>
      <c r="M4657" t="str">
        <f>IF(ABS(moras__2[[#This Row],[Z-Score de salario]])&gt;1.96, "Atípico", "Normal")</f>
        <v>Normal</v>
      </c>
      <c r="N4657" s="5">
        <f t="shared" si="216"/>
        <v>914169.91</v>
      </c>
      <c r="O4657" s="5">
        <f t="shared" si="217"/>
        <v>40</v>
      </c>
      <c r="P4657" s="5" t="str">
        <f t="shared" si="218"/>
        <v>ASALARIADO</v>
      </c>
      <c r="Q4657" s="5" t="e">
        <f ca="1">IF($H4657="SI", $O4657, _xludf.NA())</f>
        <v>#NAME?</v>
      </c>
      <c r="R4657" s="5">
        <f>IF($H4657="NO",$O4657, _xludf.NA())</f>
        <v>40</v>
      </c>
      <c r="S4657" s="5" t="e">
        <f ca="1">IF($H4657="SI",$N4657, _xludf.NA())</f>
        <v>#NAME?</v>
      </c>
      <c r="T4657" s="5">
        <f>IF($H4657="NO",$N4657, _xludf.NA())</f>
        <v>914169.91</v>
      </c>
    </row>
    <row r="4658" spans="1:20" x14ac:dyDescent="0.3">
      <c r="A4658">
        <v>4657</v>
      </c>
      <c r="B4658" t="s">
        <v>9</v>
      </c>
      <c r="C4658">
        <v>550000</v>
      </c>
      <c r="D4658" t="s">
        <v>10</v>
      </c>
      <c r="E4658" t="s">
        <v>16</v>
      </c>
      <c r="F4658" t="s">
        <v>12</v>
      </c>
      <c r="G4658" t="s">
        <v>13</v>
      </c>
      <c r="H4658" t="s">
        <v>12</v>
      </c>
      <c r="I4658">
        <v>34</v>
      </c>
      <c r="J4658">
        <f>(moras__2[[#This Row],[EDAD]]-AVERAGE(I:I))/ _xlfn.STDEV.P(I:I)</f>
        <v>-0.55804866499520445</v>
      </c>
      <c r="K4658" t="str">
        <f>IF(ABS(moras__2[[#This Row],[Z-Score de edad]])&gt;1.96, "Atípico","Normal")</f>
        <v>Normal</v>
      </c>
      <c r="L4658">
        <f>(moras__2[[#This Row],[SALARIO]]-AVERAGE(C:C)) / _xlfn.STDEV.P(C:C)</f>
        <v>-0.13260756252385381</v>
      </c>
      <c r="M4658" t="str">
        <f>IF(ABS(moras__2[[#This Row],[Z-Score de salario]])&gt;1.96, "Atípico", "Normal")</f>
        <v>Normal</v>
      </c>
      <c r="N4658" s="5">
        <f t="shared" si="216"/>
        <v>550000</v>
      </c>
      <c r="O4658" s="5">
        <f t="shared" si="217"/>
        <v>34</v>
      </c>
      <c r="P4658" s="5" t="str">
        <f t="shared" si="218"/>
        <v>ASALARIADO</v>
      </c>
      <c r="Q4658" s="5">
        <f>IF($H4658="SI", $O4658, _xludf.NA())</f>
        <v>34</v>
      </c>
      <c r="R4658" s="5" t="e">
        <f ca="1">IF($H4658="NO",$O4658, _xludf.NA())</f>
        <v>#NAME?</v>
      </c>
      <c r="S4658" s="5">
        <f>IF($H4658="SI",$N4658, _xludf.NA())</f>
        <v>550000</v>
      </c>
      <c r="T4658" s="5" t="e">
        <f ca="1">IF($H4658="NO",$N4658, _xludf.NA())</f>
        <v>#NAME?</v>
      </c>
    </row>
    <row r="4659" spans="1:20" x14ac:dyDescent="0.3">
      <c r="A4659">
        <v>4658</v>
      </c>
      <c r="B4659" t="s">
        <v>15</v>
      </c>
      <c r="C4659">
        <v>763375.1</v>
      </c>
      <c r="D4659" t="s">
        <v>10</v>
      </c>
      <c r="E4659" t="s">
        <v>11</v>
      </c>
      <c r="F4659" t="s">
        <v>12</v>
      </c>
      <c r="G4659" t="s">
        <v>13</v>
      </c>
      <c r="H4659" t="s">
        <v>13</v>
      </c>
      <c r="I4659">
        <v>35</v>
      </c>
      <c r="J4659">
        <f>(moras__2[[#This Row],[EDAD]]-AVERAGE(I:I))/ _xlfn.STDEV.P(I:I)</f>
        <v>-0.48746627208791893</v>
      </c>
      <c r="K4659" t="str">
        <f>IF(ABS(moras__2[[#This Row],[Z-Score de edad]])&gt;1.96, "Atípico","Normal")</f>
        <v>Normal</v>
      </c>
      <c r="L4659">
        <f>(moras__2[[#This Row],[SALARIO]]-AVERAGE(C:C)) / _xlfn.STDEV.P(C:C)</f>
        <v>0.13051921583027778</v>
      </c>
      <c r="M4659" t="str">
        <f>IF(ABS(moras__2[[#This Row],[Z-Score de salario]])&gt;1.96, "Atípico", "Normal")</f>
        <v>Normal</v>
      </c>
      <c r="N4659" s="5">
        <f t="shared" si="216"/>
        <v>763375.1</v>
      </c>
      <c r="O4659" s="5">
        <f t="shared" si="217"/>
        <v>35</v>
      </c>
      <c r="P4659" s="5" t="str">
        <f t="shared" si="218"/>
        <v>ASALARIADO</v>
      </c>
      <c r="Q4659" s="5" t="e">
        <f ca="1">IF($H4659="SI", $O4659, _xludf.NA())</f>
        <v>#NAME?</v>
      </c>
      <c r="R4659" s="5">
        <f>IF($H4659="NO",$O4659, _xludf.NA())</f>
        <v>35</v>
      </c>
      <c r="S4659" s="5" t="e">
        <f ca="1">IF($H4659="SI",$N4659, _xludf.NA())</f>
        <v>#NAME?</v>
      </c>
      <c r="T4659" s="5">
        <f>IF($H4659="NO",$N4659, _xludf.NA())</f>
        <v>763375.1</v>
      </c>
    </row>
    <row r="4660" spans="1:20" x14ac:dyDescent="0.3">
      <c r="A4660">
        <v>4659</v>
      </c>
      <c r="B4660" t="s">
        <v>15</v>
      </c>
      <c r="C4660">
        <v>450000</v>
      </c>
      <c r="D4660" t="s">
        <v>10</v>
      </c>
      <c r="E4660" t="s">
        <v>16</v>
      </c>
      <c r="F4660" t="s">
        <v>12</v>
      </c>
      <c r="G4660" t="s">
        <v>13</v>
      </c>
      <c r="H4660" t="s">
        <v>13</v>
      </c>
      <c r="I4660">
        <v>22</v>
      </c>
      <c r="J4660">
        <f>(moras__2[[#This Row],[EDAD]]-AVERAGE(I:I))/ _xlfn.STDEV.P(I:I)</f>
        <v>-1.4050373798826306</v>
      </c>
      <c r="K4660" t="str">
        <f>IF(ABS(moras__2[[#This Row],[Z-Score de edad]])&gt;1.96, "Atípico","Normal")</f>
        <v>Normal</v>
      </c>
      <c r="L4660">
        <f>(moras__2[[#This Row],[SALARIO]]-AVERAGE(C:C)) / _xlfn.STDEV.P(C:C)</f>
        <v>-0.25592409681212436</v>
      </c>
      <c r="M4660" t="str">
        <f>IF(ABS(moras__2[[#This Row],[Z-Score de salario]])&gt;1.96, "Atípico", "Normal")</f>
        <v>Normal</v>
      </c>
      <c r="N4660" s="5">
        <f t="shared" si="216"/>
        <v>450000</v>
      </c>
      <c r="O4660" s="5">
        <f t="shared" si="217"/>
        <v>22</v>
      </c>
      <c r="P4660" s="5" t="str">
        <f t="shared" si="218"/>
        <v>ASALARIADO</v>
      </c>
      <c r="Q4660" s="5" t="e">
        <f ca="1">IF($H4660="SI", $O4660, _xludf.NA())</f>
        <v>#NAME?</v>
      </c>
      <c r="R4660" s="5">
        <f>IF($H4660="NO",$O4660, _xludf.NA())</f>
        <v>22</v>
      </c>
      <c r="S4660" s="5" t="e">
        <f ca="1">IF($H4660="SI",$N4660, _xludf.NA())</f>
        <v>#NAME?</v>
      </c>
      <c r="T4660" s="5">
        <f>IF($H4660="NO",$N4660, _xludf.NA())</f>
        <v>450000</v>
      </c>
    </row>
    <row r="4661" spans="1:20" x14ac:dyDescent="0.3">
      <c r="A4661">
        <v>4660</v>
      </c>
      <c r="B4661" t="s">
        <v>9</v>
      </c>
      <c r="C4661">
        <v>123924</v>
      </c>
      <c r="D4661" t="s">
        <v>10</v>
      </c>
      <c r="E4661" t="s">
        <v>16</v>
      </c>
      <c r="F4661" t="s">
        <v>12</v>
      </c>
      <c r="G4661" t="s">
        <v>13</v>
      </c>
      <c r="H4661" t="s">
        <v>13</v>
      </c>
      <c r="I4661">
        <v>19</v>
      </c>
      <c r="J4661">
        <f>(moras__2[[#This Row],[EDAD]]-AVERAGE(I:I))/ _xlfn.STDEV.P(I:I)</f>
        <v>-1.6167845586044871</v>
      </c>
      <c r="K4661" t="str">
        <f>IF(ABS(moras__2[[#This Row],[Z-Score de edad]])&gt;1.96, "Atípico","Normal")</f>
        <v>Normal</v>
      </c>
      <c r="L4661">
        <f>(moras__2[[#This Row],[SALARIO]]-AVERAGE(C:C)) / _xlfn.STDEV.P(C:C)</f>
        <v>-0.6580297191579455</v>
      </c>
      <c r="M4661" t="str">
        <f>IF(ABS(moras__2[[#This Row],[Z-Score de salario]])&gt;1.96, "Atípico", "Normal")</f>
        <v>Normal</v>
      </c>
      <c r="N4661" s="5">
        <f t="shared" si="216"/>
        <v>123924</v>
      </c>
      <c r="O4661" s="5">
        <f t="shared" si="217"/>
        <v>19</v>
      </c>
      <c r="P4661" s="5" t="str">
        <f t="shared" si="218"/>
        <v>ASALARIADO</v>
      </c>
      <c r="Q4661" s="5" t="e">
        <f ca="1">IF($H4661="SI", $O4661, _xludf.NA())</f>
        <v>#NAME?</v>
      </c>
      <c r="R4661" s="5">
        <f>IF($H4661="NO",$O4661, _xludf.NA())</f>
        <v>19</v>
      </c>
      <c r="S4661" s="5" t="e">
        <f ca="1">IF($H4661="SI",$N4661, _xludf.NA())</f>
        <v>#NAME?</v>
      </c>
      <c r="T4661" s="5">
        <f>IF($H4661="NO",$N4661, _xludf.NA())</f>
        <v>123924</v>
      </c>
    </row>
    <row r="4662" spans="1:20" x14ac:dyDescent="0.3">
      <c r="A4662">
        <v>4661</v>
      </c>
      <c r="B4662" t="s">
        <v>9</v>
      </c>
      <c r="C4662">
        <v>391012.95</v>
      </c>
      <c r="D4662" t="s">
        <v>10</v>
      </c>
      <c r="E4662" t="s">
        <v>16</v>
      </c>
      <c r="F4662" t="s">
        <v>12</v>
      </c>
      <c r="G4662" t="s">
        <v>13</v>
      </c>
      <c r="H4662" t="s">
        <v>13</v>
      </c>
      <c r="I4662">
        <v>21</v>
      </c>
      <c r="J4662">
        <f>(moras__2[[#This Row],[EDAD]]-AVERAGE(I:I))/ _xlfn.STDEV.P(I:I)</f>
        <v>-1.4756197727899161</v>
      </c>
      <c r="K4662" t="str">
        <f>IF(ABS(moras__2[[#This Row],[Z-Score de edad]])&gt;1.96, "Atípico","Normal")</f>
        <v>Normal</v>
      </c>
      <c r="L4662">
        <f>(moras__2[[#This Row],[SALARIO]]-AVERAGE(C:C)) / _xlfn.STDEV.P(C:C)</f>
        <v>-0.32866488255101367</v>
      </c>
      <c r="M4662" t="str">
        <f>IF(ABS(moras__2[[#This Row],[Z-Score de salario]])&gt;1.96, "Atípico", "Normal")</f>
        <v>Normal</v>
      </c>
      <c r="N4662" s="5">
        <f t="shared" si="216"/>
        <v>391012.95</v>
      </c>
      <c r="O4662" s="5">
        <f t="shared" si="217"/>
        <v>21</v>
      </c>
      <c r="P4662" s="5" t="str">
        <f t="shared" si="218"/>
        <v>ASALARIADO</v>
      </c>
      <c r="Q4662" s="5" t="e">
        <f ca="1">IF($H4662="SI", $O4662, _xludf.NA())</f>
        <v>#NAME?</v>
      </c>
      <c r="R4662" s="5">
        <f>IF($H4662="NO",$O4662, _xludf.NA())</f>
        <v>21</v>
      </c>
      <c r="S4662" s="5" t="e">
        <f ca="1">IF($H4662="SI",$N4662, _xludf.NA())</f>
        <v>#NAME?</v>
      </c>
      <c r="T4662" s="5">
        <f>IF($H4662="NO",$N4662, _xludf.NA())</f>
        <v>391012.95</v>
      </c>
    </row>
    <row r="4663" spans="1:20" x14ac:dyDescent="0.3">
      <c r="A4663">
        <v>4662</v>
      </c>
      <c r="B4663" t="s">
        <v>9</v>
      </c>
      <c r="C4663">
        <v>364900</v>
      </c>
      <c r="D4663" t="s">
        <v>10</v>
      </c>
      <c r="E4663" t="s">
        <v>16</v>
      </c>
      <c r="F4663" t="s">
        <v>12</v>
      </c>
      <c r="G4663" t="s">
        <v>12</v>
      </c>
      <c r="H4663" t="s">
        <v>13</v>
      </c>
      <c r="I4663">
        <v>62</v>
      </c>
      <c r="J4663">
        <f>(moras__2[[#This Row],[EDAD]]-AVERAGE(I:I))/ _xlfn.STDEV.P(I:I)</f>
        <v>1.41825833640879</v>
      </c>
      <c r="K4663" t="str">
        <f>IF(ABS(moras__2[[#This Row],[Z-Score de edad]])&gt;1.96, "Atípico","Normal")</f>
        <v>Normal</v>
      </c>
      <c r="L4663">
        <f>(moras__2[[#This Row],[SALARIO]]-AVERAGE(C:C)) / _xlfn.STDEV.P(C:C)</f>
        <v>-0.36086646749144263</v>
      </c>
      <c r="M4663" t="str">
        <f>IF(ABS(moras__2[[#This Row],[Z-Score de salario]])&gt;1.96, "Atípico", "Normal")</f>
        <v>Normal</v>
      </c>
      <c r="N4663" s="5">
        <f t="shared" si="216"/>
        <v>364900</v>
      </c>
      <c r="O4663" s="5">
        <f t="shared" si="217"/>
        <v>62</v>
      </c>
      <c r="P4663" s="5" t="str">
        <f t="shared" si="218"/>
        <v>ASALARIADO</v>
      </c>
      <c r="Q4663" s="5" t="e">
        <f ca="1">IF($H4663="SI", $O4663, _xludf.NA())</f>
        <v>#NAME?</v>
      </c>
      <c r="R4663" s="5">
        <f>IF($H4663="NO",$O4663, _xludf.NA())</f>
        <v>62</v>
      </c>
      <c r="S4663" s="5" t="e">
        <f ca="1">IF($H4663="SI",$N4663, _xludf.NA())</f>
        <v>#NAME?</v>
      </c>
      <c r="T4663" s="5">
        <f>IF($H4663="NO",$N4663, _xludf.NA())</f>
        <v>364900</v>
      </c>
    </row>
    <row r="4664" spans="1:20" x14ac:dyDescent="0.3">
      <c r="A4664">
        <v>4663</v>
      </c>
      <c r="B4664" t="s">
        <v>9</v>
      </c>
      <c r="C4664">
        <v>796069</v>
      </c>
      <c r="D4664" t="s">
        <v>10</v>
      </c>
      <c r="E4664" t="s">
        <v>11</v>
      </c>
      <c r="F4664" t="s">
        <v>12</v>
      </c>
      <c r="G4664" t="s">
        <v>13</v>
      </c>
      <c r="H4664" t="s">
        <v>13</v>
      </c>
      <c r="I4664">
        <v>38</v>
      </c>
      <c r="J4664">
        <f>(moras__2[[#This Row],[EDAD]]-AVERAGE(I:I))/ _xlfn.STDEV.P(I:I)</f>
        <v>-0.27571909336606237</v>
      </c>
      <c r="K4664" t="str">
        <f>IF(ABS(moras__2[[#This Row],[Z-Score de edad]])&gt;1.96, "Atípico","Normal")</f>
        <v>Normal</v>
      </c>
      <c r="L4664">
        <f>(moras__2[[#This Row],[SALARIO]]-AVERAGE(C:C)) / _xlfn.STDEV.P(C:C)</f>
        <v>0.17083620023395071</v>
      </c>
      <c r="M4664" t="str">
        <f>IF(ABS(moras__2[[#This Row],[Z-Score de salario]])&gt;1.96, "Atípico", "Normal")</f>
        <v>Normal</v>
      </c>
      <c r="N4664" s="5">
        <f t="shared" si="216"/>
        <v>796069</v>
      </c>
      <c r="O4664" s="5">
        <f t="shared" si="217"/>
        <v>38</v>
      </c>
      <c r="P4664" s="5" t="str">
        <f t="shared" si="218"/>
        <v>ASALARIADO</v>
      </c>
      <c r="Q4664" s="5" t="e">
        <f ca="1">IF($H4664="SI", $O4664, _xludf.NA())</f>
        <v>#NAME?</v>
      </c>
      <c r="R4664" s="5">
        <f>IF($H4664="NO",$O4664, _xludf.NA())</f>
        <v>38</v>
      </c>
      <c r="S4664" s="5" t="e">
        <f ca="1">IF($H4664="SI",$N4664, _xludf.NA())</f>
        <v>#NAME?</v>
      </c>
      <c r="T4664" s="5">
        <f>IF($H4664="NO",$N4664, _xludf.NA())</f>
        <v>796069</v>
      </c>
    </row>
    <row r="4665" spans="1:20" x14ac:dyDescent="0.3">
      <c r="A4665">
        <v>4664</v>
      </c>
      <c r="B4665" t="s">
        <v>9</v>
      </c>
      <c r="C4665">
        <v>962757.1</v>
      </c>
      <c r="D4665" t="s">
        <v>14</v>
      </c>
      <c r="E4665" t="s">
        <v>11</v>
      </c>
      <c r="F4665" t="s">
        <v>12</v>
      </c>
      <c r="G4665" t="s">
        <v>13</v>
      </c>
      <c r="H4665" t="s">
        <v>13</v>
      </c>
      <c r="I4665">
        <v>63</v>
      </c>
      <c r="J4665">
        <f>(moras__2[[#This Row],[EDAD]]-AVERAGE(I:I))/ _xlfn.STDEV.P(I:I)</f>
        <v>1.4888407293160755</v>
      </c>
      <c r="K4665" t="str">
        <f>IF(ABS(moras__2[[#This Row],[Z-Score de edad]])&gt;1.96, "Atípico","Normal")</f>
        <v>Normal</v>
      </c>
      <c r="L4665">
        <f>(moras__2[[#This Row],[SALARIO]]-AVERAGE(C:C)) / _xlfn.STDEV.P(C:C)</f>
        <v>0.37639018822491743</v>
      </c>
      <c r="M4665" t="str">
        <f>IF(ABS(moras__2[[#This Row],[Z-Score de salario]])&gt;1.96, "Atípico", "Normal")</f>
        <v>Normal</v>
      </c>
      <c r="N4665" s="5">
        <f t="shared" si="216"/>
        <v>962757.1</v>
      </c>
      <c r="O4665" s="5">
        <f t="shared" si="217"/>
        <v>63</v>
      </c>
      <c r="P4665" s="5" t="str">
        <f t="shared" si="218"/>
        <v>PENSIONADOS EN SU PROPIO SISTEMA</v>
      </c>
      <c r="Q4665" s="5" t="e">
        <f ca="1">IF($H4665="SI", $O4665, _xludf.NA())</f>
        <v>#NAME?</v>
      </c>
      <c r="R4665" s="5">
        <f>IF($H4665="NO",$O4665, _xludf.NA())</f>
        <v>63</v>
      </c>
      <c r="S4665" s="5" t="e">
        <f ca="1">IF($H4665="SI",$N4665, _xludf.NA())</f>
        <v>#NAME?</v>
      </c>
      <c r="T4665" s="5">
        <f>IF($H4665="NO",$N4665, _xludf.NA())</f>
        <v>962757.1</v>
      </c>
    </row>
    <row r="4666" spans="1:20" x14ac:dyDescent="0.3">
      <c r="A4666">
        <v>4665</v>
      </c>
      <c r="B4666" t="s">
        <v>9</v>
      </c>
      <c r="C4666">
        <v>1453308</v>
      </c>
      <c r="D4666" t="s">
        <v>14</v>
      </c>
      <c r="E4666" t="s">
        <v>11</v>
      </c>
      <c r="F4666" t="s">
        <v>12</v>
      </c>
      <c r="G4666" t="s">
        <v>13</v>
      </c>
      <c r="H4666" t="s">
        <v>13</v>
      </c>
      <c r="I4666">
        <v>70</v>
      </c>
      <c r="J4666">
        <f>(moras__2[[#This Row],[EDAD]]-AVERAGE(I:I))/ _xlfn.STDEV.P(I:I)</f>
        <v>1.9829174796670741</v>
      </c>
      <c r="K4666" t="str">
        <f>IF(ABS(moras__2[[#This Row],[Z-Score de edad]])&gt;1.96, "Atípico","Normal")</f>
        <v>Atípico</v>
      </c>
      <c r="L4666">
        <f>(moras__2[[#This Row],[SALARIO]]-AVERAGE(C:C)) / _xlfn.STDEV.P(C:C)</f>
        <v>0.98132055702483734</v>
      </c>
      <c r="M4666" t="str">
        <f>IF(ABS(moras__2[[#This Row],[Z-Score de salario]])&gt;1.96, "Atípico", "Normal")</f>
        <v>Normal</v>
      </c>
      <c r="N4666" s="5">
        <f t="shared" si="216"/>
        <v>1453308</v>
      </c>
      <c r="O4666" s="5">
        <f t="shared" si="217"/>
        <v>70</v>
      </c>
      <c r="P4666" s="5" t="str">
        <f t="shared" si="218"/>
        <v>PENSIONADOS EN SU PROPIO SISTEMA</v>
      </c>
      <c r="Q4666" s="5" t="e">
        <f ca="1">IF($H4666="SI", $O4666, _xludf.NA())</f>
        <v>#NAME?</v>
      </c>
      <c r="R4666" s="5">
        <f>IF($H4666="NO",$O4666, _xludf.NA())</f>
        <v>70</v>
      </c>
      <c r="S4666" s="5" t="e">
        <f ca="1">IF($H4666="SI",$N4666, _xludf.NA())</f>
        <v>#NAME?</v>
      </c>
      <c r="T4666" s="5">
        <f>IF($H4666="NO",$N4666, _xludf.NA())</f>
        <v>1453308</v>
      </c>
    </row>
    <row r="4667" spans="1:20" x14ac:dyDescent="0.3">
      <c r="A4667">
        <v>4666</v>
      </c>
      <c r="B4667" t="s">
        <v>9</v>
      </c>
      <c r="C4667">
        <v>746556.41</v>
      </c>
      <c r="D4667" t="s">
        <v>10</v>
      </c>
      <c r="E4667" t="s">
        <v>11</v>
      </c>
      <c r="F4667" t="s">
        <v>12</v>
      </c>
      <c r="G4667" t="s">
        <v>13</v>
      </c>
      <c r="H4667" t="s">
        <v>13</v>
      </c>
      <c r="I4667">
        <v>30</v>
      </c>
      <c r="J4667">
        <f>(moras__2[[#This Row],[EDAD]]-AVERAGE(I:I))/ _xlfn.STDEV.P(I:I)</f>
        <v>-0.84037823662434652</v>
      </c>
      <c r="K4667" t="str">
        <f>IF(ABS(moras__2[[#This Row],[Z-Score de edad]])&gt;1.96, "Atípico","Normal")</f>
        <v>Normal</v>
      </c>
      <c r="L4667">
        <f>(moras__2[[#This Row],[SALARIO]]-AVERAGE(C:C)) / _xlfn.STDEV.P(C:C)</f>
        <v>0.10977899020958994</v>
      </c>
      <c r="M4667" t="str">
        <f>IF(ABS(moras__2[[#This Row],[Z-Score de salario]])&gt;1.96, "Atípico", "Normal")</f>
        <v>Normal</v>
      </c>
      <c r="N4667" s="5">
        <f t="shared" si="216"/>
        <v>746556.41</v>
      </c>
      <c r="O4667" s="5">
        <f t="shared" si="217"/>
        <v>30</v>
      </c>
      <c r="P4667" s="5" t="str">
        <f t="shared" si="218"/>
        <v>ASALARIADO</v>
      </c>
      <c r="Q4667" s="5" t="e">
        <f ca="1">IF($H4667="SI", $O4667, _xludf.NA())</f>
        <v>#NAME?</v>
      </c>
      <c r="R4667" s="5">
        <f>IF($H4667="NO",$O4667, _xludf.NA())</f>
        <v>30</v>
      </c>
      <c r="S4667" s="5" t="e">
        <f ca="1">IF($H4667="SI",$N4667, _xludf.NA())</f>
        <v>#NAME?</v>
      </c>
      <c r="T4667" s="5">
        <f>IF($H4667="NO",$N4667, _xludf.NA())</f>
        <v>746556.41</v>
      </c>
    </row>
    <row r="4668" spans="1:20" x14ac:dyDescent="0.3">
      <c r="A4668">
        <v>4667</v>
      </c>
      <c r="B4668" t="s">
        <v>9</v>
      </c>
      <c r="C4668">
        <v>1422542.7</v>
      </c>
      <c r="D4668" t="s">
        <v>10</v>
      </c>
      <c r="E4668" t="s">
        <v>11</v>
      </c>
      <c r="F4668" t="s">
        <v>12</v>
      </c>
      <c r="G4668" t="s">
        <v>13</v>
      </c>
      <c r="H4668" t="s">
        <v>13</v>
      </c>
      <c r="I4668">
        <v>60</v>
      </c>
      <c r="J4668">
        <f>(moras__2[[#This Row],[EDAD]]-AVERAGE(I:I))/ _xlfn.STDEV.P(I:I)</f>
        <v>1.2770935505942189</v>
      </c>
      <c r="K4668" t="str">
        <f>IF(ABS(moras__2[[#This Row],[Z-Score de edad]])&gt;1.96, "Atípico","Normal")</f>
        <v>Normal</v>
      </c>
      <c r="L4668">
        <f>(moras__2[[#This Row],[SALARIO]]-AVERAGE(C:C)) / _xlfn.STDEV.P(C:C)</f>
        <v>0.94338185530144802</v>
      </c>
      <c r="M4668" t="str">
        <f>IF(ABS(moras__2[[#This Row],[Z-Score de salario]])&gt;1.96, "Atípico", "Normal")</f>
        <v>Normal</v>
      </c>
      <c r="N4668" s="5">
        <f t="shared" si="216"/>
        <v>1422542.7</v>
      </c>
      <c r="O4668" s="5">
        <f t="shared" si="217"/>
        <v>60</v>
      </c>
      <c r="P4668" s="5" t="str">
        <f t="shared" si="218"/>
        <v>ASALARIADO</v>
      </c>
      <c r="Q4668" s="5" t="e">
        <f ca="1">IF($H4668="SI", $O4668, _xludf.NA())</f>
        <v>#NAME?</v>
      </c>
      <c r="R4668" s="5">
        <f>IF($H4668="NO",$O4668, _xludf.NA())</f>
        <v>60</v>
      </c>
      <c r="S4668" s="5" t="e">
        <f ca="1">IF($H4668="SI",$N4668, _xludf.NA())</f>
        <v>#NAME?</v>
      </c>
      <c r="T4668" s="5">
        <f>IF($H4668="NO",$N4668, _xludf.NA())</f>
        <v>1422542.7</v>
      </c>
    </row>
    <row r="4669" spans="1:20" x14ac:dyDescent="0.3">
      <c r="A4669">
        <v>4668</v>
      </c>
      <c r="B4669" t="s">
        <v>9</v>
      </c>
      <c r="C4669">
        <v>1417996.5</v>
      </c>
      <c r="D4669" t="s">
        <v>10</v>
      </c>
      <c r="E4669" t="s">
        <v>11</v>
      </c>
      <c r="F4669" t="s">
        <v>12</v>
      </c>
      <c r="G4669" t="s">
        <v>13</v>
      </c>
      <c r="H4669" t="s">
        <v>13</v>
      </c>
      <c r="I4669">
        <v>32</v>
      </c>
      <c r="J4669">
        <f>(moras__2[[#This Row],[EDAD]]-AVERAGE(I:I))/ _xlfn.STDEV.P(I:I)</f>
        <v>-0.69921345080977548</v>
      </c>
      <c r="K4669" t="str">
        <f>IF(ABS(moras__2[[#This Row],[Z-Score de edad]])&gt;1.96, "Atípico","Normal")</f>
        <v>Normal</v>
      </c>
      <c r="L4669">
        <f>(moras__2[[#This Row],[SALARIO]]-AVERAGE(C:C)) / _xlfn.STDEV.P(C:C)</f>
        <v>0.93777563901963468</v>
      </c>
      <c r="M4669" t="str">
        <f>IF(ABS(moras__2[[#This Row],[Z-Score de salario]])&gt;1.96, "Atípico", "Normal")</f>
        <v>Normal</v>
      </c>
      <c r="N4669" s="5">
        <f t="shared" si="216"/>
        <v>1417996.5</v>
      </c>
      <c r="O4669" s="5">
        <f t="shared" si="217"/>
        <v>32</v>
      </c>
      <c r="P4669" s="5" t="str">
        <f t="shared" si="218"/>
        <v>ASALARIADO</v>
      </c>
      <c r="Q4669" s="5" t="e">
        <f ca="1">IF($H4669="SI", $O4669, _xludf.NA())</f>
        <v>#NAME?</v>
      </c>
      <c r="R4669" s="5">
        <f>IF($H4669="NO",$O4669, _xludf.NA())</f>
        <v>32</v>
      </c>
      <c r="S4669" s="5" t="e">
        <f ca="1">IF($H4669="SI",$N4669, _xludf.NA())</f>
        <v>#NAME?</v>
      </c>
      <c r="T4669" s="5">
        <f>IF($H4669="NO",$N4669, _xludf.NA())</f>
        <v>1417996.5</v>
      </c>
    </row>
    <row r="4670" spans="1:20" x14ac:dyDescent="0.3">
      <c r="A4670">
        <v>4669</v>
      </c>
      <c r="B4670" t="s">
        <v>15</v>
      </c>
      <c r="C4670">
        <v>375882.38</v>
      </c>
      <c r="D4670" t="s">
        <v>10</v>
      </c>
      <c r="E4670" t="s">
        <v>16</v>
      </c>
      <c r="F4670" t="s">
        <v>12</v>
      </c>
      <c r="G4670" t="s">
        <v>12</v>
      </c>
      <c r="H4670" t="s">
        <v>13</v>
      </c>
      <c r="I4670">
        <v>56</v>
      </c>
      <c r="J4670">
        <f>(moras__2[[#This Row],[EDAD]]-AVERAGE(I:I))/ _xlfn.STDEV.P(I:I)</f>
        <v>0.99476397896507684</v>
      </c>
      <c r="K4670" t="str">
        <f>IF(ABS(moras__2[[#This Row],[Z-Score de edad]])&gt;1.96, "Atípico","Normal")</f>
        <v>Normal</v>
      </c>
      <c r="L4670">
        <f>(moras__2[[#This Row],[SALARIO]]-AVERAGE(C:C)) / _xlfn.STDEV.P(C:C)</f>
        <v>-0.34732337709307448</v>
      </c>
      <c r="M4670" t="str">
        <f>IF(ABS(moras__2[[#This Row],[Z-Score de salario]])&gt;1.96, "Atípico", "Normal")</f>
        <v>Normal</v>
      </c>
      <c r="N4670" s="5">
        <f t="shared" si="216"/>
        <v>375882.38</v>
      </c>
      <c r="O4670" s="5">
        <f t="shared" si="217"/>
        <v>56</v>
      </c>
      <c r="P4670" s="5" t="str">
        <f t="shared" si="218"/>
        <v>ASALARIADO</v>
      </c>
      <c r="Q4670" s="5" t="e">
        <f ca="1">IF($H4670="SI", $O4670, _xludf.NA())</f>
        <v>#NAME?</v>
      </c>
      <c r="R4670" s="5">
        <f>IF($H4670="NO",$O4670, _xludf.NA())</f>
        <v>56</v>
      </c>
      <c r="S4670" s="5" t="e">
        <f ca="1">IF($H4670="SI",$N4670, _xludf.NA())</f>
        <v>#NAME?</v>
      </c>
      <c r="T4670" s="5">
        <f>IF($H4670="NO",$N4670, _xludf.NA())</f>
        <v>375882.38</v>
      </c>
    </row>
    <row r="4671" spans="1:20" x14ac:dyDescent="0.3">
      <c r="A4671">
        <v>4670</v>
      </c>
      <c r="B4671" t="s">
        <v>15</v>
      </c>
      <c r="C4671">
        <v>348148</v>
      </c>
      <c r="D4671" t="s">
        <v>14</v>
      </c>
      <c r="E4671" t="s">
        <v>11</v>
      </c>
      <c r="F4671" t="s">
        <v>12</v>
      </c>
      <c r="G4671" t="s">
        <v>13</v>
      </c>
      <c r="H4671" t="s">
        <v>13</v>
      </c>
      <c r="I4671">
        <v>83</v>
      </c>
      <c r="J4671">
        <f>(moras__2[[#This Row],[EDAD]]-AVERAGE(I:I))/ _xlfn.STDEV.P(I:I)</f>
        <v>2.9004885874617856</v>
      </c>
      <c r="K4671" t="str">
        <f>IF(ABS(moras__2[[#This Row],[Z-Score de edad]])&gt;1.96, "Atípico","Normal")</f>
        <v>Atípico</v>
      </c>
      <c r="L4671">
        <f>(moras__2[[#This Row],[SALARIO]]-AVERAGE(C:C)) / _xlfn.STDEV.P(C:C)</f>
        <v>-0.38152445331541374</v>
      </c>
      <c r="M4671" t="str">
        <f>IF(ABS(moras__2[[#This Row],[Z-Score de salario]])&gt;1.96, "Atípico", "Normal")</f>
        <v>Normal</v>
      </c>
      <c r="N4671" s="5">
        <f t="shared" si="216"/>
        <v>348148</v>
      </c>
      <c r="O4671" s="5">
        <f t="shared" si="217"/>
        <v>83</v>
      </c>
      <c r="P4671" s="5" t="str">
        <f t="shared" si="218"/>
        <v>PENSIONADOS EN SU PROPIO SISTEMA</v>
      </c>
      <c r="Q4671" s="5" t="e">
        <f ca="1">IF($H4671="SI", $O4671, _xludf.NA())</f>
        <v>#NAME?</v>
      </c>
      <c r="R4671" s="5">
        <f>IF($H4671="NO",$O4671, _xludf.NA())</f>
        <v>83</v>
      </c>
      <c r="S4671" s="5" t="e">
        <f ca="1">IF($H4671="SI",$N4671, _xludf.NA())</f>
        <v>#NAME?</v>
      </c>
      <c r="T4671" s="5">
        <f>IF($H4671="NO",$N4671, _xludf.NA())</f>
        <v>348148</v>
      </c>
    </row>
    <row r="4672" spans="1:20" x14ac:dyDescent="0.3">
      <c r="A4672">
        <v>4671</v>
      </c>
      <c r="B4672" t="s">
        <v>15</v>
      </c>
      <c r="C4672">
        <v>1564419</v>
      </c>
      <c r="D4672" t="s">
        <v>10</v>
      </c>
      <c r="E4672" t="s">
        <v>16</v>
      </c>
      <c r="F4672" t="s">
        <v>12</v>
      </c>
      <c r="G4672" t="s">
        <v>13</v>
      </c>
      <c r="H4672" t="s">
        <v>13</v>
      </c>
      <c r="I4672">
        <v>43</v>
      </c>
      <c r="J4672">
        <f>(moras__2[[#This Row],[EDAD]]-AVERAGE(I:I))/ _xlfn.STDEV.P(I:I)</f>
        <v>7.7192871170365177E-2</v>
      </c>
      <c r="K4672" t="str">
        <f>IF(ABS(moras__2[[#This Row],[Z-Score de edad]])&gt;1.96, "Atípico","Normal")</f>
        <v>Normal</v>
      </c>
      <c r="L4672">
        <f>(moras__2[[#This Row],[SALARIO]]-AVERAGE(C:C)) / _xlfn.STDEV.P(C:C)</f>
        <v>1.1183387914378777</v>
      </c>
      <c r="M4672" t="str">
        <f>IF(ABS(moras__2[[#This Row],[Z-Score de salario]])&gt;1.96, "Atípico", "Normal")</f>
        <v>Normal</v>
      </c>
      <c r="N4672" s="5">
        <f t="shared" si="216"/>
        <v>1564419</v>
      </c>
      <c r="O4672" s="5">
        <f t="shared" si="217"/>
        <v>43</v>
      </c>
      <c r="P4672" s="5" t="str">
        <f t="shared" si="218"/>
        <v>ASALARIADO</v>
      </c>
      <c r="Q4672" s="5" t="e">
        <f ca="1">IF($H4672="SI", $O4672, _xludf.NA())</f>
        <v>#NAME?</v>
      </c>
      <c r="R4672" s="5">
        <f>IF($H4672="NO",$O4672, _xludf.NA())</f>
        <v>43</v>
      </c>
      <c r="S4672" s="5" t="e">
        <f ca="1">IF($H4672="SI",$N4672, _xludf.NA())</f>
        <v>#NAME?</v>
      </c>
      <c r="T4672" s="5">
        <f>IF($H4672="NO",$N4672, _xludf.NA())</f>
        <v>1564419</v>
      </c>
    </row>
    <row r="4673" spans="1:20" x14ac:dyDescent="0.3">
      <c r="A4673">
        <v>4672</v>
      </c>
      <c r="B4673" t="s">
        <v>9</v>
      </c>
      <c r="C4673">
        <v>298054</v>
      </c>
      <c r="D4673" t="s">
        <v>17</v>
      </c>
      <c r="E4673" t="s">
        <v>16</v>
      </c>
      <c r="F4673" t="s">
        <v>13</v>
      </c>
      <c r="G4673" t="s">
        <v>13</v>
      </c>
      <c r="H4673" t="s">
        <v>12</v>
      </c>
      <c r="I4673">
        <v>28</v>
      </c>
      <c r="J4673">
        <f>(moras__2[[#This Row],[EDAD]]-AVERAGE(I:I))/ _xlfn.STDEV.P(I:I)</f>
        <v>-0.98154302243891756</v>
      </c>
      <c r="K4673" t="str">
        <f>IF(ABS(moras__2[[#This Row],[Z-Score de edad]])&gt;1.96, "Atípico","Normal")</f>
        <v>Normal</v>
      </c>
      <c r="L4673">
        <f>(moras__2[[#This Row],[SALARIO]]-AVERAGE(C:C)) / _xlfn.STDEV.P(C:C)</f>
        <v>-0.44329863800177999</v>
      </c>
      <c r="M4673" t="str">
        <f>IF(ABS(moras__2[[#This Row],[Z-Score de salario]])&gt;1.96, "Atípico", "Normal")</f>
        <v>Normal</v>
      </c>
      <c r="N4673" s="5">
        <f t="shared" si="216"/>
        <v>298054</v>
      </c>
      <c r="O4673" s="5">
        <f t="shared" si="217"/>
        <v>28</v>
      </c>
      <c r="P4673" s="5" t="str">
        <f t="shared" si="218"/>
        <v>ASEGURADO VOLUNTARIO</v>
      </c>
      <c r="Q4673" s="5">
        <f>IF($H4673="SI", $O4673, _xludf.NA())</f>
        <v>28</v>
      </c>
      <c r="R4673" s="5" t="e">
        <f ca="1">IF($H4673="NO",$O4673, _xludf.NA())</f>
        <v>#NAME?</v>
      </c>
      <c r="S4673" s="5">
        <f>IF($H4673="SI",$N4673, _xludf.NA())</f>
        <v>298054</v>
      </c>
      <c r="T4673" s="5" t="e">
        <f ca="1">IF($H4673="NO",$N4673, _xludf.NA())</f>
        <v>#NAME?</v>
      </c>
    </row>
    <row r="4674" spans="1:20" x14ac:dyDescent="0.3">
      <c r="A4674">
        <v>4673</v>
      </c>
      <c r="B4674" t="s">
        <v>9</v>
      </c>
      <c r="C4674">
        <v>535643.15</v>
      </c>
      <c r="D4674" t="s">
        <v>10</v>
      </c>
      <c r="E4674" t="s">
        <v>16</v>
      </c>
      <c r="F4674" t="s">
        <v>12</v>
      </c>
      <c r="G4674" t="s">
        <v>13</v>
      </c>
      <c r="H4674" t="s">
        <v>13</v>
      </c>
      <c r="I4674">
        <v>31</v>
      </c>
      <c r="J4674">
        <f>(moras__2[[#This Row],[EDAD]]-AVERAGE(I:I))/ _xlfn.STDEV.P(I:I)</f>
        <v>-0.769795843717061</v>
      </c>
      <c r="K4674" t="str">
        <f>IF(ABS(moras__2[[#This Row],[Z-Score de edad]])&gt;1.96, "Atípico","Normal")</f>
        <v>Normal</v>
      </c>
      <c r="L4674">
        <f>(moras__2[[#This Row],[SALARIO]]-AVERAGE(C:C)) / _xlfn.STDEV.P(C:C)</f>
        <v>-0.15031193237681936</v>
      </c>
      <c r="M4674" t="str">
        <f>IF(ABS(moras__2[[#This Row],[Z-Score de salario]])&gt;1.96, "Atípico", "Normal")</f>
        <v>Normal</v>
      </c>
      <c r="N4674" s="5">
        <f t="shared" si="216"/>
        <v>535643.15</v>
      </c>
      <c r="O4674" s="5">
        <f t="shared" si="217"/>
        <v>31</v>
      </c>
      <c r="P4674" s="5" t="str">
        <f t="shared" si="218"/>
        <v>ASALARIADO</v>
      </c>
      <c r="Q4674" s="5" t="e">
        <f ca="1">IF($H4674="SI", $O4674, _xludf.NA())</f>
        <v>#NAME?</v>
      </c>
      <c r="R4674" s="5">
        <f>IF($H4674="NO",$O4674, _xludf.NA())</f>
        <v>31</v>
      </c>
      <c r="S4674" s="5" t="e">
        <f ca="1">IF($H4674="SI",$N4674, _xludf.NA())</f>
        <v>#NAME?</v>
      </c>
      <c r="T4674" s="5">
        <f>IF($H4674="NO",$N4674, _xludf.NA())</f>
        <v>535643.15</v>
      </c>
    </row>
    <row r="4675" spans="1:20" x14ac:dyDescent="0.3">
      <c r="A4675">
        <v>4674</v>
      </c>
      <c r="B4675" t="s">
        <v>9</v>
      </c>
      <c r="C4675">
        <v>835000</v>
      </c>
      <c r="D4675" t="s">
        <v>10</v>
      </c>
      <c r="E4675" t="s">
        <v>16</v>
      </c>
      <c r="F4675" t="s">
        <v>12</v>
      </c>
      <c r="G4675" t="s">
        <v>13</v>
      </c>
      <c r="H4675" t="s">
        <v>13</v>
      </c>
      <c r="I4675">
        <v>32</v>
      </c>
      <c r="J4675">
        <f>(moras__2[[#This Row],[EDAD]]-AVERAGE(I:I))/ _xlfn.STDEV.P(I:I)</f>
        <v>-0.69921345080977548</v>
      </c>
      <c r="K4675" t="str">
        <f>IF(ABS(moras__2[[#This Row],[Z-Score de edad]])&gt;1.96, "Atípico","Normal")</f>
        <v>Normal</v>
      </c>
      <c r="L4675">
        <f>(moras__2[[#This Row],[SALARIO]]-AVERAGE(C:C)) / _xlfn.STDEV.P(C:C)</f>
        <v>0.21884456019771734</v>
      </c>
      <c r="M4675" t="str">
        <f>IF(ABS(moras__2[[#This Row],[Z-Score de salario]])&gt;1.96, "Atípico", "Normal")</f>
        <v>Normal</v>
      </c>
      <c r="N4675" s="5">
        <f t="shared" ref="N4675:N4738" si="219">IF(ISBLANK(C4675),  MEDIAN($C$2:$C$5001), C4675)</f>
        <v>835000</v>
      </c>
      <c r="O4675" s="5">
        <f t="shared" ref="O4675:O4738" si="220">IF(ISBLANK(I4675), MEDIAN($I$2:$I$5001), I4675)</f>
        <v>32</v>
      </c>
      <c r="P4675" s="5" t="str">
        <f t="shared" ref="P4675:P4738" si="221">IF(ISBLANK(D4675), "ASALARIADO", D4675)</f>
        <v>ASALARIADO</v>
      </c>
      <c r="Q4675" s="5" t="e">
        <f ca="1">IF($H4675="SI", $O4675, _xludf.NA())</f>
        <v>#NAME?</v>
      </c>
      <c r="R4675" s="5">
        <f>IF($H4675="NO",$O4675, _xludf.NA())</f>
        <v>32</v>
      </c>
      <c r="S4675" s="5" t="e">
        <f ca="1">IF($H4675="SI",$N4675, _xludf.NA())</f>
        <v>#NAME?</v>
      </c>
      <c r="T4675" s="5">
        <f>IF($H4675="NO",$N4675, _xludf.NA())</f>
        <v>835000</v>
      </c>
    </row>
    <row r="4676" spans="1:20" x14ac:dyDescent="0.3">
      <c r="A4676">
        <v>4675</v>
      </c>
      <c r="B4676" t="s">
        <v>15</v>
      </c>
      <c r="C4676">
        <v>297046</v>
      </c>
      <c r="D4676" t="s">
        <v>17</v>
      </c>
      <c r="E4676" t="s">
        <v>16</v>
      </c>
      <c r="F4676" t="s">
        <v>12</v>
      </c>
      <c r="G4676" t="s">
        <v>13</v>
      </c>
      <c r="H4676" t="s">
        <v>13</v>
      </c>
      <c r="I4676">
        <v>25</v>
      </c>
      <c r="J4676">
        <f>(moras__2[[#This Row],[EDAD]]-AVERAGE(I:I))/ _xlfn.STDEV.P(I:I)</f>
        <v>-1.193290201160774</v>
      </c>
      <c r="K4676" t="str">
        <f>IF(ABS(moras__2[[#This Row],[Z-Score de edad]])&gt;1.96, "Atípico","Normal")</f>
        <v>Normal</v>
      </c>
      <c r="L4676">
        <f>(moras__2[[#This Row],[SALARIO]]-AVERAGE(C:C)) / _xlfn.STDEV.P(C:C)</f>
        <v>-0.44454166866740574</v>
      </c>
      <c r="M4676" t="str">
        <f>IF(ABS(moras__2[[#This Row],[Z-Score de salario]])&gt;1.96, "Atípico", "Normal")</f>
        <v>Normal</v>
      </c>
      <c r="N4676" s="5">
        <f t="shared" si="219"/>
        <v>297046</v>
      </c>
      <c r="O4676" s="5">
        <f t="shared" si="220"/>
        <v>25</v>
      </c>
      <c r="P4676" s="5" t="str">
        <f t="shared" si="221"/>
        <v>ASEGURADO VOLUNTARIO</v>
      </c>
      <c r="Q4676" s="5" t="e">
        <f ca="1">IF($H4676="SI", $O4676, _xludf.NA())</f>
        <v>#NAME?</v>
      </c>
      <c r="R4676" s="5">
        <f>IF($H4676="NO",$O4676, _xludf.NA())</f>
        <v>25</v>
      </c>
      <c r="S4676" s="5" t="e">
        <f ca="1">IF($H4676="SI",$N4676, _xludf.NA())</f>
        <v>#NAME?</v>
      </c>
      <c r="T4676" s="5">
        <f>IF($H4676="NO",$N4676, _xludf.NA())</f>
        <v>297046</v>
      </c>
    </row>
    <row r="4677" spans="1:20" x14ac:dyDescent="0.3">
      <c r="A4677">
        <v>4676</v>
      </c>
      <c r="B4677" t="s">
        <v>9</v>
      </c>
      <c r="C4677">
        <v>185000</v>
      </c>
      <c r="D4677" t="s">
        <v>10</v>
      </c>
      <c r="E4677" t="s">
        <v>16</v>
      </c>
      <c r="F4677" t="s">
        <v>12</v>
      </c>
      <c r="G4677" t="s">
        <v>13</v>
      </c>
      <c r="H4677" t="s">
        <v>13</v>
      </c>
      <c r="I4677">
        <v>58</v>
      </c>
      <c r="J4677">
        <f>(moras__2[[#This Row],[EDAD]]-AVERAGE(I:I))/ _xlfn.STDEV.P(I:I)</f>
        <v>1.1359287647796479</v>
      </c>
      <c r="K4677" t="str">
        <f>IF(ABS(moras__2[[#This Row],[Z-Score de edad]])&gt;1.96, "Atípico","Normal")</f>
        <v>Normal</v>
      </c>
      <c r="L4677">
        <f>(moras__2[[#This Row],[SALARIO]]-AVERAGE(C:C)) / _xlfn.STDEV.P(C:C)</f>
        <v>-0.58271291267604142</v>
      </c>
      <c r="M4677" t="str">
        <f>IF(ABS(moras__2[[#This Row],[Z-Score de salario]])&gt;1.96, "Atípico", "Normal")</f>
        <v>Normal</v>
      </c>
      <c r="N4677" s="5">
        <f t="shared" si="219"/>
        <v>185000</v>
      </c>
      <c r="O4677" s="5">
        <f t="shared" si="220"/>
        <v>58</v>
      </c>
      <c r="P4677" s="5" t="str">
        <f t="shared" si="221"/>
        <v>ASALARIADO</v>
      </c>
      <c r="Q4677" s="5" t="e">
        <f ca="1">IF($H4677="SI", $O4677, _xludf.NA())</f>
        <v>#NAME?</v>
      </c>
      <c r="R4677" s="5">
        <f>IF($H4677="NO",$O4677, _xludf.NA())</f>
        <v>58</v>
      </c>
      <c r="S4677" s="5" t="e">
        <f ca="1">IF($H4677="SI",$N4677, _xludf.NA())</f>
        <v>#NAME?</v>
      </c>
      <c r="T4677" s="5">
        <f>IF($H4677="NO",$N4677, _xludf.NA())</f>
        <v>185000</v>
      </c>
    </row>
    <row r="4678" spans="1:20" x14ac:dyDescent="0.3">
      <c r="A4678">
        <v>4677</v>
      </c>
      <c r="B4678" t="s">
        <v>9</v>
      </c>
      <c r="C4678">
        <v>117100.8</v>
      </c>
      <c r="D4678" t="s">
        <v>10</v>
      </c>
      <c r="E4678" t="s">
        <v>16</v>
      </c>
      <c r="F4678" t="s">
        <v>12</v>
      </c>
      <c r="G4678" t="s">
        <v>13</v>
      </c>
      <c r="H4678" t="s">
        <v>13</v>
      </c>
      <c r="I4678">
        <v>30</v>
      </c>
      <c r="J4678">
        <f>(moras__2[[#This Row],[EDAD]]-AVERAGE(I:I))/ _xlfn.STDEV.P(I:I)</f>
        <v>-0.84037823662434652</v>
      </c>
      <c r="K4678" t="str">
        <f>IF(ABS(moras__2[[#This Row],[Z-Score de edad]])&gt;1.96, "Atípico","Normal")</f>
        <v>Normal</v>
      </c>
      <c r="L4678">
        <f>(moras__2[[#This Row],[SALARIO]]-AVERAGE(C:C)) / _xlfn.STDEV.P(C:C)</f>
        <v>-0.66644385292550279</v>
      </c>
      <c r="M4678" t="str">
        <f>IF(ABS(moras__2[[#This Row],[Z-Score de salario]])&gt;1.96, "Atípico", "Normal")</f>
        <v>Normal</v>
      </c>
      <c r="N4678" s="5">
        <f t="shared" si="219"/>
        <v>117100.8</v>
      </c>
      <c r="O4678" s="5">
        <f t="shared" si="220"/>
        <v>30</v>
      </c>
      <c r="P4678" s="5" t="str">
        <f t="shared" si="221"/>
        <v>ASALARIADO</v>
      </c>
      <c r="Q4678" s="5" t="e">
        <f ca="1">IF($H4678="SI", $O4678, _xludf.NA())</f>
        <v>#NAME?</v>
      </c>
      <c r="R4678" s="5">
        <f>IF($H4678="NO",$O4678, _xludf.NA())</f>
        <v>30</v>
      </c>
      <c r="S4678" s="5" t="e">
        <f ca="1">IF($H4678="SI",$N4678, _xludf.NA())</f>
        <v>#NAME?</v>
      </c>
      <c r="T4678" s="5">
        <f>IF($H4678="NO",$N4678, _xludf.NA())</f>
        <v>117100.8</v>
      </c>
    </row>
    <row r="4679" spans="1:20" x14ac:dyDescent="0.3">
      <c r="A4679">
        <v>4678</v>
      </c>
      <c r="B4679" t="s">
        <v>15</v>
      </c>
      <c r="C4679">
        <v>515840</v>
      </c>
      <c r="D4679" t="s">
        <v>10</v>
      </c>
      <c r="E4679" t="s">
        <v>16</v>
      </c>
      <c r="F4679" t="s">
        <v>12</v>
      </c>
      <c r="G4679" t="s">
        <v>13</v>
      </c>
      <c r="H4679" t="s">
        <v>13</v>
      </c>
      <c r="I4679">
        <v>35</v>
      </c>
      <c r="J4679">
        <f>(moras__2[[#This Row],[EDAD]]-AVERAGE(I:I))/ _xlfn.STDEV.P(I:I)</f>
        <v>-0.48746627208791893</v>
      </c>
      <c r="K4679" t="str">
        <f>IF(ABS(moras__2[[#This Row],[Z-Score de edad]])&gt;1.96, "Atípico","Normal")</f>
        <v>Normal</v>
      </c>
      <c r="L4679">
        <f>(moras__2[[#This Row],[SALARIO]]-AVERAGE(C:C)) / _xlfn.STDEV.P(C:C)</f>
        <v>-0.17473249063672702</v>
      </c>
      <c r="M4679" t="str">
        <f>IF(ABS(moras__2[[#This Row],[Z-Score de salario]])&gt;1.96, "Atípico", "Normal")</f>
        <v>Normal</v>
      </c>
      <c r="N4679" s="5">
        <f t="shared" si="219"/>
        <v>515840</v>
      </c>
      <c r="O4679" s="5">
        <f t="shared" si="220"/>
        <v>35</v>
      </c>
      <c r="P4679" s="5" t="str">
        <f t="shared" si="221"/>
        <v>ASALARIADO</v>
      </c>
      <c r="Q4679" s="5" t="e">
        <f ca="1">IF($H4679="SI", $O4679, _xludf.NA())</f>
        <v>#NAME?</v>
      </c>
      <c r="R4679" s="5">
        <f>IF($H4679="NO",$O4679, _xludf.NA())</f>
        <v>35</v>
      </c>
      <c r="S4679" s="5" t="e">
        <f ca="1">IF($H4679="SI",$N4679, _xludf.NA())</f>
        <v>#NAME?</v>
      </c>
      <c r="T4679" s="5">
        <f>IF($H4679="NO",$N4679, _xludf.NA())</f>
        <v>515840</v>
      </c>
    </row>
    <row r="4680" spans="1:20" x14ac:dyDescent="0.3">
      <c r="A4680">
        <v>4679</v>
      </c>
      <c r="B4680" t="s">
        <v>15</v>
      </c>
      <c r="C4680">
        <v>817600</v>
      </c>
      <c r="D4680" t="s">
        <v>10</v>
      </c>
      <c r="E4680" t="s">
        <v>16</v>
      </c>
      <c r="F4680" t="s">
        <v>12</v>
      </c>
      <c r="G4680" t="s">
        <v>13</v>
      </c>
      <c r="H4680" t="s">
        <v>13</v>
      </c>
      <c r="I4680">
        <v>23</v>
      </c>
      <c r="J4680">
        <f>(moras__2[[#This Row],[EDAD]]-AVERAGE(I:I))/ _xlfn.STDEV.P(I:I)</f>
        <v>-1.334454986975345</v>
      </c>
      <c r="K4680" t="str">
        <f>IF(ABS(moras__2[[#This Row],[Z-Score de edad]])&gt;1.96, "Atípico","Normal")</f>
        <v>Normal</v>
      </c>
      <c r="L4680">
        <f>(moras__2[[#This Row],[SALARIO]]-AVERAGE(C:C)) / _xlfn.STDEV.P(C:C)</f>
        <v>0.19738748323155825</v>
      </c>
      <c r="M4680" t="str">
        <f>IF(ABS(moras__2[[#This Row],[Z-Score de salario]])&gt;1.96, "Atípico", "Normal")</f>
        <v>Normal</v>
      </c>
      <c r="N4680" s="5">
        <f t="shared" si="219"/>
        <v>817600</v>
      </c>
      <c r="O4680" s="5">
        <f t="shared" si="220"/>
        <v>23</v>
      </c>
      <c r="P4680" s="5" t="str">
        <f t="shared" si="221"/>
        <v>ASALARIADO</v>
      </c>
      <c r="Q4680" s="5" t="e">
        <f ca="1">IF($H4680="SI", $O4680, _xludf.NA())</f>
        <v>#NAME?</v>
      </c>
      <c r="R4680" s="5">
        <f>IF($H4680="NO",$O4680, _xludf.NA())</f>
        <v>23</v>
      </c>
      <c r="S4680" s="5" t="e">
        <f ca="1">IF($H4680="SI",$N4680, _xludf.NA())</f>
        <v>#NAME?</v>
      </c>
      <c r="T4680" s="5">
        <f>IF($H4680="NO",$N4680, _xludf.NA())</f>
        <v>817600</v>
      </c>
    </row>
    <row r="4681" spans="1:20" x14ac:dyDescent="0.3">
      <c r="A4681">
        <v>4680</v>
      </c>
      <c r="B4681" t="s">
        <v>9</v>
      </c>
      <c r="C4681">
        <v>424222</v>
      </c>
      <c r="D4681" t="s">
        <v>10</v>
      </c>
      <c r="E4681" t="s">
        <v>16</v>
      </c>
      <c r="F4681" t="s">
        <v>12</v>
      </c>
      <c r="G4681" t="s">
        <v>13</v>
      </c>
      <c r="H4681" t="s">
        <v>13</v>
      </c>
      <c r="I4681">
        <v>59</v>
      </c>
      <c r="J4681">
        <f>(moras__2[[#This Row],[EDAD]]-AVERAGE(I:I))/ _xlfn.STDEV.P(I:I)</f>
        <v>1.2065111576869334</v>
      </c>
      <c r="K4681" t="str">
        <f>IF(ABS(moras__2[[#This Row],[Z-Score de edad]])&gt;1.96, "Atípico","Normal")</f>
        <v>Normal</v>
      </c>
      <c r="L4681">
        <f>(moras__2[[#This Row],[SALARIO]]-AVERAGE(C:C)) / _xlfn.STDEV.P(C:C)</f>
        <v>-0.28771263302095479</v>
      </c>
      <c r="M4681" t="str">
        <f>IF(ABS(moras__2[[#This Row],[Z-Score de salario]])&gt;1.96, "Atípico", "Normal")</f>
        <v>Normal</v>
      </c>
      <c r="N4681" s="5">
        <f t="shared" si="219"/>
        <v>424222</v>
      </c>
      <c r="O4681" s="5">
        <f t="shared" si="220"/>
        <v>59</v>
      </c>
      <c r="P4681" s="5" t="str">
        <f t="shared" si="221"/>
        <v>ASALARIADO</v>
      </c>
      <c r="Q4681" s="5" t="e">
        <f ca="1">IF($H4681="SI", $O4681, _xludf.NA())</f>
        <v>#NAME?</v>
      </c>
      <c r="R4681" s="5">
        <f>IF($H4681="NO",$O4681, _xludf.NA())</f>
        <v>59</v>
      </c>
      <c r="S4681" s="5" t="e">
        <f ca="1">IF($H4681="SI",$N4681, _xludf.NA())</f>
        <v>#NAME?</v>
      </c>
      <c r="T4681" s="5">
        <f>IF($H4681="NO",$N4681, _xludf.NA())</f>
        <v>424222</v>
      </c>
    </row>
    <row r="4682" spans="1:20" x14ac:dyDescent="0.3">
      <c r="A4682">
        <v>4681</v>
      </c>
      <c r="B4682" t="s">
        <v>9</v>
      </c>
      <c r="C4682">
        <v>298548</v>
      </c>
      <c r="D4682" t="s">
        <v>19</v>
      </c>
      <c r="E4682" t="s">
        <v>16</v>
      </c>
      <c r="F4682" t="s">
        <v>12</v>
      </c>
      <c r="G4682" t="s">
        <v>13</v>
      </c>
      <c r="H4682" t="s">
        <v>13</v>
      </c>
      <c r="I4682">
        <v>60</v>
      </c>
      <c r="J4682">
        <f>(moras__2[[#This Row],[EDAD]]-AVERAGE(I:I))/ _xlfn.STDEV.P(I:I)</f>
        <v>1.2770935505942189</v>
      </c>
      <c r="K4682" t="str">
        <f>IF(ABS(moras__2[[#This Row],[Z-Score de edad]])&gt;1.96, "Atípico","Normal")</f>
        <v>Normal</v>
      </c>
      <c r="L4682">
        <f>(moras__2[[#This Row],[SALARIO]]-AVERAGE(C:C)) / _xlfn.STDEV.P(C:C)</f>
        <v>-0.44268945432239593</v>
      </c>
      <c r="M4682" t="str">
        <f>IF(ABS(moras__2[[#This Row],[Z-Score de salario]])&gt;1.96, "Atípico", "Normal")</f>
        <v>Normal</v>
      </c>
      <c r="N4682" s="5">
        <f t="shared" si="219"/>
        <v>298548</v>
      </c>
      <c r="O4682" s="5">
        <f t="shared" si="220"/>
        <v>60</v>
      </c>
      <c r="P4682" s="5" t="str">
        <f t="shared" si="221"/>
        <v>CONVENIOS ESPECIALES DE TRABAJADORES INDEPENDIENTES</v>
      </c>
      <c r="Q4682" s="5" t="e">
        <f ca="1">IF($H4682="SI", $O4682, _xludf.NA())</f>
        <v>#NAME?</v>
      </c>
      <c r="R4682" s="5">
        <f>IF($H4682="NO",$O4682, _xludf.NA())</f>
        <v>60</v>
      </c>
      <c r="S4682" s="5" t="e">
        <f ca="1">IF($H4682="SI",$N4682, _xludf.NA())</f>
        <v>#NAME?</v>
      </c>
      <c r="T4682" s="5">
        <f>IF($H4682="NO",$N4682, _xludf.NA())</f>
        <v>298548</v>
      </c>
    </row>
    <row r="4683" spans="1:20" x14ac:dyDescent="0.3">
      <c r="A4683">
        <v>4682</v>
      </c>
      <c r="B4683" t="s">
        <v>9</v>
      </c>
      <c r="C4683">
        <v>408978.27</v>
      </c>
      <c r="D4683" t="s">
        <v>10</v>
      </c>
      <c r="E4683" t="s">
        <v>16</v>
      </c>
      <c r="F4683" t="s">
        <v>12</v>
      </c>
      <c r="G4683" t="s">
        <v>12</v>
      </c>
      <c r="H4683" t="s">
        <v>13</v>
      </c>
      <c r="I4683">
        <v>27</v>
      </c>
      <c r="J4683">
        <f>(moras__2[[#This Row],[EDAD]]-AVERAGE(I:I))/ _xlfn.STDEV.P(I:I)</f>
        <v>-1.052125415346203</v>
      </c>
      <c r="K4683" t="str">
        <f>IF(ABS(moras__2[[#This Row],[Z-Score de edad]])&gt;1.96, "Atípico","Normal")</f>
        <v>Normal</v>
      </c>
      <c r="L4683">
        <f>(moras__2[[#This Row],[SALARIO]]-AVERAGE(C:C)) / _xlfn.STDEV.P(C:C)</f>
        <v>-0.30651067255321612</v>
      </c>
      <c r="M4683" t="str">
        <f>IF(ABS(moras__2[[#This Row],[Z-Score de salario]])&gt;1.96, "Atípico", "Normal")</f>
        <v>Normal</v>
      </c>
      <c r="N4683" s="5">
        <f t="shared" si="219"/>
        <v>408978.27</v>
      </c>
      <c r="O4683" s="5">
        <f t="shared" si="220"/>
        <v>27</v>
      </c>
      <c r="P4683" s="5" t="str">
        <f t="shared" si="221"/>
        <v>ASALARIADO</v>
      </c>
      <c r="Q4683" s="5" t="e">
        <f ca="1">IF($H4683="SI", $O4683, _xludf.NA())</f>
        <v>#NAME?</v>
      </c>
      <c r="R4683" s="5">
        <f>IF($H4683="NO",$O4683, _xludf.NA())</f>
        <v>27</v>
      </c>
      <c r="S4683" s="5" t="e">
        <f ca="1">IF($H4683="SI",$N4683, _xludf.NA())</f>
        <v>#NAME?</v>
      </c>
      <c r="T4683" s="5">
        <f>IF($H4683="NO",$N4683, _xludf.NA())</f>
        <v>408978.27</v>
      </c>
    </row>
    <row r="4684" spans="1:20" x14ac:dyDescent="0.3">
      <c r="A4684">
        <v>4683</v>
      </c>
      <c r="B4684" t="s">
        <v>9</v>
      </c>
      <c r="C4684">
        <v>445000</v>
      </c>
      <c r="D4684" t="s">
        <v>10</v>
      </c>
      <c r="E4684" t="s">
        <v>16</v>
      </c>
      <c r="F4684" t="s">
        <v>12</v>
      </c>
      <c r="G4684" t="s">
        <v>12</v>
      </c>
      <c r="H4684" t="s">
        <v>13</v>
      </c>
      <c r="I4684">
        <v>34</v>
      </c>
      <c r="J4684">
        <f>(moras__2[[#This Row],[EDAD]]-AVERAGE(I:I))/ _xlfn.STDEV.P(I:I)</f>
        <v>-0.55804866499520445</v>
      </c>
      <c r="K4684" t="str">
        <f>IF(ABS(moras__2[[#This Row],[Z-Score de edad]])&gt;1.96, "Atípico","Normal")</f>
        <v>Normal</v>
      </c>
      <c r="L4684">
        <f>(moras__2[[#This Row],[SALARIO]]-AVERAGE(C:C)) / _xlfn.STDEV.P(C:C)</f>
        <v>-0.26208992352653793</v>
      </c>
      <c r="M4684" t="str">
        <f>IF(ABS(moras__2[[#This Row],[Z-Score de salario]])&gt;1.96, "Atípico", "Normal")</f>
        <v>Normal</v>
      </c>
      <c r="N4684" s="5">
        <f t="shared" si="219"/>
        <v>445000</v>
      </c>
      <c r="O4684" s="5">
        <f t="shared" si="220"/>
        <v>34</v>
      </c>
      <c r="P4684" s="5" t="str">
        <f t="shared" si="221"/>
        <v>ASALARIADO</v>
      </c>
      <c r="Q4684" s="5" t="e">
        <f ca="1">IF($H4684="SI", $O4684, _xludf.NA())</f>
        <v>#NAME?</v>
      </c>
      <c r="R4684" s="5">
        <f>IF($H4684="NO",$O4684, _xludf.NA())</f>
        <v>34</v>
      </c>
      <c r="S4684" s="5" t="e">
        <f ca="1">IF($H4684="SI",$N4684, _xludf.NA())</f>
        <v>#NAME?</v>
      </c>
      <c r="T4684" s="5">
        <f>IF($H4684="NO",$N4684, _xludf.NA())</f>
        <v>445000</v>
      </c>
    </row>
    <row r="4685" spans="1:20" x14ac:dyDescent="0.3">
      <c r="A4685">
        <v>4684</v>
      </c>
      <c r="B4685" t="s">
        <v>9</v>
      </c>
      <c r="C4685">
        <v>534683</v>
      </c>
      <c r="D4685" t="s">
        <v>18</v>
      </c>
      <c r="E4685" t="s">
        <v>16</v>
      </c>
      <c r="F4685" t="s">
        <v>12</v>
      </c>
      <c r="G4685" t="s">
        <v>13</v>
      </c>
      <c r="H4685" t="s">
        <v>12</v>
      </c>
      <c r="I4685">
        <v>62</v>
      </c>
      <c r="J4685">
        <f>(moras__2[[#This Row],[EDAD]]-AVERAGE(I:I))/ _xlfn.STDEV.P(I:I)</f>
        <v>1.41825833640879</v>
      </c>
      <c r="K4685" t="str">
        <f>IF(ABS(moras__2[[#This Row],[Z-Score de edad]])&gt;1.96, "Atípico","Normal")</f>
        <v>Normal</v>
      </c>
      <c r="L4685">
        <f>(moras__2[[#This Row],[SALARIO]]-AVERAGE(C:C)) / _xlfn.STDEV.P(C:C)</f>
        <v>-0.15149595608078822</v>
      </c>
      <c r="M4685" t="str">
        <f>IF(ABS(moras__2[[#This Row],[Z-Score de salario]])&gt;1.96, "Atípico", "Normal")</f>
        <v>Normal</v>
      </c>
      <c r="N4685" s="5">
        <f t="shared" si="219"/>
        <v>534683</v>
      </c>
      <c r="O4685" s="5">
        <f t="shared" si="220"/>
        <v>62</v>
      </c>
      <c r="P4685" s="5" t="str">
        <f t="shared" si="221"/>
        <v>TRABAJADOR INDEPENDIENTE</v>
      </c>
      <c r="Q4685" s="5">
        <f>IF($H4685="SI", $O4685, _xludf.NA())</f>
        <v>62</v>
      </c>
      <c r="R4685" s="5" t="e">
        <f ca="1">IF($H4685="NO",$O4685, _xludf.NA())</f>
        <v>#NAME?</v>
      </c>
      <c r="S4685" s="5">
        <f>IF($H4685="SI",$N4685, _xludf.NA())</f>
        <v>534683</v>
      </c>
      <c r="T4685" s="5" t="e">
        <f ca="1">IF($H4685="NO",$N4685, _xludf.NA())</f>
        <v>#NAME?</v>
      </c>
    </row>
    <row r="4686" spans="1:20" x14ac:dyDescent="0.3">
      <c r="A4686">
        <v>4685</v>
      </c>
      <c r="B4686" t="s">
        <v>15</v>
      </c>
      <c r="C4686">
        <v>544761.14</v>
      </c>
      <c r="D4686" t="s">
        <v>10</v>
      </c>
      <c r="E4686" t="s">
        <v>16</v>
      </c>
      <c r="F4686" t="s">
        <v>12</v>
      </c>
      <c r="G4686" t="s">
        <v>13</v>
      </c>
      <c r="H4686" t="s">
        <v>13</v>
      </c>
      <c r="I4686">
        <v>35</v>
      </c>
      <c r="J4686">
        <f>(moras__2[[#This Row],[EDAD]]-AVERAGE(I:I))/ _xlfn.STDEV.P(I:I)</f>
        <v>-0.48746627208791893</v>
      </c>
      <c r="K4686" t="str">
        <f>IF(ABS(moras__2[[#This Row],[Z-Score de edad]])&gt;1.96, "Atípico","Normal")</f>
        <v>Normal</v>
      </c>
      <c r="L4686">
        <f>(moras__2[[#This Row],[SALARIO]]-AVERAGE(C:C)) / _xlfn.STDEV.P(C:C)</f>
        <v>-0.13906794311206827</v>
      </c>
      <c r="M4686" t="str">
        <f>IF(ABS(moras__2[[#This Row],[Z-Score de salario]])&gt;1.96, "Atípico", "Normal")</f>
        <v>Normal</v>
      </c>
      <c r="N4686" s="5">
        <f t="shared" si="219"/>
        <v>544761.14</v>
      </c>
      <c r="O4686" s="5">
        <f t="shared" si="220"/>
        <v>35</v>
      </c>
      <c r="P4686" s="5" t="str">
        <f t="shared" si="221"/>
        <v>ASALARIADO</v>
      </c>
      <c r="Q4686" s="5" t="e">
        <f ca="1">IF($H4686="SI", $O4686, _xludf.NA())</f>
        <v>#NAME?</v>
      </c>
      <c r="R4686" s="5">
        <f>IF($H4686="NO",$O4686, _xludf.NA())</f>
        <v>35</v>
      </c>
      <c r="S4686" s="5" t="e">
        <f ca="1">IF($H4686="SI",$N4686, _xludf.NA())</f>
        <v>#NAME?</v>
      </c>
      <c r="T4686" s="5">
        <f>IF($H4686="NO",$N4686, _xludf.NA())</f>
        <v>544761.14</v>
      </c>
    </row>
    <row r="4687" spans="1:20" x14ac:dyDescent="0.3">
      <c r="A4687">
        <v>4686</v>
      </c>
      <c r="B4687" t="s">
        <v>15</v>
      </c>
      <c r="C4687">
        <v>360000</v>
      </c>
      <c r="D4687" t="s">
        <v>10</v>
      </c>
      <c r="E4687" t="s">
        <v>16</v>
      </c>
      <c r="F4687" t="s">
        <v>12</v>
      </c>
      <c r="G4687" t="s">
        <v>13</v>
      </c>
      <c r="H4687" t="s">
        <v>13</v>
      </c>
      <c r="I4687">
        <v>27</v>
      </c>
      <c r="J4687">
        <f>(moras__2[[#This Row],[EDAD]]-AVERAGE(I:I))/ _xlfn.STDEV.P(I:I)</f>
        <v>-1.052125415346203</v>
      </c>
      <c r="K4687" t="str">
        <f>IF(ABS(moras__2[[#This Row],[Z-Score de edad]])&gt;1.96, "Atípico","Normal")</f>
        <v>Normal</v>
      </c>
      <c r="L4687">
        <f>(moras__2[[#This Row],[SALARIO]]-AVERAGE(C:C)) / _xlfn.STDEV.P(C:C)</f>
        <v>-0.36690897767156788</v>
      </c>
      <c r="M4687" t="str">
        <f>IF(ABS(moras__2[[#This Row],[Z-Score de salario]])&gt;1.96, "Atípico", "Normal")</f>
        <v>Normal</v>
      </c>
      <c r="N4687" s="5">
        <f t="shared" si="219"/>
        <v>360000</v>
      </c>
      <c r="O4687" s="5">
        <f t="shared" si="220"/>
        <v>27</v>
      </c>
      <c r="P4687" s="5" t="str">
        <f t="shared" si="221"/>
        <v>ASALARIADO</v>
      </c>
      <c r="Q4687" s="5" t="e">
        <f ca="1">IF($H4687="SI", $O4687, _xludf.NA())</f>
        <v>#NAME?</v>
      </c>
      <c r="R4687" s="5">
        <f>IF($H4687="NO",$O4687, _xludf.NA())</f>
        <v>27</v>
      </c>
      <c r="S4687" s="5" t="e">
        <f ca="1">IF($H4687="SI",$N4687, _xludf.NA())</f>
        <v>#NAME?</v>
      </c>
      <c r="T4687" s="5">
        <f>IF($H4687="NO",$N4687, _xludf.NA())</f>
        <v>360000</v>
      </c>
    </row>
    <row r="4688" spans="1:20" x14ac:dyDescent="0.3">
      <c r="A4688">
        <v>4687</v>
      </c>
      <c r="B4688" t="s">
        <v>9</v>
      </c>
      <c r="C4688">
        <v>339594</v>
      </c>
      <c r="D4688" t="s">
        <v>10</v>
      </c>
      <c r="E4688" t="s">
        <v>16</v>
      </c>
      <c r="F4688" t="s">
        <v>12</v>
      </c>
      <c r="G4688" t="s">
        <v>13</v>
      </c>
      <c r="H4688" t="s">
        <v>13</v>
      </c>
      <c r="I4688">
        <v>24</v>
      </c>
      <c r="J4688">
        <f>(moras__2[[#This Row],[EDAD]]-AVERAGE(I:I))/ _xlfn.STDEV.P(I:I)</f>
        <v>-1.2638725940680595</v>
      </c>
      <c r="K4688" t="str">
        <f>IF(ABS(moras__2[[#This Row],[Z-Score de edad]])&gt;1.96, "Atípico","Normal")</f>
        <v>Normal</v>
      </c>
      <c r="L4688">
        <f>(moras__2[[#This Row],[SALARIO]]-AVERAGE(C:C)) / _xlfn.STDEV.P(C:C)</f>
        <v>-0.39207294965843242</v>
      </c>
      <c r="M4688" t="str">
        <f>IF(ABS(moras__2[[#This Row],[Z-Score de salario]])&gt;1.96, "Atípico", "Normal")</f>
        <v>Normal</v>
      </c>
      <c r="N4688" s="5">
        <f t="shared" si="219"/>
        <v>339594</v>
      </c>
      <c r="O4688" s="5">
        <f t="shared" si="220"/>
        <v>24</v>
      </c>
      <c r="P4688" s="5" t="str">
        <f t="shared" si="221"/>
        <v>ASALARIADO</v>
      </c>
      <c r="Q4688" s="5" t="e">
        <f ca="1">IF($H4688="SI", $O4688, _xludf.NA())</f>
        <v>#NAME?</v>
      </c>
      <c r="R4688" s="5">
        <f>IF($H4688="NO",$O4688, _xludf.NA())</f>
        <v>24</v>
      </c>
      <c r="S4688" s="5" t="e">
        <f ca="1">IF($H4688="SI",$N4688, _xludf.NA())</f>
        <v>#NAME?</v>
      </c>
      <c r="T4688" s="5">
        <f>IF($H4688="NO",$N4688, _xludf.NA())</f>
        <v>339594</v>
      </c>
    </row>
    <row r="4689" spans="1:20" x14ac:dyDescent="0.3">
      <c r="A4689">
        <v>4688</v>
      </c>
      <c r="B4689" t="s">
        <v>15</v>
      </c>
      <c r="C4689">
        <v>608956</v>
      </c>
      <c r="D4689" t="s">
        <v>10</v>
      </c>
      <c r="E4689" t="s">
        <v>16</v>
      </c>
      <c r="F4689" t="s">
        <v>12</v>
      </c>
      <c r="G4689" t="s">
        <v>13</v>
      </c>
      <c r="H4689" t="s">
        <v>13</v>
      </c>
      <c r="I4689">
        <v>35</v>
      </c>
      <c r="J4689">
        <f>(moras__2[[#This Row],[EDAD]]-AVERAGE(I:I))/ _xlfn.STDEV.P(I:I)</f>
        <v>-0.48746627208791893</v>
      </c>
      <c r="K4689" t="str">
        <f>IF(ABS(moras__2[[#This Row],[Z-Score de edad]])&gt;1.96, "Atípico","Normal")</f>
        <v>Normal</v>
      </c>
      <c r="L4689">
        <f>(moras__2[[#This Row],[SALARIO]]-AVERAGE(C:C)) / _xlfn.STDEV.P(C:C)</f>
        <v>-5.9905066568861007E-2</v>
      </c>
      <c r="M4689" t="str">
        <f>IF(ABS(moras__2[[#This Row],[Z-Score de salario]])&gt;1.96, "Atípico", "Normal")</f>
        <v>Normal</v>
      </c>
      <c r="N4689" s="5">
        <f t="shared" si="219"/>
        <v>608956</v>
      </c>
      <c r="O4689" s="5">
        <f t="shared" si="220"/>
        <v>35</v>
      </c>
      <c r="P4689" s="5" t="str">
        <f t="shared" si="221"/>
        <v>ASALARIADO</v>
      </c>
      <c r="Q4689" s="5" t="e">
        <f ca="1">IF($H4689="SI", $O4689, _xludf.NA())</f>
        <v>#NAME?</v>
      </c>
      <c r="R4689" s="5">
        <f>IF($H4689="NO",$O4689, _xludf.NA())</f>
        <v>35</v>
      </c>
      <c r="S4689" s="5" t="e">
        <f ca="1">IF($H4689="SI",$N4689, _xludf.NA())</f>
        <v>#NAME?</v>
      </c>
      <c r="T4689" s="5">
        <f>IF($H4689="NO",$N4689, _xludf.NA())</f>
        <v>608956</v>
      </c>
    </row>
    <row r="4690" spans="1:20" x14ac:dyDescent="0.3">
      <c r="A4690">
        <v>4689</v>
      </c>
      <c r="B4690" t="s">
        <v>15</v>
      </c>
      <c r="C4690">
        <v>149134.75</v>
      </c>
      <c r="D4690" t="s">
        <v>10</v>
      </c>
      <c r="E4690" t="s">
        <v>16</v>
      </c>
      <c r="F4690" t="s">
        <v>12</v>
      </c>
      <c r="G4690" t="s">
        <v>13</v>
      </c>
      <c r="H4690" t="s">
        <v>13</v>
      </c>
      <c r="I4690">
        <v>44</v>
      </c>
      <c r="J4690">
        <f>(moras__2[[#This Row],[EDAD]]-AVERAGE(I:I))/ _xlfn.STDEV.P(I:I)</f>
        <v>0.14777526407765068</v>
      </c>
      <c r="K4690" t="str">
        <f>IF(ABS(moras__2[[#This Row],[Z-Score de edad]])&gt;1.96, "Atípico","Normal")</f>
        <v>Normal</v>
      </c>
      <c r="L4690">
        <f>(moras__2[[#This Row],[SALARIO]]-AVERAGE(C:C)) / _xlfn.STDEV.P(C:C)</f>
        <v>-0.62694069598986535</v>
      </c>
      <c r="M4690" t="str">
        <f>IF(ABS(moras__2[[#This Row],[Z-Score de salario]])&gt;1.96, "Atípico", "Normal")</f>
        <v>Normal</v>
      </c>
      <c r="N4690" s="5">
        <f t="shared" si="219"/>
        <v>149134.75</v>
      </c>
      <c r="O4690" s="5">
        <f t="shared" si="220"/>
        <v>44</v>
      </c>
      <c r="P4690" s="5" t="str">
        <f t="shared" si="221"/>
        <v>ASALARIADO</v>
      </c>
      <c r="Q4690" s="5" t="e">
        <f ca="1">IF($H4690="SI", $O4690, _xludf.NA())</f>
        <v>#NAME?</v>
      </c>
      <c r="R4690" s="5">
        <f>IF($H4690="NO",$O4690, _xludf.NA())</f>
        <v>44</v>
      </c>
      <c r="S4690" s="5" t="e">
        <f ca="1">IF($H4690="SI",$N4690, _xludf.NA())</f>
        <v>#NAME?</v>
      </c>
      <c r="T4690" s="5">
        <f>IF($H4690="NO",$N4690, _xludf.NA())</f>
        <v>149134.75</v>
      </c>
    </row>
    <row r="4691" spans="1:20" x14ac:dyDescent="0.3">
      <c r="A4691">
        <v>4690</v>
      </c>
      <c r="B4691" t="s">
        <v>9</v>
      </c>
      <c r="C4691">
        <v>603283.5</v>
      </c>
      <c r="D4691" t="s">
        <v>10</v>
      </c>
      <c r="E4691" t="s">
        <v>11</v>
      </c>
      <c r="F4691" t="s">
        <v>12</v>
      </c>
      <c r="G4691" t="s">
        <v>13</v>
      </c>
      <c r="H4691" t="s">
        <v>13</v>
      </c>
      <c r="I4691">
        <v>30</v>
      </c>
      <c r="J4691">
        <f>(moras__2[[#This Row],[EDAD]]-AVERAGE(I:I))/ _xlfn.STDEV.P(I:I)</f>
        <v>-0.84037823662434652</v>
      </c>
      <c r="K4691" t="str">
        <f>IF(ABS(moras__2[[#This Row],[Z-Score de edad]])&gt;1.96, "Atípico","Normal")</f>
        <v>Normal</v>
      </c>
      <c r="L4691">
        <f>(moras__2[[#This Row],[SALARIO]]-AVERAGE(C:C)) / _xlfn.STDEV.P(C:C)</f>
        <v>-6.6900196976363152E-2</v>
      </c>
      <c r="M4691" t="str">
        <f>IF(ABS(moras__2[[#This Row],[Z-Score de salario]])&gt;1.96, "Atípico", "Normal")</f>
        <v>Normal</v>
      </c>
      <c r="N4691" s="5">
        <f t="shared" si="219"/>
        <v>603283.5</v>
      </c>
      <c r="O4691" s="5">
        <f t="shared" si="220"/>
        <v>30</v>
      </c>
      <c r="P4691" s="5" t="str">
        <f t="shared" si="221"/>
        <v>ASALARIADO</v>
      </c>
      <c r="Q4691" s="5" t="e">
        <f ca="1">IF($H4691="SI", $O4691, _xludf.NA())</f>
        <v>#NAME?</v>
      </c>
      <c r="R4691" s="5">
        <f>IF($H4691="NO",$O4691, _xludf.NA())</f>
        <v>30</v>
      </c>
      <c r="S4691" s="5" t="e">
        <f ca="1">IF($H4691="SI",$N4691, _xludf.NA())</f>
        <v>#NAME?</v>
      </c>
      <c r="T4691" s="5">
        <f>IF($H4691="NO",$N4691, _xludf.NA())</f>
        <v>603283.5</v>
      </c>
    </row>
    <row r="4692" spans="1:20" x14ac:dyDescent="0.3">
      <c r="A4692">
        <v>4691</v>
      </c>
      <c r="B4692" t="s">
        <v>9</v>
      </c>
      <c r="C4692">
        <v>897359.35999999999</v>
      </c>
      <c r="D4692" t="s">
        <v>10</v>
      </c>
      <c r="E4692" t="s">
        <v>16</v>
      </c>
      <c r="F4692" t="s">
        <v>12</v>
      </c>
      <c r="G4692" t="s">
        <v>13</v>
      </c>
      <c r="H4692" t="s">
        <v>13</v>
      </c>
      <c r="I4692">
        <v>23</v>
      </c>
      <c r="J4692">
        <f>(moras__2[[#This Row],[EDAD]]-AVERAGE(I:I))/ _xlfn.STDEV.P(I:I)</f>
        <v>-1.334454986975345</v>
      </c>
      <c r="K4692" t="str">
        <f>IF(ABS(moras__2[[#This Row],[Z-Score de edad]])&gt;1.96, "Atípico","Normal")</f>
        <v>Normal</v>
      </c>
      <c r="L4692">
        <f>(moras__2[[#This Row],[SALARIO]]-AVERAGE(C:C)) / _xlfn.STDEV.P(C:C)</f>
        <v>0.29574396175406342</v>
      </c>
      <c r="M4692" t="str">
        <f>IF(ABS(moras__2[[#This Row],[Z-Score de salario]])&gt;1.96, "Atípico", "Normal")</f>
        <v>Normal</v>
      </c>
      <c r="N4692" s="5">
        <f t="shared" si="219"/>
        <v>897359.35999999999</v>
      </c>
      <c r="O4692" s="5">
        <f t="shared" si="220"/>
        <v>23</v>
      </c>
      <c r="P4692" s="5" t="str">
        <f t="shared" si="221"/>
        <v>ASALARIADO</v>
      </c>
      <c r="Q4692" s="5" t="e">
        <f ca="1">IF($H4692="SI", $O4692, _xludf.NA())</f>
        <v>#NAME?</v>
      </c>
      <c r="R4692" s="5">
        <f>IF($H4692="NO",$O4692, _xludf.NA())</f>
        <v>23</v>
      </c>
      <c r="S4692" s="5" t="e">
        <f ca="1">IF($H4692="SI",$N4692, _xludf.NA())</f>
        <v>#NAME?</v>
      </c>
      <c r="T4692" s="5">
        <f>IF($H4692="NO",$N4692, _xludf.NA())</f>
        <v>897359.35999999999</v>
      </c>
    </row>
    <row r="4693" spans="1:20" x14ac:dyDescent="0.3">
      <c r="A4693">
        <v>4692</v>
      </c>
      <c r="B4693" t="s">
        <v>15</v>
      </c>
      <c r="C4693">
        <v>297046</v>
      </c>
      <c r="D4693" t="s">
        <v>17</v>
      </c>
      <c r="E4693" t="s">
        <v>16</v>
      </c>
      <c r="F4693" t="s">
        <v>12</v>
      </c>
      <c r="G4693" t="s">
        <v>13</v>
      </c>
      <c r="H4693" t="s">
        <v>13</v>
      </c>
      <c r="I4693">
        <v>48</v>
      </c>
      <c r="J4693">
        <f>(moras__2[[#This Row],[EDAD]]-AVERAGE(I:I))/ _xlfn.STDEV.P(I:I)</f>
        <v>0.43010483570679275</v>
      </c>
      <c r="K4693" t="str">
        <f>IF(ABS(moras__2[[#This Row],[Z-Score de edad]])&gt;1.96, "Atípico","Normal")</f>
        <v>Normal</v>
      </c>
      <c r="L4693">
        <f>(moras__2[[#This Row],[SALARIO]]-AVERAGE(C:C)) / _xlfn.STDEV.P(C:C)</f>
        <v>-0.44454166866740574</v>
      </c>
      <c r="M4693" t="str">
        <f>IF(ABS(moras__2[[#This Row],[Z-Score de salario]])&gt;1.96, "Atípico", "Normal")</f>
        <v>Normal</v>
      </c>
      <c r="N4693" s="5">
        <f t="shared" si="219"/>
        <v>297046</v>
      </c>
      <c r="O4693" s="5">
        <f t="shared" si="220"/>
        <v>48</v>
      </c>
      <c r="P4693" s="5" t="str">
        <f t="shared" si="221"/>
        <v>ASEGURADO VOLUNTARIO</v>
      </c>
      <c r="Q4693" s="5" t="e">
        <f ca="1">IF($H4693="SI", $O4693, _xludf.NA())</f>
        <v>#NAME?</v>
      </c>
      <c r="R4693" s="5">
        <f>IF($H4693="NO",$O4693, _xludf.NA())</f>
        <v>48</v>
      </c>
      <c r="S4693" s="5" t="e">
        <f ca="1">IF($H4693="SI",$N4693, _xludf.NA())</f>
        <v>#NAME?</v>
      </c>
      <c r="T4693" s="5">
        <f>IF($H4693="NO",$N4693, _xludf.NA())</f>
        <v>297046</v>
      </c>
    </row>
    <row r="4694" spans="1:20" x14ac:dyDescent="0.3">
      <c r="A4694">
        <v>4693</v>
      </c>
      <c r="B4694" t="s">
        <v>15</v>
      </c>
      <c r="C4694">
        <v>883830.32</v>
      </c>
      <c r="D4694" t="s">
        <v>10</v>
      </c>
      <c r="E4694" t="s">
        <v>11</v>
      </c>
      <c r="F4694" t="s">
        <v>12</v>
      </c>
      <c r="G4694" t="s">
        <v>13</v>
      </c>
      <c r="H4694" t="s">
        <v>13</v>
      </c>
      <c r="I4694">
        <v>40</v>
      </c>
      <c r="J4694">
        <f>(moras__2[[#This Row],[EDAD]]-AVERAGE(I:I))/ _xlfn.STDEV.P(I:I)</f>
        <v>-0.13455430755149136</v>
      </c>
      <c r="K4694" t="str">
        <f>IF(ABS(moras__2[[#This Row],[Z-Score de edad]])&gt;1.96, "Atípico","Normal")</f>
        <v>Normal</v>
      </c>
      <c r="L4694">
        <f>(moras__2[[#This Row],[SALARIO]]-AVERAGE(C:C)) / _xlfn.STDEV.P(C:C)</f>
        <v>0.27906041850358954</v>
      </c>
      <c r="M4694" t="str">
        <f>IF(ABS(moras__2[[#This Row],[Z-Score de salario]])&gt;1.96, "Atípico", "Normal")</f>
        <v>Normal</v>
      </c>
      <c r="N4694" s="5">
        <f t="shared" si="219"/>
        <v>883830.32</v>
      </c>
      <c r="O4694" s="5">
        <f t="shared" si="220"/>
        <v>40</v>
      </c>
      <c r="P4694" s="5" t="str">
        <f t="shared" si="221"/>
        <v>ASALARIADO</v>
      </c>
      <c r="Q4694" s="5" t="e">
        <f ca="1">IF($H4694="SI", $O4694, _xludf.NA())</f>
        <v>#NAME?</v>
      </c>
      <c r="R4694" s="5">
        <f>IF($H4694="NO",$O4694, _xludf.NA())</f>
        <v>40</v>
      </c>
      <c r="S4694" s="5" t="e">
        <f ca="1">IF($H4694="SI",$N4694, _xludf.NA())</f>
        <v>#NAME?</v>
      </c>
      <c r="T4694" s="5">
        <f>IF($H4694="NO",$N4694, _xludf.NA())</f>
        <v>883830.32</v>
      </c>
    </row>
    <row r="4695" spans="1:20" x14ac:dyDescent="0.3">
      <c r="A4695">
        <v>4694</v>
      </c>
      <c r="B4695" t="s">
        <v>9</v>
      </c>
      <c r="C4695">
        <v>8962309</v>
      </c>
      <c r="D4695" t="s">
        <v>14</v>
      </c>
      <c r="E4695" t="s">
        <v>11</v>
      </c>
      <c r="F4695" t="s">
        <v>12</v>
      </c>
      <c r="G4695" t="s">
        <v>13</v>
      </c>
      <c r="H4695" t="s">
        <v>13</v>
      </c>
      <c r="I4695">
        <v>68</v>
      </c>
      <c r="J4695">
        <f>(moras__2[[#This Row],[EDAD]]-AVERAGE(I:I))/ _xlfn.STDEV.P(I:I)</f>
        <v>1.8417526938525031</v>
      </c>
      <c r="K4695" t="str">
        <f>IF(ABS(moras__2[[#This Row],[Z-Score de edad]])&gt;1.96, "Atípico","Normal")</f>
        <v>Normal</v>
      </c>
      <c r="L4695">
        <f>(moras__2[[#This Row],[SALARIO]]-AVERAGE(C:C)) / _xlfn.STDEV.P(C:C)</f>
        <v>10.241160349896418</v>
      </c>
      <c r="M4695" t="str">
        <f>IF(ABS(moras__2[[#This Row],[Z-Score de salario]])&gt;1.96, "Atípico", "Normal")</f>
        <v>Atípico</v>
      </c>
      <c r="N4695" s="5">
        <f t="shared" si="219"/>
        <v>8962309</v>
      </c>
      <c r="O4695" s="5">
        <f t="shared" si="220"/>
        <v>68</v>
      </c>
      <c r="P4695" s="5" t="str">
        <f t="shared" si="221"/>
        <v>PENSIONADOS EN SU PROPIO SISTEMA</v>
      </c>
      <c r="Q4695" s="5" t="e">
        <f ca="1">IF($H4695="SI", $O4695, _xludf.NA())</f>
        <v>#NAME?</v>
      </c>
      <c r="R4695" s="5">
        <f>IF($H4695="NO",$O4695, _xludf.NA())</f>
        <v>68</v>
      </c>
      <c r="S4695" s="5" t="e">
        <f ca="1">IF($H4695="SI",$N4695, _xludf.NA())</f>
        <v>#NAME?</v>
      </c>
      <c r="T4695" s="5">
        <f>IF($H4695="NO",$N4695, _xludf.NA())</f>
        <v>8962309</v>
      </c>
    </row>
    <row r="4696" spans="1:20" x14ac:dyDescent="0.3">
      <c r="A4696">
        <v>4695</v>
      </c>
      <c r="B4696" t="s">
        <v>9</v>
      </c>
      <c r="C4696">
        <v>297046</v>
      </c>
      <c r="D4696" t="s">
        <v>17</v>
      </c>
      <c r="E4696" t="s">
        <v>16</v>
      </c>
      <c r="F4696" t="s">
        <v>12</v>
      </c>
      <c r="G4696" t="s">
        <v>13</v>
      </c>
      <c r="H4696" t="s">
        <v>12</v>
      </c>
      <c r="I4696">
        <v>54</v>
      </c>
      <c r="J4696">
        <f>(moras__2[[#This Row],[EDAD]]-AVERAGE(I:I))/ _xlfn.STDEV.P(I:I)</f>
        <v>0.85359919315050581</v>
      </c>
      <c r="K4696" t="str">
        <f>IF(ABS(moras__2[[#This Row],[Z-Score de edad]])&gt;1.96, "Atípico","Normal")</f>
        <v>Normal</v>
      </c>
      <c r="L4696">
        <f>(moras__2[[#This Row],[SALARIO]]-AVERAGE(C:C)) / _xlfn.STDEV.P(C:C)</f>
        <v>-0.44454166866740574</v>
      </c>
      <c r="M4696" t="str">
        <f>IF(ABS(moras__2[[#This Row],[Z-Score de salario]])&gt;1.96, "Atípico", "Normal")</f>
        <v>Normal</v>
      </c>
      <c r="N4696" s="5">
        <f t="shared" si="219"/>
        <v>297046</v>
      </c>
      <c r="O4696" s="5">
        <f t="shared" si="220"/>
        <v>54</v>
      </c>
      <c r="P4696" s="5" t="str">
        <f t="shared" si="221"/>
        <v>ASEGURADO VOLUNTARIO</v>
      </c>
      <c r="Q4696" s="5">
        <f>IF($H4696="SI", $O4696, _xludf.NA())</f>
        <v>54</v>
      </c>
      <c r="R4696" s="5" t="e">
        <f ca="1">IF($H4696="NO",$O4696, _xludf.NA())</f>
        <v>#NAME?</v>
      </c>
      <c r="S4696" s="5">
        <f>IF($H4696="SI",$N4696, _xludf.NA())</f>
        <v>297046</v>
      </c>
      <c r="T4696" s="5" t="e">
        <f ca="1">IF($H4696="NO",$N4696, _xludf.NA())</f>
        <v>#NAME?</v>
      </c>
    </row>
    <row r="4697" spans="1:20" x14ac:dyDescent="0.3">
      <c r="A4697">
        <v>4696</v>
      </c>
      <c r="B4697" t="s">
        <v>9</v>
      </c>
      <c r="C4697">
        <v>432301.35</v>
      </c>
      <c r="D4697" t="s">
        <v>10</v>
      </c>
      <c r="E4697" t="s">
        <v>16</v>
      </c>
      <c r="F4697" t="s">
        <v>12</v>
      </c>
      <c r="G4697" t="s">
        <v>13</v>
      </c>
      <c r="H4697" t="s">
        <v>13</v>
      </c>
      <c r="I4697">
        <v>30</v>
      </c>
      <c r="J4697">
        <f>(moras__2[[#This Row],[EDAD]]-AVERAGE(I:I))/ _xlfn.STDEV.P(I:I)</f>
        <v>-0.84037823662434652</v>
      </c>
      <c r="K4697" t="str">
        <f>IF(ABS(moras__2[[#This Row],[Z-Score de edad]])&gt;1.96, "Atípico","Normal")</f>
        <v>Normal</v>
      </c>
      <c r="L4697">
        <f>(moras__2[[#This Row],[SALARIO]]-AVERAGE(C:C)) / _xlfn.STDEV.P(C:C)</f>
        <v>-0.27774945860793543</v>
      </c>
      <c r="M4697" t="str">
        <f>IF(ABS(moras__2[[#This Row],[Z-Score de salario]])&gt;1.96, "Atípico", "Normal")</f>
        <v>Normal</v>
      </c>
      <c r="N4697" s="5">
        <f t="shared" si="219"/>
        <v>432301.35</v>
      </c>
      <c r="O4697" s="5">
        <f t="shared" si="220"/>
        <v>30</v>
      </c>
      <c r="P4697" s="5" t="str">
        <f t="shared" si="221"/>
        <v>ASALARIADO</v>
      </c>
      <c r="Q4697" s="5" t="e">
        <f ca="1">IF($H4697="SI", $O4697, _xludf.NA())</f>
        <v>#NAME?</v>
      </c>
      <c r="R4697" s="5">
        <f>IF($H4697="NO",$O4697, _xludf.NA())</f>
        <v>30</v>
      </c>
      <c r="S4697" s="5" t="e">
        <f ca="1">IF($H4697="SI",$N4697, _xludf.NA())</f>
        <v>#NAME?</v>
      </c>
      <c r="T4697" s="5">
        <f>IF($H4697="NO",$N4697, _xludf.NA())</f>
        <v>432301.35</v>
      </c>
    </row>
    <row r="4698" spans="1:20" x14ac:dyDescent="0.3">
      <c r="A4698">
        <v>4697</v>
      </c>
      <c r="B4698" t="s">
        <v>9</v>
      </c>
      <c r="C4698">
        <v>578941.44999999995</v>
      </c>
      <c r="D4698" t="s">
        <v>10</v>
      </c>
      <c r="E4698" t="s">
        <v>16</v>
      </c>
      <c r="F4698" t="s">
        <v>12</v>
      </c>
      <c r="G4698" t="s">
        <v>13</v>
      </c>
      <c r="H4698" t="s">
        <v>13</v>
      </c>
      <c r="I4698">
        <v>23</v>
      </c>
      <c r="J4698">
        <f>(moras__2[[#This Row],[EDAD]]-AVERAGE(I:I))/ _xlfn.STDEV.P(I:I)</f>
        <v>-1.334454986975345</v>
      </c>
      <c r="K4698" t="str">
        <f>IF(ABS(moras__2[[#This Row],[Z-Score de edad]])&gt;1.96, "Atípico","Normal")</f>
        <v>Normal</v>
      </c>
      <c r="L4698">
        <f>(moras__2[[#This Row],[SALARIO]]-AVERAGE(C:C)) / _xlfn.STDEV.P(C:C)</f>
        <v>-9.6917969411081176E-2</v>
      </c>
      <c r="M4698" t="str">
        <f>IF(ABS(moras__2[[#This Row],[Z-Score de salario]])&gt;1.96, "Atípico", "Normal")</f>
        <v>Normal</v>
      </c>
      <c r="N4698" s="5">
        <f t="shared" si="219"/>
        <v>578941.44999999995</v>
      </c>
      <c r="O4698" s="5">
        <f t="shared" si="220"/>
        <v>23</v>
      </c>
      <c r="P4698" s="5" t="str">
        <f t="shared" si="221"/>
        <v>ASALARIADO</v>
      </c>
      <c r="Q4698" s="5" t="e">
        <f ca="1">IF($H4698="SI", $O4698, _xludf.NA())</f>
        <v>#NAME?</v>
      </c>
      <c r="R4698" s="5">
        <f>IF($H4698="NO",$O4698, _xludf.NA())</f>
        <v>23</v>
      </c>
      <c r="S4698" s="5" t="e">
        <f ca="1">IF($H4698="SI",$N4698, _xludf.NA())</f>
        <v>#NAME?</v>
      </c>
      <c r="T4698" s="5">
        <f>IF($H4698="NO",$N4698, _xludf.NA())</f>
        <v>578941.44999999995</v>
      </c>
    </row>
    <row r="4699" spans="1:20" x14ac:dyDescent="0.3">
      <c r="A4699">
        <v>4698</v>
      </c>
      <c r="B4699" t="s">
        <v>15</v>
      </c>
      <c r="C4699">
        <v>2923075.5</v>
      </c>
      <c r="D4699" t="s">
        <v>10</v>
      </c>
      <c r="E4699" t="s">
        <v>11</v>
      </c>
      <c r="F4699" t="s">
        <v>12</v>
      </c>
      <c r="G4699" t="s">
        <v>13</v>
      </c>
      <c r="H4699" t="s">
        <v>13</v>
      </c>
      <c r="I4699">
        <v>53</v>
      </c>
      <c r="J4699">
        <f>(moras__2[[#This Row],[EDAD]]-AVERAGE(I:I))/ _xlfn.STDEV.P(I:I)</f>
        <v>0.78301680024322029</v>
      </c>
      <c r="K4699" t="str">
        <f>IF(ABS(moras__2[[#This Row],[Z-Score de edad]])&gt;1.96, "Atípico","Normal")</f>
        <v>Normal</v>
      </c>
      <c r="L4699">
        <f>(moras__2[[#This Row],[SALARIO]]-AVERAGE(C:C)) / _xlfn.STDEV.P(C:C)</f>
        <v>2.7937869001201947</v>
      </c>
      <c r="M4699" t="str">
        <f>IF(ABS(moras__2[[#This Row],[Z-Score de salario]])&gt;1.96, "Atípico", "Normal")</f>
        <v>Atípico</v>
      </c>
      <c r="N4699" s="5">
        <f t="shared" si="219"/>
        <v>2923075.5</v>
      </c>
      <c r="O4699" s="5">
        <f t="shared" si="220"/>
        <v>53</v>
      </c>
      <c r="P4699" s="5" t="str">
        <f t="shared" si="221"/>
        <v>ASALARIADO</v>
      </c>
      <c r="Q4699" s="5" t="e">
        <f ca="1">IF($H4699="SI", $O4699, _xludf.NA())</f>
        <v>#NAME?</v>
      </c>
      <c r="R4699" s="5">
        <f>IF($H4699="NO",$O4699, _xludf.NA())</f>
        <v>53</v>
      </c>
      <c r="S4699" s="5" t="e">
        <f ca="1">IF($H4699="SI",$N4699, _xludf.NA())</f>
        <v>#NAME?</v>
      </c>
      <c r="T4699" s="5">
        <f>IF($H4699="NO",$N4699, _xludf.NA())</f>
        <v>2923075.5</v>
      </c>
    </row>
    <row r="4700" spans="1:20" x14ac:dyDescent="0.3">
      <c r="A4700">
        <v>4699</v>
      </c>
      <c r="B4700" t="s">
        <v>15</v>
      </c>
      <c r="C4700">
        <v>540376</v>
      </c>
      <c r="D4700" t="s">
        <v>10</v>
      </c>
      <c r="E4700" t="s">
        <v>16</v>
      </c>
      <c r="F4700" t="s">
        <v>12</v>
      </c>
      <c r="G4700" t="s">
        <v>13</v>
      </c>
      <c r="H4700" t="s">
        <v>13</v>
      </c>
      <c r="I4700">
        <v>35</v>
      </c>
      <c r="J4700">
        <f>(moras__2[[#This Row],[EDAD]]-AVERAGE(I:I))/ _xlfn.STDEV.P(I:I)</f>
        <v>-0.48746627208791893</v>
      </c>
      <c r="K4700" t="str">
        <f>IF(ABS(moras__2[[#This Row],[Z-Score de edad]])&gt;1.96, "Atípico","Normal")</f>
        <v>Normal</v>
      </c>
      <c r="L4700">
        <f>(moras__2[[#This Row],[SALARIO]]-AVERAGE(C:C)) / _xlfn.STDEV.P(C:C)</f>
        <v>-0.14447554578375696</v>
      </c>
      <c r="M4700" t="str">
        <f>IF(ABS(moras__2[[#This Row],[Z-Score de salario]])&gt;1.96, "Atípico", "Normal")</f>
        <v>Normal</v>
      </c>
      <c r="N4700" s="5">
        <f t="shared" si="219"/>
        <v>540376</v>
      </c>
      <c r="O4700" s="5">
        <f t="shared" si="220"/>
        <v>35</v>
      </c>
      <c r="P4700" s="5" t="str">
        <f t="shared" si="221"/>
        <v>ASALARIADO</v>
      </c>
      <c r="Q4700" s="5" t="e">
        <f ca="1">IF($H4700="SI", $O4700, _xludf.NA())</f>
        <v>#NAME?</v>
      </c>
      <c r="R4700" s="5">
        <f>IF($H4700="NO",$O4700, _xludf.NA())</f>
        <v>35</v>
      </c>
      <c r="S4700" s="5" t="e">
        <f ca="1">IF($H4700="SI",$N4700, _xludf.NA())</f>
        <v>#NAME?</v>
      </c>
      <c r="T4700" s="5">
        <f>IF($H4700="NO",$N4700, _xludf.NA())</f>
        <v>540376</v>
      </c>
    </row>
    <row r="4701" spans="1:20" x14ac:dyDescent="0.3">
      <c r="A4701">
        <v>4700</v>
      </c>
      <c r="B4701" t="s">
        <v>15</v>
      </c>
      <c r="C4701">
        <v>1040470</v>
      </c>
      <c r="D4701" t="s">
        <v>10</v>
      </c>
      <c r="E4701" t="s">
        <v>11</v>
      </c>
      <c r="F4701" t="s">
        <v>12</v>
      </c>
      <c r="G4701" t="s">
        <v>13</v>
      </c>
      <c r="H4701" t="s">
        <v>12</v>
      </c>
      <c r="I4701">
        <v>53</v>
      </c>
      <c r="J4701">
        <f>(moras__2[[#This Row],[EDAD]]-AVERAGE(I:I))/ _xlfn.STDEV.P(I:I)</f>
        <v>0.78301680024322029</v>
      </c>
      <c r="K4701" t="str">
        <f>IF(ABS(moras__2[[#This Row],[Z-Score de edad]])&gt;1.96, "Atípico","Normal")</f>
        <v>Normal</v>
      </c>
      <c r="L4701">
        <f>(moras__2[[#This Row],[SALARIO]]-AVERAGE(C:C)) / _xlfn.STDEV.P(C:C)</f>
        <v>0.47222304319982689</v>
      </c>
      <c r="M4701" t="str">
        <f>IF(ABS(moras__2[[#This Row],[Z-Score de salario]])&gt;1.96, "Atípico", "Normal")</f>
        <v>Normal</v>
      </c>
      <c r="N4701" s="5">
        <f t="shared" si="219"/>
        <v>1040470</v>
      </c>
      <c r="O4701" s="5">
        <f t="shared" si="220"/>
        <v>53</v>
      </c>
      <c r="P4701" s="5" t="str">
        <f t="shared" si="221"/>
        <v>ASALARIADO</v>
      </c>
      <c r="Q4701" s="5">
        <f>IF($H4701="SI", $O4701, _xludf.NA())</f>
        <v>53</v>
      </c>
      <c r="R4701" s="5" t="e">
        <f ca="1">IF($H4701="NO",$O4701, _xludf.NA())</f>
        <v>#NAME?</v>
      </c>
      <c r="S4701" s="5">
        <f>IF($H4701="SI",$N4701, _xludf.NA())</f>
        <v>1040470</v>
      </c>
      <c r="T4701" s="5" t="e">
        <f ca="1">IF($H4701="NO",$N4701, _xludf.NA())</f>
        <v>#NAME?</v>
      </c>
    </row>
    <row r="4702" spans="1:20" x14ac:dyDescent="0.3">
      <c r="A4702">
        <v>4701</v>
      </c>
      <c r="B4702" t="s">
        <v>9</v>
      </c>
      <c r="C4702">
        <v>297046</v>
      </c>
      <c r="D4702" t="s">
        <v>18</v>
      </c>
      <c r="E4702" t="s">
        <v>16</v>
      </c>
      <c r="F4702" t="s">
        <v>12</v>
      </c>
      <c r="G4702" t="s">
        <v>13</v>
      </c>
      <c r="H4702" t="s">
        <v>13</v>
      </c>
      <c r="I4702">
        <v>21</v>
      </c>
      <c r="J4702">
        <f>(moras__2[[#This Row],[EDAD]]-AVERAGE(I:I))/ _xlfn.STDEV.P(I:I)</f>
        <v>-1.4756197727899161</v>
      </c>
      <c r="K4702" t="str">
        <f>IF(ABS(moras__2[[#This Row],[Z-Score de edad]])&gt;1.96, "Atípico","Normal")</f>
        <v>Normal</v>
      </c>
      <c r="L4702">
        <f>(moras__2[[#This Row],[SALARIO]]-AVERAGE(C:C)) / _xlfn.STDEV.P(C:C)</f>
        <v>-0.44454166866740574</v>
      </c>
      <c r="M4702" t="str">
        <f>IF(ABS(moras__2[[#This Row],[Z-Score de salario]])&gt;1.96, "Atípico", "Normal")</f>
        <v>Normal</v>
      </c>
      <c r="N4702" s="5">
        <f t="shared" si="219"/>
        <v>297046</v>
      </c>
      <c r="O4702" s="5">
        <f t="shared" si="220"/>
        <v>21</v>
      </c>
      <c r="P4702" s="5" t="str">
        <f t="shared" si="221"/>
        <v>TRABAJADOR INDEPENDIENTE</v>
      </c>
      <c r="Q4702" s="5" t="e">
        <f ca="1">IF($H4702="SI", $O4702, _xludf.NA())</f>
        <v>#NAME?</v>
      </c>
      <c r="R4702" s="5">
        <f>IF($H4702="NO",$O4702, _xludf.NA())</f>
        <v>21</v>
      </c>
      <c r="S4702" s="5" t="e">
        <f ca="1">IF($H4702="SI",$N4702, _xludf.NA())</f>
        <v>#NAME?</v>
      </c>
      <c r="T4702" s="5">
        <f>IF($H4702="NO",$N4702, _xludf.NA())</f>
        <v>297046</v>
      </c>
    </row>
    <row r="4703" spans="1:20" x14ac:dyDescent="0.3">
      <c r="A4703">
        <v>4702</v>
      </c>
      <c r="B4703" t="s">
        <v>9</v>
      </c>
      <c r="C4703">
        <v>500136.83</v>
      </c>
      <c r="D4703" t="s">
        <v>10</v>
      </c>
      <c r="E4703" t="s">
        <v>16</v>
      </c>
      <c r="F4703" t="s">
        <v>12</v>
      </c>
      <c r="G4703" t="s">
        <v>13</v>
      </c>
      <c r="H4703" t="s">
        <v>13</v>
      </c>
      <c r="I4703">
        <v>35</v>
      </c>
      <c r="J4703">
        <f>(moras__2[[#This Row],[EDAD]]-AVERAGE(I:I))/ _xlfn.STDEV.P(I:I)</f>
        <v>-0.48746627208791893</v>
      </c>
      <c r="K4703" t="str">
        <f>IF(ABS(moras__2[[#This Row],[Z-Score de edad]])&gt;1.96, "Atípico","Normal")</f>
        <v>Normal</v>
      </c>
      <c r="L4703">
        <f>(moras__2[[#This Row],[SALARIO]]-AVERAGE(C:C)) / _xlfn.STDEV.P(C:C)</f>
        <v>-0.19409709565412245</v>
      </c>
      <c r="M4703" t="str">
        <f>IF(ABS(moras__2[[#This Row],[Z-Score de salario]])&gt;1.96, "Atípico", "Normal")</f>
        <v>Normal</v>
      </c>
      <c r="N4703" s="5">
        <f t="shared" si="219"/>
        <v>500136.83</v>
      </c>
      <c r="O4703" s="5">
        <f t="shared" si="220"/>
        <v>35</v>
      </c>
      <c r="P4703" s="5" t="str">
        <f t="shared" si="221"/>
        <v>ASALARIADO</v>
      </c>
      <c r="Q4703" s="5" t="e">
        <f ca="1">IF($H4703="SI", $O4703, _xludf.NA())</f>
        <v>#NAME?</v>
      </c>
      <c r="R4703" s="5">
        <f>IF($H4703="NO",$O4703, _xludf.NA())</f>
        <v>35</v>
      </c>
      <c r="S4703" s="5" t="e">
        <f ca="1">IF($H4703="SI",$N4703, _xludf.NA())</f>
        <v>#NAME?</v>
      </c>
      <c r="T4703" s="5">
        <f>IF($H4703="NO",$N4703, _xludf.NA())</f>
        <v>500136.83</v>
      </c>
    </row>
    <row r="4704" spans="1:20" x14ac:dyDescent="0.3">
      <c r="A4704">
        <v>4703</v>
      </c>
      <c r="B4704" t="s">
        <v>9</v>
      </c>
      <c r="C4704">
        <v>353539</v>
      </c>
      <c r="D4704" t="s">
        <v>18</v>
      </c>
      <c r="E4704" t="s">
        <v>16</v>
      </c>
      <c r="F4704" t="s">
        <v>12</v>
      </c>
      <c r="G4704" t="s">
        <v>13</v>
      </c>
      <c r="H4704" t="s">
        <v>13</v>
      </c>
      <c r="I4704">
        <v>56</v>
      </c>
      <c r="J4704">
        <f>(moras__2[[#This Row],[EDAD]]-AVERAGE(I:I))/ _xlfn.STDEV.P(I:I)</f>
        <v>0.99476397896507684</v>
      </c>
      <c r="K4704" t="str">
        <f>IF(ABS(moras__2[[#This Row],[Z-Score de edad]])&gt;1.96, "Atípico","Normal")</f>
        <v>Normal</v>
      </c>
      <c r="L4704">
        <f>(moras__2[[#This Row],[SALARIO]]-AVERAGE(C:C)) / _xlfn.STDEV.P(C:C)</f>
        <v>-0.37487645895193306</v>
      </c>
      <c r="M4704" t="str">
        <f>IF(ABS(moras__2[[#This Row],[Z-Score de salario]])&gt;1.96, "Atípico", "Normal")</f>
        <v>Normal</v>
      </c>
      <c r="N4704" s="5">
        <f t="shared" si="219"/>
        <v>353539</v>
      </c>
      <c r="O4704" s="5">
        <f t="shared" si="220"/>
        <v>56</v>
      </c>
      <c r="P4704" s="5" t="str">
        <f t="shared" si="221"/>
        <v>TRABAJADOR INDEPENDIENTE</v>
      </c>
      <c r="Q4704" s="5" t="e">
        <f ca="1">IF($H4704="SI", $O4704, _xludf.NA())</f>
        <v>#NAME?</v>
      </c>
      <c r="R4704" s="5">
        <f>IF($H4704="NO",$O4704, _xludf.NA())</f>
        <v>56</v>
      </c>
      <c r="S4704" s="5" t="e">
        <f ca="1">IF($H4704="SI",$N4704, _xludf.NA())</f>
        <v>#NAME?</v>
      </c>
      <c r="T4704" s="5">
        <f>IF($H4704="NO",$N4704, _xludf.NA())</f>
        <v>353539</v>
      </c>
    </row>
    <row r="4705" spans="1:20" x14ac:dyDescent="0.3">
      <c r="A4705">
        <v>4704</v>
      </c>
      <c r="B4705" t="s">
        <v>9</v>
      </c>
      <c r="C4705">
        <v>450677.08</v>
      </c>
      <c r="D4705" t="s">
        <v>10</v>
      </c>
      <c r="E4705" t="s">
        <v>16</v>
      </c>
      <c r="F4705" t="s">
        <v>12</v>
      </c>
      <c r="G4705" t="s">
        <v>13</v>
      </c>
      <c r="H4705" t="s">
        <v>13</v>
      </c>
      <c r="I4705">
        <v>28</v>
      </c>
      <c r="J4705">
        <f>(moras__2[[#This Row],[EDAD]]-AVERAGE(I:I))/ _xlfn.STDEV.P(I:I)</f>
        <v>-0.98154302243891756</v>
      </c>
      <c r="K4705" t="str">
        <f>IF(ABS(moras__2[[#This Row],[Z-Score de edad]])&gt;1.96, "Atípico","Normal")</f>
        <v>Normal</v>
      </c>
      <c r="L4705">
        <f>(moras__2[[#This Row],[SALARIO]]-AVERAGE(C:C)) / _xlfn.STDEV.P(C:C)</f>
        <v>-0.25508914522176535</v>
      </c>
      <c r="M4705" t="str">
        <f>IF(ABS(moras__2[[#This Row],[Z-Score de salario]])&gt;1.96, "Atípico", "Normal")</f>
        <v>Normal</v>
      </c>
      <c r="N4705" s="5">
        <f t="shared" si="219"/>
        <v>450677.08</v>
      </c>
      <c r="O4705" s="5">
        <f t="shared" si="220"/>
        <v>28</v>
      </c>
      <c r="P4705" s="5" t="str">
        <f t="shared" si="221"/>
        <v>ASALARIADO</v>
      </c>
      <c r="Q4705" s="5" t="e">
        <f ca="1">IF($H4705="SI", $O4705, _xludf.NA())</f>
        <v>#NAME?</v>
      </c>
      <c r="R4705" s="5">
        <f>IF($H4705="NO",$O4705, _xludf.NA())</f>
        <v>28</v>
      </c>
      <c r="S4705" s="5" t="e">
        <f ca="1">IF($H4705="SI",$N4705, _xludf.NA())</f>
        <v>#NAME?</v>
      </c>
      <c r="T4705" s="5">
        <f>IF($H4705="NO",$N4705, _xludf.NA())</f>
        <v>450677.08</v>
      </c>
    </row>
    <row r="4706" spans="1:20" x14ac:dyDescent="0.3">
      <c r="A4706">
        <v>4705</v>
      </c>
      <c r="B4706" t="s">
        <v>9</v>
      </c>
      <c r="C4706">
        <v>65449</v>
      </c>
      <c r="D4706" t="s">
        <v>10</v>
      </c>
      <c r="E4706" t="s">
        <v>16</v>
      </c>
      <c r="F4706" t="s">
        <v>12</v>
      </c>
      <c r="G4706" t="s">
        <v>12</v>
      </c>
      <c r="H4706" t="s">
        <v>13</v>
      </c>
      <c r="I4706">
        <v>59</v>
      </c>
      <c r="J4706">
        <f>(moras__2[[#This Row],[EDAD]]-AVERAGE(I:I))/ _xlfn.STDEV.P(I:I)</f>
        <v>1.2065111576869334</v>
      </c>
      <c r="K4706" t="str">
        <f>IF(ABS(moras__2[[#This Row],[Z-Score de edad]])&gt;1.96, "Atípico","Normal")</f>
        <v>Normal</v>
      </c>
      <c r="L4706">
        <f>(moras__2[[#This Row],[SALARIO]]-AVERAGE(C:C)) / _xlfn.STDEV.P(C:C)</f>
        <v>-0.73013906258301176</v>
      </c>
      <c r="M4706" t="str">
        <f>IF(ABS(moras__2[[#This Row],[Z-Score de salario]])&gt;1.96, "Atípico", "Normal")</f>
        <v>Normal</v>
      </c>
      <c r="N4706" s="5">
        <f t="shared" si="219"/>
        <v>65449</v>
      </c>
      <c r="O4706" s="5">
        <f t="shared" si="220"/>
        <v>59</v>
      </c>
      <c r="P4706" s="5" t="str">
        <f t="shared" si="221"/>
        <v>ASALARIADO</v>
      </c>
      <c r="Q4706" s="5" t="e">
        <f ca="1">IF($H4706="SI", $O4706, _xludf.NA())</f>
        <v>#NAME?</v>
      </c>
      <c r="R4706" s="5">
        <f>IF($H4706="NO",$O4706, _xludf.NA())</f>
        <v>59</v>
      </c>
      <c r="S4706" s="5" t="e">
        <f ca="1">IF($H4706="SI",$N4706, _xludf.NA())</f>
        <v>#NAME?</v>
      </c>
      <c r="T4706" s="5">
        <f>IF($H4706="NO",$N4706, _xludf.NA())</f>
        <v>65449</v>
      </c>
    </row>
    <row r="4707" spans="1:20" x14ac:dyDescent="0.3">
      <c r="A4707">
        <v>4706</v>
      </c>
      <c r="B4707" t="s">
        <v>9</v>
      </c>
      <c r="C4707">
        <v>505464</v>
      </c>
      <c r="D4707" t="s">
        <v>18</v>
      </c>
      <c r="E4707" t="s">
        <v>16</v>
      </c>
      <c r="F4707" t="s">
        <v>12</v>
      </c>
      <c r="G4707" t="s">
        <v>13</v>
      </c>
      <c r="H4707" t="s">
        <v>13</v>
      </c>
      <c r="I4707">
        <v>61</v>
      </c>
      <c r="J4707">
        <f>(moras__2[[#This Row],[EDAD]]-AVERAGE(I:I))/ _xlfn.STDEV.P(I:I)</f>
        <v>1.3476759435015044</v>
      </c>
      <c r="K4707" t="str">
        <f>IF(ABS(moras__2[[#This Row],[Z-Score de edad]])&gt;1.96, "Atípico","Normal")</f>
        <v>Normal</v>
      </c>
      <c r="L4707">
        <f>(moras__2[[#This Row],[SALARIO]]-AVERAGE(C:C)) / _xlfn.STDEV.P(C:C)</f>
        <v>-0.18752781423447798</v>
      </c>
      <c r="M4707" t="str">
        <f>IF(ABS(moras__2[[#This Row],[Z-Score de salario]])&gt;1.96, "Atípico", "Normal")</f>
        <v>Normal</v>
      </c>
      <c r="N4707" s="5">
        <f t="shared" si="219"/>
        <v>505464</v>
      </c>
      <c r="O4707" s="5">
        <f t="shared" si="220"/>
        <v>61</v>
      </c>
      <c r="P4707" s="5" t="str">
        <f t="shared" si="221"/>
        <v>TRABAJADOR INDEPENDIENTE</v>
      </c>
      <c r="Q4707" s="5" t="e">
        <f ca="1">IF($H4707="SI", $O4707, _xludf.NA())</f>
        <v>#NAME?</v>
      </c>
      <c r="R4707" s="5">
        <f>IF($H4707="NO",$O4707, _xludf.NA())</f>
        <v>61</v>
      </c>
      <c r="S4707" s="5" t="e">
        <f ca="1">IF($H4707="SI",$N4707, _xludf.NA())</f>
        <v>#NAME?</v>
      </c>
      <c r="T4707" s="5">
        <f>IF($H4707="NO",$N4707, _xludf.NA())</f>
        <v>505464</v>
      </c>
    </row>
    <row r="4708" spans="1:20" x14ac:dyDescent="0.3">
      <c r="A4708">
        <v>4707</v>
      </c>
      <c r="B4708" t="s">
        <v>9</v>
      </c>
      <c r="C4708">
        <v>1594555.67</v>
      </c>
      <c r="D4708" t="s">
        <v>10</v>
      </c>
      <c r="E4708" t="s">
        <v>11</v>
      </c>
      <c r="F4708" t="s">
        <v>12</v>
      </c>
      <c r="G4708" t="s">
        <v>13</v>
      </c>
      <c r="H4708" t="s">
        <v>13</v>
      </c>
      <c r="I4708">
        <v>49</v>
      </c>
      <c r="J4708">
        <f>(moras__2[[#This Row],[EDAD]]-AVERAGE(I:I))/ _xlfn.STDEV.P(I:I)</f>
        <v>0.50068722861407822</v>
      </c>
      <c r="K4708" t="str">
        <f>IF(ABS(moras__2[[#This Row],[Z-Score de edad]])&gt;1.96, "Atípico","Normal")</f>
        <v>Normal</v>
      </c>
      <c r="L4708">
        <f>(moras__2[[#This Row],[SALARIO]]-AVERAGE(C:C)) / _xlfn.STDEV.P(C:C)</f>
        <v>1.1555022884317705</v>
      </c>
      <c r="M4708" t="str">
        <f>IF(ABS(moras__2[[#This Row],[Z-Score de salario]])&gt;1.96, "Atípico", "Normal")</f>
        <v>Normal</v>
      </c>
      <c r="N4708" s="5">
        <f t="shared" si="219"/>
        <v>1594555.67</v>
      </c>
      <c r="O4708" s="5">
        <f t="shared" si="220"/>
        <v>49</v>
      </c>
      <c r="P4708" s="5" t="str">
        <f t="shared" si="221"/>
        <v>ASALARIADO</v>
      </c>
      <c r="Q4708" s="5" t="e">
        <f ca="1">IF($H4708="SI", $O4708, _xludf.NA())</f>
        <v>#NAME?</v>
      </c>
      <c r="R4708" s="5">
        <f>IF($H4708="NO",$O4708, _xludf.NA())</f>
        <v>49</v>
      </c>
      <c r="S4708" s="5" t="e">
        <f ca="1">IF($H4708="SI",$N4708, _xludf.NA())</f>
        <v>#NAME?</v>
      </c>
      <c r="T4708" s="5">
        <f>IF($H4708="NO",$N4708, _xludf.NA())</f>
        <v>1594555.67</v>
      </c>
    </row>
    <row r="4709" spans="1:20" x14ac:dyDescent="0.3">
      <c r="A4709">
        <v>4708</v>
      </c>
      <c r="B4709" t="s">
        <v>15</v>
      </c>
      <c r="C4709">
        <v>359544.27</v>
      </c>
      <c r="D4709" t="s">
        <v>21</v>
      </c>
      <c r="E4709" t="s">
        <v>16</v>
      </c>
      <c r="F4709" t="s">
        <v>12</v>
      </c>
      <c r="G4709" t="s">
        <v>12</v>
      </c>
      <c r="H4709" t="s">
        <v>13</v>
      </c>
      <c r="I4709">
        <v>44</v>
      </c>
      <c r="J4709">
        <f>(moras__2[[#This Row],[EDAD]]-AVERAGE(I:I))/ _xlfn.STDEV.P(I:I)</f>
        <v>0.14777526407765068</v>
      </c>
      <c r="K4709" t="str">
        <f>IF(ABS(moras__2[[#This Row],[Z-Score de edad]])&gt;1.96, "Atípico","Normal")</f>
        <v>Normal</v>
      </c>
      <c r="L4709">
        <f>(moras__2[[#This Row],[SALARIO]]-AVERAGE(C:C)) / _xlfn.STDEV.P(C:C)</f>
        <v>-0.36747096811327984</v>
      </c>
      <c r="M4709" t="str">
        <f>IF(ABS(moras__2[[#This Row],[Z-Score de salario]])&gt;1.96, "Atípico", "Normal")</f>
        <v>Normal</v>
      </c>
      <c r="N4709" s="5">
        <f t="shared" si="219"/>
        <v>359544.27</v>
      </c>
      <c r="O4709" s="5">
        <f t="shared" si="220"/>
        <v>44</v>
      </c>
      <c r="P4709" s="5" t="str">
        <f t="shared" si="221"/>
        <v>CONVENIOS ESPECIALES DE ASEGURADOS VOLUNTARIOS</v>
      </c>
      <c r="Q4709" s="5" t="e">
        <f ca="1">IF($H4709="SI", $O4709, _xludf.NA())</f>
        <v>#NAME?</v>
      </c>
      <c r="R4709" s="5">
        <f>IF($H4709="NO",$O4709, _xludf.NA())</f>
        <v>44</v>
      </c>
      <c r="S4709" s="5" t="e">
        <f ca="1">IF($H4709="SI",$N4709, _xludf.NA())</f>
        <v>#NAME?</v>
      </c>
      <c r="T4709" s="5">
        <f>IF($H4709="NO",$N4709, _xludf.NA())</f>
        <v>359544.27</v>
      </c>
    </row>
    <row r="4710" spans="1:20" x14ac:dyDescent="0.3">
      <c r="A4710">
        <v>4709</v>
      </c>
      <c r="B4710" t="s">
        <v>9</v>
      </c>
      <c r="C4710">
        <v>550000</v>
      </c>
      <c r="D4710" t="s">
        <v>10</v>
      </c>
      <c r="E4710" t="s">
        <v>16</v>
      </c>
      <c r="F4710" t="s">
        <v>12</v>
      </c>
      <c r="G4710" t="s">
        <v>13</v>
      </c>
      <c r="H4710" t="s">
        <v>13</v>
      </c>
      <c r="I4710">
        <v>39</v>
      </c>
      <c r="J4710">
        <f>(moras__2[[#This Row],[EDAD]]-AVERAGE(I:I))/ _xlfn.STDEV.P(I:I)</f>
        <v>-0.20513670045877688</v>
      </c>
      <c r="K4710" t="str">
        <f>IF(ABS(moras__2[[#This Row],[Z-Score de edad]])&gt;1.96, "Atípico","Normal")</f>
        <v>Normal</v>
      </c>
      <c r="L4710">
        <f>(moras__2[[#This Row],[SALARIO]]-AVERAGE(C:C)) / _xlfn.STDEV.P(C:C)</f>
        <v>-0.13260756252385381</v>
      </c>
      <c r="M4710" t="str">
        <f>IF(ABS(moras__2[[#This Row],[Z-Score de salario]])&gt;1.96, "Atípico", "Normal")</f>
        <v>Normal</v>
      </c>
      <c r="N4710" s="5">
        <f t="shared" si="219"/>
        <v>550000</v>
      </c>
      <c r="O4710" s="5">
        <f t="shared" si="220"/>
        <v>39</v>
      </c>
      <c r="P4710" s="5" t="str">
        <f t="shared" si="221"/>
        <v>ASALARIADO</v>
      </c>
      <c r="Q4710" s="5" t="e">
        <f ca="1">IF($H4710="SI", $O4710, _xludf.NA())</f>
        <v>#NAME?</v>
      </c>
      <c r="R4710" s="5">
        <f>IF($H4710="NO",$O4710, _xludf.NA())</f>
        <v>39</v>
      </c>
      <c r="S4710" s="5" t="e">
        <f ca="1">IF($H4710="SI",$N4710, _xludf.NA())</f>
        <v>#NAME?</v>
      </c>
      <c r="T4710" s="5">
        <f>IF($H4710="NO",$N4710, _xludf.NA())</f>
        <v>550000</v>
      </c>
    </row>
    <row r="4711" spans="1:20" x14ac:dyDescent="0.3">
      <c r="A4711">
        <v>4710</v>
      </c>
      <c r="B4711" t="s">
        <v>9</v>
      </c>
      <c r="C4711">
        <v>1482404.13</v>
      </c>
      <c r="D4711" t="s">
        <v>10</v>
      </c>
      <c r="E4711" t="s">
        <v>16</v>
      </c>
      <c r="F4711" t="s">
        <v>12</v>
      </c>
      <c r="G4711" t="s">
        <v>13</v>
      </c>
      <c r="H4711" t="s">
        <v>13</v>
      </c>
      <c r="I4711">
        <v>56</v>
      </c>
      <c r="J4711">
        <f>(moras__2[[#This Row],[EDAD]]-AVERAGE(I:I))/ _xlfn.STDEV.P(I:I)</f>
        <v>0.99476397896507684</v>
      </c>
      <c r="K4711" t="str">
        <f>IF(ABS(moras__2[[#This Row],[Z-Score de edad]])&gt;1.96, "Atípico","Normal")</f>
        <v>Normal</v>
      </c>
      <c r="L4711">
        <f>(moras__2[[#This Row],[SALARIO]]-AVERAGE(C:C)) / _xlfn.STDEV.P(C:C)</f>
        <v>1.0172008961528469</v>
      </c>
      <c r="M4711" t="str">
        <f>IF(ABS(moras__2[[#This Row],[Z-Score de salario]])&gt;1.96, "Atípico", "Normal")</f>
        <v>Normal</v>
      </c>
      <c r="N4711" s="5">
        <f t="shared" si="219"/>
        <v>1482404.13</v>
      </c>
      <c r="O4711" s="5">
        <f t="shared" si="220"/>
        <v>56</v>
      </c>
      <c r="P4711" s="5" t="str">
        <f t="shared" si="221"/>
        <v>ASALARIADO</v>
      </c>
      <c r="Q4711" s="5" t="e">
        <f ca="1">IF($H4711="SI", $O4711, _xludf.NA())</f>
        <v>#NAME?</v>
      </c>
      <c r="R4711" s="5">
        <f>IF($H4711="NO",$O4711, _xludf.NA())</f>
        <v>56</v>
      </c>
      <c r="S4711" s="5" t="e">
        <f ca="1">IF($H4711="SI",$N4711, _xludf.NA())</f>
        <v>#NAME?</v>
      </c>
      <c r="T4711" s="5">
        <f>IF($H4711="NO",$N4711, _xludf.NA())</f>
        <v>1482404.13</v>
      </c>
    </row>
    <row r="4712" spans="1:20" x14ac:dyDescent="0.3">
      <c r="A4712">
        <v>4711</v>
      </c>
      <c r="B4712" t="s">
        <v>9</v>
      </c>
      <c r="C4712">
        <v>562232.44999999995</v>
      </c>
      <c r="D4712" t="s">
        <v>10</v>
      </c>
      <c r="E4712" t="s">
        <v>11</v>
      </c>
      <c r="F4712" t="s">
        <v>12</v>
      </c>
      <c r="G4712" t="s">
        <v>13</v>
      </c>
      <c r="H4712" t="s">
        <v>13</v>
      </c>
      <c r="I4712">
        <v>47</v>
      </c>
      <c r="J4712">
        <f>(moras__2[[#This Row],[EDAD]]-AVERAGE(I:I))/ _xlfn.STDEV.P(I:I)</f>
        <v>0.35952244279950724</v>
      </c>
      <c r="K4712" t="str">
        <f>IF(ABS(moras__2[[#This Row],[Z-Score de edad]])&gt;1.96, "Atípico","Normal")</f>
        <v>Normal</v>
      </c>
      <c r="L4712">
        <f>(moras__2[[#This Row],[SALARIO]]-AVERAGE(C:C)) / _xlfn.STDEV.P(C:C)</f>
        <v>-0.1175229291253083</v>
      </c>
      <c r="M4712" t="str">
        <f>IF(ABS(moras__2[[#This Row],[Z-Score de salario]])&gt;1.96, "Atípico", "Normal")</f>
        <v>Normal</v>
      </c>
      <c r="N4712" s="5">
        <f t="shared" si="219"/>
        <v>562232.44999999995</v>
      </c>
      <c r="O4712" s="5">
        <f t="shared" si="220"/>
        <v>47</v>
      </c>
      <c r="P4712" s="5" t="str">
        <f t="shared" si="221"/>
        <v>ASALARIADO</v>
      </c>
      <c r="Q4712" s="5" t="e">
        <f ca="1">IF($H4712="SI", $O4712, _xludf.NA())</f>
        <v>#NAME?</v>
      </c>
      <c r="R4712" s="5">
        <f>IF($H4712="NO",$O4712, _xludf.NA())</f>
        <v>47</v>
      </c>
      <c r="S4712" s="5" t="e">
        <f ca="1">IF($H4712="SI",$N4712, _xludf.NA())</f>
        <v>#NAME?</v>
      </c>
      <c r="T4712" s="5">
        <f>IF($H4712="NO",$N4712, _xludf.NA())</f>
        <v>562232.44999999995</v>
      </c>
    </row>
    <row r="4713" spans="1:20" x14ac:dyDescent="0.3">
      <c r="A4713">
        <v>4712</v>
      </c>
      <c r="B4713" t="s">
        <v>15</v>
      </c>
      <c r="C4713">
        <v>160481</v>
      </c>
      <c r="D4713" t="s">
        <v>10</v>
      </c>
      <c r="E4713" t="s">
        <v>11</v>
      </c>
      <c r="F4713" t="s">
        <v>12</v>
      </c>
      <c r="G4713" t="s">
        <v>13</v>
      </c>
      <c r="H4713" t="s">
        <v>13</v>
      </c>
      <c r="I4713">
        <v>26</v>
      </c>
      <c r="J4713">
        <f>(moras__2[[#This Row],[EDAD]]-AVERAGE(I:I))/ _xlfn.STDEV.P(I:I)</f>
        <v>-1.1227078082534885</v>
      </c>
      <c r="K4713" t="str">
        <f>IF(ABS(moras__2[[#This Row],[Z-Score de edad]])&gt;1.96, "Atípico","Normal")</f>
        <v>Normal</v>
      </c>
      <c r="L4713">
        <f>(moras__2[[#This Row],[SALARIO]]-AVERAGE(C:C)) / _xlfn.STDEV.P(C:C)</f>
        <v>-0.61294889371818251</v>
      </c>
      <c r="M4713" t="str">
        <f>IF(ABS(moras__2[[#This Row],[Z-Score de salario]])&gt;1.96, "Atípico", "Normal")</f>
        <v>Normal</v>
      </c>
      <c r="N4713" s="5">
        <f t="shared" si="219"/>
        <v>160481</v>
      </c>
      <c r="O4713" s="5">
        <f t="shared" si="220"/>
        <v>26</v>
      </c>
      <c r="P4713" s="5" t="str">
        <f t="shared" si="221"/>
        <v>ASALARIADO</v>
      </c>
      <c r="Q4713" s="5" t="e">
        <f ca="1">IF($H4713="SI", $O4713, _xludf.NA())</f>
        <v>#NAME?</v>
      </c>
      <c r="R4713" s="5">
        <f>IF($H4713="NO",$O4713, _xludf.NA())</f>
        <v>26</v>
      </c>
      <c r="S4713" s="5" t="e">
        <f ca="1">IF($H4713="SI",$N4713, _xludf.NA())</f>
        <v>#NAME?</v>
      </c>
      <c r="T4713" s="5">
        <f>IF($H4713="NO",$N4713, _xludf.NA())</f>
        <v>160481</v>
      </c>
    </row>
    <row r="4714" spans="1:20" x14ac:dyDescent="0.3">
      <c r="A4714">
        <v>4713</v>
      </c>
      <c r="B4714" t="s">
        <v>15</v>
      </c>
      <c r="C4714">
        <v>239681</v>
      </c>
      <c r="D4714" t="s">
        <v>10</v>
      </c>
      <c r="E4714" t="s">
        <v>16</v>
      </c>
      <c r="F4714" t="s">
        <v>12</v>
      </c>
      <c r="G4714" t="s">
        <v>13</v>
      </c>
      <c r="H4714" t="s">
        <v>13</v>
      </c>
      <c r="I4714">
        <v>34</v>
      </c>
      <c r="J4714">
        <f>(moras__2[[#This Row],[EDAD]]-AVERAGE(I:I))/ _xlfn.STDEV.P(I:I)</f>
        <v>-0.55804866499520445</v>
      </c>
      <c r="K4714" t="str">
        <f>IF(ABS(moras__2[[#This Row],[Z-Score de edad]])&gt;1.96, "Atípico","Normal")</f>
        <v>Normal</v>
      </c>
      <c r="L4714">
        <f>(moras__2[[#This Row],[SALARIO]]-AVERAGE(C:C)) / _xlfn.STDEV.P(C:C)</f>
        <v>-0.51528219856187218</v>
      </c>
      <c r="M4714" t="str">
        <f>IF(ABS(moras__2[[#This Row],[Z-Score de salario]])&gt;1.96, "Atípico", "Normal")</f>
        <v>Normal</v>
      </c>
      <c r="N4714" s="5">
        <f t="shared" si="219"/>
        <v>239681</v>
      </c>
      <c r="O4714" s="5">
        <f t="shared" si="220"/>
        <v>34</v>
      </c>
      <c r="P4714" s="5" t="str">
        <f t="shared" si="221"/>
        <v>ASALARIADO</v>
      </c>
      <c r="Q4714" s="5" t="e">
        <f ca="1">IF($H4714="SI", $O4714, _xludf.NA())</f>
        <v>#NAME?</v>
      </c>
      <c r="R4714" s="5">
        <f>IF($H4714="NO",$O4714, _xludf.NA())</f>
        <v>34</v>
      </c>
      <c r="S4714" s="5" t="e">
        <f ca="1">IF($H4714="SI",$N4714, _xludf.NA())</f>
        <v>#NAME?</v>
      </c>
      <c r="T4714" s="5">
        <f>IF($H4714="NO",$N4714, _xludf.NA())</f>
        <v>239681</v>
      </c>
    </row>
    <row r="4715" spans="1:20" x14ac:dyDescent="0.3">
      <c r="A4715">
        <v>4714</v>
      </c>
      <c r="B4715" t="s">
        <v>9</v>
      </c>
      <c r="C4715">
        <v>331398</v>
      </c>
      <c r="D4715" t="s">
        <v>10</v>
      </c>
      <c r="E4715" t="s">
        <v>16</v>
      </c>
      <c r="F4715" t="s">
        <v>12</v>
      </c>
      <c r="G4715" t="s">
        <v>13</v>
      </c>
      <c r="H4715" t="s">
        <v>13</v>
      </c>
      <c r="I4715">
        <v>30</v>
      </c>
      <c r="J4715">
        <f>(moras__2[[#This Row],[EDAD]]-AVERAGE(I:I))/ _xlfn.STDEV.P(I:I)</f>
        <v>-0.84037823662434652</v>
      </c>
      <c r="K4715" t="str">
        <f>IF(ABS(moras__2[[#This Row],[Z-Score de edad]])&gt;1.96, "Atípico","Normal")</f>
        <v>Normal</v>
      </c>
      <c r="L4715">
        <f>(moras__2[[#This Row],[SALARIO]]-AVERAGE(C:C)) / _xlfn.STDEV.P(C:C)</f>
        <v>-0.40217997280869905</v>
      </c>
      <c r="M4715" t="str">
        <f>IF(ABS(moras__2[[#This Row],[Z-Score de salario]])&gt;1.96, "Atípico", "Normal")</f>
        <v>Normal</v>
      </c>
      <c r="N4715" s="5">
        <f t="shared" si="219"/>
        <v>331398</v>
      </c>
      <c r="O4715" s="5">
        <f t="shared" si="220"/>
        <v>30</v>
      </c>
      <c r="P4715" s="5" t="str">
        <f t="shared" si="221"/>
        <v>ASALARIADO</v>
      </c>
      <c r="Q4715" s="5" t="e">
        <f ca="1">IF($H4715="SI", $O4715, _xludf.NA())</f>
        <v>#NAME?</v>
      </c>
      <c r="R4715" s="5">
        <f>IF($H4715="NO",$O4715, _xludf.NA())</f>
        <v>30</v>
      </c>
      <c r="S4715" s="5" t="e">
        <f ca="1">IF($H4715="SI",$N4715, _xludf.NA())</f>
        <v>#NAME?</v>
      </c>
      <c r="T4715" s="5">
        <f>IF($H4715="NO",$N4715, _xludf.NA())</f>
        <v>331398</v>
      </c>
    </row>
    <row r="4716" spans="1:20" x14ac:dyDescent="0.3">
      <c r="A4716">
        <v>4715</v>
      </c>
      <c r="B4716" t="s">
        <v>15</v>
      </c>
      <c r="C4716">
        <v>426396.51</v>
      </c>
      <c r="D4716" t="s">
        <v>10</v>
      </c>
      <c r="E4716" t="s">
        <v>16</v>
      </c>
      <c r="F4716" t="s">
        <v>12</v>
      </c>
      <c r="G4716" t="s">
        <v>13</v>
      </c>
      <c r="H4716" t="s">
        <v>13</v>
      </c>
      <c r="I4716">
        <v>22</v>
      </c>
      <c r="J4716">
        <f>(moras__2[[#This Row],[EDAD]]-AVERAGE(I:I))/ _xlfn.STDEV.P(I:I)</f>
        <v>-1.4050373798826306</v>
      </c>
      <c r="K4716" t="str">
        <f>IF(ABS(moras__2[[#This Row],[Z-Score de edad]])&gt;1.96, "Atípico","Normal")</f>
        <v>Normal</v>
      </c>
      <c r="L4716">
        <f>(moras__2[[#This Row],[SALARIO]]-AVERAGE(C:C)) / _xlfn.STDEV.P(C:C)</f>
        <v>-0.28503110265120291</v>
      </c>
      <c r="M4716" t="str">
        <f>IF(ABS(moras__2[[#This Row],[Z-Score de salario]])&gt;1.96, "Atípico", "Normal")</f>
        <v>Normal</v>
      </c>
      <c r="N4716" s="5">
        <f t="shared" si="219"/>
        <v>426396.51</v>
      </c>
      <c r="O4716" s="5">
        <f t="shared" si="220"/>
        <v>22</v>
      </c>
      <c r="P4716" s="5" t="str">
        <f t="shared" si="221"/>
        <v>ASALARIADO</v>
      </c>
      <c r="Q4716" s="5" t="e">
        <f ca="1">IF($H4716="SI", $O4716, _xludf.NA())</f>
        <v>#NAME?</v>
      </c>
      <c r="R4716" s="5">
        <f>IF($H4716="NO",$O4716, _xludf.NA())</f>
        <v>22</v>
      </c>
      <c r="S4716" s="5" t="e">
        <f ca="1">IF($H4716="SI",$N4716, _xludf.NA())</f>
        <v>#NAME?</v>
      </c>
      <c r="T4716" s="5">
        <f>IF($H4716="NO",$N4716, _xludf.NA())</f>
        <v>426396.51</v>
      </c>
    </row>
    <row r="4717" spans="1:20" x14ac:dyDescent="0.3">
      <c r="A4717">
        <v>4716</v>
      </c>
      <c r="B4717" t="s">
        <v>15</v>
      </c>
      <c r="C4717">
        <v>297046</v>
      </c>
      <c r="D4717" t="s">
        <v>17</v>
      </c>
      <c r="E4717" t="s">
        <v>16</v>
      </c>
      <c r="F4717" t="s">
        <v>12</v>
      </c>
      <c r="G4717" t="s">
        <v>12</v>
      </c>
      <c r="H4717" t="s">
        <v>13</v>
      </c>
      <c r="I4717">
        <v>27</v>
      </c>
      <c r="J4717">
        <f>(moras__2[[#This Row],[EDAD]]-AVERAGE(I:I))/ _xlfn.STDEV.P(I:I)</f>
        <v>-1.052125415346203</v>
      </c>
      <c r="K4717" t="str">
        <f>IF(ABS(moras__2[[#This Row],[Z-Score de edad]])&gt;1.96, "Atípico","Normal")</f>
        <v>Normal</v>
      </c>
      <c r="L4717">
        <f>(moras__2[[#This Row],[SALARIO]]-AVERAGE(C:C)) / _xlfn.STDEV.P(C:C)</f>
        <v>-0.44454166866740574</v>
      </c>
      <c r="M4717" t="str">
        <f>IF(ABS(moras__2[[#This Row],[Z-Score de salario]])&gt;1.96, "Atípico", "Normal")</f>
        <v>Normal</v>
      </c>
      <c r="N4717" s="5">
        <f t="shared" si="219"/>
        <v>297046</v>
      </c>
      <c r="O4717" s="5">
        <f t="shared" si="220"/>
        <v>27</v>
      </c>
      <c r="P4717" s="5" t="str">
        <f t="shared" si="221"/>
        <v>ASEGURADO VOLUNTARIO</v>
      </c>
      <c r="Q4717" s="5" t="e">
        <f ca="1">IF($H4717="SI", $O4717, _xludf.NA())</f>
        <v>#NAME?</v>
      </c>
      <c r="R4717" s="5">
        <f>IF($H4717="NO",$O4717, _xludf.NA())</f>
        <v>27</v>
      </c>
      <c r="S4717" s="5" t="e">
        <f ca="1">IF($H4717="SI",$N4717, _xludf.NA())</f>
        <v>#NAME?</v>
      </c>
      <c r="T4717" s="5">
        <f>IF($H4717="NO",$N4717, _xludf.NA())</f>
        <v>297046</v>
      </c>
    </row>
    <row r="4718" spans="1:20" x14ac:dyDescent="0.3">
      <c r="A4718">
        <v>4717</v>
      </c>
      <c r="B4718" t="s">
        <v>9</v>
      </c>
      <c r="C4718">
        <v>807660.97</v>
      </c>
      <c r="D4718" t="s">
        <v>10</v>
      </c>
      <c r="E4718" t="s">
        <v>16</v>
      </c>
      <c r="F4718" t="s">
        <v>12</v>
      </c>
      <c r="G4718" t="s">
        <v>13</v>
      </c>
      <c r="H4718" t="s">
        <v>13</v>
      </c>
      <c r="I4718">
        <v>28</v>
      </c>
      <c r="J4718">
        <f>(moras__2[[#This Row],[EDAD]]-AVERAGE(I:I))/ _xlfn.STDEV.P(I:I)</f>
        <v>-0.98154302243891756</v>
      </c>
      <c r="K4718" t="str">
        <f>IF(ABS(moras__2[[#This Row],[Z-Score de edad]])&gt;1.96, "Atípico","Normal")</f>
        <v>Normal</v>
      </c>
      <c r="L4718">
        <f>(moras__2[[#This Row],[SALARIO]]-AVERAGE(C:C)) / _xlfn.STDEV.P(C:C)</f>
        <v>0.18513101589368672</v>
      </c>
      <c r="M4718" t="str">
        <f>IF(ABS(moras__2[[#This Row],[Z-Score de salario]])&gt;1.96, "Atípico", "Normal")</f>
        <v>Normal</v>
      </c>
      <c r="N4718" s="5">
        <f t="shared" si="219"/>
        <v>807660.97</v>
      </c>
      <c r="O4718" s="5">
        <f t="shared" si="220"/>
        <v>28</v>
      </c>
      <c r="P4718" s="5" t="str">
        <f t="shared" si="221"/>
        <v>ASALARIADO</v>
      </c>
      <c r="Q4718" s="5" t="e">
        <f ca="1">IF($H4718="SI", $O4718, _xludf.NA())</f>
        <v>#NAME?</v>
      </c>
      <c r="R4718" s="5">
        <f>IF($H4718="NO",$O4718, _xludf.NA())</f>
        <v>28</v>
      </c>
      <c r="S4718" s="5" t="e">
        <f ca="1">IF($H4718="SI",$N4718, _xludf.NA())</f>
        <v>#NAME?</v>
      </c>
      <c r="T4718" s="5">
        <f>IF($H4718="NO",$N4718, _xludf.NA())</f>
        <v>807660.97</v>
      </c>
    </row>
    <row r="4719" spans="1:20" x14ac:dyDescent="0.3">
      <c r="A4719">
        <v>4718</v>
      </c>
      <c r="B4719" t="s">
        <v>15</v>
      </c>
      <c r="C4719">
        <v>346508.45</v>
      </c>
      <c r="D4719" t="s">
        <v>10</v>
      </c>
      <c r="E4719" t="s">
        <v>16</v>
      </c>
      <c r="F4719" t="s">
        <v>12</v>
      </c>
      <c r="G4719" t="s">
        <v>13</v>
      </c>
      <c r="H4719" t="s">
        <v>13</v>
      </c>
      <c r="I4719">
        <v>46</v>
      </c>
      <c r="J4719">
        <f>(moras__2[[#This Row],[EDAD]]-AVERAGE(I:I))/ _xlfn.STDEV.P(I:I)</f>
        <v>0.28894004989222172</v>
      </c>
      <c r="K4719" t="str">
        <f>IF(ABS(moras__2[[#This Row],[Z-Score de edad]])&gt;1.96, "Atípico","Normal")</f>
        <v>Normal</v>
      </c>
      <c r="L4719">
        <f>(moras__2[[#This Row],[SALARIO]]-AVERAGE(C:C)) / _xlfn.STDEV.P(C:C)</f>
        <v>-0.38354628955333708</v>
      </c>
      <c r="M4719" t="str">
        <f>IF(ABS(moras__2[[#This Row],[Z-Score de salario]])&gt;1.96, "Atípico", "Normal")</f>
        <v>Normal</v>
      </c>
      <c r="N4719" s="5">
        <f t="shared" si="219"/>
        <v>346508.45</v>
      </c>
      <c r="O4719" s="5">
        <f t="shared" si="220"/>
        <v>46</v>
      </c>
      <c r="P4719" s="5" t="str">
        <f t="shared" si="221"/>
        <v>ASALARIADO</v>
      </c>
      <c r="Q4719" s="5" t="e">
        <f ca="1">IF($H4719="SI", $O4719, _xludf.NA())</f>
        <v>#NAME?</v>
      </c>
      <c r="R4719" s="5">
        <f>IF($H4719="NO",$O4719, _xludf.NA())</f>
        <v>46</v>
      </c>
      <c r="S4719" s="5" t="e">
        <f ca="1">IF($H4719="SI",$N4719, _xludf.NA())</f>
        <v>#NAME?</v>
      </c>
      <c r="T4719" s="5">
        <f>IF($H4719="NO",$N4719, _xludf.NA())</f>
        <v>346508.45</v>
      </c>
    </row>
    <row r="4720" spans="1:20" x14ac:dyDescent="0.3">
      <c r="A4720">
        <v>4719</v>
      </c>
      <c r="B4720" t="s">
        <v>9</v>
      </c>
      <c r="C4720">
        <v>578500</v>
      </c>
      <c r="D4720" t="s">
        <v>10</v>
      </c>
      <c r="E4720" t="s">
        <v>16</v>
      </c>
      <c r="F4720" t="s">
        <v>12</v>
      </c>
      <c r="G4720" t="s">
        <v>12</v>
      </c>
      <c r="H4720" t="s">
        <v>13</v>
      </c>
      <c r="I4720">
        <v>56</v>
      </c>
      <c r="J4720">
        <f>(moras__2[[#This Row],[EDAD]]-AVERAGE(I:I))/ _xlfn.STDEV.P(I:I)</f>
        <v>0.99476397896507684</v>
      </c>
      <c r="K4720" t="str">
        <f>IF(ABS(moras__2[[#This Row],[Z-Score de edad]])&gt;1.96, "Atípico","Normal")</f>
        <v>Normal</v>
      </c>
      <c r="L4720">
        <f>(moras__2[[#This Row],[SALARIO]]-AVERAGE(C:C)) / _xlfn.STDEV.P(C:C)</f>
        <v>-9.7462350251696694E-2</v>
      </c>
      <c r="M4720" t="str">
        <f>IF(ABS(moras__2[[#This Row],[Z-Score de salario]])&gt;1.96, "Atípico", "Normal")</f>
        <v>Normal</v>
      </c>
      <c r="N4720" s="5">
        <f t="shared" si="219"/>
        <v>578500</v>
      </c>
      <c r="O4720" s="5">
        <f t="shared" si="220"/>
        <v>56</v>
      </c>
      <c r="P4720" s="5" t="str">
        <f t="shared" si="221"/>
        <v>ASALARIADO</v>
      </c>
      <c r="Q4720" s="5" t="e">
        <f ca="1">IF($H4720="SI", $O4720, _xludf.NA())</f>
        <v>#NAME?</v>
      </c>
      <c r="R4720" s="5">
        <f>IF($H4720="NO",$O4720, _xludf.NA())</f>
        <v>56</v>
      </c>
      <c r="S4720" s="5" t="e">
        <f ca="1">IF($H4720="SI",$N4720, _xludf.NA())</f>
        <v>#NAME?</v>
      </c>
      <c r="T4720" s="5">
        <f>IF($H4720="NO",$N4720, _xludf.NA())</f>
        <v>578500</v>
      </c>
    </row>
    <row r="4721" spans="1:20" x14ac:dyDescent="0.3">
      <c r="A4721">
        <v>4720</v>
      </c>
      <c r="B4721" t="s">
        <v>9</v>
      </c>
      <c r="C4721">
        <v>278030</v>
      </c>
      <c r="D4721" t="s">
        <v>19</v>
      </c>
      <c r="E4721" t="s">
        <v>16</v>
      </c>
      <c r="F4721" t="s">
        <v>12</v>
      </c>
      <c r="G4721" t="s">
        <v>13</v>
      </c>
      <c r="H4721" t="s">
        <v>13</v>
      </c>
      <c r="I4721">
        <v>36</v>
      </c>
      <c r="J4721">
        <f>(moras__2[[#This Row],[EDAD]]-AVERAGE(I:I))/ _xlfn.STDEV.P(I:I)</f>
        <v>-0.41688387918063341</v>
      </c>
      <c r="K4721" t="str">
        <f>IF(ABS(moras__2[[#This Row],[Z-Score de edad]])&gt;1.96, "Atípico","Normal")</f>
        <v>Normal</v>
      </c>
      <c r="L4721">
        <f>(moras__2[[#This Row],[SALARIO]]-AVERAGE(C:C)) / _xlfn.STDEV.P(C:C)</f>
        <v>-0.46799154082766331</v>
      </c>
      <c r="M4721" t="str">
        <f>IF(ABS(moras__2[[#This Row],[Z-Score de salario]])&gt;1.96, "Atípico", "Normal")</f>
        <v>Normal</v>
      </c>
      <c r="N4721" s="5">
        <f t="shared" si="219"/>
        <v>278030</v>
      </c>
      <c r="O4721" s="5">
        <f t="shared" si="220"/>
        <v>36</v>
      </c>
      <c r="P4721" s="5" t="str">
        <f t="shared" si="221"/>
        <v>CONVENIOS ESPECIALES DE TRABAJADORES INDEPENDIENTES</v>
      </c>
      <c r="Q4721" s="5" t="e">
        <f ca="1">IF($H4721="SI", $O4721, _xludf.NA())</f>
        <v>#NAME?</v>
      </c>
      <c r="R4721" s="5">
        <f>IF($H4721="NO",$O4721, _xludf.NA())</f>
        <v>36</v>
      </c>
      <c r="S4721" s="5" t="e">
        <f ca="1">IF($H4721="SI",$N4721, _xludf.NA())</f>
        <v>#NAME?</v>
      </c>
      <c r="T4721" s="5">
        <f>IF($H4721="NO",$N4721, _xludf.NA())</f>
        <v>278030</v>
      </c>
    </row>
    <row r="4722" spans="1:20" x14ac:dyDescent="0.3">
      <c r="A4722">
        <v>4721</v>
      </c>
      <c r="B4722" t="s">
        <v>9</v>
      </c>
      <c r="C4722">
        <v>439367.6</v>
      </c>
      <c r="D4722" t="s">
        <v>10</v>
      </c>
      <c r="E4722" t="s">
        <v>16</v>
      </c>
      <c r="F4722" t="s">
        <v>12</v>
      </c>
      <c r="G4722" t="s">
        <v>12</v>
      </c>
      <c r="H4722" t="s">
        <v>13</v>
      </c>
      <c r="I4722">
        <v>57</v>
      </c>
      <c r="J4722">
        <f>(moras__2[[#This Row],[EDAD]]-AVERAGE(I:I))/ _xlfn.STDEV.P(I:I)</f>
        <v>1.0653463718723624</v>
      </c>
      <c r="K4722" t="str">
        <f>IF(ABS(moras__2[[#This Row],[Z-Score de edad]])&gt;1.96, "Atípico","Normal")</f>
        <v>Normal</v>
      </c>
      <c r="L4722">
        <f>(moras__2[[#This Row],[SALARIO]]-AVERAGE(C:C)) / _xlfn.STDEV.P(C:C)</f>
        <v>-0.26903560400379051</v>
      </c>
      <c r="M4722" t="str">
        <f>IF(ABS(moras__2[[#This Row],[Z-Score de salario]])&gt;1.96, "Atípico", "Normal")</f>
        <v>Normal</v>
      </c>
      <c r="N4722" s="5">
        <f t="shared" si="219"/>
        <v>439367.6</v>
      </c>
      <c r="O4722" s="5">
        <f t="shared" si="220"/>
        <v>57</v>
      </c>
      <c r="P4722" s="5" t="str">
        <f t="shared" si="221"/>
        <v>ASALARIADO</v>
      </c>
      <c r="Q4722" s="5" t="e">
        <f ca="1">IF($H4722="SI", $O4722, _xludf.NA())</f>
        <v>#NAME?</v>
      </c>
      <c r="R4722" s="5">
        <f>IF($H4722="NO",$O4722, _xludf.NA())</f>
        <v>57</v>
      </c>
      <c r="S4722" s="5" t="e">
        <f ca="1">IF($H4722="SI",$N4722, _xludf.NA())</f>
        <v>#NAME?</v>
      </c>
      <c r="T4722" s="5">
        <f>IF($H4722="NO",$N4722, _xludf.NA())</f>
        <v>439367.6</v>
      </c>
    </row>
    <row r="4723" spans="1:20" x14ac:dyDescent="0.3">
      <c r="A4723">
        <v>4722</v>
      </c>
      <c r="B4723" t="s">
        <v>15</v>
      </c>
      <c r="C4723">
        <v>297046</v>
      </c>
      <c r="D4723" t="s">
        <v>17</v>
      </c>
      <c r="E4723" t="s">
        <v>16</v>
      </c>
      <c r="F4723" t="s">
        <v>12</v>
      </c>
      <c r="G4723" t="s">
        <v>13</v>
      </c>
      <c r="H4723" t="s">
        <v>13</v>
      </c>
      <c r="I4723">
        <v>41</v>
      </c>
      <c r="J4723">
        <f>(moras__2[[#This Row],[EDAD]]-AVERAGE(I:I))/ _xlfn.STDEV.P(I:I)</f>
        <v>-6.397191464420586E-2</v>
      </c>
      <c r="K4723" t="str">
        <f>IF(ABS(moras__2[[#This Row],[Z-Score de edad]])&gt;1.96, "Atípico","Normal")</f>
        <v>Normal</v>
      </c>
      <c r="L4723">
        <f>(moras__2[[#This Row],[SALARIO]]-AVERAGE(C:C)) / _xlfn.STDEV.P(C:C)</f>
        <v>-0.44454166866740574</v>
      </c>
      <c r="M4723" t="str">
        <f>IF(ABS(moras__2[[#This Row],[Z-Score de salario]])&gt;1.96, "Atípico", "Normal")</f>
        <v>Normal</v>
      </c>
      <c r="N4723" s="5">
        <f t="shared" si="219"/>
        <v>297046</v>
      </c>
      <c r="O4723" s="5">
        <f t="shared" si="220"/>
        <v>41</v>
      </c>
      <c r="P4723" s="5" t="str">
        <f t="shared" si="221"/>
        <v>ASEGURADO VOLUNTARIO</v>
      </c>
      <c r="Q4723" s="5" t="e">
        <f ca="1">IF($H4723="SI", $O4723, _xludf.NA())</f>
        <v>#NAME?</v>
      </c>
      <c r="R4723" s="5">
        <f>IF($H4723="NO",$O4723, _xludf.NA())</f>
        <v>41</v>
      </c>
      <c r="S4723" s="5" t="e">
        <f ca="1">IF($H4723="SI",$N4723, _xludf.NA())</f>
        <v>#NAME?</v>
      </c>
      <c r="T4723" s="5">
        <f>IF($H4723="NO",$N4723, _xludf.NA())</f>
        <v>297046</v>
      </c>
    </row>
    <row r="4724" spans="1:20" x14ac:dyDescent="0.3">
      <c r="A4724">
        <v>4723</v>
      </c>
      <c r="B4724" t="s">
        <v>9</v>
      </c>
      <c r="C4724">
        <v>744485.75</v>
      </c>
      <c r="D4724" t="s">
        <v>10</v>
      </c>
      <c r="E4724" t="s">
        <v>11</v>
      </c>
      <c r="F4724" t="s">
        <v>12</v>
      </c>
      <c r="G4724" t="s">
        <v>13</v>
      </c>
      <c r="H4724" t="s">
        <v>13</v>
      </c>
      <c r="I4724">
        <v>54</v>
      </c>
      <c r="J4724">
        <f>(moras__2[[#This Row],[EDAD]]-AVERAGE(I:I))/ _xlfn.STDEV.P(I:I)</f>
        <v>0.85359919315050581</v>
      </c>
      <c r="K4724" t="str">
        <f>IF(ABS(moras__2[[#This Row],[Z-Score de edad]])&gt;1.96, "Atípico","Normal")</f>
        <v>Normal</v>
      </c>
      <c r="L4724">
        <f>(moras__2[[#This Row],[SALARIO]]-AVERAGE(C:C)) / _xlfn.STDEV.P(C:C)</f>
        <v>0.10722552406069638</v>
      </c>
      <c r="M4724" t="str">
        <f>IF(ABS(moras__2[[#This Row],[Z-Score de salario]])&gt;1.96, "Atípico", "Normal")</f>
        <v>Normal</v>
      </c>
      <c r="N4724" s="5">
        <f t="shared" si="219"/>
        <v>744485.75</v>
      </c>
      <c r="O4724" s="5">
        <f t="shared" si="220"/>
        <v>54</v>
      </c>
      <c r="P4724" s="5" t="str">
        <f t="shared" si="221"/>
        <v>ASALARIADO</v>
      </c>
      <c r="Q4724" s="5" t="e">
        <f ca="1">IF($H4724="SI", $O4724, _xludf.NA())</f>
        <v>#NAME?</v>
      </c>
      <c r="R4724" s="5">
        <f>IF($H4724="NO",$O4724, _xludf.NA())</f>
        <v>54</v>
      </c>
      <c r="S4724" s="5" t="e">
        <f ca="1">IF($H4724="SI",$N4724, _xludf.NA())</f>
        <v>#NAME?</v>
      </c>
      <c r="T4724" s="5">
        <f>IF($H4724="NO",$N4724, _xludf.NA())</f>
        <v>744485.75</v>
      </c>
    </row>
    <row r="4725" spans="1:20" x14ac:dyDescent="0.3">
      <c r="A4725">
        <v>4724</v>
      </c>
      <c r="B4725" t="s">
        <v>15</v>
      </c>
      <c r="C4725">
        <v>587429</v>
      </c>
      <c r="D4725" t="s">
        <v>10</v>
      </c>
      <c r="E4725" t="s">
        <v>16</v>
      </c>
      <c r="F4725" t="s">
        <v>12</v>
      </c>
      <c r="G4725" t="s">
        <v>13</v>
      </c>
      <c r="H4725" t="s">
        <v>13</v>
      </c>
      <c r="I4725">
        <v>43</v>
      </c>
      <c r="J4725">
        <f>(moras__2[[#This Row],[EDAD]]-AVERAGE(I:I))/ _xlfn.STDEV.P(I:I)</f>
        <v>7.7192871170365177E-2</v>
      </c>
      <c r="K4725" t="str">
        <f>IF(ABS(moras__2[[#This Row],[Z-Score de edad]])&gt;1.96, "Atípico","Normal")</f>
        <v>Normal</v>
      </c>
      <c r="L4725">
        <f>(moras__2[[#This Row],[SALARIO]]-AVERAGE(C:C)) / _xlfn.STDEV.P(C:C)</f>
        <v>-8.6451416905097014E-2</v>
      </c>
      <c r="M4725" t="str">
        <f>IF(ABS(moras__2[[#This Row],[Z-Score de salario]])&gt;1.96, "Atípico", "Normal")</f>
        <v>Normal</v>
      </c>
      <c r="N4725" s="5">
        <f t="shared" si="219"/>
        <v>587429</v>
      </c>
      <c r="O4725" s="5">
        <f t="shared" si="220"/>
        <v>43</v>
      </c>
      <c r="P4725" s="5" t="str">
        <f t="shared" si="221"/>
        <v>ASALARIADO</v>
      </c>
      <c r="Q4725" s="5" t="e">
        <f ca="1">IF($H4725="SI", $O4725, _xludf.NA())</f>
        <v>#NAME?</v>
      </c>
      <c r="R4725" s="5">
        <f>IF($H4725="NO",$O4725, _xludf.NA())</f>
        <v>43</v>
      </c>
      <c r="S4725" s="5" t="e">
        <f ca="1">IF($H4725="SI",$N4725, _xludf.NA())</f>
        <v>#NAME?</v>
      </c>
      <c r="T4725" s="5">
        <f>IF($H4725="NO",$N4725, _xludf.NA())</f>
        <v>587429</v>
      </c>
    </row>
    <row r="4726" spans="1:20" x14ac:dyDescent="0.3">
      <c r="A4726">
        <v>4725</v>
      </c>
      <c r="B4726" t="s">
        <v>9</v>
      </c>
      <c r="C4726">
        <v>297045</v>
      </c>
      <c r="D4726" t="s">
        <v>18</v>
      </c>
      <c r="E4726" t="s">
        <v>16</v>
      </c>
      <c r="F4726" t="s">
        <v>12</v>
      </c>
      <c r="G4726" t="s">
        <v>13</v>
      </c>
      <c r="H4726" t="s">
        <v>13</v>
      </c>
      <c r="I4726">
        <v>45</v>
      </c>
      <c r="J4726">
        <f>(moras__2[[#This Row],[EDAD]]-AVERAGE(I:I))/ _xlfn.STDEV.P(I:I)</f>
        <v>0.2183576569849362</v>
      </c>
      <c r="K4726" t="str">
        <f>IF(ABS(moras__2[[#This Row],[Z-Score de edad]])&gt;1.96, "Atípico","Normal")</f>
        <v>Normal</v>
      </c>
      <c r="L4726">
        <f>(moras__2[[#This Row],[SALARIO]]-AVERAGE(C:C)) / _xlfn.STDEV.P(C:C)</f>
        <v>-0.44454290183274864</v>
      </c>
      <c r="M4726" t="str">
        <f>IF(ABS(moras__2[[#This Row],[Z-Score de salario]])&gt;1.96, "Atípico", "Normal")</f>
        <v>Normal</v>
      </c>
      <c r="N4726" s="5">
        <f t="shared" si="219"/>
        <v>297045</v>
      </c>
      <c r="O4726" s="5">
        <f t="shared" si="220"/>
        <v>45</v>
      </c>
      <c r="P4726" s="5" t="str">
        <f t="shared" si="221"/>
        <v>TRABAJADOR INDEPENDIENTE</v>
      </c>
      <c r="Q4726" s="5" t="e">
        <f ca="1">IF($H4726="SI", $O4726, _xludf.NA())</f>
        <v>#NAME?</v>
      </c>
      <c r="R4726" s="5">
        <f>IF($H4726="NO",$O4726, _xludf.NA())</f>
        <v>45</v>
      </c>
      <c r="S4726" s="5" t="e">
        <f ca="1">IF($H4726="SI",$N4726, _xludf.NA())</f>
        <v>#NAME?</v>
      </c>
      <c r="T4726" s="5">
        <f>IF($H4726="NO",$N4726, _xludf.NA())</f>
        <v>297045</v>
      </c>
    </row>
    <row r="4727" spans="1:20" x14ac:dyDescent="0.3">
      <c r="A4727">
        <v>4726</v>
      </c>
      <c r="B4727" t="s">
        <v>9</v>
      </c>
      <c r="C4727">
        <v>600000</v>
      </c>
      <c r="D4727" t="s">
        <v>10</v>
      </c>
      <c r="E4727" t="s">
        <v>16</v>
      </c>
      <c r="F4727" t="s">
        <v>12</v>
      </c>
      <c r="G4727" t="s">
        <v>12</v>
      </c>
      <c r="H4727" t="s">
        <v>13</v>
      </c>
      <c r="I4727">
        <v>46</v>
      </c>
      <c r="J4727">
        <f>(moras__2[[#This Row],[EDAD]]-AVERAGE(I:I))/ _xlfn.STDEV.P(I:I)</f>
        <v>0.28894004989222172</v>
      </c>
      <c r="K4727" t="str">
        <f>IF(ABS(moras__2[[#This Row],[Z-Score de edad]])&gt;1.96, "Atípico","Normal")</f>
        <v>Normal</v>
      </c>
      <c r="L4727">
        <f>(moras__2[[#This Row],[SALARIO]]-AVERAGE(C:C)) / _xlfn.STDEV.P(C:C)</f>
        <v>-7.0949295379718516E-2</v>
      </c>
      <c r="M4727" t="str">
        <f>IF(ABS(moras__2[[#This Row],[Z-Score de salario]])&gt;1.96, "Atípico", "Normal")</f>
        <v>Normal</v>
      </c>
      <c r="N4727" s="5">
        <f t="shared" si="219"/>
        <v>600000</v>
      </c>
      <c r="O4727" s="5">
        <f t="shared" si="220"/>
        <v>46</v>
      </c>
      <c r="P4727" s="5" t="str">
        <f t="shared" si="221"/>
        <v>ASALARIADO</v>
      </c>
      <c r="Q4727" s="5" t="e">
        <f ca="1">IF($H4727="SI", $O4727, _xludf.NA())</f>
        <v>#NAME?</v>
      </c>
      <c r="R4727" s="5">
        <f>IF($H4727="NO",$O4727, _xludf.NA())</f>
        <v>46</v>
      </c>
      <c r="S4727" s="5" t="e">
        <f ca="1">IF($H4727="SI",$N4727, _xludf.NA())</f>
        <v>#NAME?</v>
      </c>
      <c r="T4727" s="5">
        <f>IF($H4727="NO",$N4727, _xludf.NA())</f>
        <v>600000</v>
      </c>
    </row>
    <row r="4728" spans="1:20" x14ac:dyDescent="0.3">
      <c r="A4728">
        <v>4727</v>
      </c>
      <c r="B4728" t="s">
        <v>9</v>
      </c>
      <c r="C4728">
        <v>471303</v>
      </c>
      <c r="D4728" t="s">
        <v>10</v>
      </c>
      <c r="E4728" t="s">
        <v>11</v>
      </c>
      <c r="F4728" t="s">
        <v>12</v>
      </c>
      <c r="G4728" t="s">
        <v>13</v>
      </c>
      <c r="H4728" t="s">
        <v>12</v>
      </c>
      <c r="I4728">
        <v>56</v>
      </c>
      <c r="J4728">
        <f>(moras__2[[#This Row],[EDAD]]-AVERAGE(I:I))/ _xlfn.STDEV.P(I:I)</f>
        <v>0.99476397896507684</v>
      </c>
      <c r="K4728" t="str">
        <f>IF(ABS(moras__2[[#This Row],[Z-Score de edad]])&gt;1.96, "Atípico","Normal")</f>
        <v>Normal</v>
      </c>
      <c r="L4728">
        <f>(moras__2[[#This Row],[SALARIO]]-AVERAGE(C:C)) / _xlfn.STDEV.P(C:C)</f>
        <v>-0.22965397551269409</v>
      </c>
      <c r="M4728" t="str">
        <f>IF(ABS(moras__2[[#This Row],[Z-Score de salario]])&gt;1.96, "Atípico", "Normal")</f>
        <v>Normal</v>
      </c>
      <c r="N4728" s="5">
        <f t="shared" si="219"/>
        <v>471303</v>
      </c>
      <c r="O4728" s="5">
        <f t="shared" si="220"/>
        <v>56</v>
      </c>
      <c r="P4728" s="5" t="str">
        <f t="shared" si="221"/>
        <v>ASALARIADO</v>
      </c>
      <c r="Q4728" s="5">
        <f>IF($H4728="SI", $O4728, _xludf.NA())</f>
        <v>56</v>
      </c>
      <c r="R4728" s="5" t="e">
        <f ca="1">IF($H4728="NO",$O4728, _xludf.NA())</f>
        <v>#NAME?</v>
      </c>
      <c r="S4728" s="5">
        <f>IF($H4728="SI",$N4728, _xludf.NA())</f>
        <v>471303</v>
      </c>
      <c r="T4728" s="5" t="e">
        <f ca="1">IF($H4728="NO",$N4728, _xludf.NA())</f>
        <v>#NAME?</v>
      </c>
    </row>
    <row r="4729" spans="1:20" x14ac:dyDescent="0.3">
      <c r="A4729">
        <v>4728</v>
      </c>
      <c r="B4729" t="s">
        <v>9</v>
      </c>
      <c r="C4729">
        <v>584267</v>
      </c>
      <c r="D4729" t="s">
        <v>10</v>
      </c>
      <c r="E4729" t="s">
        <v>16</v>
      </c>
      <c r="F4729" t="s">
        <v>12</v>
      </c>
      <c r="G4729" t="s">
        <v>13</v>
      </c>
      <c r="H4729" t="s">
        <v>13</v>
      </c>
      <c r="I4729">
        <v>34</v>
      </c>
      <c r="J4729">
        <f>(moras__2[[#This Row],[EDAD]]-AVERAGE(I:I))/ _xlfn.STDEV.P(I:I)</f>
        <v>-0.55804866499520445</v>
      </c>
      <c r="K4729" t="str">
        <f>IF(ABS(moras__2[[#This Row],[Z-Score de edad]])&gt;1.96, "Atípico","Normal")</f>
        <v>Normal</v>
      </c>
      <c r="L4729">
        <f>(moras__2[[#This Row],[SALARIO]]-AVERAGE(C:C)) / _xlfn.STDEV.P(C:C)</f>
        <v>-9.0350685719292126E-2</v>
      </c>
      <c r="M4729" t="str">
        <f>IF(ABS(moras__2[[#This Row],[Z-Score de salario]])&gt;1.96, "Atípico", "Normal")</f>
        <v>Normal</v>
      </c>
      <c r="N4729" s="5">
        <f t="shared" si="219"/>
        <v>584267</v>
      </c>
      <c r="O4729" s="5">
        <f t="shared" si="220"/>
        <v>34</v>
      </c>
      <c r="P4729" s="5" t="str">
        <f t="shared" si="221"/>
        <v>ASALARIADO</v>
      </c>
      <c r="Q4729" s="5" t="e">
        <f ca="1">IF($H4729="SI", $O4729, _xludf.NA())</f>
        <v>#NAME?</v>
      </c>
      <c r="R4729" s="5">
        <f>IF($H4729="NO",$O4729, _xludf.NA())</f>
        <v>34</v>
      </c>
      <c r="S4729" s="5" t="e">
        <f ca="1">IF($H4729="SI",$N4729, _xludf.NA())</f>
        <v>#NAME?</v>
      </c>
      <c r="T4729" s="5">
        <f>IF($H4729="NO",$N4729, _xludf.NA())</f>
        <v>584267</v>
      </c>
    </row>
    <row r="4730" spans="1:20" x14ac:dyDescent="0.3">
      <c r="A4730">
        <v>4729</v>
      </c>
      <c r="B4730" t="s">
        <v>15</v>
      </c>
      <c r="C4730">
        <v>455696</v>
      </c>
      <c r="D4730" t="s">
        <v>10</v>
      </c>
      <c r="E4730" t="s">
        <v>11</v>
      </c>
      <c r="F4730" t="s">
        <v>12</v>
      </c>
      <c r="G4730" t="s">
        <v>13</v>
      </c>
      <c r="H4730" t="s">
        <v>13</v>
      </c>
      <c r="I4730">
        <v>35</v>
      </c>
      <c r="J4730">
        <f>(moras__2[[#This Row],[EDAD]]-AVERAGE(I:I))/ _xlfn.STDEV.P(I:I)</f>
        <v>-0.48746627208791893</v>
      </c>
      <c r="K4730" t="str">
        <f>IF(ABS(moras__2[[#This Row],[Z-Score de edad]])&gt;1.96, "Atípico","Normal")</f>
        <v>Normal</v>
      </c>
      <c r="L4730">
        <f>(moras__2[[#This Row],[SALARIO]]-AVERAGE(C:C)) / _xlfn.STDEV.P(C:C)</f>
        <v>-0.24889998701906449</v>
      </c>
      <c r="M4730" t="str">
        <f>IF(ABS(moras__2[[#This Row],[Z-Score de salario]])&gt;1.96, "Atípico", "Normal")</f>
        <v>Normal</v>
      </c>
      <c r="N4730" s="5">
        <f t="shared" si="219"/>
        <v>455696</v>
      </c>
      <c r="O4730" s="5">
        <f t="shared" si="220"/>
        <v>35</v>
      </c>
      <c r="P4730" s="5" t="str">
        <f t="shared" si="221"/>
        <v>ASALARIADO</v>
      </c>
      <c r="Q4730" s="5" t="e">
        <f ca="1">IF($H4730="SI", $O4730, _xludf.NA())</f>
        <v>#NAME?</v>
      </c>
      <c r="R4730" s="5">
        <f>IF($H4730="NO",$O4730, _xludf.NA())</f>
        <v>35</v>
      </c>
      <c r="S4730" s="5" t="e">
        <f ca="1">IF($H4730="SI",$N4730, _xludf.NA())</f>
        <v>#NAME?</v>
      </c>
      <c r="T4730" s="5">
        <f>IF($H4730="NO",$N4730, _xludf.NA())</f>
        <v>455696</v>
      </c>
    </row>
    <row r="4731" spans="1:20" x14ac:dyDescent="0.3">
      <c r="A4731">
        <v>4730</v>
      </c>
      <c r="B4731" t="s">
        <v>9</v>
      </c>
      <c r="C4731">
        <v>508567.57</v>
      </c>
      <c r="D4731" t="s">
        <v>10</v>
      </c>
      <c r="E4731" t="s">
        <v>16</v>
      </c>
      <c r="F4731" t="s">
        <v>12</v>
      </c>
      <c r="G4731" t="s">
        <v>13</v>
      </c>
      <c r="H4731" t="s">
        <v>13</v>
      </c>
      <c r="I4731">
        <v>28</v>
      </c>
      <c r="J4731">
        <f>(moras__2[[#This Row],[EDAD]]-AVERAGE(I:I))/ _xlfn.STDEV.P(I:I)</f>
        <v>-0.98154302243891756</v>
      </c>
      <c r="K4731" t="str">
        <f>IF(ABS(moras__2[[#This Row],[Z-Score de edad]])&gt;1.96, "Atípico","Normal")</f>
        <v>Normal</v>
      </c>
      <c r="L4731">
        <f>(moras__2[[#This Row],[SALARIO]]-AVERAGE(C:C)) / _xlfn.STDEV.P(C:C)</f>
        <v>-0.1837005992712675</v>
      </c>
      <c r="M4731" t="str">
        <f>IF(ABS(moras__2[[#This Row],[Z-Score de salario]])&gt;1.96, "Atípico", "Normal")</f>
        <v>Normal</v>
      </c>
      <c r="N4731" s="5">
        <f t="shared" si="219"/>
        <v>508567.57</v>
      </c>
      <c r="O4731" s="5">
        <f t="shared" si="220"/>
        <v>28</v>
      </c>
      <c r="P4731" s="5" t="str">
        <f t="shared" si="221"/>
        <v>ASALARIADO</v>
      </c>
      <c r="Q4731" s="5" t="e">
        <f ca="1">IF($H4731="SI", $O4731, _xludf.NA())</f>
        <v>#NAME?</v>
      </c>
      <c r="R4731" s="5">
        <f>IF($H4731="NO",$O4731, _xludf.NA())</f>
        <v>28</v>
      </c>
      <c r="S4731" s="5" t="e">
        <f ca="1">IF($H4731="SI",$N4731, _xludf.NA())</f>
        <v>#NAME?</v>
      </c>
      <c r="T4731" s="5">
        <f>IF($H4731="NO",$N4731, _xludf.NA())</f>
        <v>508567.57</v>
      </c>
    </row>
    <row r="4732" spans="1:20" x14ac:dyDescent="0.3">
      <c r="A4732">
        <v>4731</v>
      </c>
      <c r="B4732" t="s">
        <v>9</v>
      </c>
      <c r="C4732">
        <v>780062.6</v>
      </c>
      <c r="D4732" t="s">
        <v>10</v>
      </c>
      <c r="E4732" t="s">
        <v>16</v>
      </c>
      <c r="F4732" t="s">
        <v>12</v>
      </c>
      <c r="G4732" t="s">
        <v>13</v>
      </c>
      <c r="H4732" t="s">
        <v>13</v>
      </c>
      <c r="I4732">
        <v>41</v>
      </c>
      <c r="J4732">
        <f>(moras__2[[#This Row],[EDAD]]-AVERAGE(I:I))/ _xlfn.STDEV.P(I:I)</f>
        <v>-6.397191464420586E-2</v>
      </c>
      <c r="K4732" t="str">
        <f>IF(ABS(moras__2[[#This Row],[Z-Score de edad]])&gt;1.96, "Atípico","Normal")</f>
        <v>Normal</v>
      </c>
      <c r="L4732">
        <f>(moras__2[[#This Row],[SALARIO]]-AVERAGE(C:C)) / _xlfn.STDEV.P(C:C)</f>
        <v>0.15109766248963294</v>
      </c>
      <c r="M4732" t="str">
        <f>IF(ABS(moras__2[[#This Row],[Z-Score de salario]])&gt;1.96, "Atípico", "Normal")</f>
        <v>Normal</v>
      </c>
      <c r="N4732" s="5">
        <f t="shared" si="219"/>
        <v>780062.6</v>
      </c>
      <c r="O4732" s="5">
        <f t="shared" si="220"/>
        <v>41</v>
      </c>
      <c r="P4732" s="5" t="str">
        <f t="shared" si="221"/>
        <v>ASALARIADO</v>
      </c>
      <c r="Q4732" s="5" t="e">
        <f ca="1">IF($H4732="SI", $O4732, _xludf.NA())</f>
        <v>#NAME?</v>
      </c>
      <c r="R4732" s="5">
        <f>IF($H4732="NO",$O4732, _xludf.NA())</f>
        <v>41</v>
      </c>
      <c r="S4732" s="5" t="e">
        <f ca="1">IF($H4732="SI",$N4732, _xludf.NA())</f>
        <v>#NAME?</v>
      </c>
      <c r="T4732" s="5">
        <f>IF($H4732="NO",$N4732, _xludf.NA())</f>
        <v>780062.6</v>
      </c>
    </row>
    <row r="4733" spans="1:20" x14ac:dyDescent="0.3">
      <c r="A4733">
        <v>4732</v>
      </c>
      <c r="B4733" t="s">
        <v>15</v>
      </c>
      <c r="C4733">
        <v>299152</v>
      </c>
      <c r="D4733" t="s">
        <v>10</v>
      </c>
      <c r="E4733" t="s">
        <v>11</v>
      </c>
      <c r="F4733" t="s">
        <v>12</v>
      </c>
      <c r="G4733" t="s">
        <v>13</v>
      </c>
      <c r="H4733" t="s">
        <v>13</v>
      </c>
      <c r="I4733">
        <v>48</v>
      </c>
      <c r="J4733">
        <f>(moras__2[[#This Row],[EDAD]]-AVERAGE(I:I))/ _xlfn.STDEV.P(I:I)</f>
        <v>0.43010483570679275</v>
      </c>
      <c r="K4733" t="str">
        <f>IF(ABS(moras__2[[#This Row],[Z-Score de edad]])&gt;1.96, "Atípico","Normal")</f>
        <v>Normal</v>
      </c>
      <c r="L4733">
        <f>(moras__2[[#This Row],[SALARIO]]-AVERAGE(C:C)) / _xlfn.STDEV.P(C:C)</f>
        <v>-0.44194462245529481</v>
      </c>
      <c r="M4733" t="str">
        <f>IF(ABS(moras__2[[#This Row],[Z-Score de salario]])&gt;1.96, "Atípico", "Normal")</f>
        <v>Normal</v>
      </c>
      <c r="N4733" s="5">
        <f t="shared" si="219"/>
        <v>299152</v>
      </c>
      <c r="O4733" s="5">
        <f t="shared" si="220"/>
        <v>48</v>
      </c>
      <c r="P4733" s="5" t="str">
        <f t="shared" si="221"/>
        <v>ASALARIADO</v>
      </c>
      <c r="Q4733" s="5" t="e">
        <f ca="1">IF($H4733="SI", $O4733, _xludf.NA())</f>
        <v>#NAME?</v>
      </c>
      <c r="R4733" s="5">
        <f>IF($H4733="NO",$O4733, _xludf.NA())</f>
        <v>48</v>
      </c>
      <c r="S4733" s="5" t="e">
        <f ca="1">IF($H4733="SI",$N4733, _xludf.NA())</f>
        <v>#NAME?</v>
      </c>
      <c r="T4733" s="5">
        <f>IF($H4733="NO",$N4733, _xludf.NA())</f>
        <v>299152</v>
      </c>
    </row>
    <row r="4734" spans="1:20" x14ac:dyDescent="0.3">
      <c r="A4734">
        <v>4733</v>
      </c>
      <c r="B4734" t="s">
        <v>9</v>
      </c>
      <c r="C4734">
        <v>83752.679999999993</v>
      </c>
      <c r="D4734" t="s">
        <v>10</v>
      </c>
      <c r="E4734" t="s">
        <v>16</v>
      </c>
      <c r="F4734" t="s">
        <v>12</v>
      </c>
      <c r="G4734" t="s">
        <v>12</v>
      </c>
      <c r="H4734" t="s">
        <v>13</v>
      </c>
      <c r="I4734">
        <v>33</v>
      </c>
      <c r="J4734">
        <f>(moras__2[[#This Row],[EDAD]]-AVERAGE(I:I))/ _xlfn.STDEV.P(I:I)</f>
        <v>-0.62863105790248996</v>
      </c>
      <c r="K4734" t="str">
        <f>IF(ABS(moras__2[[#This Row],[Z-Score de edad]])&gt;1.96, "Atípico","Normal")</f>
        <v>Normal</v>
      </c>
      <c r="L4734">
        <f>(moras__2[[#This Row],[SALARIO]]-AVERAGE(C:C)) / _xlfn.STDEV.P(C:C)</f>
        <v>-0.70756759875979658</v>
      </c>
      <c r="M4734" t="str">
        <f>IF(ABS(moras__2[[#This Row],[Z-Score de salario]])&gt;1.96, "Atípico", "Normal")</f>
        <v>Normal</v>
      </c>
      <c r="N4734" s="5">
        <f t="shared" si="219"/>
        <v>83752.679999999993</v>
      </c>
      <c r="O4734" s="5">
        <f t="shared" si="220"/>
        <v>33</v>
      </c>
      <c r="P4734" s="5" t="str">
        <f t="shared" si="221"/>
        <v>ASALARIADO</v>
      </c>
      <c r="Q4734" s="5" t="e">
        <f ca="1">IF($H4734="SI", $O4734, _xludf.NA())</f>
        <v>#NAME?</v>
      </c>
      <c r="R4734" s="5">
        <f>IF($H4734="NO",$O4734, _xludf.NA())</f>
        <v>33</v>
      </c>
      <c r="S4734" s="5" t="e">
        <f ca="1">IF($H4734="SI",$N4734, _xludf.NA())</f>
        <v>#NAME?</v>
      </c>
      <c r="T4734" s="5">
        <f>IF($H4734="NO",$N4734, _xludf.NA())</f>
        <v>83752.679999999993</v>
      </c>
    </row>
    <row r="4735" spans="1:20" x14ac:dyDescent="0.3">
      <c r="A4735">
        <v>4734</v>
      </c>
      <c r="B4735" t="s">
        <v>15</v>
      </c>
      <c r="C4735">
        <v>566297</v>
      </c>
      <c r="D4735" t="s">
        <v>18</v>
      </c>
      <c r="E4735" t="s">
        <v>16</v>
      </c>
      <c r="F4735" t="s">
        <v>12</v>
      </c>
      <c r="G4735" t="s">
        <v>12</v>
      </c>
      <c r="H4735" t="s">
        <v>13</v>
      </c>
      <c r="I4735">
        <v>59</v>
      </c>
      <c r="J4735">
        <f>(moras__2[[#This Row],[EDAD]]-AVERAGE(I:I))/ _xlfn.STDEV.P(I:I)</f>
        <v>1.2065111576869334</v>
      </c>
      <c r="K4735" t="str">
        <f>IF(ABS(moras__2[[#This Row],[Z-Score de edad]])&gt;1.96, "Atípico","Normal")</f>
        <v>Normal</v>
      </c>
      <c r="L4735">
        <f>(moras__2[[#This Row],[SALARIO]]-AVERAGE(C:C)) / _xlfn.STDEV.P(C:C)</f>
        <v>-0.11251066693089436</v>
      </c>
      <c r="M4735" t="str">
        <f>IF(ABS(moras__2[[#This Row],[Z-Score de salario]])&gt;1.96, "Atípico", "Normal")</f>
        <v>Normal</v>
      </c>
      <c r="N4735" s="5">
        <f t="shared" si="219"/>
        <v>566297</v>
      </c>
      <c r="O4735" s="5">
        <f t="shared" si="220"/>
        <v>59</v>
      </c>
      <c r="P4735" s="5" t="str">
        <f t="shared" si="221"/>
        <v>TRABAJADOR INDEPENDIENTE</v>
      </c>
      <c r="Q4735" s="5" t="e">
        <f ca="1">IF($H4735="SI", $O4735, _xludf.NA())</f>
        <v>#NAME?</v>
      </c>
      <c r="R4735" s="5">
        <f>IF($H4735="NO",$O4735, _xludf.NA())</f>
        <v>59</v>
      </c>
      <c r="S4735" s="5" t="e">
        <f ca="1">IF($H4735="SI",$N4735, _xludf.NA())</f>
        <v>#NAME?</v>
      </c>
      <c r="T4735" s="5">
        <f>IF($H4735="NO",$N4735, _xludf.NA())</f>
        <v>566297</v>
      </c>
    </row>
    <row r="4736" spans="1:20" x14ac:dyDescent="0.3">
      <c r="A4736">
        <v>4735</v>
      </c>
      <c r="B4736" t="s">
        <v>9</v>
      </c>
      <c r="C4736">
        <v>515703.75</v>
      </c>
      <c r="D4736" t="s">
        <v>10</v>
      </c>
      <c r="E4736" t="s">
        <v>11</v>
      </c>
      <c r="F4736" t="s">
        <v>12</v>
      </c>
      <c r="G4736" t="s">
        <v>13</v>
      </c>
      <c r="H4736" t="s">
        <v>13</v>
      </c>
      <c r="I4736">
        <v>49</v>
      </c>
      <c r="J4736">
        <f>(moras__2[[#This Row],[EDAD]]-AVERAGE(I:I))/ _xlfn.STDEV.P(I:I)</f>
        <v>0.50068722861407822</v>
      </c>
      <c r="K4736" t="str">
        <f>IF(ABS(moras__2[[#This Row],[Z-Score de edad]])&gt;1.96, "Atípico","Normal")</f>
        <v>Normal</v>
      </c>
      <c r="L4736">
        <f>(moras__2[[#This Row],[SALARIO]]-AVERAGE(C:C)) / _xlfn.STDEV.P(C:C)</f>
        <v>-0.17490050941469482</v>
      </c>
      <c r="M4736" t="str">
        <f>IF(ABS(moras__2[[#This Row],[Z-Score de salario]])&gt;1.96, "Atípico", "Normal")</f>
        <v>Normal</v>
      </c>
      <c r="N4736" s="5">
        <f t="shared" si="219"/>
        <v>515703.75</v>
      </c>
      <c r="O4736" s="5">
        <f t="shared" si="220"/>
        <v>49</v>
      </c>
      <c r="P4736" s="5" t="str">
        <f t="shared" si="221"/>
        <v>ASALARIADO</v>
      </c>
      <c r="Q4736" s="5" t="e">
        <f ca="1">IF($H4736="SI", $O4736, _xludf.NA())</f>
        <v>#NAME?</v>
      </c>
      <c r="R4736" s="5">
        <f>IF($H4736="NO",$O4736, _xludf.NA())</f>
        <v>49</v>
      </c>
      <c r="S4736" s="5" t="e">
        <f ca="1">IF($H4736="SI",$N4736, _xludf.NA())</f>
        <v>#NAME?</v>
      </c>
      <c r="T4736" s="5">
        <f>IF($H4736="NO",$N4736, _xludf.NA())</f>
        <v>515703.75</v>
      </c>
    </row>
    <row r="4737" spans="1:20" x14ac:dyDescent="0.3">
      <c r="A4737">
        <v>4736</v>
      </c>
      <c r="B4737" t="s">
        <v>9</v>
      </c>
      <c r="C4737">
        <v>666888.57999999996</v>
      </c>
      <c r="D4737" t="s">
        <v>10</v>
      </c>
      <c r="E4737" t="s">
        <v>16</v>
      </c>
      <c r="F4737" t="s">
        <v>12</v>
      </c>
      <c r="G4737" t="s">
        <v>13</v>
      </c>
      <c r="H4737" t="s">
        <v>13</v>
      </c>
      <c r="I4737">
        <v>57</v>
      </c>
      <c r="J4737">
        <f>(moras__2[[#This Row],[EDAD]]-AVERAGE(I:I))/ _xlfn.STDEV.P(I:I)</f>
        <v>1.0653463718723624</v>
      </c>
      <c r="K4737" t="str">
        <f>IF(ABS(moras__2[[#This Row],[Z-Score de edad]])&gt;1.96, "Atípico","Normal")</f>
        <v>Normal</v>
      </c>
      <c r="L4737">
        <f>(moras__2[[#This Row],[SALARIO]]-AVERAGE(C:C)) / _xlfn.STDEV.P(C:C)</f>
        <v>1.1535383310918726E-2</v>
      </c>
      <c r="M4737" t="str">
        <f>IF(ABS(moras__2[[#This Row],[Z-Score de salario]])&gt;1.96, "Atípico", "Normal")</f>
        <v>Normal</v>
      </c>
      <c r="N4737" s="5">
        <f t="shared" si="219"/>
        <v>666888.57999999996</v>
      </c>
      <c r="O4737" s="5">
        <f t="shared" si="220"/>
        <v>57</v>
      </c>
      <c r="P4737" s="5" t="str">
        <f t="shared" si="221"/>
        <v>ASALARIADO</v>
      </c>
      <c r="Q4737" s="5" t="e">
        <f ca="1">IF($H4737="SI", $O4737, _xludf.NA())</f>
        <v>#NAME?</v>
      </c>
      <c r="R4737" s="5">
        <f>IF($H4737="NO",$O4737, _xludf.NA())</f>
        <v>57</v>
      </c>
      <c r="S4737" s="5" t="e">
        <f ca="1">IF($H4737="SI",$N4737, _xludf.NA())</f>
        <v>#NAME?</v>
      </c>
      <c r="T4737" s="5">
        <f>IF($H4737="NO",$N4737, _xludf.NA())</f>
        <v>666888.57999999996</v>
      </c>
    </row>
    <row r="4738" spans="1:20" x14ac:dyDescent="0.3">
      <c r="A4738">
        <v>4737</v>
      </c>
      <c r="B4738" t="s">
        <v>15</v>
      </c>
      <c r="C4738">
        <v>597692</v>
      </c>
      <c r="D4738" t="s">
        <v>10</v>
      </c>
      <c r="E4738" t="s">
        <v>16</v>
      </c>
      <c r="F4738" t="s">
        <v>12</v>
      </c>
      <c r="G4738" t="s">
        <v>13</v>
      </c>
      <c r="H4738" t="s">
        <v>13</v>
      </c>
      <c r="I4738">
        <v>40</v>
      </c>
      <c r="J4738">
        <f>(moras__2[[#This Row],[EDAD]]-AVERAGE(I:I))/ _xlfn.STDEV.P(I:I)</f>
        <v>-0.13455430755149136</v>
      </c>
      <c r="K4738" t="str">
        <f>IF(ABS(moras__2[[#This Row],[Z-Score de edad]])&gt;1.96, "Atípico","Normal")</f>
        <v>Normal</v>
      </c>
      <c r="L4738">
        <f>(moras__2[[#This Row],[SALARIO]]-AVERAGE(C:C)) / _xlfn.STDEV.P(C:C)</f>
        <v>-7.379544099109181E-2</v>
      </c>
      <c r="M4738" t="str">
        <f>IF(ABS(moras__2[[#This Row],[Z-Score de salario]])&gt;1.96, "Atípico", "Normal")</f>
        <v>Normal</v>
      </c>
      <c r="N4738" s="5">
        <f t="shared" si="219"/>
        <v>597692</v>
      </c>
      <c r="O4738" s="5">
        <f t="shared" si="220"/>
        <v>40</v>
      </c>
      <c r="P4738" s="5" t="str">
        <f t="shared" si="221"/>
        <v>ASALARIADO</v>
      </c>
      <c r="Q4738" s="5" t="e">
        <f ca="1">IF($H4738="SI", $O4738, _xludf.NA())</f>
        <v>#NAME?</v>
      </c>
      <c r="R4738" s="5">
        <f>IF($H4738="NO",$O4738, _xludf.NA())</f>
        <v>40</v>
      </c>
      <c r="S4738" s="5" t="e">
        <f ca="1">IF($H4738="SI",$N4738, _xludf.NA())</f>
        <v>#NAME?</v>
      </c>
      <c r="T4738" s="5">
        <f>IF($H4738="NO",$N4738, _xludf.NA())</f>
        <v>597692</v>
      </c>
    </row>
    <row r="4739" spans="1:20" x14ac:dyDescent="0.3">
      <c r="A4739">
        <v>4738</v>
      </c>
      <c r="B4739" t="s">
        <v>9</v>
      </c>
      <c r="C4739">
        <v>377274.53</v>
      </c>
      <c r="D4739" t="s">
        <v>10</v>
      </c>
      <c r="E4739" t="s">
        <v>16</v>
      </c>
      <c r="F4739" t="s">
        <v>12</v>
      </c>
      <c r="G4739" t="s">
        <v>12</v>
      </c>
      <c r="H4739" t="s">
        <v>13</v>
      </c>
      <c r="I4739">
        <v>21</v>
      </c>
      <c r="J4739">
        <f>(moras__2[[#This Row],[EDAD]]-AVERAGE(I:I))/ _xlfn.STDEV.P(I:I)</f>
        <v>-1.4756197727899161</v>
      </c>
      <c r="K4739" t="str">
        <f>IF(ABS(moras__2[[#This Row],[Z-Score de edad]])&gt;1.96, "Atípico","Normal")</f>
        <v>Normal</v>
      </c>
      <c r="L4739">
        <f>(moras__2[[#This Row],[SALARIO]]-AVERAGE(C:C)) / _xlfn.STDEV.P(C:C)</f>
        <v>-0.3456066259609803</v>
      </c>
      <c r="M4739" t="str">
        <f>IF(ABS(moras__2[[#This Row],[Z-Score de salario]])&gt;1.96, "Atípico", "Normal")</f>
        <v>Normal</v>
      </c>
      <c r="N4739" s="5">
        <f t="shared" ref="N4739:N4802" si="222">IF(ISBLANK(C4739),  MEDIAN($C$2:$C$5001), C4739)</f>
        <v>377274.53</v>
      </c>
      <c r="O4739" s="5">
        <f t="shared" ref="O4739:O4802" si="223">IF(ISBLANK(I4739), MEDIAN($I$2:$I$5001), I4739)</f>
        <v>21</v>
      </c>
      <c r="P4739" s="5" t="str">
        <f t="shared" ref="P4739:P4802" si="224">IF(ISBLANK(D4739), "ASALARIADO", D4739)</f>
        <v>ASALARIADO</v>
      </c>
      <c r="Q4739" s="5" t="e">
        <f ca="1">IF($H4739="SI", $O4739, _xludf.NA())</f>
        <v>#NAME?</v>
      </c>
      <c r="R4739" s="5">
        <f>IF($H4739="NO",$O4739, _xludf.NA())</f>
        <v>21</v>
      </c>
      <c r="S4739" s="5" t="e">
        <f ca="1">IF($H4739="SI",$N4739, _xludf.NA())</f>
        <v>#NAME?</v>
      </c>
      <c r="T4739" s="5">
        <f>IF($H4739="NO",$N4739, _xludf.NA())</f>
        <v>377274.53</v>
      </c>
    </row>
    <row r="4740" spans="1:20" x14ac:dyDescent="0.3">
      <c r="A4740">
        <v>4739</v>
      </c>
      <c r="B4740" t="s">
        <v>9</v>
      </c>
      <c r="C4740">
        <v>426954</v>
      </c>
      <c r="D4740" t="s">
        <v>10</v>
      </c>
      <c r="E4740" t="s">
        <v>11</v>
      </c>
      <c r="F4740" t="s">
        <v>12</v>
      </c>
      <c r="G4740" t="s">
        <v>13</v>
      </c>
      <c r="H4740" t="s">
        <v>13</v>
      </c>
      <c r="I4740">
        <v>27</v>
      </c>
      <c r="J4740">
        <f>(moras__2[[#This Row],[EDAD]]-AVERAGE(I:I))/ _xlfn.STDEV.P(I:I)</f>
        <v>-1.052125415346203</v>
      </c>
      <c r="K4740" t="str">
        <f>IF(ABS(moras__2[[#This Row],[Z-Score de edad]])&gt;1.96, "Atípico","Normal")</f>
        <v>Normal</v>
      </c>
      <c r="L4740">
        <f>(moras__2[[#This Row],[SALARIO]]-AVERAGE(C:C)) / _xlfn.STDEV.P(C:C)</f>
        <v>-0.28434362530419921</v>
      </c>
      <c r="M4740" t="str">
        <f>IF(ABS(moras__2[[#This Row],[Z-Score de salario]])&gt;1.96, "Atípico", "Normal")</f>
        <v>Normal</v>
      </c>
      <c r="N4740" s="5">
        <f t="shared" si="222"/>
        <v>426954</v>
      </c>
      <c r="O4740" s="5">
        <f t="shared" si="223"/>
        <v>27</v>
      </c>
      <c r="P4740" s="5" t="str">
        <f t="shared" si="224"/>
        <v>ASALARIADO</v>
      </c>
      <c r="Q4740" s="5" t="e">
        <f ca="1">IF($H4740="SI", $O4740, _xludf.NA())</f>
        <v>#NAME?</v>
      </c>
      <c r="R4740" s="5">
        <f>IF($H4740="NO",$O4740, _xludf.NA())</f>
        <v>27</v>
      </c>
      <c r="S4740" s="5" t="e">
        <f ca="1">IF($H4740="SI",$N4740, _xludf.NA())</f>
        <v>#NAME?</v>
      </c>
      <c r="T4740" s="5">
        <f>IF($H4740="NO",$N4740, _xludf.NA())</f>
        <v>426954</v>
      </c>
    </row>
    <row r="4741" spans="1:20" x14ac:dyDescent="0.3">
      <c r="A4741">
        <v>4740</v>
      </c>
      <c r="B4741" t="s">
        <v>9</v>
      </c>
      <c r="C4741">
        <v>406273.76</v>
      </c>
      <c r="D4741" t="s">
        <v>10</v>
      </c>
      <c r="E4741" t="s">
        <v>16</v>
      </c>
      <c r="F4741" t="s">
        <v>12</v>
      </c>
      <c r="G4741" t="s">
        <v>13</v>
      </c>
      <c r="H4741" t="s">
        <v>13</v>
      </c>
      <c r="I4741">
        <v>30</v>
      </c>
      <c r="J4741">
        <f>(moras__2[[#This Row],[EDAD]]-AVERAGE(I:I))/ _xlfn.STDEV.P(I:I)</f>
        <v>-0.84037823662434652</v>
      </c>
      <c r="K4741" t="str">
        <f>IF(ABS(moras__2[[#This Row],[Z-Score de edad]])&gt;1.96, "Atípico","Normal")</f>
        <v>Normal</v>
      </c>
      <c r="L4741">
        <f>(moras__2[[#This Row],[SALARIO]]-AVERAGE(C:C)) / _xlfn.STDEV.P(C:C)</f>
        <v>-0.30984578055469586</v>
      </c>
      <c r="M4741" t="str">
        <f>IF(ABS(moras__2[[#This Row],[Z-Score de salario]])&gt;1.96, "Atípico", "Normal")</f>
        <v>Normal</v>
      </c>
      <c r="N4741" s="5">
        <f t="shared" si="222"/>
        <v>406273.76</v>
      </c>
      <c r="O4741" s="5">
        <f t="shared" si="223"/>
        <v>30</v>
      </c>
      <c r="P4741" s="5" t="str">
        <f t="shared" si="224"/>
        <v>ASALARIADO</v>
      </c>
      <c r="Q4741" s="5" t="e">
        <f ca="1">IF($H4741="SI", $O4741, _xludf.NA())</f>
        <v>#NAME?</v>
      </c>
      <c r="R4741" s="5">
        <f>IF($H4741="NO",$O4741, _xludf.NA())</f>
        <v>30</v>
      </c>
      <c r="S4741" s="5" t="e">
        <f ca="1">IF($H4741="SI",$N4741, _xludf.NA())</f>
        <v>#NAME?</v>
      </c>
      <c r="T4741" s="5">
        <f>IF($H4741="NO",$N4741, _xludf.NA())</f>
        <v>406273.76</v>
      </c>
    </row>
    <row r="4742" spans="1:20" x14ac:dyDescent="0.3">
      <c r="A4742">
        <v>4741</v>
      </c>
      <c r="B4742" t="s">
        <v>15</v>
      </c>
      <c r="C4742">
        <v>278030</v>
      </c>
      <c r="D4742" t="s">
        <v>17</v>
      </c>
      <c r="E4742" t="s">
        <v>16</v>
      </c>
      <c r="F4742" t="s">
        <v>12</v>
      </c>
      <c r="G4742" t="s">
        <v>13</v>
      </c>
      <c r="H4742" t="s">
        <v>13</v>
      </c>
      <c r="I4742">
        <v>34</v>
      </c>
      <c r="J4742">
        <f>(moras__2[[#This Row],[EDAD]]-AVERAGE(I:I))/ _xlfn.STDEV.P(I:I)</f>
        <v>-0.55804866499520445</v>
      </c>
      <c r="K4742" t="str">
        <f>IF(ABS(moras__2[[#This Row],[Z-Score de edad]])&gt;1.96, "Atípico","Normal")</f>
        <v>Normal</v>
      </c>
      <c r="L4742">
        <f>(moras__2[[#This Row],[SALARIO]]-AVERAGE(C:C)) / _xlfn.STDEV.P(C:C)</f>
        <v>-0.46799154082766331</v>
      </c>
      <c r="M4742" t="str">
        <f>IF(ABS(moras__2[[#This Row],[Z-Score de salario]])&gt;1.96, "Atípico", "Normal")</f>
        <v>Normal</v>
      </c>
      <c r="N4742" s="5">
        <f t="shared" si="222"/>
        <v>278030</v>
      </c>
      <c r="O4742" s="5">
        <f t="shared" si="223"/>
        <v>34</v>
      </c>
      <c r="P4742" s="5" t="str">
        <f t="shared" si="224"/>
        <v>ASEGURADO VOLUNTARIO</v>
      </c>
      <c r="Q4742" s="5" t="e">
        <f ca="1">IF($H4742="SI", $O4742, _xludf.NA())</f>
        <v>#NAME?</v>
      </c>
      <c r="R4742" s="5">
        <f>IF($H4742="NO",$O4742, _xludf.NA())</f>
        <v>34</v>
      </c>
      <c r="S4742" s="5" t="e">
        <f ca="1">IF($H4742="SI",$N4742, _xludf.NA())</f>
        <v>#NAME?</v>
      </c>
      <c r="T4742" s="5">
        <f>IF($H4742="NO",$N4742, _xludf.NA())</f>
        <v>278030</v>
      </c>
    </row>
    <row r="4743" spans="1:20" x14ac:dyDescent="0.3">
      <c r="A4743">
        <v>4742</v>
      </c>
      <c r="B4743" t="s">
        <v>9</v>
      </c>
      <c r="C4743">
        <v>478916.7</v>
      </c>
      <c r="D4743" t="s">
        <v>10</v>
      </c>
      <c r="E4743" t="s">
        <v>16</v>
      </c>
      <c r="F4743" t="s">
        <v>12</v>
      </c>
      <c r="G4743" t="s">
        <v>12</v>
      </c>
      <c r="H4743" t="s">
        <v>13</v>
      </c>
      <c r="I4743">
        <v>48</v>
      </c>
      <c r="J4743">
        <f>(moras__2[[#This Row],[EDAD]]-AVERAGE(I:I))/ _xlfn.STDEV.P(I:I)</f>
        <v>0.43010483570679275</v>
      </c>
      <c r="K4743" t="str">
        <f>IF(ABS(moras__2[[#This Row],[Z-Score de edad]])&gt;1.96, "Atípico","Normal")</f>
        <v>Normal</v>
      </c>
      <c r="L4743">
        <f>(moras__2[[#This Row],[SALARIO]]-AVERAGE(C:C)) / _xlfn.STDEV.P(C:C)</f>
        <v>-0.22026502454158803</v>
      </c>
      <c r="M4743" t="str">
        <f>IF(ABS(moras__2[[#This Row],[Z-Score de salario]])&gt;1.96, "Atípico", "Normal")</f>
        <v>Normal</v>
      </c>
      <c r="N4743" s="5">
        <f t="shared" si="222"/>
        <v>478916.7</v>
      </c>
      <c r="O4743" s="5">
        <f t="shared" si="223"/>
        <v>48</v>
      </c>
      <c r="P4743" s="5" t="str">
        <f t="shared" si="224"/>
        <v>ASALARIADO</v>
      </c>
      <c r="Q4743" s="5" t="e">
        <f ca="1">IF($H4743="SI", $O4743, _xludf.NA())</f>
        <v>#NAME?</v>
      </c>
      <c r="R4743" s="5">
        <f>IF($H4743="NO",$O4743, _xludf.NA())</f>
        <v>48</v>
      </c>
      <c r="S4743" s="5" t="e">
        <f ca="1">IF($H4743="SI",$N4743, _xludf.NA())</f>
        <v>#NAME?</v>
      </c>
      <c r="T4743" s="5">
        <f>IF($H4743="NO",$N4743, _xludf.NA())</f>
        <v>478916.7</v>
      </c>
    </row>
    <row r="4744" spans="1:20" x14ac:dyDescent="0.3">
      <c r="A4744">
        <v>4743</v>
      </c>
      <c r="B4744" t="s">
        <v>9</v>
      </c>
      <c r="C4744">
        <v>713217</v>
      </c>
      <c r="D4744" t="s">
        <v>10</v>
      </c>
      <c r="E4744" t="s">
        <v>11</v>
      </c>
      <c r="F4744" t="s">
        <v>12</v>
      </c>
      <c r="G4744" t="s">
        <v>13</v>
      </c>
      <c r="H4744" t="s">
        <v>13</v>
      </c>
      <c r="I4744">
        <v>32</v>
      </c>
      <c r="J4744">
        <f>(moras__2[[#This Row],[EDAD]]-AVERAGE(I:I))/ _xlfn.STDEV.P(I:I)</f>
        <v>-0.69921345080977548</v>
      </c>
      <c r="K4744" t="str">
        <f>IF(ABS(moras__2[[#This Row],[Z-Score de edad]])&gt;1.96, "Atípico","Normal")</f>
        <v>Normal</v>
      </c>
      <c r="L4744">
        <f>(moras__2[[#This Row],[SALARIO]]-AVERAGE(C:C)) / _xlfn.STDEV.P(C:C)</f>
        <v>6.8665985245432784E-2</v>
      </c>
      <c r="M4744" t="str">
        <f>IF(ABS(moras__2[[#This Row],[Z-Score de salario]])&gt;1.96, "Atípico", "Normal")</f>
        <v>Normal</v>
      </c>
      <c r="N4744" s="5">
        <f t="shared" si="222"/>
        <v>713217</v>
      </c>
      <c r="O4744" s="5">
        <f t="shared" si="223"/>
        <v>32</v>
      </c>
      <c r="P4744" s="5" t="str">
        <f t="shared" si="224"/>
        <v>ASALARIADO</v>
      </c>
      <c r="Q4744" s="5" t="e">
        <f ca="1">IF($H4744="SI", $O4744, _xludf.NA())</f>
        <v>#NAME?</v>
      </c>
      <c r="R4744" s="5">
        <f>IF($H4744="NO",$O4744, _xludf.NA())</f>
        <v>32</v>
      </c>
      <c r="S4744" s="5" t="e">
        <f ca="1">IF($H4744="SI",$N4744, _xludf.NA())</f>
        <v>#NAME?</v>
      </c>
      <c r="T4744" s="5">
        <f>IF($H4744="NO",$N4744, _xludf.NA())</f>
        <v>713217</v>
      </c>
    </row>
    <row r="4745" spans="1:20" x14ac:dyDescent="0.3">
      <c r="A4745">
        <v>4744</v>
      </c>
      <c r="B4745" t="s">
        <v>9</v>
      </c>
      <c r="C4745">
        <v>380000</v>
      </c>
      <c r="D4745" t="s">
        <v>10</v>
      </c>
      <c r="E4745" t="s">
        <v>16</v>
      </c>
      <c r="F4745" t="s">
        <v>12</v>
      </c>
      <c r="G4745" t="s">
        <v>13</v>
      </c>
      <c r="H4745" t="s">
        <v>12</v>
      </c>
      <c r="I4745">
        <v>22</v>
      </c>
      <c r="J4745">
        <f>(moras__2[[#This Row],[EDAD]]-AVERAGE(I:I))/ _xlfn.STDEV.P(I:I)</f>
        <v>-1.4050373798826306</v>
      </c>
      <c r="K4745" t="str">
        <f>IF(ABS(moras__2[[#This Row],[Z-Score de edad]])&gt;1.96, "Atípico","Normal")</f>
        <v>Normal</v>
      </c>
      <c r="L4745">
        <f>(moras__2[[#This Row],[SALARIO]]-AVERAGE(C:C)) / _xlfn.STDEV.P(C:C)</f>
        <v>-0.34224567081391377</v>
      </c>
      <c r="M4745" t="str">
        <f>IF(ABS(moras__2[[#This Row],[Z-Score de salario]])&gt;1.96, "Atípico", "Normal")</f>
        <v>Normal</v>
      </c>
      <c r="N4745" s="5">
        <f t="shared" si="222"/>
        <v>380000</v>
      </c>
      <c r="O4745" s="5">
        <f t="shared" si="223"/>
        <v>22</v>
      </c>
      <c r="P4745" s="5" t="str">
        <f t="shared" si="224"/>
        <v>ASALARIADO</v>
      </c>
      <c r="Q4745" s="5">
        <f>IF($H4745="SI", $O4745, _xludf.NA())</f>
        <v>22</v>
      </c>
      <c r="R4745" s="5" t="e">
        <f ca="1">IF($H4745="NO",$O4745, _xludf.NA())</f>
        <v>#NAME?</v>
      </c>
      <c r="S4745" s="5">
        <f>IF($H4745="SI",$N4745, _xludf.NA())</f>
        <v>380000</v>
      </c>
      <c r="T4745" s="5" t="e">
        <f ca="1">IF($H4745="NO",$N4745, _xludf.NA())</f>
        <v>#NAME?</v>
      </c>
    </row>
    <row r="4746" spans="1:20" x14ac:dyDescent="0.3">
      <c r="A4746">
        <v>4745</v>
      </c>
      <c r="B4746" t="s">
        <v>9</v>
      </c>
      <c r="C4746">
        <v>371789</v>
      </c>
      <c r="D4746" t="s">
        <v>18</v>
      </c>
      <c r="E4746" t="s">
        <v>16</v>
      </c>
      <c r="F4746" t="s">
        <v>12</v>
      </c>
      <c r="G4746" t="s">
        <v>13</v>
      </c>
      <c r="H4746" t="s">
        <v>13</v>
      </c>
      <c r="I4746">
        <v>55</v>
      </c>
      <c r="J4746">
        <f>(moras__2[[#This Row],[EDAD]]-AVERAGE(I:I))/ _xlfn.STDEV.P(I:I)</f>
        <v>0.92418158605779133</v>
      </c>
      <c r="K4746" t="str">
        <f>IF(ABS(moras__2[[#This Row],[Z-Score de edad]])&gt;1.96, "Atípico","Normal")</f>
        <v>Normal</v>
      </c>
      <c r="L4746">
        <f>(moras__2[[#This Row],[SALARIO]]-AVERAGE(C:C)) / _xlfn.STDEV.P(C:C)</f>
        <v>-0.35237119144432366</v>
      </c>
      <c r="M4746" t="str">
        <f>IF(ABS(moras__2[[#This Row],[Z-Score de salario]])&gt;1.96, "Atípico", "Normal")</f>
        <v>Normal</v>
      </c>
      <c r="N4746" s="5">
        <f t="shared" si="222"/>
        <v>371789</v>
      </c>
      <c r="O4746" s="5">
        <f t="shared" si="223"/>
        <v>55</v>
      </c>
      <c r="P4746" s="5" t="str">
        <f t="shared" si="224"/>
        <v>TRABAJADOR INDEPENDIENTE</v>
      </c>
      <c r="Q4746" s="5" t="e">
        <f ca="1">IF($H4746="SI", $O4746, _xludf.NA())</f>
        <v>#NAME?</v>
      </c>
      <c r="R4746" s="5">
        <f>IF($H4746="NO",$O4746, _xludf.NA())</f>
        <v>55</v>
      </c>
      <c r="S4746" s="5" t="e">
        <f ca="1">IF($H4746="SI",$N4746, _xludf.NA())</f>
        <v>#NAME?</v>
      </c>
      <c r="T4746" s="5">
        <f>IF($H4746="NO",$N4746, _xludf.NA())</f>
        <v>371789</v>
      </c>
    </row>
    <row r="4747" spans="1:20" x14ac:dyDescent="0.3">
      <c r="A4747">
        <v>4746</v>
      </c>
      <c r="B4747" t="s">
        <v>9</v>
      </c>
      <c r="C4747">
        <v>409656.48</v>
      </c>
      <c r="D4747" t="s">
        <v>10</v>
      </c>
      <c r="E4747" t="s">
        <v>16</v>
      </c>
      <c r="F4747" t="s">
        <v>12</v>
      </c>
      <c r="G4747" t="s">
        <v>12</v>
      </c>
      <c r="H4747" t="s">
        <v>13</v>
      </c>
      <c r="I4747">
        <v>59</v>
      </c>
      <c r="J4747">
        <f>(moras__2[[#This Row],[EDAD]]-AVERAGE(I:I))/ _xlfn.STDEV.P(I:I)</f>
        <v>1.2065111576869334</v>
      </c>
      <c r="K4747" t="str">
        <f>IF(ABS(moras__2[[#This Row],[Z-Score de edad]])&gt;1.96, "Atípico","Normal")</f>
        <v>Normal</v>
      </c>
      <c r="L4747">
        <f>(moras__2[[#This Row],[SALARIO]]-AVERAGE(C:C)) / _xlfn.STDEV.P(C:C)</f>
        <v>-0.30567432748601969</v>
      </c>
      <c r="M4747" t="str">
        <f>IF(ABS(moras__2[[#This Row],[Z-Score de salario]])&gt;1.96, "Atípico", "Normal")</f>
        <v>Normal</v>
      </c>
      <c r="N4747" s="5">
        <f t="shared" si="222"/>
        <v>409656.48</v>
      </c>
      <c r="O4747" s="5">
        <f t="shared" si="223"/>
        <v>59</v>
      </c>
      <c r="P4747" s="5" t="str">
        <f t="shared" si="224"/>
        <v>ASALARIADO</v>
      </c>
      <c r="Q4747" s="5" t="e">
        <f ca="1">IF($H4747="SI", $O4747, _xludf.NA())</f>
        <v>#NAME?</v>
      </c>
      <c r="R4747" s="5">
        <f>IF($H4747="NO",$O4747, _xludf.NA())</f>
        <v>59</v>
      </c>
      <c r="S4747" s="5" t="e">
        <f ca="1">IF($H4747="SI",$N4747, _xludf.NA())</f>
        <v>#NAME?</v>
      </c>
      <c r="T4747" s="5">
        <f>IF($H4747="NO",$N4747, _xludf.NA())</f>
        <v>409656.48</v>
      </c>
    </row>
    <row r="4748" spans="1:20" x14ac:dyDescent="0.3">
      <c r="A4748">
        <v>4747</v>
      </c>
      <c r="B4748" t="s">
        <v>9</v>
      </c>
      <c r="C4748">
        <v>297045</v>
      </c>
      <c r="D4748" t="s">
        <v>17</v>
      </c>
      <c r="E4748" t="s">
        <v>16</v>
      </c>
      <c r="F4748" t="s">
        <v>12</v>
      </c>
      <c r="G4748" t="s">
        <v>12</v>
      </c>
      <c r="H4748" t="s">
        <v>13</v>
      </c>
      <c r="I4748">
        <v>27</v>
      </c>
      <c r="J4748">
        <f>(moras__2[[#This Row],[EDAD]]-AVERAGE(I:I))/ _xlfn.STDEV.P(I:I)</f>
        <v>-1.052125415346203</v>
      </c>
      <c r="K4748" t="str">
        <f>IF(ABS(moras__2[[#This Row],[Z-Score de edad]])&gt;1.96, "Atípico","Normal")</f>
        <v>Normal</v>
      </c>
      <c r="L4748">
        <f>(moras__2[[#This Row],[SALARIO]]-AVERAGE(C:C)) / _xlfn.STDEV.P(C:C)</f>
        <v>-0.44454290183274864</v>
      </c>
      <c r="M4748" t="str">
        <f>IF(ABS(moras__2[[#This Row],[Z-Score de salario]])&gt;1.96, "Atípico", "Normal")</f>
        <v>Normal</v>
      </c>
      <c r="N4748" s="5">
        <f t="shared" si="222"/>
        <v>297045</v>
      </c>
      <c r="O4748" s="5">
        <f t="shared" si="223"/>
        <v>27</v>
      </c>
      <c r="P4748" s="5" t="str">
        <f t="shared" si="224"/>
        <v>ASEGURADO VOLUNTARIO</v>
      </c>
      <c r="Q4748" s="5" t="e">
        <f ca="1">IF($H4748="SI", $O4748, _xludf.NA())</f>
        <v>#NAME?</v>
      </c>
      <c r="R4748" s="5">
        <f>IF($H4748="NO",$O4748, _xludf.NA())</f>
        <v>27</v>
      </c>
      <c r="S4748" s="5" t="e">
        <f ca="1">IF($H4748="SI",$N4748, _xludf.NA())</f>
        <v>#NAME?</v>
      </c>
      <c r="T4748" s="5">
        <f>IF($H4748="NO",$N4748, _xludf.NA())</f>
        <v>297045</v>
      </c>
    </row>
    <row r="4749" spans="1:20" x14ac:dyDescent="0.3">
      <c r="A4749">
        <v>4748</v>
      </c>
      <c r="B4749" t="s">
        <v>9</v>
      </c>
      <c r="C4749">
        <v>554879.49</v>
      </c>
      <c r="D4749" t="s">
        <v>10</v>
      </c>
      <c r="E4749" t="s">
        <v>16</v>
      </c>
      <c r="F4749" t="s">
        <v>12</v>
      </c>
      <c r="G4749" t="s">
        <v>13</v>
      </c>
      <c r="H4749" t="s">
        <v>13</v>
      </c>
      <c r="I4749">
        <v>30</v>
      </c>
      <c r="J4749">
        <f>(moras__2[[#This Row],[EDAD]]-AVERAGE(I:I))/ _xlfn.STDEV.P(I:I)</f>
        <v>-0.84037823662434652</v>
      </c>
      <c r="K4749" t="str">
        <f>IF(ABS(moras__2[[#This Row],[Z-Score de edad]])&gt;1.96, "Atípico","Normal")</f>
        <v>Normal</v>
      </c>
      <c r="L4749">
        <f>(moras__2[[#This Row],[SALARIO]]-AVERAGE(C:C)) / _xlfn.STDEV.P(C:C)</f>
        <v>-0.12659034456491108</v>
      </c>
      <c r="M4749" t="str">
        <f>IF(ABS(moras__2[[#This Row],[Z-Score de salario]])&gt;1.96, "Atípico", "Normal")</f>
        <v>Normal</v>
      </c>
      <c r="N4749" s="5">
        <f t="shared" si="222"/>
        <v>554879.49</v>
      </c>
      <c r="O4749" s="5">
        <f t="shared" si="223"/>
        <v>30</v>
      </c>
      <c r="P4749" s="5" t="str">
        <f t="shared" si="224"/>
        <v>ASALARIADO</v>
      </c>
      <c r="Q4749" s="5" t="e">
        <f ca="1">IF($H4749="SI", $O4749, _xludf.NA())</f>
        <v>#NAME?</v>
      </c>
      <c r="R4749" s="5">
        <f>IF($H4749="NO",$O4749, _xludf.NA())</f>
        <v>30</v>
      </c>
      <c r="S4749" s="5" t="e">
        <f ca="1">IF($H4749="SI",$N4749, _xludf.NA())</f>
        <v>#NAME?</v>
      </c>
      <c r="T4749" s="5">
        <f>IF($H4749="NO",$N4749, _xludf.NA())</f>
        <v>554879.49</v>
      </c>
    </row>
    <row r="4750" spans="1:20" x14ac:dyDescent="0.3">
      <c r="A4750">
        <v>4749</v>
      </c>
      <c r="B4750" t="s">
        <v>15</v>
      </c>
      <c r="C4750">
        <v>686166</v>
      </c>
      <c r="D4750" t="s">
        <v>18</v>
      </c>
      <c r="E4750" t="s">
        <v>16</v>
      </c>
      <c r="F4750" t="s">
        <v>12</v>
      </c>
      <c r="G4750" t="s">
        <v>13</v>
      </c>
      <c r="H4750" t="s">
        <v>13</v>
      </c>
      <c r="I4750">
        <v>37</v>
      </c>
      <c r="J4750">
        <f>(moras__2[[#This Row],[EDAD]]-AVERAGE(I:I))/ _xlfn.STDEV.P(I:I)</f>
        <v>-0.34630148627334789</v>
      </c>
      <c r="K4750" t="str">
        <f>IF(ABS(moras__2[[#This Row],[Z-Score de edad]])&gt;1.96, "Atípico","Normal")</f>
        <v>Normal</v>
      </c>
      <c r="L4750">
        <f>(moras__2[[#This Row],[SALARIO]]-AVERAGE(C:C)) / _xlfn.STDEV.P(C:C)</f>
        <v>3.5307629555112706E-2</v>
      </c>
      <c r="M4750" t="str">
        <f>IF(ABS(moras__2[[#This Row],[Z-Score de salario]])&gt;1.96, "Atípico", "Normal")</f>
        <v>Normal</v>
      </c>
      <c r="N4750" s="5">
        <f t="shared" si="222"/>
        <v>686166</v>
      </c>
      <c r="O4750" s="5">
        <f t="shared" si="223"/>
        <v>37</v>
      </c>
      <c r="P4750" s="5" t="str">
        <f t="shared" si="224"/>
        <v>TRABAJADOR INDEPENDIENTE</v>
      </c>
      <c r="Q4750" s="5" t="e">
        <f ca="1">IF($H4750="SI", $O4750, _xludf.NA())</f>
        <v>#NAME?</v>
      </c>
      <c r="R4750" s="5">
        <f>IF($H4750="NO",$O4750, _xludf.NA())</f>
        <v>37</v>
      </c>
      <c r="S4750" s="5" t="e">
        <f ca="1">IF($H4750="SI",$N4750, _xludf.NA())</f>
        <v>#NAME?</v>
      </c>
      <c r="T4750" s="5">
        <f>IF($H4750="NO",$N4750, _xludf.NA())</f>
        <v>686166</v>
      </c>
    </row>
    <row r="4751" spans="1:20" x14ac:dyDescent="0.3">
      <c r="A4751">
        <v>4750</v>
      </c>
      <c r="B4751" t="s">
        <v>15</v>
      </c>
      <c r="C4751">
        <v>919460.32</v>
      </c>
      <c r="D4751" t="s">
        <v>10</v>
      </c>
      <c r="E4751" t="s">
        <v>11</v>
      </c>
      <c r="F4751" t="s">
        <v>12</v>
      </c>
      <c r="G4751" t="s">
        <v>13</v>
      </c>
      <c r="H4751" t="s">
        <v>13</v>
      </c>
      <c r="I4751">
        <v>57</v>
      </c>
      <c r="J4751">
        <f>(moras__2[[#This Row],[EDAD]]-AVERAGE(I:I))/ _xlfn.STDEV.P(I:I)</f>
        <v>1.0653463718723624</v>
      </c>
      <c r="K4751" t="str">
        <f>IF(ABS(moras__2[[#This Row],[Z-Score de edad]])&gt;1.96, "Atípico","Normal")</f>
        <v>Normal</v>
      </c>
      <c r="L4751">
        <f>(moras__2[[#This Row],[SALARIO]]-AVERAGE(C:C)) / _xlfn.STDEV.P(C:C)</f>
        <v>0.3229980996705003</v>
      </c>
      <c r="M4751" t="str">
        <f>IF(ABS(moras__2[[#This Row],[Z-Score de salario]])&gt;1.96, "Atípico", "Normal")</f>
        <v>Normal</v>
      </c>
      <c r="N4751" s="5">
        <f t="shared" si="222"/>
        <v>919460.32</v>
      </c>
      <c r="O4751" s="5">
        <f t="shared" si="223"/>
        <v>57</v>
      </c>
      <c r="P4751" s="5" t="str">
        <f t="shared" si="224"/>
        <v>ASALARIADO</v>
      </c>
      <c r="Q4751" s="5" t="e">
        <f ca="1">IF($H4751="SI", $O4751, _xludf.NA())</f>
        <v>#NAME?</v>
      </c>
      <c r="R4751" s="5">
        <f>IF($H4751="NO",$O4751, _xludf.NA())</f>
        <v>57</v>
      </c>
      <c r="S4751" s="5" t="e">
        <f ca="1">IF($H4751="SI",$N4751, _xludf.NA())</f>
        <v>#NAME?</v>
      </c>
      <c r="T4751" s="5">
        <f>IF($H4751="NO",$N4751, _xludf.NA())</f>
        <v>919460.32</v>
      </c>
    </row>
    <row r="4752" spans="1:20" x14ac:dyDescent="0.3">
      <c r="A4752">
        <v>4751</v>
      </c>
      <c r="B4752" t="s">
        <v>9</v>
      </c>
      <c r="C4752">
        <v>426614.9</v>
      </c>
      <c r="D4752" t="s">
        <v>10</v>
      </c>
      <c r="E4752" t="s">
        <v>16</v>
      </c>
      <c r="F4752" t="s">
        <v>12</v>
      </c>
      <c r="G4752" t="s">
        <v>13</v>
      </c>
      <c r="H4752" t="s">
        <v>13</v>
      </c>
      <c r="I4752">
        <v>33</v>
      </c>
      <c r="J4752">
        <f>(moras__2[[#This Row],[EDAD]]-AVERAGE(I:I))/ _xlfn.STDEV.P(I:I)</f>
        <v>-0.62863105790248996</v>
      </c>
      <c r="K4752" t="str">
        <f>IF(ABS(moras__2[[#This Row],[Z-Score de edad]])&gt;1.96, "Atípico","Normal")</f>
        <v>Normal</v>
      </c>
      <c r="L4752">
        <f>(moras__2[[#This Row],[SALARIO]]-AVERAGE(C:C)) / _xlfn.STDEV.P(C:C)</f>
        <v>-0.28476179167197074</v>
      </c>
      <c r="M4752" t="str">
        <f>IF(ABS(moras__2[[#This Row],[Z-Score de salario]])&gt;1.96, "Atípico", "Normal")</f>
        <v>Normal</v>
      </c>
      <c r="N4752" s="5">
        <f t="shared" si="222"/>
        <v>426614.9</v>
      </c>
      <c r="O4752" s="5">
        <f t="shared" si="223"/>
        <v>33</v>
      </c>
      <c r="P4752" s="5" t="str">
        <f t="shared" si="224"/>
        <v>ASALARIADO</v>
      </c>
      <c r="Q4752" s="5" t="e">
        <f ca="1">IF($H4752="SI", $O4752, _xludf.NA())</f>
        <v>#NAME?</v>
      </c>
      <c r="R4752" s="5">
        <f>IF($H4752="NO",$O4752, _xludf.NA())</f>
        <v>33</v>
      </c>
      <c r="S4752" s="5" t="e">
        <f ca="1">IF($H4752="SI",$N4752, _xludf.NA())</f>
        <v>#NAME?</v>
      </c>
      <c r="T4752" s="5">
        <f>IF($H4752="NO",$N4752, _xludf.NA())</f>
        <v>426614.9</v>
      </c>
    </row>
    <row r="4753" spans="1:20" x14ac:dyDescent="0.3">
      <c r="A4753">
        <v>4752</v>
      </c>
      <c r="B4753" t="s">
        <v>15</v>
      </c>
      <c r="C4753">
        <v>297046</v>
      </c>
      <c r="D4753" t="s">
        <v>17</v>
      </c>
      <c r="E4753" t="s">
        <v>16</v>
      </c>
      <c r="F4753" t="s">
        <v>12</v>
      </c>
      <c r="G4753" t="s">
        <v>13</v>
      </c>
      <c r="H4753" t="s">
        <v>13</v>
      </c>
      <c r="I4753">
        <v>47</v>
      </c>
      <c r="J4753">
        <f>(moras__2[[#This Row],[EDAD]]-AVERAGE(I:I))/ _xlfn.STDEV.P(I:I)</f>
        <v>0.35952244279950724</v>
      </c>
      <c r="K4753" t="str">
        <f>IF(ABS(moras__2[[#This Row],[Z-Score de edad]])&gt;1.96, "Atípico","Normal")</f>
        <v>Normal</v>
      </c>
      <c r="L4753">
        <f>(moras__2[[#This Row],[SALARIO]]-AVERAGE(C:C)) / _xlfn.STDEV.P(C:C)</f>
        <v>-0.44454166866740574</v>
      </c>
      <c r="M4753" t="str">
        <f>IF(ABS(moras__2[[#This Row],[Z-Score de salario]])&gt;1.96, "Atípico", "Normal")</f>
        <v>Normal</v>
      </c>
      <c r="N4753" s="5">
        <f t="shared" si="222"/>
        <v>297046</v>
      </c>
      <c r="O4753" s="5">
        <f t="shared" si="223"/>
        <v>47</v>
      </c>
      <c r="P4753" s="5" t="str">
        <f t="shared" si="224"/>
        <v>ASEGURADO VOLUNTARIO</v>
      </c>
      <c r="Q4753" s="5" t="e">
        <f ca="1">IF($H4753="SI", $O4753, _xludf.NA())</f>
        <v>#NAME?</v>
      </c>
      <c r="R4753" s="5">
        <f>IF($H4753="NO",$O4753, _xludf.NA())</f>
        <v>47</v>
      </c>
      <c r="S4753" s="5" t="e">
        <f ca="1">IF($H4753="SI",$N4753, _xludf.NA())</f>
        <v>#NAME?</v>
      </c>
      <c r="T4753" s="5">
        <f>IF($H4753="NO",$N4753, _xludf.NA())</f>
        <v>297046</v>
      </c>
    </row>
    <row r="4754" spans="1:20" x14ac:dyDescent="0.3">
      <c r="A4754">
        <v>4753</v>
      </c>
      <c r="B4754" t="s">
        <v>9</v>
      </c>
      <c r="C4754">
        <v>54143</v>
      </c>
      <c r="D4754" t="s">
        <v>10</v>
      </c>
      <c r="E4754" t="s">
        <v>16</v>
      </c>
      <c r="F4754" t="s">
        <v>12</v>
      </c>
      <c r="G4754" t="s">
        <v>13</v>
      </c>
      <c r="H4754" t="s">
        <v>13</v>
      </c>
      <c r="I4754">
        <v>28</v>
      </c>
      <c r="J4754">
        <f>(moras__2[[#This Row],[EDAD]]-AVERAGE(I:I))/ _xlfn.STDEV.P(I:I)</f>
        <v>-0.98154302243891756</v>
      </c>
      <c r="K4754" t="str">
        <f>IF(ABS(moras__2[[#This Row],[Z-Score de edad]])&gt;1.96, "Atípico","Normal")</f>
        <v>Normal</v>
      </c>
      <c r="L4754">
        <f>(moras__2[[#This Row],[SALARIO]]-AVERAGE(C:C)) / _xlfn.STDEV.P(C:C)</f>
        <v>-0.74408122994964365</v>
      </c>
      <c r="M4754" t="str">
        <f>IF(ABS(moras__2[[#This Row],[Z-Score de salario]])&gt;1.96, "Atípico", "Normal")</f>
        <v>Normal</v>
      </c>
      <c r="N4754" s="5">
        <f t="shared" si="222"/>
        <v>54143</v>
      </c>
      <c r="O4754" s="5">
        <f t="shared" si="223"/>
        <v>28</v>
      </c>
      <c r="P4754" s="5" t="str">
        <f t="shared" si="224"/>
        <v>ASALARIADO</v>
      </c>
      <c r="Q4754" s="5" t="e">
        <f ca="1">IF($H4754="SI", $O4754, _xludf.NA())</f>
        <v>#NAME?</v>
      </c>
      <c r="R4754" s="5">
        <f>IF($H4754="NO",$O4754, _xludf.NA())</f>
        <v>28</v>
      </c>
      <c r="S4754" s="5" t="e">
        <f ca="1">IF($H4754="SI",$N4754, _xludf.NA())</f>
        <v>#NAME?</v>
      </c>
      <c r="T4754" s="5">
        <f>IF($H4754="NO",$N4754, _xludf.NA())</f>
        <v>54143</v>
      </c>
    </row>
    <row r="4755" spans="1:20" x14ac:dyDescent="0.3">
      <c r="A4755">
        <v>4754</v>
      </c>
      <c r="B4755" t="s">
        <v>9</v>
      </c>
      <c r="C4755">
        <v>289033.15000000002</v>
      </c>
      <c r="D4755" t="s">
        <v>10</v>
      </c>
      <c r="E4755" t="s">
        <v>16</v>
      </c>
      <c r="F4755" t="s">
        <v>12</v>
      </c>
      <c r="G4755" t="s">
        <v>12</v>
      </c>
      <c r="H4755" t="s">
        <v>13</v>
      </c>
      <c r="I4755">
        <v>21</v>
      </c>
      <c r="J4755">
        <f>(moras__2[[#This Row],[EDAD]]-AVERAGE(I:I))/ _xlfn.STDEV.P(I:I)</f>
        <v>-1.4756197727899161</v>
      </c>
      <c r="K4755" t="str">
        <f>IF(ABS(moras__2[[#This Row],[Z-Score de edad]])&gt;1.96, "Atípico","Normal")</f>
        <v>Normal</v>
      </c>
      <c r="L4755">
        <f>(moras__2[[#This Row],[SALARIO]]-AVERAGE(C:C)) / _xlfn.STDEV.P(C:C)</f>
        <v>-0.45442283758512342</v>
      </c>
      <c r="M4755" t="str">
        <f>IF(ABS(moras__2[[#This Row],[Z-Score de salario]])&gt;1.96, "Atípico", "Normal")</f>
        <v>Normal</v>
      </c>
      <c r="N4755" s="5">
        <f t="shared" si="222"/>
        <v>289033.15000000002</v>
      </c>
      <c r="O4755" s="5">
        <f t="shared" si="223"/>
        <v>21</v>
      </c>
      <c r="P4755" s="5" t="str">
        <f t="shared" si="224"/>
        <v>ASALARIADO</v>
      </c>
      <c r="Q4755" s="5" t="e">
        <f ca="1">IF($H4755="SI", $O4755, _xludf.NA())</f>
        <v>#NAME?</v>
      </c>
      <c r="R4755" s="5">
        <f>IF($H4755="NO",$O4755, _xludf.NA())</f>
        <v>21</v>
      </c>
      <c r="S4755" s="5" t="e">
        <f ca="1">IF($H4755="SI",$N4755, _xludf.NA())</f>
        <v>#NAME?</v>
      </c>
      <c r="T4755" s="5">
        <f>IF($H4755="NO",$N4755, _xludf.NA())</f>
        <v>289033.15000000002</v>
      </c>
    </row>
    <row r="4756" spans="1:20" x14ac:dyDescent="0.3">
      <c r="A4756">
        <v>4755</v>
      </c>
      <c r="B4756" t="s">
        <v>9</v>
      </c>
      <c r="C4756">
        <v>485785</v>
      </c>
      <c r="D4756" t="s">
        <v>10</v>
      </c>
      <c r="E4756" t="s">
        <v>16</v>
      </c>
      <c r="F4756" t="s">
        <v>12</v>
      </c>
      <c r="G4756" t="s">
        <v>13</v>
      </c>
      <c r="H4756" t="s">
        <v>12</v>
      </c>
      <c r="I4756">
        <v>28</v>
      </c>
      <c r="J4756">
        <f>(moras__2[[#This Row],[EDAD]]-AVERAGE(I:I))/ _xlfn.STDEV.P(I:I)</f>
        <v>-0.98154302243891756</v>
      </c>
      <c r="K4756" t="str">
        <f>IF(ABS(moras__2[[#This Row],[Z-Score de edad]])&gt;1.96, "Atípico","Normal")</f>
        <v>Normal</v>
      </c>
      <c r="L4756">
        <f>(moras__2[[#This Row],[SALARIO]]-AVERAGE(C:C)) / _xlfn.STDEV.P(C:C)</f>
        <v>-0.21179527501706677</v>
      </c>
      <c r="M4756" t="str">
        <f>IF(ABS(moras__2[[#This Row],[Z-Score de salario]])&gt;1.96, "Atípico", "Normal")</f>
        <v>Normal</v>
      </c>
      <c r="N4756" s="5">
        <f t="shared" si="222"/>
        <v>485785</v>
      </c>
      <c r="O4756" s="5">
        <f t="shared" si="223"/>
        <v>28</v>
      </c>
      <c r="P4756" s="5" t="str">
        <f t="shared" si="224"/>
        <v>ASALARIADO</v>
      </c>
      <c r="Q4756" s="5">
        <f>IF($H4756="SI", $O4756, _xludf.NA())</f>
        <v>28</v>
      </c>
      <c r="R4756" s="5" t="e">
        <f ca="1">IF($H4756="NO",$O4756, _xludf.NA())</f>
        <v>#NAME?</v>
      </c>
      <c r="S4756" s="5">
        <f>IF($H4756="SI",$N4756, _xludf.NA())</f>
        <v>485785</v>
      </c>
      <c r="T4756" s="5" t="e">
        <f ca="1">IF($H4756="NO",$N4756, _xludf.NA())</f>
        <v>#NAME?</v>
      </c>
    </row>
    <row r="4757" spans="1:20" x14ac:dyDescent="0.3">
      <c r="A4757">
        <v>4756</v>
      </c>
      <c r="B4757" t="s">
        <v>9</v>
      </c>
      <c r="C4757">
        <v>349627.57</v>
      </c>
      <c r="D4757" t="s">
        <v>10</v>
      </c>
      <c r="E4757" t="s">
        <v>16</v>
      </c>
      <c r="F4757" t="s">
        <v>12</v>
      </c>
      <c r="G4757" t="s">
        <v>13</v>
      </c>
      <c r="H4757" t="s">
        <v>13</v>
      </c>
      <c r="I4757">
        <v>21</v>
      </c>
      <c r="J4757">
        <f>(moras__2[[#This Row],[EDAD]]-AVERAGE(I:I))/ _xlfn.STDEV.P(I:I)</f>
        <v>-1.4756197727899161</v>
      </c>
      <c r="K4757" t="str">
        <f>IF(ABS(moras__2[[#This Row],[Z-Score de edad]])&gt;1.96, "Atípico","Normal")</f>
        <v>Normal</v>
      </c>
      <c r="L4757">
        <f>(moras__2[[#This Row],[SALARIO]]-AVERAGE(C:C)) / _xlfn.STDEV.P(C:C)</f>
        <v>-0.37969989886904476</v>
      </c>
      <c r="M4757" t="str">
        <f>IF(ABS(moras__2[[#This Row],[Z-Score de salario]])&gt;1.96, "Atípico", "Normal")</f>
        <v>Normal</v>
      </c>
      <c r="N4757" s="5">
        <f t="shared" si="222"/>
        <v>349627.57</v>
      </c>
      <c r="O4757" s="5">
        <f t="shared" si="223"/>
        <v>21</v>
      </c>
      <c r="P4757" s="5" t="str">
        <f t="shared" si="224"/>
        <v>ASALARIADO</v>
      </c>
      <c r="Q4757" s="5" t="e">
        <f ca="1">IF($H4757="SI", $O4757, _xludf.NA())</f>
        <v>#NAME?</v>
      </c>
      <c r="R4757" s="5">
        <f>IF($H4757="NO",$O4757, _xludf.NA())</f>
        <v>21</v>
      </c>
      <c r="S4757" s="5" t="e">
        <f ca="1">IF($H4757="SI",$N4757, _xludf.NA())</f>
        <v>#NAME?</v>
      </c>
      <c r="T4757" s="5">
        <f>IF($H4757="NO",$N4757, _xludf.NA())</f>
        <v>349627.57</v>
      </c>
    </row>
    <row r="4758" spans="1:20" x14ac:dyDescent="0.3">
      <c r="A4758">
        <v>4757</v>
      </c>
      <c r="B4758" t="s">
        <v>15</v>
      </c>
      <c r="C4758">
        <v>173160</v>
      </c>
      <c r="D4758" t="s">
        <v>10</v>
      </c>
      <c r="E4758" t="s">
        <v>16</v>
      </c>
      <c r="F4758" t="s">
        <v>12</v>
      </c>
      <c r="G4758" t="s">
        <v>13</v>
      </c>
      <c r="H4758" t="s">
        <v>13</v>
      </c>
      <c r="I4758">
        <v>35</v>
      </c>
      <c r="J4758">
        <f>(moras__2[[#This Row],[EDAD]]-AVERAGE(I:I))/ _xlfn.STDEV.P(I:I)</f>
        <v>-0.48746627208791893</v>
      </c>
      <c r="K4758" t="str">
        <f>IF(ABS(moras__2[[#This Row],[Z-Score de edad]])&gt;1.96, "Atípico","Normal")</f>
        <v>Normal</v>
      </c>
      <c r="L4758">
        <f>(moras__2[[#This Row],[SALARIO]]-AVERAGE(C:C)) / _xlfn.STDEV.P(C:C)</f>
        <v>-0.59731359033577269</v>
      </c>
      <c r="M4758" t="str">
        <f>IF(ABS(moras__2[[#This Row],[Z-Score de salario]])&gt;1.96, "Atípico", "Normal")</f>
        <v>Normal</v>
      </c>
      <c r="N4758" s="5">
        <f t="shared" si="222"/>
        <v>173160</v>
      </c>
      <c r="O4758" s="5">
        <f t="shared" si="223"/>
        <v>35</v>
      </c>
      <c r="P4758" s="5" t="str">
        <f t="shared" si="224"/>
        <v>ASALARIADO</v>
      </c>
      <c r="Q4758" s="5" t="e">
        <f ca="1">IF($H4758="SI", $O4758, _xludf.NA())</f>
        <v>#NAME?</v>
      </c>
      <c r="R4758" s="5">
        <f>IF($H4758="NO",$O4758, _xludf.NA())</f>
        <v>35</v>
      </c>
      <c r="S4758" s="5" t="e">
        <f ca="1">IF($H4758="SI",$N4758, _xludf.NA())</f>
        <v>#NAME?</v>
      </c>
      <c r="T4758" s="5">
        <f>IF($H4758="NO",$N4758, _xludf.NA())</f>
        <v>173160</v>
      </c>
    </row>
    <row r="4759" spans="1:20" x14ac:dyDescent="0.3">
      <c r="A4759">
        <v>4758</v>
      </c>
      <c r="B4759" t="s">
        <v>15</v>
      </c>
      <c r="C4759">
        <v>40000</v>
      </c>
      <c r="D4759" t="s">
        <v>10</v>
      </c>
      <c r="E4759" t="s">
        <v>16</v>
      </c>
      <c r="F4759" t="s">
        <v>12</v>
      </c>
      <c r="G4759" t="s">
        <v>12</v>
      </c>
      <c r="H4759" t="s">
        <v>13</v>
      </c>
      <c r="I4759">
        <v>58</v>
      </c>
      <c r="J4759">
        <f>(moras__2[[#This Row],[EDAD]]-AVERAGE(I:I))/ _xlfn.STDEV.P(I:I)</f>
        <v>1.1359287647796479</v>
      </c>
      <c r="K4759" t="str">
        <f>IF(ABS(moras__2[[#This Row],[Z-Score de edad]])&gt;1.96, "Atípico","Normal")</f>
        <v>Normal</v>
      </c>
      <c r="L4759">
        <f>(moras__2[[#This Row],[SALARIO]]-AVERAGE(C:C)) / _xlfn.STDEV.P(C:C)</f>
        <v>-0.7615218873940337</v>
      </c>
      <c r="M4759" t="str">
        <f>IF(ABS(moras__2[[#This Row],[Z-Score de salario]])&gt;1.96, "Atípico", "Normal")</f>
        <v>Normal</v>
      </c>
      <c r="N4759" s="5">
        <f t="shared" si="222"/>
        <v>40000</v>
      </c>
      <c r="O4759" s="5">
        <f t="shared" si="223"/>
        <v>58</v>
      </c>
      <c r="P4759" s="5" t="str">
        <f t="shared" si="224"/>
        <v>ASALARIADO</v>
      </c>
      <c r="Q4759" s="5" t="e">
        <f ca="1">IF($H4759="SI", $O4759, _xludf.NA())</f>
        <v>#NAME?</v>
      </c>
      <c r="R4759" s="5">
        <f>IF($H4759="NO",$O4759, _xludf.NA())</f>
        <v>58</v>
      </c>
      <c r="S4759" s="5" t="e">
        <f ca="1">IF($H4759="SI",$N4759, _xludf.NA())</f>
        <v>#NAME?</v>
      </c>
      <c r="T4759" s="5">
        <f>IF($H4759="NO",$N4759, _xludf.NA())</f>
        <v>40000</v>
      </c>
    </row>
    <row r="4760" spans="1:20" x14ac:dyDescent="0.3">
      <c r="A4760">
        <v>4759</v>
      </c>
      <c r="B4760" t="s">
        <v>9</v>
      </c>
      <c r="C4760">
        <v>904989</v>
      </c>
      <c r="D4760" t="s">
        <v>10</v>
      </c>
      <c r="E4760" t="s">
        <v>11</v>
      </c>
      <c r="F4760" t="s">
        <v>12</v>
      </c>
      <c r="G4760" t="s">
        <v>13</v>
      </c>
      <c r="H4760" t="s">
        <v>13</v>
      </c>
      <c r="I4760">
        <v>39</v>
      </c>
      <c r="J4760">
        <f>(moras__2[[#This Row],[EDAD]]-AVERAGE(I:I))/ _xlfn.STDEV.P(I:I)</f>
        <v>-0.20513670045877688</v>
      </c>
      <c r="K4760" t="str">
        <f>IF(ABS(moras__2[[#This Row],[Z-Score de edad]])&gt;1.96, "Atípico","Normal")</f>
        <v>Normal</v>
      </c>
      <c r="L4760">
        <f>(moras__2[[#This Row],[SALARIO]]-AVERAGE(C:C)) / _xlfn.STDEV.P(C:C)</f>
        <v>0.30515256938073504</v>
      </c>
      <c r="M4760" t="str">
        <f>IF(ABS(moras__2[[#This Row],[Z-Score de salario]])&gt;1.96, "Atípico", "Normal")</f>
        <v>Normal</v>
      </c>
      <c r="N4760" s="5">
        <f t="shared" si="222"/>
        <v>904989</v>
      </c>
      <c r="O4760" s="5">
        <f t="shared" si="223"/>
        <v>39</v>
      </c>
      <c r="P4760" s="5" t="str">
        <f t="shared" si="224"/>
        <v>ASALARIADO</v>
      </c>
      <c r="Q4760" s="5" t="e">
        <f ca="1">IF($H4760="SI", $O4760, _xludf.NA())</f>
        <v>#NAME?</v>
      </c>
      <c r="R4760" s="5">
        <f>IF($H4760="NO",$O4760, _xludf.NA())</f>
        <v>39</v>
      </c>
      <c r="S4760" s="5" t="e">
        <f ca="1">IF($H4760="SI",$N4760, _xludf.NA())</f>
        <v>#NAME?</v>
      </c>
      <c r="T4760" s="5">
        <f>IF($H4760="NO",$N4760, _xludf.NA())</f>
        <v>904989</v>
      </c>
    </row>
    <row r="4761" spans="1:20" x14ac:dyDescent="0.3">
      <c r="A4761">
        <v>4760</v>
      </c>
      <c r="B4761" t="s">
        <v>9</v>
      </c>
      <c r="C4761">
        <v>648302.5</v>
      </c>
      <c r="D4761" t="s">
        <v>10</v>
      </c>
      <c r="E4761" t="s">
        <v>11</v>
      </c>
      <c r="F4761" t="s">
        <v>12</v>
      </c>
      <c r="G4761" t="s">
        <v>13</v>
      </c>
      <c r="H4761" t="s">
        <v>13</v>
      </c>
      <c r="I4761">
        <v>59</v>
      </c>
      <c r="J4761">
        <f>(moras__2[[#This Row],[EDAD]]-AVERAGE(I:I))/ _xlfn.STDEV.P(I:I)</f>
        <v>1.2065111576869334</v>
      </c>
      <c r="K4761" t="str">
        <f>IF(ABS(moras__2[[#This Row],[Z-Score de edad]])&gt;1.96, "Atípico","Normal")</f>
        <v>Normal</v>
      </c>
      <c r="L4761">
        <f>(moras__2[[#This Row],[SALARIO]]-AVERAGE(C:C)) / _xlfn.STDEV.P(C:C)</f>
        <v>-1.1384326405126623E-2</v>
      </c>
      <c r="M4761" t="str">
        <f>IF(ABS(moras__2[[#This Row],[Z-Score de salario]])&gt;1.96, "Atípico", "Normal")</f>
        <v>Normal</v>
      </c>
      <c r="N4761" s="5">
        <f t="shared" si="222"/>
        <v>648302.5</v>
      </c>
      <c r="O4761" s="5">
        <f t="shared" si="223"/>
        <v>59</v>
      </c>
      <c r="P4761" s="5" t="str">
        <f t="shared" si="224"/>
        <v>ASALARIADO</v>
      </c>
      <c r="Q4761" s="5" t="e">
        <f ca="1">IF($H4761="SI", $O4761, _xludf.NA())</f>
        <v>#NAME?</v>
      </c>
      <c r="R4761" s="5">
        <f>IF($H4761="NO",$O4761, _xludf.NA())</f>
        <v>59</v>
      </c>
      <c r="S4761" s="5" t="e">
        <f ca="1">IF($H4761="SI",$N4761, _xludf.NA())</f>
        <v>#NAME?</v>
      </c>
      <c r="T4761" s="5">
        <f>IF($H4761="NO",$N4761, _xludf.NA())</f>
        <v>648302.5</v>
      </c>
    </row>
    <row r="4762" spans="1:20" x14ac:dyDescent="0.3">
      <c r="A4762">
        <v>4761</v>
      </c>
      <c r="B4762" t="s">
        <v>9</v>
      </c>
      <c r="C4762">
        <v>278030</v>
      </c>
      <c r="D4762" t="s">
        <v>19</v>
      </c>
      <c r="E4762" t="s">
        <v>16</v>
      </c>
      <c r="F4762" t="s">
        <v>12</v>
      </c>
      <c r="G4762" t="s">
        <v>13</v>
      </c>
      <c r="H4762" t="s">
        <v>13</v>
      </c>
      <c r="I4762">
        <v>55</v>
      </c>
      <c r="J4762">
        <f>(moras__2[[#This Row],[EDAD]]-AVERAGE(I:I))/ _xlfn.STDEV.P(I:I)</f>
        <v>0.92418158605779133</v>
      </c>
      <c r="K4762" t="str">
        <f>IF(ABS(moras__2[[#This Row],[Z-Score de edad]])&gt;1.96, "Atípico","Normal")</f>
        <v>Normal</v>
      </c>
      <c r="L4762">
        <f>(moras__2[[#This Row],[SALARIO]]-AVERAGE(C:C)) / _xlfn.STDEV.P(C:C)</f>
        <v>-0.46799154082766331</v>
      </c>
      <c r="M4762" t="str">
        <f>IF(ABS(moras__2[[#This Row],[Z-Score de salario]])&gt;1.96, "Atípico", "Normal")</f>
        <v>Normal</v>
      </c>
      <c r="N4762" s="5">
        <f t="shared" si="222"/>
        <v>278030</v>
      </c>
      <c r="O4762" s="5">
        <f t="shared" si="223"/>
        <v>55</v>
      </c>
      <c r="P4762" s="5" t="str">
        <f t="shared" si="224"/>
        <v>CONVENIOS ESPECIALES DE TRABAJADORES INDEPENDIENTES</v>
      </c>
      <c r="Q4762" s="5" t="e">
        <f ca="1">IF($H4762="SI", $O4762, _xludf.NA())</f>
        <v>#NAME?</v>
      </c>
      <c r="R4762" s="5">
        <f>IF($H4762="NO",$O4762, _xludf.NA())</f>
        <v>55</v>
      </c>
      <c r="S4762" s="5" t="e">
        <f ca="1">IF($H4762="SI",$N4762, _xludf.NA())</f>
        <v>#NAME?</v>
      </c>
      <c r="T4762" s="5">
        <f>IF($H4762="NO",$N4762, _xludf.NA())</f>
        <v>278030</v>
      </c>
    </row>
    <row r="4763" spans="1:20" x14ac:dyDescent="0.3">
      <c r="A4763">
        <v>4762</v>
      </c>
      <c r="B4763" t="s">
        <v>15</v>
      </c>
      <c r="C4763">
        <v>639148</v>
      </c>
      <c r="D4763" t="s">
        <v>18</v>
      </c>
      <c r="E4763" t="s">
        <v>16</v>
      </c>
      <c r="F4763" t="s">
        <v>12</v>
      </c>
      <c r="G4763" t="s">
        <v>13</v>
      </c>
      <c r="H4763" t="s">
        <v>12</v>
      </c>
      <c r="I4763">
        <v>73</v>
      </c>
      <c r="J4763">
        <f>(moras__2[[#This Row],[EDAD]]-AVERAGE(I:I))/ _xlfn.STDEV.P(I:I)</f>
        <v>2.1946646583889304</v>
      </c>
      <c r="K4763" t="str">
        <f>IF(ABS(moras__2[[#This Row],[Z-Score de edad]])&gt;1.96, "Atípico","Normal")</f>
        <v>Atípico</v>
      </c>
      <c r="L4763">
        <f>(moras__2[[#This Row],[SALARIO]]-AVERAGE(C:C)) / _xlfn.STDEV.P(C:C)</f>
        <v>-2.2673338536546354E-2</v>
      </c>
      <c r="M4763" t="str">
        <f>IF(ABS(moras__2[[#This Row],[Z-Score de salario]])&gt;1.96, "Atípico", "Normal")</f>
        <v>Normal</v>
      </c>
      <c r="N4763" s="5">
        <f t="shared" si="222"/>
        <v>639148</v>
      </c>
      <c r="O4763" s="5">
        <f t="shared" si="223"/>
        <v>73</v>
      </c>
      <c r="P4763" s="5" t="str">
        <f t="shared" si="224"/>
        <v>TRABAJADOR INDEPENDIENTE</v>
      </c>
      <c r="Q4763" s="5">
        <f>IF($H4763="SI", $O4763, _xludf.NA())</f>
        <v>73</v>
      </c>
      <c r="R4763" s="5" t="e">
        <f ca="1">IF($H4763="NO",$O4763, _xludf.NA())</f>
        <v>#NAME?</v>
      </c>
      <c r="S4763" s="5">
        <f>IF($H4763="SI",$N4763, _xludf.NA())</f>
        <v>639148</v>
      </c>
      <c r="T4763" s="5" t="e">
        <f ca="1">IF($H4763="NO",$N4763, _xludf.NA())</f>
        <v>#NAME?</v>
      </c>
    </row>
    <row r="4764" spans="1:20" x14ac:dyDescent="0.3">
      <c r="A4764">
        <v>4763</v>
      </c>
      <c r="B4764" t="s">
        <v>9</v>
      </c>
      <c r="C4764">
        <v>488672.53</v>
      </c>
      <c r="D4764" t="s">
        <v>10</v>
      </c>
      <c r="E4764" t="s">
        <v>16</v>
      </c>
      <c r="F4764" t="s">
        <v>12</v>
      </c>
      <c r="G4764" t="s">
        <v>13</v>
      </c>
      <c r="H4764" t="s">
        <v>13</v>
      </c>
      <c r="I4764">
        <v>34</v>
      </c>
      <c r="J4764">
        <f>(moras__2[[#This Row],[EDAD]]-AVERAGE(I:I))/ _xlfn.STDEV.P(I:I)</f>
        <v>-0.55804866499520445</v>
      </c>
      <c r="K4764" t="str">
        <f>IF(ABS(moras__2[[#This Row],[Z-Score de edad]])&gt;1.96, "Atípico","Normal")</f>
        <v>Normal</v>
      </c>
      <c r="L4764">
        <f>(moras__2[[#This Row],[SALARIO]]-AVERAGE(C:C)) / _xlfn.STDEV.P(C:C)</f>
        <v>-0.20823447309453263</v>
      </c>
      <c r="M4764" t="str">
        <f>IF(ABS(moras__2[[#This Row],[Z-Score de salario]])&gt;1.96, "Atípico", "Normal")</f>
        <v>Normal</v>
      </c>
      <c r="N4764" s="5">
        <f t="shared" si="222"/>
        <v>488672.53</v>
      </c>
      <c r="O4764" s="5">
        <f t="shared" si="223"/>
        <v>34</v>
      </c>
      <c r="P4764" s="5" t="str">
        <f t="shared" si="224"/>
        <v>ASALARIADO</v>
      </c>
      <c r="Q4764" s="5" t="e">
        <f ca="1">IF($H4764="SI", $O4764, _xludf.NA())</f>
        <v>#NAME?</v>
      </c>
      <c r="R4764" s="5">
        <f>IF($H4764="NO",$O4764, _xludf.NA())</f>
        <v>34</v>
      </c>
      <c r="S4764" s="5" t="e">
        <f ca="1">IF($H4764="SI",$N4764, _xludf.NA())</f>
        <v>#NAME?</v>
      </c>
      <c r="T4764" s="5">
        <f>IF($H4764="NO",$N4764, _xludf.NA())</f>
        <v>488672.53</v>
      </c>
    </row>
    <row r="4765" spans="1:20" x14ac:dyDescent="0.3">
      <c r="A4765">
        <v>4764</v>
      </c>
      <c r="B4765" t="s">
        <v>9</v>
      </c>
      <c r="C4765">
        <v>278030</v>
      </c>
      <c r="D4765" t="s">
        <v>19</v>
      </c>
      <c r="E4765" t="s">
        <v>16</v>
      </c>
      <c r="F4765" t="s">
        <v>12</v>
      </c>
      <c r="G4765" t="s">
        <v>13</v>
      </c>
      <c r="H4765" t="s">
        <v>12</v>
      </c>
      <c r="I4765">
        <v>49</v>
      </c>
      <c r="J4765">
        <f>(moras__2[[#This Row],[EDAD]]-AVERAGE(I:I))/ _xlfn.STDEV.P(I:I)</f>
        <v>0.50068722861407822</v>
      </c>
      <c r="K4765" t="str">
        <f>IF(ABS(moras__2[[#This Row],[Z-Score de edad]])&gt;1.96, "Atípico","Normal")</f>
        <v>Normal</v>
      </c>
      <c r="L4765">
        <f>(moras__2[[#This Row],[SALARIO]]-AVERAGE(C:C)) / _xlfn.STDEV.P(C:C)</f>
        <v>-0.46799154082766331</v>
      </c>
      <c r="M4765" t="str">
        <f>IF(ABS(moras__2[[#This Row],[Z-Score de salario]])&gt;1.96, "Atípico", "Normal")</f>
        <v>Normal</v>
      </c>
      <c r="N4765" s="5">
        <f t="shared" si="222"/>
        <v>278030</v>
      </c>
      <c r="O4765" s="5">
        <f t="shared" si="223"/>
        <v>49</v>
      </c>
      <c r="P4765" s="5" t="str">
        <f t="shared" si="224"/>
        <v>CONVENIOS ESPECIALES DE TRABAJADORES INDEPENDIENTES</v>
      </c>
      <c r="Q4765" s="5">
        <f>IF($H4765="SI", $O4765, _xludf.NA())</f>
        <v>49</v>
      </c>
      <c r="R4765" s="5" t="e">
        <f ca="1">IF($H4765="NO",$O4765, _xludf.NA())</f>
        <v>#NAME?</v>
      </c>
      <c r="S4765" s="5">
        <f>IF($H4765="SI",$N4765, _xludf.NA())</f>
        <v>278030</v>
      </c>
      <c r="T4765" s="5" t="e">
        <f ca="1">IF($H4765="NO",$N4765, _xludf.NA())</f>
        <v>#NAME?</v>
      </c>
    </row>
    <row r="4766" spans="1:20" x14ac:dyDescent="0.3">
      <c r="A4766">
        <v>4765</v>
      </c>
      <c r="B4766" t="s">
        <v>15</v>
      </c>
      <c r="C4766">
        <v>700000</v>
      </c>
      <c r="D4766" t="s">
        <v>10</v>
      </c>
      <c r="E4766" t="s">
        <v>16</v>
      </c>
      <c r="F4766" t="s">
        <v>12</v>
      </c>
      <c r="G4766" t="s">
        <v>13</v>
      </c>
      <c r="H4766" t="s">
        <v>13</v>
      </c>
      <c r="I4766">
        <v>32</v>
      </c>
      <c r="J4766">
        <f>(moras__2[[#This Row],[EDAD]]-AVERAGE(I:I))/ _xlfn.STDEV.P(I:I)</f>
        <v>-0.69921345080977548</v>
      </c>
      <c r="K4766" t="str">
        <f>IF(ABS(moras__2[[#This Row],[Z-Score de edad]])&gt;1.96, "Atípico","Normal")</f>
        <v>Normal</v>
      </c>
      <c r="L4766">
        <f>(moras__2[[#This Row],[SALARIO]]-AVERAGE(C:C)) / _xlfn.STDEV.P(C:C)</f>
        <v>5.2367238908552056E-2</v>
      </c>
      <c r="M4766" t="str">
        <f>IF(ABS(moras__2[[#This Row],[Z-Score de salario]])&gt;1.96, "Atípico", "Normal")</f>
        <v>Normal</v>
      </c>
      <c r="N4766" s="5">
        <f t="shared" si="222"/>
        <v>700000</v>
      </c>
      <c r="O4766" s="5">
        <f t="shared" si="223"/>
        <v>32</v>
      </c>
      <c r="P4766" s="5" t="str">
        <f t="shared" si="224"/>
        <v>ASALARIADO</v>
      </c>
      <c r="Q4766" s="5" t="e">
        <f ca="1">IF($H4766="SI", $O4766, _xludf.NA())</f>
        <v>#NAME?</v>
      </c>
      <c r="R4766" s="5">
        <f>IF($H4766="NO",$O4766, _xludf.NA())</f>
        <v>32</v>
      </c>
      <c r="S4766" s="5" t="e">
        <f ca="1">IF($H4766="SI",$N4766, _xludf.NA())</f>
        <v>#NAME?</v>
      </c>
      <c r="T4766" s="5">
        <f>IF($H4766="NO",$N4766, _xludf.NA())</f>
        <v>700000</v>
      </c>
    </row>
    <row r="4767" spans="1:20" x14ac:dyDescent="0.3">
      <c r="A4767">
        <v>4766</v>
      </c>
      <c r="B4767" t="s">
        <v>15</v>
      </c>
      <c r="C4767">
        <v>1214806</v>
      </c>
      <c r="D4767" t="s">
        <v>10</v>
      </c>
      <c r="E4767" t="s">
        <v>11</v>
      </c>
      <c r="F4767" t="s">
        <v>12</v>
      </c>
      <c r="G4767" t="s">
        <v>13</v>
      </c>
      <c r="H4767" t="s">
        <v>13</v>
      </c>
      <c r="I4767">
        <v>32</v>
      </c>
      <c r="J4767">
        <f>(moras__2[[#This Row],[EDAD]]-AVERAGE(I:I))/ _xlfn.STDEV.P(I:I)</f>
        <v>-0.69921345080977548</v>
      </c>
      <c r="K4767" t="str">
        <f>IF(ABS(moras__2[[#This Row],[Z-Score de edad]])&gt;1.96, "Atípico","Normal")</f>
        <v>Normal</v>
      </c>
      <c r="L4767">
        <f>(moras__2[[#This Row],[SALARIO]]-AVERAGE(C:C)) / _xlfn.STDEV.P(C:C)</f>
        <v>0.68720815641662625</v>
      </c>
      <c r="M4767" t="str">
        <f>IF(ABS(moras__2[[#This Row],[Z-Score de salario]])&gt;1.96, "Atípico", "Normal")</f>
        <v>Normal</v>
      </c>
      <c r="N4767" s="5">
        <f t="shared" si="222"/>
        <v>1214806</v>
      </c>
      <c r="O4767" s="5">
        <f t="shared" si="223"/>
        <v>32</v>
      </c>
      <c r="P4767" s="5" t="str">
        <f t="shared" si="224"/>
        <v>ASALARIADO</v>
      </c>
      <c r="Q4767" s="5" t="e">
        <f ca="1">IF($H4767="SI", $O4767, _xludf.NA())</f>
        <v>#NAME?</v>
      </c>
      <c r="R4767" s="5">
        <f>IF($H4767="NO",$O4767, _xludf.NA())</f>
        <v>32</v>
      </c>
      <c r="S4767" s="5" t="e">
        <f ca="1">IF($H4767="SI",$N4767, _xludf.NA())</f>
        <v>#NAME?</v>
      </c>
      <c r="T4767" s="5">
        <f>IF($H4767="NO",$N4767, _xludf.NA())</f>
        <v>1214806</v>
      </c>
    </row>
    <row r="4768" spans="1:20" x14ac:dyDescent="0.3">
      <c r="A4768">
        <v>4767</v>
      </c>
      <c r="B4768" t="s">
        <v>15</v>
      </c>
      <c r="C4768">
        <v>299784</v>
      </c>
      <c r="D4768" t="s">
        <v>18</v>
      </c>
      <c r="E4768" t="s">
        <v>16</v>
      </c>
      <c r="F4768" t="s">
        <v>12</v>
      </c>
      <c r="G4768" t="s">
        <v>12</v>
      </c>
      <c r="H4768" t="s">
        <v>12</v>
      </c>
      <c r="I4768">
        <v>32</v>
      </c>
      <c r="J4768">
        <f>(moras__2[[#This Row],[EDAD]]-AVERAGE(I:I))/ _xlfn.STDEV.P(I:I)</f>
        <v>-0.69921345080977548</v>
      </c>
      <c r="K4768" t="str">
        <f>IF(ABS(moras__2[[#This Row],[Z-Score de edad]])&gt;1.96, "Atípico","Normal")</f>
        <v>Normal</v>
      </c>
      <c r="L4768">
        <f>(moras__2[[#This Row],[SALARIO]]-AVERAGE(C:C)) / _xlfn.STDEV.P(C:C)</f>
        <v>-0.4411652619585929</v>
      </c>
      <c r="M4768" t="str">
        <f>IF(ABS(moras__2[[#This Row],[Z-Score de salario]])&gt;1.96, "Atípico", "Normal")</f>
        <v>Normal</v>
      </c>
      <c r="N4768" s="5">
        <f t="shared" si="222"/>
        <v>299784</v>
      </c>
      <c r="O4768" s="5">
        <f t="shared" si="223"/>
        <v>32</v>
      </c>
      <c r="P4768" s="5" t="str">
        <f t="shared" si="224"/>
        <v>TRABAJADOR INDEPENDIENTE</v>
      </c>
      <c r="Q4768" s="5">
        <f>IF($H4768="SI", $O4768, _xludf.NA())</f>
        <v>32</v>
      </c>
      <c r="R4768" s="5" t="e">
        <f ca="1">IF($H4768="NO",$O4768, _xludf.NA())</f>
        <v>#NAME?</v>
      </c>
      <c r="S4768" s="5">
        <f>IF($H4768="SI",$N4768, _xludf.NA())</f>
        <v>299784</v>
      </c>
      <c r="T4768" s="5" t="e">
        <f ca="1">IF($H4768="NO",$N4768, _xludf.NA())</f>
        <v>#NAME?</v>
      </c>
    </row>
    <row r="4769" spans="1:20" x14ac:dyDescent="0.3">
      <c r="A4769">
        <v>4768</v>
      </c>
      <c r="B4769" t="s">
        <v>15</v>
      </c>
      <c r="C4769">
        <v>1590894.7</v>
      </c>
      <c r="D4769" t="s">
        <v>10</v>
      </c>
      <c r="E4769" t="s">
        <v>11</v>
      </c>
      <c r="F4769" t="s">
        <v>12</v>
      </c>
      <c r="G4769" t="s">
        <v>13</v>
      </c>
      <c r="H4769" t="s">
        <v>13</v>
      </c>
      <c r="I4769">
        <v>44</v>
      </c>
      <c r="J4769">
        <f>(moras__2[[#This Row],[EDAD]]-AVERAGE(I:I))/ _xlfn.STDEV.P(I:I)</f>
        <v>0.14777526407765068</v>
      </c>
      <c r="K4769" t="str">
        <f>IF(ABS(moras__2[[#This Row],[Z-Score de edad]])&gt;1.96, "Atípico","Normal")</f>
        <v>Normal</v>
      </c>
      <c r="L4769">
        <f>(moras__2[[#This Row],[SALARIO]]-AVERAGE(C:C)) / _xlfn.STDEV.P(C:C)</f>
        <v>1.1509877071064374</v>
      </c>
      <c r="M4769" t="str">
        <f>IF(ABS(moras__2[[#This Row],[Z-Score de salario]])&gt;1.96, "Atípico", "Normal")</f>
        <v>Normal</v>
      </c>
      <c r="N4769" s="5">
        <f t="shared" si="222"/>
        <v>1590894.7</v>
      </c>
      <c r="O4769" s="5">
        <f t="shared" si="223"/>
        <v>44</v>
      </c>
      <c r="P4769" s="5" t="str">
        <f t="shared" si="224"/>
        <v>ASALARIADO</v>
      </c>
      <c r="Q4769" s="5" t="e">
        <f ca="1">IF($H4769="SI", $O4769, _xludf.NA())</f>
        <v>#NAME?</v>
      </c>
      <c r="R4769" s="5">
        <f>IF($H4769="NO",$O4769, _xludf.NA())</f>
        <v>44</v>
      </c>
      <c r="S4769" s="5" t="e">
        <f ca="1">IF($H4769="SI",$N4769, _xludf.NA())</f>
        <v>#NAME?</v>
      </c>
      <c r="T4769" s="5">
        <f>IF($H4769="NO",$N4769, _xludf.NA())</f>
        <v>1590894.7</v>
      </c>
    </row>
    <row r="4770" spans="1:20" x14ac:dyDescent="0.3">
      <c r="A4770">
        <v>4769</v>
      </c>
      <c r="B4770" t="s">
        <v>9</v>
      </c>
      <c r="C4770">
        <v>259227</v>
      </c>
      <c r="D4770" t="s">
        <v>10</v>
      </c>
      <c r="E4770" t="s">
        <v>16</v>
      </c>
      <c r="F4770" t="s">
        <v>12</v>
      </c>
      <c r="G4770" t="s">
        <v>13</v>
      </c>
      <c r="H4770" t="s">
        <v>13</v>
      </c>
      <c r="I4770">
        <v>31</v>
      </c>
      <c r="J4770">
        <f>(moras__2[[#This Row],[EDAD]]-AVERAGE(I:I))/ _xlfn.STDEV.P(I:I)</f>
        <v>-0.769795843717061</v>
      </c>
      <c r="K4770" t="str">
        <f>IF(ABS(moras__2[[#This Row],[Z-Score de edad]])&gt;1.96, "Atípico","Normal")</f>
        <v>Normal</v>
      </c>
      <c r="L4770">
        <f>(moras__2[[#This Row],[SALARIO]]-AVERAGE(C:C)) / _xlfn.STDEV.P(C:C)</f>
        <v>-0.49117874876988682</v>
      </c>
      <c r="M4770" t="str">
        <f>IF(ABS(moras__2[[#This Row],[Z-Score de salario]])&gt;1.96, "Atípico", "Normal")</f>
        <v>Normal</v>
      </c>
      <c r="N4770" s="5">
        <f t="shared" si="222"/>
        <v>259227</v>
      </c>
      <c r="O4770" s="5">
        <f t="shared" si="223"/>
        <v>31</v>
      </c>
      <c r="P4770" s="5" t="str">
        <f t="shared" si="224"/>
        <v>ASALARIADO</v>
      </c>
      <c r="Q4770" s="5" t="e">
        <f ca="1">IF($H4770="SI", $O4770, _xludf.NA())</f>
        <v>#NAME?</v>
      </c>
      <c r="R4770" s="5">
        <f>IF($H4770="NO",$O4770, _xludf.NA())</f>
        <v>31</v>
      </c>
      <c r="S4770" s="5" t="e">
        <f ca="1">IF($H4770="SI",$N4770, _xludf.NA())</f>
        <v>#NAME?</v>
      </c>
      <c r="T4770" s="5">
        <f>IF($H4770="NO",$N4770, _xludf.NA())</f>
        <v>259227</v>
      </c>
    </row>
    <row r="4771" spans="1:20" x14ac:dyDescent="0.3">
      <c r="A4771">
        <v>4770</v>
      </c>
      <c r="B4771" t="s">
        <v>15</v>
      </c>
      <c r="C4771">
        <v>756936.6</v>
      </c>
      <c r="D4771" t="s">
        <v>10</v>
      </c>
      <c r="E4771" t="s">
        <v>11</v>
      </c>
      <c r="F4771" t="s">
        <v>12</v>
      </c>
      <c r="G4771" t="s">
        <v>13</v>
      </c>
      <c r="H4771" t="s">
        <v>13</v>
      </c>
      <c r="I4771">
        <v>48</v>
      </c>
      <c r="J4771">
        <f>(moras__2[[#This Row],[EDAD]]-AVERAGE(I:I))/ _xlfn.STDEV.P(I:I)</f>
        <v>0.43010483570679275</v>
      </c>
      <c r="K4771" t="str">
        <f>IF(ABS(moras__2[[#This Row],[Z-Score de edad]])&gt;1.96, "Atípico","Normal")</f>
        <v>Normal</v>
      </c>
      <c r="L4771">
        <f>(moras__2[[#This Row],[SALARIO]]-AVERAGE(C:C)) / _xlfn.STDEV.P(C:C)</f>
        <v>0.12257948077012749</v>
      </c>
      <c r="M4771" t="str">
        <f>IF(ABS(moras__2[[#This Row],[Z-Score de salario]])&gt;1.96, "Atípico", "Normal")</f>
        <v>Normal</v>
      </c>
      <c r="N4771" s="5">
        <f t="shared" si="222"/>
        <v>756936.6</v>
      </c>
      <c r="O4771" s="5">
        <f t="shared" si="223"/>
        <v>48</v>
      </c>
      <c r="P4771" s="5" t="str">
        <f t="shared" si="224"/>
        <v>ASALARIADO</v>
      </c>
      <c r="Q4771" s="5" t="e">
        <f ca="1">IF($H4771="SI", $O4771, _xludf.NA())</f>
        <v>#NAME?</v>
      </c>
      <c r="R4771" s="5">
        <f>IF($H4771="NO",$O4771, _xludf.NA())</f>
        <v>48</v>
      </c>
      <c r="S4771" s="5" t="e">
        <f ca="1">IF($H4771="SI",$N4771, _xludf.NA())</f>
        <v>#NAME?</v>
      </c>
      <c r="T4771" s="5">
        <f>IF($H4771="NO",$N4771, _xludf.NA())</f>
        <v>756936.6</v>
      </c>
    </row>
    <row r="4772" spans="1:20" x14ac:dyDescent="0.3">
      <c r="A4772">
        <v>4771</v>
      </c>
      <c r="B4772" t="s">
        <v>9</v>
      </c>
      <c r="C4772">
        <v>1744589.38</v>
      </c>
      <c r="D4772" t="s">
        <v>10</v>
      </c>
      <c r="E4772" t="s">
        <v>11</v>
      </c>
      <c r="F4772" t="s">
        <v>12</v>
      </c>
      <c r="G4772" t="s">
        <v>13</v>
      </c>
      <c r="H4772" t="s">
        <v>13</v>
      </c>
      <c r="I4772">
        <v>35</v>
      </c>
      <c r="J4772">
        <f>(moras__2[[#This Row],[EDAD]]-AVERAGE(I:I))/ _xlfn.STDEV.P(I:I)</f>
        <v>-0.48746627208791893</v>
      </c>
      <c r="K4772" t="str">
        <f>IF(ABS(moras__2[[#This Row],[Z-Score de edad]])&gt;1.96, "Atípico","Normal")</f>
        <v>Normal</v>
      </c>
      <c r="L4772">
        <f>(moras__2[[#This Row],[SALARIO]]-AVERAGE(C:C)) / _xlfn.STDEV.P(C:C)</f>
        <v>1.3405186598678849</v>
      </c>
      <c r="M4772" t="str">
        <f>IF(ABS(moras__2[[#This Row],[Z-Score de salario]])&gt;1.96, "Atípico", "Normal")</f>
        <v>Normal</v>
      </c>
      <c r="N4772" s="5">
        <f t="shared" si="222"/>
        <v>1744589.38</v>
      </c>
      <c r="O4772" s="5">
        <f t="shared" si="223"/>
        <v>35</v>
      </c>
      <c r="P4772" s="5" t="str">
        <f t="shared" si="224"/>
        <v>ASALARIADO</v>
      </c>
      <c r="Q4772" s="5" t="e">
        <f ca="1">IF($H4772="SI", $O4772, _xludf.NA())</f>
        <v>#NAME?</v>
      </c>
      <c r="R4772" s="5">
        <f>IF($H4772="NO",$O4772, _xludf.NA())</f>
        <v>35</v>
      </c>
      <c r="S4772" s="5" t="e">
        <f ca="1">IF($H4772="SI",$N4772, _xludf.NA())</f>
        <v>#NAME?</v>
      </c>
      <c r="T4772" s="5">
        <f>IF($H4772="NO",$N4772, _xludf.NA())</f>
        <v>1744589.38</v>
      </c>
    </row>
    <row r="4773" spans="1:20" x14ac:dyDescent="0.3">
      <c r="A4773">
        <v>4772</v>
      </c>
      <c r="B4773" t="s">
        <v>9</v>
      </c>
      <c r="C4773">
        <v>288287</v>
      </c>
      <c r="D4773" t="s">
        <v>10</v>
      </c>
      <c r="E4773" t="s">
        <v>16</v>
      </c>
      <c r="F4773" t="s">
        <v>12</v>
      </c>
      <c r="G4773" t="s">
        <v>13</v>
      </c>
      <c r="H4773" t="s">
        <v>13</v>
      </c>
      <c r="I4773">
        <v>21</v>
      </c>
      <c r="J4773">
        <f>(moras__2[[#This Row],[EDAD]]-AVERAGE(I:I))/ _xlfn.STDEV.P(I:I)</f>
        <v>-1.4756197727899161</v>
      </c>
      <c r="K4773" t="str">
        <f>IF(ABS(moras__2[[#This Row],[Z-Score de edad]])&gt;1.96, "Atípico","Normal")</f>
        <v>Normal</v>
      </c>
      <c r="L4773">
        <f>(moras__2[[#This Row],[SALARIO]]-AVERAGE(C:C)) / _xlfn.STDEV.P(C:C)</f>
        <v>-0.45534296390571538</v>
      </c>
      <c r="M4773" t="str">
        <f>IF(ABS(moras__2[[#This Row],[Z-Score de salario]])&gt;1.96, "Atípico", "Normal")</f>
        <v>Normal</v>
      </c>
      <c r="N4773" s="5">
        <f t="shared" si="222"/>
        <v>288287</v>
      </c>
      <c r="O4773" s="5">
        <f t="shared" si="223"/>
        <v>21</v>
      </c>
      <c r="P4773" s="5" t="str">
        <f t="shared" si="224"/>
        <v>ASALARIADO</v>
      </c>
      <c r="Q4773" s="5" t="e">
        <f ca="1">IF($H4773="SI", $O4773, _xludf.NA())</f>
        <v>#NAME?</v>
      </c>
      <c r="R4773" s="5">
        <f>IF($H4773="NO",$O4773, _xludf.NA())</f>
        <v>21</v>
      </c>
      <c r="S4773" s="5" t="e">
        <f ca="1">IF($H4773="SI",$N4773, _xludf.NA())</f>
        <v>#NAME?</v>
      </c>
      <c r="T4773" s="5">
        <f>IF($H4773="NO",$N4773, _xludf.NA())</f>
        <v>288287</v>
      </c>
    </row>
    <row r="4774" spans="1:20" x14ac:dyDescent="0.3">
      <c r="A4774">
        <v>4773</v>
      </c>
      <c r="B4774" t="s">
        <v>9</v>
      </c>
      <c r="C4774">
        <v>278031</v>
      </c>
      <c r="D4774" t="s">
        <v>17</v>
      </c>
      <c r="E4774" t="s">
        <v>16</v>
      </c>
      <c r="F4774" t="s">
        <v>12</v>
      </c>
      <c r="G4774" t="s">
        <v>13</v>
      </c>
      <c r="H4774" t="s">
        <v>13</v>
      </c>
      <c r="I4774">
        <v>39</v>
      </c>
      <c r="J4774">
        <f>(moras__2[[#This Row],[EDAD]]-AVERAGE(I:I))/ _xlfn.STDEV.P(I:I)</f>
        <v>-0.20513670045877688</v>
      </c>
      <c r="K4774" t="str">
        <f>IF(ABS(moras__2[[#This Row],[Z-Score de edad]])&gt;1.96, "Atípico","Normal")</f>
        <v>Normal</v>
      </c>
      <c r="L4774">
        <f>(moras__2[[#This Row],[SALARIO]]-AVERAGE(C:C)) / _xlfn.STDEV.P(C:C)</f>
        <v>-0.46799030766232042</v>
      </c>
      <c r="M4774" t="str">
        <f>IF(ABS(moras__2[[#This Row],[Z-Score de salario]])&gt;1.96, "Atípico", "Normal")</f>
        <v>Normal</v>
      </c>
      <c r="N4774" s="5">
        <f t="shared" si="222"/>
        <v>278031</v>
      </c>
      <c r="O4774" s="5">
        <f t="shared" si="223"/>
        <v>39</v>
      </c>
      <c r="P4774" s="5" t="str">
        <f t="shared" si="224"/>
        <v>ASEGURADO VOLUNTARIO</v>
      </c>
      <c r="Q4774" s="5" t="e">
        <f ca="1">IF($H4774="SI", $O4774, _xludf.NA())</f>
        <v>#NAME?</v>
      </c>
      <c r="R4774" s="5">
        <f>IF($H4774="NO",$O4774, _xludf.NA())</f>
        <v>39</v>
      </c>
      <c r="S4774" s="5" t="e">
        <f ca="1">IF($H4774="SI",$N4774, _xludf.NA())</f>
        <v>#NAME?</v>
      </c>
      <c r="T4774" s="5">
        <f>IF($H4774="NO",$N4774, _xludf.NA())</f>
        <v>278031</v>
      </c>
    </row>
    <row r="4775" spans="1:20" x14ac:dyDescent="0.3">
      <c r="A4775">
        <v>4774</v>
      </c>
      <c r="B4775" t="s">
        <v>15</v>
      </c>
      <c r="C4775">
        <v>297046</v>
      </c>
      <c r="D4775" t="s">
        <v>18</v>
      </c>
      <c r="E4775" t="s">
        <v>16</v>
      </c>
      <c r="F4775" t="s">
        <v>12</v>
      </c>
      <c r="G4775" t="s">
        <v>13</v>
      </c>
      <c r="H4775" t="s">
        <v>12</v>
      </c>
      <c r="I4775">
        <v>24</v>
      </c>
      <c r="J4775">
        <f>(moras__2[[#This Row],[EDAD]]-AVERAGE(I:I))/ _xlfn.STDEV.P(I:I)</f>
        <v>-1.2638725940680595</v>
      </c>
      <c r="K4775" t="str">
        <f>IF(ABS(moras__2[[#This Row],[Z-Score de edad]])&gt;1.96, "Atípico","Normal")</f>
        <v>Normal</v>
      </c>
      <c r="L4775">
        <f>(moras__2[[#This Row],[SALARIO]]-AVERAGE(C:C)) / _xlfn.STDEV.P(C:C)</f>
        <v>-0.44454166866740574</v>
      </c>
      <c r="M4775" t="str">
        <f>IF(ABS(moras__2[[#This Row],[Z-Score de salario]])&gt;1.96, "Atípico", "Normal")</f>
        <v>Normal</v>
      </c>
      <c r="N4775" s="5">
        <f t="shared" si="222"/>
        <v>297046</v>
      </c>
      <c r="O4775" s="5">
        <f t="shared" si="223"/>
        <v>24</v>
      </c>
      <c r="P4775" s="5" t="str">
        <f t="shared" si="224"/>
        <v>TRABAJADOR INDEPENDIENTE</v>
      </c>
      <c r="Q4775" s="5">
        <f>IF($H4775="SI", $O4775, _xludf.NA())</f>
        <v>24</v>
      </c>
      <c r="R4775" s="5" t="e">
        <f ca="1">IF($H4775="NO",$O4775, _xludf.NA())</f>
        <v>#NAME?</v>
      </c>
      <c r="S4775" s="5">
        <f>IF($H4775="SI",$N4775, _xludf.NA())</f>
        <v>297046</v>
      </c>
      <c r="T4775" s="5" t="e">
        <f ca="1">IF($H4775="NO",$N4775, _xludf.NA())</f>
        <v>#NAME?</v>
      </c>
    </row>
    <row r="4776" spans="1:20" x14ac:dyDescent="0.3">
      <c r="A4776">
        <v>4775</v>
      </c>
      <c r="B4776" t="s">
        <v>15</v>
      </c>
      <c r="C4776">
        <v>334110</v>
      </c>
      <c r="D4776" t="s">
        <v>10</v>
      </c>
      <c r="E4776" t="s">
        <v>16</v>
      </c>
      <c r="F4776" t="s">
        <v>12</v>
      </c>
      <c r="G4776" t="s">
        <v>13</v>
      </c>
      <c r="H4776" t="s">
        <v>12</v>
      </c>
      <c r="I4776">
        <v>31</v>
      </c>
      <c r="J4776">
        <f>(moras__2[[#This Row],[EDAD]]-AVERAGE(I:I))/ _xlfn.STDEV.P(I:I)</f>
        <v>-0.769795843717061</v>
      </c>
      <c r="K4776" t="str">
        <f>IF(ABS(moras__2[[#This Row],[Z-Score de edad]])&gt;1.96, "Atípico","Normal")</f>
        <v>Normal</v>
      </c>
      <c r="L4776">
        <f>(moras__2[[#This Row],[SALARIO]]-AVERAGE(C:C)) / _xlfn.STDEV.P(C:C)</f>
        <v>-0.39883562839880116</v>
      </c>
      <c r="M4776" t="str">
        <f>IF(ABS(moras__2[[#This Row],[Z-Score de salario]])&gt;1.96, "Atípico", "Normal")</f>
        <v>Normal</v>
      </c>
      <c r="N4776" s="5">
        <f t="shared" si="222"/>
        <v>334110</v>
      </c>
      <c r="O4776" s="5">
        <f t="shared" si="223"/>
        <v>31</v>
      </c>
      <c r="P4776" s="5" t="str">
        <f t="shared" si="224"/>
        <v>ASALARIADO</v>
      </c>
      <c r="Q4776" s="5">
        <f>IF($H4776="SI", $O4776, _xludf.NA())</f>
        <v>31</v>
      </c>
      <c r="R4776" s="5" t="e">
        <f ca="1">IF($H4776="NO",$O4776, _xludf.NA())</f>
        <v>#NAME?</v>
      </c>
      <c r="S4776" s="5">
        <f>IF($H4776="SI",$N4776, _xludf.NA())</f>
        <v>334110</v>
      </c>
      <c r="T4776" s="5" t="e">
        <f ca="1">IF($H4776="NO",$N4776, _xludf.NA())</f>
        <v>#NAME?</v>
      </c>
    </row>
    <row r="4777" spans="1:20" x14ac:dyDescent="0.3">
      <c r="A4777">
        <v>4776</v>
      </c>
      <c r="B4777" t="s">
        <v>9</v>
      </c>
      <c r="C4777">
        <v>121288.4</v>
      </c>
      <c r="D4777" t="s">
        <v>10</v>
      </c>
      <c r="E4777" t="s">
        <v>16</v>
      </c>
      <c r="F4777" t="s">
        <v>12</v>
      </c>
      <c r="G4777" t="s">
        <v>12</v>
      </c>
      <c r="H4777" t="s">
        <v>13</v>
      </c>
      <c r="I4777">
        <v>28</v>
      </c>
      <c r="J4777">
        <f>(moras__2[[#This Row],[EDAD]]-AVERAGE(I:I))/ _xlfn.STDEV.P(I:I)</f>
        <v>-0.98154302243891756</v>
      </c>
      <c r="K4777" t="str">
        <f>IF(ABS(moras__2[[#This Row],[Z-Score de edad]])&gt;1.96, "Atípico","Normal")</f>
        <v>Normal</v>
      </c>
      <c r="L4777">
        <f>(moras__2[[#This Row],[SALARIO]]-AVERAGE(C:C)) / _xlfn.STDEV.P(C:C)</f>
        <v>-0.66127984973564713</v>
      </c>
      <c r="M4777" t="str">
        <f>IF(ABS(moras__2[[#This Row],[Z-Score de salario]])&gt;1.96, "Atípico", "Normal")</f>
        <v>Normal</v>
      </c>
      <c r="N4777" s="5">
        <f t="shared" si="222"/>
        <v>121288.4</v>
      </c>
      <c r="O4777" s="5">
        <f t="shared" si="223"/>
        <v>28</v>
      </c>
      <c r="P4777" s="5" t="str">
        <f t="shared" si="224"/>
        <v>ASALARIADO</v>
      </c>
      <c r="Q4777" s="5" t="e">
        <f ca="1">IF($H4777="SI", $O4777, _xludf.NA())</f>
        <v>#NAME?</v>
      </c>
      <c r="R4777" s="5">
        <f>IF($H4777="NO",$O4777, _xludf.NA())</f>
        <v>28</v>
      </c>
      <c r="S4777" s="5" t="e">
        <f ca="1">IF($H4777="SI",$N4777, _xludf.NA())</f>
        <v>#NAME?</v>
      </c>
      <c r="T4777" s="5">
        <f>IF($H4777="NO",$N4777, _xludf.NA())</f>
        <v>121288.4</v>
      </c>
    </row>
    <row r="4778" spans="1:20" x14ac:dyDescent="0.3">
      <c r="A4778">
        <v>4777</v>
      </c>
      <c r="B4778" t="s">
        <v>9</v>
      </c>
      <c r="C4778">
        <v>617386</v>
      </c>
      <c r="D4778" t="s">
        <v>18</v>
      </c>
      <c r="E4778" t="s">
        <v>16</v>
      </c>
      <c r="F4778" t="s">
        <v>12</v>
      </c>
      <c r="G4778" t="s">
        <v>13</v>
      </c>
      <c r="H4778" t="s">
        <v>13</v>
      </c>
      <c r="I4778">
        <v>40</v>
      </c>
      <c r="J4778">
        <f>(moras__2[[#This Row],[EDAD]]-AVERAGE(I:I))/ _xlfn.STDEV.P(I:I)</f>
        <v>-0.13455430755149136</v>
      </c>
      <c r="K4778" t="str">
        <f>IF(ABS(moras__2[[#This Row],[Z-Score de edad]])&gt;1.96, "Atípico","Normal")</f>
        <v>Normal</v>
      </c>
      <c r="L4778">
        <f>(moras__2[[#This Row],[SALARIO]]-AVERAGE(C:C)) / _xlfn.STDEV.P(C:C)</f>
        <v>-4.9509482728359797E-2</v>
      </c>
      <c r="M4778" t="str">
        <f>IF(ABS(moras__2[[#This Row],[Z-Score de salario]])&gt;1.96, "Atípico", "Normal")</f>
        <v>Normal</v>
      </c>
      <c r="N4778" s="5">
        <f t="shared" si="222"/>
        <v>617386</v>
      </c>
      <c r="O4778" s="5">
        <f t="shared" si="223"/>
        <v>40</v>
      </c>
      <c r="P4778" s="5" t="str">
        <f t="shared" si="224"/>
        <v>TRABAJADOR INDEPENDIENTE</v>
      </c>
      <c r="Q4778" s="5" t="e">
        <f ca="1">IF($H4778="SI", $O4778, _xludf.NA())</f>
        <v>#NAME?</v>
      </c>
      <c r="R4778" s="5">
        <f>IF($H4778="NO",$O4778, _xludf.NA())</f>
        <v>40</v>
      </c>
      <c r="S4778" s="5" t="e">
        <f ca="1">IF($H4778="SI",$N4778, _xludf.NA())</f>
        <v>#NAME?</v>
      </c>
      <c r="T4778" s="5">
        <f>IF($H4778="NO",$N4778, _xludf.NA())</f>
        <v>617386</v>
      </c>
    </row>
    <row r="4779" spans="1:20" x14ac:dyDescent="0.3">
      <c r="A4779">
        <v>4778</v>
      </c>
      <c r="B4779" t="s">
        <v>9</v>
      </c>
      <c r="C4779">
        <v>50000</v>
      </c>
      <c r="D4779" t="s">
        <v>10</v>
      </c>
      <c r="E4779" t="s">
        <v>16</v>
      </c>
      <c r="F4779" t="s">
        <v>12</v>
      </c>
      <c r="G4779" t="s">
        <v>12</v>
      </c>
      <c r="H4779" t="s">
        <v>12</v>
      </c>
      <c r="I4779">
        <v>41</v>
      </c>
      <c r="J4779">
        <f>(moras__2[[#This Row],[EDAD]]-AVERAGE(I:I))/ _xlfn.STDEV.P(I:I)</f>
        <v>-6.397191464420586E-2</v>
      </c>
      <c r="K4779" t="str">
        <f>IF(ABS(moras__2[[#This Row],[Z-Score de edad]])&gt;1.96, "Atípico","Normal")</f>
        <v>Normal</v>
      </c>
      <c r="L4779">
        <f>(moras__2[[#This Row],[SALARIO]]-AVERAGE(C:C)) / _xlfn.STDEV.P(C:C)</f>
        <v>-0.74919023396520668</v>
      </c>
      <c r="M4779" t="str">
        <f>IF(ABS(moras__2[[#This Row],[Z-Score de salario]])&gt;1.96, "Atípico", "Normal")</f>
        <v>Normal</v>
      </c>
      <c r="N4779" s="5">
        <f t="shared" si="222"/>
        <v>50000</v>
      </c>
      <c r="O4779" s="5">
        <f t="shared" si="223"/>
        <v>41</v>
      </c>
      <c r="P4779" s="5" t="str">
        <f t="shared" si="224"/>
        <v>ASALARIADO</v>
      </c>
      <c r="Q4779" s="5">
        <f>IF($H4779="SI", $O4779, _xludf.NA())</f>
        <v>41</v>
      </c>
      <c r="R4779" s="5" t="e">
        <f ca="1">IF($H4779="NO",$O4779, _xludf.NA())</f>
        <v>#NAME?</v>
      </c>
      <c r="S4779" s="5">
        <f>IF($H4779="SI",$N4779, _xludf.NA())</f>
        <v>50000</v>
      </c>
      <c r="T4779" s="5" t="e">
        <f ca="1">IF($H4779="NO",$N4779, _xludf.NA())</f>
        <v>#NAME?</v>
      </c>
    </row>
    <row r="4780" spans="1:20" x14ac:dyDescent="0.3">
      <c r="A4780">
        <v>4779</v>
      </c>
      <c r="B4780" t="s">
        <v>15</v>
      </c>
      <c r="C4780">
        <v>179772.13</v>
      </c>
      <c r="D4780" t="s">
        <v>10</v>
      </c>
      <c r="E4780" t="s">
        <v>16</v>
      </c>
      <c r="F4780" t="s">
        <v>12</v>
      </c>
      <c r="G4780" t="s">
        <v>13</v>
      </c>
      <c r="H4780" t="s">
        <v>13</v>
      </c>
      <c r="I4780">
        <v>23</v>
      </c>
      <c r="J4780">
        <f>(moras__2[[#This Row],[EDAD]]-AVERAGE(I:I))/ _xlfn.STDEV.P(I:I)</f>
        <v>-1.334454986975345</v>
      </c>
      <c r="K4780" t="str">
        <f>IF(ABS(moras__2[[#This Row],[Z-Score de edad]])&gt;1.96, "Atípico","Normal")</f>
        <v>Normal</v>
      </c>
      <c r="L4780">
        <f>(moras__2[[#This Row],[SALARIO]]-AVERAGE(C:C)) / _xlfn.STDEV.P(C:C)</f>
        <v>-0.58915974077713762</v>
      </c>
      <c r="M4780" t="str">
        <f>IF(ABS(moras__2[[#This Row],[Z-Score de salario]])&gt;1.96, "Atípico", "Normal")</f>
        <v>Normal</v>
      </c>
      <c r="N4780" s="5">
        <f t="shared" si="222"/>
        <v>179772.13</v>
      </c>
      <c r="O4780" s="5">
        <f t="shared" si="223"/>
        <v>23</v>
      </c>
      <c r="P4780" s="5" t="str">
        <f t="shared" si="224"/>
        <v>ASALARIADO</v>
      </c>
      <c r="Q4780" s="5" t="e">
        <f ca="1">IF($H4780="SI", $O4780, _xludf.NA())</f>
        <v>#NAME?</v>
      </c>
      <c r="R4780" s="5">
        <f>IF($H4780="NO",$O4780, _xludf.NA())</f>
        <v>23</v>
      </c>
      <c r="S4780" s="5" t="e">
        <f ca="1">IF($H4780="SI",$N4780, _xludf.NA())</f>
        <v>#NAME?</v>
      </c>
      <c r="T4780" s="5">
        <f>IF($H4780="NO",$N4780, _xludf.NA())</f>
        <v>179772.13</v>
      </c>
    </row>
    <row r="4781" spans="1:20" x14ac:dyDescent="0.3">
      <c r="A4781">
        <v>4780</v>
      </c>
      <c r="B4781" t="s">
        <v>15</v>
      </c>
      <c r="C4781">
        <v>1602859</v>
      </c>
      <c r="D4781" t="s">
        <v>10</v>
      </c>
      <c r="E4781" t="s">
        <v>11</v>
      </c>
      <c r="F4781" t="s">
        <v>12</v>
      </c>
      <c r="G4781" t="s">
        <v>13</v>
      </c>
      <c r="H4781" t="s">
        <v>12</v>
      </c>
      <c r="I4781">
        <v>36</v>
      </c>
      <c r="J4781">
        <f>(moras__2[[#This Row],[EDAD]]-AVERAGE(I:I))/ _xlfn.STDEV.P(I:I)</f>
        <v>-0.41688387918063341</v>
      </c>
      <c r="K4781" t="str">
        <f>IF(ABS(moras__2[[#This Row],[Z-Score de edad]])&gt;1.96, "Atípico","Normal")</f>
        <v>Normal</v>
      </c>
      <c r="L4781">
        <f>(moras__2[[#This Row],[SALARIO]]-AVERAGE(C:C)) / _xlfn.STDEV.P(C:C)</f>
        <v>1.165741667218289</v>
      </c>
      <c r="M4781" t="str">
        <f>IF(ABS(moras__2[[#This Row],[Z-Score de salario]])&gt;1.96, "Atípico", "Normal")</f>
        <v>Normal</v>
      </c>
      <c r="N4781" s="5">
        <f t="shared" si="222"/>
        <v>1602859</v>
      </c>
      <c r="O4781" s="5">
        <f t="shared" si="223"/>
        <v>36</v>
      </c>
      <c r="P4781" s="5" t="str">
        <f t="shared" si="224"/>
        <v>ASALARIADO</v>
      </c>
      <c r="Q4781" s="5">
        <f>IF($H4781="SI", $O4781, _xludf.NA())</f>
        <v>36</v>
      </c>
      <c r="R4781" s="5" t="e">
        <f ca="1">IF($H4781="NO",$O4781, _xludf.NA())</f>
        <v>#NAME?</v>
      </c>
      <c r="S4781" s="5">
        <f>IF($H4781="SI",$N4781, _xludf.NA())</f>
        <v>1602859</v>
      </c>
      <c r="T4781" s="5" t="e">
        <f ca="1">IF($H4781="NO",$N4781, _xludf.NA())</f>
        <v>#NAME?</v>
      </c>
    </row>
    <row r="4782" spans="1:20" x14ac:dyDescent="0.3">
      <c r="A4782">
        <v>4781</v>
      </c>
      <c r="B4782" t="s">
        <v>15</v>
      </c>
      <c r="C4782">
        <v>410351</v>
      </c>
      <c r="D4782" t="s">
        <v>18</v>
      </c>
      <c r="E4782" t="s">
        <v>16</v>
      </c>
      <c r="F4782" t="s">
        <v>12</v>
      </c>
      <c r="G4782" t="s">
        <v>12</v>
      </c>
      <c r="H4782" t="s">
        <v>13</v>
      </c>
      <c r="I4782">
        <v>54</v>
      </c>
      <c r="J4782">
        <f>(moras__2[[#This Row],[EDAD]]-AVERAGE(I:I))/ _xlfn.STDEV.P(I:I)</f>
        <v>0.85359919315050581</v>
      </c>
      <c r="K4782" t="str">
        <f>IF(ABS(moras__2[[#This Row],[Z-Score de edad]])&gt;1.96, "Atípico","Normal")</f>
        <v>Normal</v>
      </c>
      <c r="L4782">
        <f>(moras__2[[#This Row],[SALARIO]]-AVERAGE(C:C)) / _xlfn.STDEV.P(C:C)</f>
        <v>-0.30481786949208078</v>
      </c>
      <c r="M4782" t="str">
        <f>IF(ABS(moras__2[[#This Row],[Z-Score de salario]])&gt;1.96, "Atípico", "Normal")</f>
        <v>Normal</v>
      </c>
      <c r="N4782" s="5">
        <f t="shared" si="222"/>
        <v>410351</v>
      </c>
      <c r="O4782" s="5">
        <f t="shared" si="223"/>
        <v>54</v>
      </c>
      <c r="P4782" s="5" t="str">
        <f t="shared" si="224"/>
        <v>TRABAJADOR INDEPENDIENTE</v>
      </c>
      <c r="Q4782" s="5" t="e">
        <f ca="1">IF($H4782="SI", $O4782, _xludf.NA())</f>
        <v>#NAME?</v>
      </c>
      <c r="R4782" s="5">
        <f>IF($H4782="NO",$O4782, _xludf.NA())</f>
        <v>54</v>
      </c>
      <c r="S4782" s="5" t="e">
        <f ca="1">IF($H4782="SI",$N4782, _xludf.NA())</f>
        <v>#NAME?</v>
      </c>
      <c r="T4782" s="5">
        <f>IF($H4782="NO",$N4782, _xludf.NA())</f>
        <v>410351</v>
      </c>
    </row>
    <row r="4783" spans="1:20" x14ac:dyDescent="0.3">
      <c r="A4783">
        <v>4782</v>
      </c>
      <c r="B4783" t="s">
        <v>9</v>
      </c>
      <c r="C4783">
        <v>339953</v>
      </c>
      <c r="D4783" t="s">
        <v>10</v>
      </c>
      <c r="E4783" t="s">
        <v>16</v>
      </c>
      <c r="F4783" t="s">
        <v>12</v>
      </c>
      <c r="G4783" t="s">
        <v>13</v>
      </c>
      <c r="H4783" t="s">
        <v>13</v>
      </c>
      <c r="I4783">
        <v>33</v>
      </c>
      <c r="J4783">
        <f>(moras__2[[#This Row],[EDAD]]-AVERAGE(I:I))/ _xlfn.STDEV.P(I:I)</f>
        <v>-0.62863105790248996</v>
      </c>
      <c r="K4783" t="str">
        <f>IF(ABS(moras__2[[#This Row],[Z-Score de edad]])&gt;1.96, "Atípico","Normal")</f>
        <v>Normal</v>
      </c>
      <c r="L4783">
        <f>(moras__2[[#This Row],[SALARIO]]-AVERAGE(C:C)) / _xlfn.STDEV.P(C:C)</f>
        <v>-0.39163024330033752</v>
      </c>
      <c r="M4783" t="str">
        <f>IF(ABS(moras__2[[#This Row],[Z-Score de salario]])&gt;1.96, "Atípico", "Normal")</f>
        <v>Normal</v>
      </c>
      <c r="N4783" s="5">
        <f t="shared" si="222"/>
        <v>339953</v>
      </c>
      <c r="O4783" s="5">
        <f t="shared" si="223"/>
        <v>33</v>
      </c>
      <c r="P4783" s="5" t="str">
        <f t="shared" si="224"/>
        <v>ASALARIADO</v>
      </c>
      <c r="Q4783" s="5" t="e">
        <f ca="1">IF($H4783="SI", $O4783, _xludf.NA())</f>
        <v>#NAME?</v>
      </c>
      <c r="R4783" s="5">
        <f>IF($H4783="NO",$O4783, _xludf.NA())</f>
        <v>33</v>
      </c>
      <c r="S4783" s="5" t="e">
        <f ca="1">IF($H4783="SI",$N4783, _xludf.NA())</f>
        <v>#NAME?</v>
      </c>
      <c r="T4783" s="5">
        <f>IF($H4783="NO",$N4783, _xludf.NA())</f>
        <v>339953</v>
      </c>
    </row>
    <row r="4784" spans="1:20" x14ac:dyDescent="0.3">
      <c r="A4784">
        <v>4783</v>
      </c>
      <c r="B4784" t="s">
        <v>9</v>
      </c>
      <c r="C4784">
        <v>753198</v>
      </c>
      <c r="D4784" t="s">
        <v>10</v>
      </c>
      <c r="E4784" t="s">
        <v>11</v>
      </c>
      <c r="F4784" t="s">
        <v>12</v>
      </c>
      <c r="G4784" t="s">
        <v>13</v>
      </c>
      <c r="H4784" t="s">
        <v>13</v>
      </c>
      <c r="I4784">
        <v>51</v>
      </c>
      <c r="J4784">
        <f>(moras__2[[#This Row],[EDAD]]-AVERAGE(I:I))/ _xlfn.STDEV.P(I:I)</f>
        <v>0.64185201442864925</v>
      </c>
      <c r="K4784" t="str">
        <f>IF(ABS(moras__2[[#This Row],[Z-Score de edad]])&gt;1.96, "Atípico","Normal")</f>
        <v>Normal</v>
      </c>
      <c r="L4784">
        <f>(moras__2[[#This Row],[SALARIO]]-AVERAGE(C:C)) / _xlfn.STDEV.P(C:C)</f>
        <v>0.11796916881922624</v>
      </c>
      <c r="M4784" t="str">
        <f>IF(ABS(moras__2[[#This Row],[Z-Score de salario]])&gt;1.96, "Atípico", "Normal")</f>
        <v>Normal</v>
      </c>
      <c r="N4784" s="5">
        <f t="shared" si="222"/>
        <v>753198</v>
      </c>
      <c r="O4784" s="5">
        <f t="shared" si="223"/>
        <v>51</v>
      </c>
      <c r="P4784" s="5" t="str">
        <f t="shared" si="224"/>
        <v>ASALARIADO</v>
      </c>
      <c r="Q4784" s="5" t="e">
        <f ca="1">IF($H4784="SI", $O4784, _xludf.NA())</f>
        <v>#NAME?</v>
      </c>
      <c r="R4784" s="5">
        <f>IF($H4784="NO",$O4784, _xludf.NA())</f>
        <v>51</v>
      </c>
      <c r="S4784" s="5" t="e">
        <f ca="1">IF($H4784="SI",$N4784, _xludf.NA())</f>
        <v>#NAME?</v>
      </c>
      <c r="T4784" s="5">
        <f>IF($H4784="NO",$N4784, _xludf.NA())</f>
        <v>753198</v>
      </c>
    </row>
    <row r="4785" spans="1:20" x14ac:dyDescent="0.3">
      <c r="A4785">
        <v>4784</v>
      </c>
      <c r="B4785" t="s">
        <v>9</v>
      </c>
      <c r="C4785">
        <v>697743.71</v>
      </c>
      <c r="D4785" t="s">
        <v>10</v>
      </c>
      <c r="E4785" t="s">
        <v>16</v>
      </c>
      <c r="F4785" t="s">
        <v>12</v>
      </c>
      <c r="G4785" t="s">
        <v>12</v>
      </c>
      <c r="H4785" t="s">
        <v>13</v>
      </c>
      <c r="I4785">
        <v>29</v>
      </c>
      <c r="J4785">
        <f>(moras__2[[#This Row],[EDAD]]-AVERAGE(I:I))/ _xlfn.STDEV.P(I:I)</f>
        <v>-0.91096062953163204</v>
      </c>
      <c r="K4785" t="str">
        <f>IF(ABS(moras__2[[#This Row],[Z-Score de edad]])&gt;1.96, "Atípico","Normal")</f>
        <v>Normal</v>
      </c>
      <c r="L4785">
        <f>(moras__2[[#This Row],[SALARIO]]-AVERAGE(C:C)) / _xlfn.STDEV.P(C:C)</f>
        <v>4.958486027705919E-2</v>
      </c>
      <c r="M4785" t="str">
        <f>IF(ABS(moras__2[[#This Row],[Z-Score de salario]])&gt;1.96, "Atípico", "Normal")</f>
        <v>Normal</v>
      </c>
      <c r="N4785" s="5">
        <f t="shared" si="222"/>
        <v>697743.71</v>
      </c>
      <c r="O4785" s="5">
        <f t="shared" si="223"/>
        <v>29</v>
      </c>
      <c r="P4785" s="5" t="str">
        <f t="shared" si="224"/>
        <v>ASALARIADO</v>
      </c>
      <c r="Q4785" s="5" t="e">
        <f ca="1">IF($H4785="SI", $O4785, _xludf.NA())</f>
        <v>#NAME?</v>
      </c>
      <c r="R4785" s="5">
        <f>IF($H4785="NO",$O4785, _xludf.NA())</f>
        <v>29</v>
      </c>
      <c r="S4785" s="5" t="e">
        <f ca="1">IF($H4785="SI",$N4785, _xludf.NA())</f>
        <v>#NAME?</v>
      </c>
      <c r="T4785" s="5">
        <f>IF($H4785="NO",$N4785, _xludf.NA())</f>
        <v>697743.71</v>
      </c>
    </row>
    <row r="4786" spans="1:20" x14ac:dyDescent="0.3">
      <c r="A4786">
        <v>4785</v>
      </c>
      <c r="B4786" t="s">
        <v>15</v>
      </c>
      <c r="C4786">
        <v>445739.84</v>
      </c>
      <c r="D4786" t="s">
        <v>10</v>
      </c>
      <c r="E4786" t="s">
        <v>16</v>
      </c>
      <c r="F4786" t="s">
        <v>12</v>
      </c>
      <c r="G4786" t="s">
        <v>13</v>
      </c>
      <c r="H4786" t="s">
        <v>13</v>
      </c>
      <c r="I4786">
        <v>29</v>
      </c>
      <c r="J4786">
        <f>(moras__2[[#This Row],[EDAD]]-AVERAGE(I:I))/ _xlfn.STDEV.P(I:I)</f>
        <v>-0.91096062953163204</v>
      </c>
      <c r="K4786" t="str">
        <f>IF(ABS(moras__2[[#This Row],[Z-Score de edad]])&gt;1.96, "Atípico","Normal")</f>
        <v>Normal</v>
      </c>
      <c r="L4786">
        <f>(moras__2[[#This Row],[SALARIO]]-AVERAGE(C:C)) / _xlfn.STDEV.P(C:C)</f>
        <v>-0.26117757847925954</v>
      </c>
      <c r="M4786" t="str">
        <f>IF(ABS(moras__2[[#This Row],[Z-Score de salario]])&gt;1.96, "Atípico", "Normal")</f>
        <v>Normal</v>
      </c>
      <c r="N4786" s="5">
        <f t="shared" si="222"/>
        <v>445739.84</v>
      </c>
      <c r="O4786" s="5">
        <f t="shared" si="223"/>
        <v>29</v>
      </c>
      <c r="P4786" s="5" t="str">
        <f t="shared" si="224"/>
        <v>ASALARIADO</v>
      </c>
      <c r="Q4786" s="5" t="e">
        <f ca="1">IF($H4786="SI", $O4786, _xludf.NA())</f>
        <v>#NAME?</v>
      </c>
      <c r="R4786" s="5">
        <f>IF($H4786="NO",$O4786, _xludf.NA())</f>
        <v>29</v>
      </c>
      <c r="S4786" s="5" t="e">
        <f ca="1">IF($H4786="SI",$N4786, _xludf.NA())</f>
        <v>#NAME?</v>
      </c>
      <c r="T4786" s="5">
        <f>IF($H4786="NO",$N4786, _xludf.NA())</f>
        <v>445739.84</v>
      </c>
    </row>
    <row r="4787" spans="1:20" x14ac:dyDescent="0.3">
      <c r="A4787">
        <v>4786</v>
      </c>
      <c r="B4787" t="s">
        <v>15</v>
      </c>
      <c r="C4787">
        <v>660555.53</v>
      </c>
      <c r="D4787" t="s">
        <v>10</v>
      </c>
      <c r="E4787" t="s">
        <v>16</v>
      </c>
      <c r="F4787" t="s">
        <v>12</v>
      </c>
      <c r="G4787" t="s">
        <v>13</v>
      </c>
      <c r="H4787" t="s">
        <v>13</v>
      </c>
      <c r="I4787">
        <v>20</v>
      </c>
      <c r="J4787">
        <f>(moras__2[[#This Row],[EDAD]]-AVERAGE(I:I))/ _xlfn.STDEV.P(I:I)</f>
        <v>-1.5462021656972016</v>
      </c>
      <c r="K4787" t="str">
        <f>IF(ABS(moras__2[[#This Row],[Z-Score de edad]])&gt;1.96, "Atípico","Normal")</f>
        <v>Normal</v>
      </c>
      <c r="L4787">
        <f>(moras__2[[#This Row],[SALARIO]]-AVERAGE(C:C)) / _xlfn.STDEV.P(C:C)</f>
        <v>3.7256855361754923E-3</v>
      </c>
      <c r="M4787" t="str">
        <f>IF(ABS(moras__2[[#This Row],[Z-Score de salario]])&gt;1.96, "Atípico", "Normal")</f>
        <v>Normal</v>
      </c>
      <c r="N4787" s="5">
        <f t="shared" si="222"/>
        <v>660555.53</v>
      </c>
      <c r="O4787" s="5">
        <f t="shared" si="223"/>
        <v>20</v>
      </c>
      <c r="P4787" s="5" t="str">
        <f t="shared" si="224"/>
        <v>ASALARIADO</v>
      </c>
      <c r="Q4787" s="5" t="e">
        <f ca="1">IF($H4787="SI", $O4787, _xludf.NA())</f>
        <v>#NAME?</v>
      </c>
      <c r="R4787" s="5">
        <f>IF($H4787="NO",$O4787, _xludf.NA())</f>
        <v>20</v>
      </c>
      <c r="S4787" s="5" t="e">
        <f ca="1">IF($H4787="SI",$N4787, _xludf.NA())</f>
        <v>#NAME?</v>
      </c>
      <c r="T4787" s="5">
        <f>IF($H4787="NO",$N4787, _xludf.NA())</f>
        <v>660555.53</v>
      </c>
    </row>
    <row r="4788" spans="1:20" x14ac:dyDescent="0.3">
      <c r="A4788">
        <v>4787</v>
      </c>
      <c r="B4788" t="s">
        <v>15</v>
      </c>
      <c r="C4788">
        <v>278030</v>
      </c>
      <c r="D4788" t="s">
        <v>19</v>
      </c>
      <c r="E4788" t="s">
        <v>16</v>
      </c>
      <c r="F4788" t="s">
        <v>12</v>
      </c>
      <c r="G4788" t="s">
        <v>13</v>
      </c>
      <c r="H4788" t="s">
        <v>13</v>
      </c>
      <c r="I4788">
        <v>60</v>
      </c>
      <c r="J4788">
        <f>(moras__2[[#This Row],[EDAD]]-AVERAGE(I:I))/ _xlfn.STDEV.P(I:I)</f>
        <v>1.2770935505942189</v>
      </c>
      <c r="K4788" t="str">
        <f>IF(ABS(moras__2[[#This Row],[Z-Score de edad]])&gt;1.96, "Atípico","Normal")</f>
        <v>Normal</v>
      </c>
      <c r="L4788">
        <f>(moras__2[[#This Row],[SALARIO]]-AVERAGE(C:C)) / _xlfn.STDEV.P(C:C)</f>
        <v>-0.46799154082766331</v>
      </c>
      <c r="M4788" t="str">
        <f>IF(ABS(moras__2[[#This Row],[Z-Score de salario]])&gt;1.96, "Atípico", "Normal")</f>
        <v>Normal</v>
      </c>
      <c r="N4788" s="5">
        <f t="shared" si="222"/>
        <v>278030</v>
      </c>
      <c r="O4788" s="5">
        <f t="shared" si="223"/>
        <v>60</v>
      </c>
      <c r="P4788" s="5" t="str">
        <f t="shared" si="224"/>
        <v>CONVENIOS ESPECIALES DE TRABAJADORES INDEPENDIENTES</v>
      </c>
      <c r="Q4788" s="5" t="e">
        <f ca="1">IF($H4788="SI", $O4788, _xludf.NA())</f>
        <v>#NAME?</v>
      </c>
      <c r="R4788" s="5">
        <f>IF($H4788="NO",$O4788, _xludf.NA())</f>
        <v>60</v>
      </c>
      <c r="S4788" s="5" t="e">
        <f ca="1">IF($H4788="SI",$N4788, _xludf.NA())</f>
        <v>#NAME?</v>
      </c>
      <c r="T4788" s="5">
        <f>IF($H4788="NO",$N4788, _xludf.NA())</f>
        <v>278030</v>
      </c>
    </row>
    <row r="4789" spans="1:20" x14ac:dyDescent="0.3">
      <c r="A4789">
        <v>4788</v>
      </c>
      <c r="B4789" t="s">
        <v>9</v>
      </c>
      <c r="C4789">
        <v>666625.48</v>
      </c>
      <c r="D4789" t="s">
        <v>10</v>
      </c>
      <c r="E4789" t="s">
        <v>11</v>
      </c>
      <c r="F4789" t="s">
        <v>12</v>
      </c>
      <c r="G4789" t="s">
        <v>13</v>
      </c>
      <c r="H4789" t="s">
        <v>13</v>
      </c>
      <c r="I4789">
        <v>37</v>
      </c>
      <c r="J4789">
        <f>(moras__2[[#This Row],[EDAD]]-AVERAGE(I:I))/ _xlfn.STDEV.P(I:I)</f>
        <v>-0.34630148627334789</v>
      </c>
      <c r="K4789" t="str">
        <f>IF(ABS(moras__2[[#This Row],[Z-Score de edad]])&gt;1.96, "Atípico","Normal")</f>
        <v>Normal</v>
      </c>
      <c r="L4789">
        <f>(moras__2[[#This Row],[SALARIO]]-AVERAGE(C:C)) / _xlfn.STDEV.P(C:C)</f>
        <v>1.1210937509206315E-2</v>
      </c>
      <c r="M4789" t="str">
        <f>IF(ABS(moras__2[[#This Row],[Z-Score de salario]])&gt;1.96, "Atípico", "Normal")</f>
        <v>Normal</v>
      </c>
      <c r="N4789" s="5">
        <f t="shared" si="222"/>
        <v>666625.48</v>
      </c>
      <c r="O4789" s="5">
        <f t="shared" si="223"/>
        <v>37</v>
      </c>
      <c r="P4789" s="5" t="str">
        <f t="shared" si="224"/>
        <v>ASALARIADO</v>
      </c>
      <c r="Q4789" s="5" t="e">
        <f ca="1">IF($H4789="SI", $O4789, _xludf.NA())</f>
        <v>#NAME?</v>
      </c>
      <c r="R4789" s="5">
        <f>IF($H4789="NO",$O4789, _xludf.NA())</f>
        <v>37</v>
      </c>
      <c r="S4789" s="5" t="e">
        <f ca="1">IF($H4789="SI",$N4789, _xludf.NA())</f>
        <v>#NAME?</v>
      </c>
      <c r="T4789" s="5">
        <f>IF($H4789="NO",$N4789, _xludf.NA())</f>
        <v>666625.48</v>
      </c>
    </row>
    <row r="4790" spans="1:20" x14ac:dyDescent="0.3">
      <c r="A4790">
        <v>4789</v>
      </c>
      <c r="B4790" t="s">
        <v>9</v>
      </c>
      <c r="C4790">
        <v>1024313.1</v>
      </c>
      <c r="D4790" t="s">
        <v>10</v>
      </c>
      <c r="E4790" t="s">
        <v>16</v>
      </c>
      <c r="F4790" t="s">
        <v>12</v>
      </c>
      <c r="G4790" t="s">
        <v>13</v>
      </c>
      <c r="H4790" t="s">
        <v>13</v>
      </c>
      <c r="I4790">
        <v>26</v>
      </c>
      <c r="J4790">
        <f>(moras__2[[#This Row],[EDAD]]-AVERAGE(I:I))/ _xlfn.STDEV.P(I:I)</f>
        <v>-1.1227078082534885</v>
      </c>
      <c r="K4790" t="str">
        <f>IF(ABS(moras__2[[#This Row],[Z-Score de edad]])&gt;1.96, "Atípico","Normal")</f>
        <v>Normal</v>
      </c>
      <c r="L4790">
        <f>(moras__2[[#This Row],[SALARIO]]-AVERAGE(C:C)) / _xlfn.STDEV.P(C:C)</f>
        <v>0.45229891407140527</v>
      </c>
      <c r="M4790" t="str">
        <f>IF(ABS(moras__2[[#This Row],[Z-Score de salario]])&gt;1.96, "Atípico", "Normal")</f>
        <v>Normal</v>
      </c>
      <c r="N4790" s="5">
        <f t="shared" si="222"/>
        <v>1024313.1</v>
      </c>
      <c r="O4790" s="5">
        <f t="shared" si="223"/>
        <v>26</v>
      </c>
      <c r="P4790" s="5" t="str">
        <f t="shared" si="224"/>
        <v>ASALARIADO</v>
      </c>
      <c r="Q4790" s="5" t="e">
        <f ca="1">IF($H4790="SI", $O4790, _xludf.NA())</f>
        <v>#NAME?</v>
      </c>
      <c r="R4790" s="5">
        <f>IF($H4790="NO",$O4790, _xludf.NA())</f>
        <v>26</v>
      </c>
      <c r="S4790" s="5" t="e">
        <f ca="1">IF($H4790="SI",$N4790, _xludf.NA())</f>
        <v>#NAME?</v>
      </c>
      <c r="T4790" s="5">
        <f>IF($H4790="NO",$N4790, _xludf.NA())</f>
        <v>1024313.1</v>
      </c>
    </row>
    <row r="4791" spans="1:20" x14ac:dyDescent="0.3">
      <c r="A4791">
        <v>4790</v>
      </c>
      <c r="B4791" t="s">
        <v>9</v>
      </c>
      <c r="C4791">
        <v>375000</v>
      </c>
      <c r="D4791" t="s">
        <v>10</v>
      </c>
      <c r="E4791" t="s">
        <v>16</v>
      </c>
      <c r="F4791" t="s">
        <v>12</v>
      </c>
      <c r="G4791" t="s">
        <v>13</v>
      </c>
      <c r="H4791" t="s">
        <v>13</v>
      </c>
      <c r="I4791">
        <v>60</v>
      </c>
      <c r="J4791">
        <f>(moras__2[[#This Row],[EDAD]]-AVERAGE(I:I))/ _xlfn.STDEV.P(I:I)</f>
        <v>1.2770935505942189</v>
      </c>
      <c r="K4791" t="str">
        <f>IF(ABS(moras__2[[#This Row],[Z-Score de edad]])&gt;1.96, "Atípico","Normal")</f>
        <v>Normal</v>
      </c>
      <c r="L4791">
        <f>(moras__2[[#This Row],[SALARIO]]-AVERAGE(C:C)) / _xlfn.STDEV.P(C:C)</f>
        <v>-0.34841149752832734</v>
      </c>
      <c r="M4791" t="str">
        <f>IF(ABS(moras__2[[#This Row],[Z-Score de salario]])&gt;1.96, "Atípico", "Normal")</f>
        <v>Normal</v>
      </c>
      <c r="N4791" s="5">
        <f t="shared" si="222"/>
        <v>375000</v>
      </c>
      <c r="O4791" s="5">
        <f t="shared" si="223"/>
        <v>60</v>
      </c>
      <c r="P4791" s="5" t="str">
        <f t="shared" si="224"/>
        <v>ASALARIADO</v>
      </c>
      <c r="Q4791" s="5" t="e">
        <f ca="1">IF($H4791="SI", $O4791, _xludf.NA())</f>
        <v>#NAME?</v>
      </c>
      <c r="R4791" s="5">
        <f>IF($H4791="NO",$O4791, _xludf.NA())</f>
        <v>60</v>
      </c>
      <c r="S4791" s="5" t="e">
        <f ca="1">IF($H4791="SI",$N4791, _xludf.NA())</f>
        <v>#NAME?</v>
      </c>
      <c r="T4791" s="5">
        <f>IF($H4791="NO",$N4791, _xludf.NA())</f>
        <v>375000</v>
      </c>
    </row>
    <row r="4792" spans="1:20" x14ac:dyDescent="0.3">
      <c r="A4792">
        <v>4791</v>
      </c>
      <c r="B4792" t="s">
        <v>9</v>
      </c>
      <c r="C4792">
        <v>445567</v>
      </c>
      <c r="D4792" t="s">
        <v>17</v>
      </c>
      <c r="E4792" t="s">
        <v>16</v>
      </c>
      <c r="F4792" t="s">
        <v>12</v>
      </c>
      <c r="G4792" t="s">
        <v>13</v>
      </c>
      <c r="H4792" t="s">
        <v>13</v>
      </c>
      <c r="I4792">
        <v>54</v>
      </c>
      <c r="J4792">
        <f>(moras__2[[#This Row],[EDAD]]-AVERAGE(I:I))/ _xlfn.STDEV.P(I:I)</f>
        <v>0.85359919315050581</v>
      </c>
      <c r="K4792" t="str">
        <f>IF(ABS(moras__2[[#This Row],[Z-Score de edad]])&gt;1.96, "Atípico","Normal")</f>
        <v>Normal</v>
      </c>
      <c r="L4792">
        <f>(moras__2[[#This Row],[SALARIO]]-AVERAGE(C:C)) / _xlfn.STDEV.P(C:C)</f>
        <v>-0.26139071877712344</v>
      </c>
      <c r="M4792" t="str">
        <f>IF(ABS(moras__2[[#This Row],[Z-Score de salario]])&gt;1.96, "Atípico", "Normal")</f>
        <v>Normal</v>
      </c>
      <c r="N4792" s="5">
        <f t="shared" si="222"/>
        <v>445567</v>
      </c>
      <c r="O4792" s="5">
        <f t="shared" si="223"/>
        <v>54</v>
      </c>
      <c r="P4792" s="5" t="str">
        <f t="shared" si="224"/>
        <v>ASEGURADO VOLUNTARIO</v>
      </c>
      <c r="Q4792" s="5" t="e">
        <f ca="1">IF($H4792="SI", $O4792, _xludf.NA())</f>
        <v>#NAME?</v>
      </c>
      <c r="R4792" s="5">
        <f>IF($H4792="NO",$O4792, _xludf.NA())</f>
        <v>54</v>
      </c>
      <c r="S4792" s="5" t="e">
        <f ca="1">IF($H4792="SI",$N4792, _xludf.NA())</f>
        <v>#NAME?</v>
      </c>
      <c r="T4792" s="5">
        <f>IF($H4792="NO",$N4792, _xludf.NA())</f>
        <v>445567</v>
      </c>
    </row>
    <row r="4793" spans="1:20" x14ac:dyDescent="0.3">
      <c r="A4793">
        <v>4792</v>
      </c>
      <c r="B4793" t="s">
        <v>9</v>
      </c>
      <c r="C4793">
        <v>297139</v>
      </c>
      <c r="D4793" t="s">
        <v>17</v>
      </c>
      <c r="E4793" t="s">
        <v>16</v>
      </c>
      <c r="F4793" t="s">
        <v>12</v>
      </c>
      <c r="G4793" t="s">
        <v>13</v>
      </c>
      <c r="H4793" t="s">
        <v>13</v>
      </c>
      <c r="I4793">
        <v>56</v>
      </c>
      <c r="J4793">
        <f>(moras__2[[#This Row],[EDAD]]-AVERAGE(I:I))/ _xlfn.STDEV.P(I:I)</f>
        <v>0.99476397896507684</v>
      </c>
      <c r="K4793" t="str">
        <f>IF(ABS(moras__2[[#This Row],[Z-Score de edad]])&gt;1.96, "Atípico","Normal")</f>
        <v>Normal</v>
      </c>
      <c r="L4793">
        <f>(moras__2[[#This Row],[SALARIO]]-AVERAGE(C:C)) / _xlfn.STDEV.P(C:C)</f>
        <v>-0.44442698429051769</v>
      </c>
      <c r="M4793" t="str">
        <f>IF(ABS(moras__2[[#This Row],[Z-Score de salario]])&gt;1.96, "Atípico", "Normal")</f>
        <v>Normal</v>
      </c>
      <c r="N4793" s="5">
        <f t="shared" si="222"/>
        <v>297139</v>
      </c>
      <c r="O4793" s="5">
        <f t="shared" si="223"/>
        <v>56</v>
      </c>
      <c r="P4793" s="5" t="str">
        <f t="shared" si="224"/>
        <v>ASEGURADO VOLUNTARIO</v>
      </c>
      <c r="Q4793" s="5" t="e">
        <f ca="1">IF($H4793="SI", $O4793, _xludf.NA())</f>
        <v>#NAME?</v>
      </c>
      <c r="R4793" s="5">
        <f>IF($H4793="NO",$O4793, _xludf.NA())</f>
        <v>56</v>
      </c>
      <c r="S4793" s="5" t="e">
        <f ca="1">IF($H4793="SI",$N4793, _xludf.NA())</f>
        <v>#NAME?</v>
      </c>
      <c r="T4793" s="5">
        <f>IF($H4793="NO",$N4793, _xludf.NA())</f>
        <v>297139</v>
      </c>
    </row>
    <row r="4794" spans="1:20" x14ac:dyDescent="0.3">
      <c r="A4794">
        <v>4793</v>
      </c>
      <c r="B4794" t="s">
        <v>9</v>
      </c>
      <c r="C4794">
        <v>2250000</v>
      </c>
      <c r="D4794" t="s">
        <v>10</v>
      </c>
      <c r="E4794" t="s">
        <v>16</v>
      </c>
      <c r="F4794" t="s">
        <v>12</v>
      </c>
      <c r="G4794" t="s">
        <v>13</v>
      </c>
      <c r="H4794" t="s">
        <v>13</v>
      </c>
      <c r="I4794">
        <v>54</v>
      </c>
      <c r="J4794">
        <f>(moras__2[[#This Row],[EDAD]]-AVERAGE(I:I))/ _xlfn.STDEV.P(I:I)</f>
        <v>0.85359919315050581</v>
      </c>
      <c r="K4794" t="str">
        <f>IF(ABS(moras__2[[#This Row],[Z-Score de edad]])&gt;1.96, "Atípico","Normal")</f>
        <v>Normal</v>
      </c>
      <c r="L4794">
        <f>(moras__2[[#This Row],[SALARIO]]-AVERAGE(C:C)) / _xlfn.STDEV.P(C:C)</f>
        <v>1.9637735203767459</v>
      </c>
      <c r="M4794" t="str">
        <f>IF(ABS(moras__2[[#This Row],[Z-Score de salario]])&gt;1.96, "Atípico", "Normal")</f>
        <v>Atípico</v>
      </c>
      <c r="N4794" s="5">
        <f t="shared" si="222"/>
        <v>2250000</v>
      </c>
      <c r="O4794" s="5">
        <f t="shared" si="223"/>
        <v>54</v>
      </c>
      <c r="P4794" s="5" t="str">
        <f t="shared" si="224"/>
        <v>ASALARIADO</v>
      </c>
      <c r="Q4794" s="5" t="e">
        <f ca="1">IF($H4794="SI", $O4794, _xludf.NA())</f>
        <v>#NAME?</v>
      </c>
      <c r="R4794" s="5">
        <f>IF($H4794="NO",$O4794, _xludf.NA())</f>
        <v>54</v>
      </c>
      <c r="S4794" s="5" t="e">
        <f ca="1">IF($H4794="SI",$N4794, _xludf.NA())</f>
        <v>#NAME?</v>
      </c>
      <c r="T4794" s="5">
        <f>IF($H4794="NO",$N4794, _xludf.NA())</f>
        <v>2250000</v>
      </c>
    </row>
    <row r="4795" spans="1:20" x14ac:dyDescent="0.3">
      <c r="A4795">
        <v>4794</v>
      </c>
      <c r="B4795" t="s">
        <v>9</v>
      </c>
      <c r="C4795">
        <v>534619.65</v>
      </c>
      <c r="D4795" t="s">
        <v>10</v>
      </c>
      <c r="E4795" t="s">
        <v>16</v>
      </c>
      <c r="F4795" t="s">
        <v>12</v>
      </c>
      <c r="G4795" t="s">
        <v>13</v>
      </c>
      <c r="H4795" t="s">
        <v>13</v>
      </c>
      <c r="I4795">
        <v>25</v>
      </c>
      <c r="J4795">
        <f>(moras__2[[#This Row],[EDAD]]-AVERAGE(I:I))/ _xlfn.STDEV.P(I:I)</f>
        <v>-1.193290201160774</v>
      </c>
      <c r="K4795" t="str">
        <f>IF(ABS(moras__2[[#This Row],[Z-Score de edad]])&gt;1.96, "Atípico","Normal")</f>
        <v>Normal</v>
      </c>
      <c r="L4795">
        <f>(moras__2[[#This Row],[SALARIO]]-AVERAGE(C:C)) / _xlfn.STDEV.P(C:C)</f>
        <v>-0.1515740771052598</v>
      </c>
      <c r="M4795" t="str">
        <f>IF(ABS(moras__2[[#This Row],[Z-Score de salario]])&gt;1.96, "Atípico", "Normal")</f>
        <v>Normal</v>
      </c>
      <c r="N4795" s="5">
        <f t="shared" si="222"/>
        <v>534619.65</v>
      </c>
      <c r="O4795" s="5">
        <f t="shared" si="223"/>
        <v>25</v>
      </c>
      <c r="P4795" s="5" t="str">
        <f t="shared" si="224"/>
        <v>ASALARIADO</v>
      </c>
      <c r="Q4795" s="5" t="e">
        <f ca="1">IF($H4795="SI", $O4795, _xludf.NA())</f>
        <v>#NAME?</v>
      </c>
      <c r="R4795" s="5">
        <f>IF($H4795="NO",$O4795, _xludf.NA())</f>
        <v>25</v>
      </c>
      <c r="S4795" s="5" t="e">
        <f ca="1">IF($H4795="SI",$N4795, _xludf.NA())</f>
        <v>#NAME?</v>
      </c>
      <c r="T4795" s="5">
        <f>IF($H4795="NO",$N4795, _xludf.NA())</f>
        <v>534619.65</v>
      </c>
    </row>
    <row r="4796" spans="1:20" x14ac:dyDescent="0.3">
      <c r="A4796">
        <v>4795</v>
      </c>
      <c r="B4796" t="s">
        <v>9</v>
      </c>
      <c r="C4796">
        <v>408532</v>
      </c>
      <c r="D4796" t="s">
        <v>10</v>
      </c>
      <c r="E4796" t="s">
        <v>16</v>
      </c>
      <c r="F4796" t="s">
        <v>12</v>
      </c>
      <c r="G4796" t="s">
        <v>13</v>
      </c>
      <c r="H4796" t="s">
        <v>13</v>
      </c>
      <c r="I4796">
        <v>29</v>
      </c>
      <c r="J4796">
        <f>(moras__2[[#This Row],[EDAD]]-AVERAGE(I:I))/ _xlfn.STDEV.P(I:I)</f>
        <v>-0.91096062953163204</v>
      </c>
      <c r="K4796" t="str">
        <f>IF(ABS(moras__2[[#This Row],[Z-Score de edad]])&gt;1.96, "Atípico","Normal")</f>
        <v>Normal</v>
      </c>
      <c r="L4796">
        <f>(moras__2[[#This Row],[SALARIO]]-AVERAGE(C:C)) / _xlfn.STDEV.P(C:C)</f>
        <v>-0.30706099725078445</v>
      </c>
      <c r="M4796" t="str">
        <f>IF(ABS(moras__2[[#This Row],[Z-Score de salario]])&gt;1.96, "Atípico", "Normal")</f>
        <v>Normal</v>
      </c>
      <c r="N4796" s="5">
        <f t="shared" si="222"/>
        <v>408532</v>
      </c>
      <c r="O4796" s="5">
        <f t="shared" si="223"/>
        <v>29</v>
      </c>
      <c r="P4796" s="5" t="str">
        <f t="shared" si="224"/>
        <v>ASALARIADO</v>
      </c>
      <c r="Q4796" s="5" t="e">
        <f ca="1">IF($H4796="SI", $O4796, _xludf.NA())</f>
        <v>#NAME?</v>
      </c>
      <c r="R4796" s="5">
        <f>IF($H4796="NO",$O4796, _xludf.NA())</f>
        <v>29</v>
      </c>
      <c r="S4796" s="5" t="e">
        <f ca="1">IF($H4796="SI",$N4796, _xludf.NA())</f>
        <v>#NAME?</v>
      </c>
      <c r="T4796" s="5">
        <f>IF($H4796="NO",$N4796, _xludf.NA())</f>
        <v>408532</v>
      </c>
    </row>
    <row r="4797" spans="1:20" x14ac:dyDescent="0.3">
      <c r="A4797">
        <v>4796</v>
      </c>
      <c r="B4797" t="s">
        <v>15</v>
      </c>
      <c r="C4797">
        <v>308439</v>
      </c>
      <c r="D4797" t="s">
        <v>17</v>
      </c>
      <c r="E4797" t="s">
        <v>16</v>
      </c>
      <c r="F4797" t="s">
        <v>12</v>
      </c>
      <c r="G4797" t="s">
        <v>13</v>
      </c>
      <c r="H4797" t="s">
        <v>13</v>
      </c>
      <c r="I4797">
        <v>31</v>
      </c>
      <c r="J4797">
        <f>(moras__2[[#This Row],[EDAD]]-AVERAGE(I:I))/ _xlfn.STDEV.P(I:I)</f>
        <v>-0.769795843717061</v>
      </c>
      <c r="K4797" t="str">
        <f>IF(ABS(moras__2[[#This Row],[Z-Score de edad]])&gt;1.96, "Atípico","Normal")</f>
        <v>Normal</v>
      </c>
      <c r="L4797">
        <f>(moras__2[[#This Row],[SALARIO]]-AVERAGE(C:C)) / _xlfn.STDEV.P(C:C)</f>
        <v>-0.43049221591594311</v>
      </c>
      <c r="M4797" t="str">
        <f>IF(ABS(moras__2[[#This Row],[Z-Score de salario]])&gt;1.96, "Atípico", "Normal")</f>
        <v>Normal</v>
      </c>
      <c r="N4797" s="5">
        <f t="shared" si="222"/>
        <v>308439</v>
      </c>
      <c r="O4797" s="5">
        <f t="shared" si="223"/>
        <v>31</v>
      </c>
      <c r="P4797" s="5" t="str">
        <f t="shared" si="224"/>
        <v>ASEGURADO VOLUNTARIO</v>
      </c>
      <c r="Q4797" s="5" t="e">
        <f ca="1">IF($H4797="SI", $O4797, _xludf.NA())</f>
        <v>#NAME?</v>
      </c>
      <c r="R4797" s="5">
        <f>IF($H4797="NO",$O4797, _xludf.NA())</f>
        <v>31</v>
      </c>
      <c r="S4797" s="5" t="e">
        <f ca="1">IF($H4797="SI",$N4797, _xludf.NA())</f>
        <v>#NAME?</v>
      </c>
      <c r="T4797" s="5">
        <f>IF($H4797="NO",$N4797, _xludf.NA())</f>
        <v>308439</v>
      </c>
    </row>
    <row r="4798" spans="1:20" x14ac:dyDescent="0.3">
      <c r="A4798">
        <v>4797</v>
      </c>
      <c r="B4798" t="s">
        <v>9</v>
      </c>
      <c r="C4798">
        <v>489279</v>
      </c>
      <c r="D4798" t="s">
        <v>10</v>
      </c>
      <c r="E4798" t="s">
        <v>16</v>
      </c>
      <c r="F4798" t="s">
        <v>12</v>
      </c>
      <c r="G4798" t="s">
        <v>13</v>
      </c>
      <c r="H4798" t="s">
        <v>13</v>
      </c>
      <c r="I4798">
        <v>49</v>
      </c>
      <c r="J4798">
        <f>(moras__2[[#This Row],[EDAD]]-AVERAGE(I:I))/ _xlfn.STDEV.P(I:I)</f>
        <v>0.50068722861407822</v>
      </c>
      <c r="K4798" t="str">
        <f>IF(ABS(moras__2[[#This Row],[Z-Score de edad]])&gt;1.96, "Atípico","Normal")</f>
        <v>Normal</v>
      </c>
      <c r="L4798">
        <f>(moras__2[[#This Row],[SALARIO]]-AVERAGE(C:C)) / _xlfn.STDEV.P(C:C)</f>
        <v>-0.20748659530903457</v>
      </c>
      <c r="M4798" t="str">
        <f>IF(ABS(moras__2[[#This Row],[Z-Score de salario]])&gt;1.96, "Atípico", "Normal")</f>
        <v>Normal</v>
      </c>
      <c r="N4798" s="5">
        <f t="shared" si="222"/>
        <v>489279</v>
      </c>
      <c r="O4798" s="5">
        <f t="shared" si="223"/>
        <v>49</v>
      </c>
      <c r="P4798" s="5" t="str">
        <f t="shared" si="224"/>
        <v>ASALARIADO</v>
      </c>
      <c r="Q4798" s="5" t="e">
        <f ca="1">IF($H4798="SI", $O4798, _xludf.NA())</f>
        <v>#NAME?</v>
      </c>
      <c r="R4798" s="5">
        <f>IF($H4798="NO",$O4798, _xludf.NA())</f>
        <v>49</v>
      </c>
      <c r="S4798" s="5" t="e">
        <f ca="1">IF($H4798="SI",$N4798, _xludf.NA())</f>
        <v>#NAME?</v>
      </c>
      <c r="T4798" s="5">
        <f>IF($H4798="NO",$N4798, _xludf.NA())</f>
        <v>489279</v>
      </c>
    </row>
    <row r="4799" spans="1:20" x14ac:dyDescent="0.3">
      <c r="A4799">
        <v>4798</v>
      </c>
      <c r="B4799" t="s">
        <v>15</v>
      </c>
      <c r="C4799">
        <v>56667</v>
      </c>
      <c r="D4799" t="s">
        <v>10</v>
      </c>
      <c r="E4799" t="s">
        <v>16</v>
      </c>
      <c r="F4799" t="s">
        <v>12</v>
      </c>
      <c r="G4799" t="s">
        <v>13</v>
      </c>
      <c r="H4799" t="s">
        <v>13</v>
      </c>
      <c r="I4799">
        <v>28</v>
      </c>
      <c r="J4799">
        <f>(moras__2[[#This Row],[EDAD]]-AVERAGE(I:I))/ _xlfn.STDEV.P(I:I)</f>
        <v>-0.98154302243891756</v>
      </c>
      <c r="K4799" t="str">
        <f>IF(ABS(moras__2[[#This Row],[Z-Score de edad]])&gt;1.96, "Atípico","Normal")</f>
        <v>Normal</v>
      </c>
      <c r="L4799">
        <f>(moras__2[[#This Row],[SALARIO]]-AVERAGE(C:C)) / _xlfn.STDEV.P(C:C)</f>
        <v>-0.74096872062420771</v>
      </c>
      <c r="M4799" t="str">
        <f>IF(ABS(moras__2[[#This Row],[Z-Score de salario]])&gt;1.96, "Atípico", "Normal")</f>
        <v>Normal</v>
      </c>
      <c r="N4799" s="5">
        <f t="shared" si="222"/>
        <v>56667</v>
      </c>
      <c r="O4799" s="5">
        <f t="shared" si="223"/>
        <v>28</v>
      </c>
      <c r="P4799" s="5" t="str">
        <f t="shared" si="224"/>
        <v>ASALARIADO</v>
      </c>
      <c r="Q4799" s="5" t="e">
        <f ca="1">IF($H4799="SI", $O4799, _xludf.NA())</f>
        <v>#NAME?</v>
      </c>
      <c r="R4799" s="5">
        <f>IF($H4799="NO",$O4799, _xludf.NA())</f>
        <v>28</v>
      </c>
      <c r="S4799" s="5" t="e">
        <f ca="1">IF($H4799="SI",$N4799, _xludf.NA())</f>
        <v>#NAME?</v>
      </c>
      <c r="T4799" s="5">
        <f>IF($H4799="NO",$N4799, _xludf.NA())</f>
        <v>56667</v>
      </c>
    </row>
    <row r="4800" spans="1:20" x14ac:dyDescent="0.3">
      <c r="A4800">
        <v>4799</v>
      </c>
      <c r="B4800" t="s">
        <v>15</v>
      </c>
      <c r="C4800">
        <v>297045</v>
      </c>
      <c r="D4800" t="s">
        <v>18</v>
      </c>
      <c r="E4800" t="s">
        <v>16</v>
      </c>
      <c r="F4800" t="s">
        <v>12</v>
      </c>
      <c r="G4800" t="s">
        <v>13</v>
      </c>
      <c r="H4800" t="s">
        <v>12</v>
      </c>
      <c r="I4800">
        <v>50</v>
      </c>
      <c r="J4800">
        <f>(moras__2[[#This Row],[EDAD]]-AVERAGE(I:I))/ _xlfn.STDEV.P(I:I)</f>
        <v>0.57126962152136374</v>
      </c>
      <c r="K4800" t="str">
        <f>IF(ABS(moras__2[[#This Row],[Z-Score de edad]])&gt;1.96, "Atípico","Normal")</f>
        <v>Normal</v>
      </c>
      <c r="L4800">
        <f>(moras__2[[#This Row],[SALARIO]]-AVERAGE(C:C)) / _xlfn.STDEV.P(C:C)</f>
        <v>-0.44454290183274864</v>
      </c>
      <c r="M4800" t="str">
        <f>IF(ABS(moras__2[[#This Row],[Z-Score de salario]])&gt;1.96, "Atípico", "Normal")</f>
        <v>Normal</v>
      </c>
      <c r="N4800" s="5">
        <f t="shared" si="222"/>
        <v>297045</v>
      </c>
      <c r="O4800" s="5">
        <f t="shared" si="223"/>
        <v>50</v>
      </c>
      <c r="P4800" s="5" t="str">
        <f t="shared" si="224"/>
        <v>TRABAJADOR INDEPENDIENTE</v>
      </c>
      <c r="Q4800" s="5">
        <f>IF($H4800="SI", $O4800, _xludf.NA())</f>
        <v>50</v>
      </c>
      <c r="R4800" s="5" t="e">
        <f ca="1">IF($H4800="NO",$O4800, _xludf.NA())</f>
        <v>#NAME?</v>
      </c>
      <c r="S4800" s="5">
        <f>IF($H4800="SI",$N4800, _xludf.NA())</f>
        <v>297045</v>
      </c>
      <c r="T4800" s="5" t="e">
        <f ca="1">IF($H4800="NO",$N4800, _xludf.NA())</f>
        <v>#NAME?</v>
      </c>
    </row>
    <row r="4801" spans="1:20" x14ac:dyDescent="0.3">
      <c r="A4801">
        <v>4800</v>
      </c>
      <c r="B4801" t="s">
        <v>15</v>
      </c>
      <c r="C4801">
        <v>278030</v>
      </c>
      <c r="D4801" t="s">
        <v>19</v>
      </c>
      <c r="E4801" t="s">
        <v>16</v>
      </c>
      <c r="F4801" t="s">
        <v>12</v>
      </c>
      <c r="G4801" t="s">
        <v>13</v>
      </c>
      <c r="H4801" t="s">
        <v>13</v>
      </c>
      <c r="I4801">
        <v>55</v>
      </c>
      <c r="J4801">
        <f>(moras__2[[#This Row],[EDAD]]-AVERAGE(I:I))/ _xlfn.STDEV.P(I:I)</f>
        <v>0.92418158605779133</v>
      </c>
      <c r="K4801" t="str">
        <f>IF(ABS(moras__2[[#This Row],[Z-Score de edad]])&gt;1.96, "Atípico","Normal")</f>
        <v>Normal</v>
      </c>
      <c r="L4801">
        <f>(moras__2[[#This Row],[SALARIO]]-AVERAGE(C:C)) / _xlfn.STDEV.P(C:C)</f>
        <v>-0.46799154082766331</v>
      </c>
      <c r="M4801" t="str">
        <f>IF(ABS(moras__2[[#This Row],[Z-Score de salario]])&gt;1.96, "Atípico", "Normal")</f>
        <v>Normal</v>
      </c>
      <c r="N4801" s="5">
        <f t="shared" si="222"/>
        <v>278030</v>
      </c>
      <c r="O4801" s="5">
        <f t="shared" si="223"/>
        <v>55</v>
      </c>
      <c r="P4801" s="5" t="str">
        <f t="shared" si="224"/>
        <v>CONVENIOS ESPECIALES DE TRABAJADORES INDEPENDIENTES</v>
      </c>
      <c r="Q4801" s="5" t="e">
        <f ca="1">IF($H4801="SI", $O4801, _xludf.NA())</f>
        <v>#NAME?</v>
      </c>
      <c r="R4801" s="5">
        <f>IF($H4801="NO",$O4801, _xludf.NA())</f>
        <v>55</v>
      </c>
      <c r="S4801" s="5" t="e">
        <f ca="1">IF($H4801="SI",$N4801, _xludf.NA())</f>
        <v>#NAME?</v>
      </c>
      <c r="T4801" s="5">
        <f>IF($H4801="NO",$N4801, _xludf.NA())</f>
        <v>278030</v>
      </c>
    </row>
    <row r="4802" spans="1:20" x14ac:dyDescent="0.3">
      <c r="A4802">
        <v>4801</v>
      </c>
      <c r="B4802" t="s">
        <v>15</v>
      </c>
      <c r="C4802">
        <v>468369</v>
      </c>
      <c r="D4802" t="s">
        <v>10</v>
      </c>
      <c r="E4802" t="s">
        <v>16</v>
      </c>
      <c r="F4802" t="s">
        <v>12</v>
      </c>
      <c r="G4802" t="s">
        <v>13</v>
      </c>
      <c r="H4802" t="s">
        <v>13</v>
      </c>
      <c r="I4802">
        <v>30</v>
      </c>
      <c r="J4802">
        <f>(moras__2[[#This Row],[EDAD]]-AVERAGE(I:I))/ _xlfn.STDEV.P(I:I)</f>
        <v>-0.84037823662434652</v>
      </c>
      <c r="K4802" t="str">
        <f>IF(ABS(moras__2[[#This Row],[Z-Score de edad]])&gt;1.96, "Atípico","Normal")</f>
        <v>Normal</v>
      </c>
      <c r="L4802">
        <f>(moras__2[[#This Row],[SALARIO]]-AVERAGE(C:C)) / _xlfn.STDEV.P(C:C)</f>
        <v>-0.23327208262871196</v>
      </c>
      <c r="M4802" t="str">
        <f>IF(ABS(moras__2[[#This Row],[Z-Score de salario]])&gt;1.96, "Atípico", "Normal")</f>
        <v>Normal</v>
      </c>
      <c r="N4802" s="5">
        <f t="shared" si="222"/>
        <v>468369</v>
      </c>
      <c r="O4802" s="5">
        <f t="shared" si="223"/>
        <v>30</v>
      </c>
      <c r="P4802" s="5" t="str">
        <f t="shared" si="224"/>
        <v>ASALARIADO</v>
      </c>
      <c r="Q4802" s="5" t="e">
        <f ca="1">IF($H4802="SI", $O4802, _xludf.NA())</f>
        <v>#NAME?</v>
      </c>
      <c r="R4802" s="5">
        <f>IF($H4802="NO",$O4802, _xludf.NA())</f>
        <v>30</v>
      </c>
      <c r="S4802" s="5" t="e">
        <f ca="1">IF($H4802="SI",$N4802, _xludf.NA())</f>
        <v>#NAME?</v>
      </c>
      <c r="T4802" s="5">
        <f>IF($H4802="NO",$N4802, _xludf.NA())</f>
        <v>468369</v>
      </c>
    </row>
    <row r="4803" spans="1:20" x14ac:dyDescent="0.3">
      <c r="A4803">
        <v>4802</v>
      </c>
      <c r="B4803" t="s">
        <v>15</v>
      </c>
      <c r="C4803">
        <v>559270.94999999995</v>
      </c>
      <c r="D4803" t="s">
        <v>10</v>
      </c>
      <c r="E4803" t="s">
        <v>16</v>
      </c>
      <c r="F4803" t="s">
        <v>12</v>
      </c>
      <c r="G4803" t="s">
        <v>13</v>
      </c>
      <c r="H4803" t="s">
        <v>13</v>
      </c>
      <c r="I4803">
        <v>30</v>
      </c>
      <c r="J4803">
        <f>(moras__2[[#This Row],[EDAD]]-AVERAGE(I:I))/ _xlfn.STDEV.P(I:I)</f>
        <v>-0.84037823662434652</v>
      </c>
      <c r="K4803" t="str">
        <f>IF(ABS(moras__2[[#This Row],[Z-Score de edad]])&gt;1.96, "Atípico","Normal")</f>
        <v>Normal</v>
      </c>
      <c r="L4803">
        <f>(moras__2[[#This Row],[SALARIO]]-AVERAGE(C:C)) / _xlfn.STDEV.P(C:C)</f>
        <v>-0.12117494828825544</v>
      </c>
      <c r="M4803" t="str">
        <f>IF(ABS(moras__2[[#This Row],[Z-Score de salario]])&gt;1.96, "Atípico", "Normal")</f>
        <v>Normal</v>
      </c>
      <c r="N4803" s="5">
        <f t="shared" ref="N4803:N4866" si="225">IF(ISBLANK(C4803),  MEDIAN($C$2:$C$5001), C4803)</f>
        <v>559270.94999999995</v>
      </c>
      <c r="O4803" s="5">
        <f t="shared" ref="O4803:O4866" si="226">IF(ISBLANK(I4803), MEDIAN($I$2:$I$5001), I4803)</f>
        <v>30</v>
      </c>
      <c r="P4803" s="5" t="str">
        <f t="shared" ref="P4803:P4866" si="227">IF(ISBLANK(D4803), "ASALARIADO", D4803)</f>
        <v>ASALARIADO</v>
      </c>
      <c r="Q4803" s="5" t="e">
        <f ca="1">IF($H4803="SI", $O4803, _xludf.NA())</f>
        <v>#NAME?</v>
      </c>
      <c r="R4803" s="5">
        <f>IF($H4803="NO",$O4803, _xludf.NA())</f>
        <v>30</v>
      </c>
      <c r="S4803" s="5" t="e">
        <f ca="1">IF($H4803="SI",$N4803, _xludf.NA())</f>
        <v>#NAME?</v>
      </c>
      <c r="T4803" s="5">
        <f>IF($H4803="NO",$N4803, _xludf.NA())</f>
        <v>559270.94999999995</v>
      </c>
    </row>
    <row r="4804" spans="1:20" x14ac:dyDescent="0.3">
      <c r="A4804">
        <v>4803</v>
      </c>
      <c r="B4804" t="s">
        <v>9</v>
      </c>
      <c r="C4804">
        <v>352855</v>
      </c>
      <c r="D4804" t="s">
        <v>10</v>
      </c>
      <c r="E4804" t="s">
        <v>16</v>
      </c>
      <c r="F4804" t="s">
        <v>12</v>
      </c>
      <c r="G4804" t="s">
        <v>13</v>
      </c>
      <c r="H4804" t="s">
        <v>13</v>
      </c>
      <c r="I4804">
        <v>35</v>
      </c>
      <c r="J4804">
        <f>(moras__2[[#This Row],[EDAD]]-AVERAGE(I:I))/ _xlfn.STDEV.P(I:I)</f>
        <v>-0.48746627208791893</v>
      </c>
      <c r="K4804" t="str">
        <f>IF(ABS(moras__2[[#This Row],[Z-Score de edad]])&gt;1.96, "Atípico","Normal")</f>
        <v>Normal</v>
      </c>
      <c r="L4804">
        <f>(moras__2[[#This Row],[SALARIO]]-AVERAGE(C:C)) / _xlfn.STDEV.P(C:C)</f>
        <v>-0.37571994404646486</v>
      </c>
      <c r="M4804" t="str">
        <f>IF(ABS(moras__2[[#This Row],[Z-Score de salario]])&gt;1.96, "Atípico", "Normal")</f>
        <v>Normal</v>
      </c>
      <c r="N4804" s="5">
        <f t="shared" si="225"/>
        <v>352855</v>
      </c>
      <c r="O4804" s="5">
        <f t="shared" si="226"/>
        <v>35</v>
      </c>
      <c r="P4804" s="5" t="str">
        <f t="shared" si="227"/>
        <v>ASALARIADO</v>
      </c>
      <c r="Q4804" s="5" t="e">
        <f ca="1">IF($H4804="SI", $O4804, _xludf.NA())</f>
        <v>#NAME?</v>
      </c>
      <c r="R4804" s="5">
        <f>IF($H4804="NO",$O4804, _xludf.NA())</f>
        <v>35</v>
      </c>
      <c r="S4804" s="5" t="e">
        <f ca="1">IF($H4804="SI",$N4804, _xludf.NA())</f>
        <v>#NAME?</v>
      </c>
      <c r="T4804" s="5">
        <f>IF($H4804="NO",$N4804, _xludf.NA())</f>
        <v>352855</v>
      </c>
    </row>
    <row r="4805" spans="1:20" x14ac:dyDescent="0.3">
      <c r="A4805">
        <v>4804</v>
      </c>
      <c r="B4805" t="s">
        <v>9</v>
      </c>
      <c r="C4805">
        <v>685483.06</v>
      </c>
      <c r="D4805" t="s">
        <v>10</v>
      </c>
      <c r="E4805" t="s">
        <v>11</v>
      </c>
      <c r="F4805" t="s">
        <v>12</v>
      </c>
      <c r="G4805" t="s">
        <v>13</v>
      </c>
      <c r="H4805" t="s">
        <v>13</v>
      </c>
      <c r="I4805">
        <v>41</v>
      </c>
      <c r="J4805">
        <f>(moras__2[[#This Row],[EDAD]]-AVERAGE(I:I))/ _xlfn.STDEV.P(I:I)</f>
        <v>-6.397191464420586E-2</v>
      </c>
      <c r="K4805" t="str">
        <f>IF(ABS(moras__2[[#This Row],[Z-Score de edad]])&gt;1.96, "Atípico","Normal")</f>
        <v>Normal</v>
      </c>
      <c r="L4805">
        <f>(moras__2[[#This Row],[SALARIO]]-AVERAGE(C:C)) / _xlfn.STDEV.P(C:C)</f>
        <v>3.446545161584446E-2</v>
      </c>
      <c r="M4805" t="str">
        <f>IF(ABS(moras__2[[#This Row],[Z-Score de salario]])&gt;1.96, "Atípico", "Normal")</f>
        <v>Normal</v>
      </c>
      <c r="N4805" s="5">
        <f t="shared" si="225"/>
        <v>685483.06</v>
      </c>
      <c r="O4805" s="5">
        <f t="shared" si="226"/>
        <v>41</v>
      </c>
      <c r="P4805" s="5" t="str">
        <f t="shared" si="227"/>
        <v>ASALARIADO</v>
      </c>
      <c r="Q4805" s="5" t="e">
        <f ca="1">IF($H4805="SI", $O4805, _xludf.NA())</f>
        <v>#NAME?</v>
      </c>
      <c r="R4805" s="5">
        <f>IF($H4805="NO",$O4805, _xludf.NA())</f>
        <v>41</v>
      </c>
      <c r="S4805" s="5" t="e">
        <f ca="1">IF($H4805="SI",$N4805, _xludf.NA())</f>
        <v>#NAME?</v>
      </c>
      <c r="T4805" s="5">
        <f>IF($H4805="NO",$N4805, _xludf.NA())</f>
        <v>685483.06</v>
      </c>
    </row>
    <row r="4806" spans="1:20" x14ac:dyDescent="0.3">
      <c r="A4806">
        <v>4805</v>
      </c>
      <c r="B4806" t="s">
        <v>9</v>
      </c>
      <c r="C4806">
        <v>105542.83</v>
      </c>
      <c r="D4806" t="s">
        <v>14</v>
      </c>
      <c r="E4806" t="s">
        <v>11</v>
      </c>
      <c r="F4806" t="s">
        <v>12</v>
      </c>
      <c r="G4806" t="s">
        <v>13</v>
      </c>
      <c r="H4806" t="s">
        <v>13</v>
      </c>
      <c r="I4806">
        <v>69</v>
      </c>
      <c r="J4806">
        <f>(moras__2[[#This Row],[EDAD]]-AVERAGE(I:I))/ _xlfn.STDEV.P(I:I)</f>
        <v>1.9123350867597886</v>
      </c>
      <c r="K4806" t="str">
        <f>IF(ABS(moras__2[[#This Row],[Z-Score de edad]])&gt;1.96, "Atípico","Normal")</f>
        <v>Normal</v>
      </c>
      <c r="L4806">
        <f>(moras__2[[#This Row],[SALARIO]]-AVERAGE(C:C)) / _xlfn.STDEV.P(C:C)</f>
        <v>-0.6806967409635809</v>
      </c>
      <c r="M4806" t="str">
        <f>IF(ABS(moras__2[[#This Row],[Z-Score de salario]])&gt;1.96, "Atípico", "Normal")</f>
        <v>Normal</v>
      </c>
      <c r="N4806" s="5">
        <f t="shared" si="225"/>
        <v>105542.83</v>
      </c>
      <c r="O4806" s="5">
        <f t="shared" si="226"/>
        <v>69</v>
      </c>
      <c r="P4806" s="5" t="str">
        <f t="shared" si="227"/>
        <v>PENSIONADOS EN SU PROPIO SISTEMA</v>
      </c>
      <c r="Q4806" s="5" t="e">
        <f ca="1">IF($H4806="SI", $O4806, _xludf.NA())</f>
        <v>#NAME?</v>
      </c>
      <c r="R4806" s="5">
        <f>IF($H4806="NO",$O4806, _xludf.NA())</f>
        <v>69</v>
      </c>
      <c r="S4806" s="5" t="e">
        <f ca="1">IF($H4806="SI",$N4806, _xludf.NA())</f>
        <v>#NAME?</v>
      </c>
      <c r="T4806" s="5">
        <f>IF($H4806="NO",$N4806, _xludf.NA())</f>
        <v>105542.83</v>
      </c>
    </row>
    <row r="4807" spans="1:20" x14ac:dyDescent="0.3">
      <c r="A4807">
        <v>4806</v>
      </c>
      <c r="B4807" t="s">
        <v>9</v>
      </c>
      <c r="C4807">
        <v>639148</v>
      </c>
      <c r="D4807" t="s">
        <v>18</v>
      </c>
      <c r="E4807" t="s">
        <v>16</v>
      </c>
      <c r="F4807" t="s">
        <v>12</v>
      </c>
      <c r="G4807" t="s">
        <v>13</v>
      </c>
      <c r="H4807" t="s">
        <v>13</v>
      </c>
      <c r="I4807">
        <v>64</v>
      </c>
      <c r="J4807">
        <f>(moras__2[[#This Row],[EDAD]]-AVERAGE(I:I))/ _xlfn.STDEV.P(I:I)</f>
        <v>1.559423122223361</v>
      </c>
      <c r="K4807" t="str">
        <f>IF(ABS(moras__2[[#This Row],[Z-Score de edad]])&gt;1.96, "Atípico","Normal")</f>
        <v>Normal</v>
      </c>
      <c r="L4807">
        <f>(moras__2[[#This Row],[SALARIO]]-AVERAGE(C:C)) / _xlfn.STDEV.P(C:C)</f>
        <v>-2.2673338536546354E-2</v>
      </c>
      <c r="M4807" t="str">
        <f>IF(ABS(moras__2[[#This Row],[Z-Score de salario]])&gt;1.96, "Atípico", "Normal")</f>
        <v>Normal</v>
      </c>
      <c r="N4807" s="5">
        <f t="shared" si="225"/>
        <v>639148</v>
      </c>
      <c r="O4807" s="5">
        <f t="shared" si="226"/>
        <v>64</v>
      </c>
      <c r="P4807" s="5" t="str">
        <f t="shared" si="227"/>
        <v>TRABAJADOR INDEPENDIENTE</v>
      </c>
      <c r="Q4807" s="5" t="e">
        <f ca="1">IF($H4807="SI", $O4807, _xludf.NA())</f>
        <v>#NAME?</v>
      </c>
      <c r="R4807" s="5">
        <f>IF($H4807="NO",$O4807, _xludf.NA())</f>
        <v>64</v>
      </c>
      <c r="S4807" s="5" t="e">
        <f ca="1">IF($H4807="SI",$N4807, _xludf.NA())</f>
        <v>#NAME?</v>
      </c>
      <c r="T4807" s="5">
        <f>IF($H4807="NO",$N4807, _xludf.NA())</f>
        <v>639148</v>
      </c>
    </row>
    <row r="4808" spans="1:20" x14ac:dyDescent="0.3">
      <c r="A4808">
        <v>4807</v>
      </c>
      <c r="B4808" t="s">
        <v>9</v>
      </c>
      <c r="C4808">
        <v>80000</v>
      </c>
      <c r="D4808" t="s">
        <v>10</v>
      </c>
      <c r="E4808" t="s">
        <v>16</v>
      </c>
      <c r="F4808" t="s">
        <v>12</v>
      </c>
      <c r="G4808" t="s">
        <v>12</v>
      </c>
      <c r="H4808" t="s">
        <v>13</v>
      </c>
      <c r="I4808">
        <v>44</v>
      </c>
      <c r="J4808">
        <f>(moras__2[[#This Row],[EDAD]]-AVERAGE(I:I))/ _xlfn.STDEV.P(I:I)</f>
        <v>0.14777526407765068</v>
      </c>
      <c r="K4808" t="str">
        <f>IF(ABS(moras__2[[#This Row],[Z-Score de edad]])&gt;1.96, "Atípico","Normal")</f>
        <v>Normal</v>
      </c>
      <c r="L4808">
        <f>(moras__2[[#This Row],[SALARIO]]-AVERAGE(C:C)) / _xlfn.STDEV.P(C:C)</f>
        <v>-0.71219527367872548</v>
      </c>
      <c r="M4808" t="str">
        <f>IF(ABS(moras__2[[#This Row],[Z-Score de salario]])&gt;1.96, "Atípico", "Normal")</f>
        <v>Normal</v>
      </c>
      <c r="N4808" s="5">
        <f t="shared" si="225"/>
        <v>80000</v>
      </c>
      <c r="O4808" s="5">
        <f t="shared" si="226"/>
        <v>44</v>
      </c>
      <c r="P4808" s="5" t="str">
        <f t="shared" si="227"/>
        <v>ASALARIADO</v>
      </c>
      <c r="Q4808" s="5" t="e">
        <f ca="1">IF($H4808="SI", $O4808, _xludf.NA())</f>
        <v>#NAME?</v>
      </c>
      <c r="R4808" s="5">
        <f>IF($H4808="NO",$O4808, _xludf.NA())</f>
        <v>44</v>
      </c>
      <c r="S4808" s="5" t="e">
        <f ca="1">IF($H4808="SI",$N4808, _xludf.NA())</f>
        <v>#NAME?</v>
      </c>
      <c r="T4808" s="5">
        <f>IF($H4808="NO",$N4808, _xludf.NA())</f>
        <v>80000</v>
      </c>
    </row>
    <row r="4809" spans="1:20" x14ac:dyDescent="0.3">
      <c r="A4809">
        <v>4808</v>
      </c>
      <c r="B4809" t="s">
        <v>9</v>
      </c>
      <c r="C4809">
        <v>2624502</v>
      </c>
      <c r="D4809" t="s">
        <v>10</v>
      </c>
      <c r="E4809" t="s">
        <v>16</v>
      </c>
      <c r="F4809" t="s">
        <v>12</v>
      </c>
      <c r="G4809" t="s">
        <v>13</v>
      </c>
      <c r="H4809" t="s">
        <v>13</v>
      </c>
      <c r="I4809">
        <v>49</v>
      </c>
      <c r="J4809">
        <f>(moras__2[[#This Row],[EDAD]]-AVERAGE(I:I))/ _xlfn.STDEV.P(I:I)</f>
        <v>0.50068722861407822</v>
      </c>
      <c r="K4809" t="str">
        <f>IF(ABS(moras__2[[#This Row],[Z-Score de edad]])&gt;1.96, "Atípico","Normal")</f>
        <v>Normal</v>
      </c>
      <c r="L4809">
        <f>(moras__2[[#This Row],[SALARIO]]-AVERAGE(C:C)) / _xlfn.STDEV.P(C:C)</f>
        <v>2.4255964076170051</v>
      </c>
      <c r="M4809" t="str">
        <f>IF(ABS(moras__2[[#This Row],[Z-Score de salario]])&gt;1.96, "Atípico", "Normal")</f>
        <v>Atípico</v>
      </c>
      <c r="N4809" s="5">
        <f t="shared" si="225"/>
        <v>2624502</v>
      </c>
      <c r="O4809" s="5">
        <f t="shared" si="226"/>
        <v>49</v>
      </c>
      <c r="P4809" s="5" t="str">
        <f t="shared" si="227"/>
        <v>ASALARIADO</v>
      </c>
      <c r="Q4809" s="5" t="e">
        <f ca="1">IF($H4809="SI", $O4809, _xludf.NA())</f>
        <v>#NAME?</v>
      </c>
      <c r="R4809" s="5">
        <f>IF($H4809="NO",$O4809, _xludf.NA())</f>
        <v>49</v>
      </c>
      <c r="S4809" s="5" t="e">
        <f ca="1">IF($H4809="SI",$N4809, _xludf.NA())</f>
        <v>#NAME?</v>
      </c>
      <c r="T4809" s="5">
        <f>IF($H4809="NO",$N4809, _xludf.NA())</f>
        <v>2624502</v>
      </c>
    </row>
    <row r="4810" spans="1:20" x14ac:dyDescent="0.3">
      <c r="A4810">
        <v>4809</v>
      </c>
      <c r="B4810" t="s">
        <v>9</v>
      </c>
      <c r="C4810">
        <v>536035.42000000004</v>
      </c>
      <c r="D4810" t="s">
        <v>10</v>
      </c>
      <c r="E4810" t="s">
        <v>16</v>
      </c>
      <c r="F4810" t="s">
        <v>12</v>
      </c>
      <c r="G4810" t="s">
        <v>13</v>
      </c>
      <c r="H4810" t="s">
        <v>13</v>
      </c>
      <c r="I4810">
        <v>61</v>
      </c>
      <c r="J4810">
        <f>(moras__2[[#This Row],[EDAD]]-AVERAGE(I:I))/ _xlfn.STDEV.P(I:I)</f>
        <v>1.3476759435015044</v>
      </c>
      <c r="K4810" t="str">
        <f>IF(ABS(moras__2[[#This Row],[Z-Score de edad]])&gt;1.96, "Atípico","Normal")</f>
        <v>Normal</v>
      </c>
      <c r="L4810">
        <f>(moras__2[[#This Row],[SALARIO]]-AVERAGE(C:C)) / _xlfn.STDEV.P(C:C)</f>
        <v>-0.14982819860776672</v>
      </c>
      <c r="M4810" t="str">
        <f>IF(ABS(moras__2[[#This Row],[Z-Score de salario]])&gt;1.96, "Atípico", "Normal")</f>
        <v>Normal</v>
      </c>
      <c r="N4810" s="5">
        <f t="shared" si="225"/>
        <v>536035.42000000004</v>
      </c>
      <c r="O4810" s="5">
        <f t="shared" si="226"/>
        <v>61</v>
      </c>
      <c r="P4810" s="5" t="str">
        <f t="shared" si="227"/>
        <v>ASALARIADO</v>
      </c>
      <c r="Q4810" s="5" t="e">
        <f ca="1">IF($H4810="SI", $O4810, _xludf.NA())</f>
        <v>#NAME?</v>
      </c>
      <c r="R4810" s="5">
        <f>IF($H4810="NO",$O4810, _xludf.NA())</f>
        <v>61</v>
      </c>
      <c r="S4810" s="5" t="e">
        <f ca="1">IF($H4810="SI",$N4810, _xludf.NA())</f>
        <v>#NAME?</v>
      </c>
      <c r="T4810" s="5">
        <f>IF($H4810="NO",$N4810, _xludf.NA())</f>
        <v>536035.42000000004</v>
      </c>
    </row>
    <row r="4811" spans="1:20" x14ac:dyDescent="0.3">
      <c r="A4811">
        <v>4810</v>
      </c>
      <c r="B4811" t="s">
        <v>15</v>
      </c>
      <c r="C4811">
        <v>371041.65</v>
      </c>
      <c r="D4811" t="s">
        <v>10</v>
      </c>
      <c r="E4811" t="s">
        <v>16</v>
      </c>
      <c r="F4811" t="s">
        <v>12</v>
      </c>
      <c r="G4811" t="s">
        <v>13</v>
      </c>
      <c r="H4811" t="s">
        <v>13</v>
      </c>
      <c r="I4811">
        <v>32</v>
      </c>
      <c r="J4811">
        <f>(moras__2[[#This Row],[EDAD]]-AVERAGE(I:I))/ _xlfn.STDEV.P(I:I)</f>
        <v>-0.69921345080977548</v>
      </c>
      <c r="K4811" t="str">
        <f>IF(ABS(moras__2[[#This Row],[Z-Score de edad]])&gt;1.96, "Atípico","Normal")</f>
        <v>Normal</v>
      </c>
      <c r="L4811">
        <f>(moras__2[[#This Row],[SALARIO]]-AVERAGE(C:C)) / _xlfn.STDEV.P(C:C)</f>
        <v>-0.35329279756332704</v>
      </c>
      <c r="M4811" t="str">
        <f>IF(ABS(moras__2[[#This Row],[Z-Score de salario]])&gt;1.96, "Atípico", "Normal")</f>
        <v>Normal</v>
      </c>
      <c r="N4811" s="5">
        <f t="shared" si="225"/>
        <v>371041.65</v>
      </c>
      <c r="O4811" s="5">
        <f t="shared" si="226"/>
        <v>32</v>
      </c>
      <c r="P4811" s="5" t="str">
        <f t="shared" si="227"/>
        <v>ASALARIADO</v>
      </c>
      <c r="Q4811" s="5" t="e">
        <f ca="1">IF($H4811="SI", $O4811, _xludf.NA())</f>
        <v>#NAME?</v>
      </c>
      <c r="R4811" s="5">
        <f>IF($H4811="NO",$O4811, _xludf.NA())</f>
        <v>32</v>
      </c>
      <c r="S4811" s="5" t="e">
        <f ca="1">IF($H4811="SI",$N4811, _xludf.NA())</f>
        <v>#NAME?</v>
      </c>
      <c r="T4811" s="5">
        <f>IF($H4811="NO",$N4811, _xludf.NA())</f>
        <v>371041.65</v>
      </c>
    </row>
    <row r="4812" spans="1:20" x14ac:dyDescent="0.3">
      <c r="A4812">
        <v>4811</v>
      </c>
      <c r="B4812" t="s">
        <v>15</v>
      </c>
      <c r="C4812">
        <v>696716</v>
      </c>
      <c r="D4812" t="s">
        <v>10</v>
      </c>
      <c r="E4812" t="s">
        <v>11</v>
      </c>
      <c r="F4812" t="s">
        <v>12</v>
      </c>
      <c r="G4812" t="s">
        <v>13</v>
      </c>
      <c r="H4812" t="s">
        <v>12</v>
      </c>
      <c r="I4812">
        <v>42</v>
      </c>
      <c r="J4812">
        <f>(moras__2[[#This Row],[EDAD]]-AVERAGE(I:I))/ _xlfn.STDEV.P(I:I)</f>
        <v>6.6104782630796582E-3</v>
      </c>
      <c r="K4812" t="str">
        <f>IF(ABS(moras__2[[#This Row],[Z-Score de edad]])&gt;1.96, "Atípico","Normal")</f>
        <v>Normal</v>
      </c>
      <c r="L4812">
        <f>(moras__2[[#This Row],[SALARIO]]-AVERAGE(C:C)) / _xlfn.STDEV.P(C:C)</f>
        <v>4.8317523922525252E-2</v>
      </c>
      <c r="M4812" t="str">
        <f>IF(ABS(moras__2[[#This Row],[Z-Score de salario]])&gt;1.96, "Atípico", "Normal")</f>
        <v>Normal</v>
      </c>
      <c r="N4812" s="5">
        <f t="shared" si="225"/>
        <v>696716</v>
      </c>
      <c r="O4812" s="5">
        <f t="shared" si="226"/>
        <v>42</v>
      </c>
      <c r="P4812" s="5" t="str">
        <f t="shared" si="227"/>
        <v>ASALARIADO</v>
      </c>
      <c r="Q4812" s="5">
        <f>IF($H4812="SI", $O4812, _xludf.NA())</f>
        <v>42</v>
      </c>
      <c r="R4812" s="5" t="e">
        <f ca="1">IF($H4812="NO",$O4812, _xludf.NA())</f>
        <v>#NAME?</v>
      </c>
      <c r="S4812" s="5">
        <f>IF($H4812="SI",$N4812, _xludf.NA())</f>
        <v>696716</v>
      </c>
      <c r="T4812" s="5" t="e">
        <f ca="1">IF($H4812="NO",$N4812, _xludf.NA())</f>
        <v>#NAME?</v>
      </c>
    </row>
    <row r="4813" spans="1:20" x14ac:dyDescent="0.3">
      <c r="A4813">
        <v>4812</v>
      </c>
      <c r="B4813" t="s">
        <v>9</v>
      </c>
      <c r="C4813">
        <v>384348.31</v>
      </c>
      <c r="D4813" t="s">
        <v>10</v>
      </c>
      <c r="E4813" t="s">
        <v>16</v>
      </c>
      <c r="F4813" t="s">
        <v>12</v>
      </c>
      <c r="G4813" t="s">
        <v>13</v>
      </c>
      <c r="H4813" t="s">
        <v>13</v>
      </c>
      <c r="I4813">
        <v>27</v>
      </c>
      <c r="J4813">
        <f>(moras__2[[#This Row],[EDAD]]-AVERAGE(I:I))/ _xlfn.STDEV.P(I:I)</f>
        <v>-1.052125415346203</v>
      </c>
      <c r="K4813" t="str">
        <f>IF(ABS(moras__2[[#This Row],[Z-Score de edad]])&gt;1.96, "Atípico","Normal")</f>
        <v>Normal</v>
      </c>
      <c r="L4813">
        <f>(moras__2[[#This Row],[SALARIO]]-AVERAGE(C:C)) / _xlfn.STDEV.P(C:C)</f>
        <v>-0.33688348562180348</v>
      </c>
      <c r="M4813" t="str">
        <f>IF(ABS(moras__2[[#This Row],[Z-Score de salario]])&gt;1.96, "Atípico", "Normal")</f>
        <v>Normal</v>
      </c>
      <c r="N4813" s="5">
        <f t="shared" si="225"/>
        <v>384348.31</v>
      </c>
      <c r="O4813" s="5">
        <f t="shared" si="226"/>
        <v>27</v>
      </c>
      <c r="P4813" s="5" t="str">
        <f t="shared" si="227"/>
        <v>ASALARIADO</v>
      </c>
      <c r="Q4813" s="5" t="e">
        <f ca="1">IF($H4813="SI", $O4813, _xludf.NA())</f>
        <v>#NAME?</v>
      </c>
      <c r="R4813" s="5">
        <f>IF($H4813="NO",$O4813, _xludf.NA())</f>
        <v>27</v>
      </c>
      <c r="S4813" s="5" t="e">
        <f ca="1">IF($H4813="SI",$N4813, _xludf.NA())</f>
        <v>#NAME?</v>
      </c>
      <c r="T4813" s="5">
        <f>IF($H4813="NO",$N4813, _xludf.NA())</f>
        <v>384348.31</v>
      </c>
    </row>
    <row r="4814" spans="1:20" x14ac:dyDescent="0.3">
      <c r="A4814">
        <v>4813</v>
      </c>
      <c r="B4814" t="s">
        <v>15</v>
      </c>
      <c r="C4814">
        <v>240000</v>
      </c>
      <c r="D4814" t="s">
        <v>10</v>
      </c>
      <c r="E4814" t="s">
        <v>16</v>
      </c>
      <c r="F4814" t="s">
        <v>12</v>
      </c>
      <c r="G4814" t="s">
        <v>12</v>
      </c>
      <c r="H4814" t="s">
        <v>13</v>
      </c>
      <c r="I4814">
        <v>27</v>
      </c>
      <c r="J4814">
        <f>(moras__2[[#This Row],[EDAD]]-AVERAGE(I:I))/ _xlfn.STDEV.P(I:I)</f>
        <v>-1.052125415346203</v>
      </c>
      <c r="K4814" t="str">
        <f>IF(ABS(moras__2[[#This Row],[Z-Score de edad]])&gt;1.96, "Atípico","Normal")</f>
        <v>Normal</v>
      </c>
      <c r="L4814">
        <f>(moras__2[[#This Row],[SALARIO]]-AVERAGE(C:C)) / _xlfn.STDEV.P(C:C)</f>
        <v>-0.5148888188174926</v>
      </c>
      <c r="M4814" t="str">
        <f>IF(ABS(moras__2[[#This Row],[Z-Score de salario]])&gt;1.96, "Atípico", "Normal")</f>
        <v>Normal</v>
      </c>
      <c r="N4814" s="5">
        <f t="shared" si="225"/>
        <v>240000</v>
      </c>
      <c r="O4814" s="5">
        <f t="shared" si="226"/>
        <v>27</v>
      </c>
      <c r="P4814" s="5" t="str">
        <f t="shared" si="227"/>
        <v>ASALARIADO</v>
      </c>
      <c r="Q4814" s="5" t="e">
        <f ca="1">IF($H4814="SI", $O4814, _xludf.NA())</f>
        <v>#NAME?</v>
      </c>
      <c r="R4814" s="5">
        <f>IF($H4814="NO",$O4814, _xludf.NA())</f>
        <v>27</v>
      </c>
      <c r="S4814" s="5" t="e">
        <f ca="1">IF($H4814="SI",$N4814, _xludf.NA())</f>
        <v>#NAME?</v>
      </c>
      <c r="T4814" s="5">
        <f>IF($H4814="NO",$N4814, _xludf.NA())</f>
        <v>240000</v>
      </c>
    </row>
    <row r="4815" spans="1:20" x14ac:dyDescent="0.3">
      <c r="A4815">
        <v>4814</v>
      </c>
      <c r="B4815" t="s">
        <v>9</v>
      </c>
      <c r="C4815">
        <v>141509.48000000001</v>
      </c>
      <c r="D4815" t="s">
        <v>14</v>
      </c>
      <c r="E4815" t="s">
        <v>11</v>
      </c>
      <c r="F4815" t="s">
        <v>12</v>
      </c>
      <c r="G4815" t="s">
        <v>13</v>
      </c>
      <c r="H4815" t="s">
        <v>13</v>
      </c>
      <c r="I4815">
        <v>82</v>
      </c>
      <c r="J4815">
        <f>(moras__2[[#This Row],[EDAD]]-AVERAGE(I:I))/ _xlfn.STDEV.P(I:I)</f>
        <v>2.8299061945545003</v>
      </c>
      <c r="K4815" t="str">
        <f>IF(ABS(moras__2[[#This Row],[Z-Score de edad]])&gt;1.96, "Atípico","Normal")</f>
        <v>Atípico</v>
      </c>
      <c r="L4815">
        <f>(moras__2[[#This Row],[SALARIO]]-AVERAGE(C:C)) / _xlfn.STDEV.P(C:C)</f>
        <v>-0.63634391468398865</v>
      </c>
      <c r="M4815" t="str">
        <f>IF(ABS(moras__2[[#This Row],[Z-Score de salario]])&gt;1.96, "Atípico", "Normal")</f>
        <v>Normal</v>
      </c>
      <c r="N4815" s="5">
        <f t="shared" si="225"/>
        <v>141509.48000000001</v>
      </c>
      <c r="O4815" s="5">
        <f t="shared" si="226"/>
        <v>82</v>
      </c>
      <c r="P4815" s="5" t="str">
        <f t="shared" si="227"/>
        <v>PENSIONADOS EN SU PROPIO SISTEMA</v>
      </c>
      <c r="Q4815" s="5" t="e">
        <f ca="1">IF($H4815="SI", $O4815, _xludf.NA())</f>
        <v>#NAME?</v>
      </c>
      <c r="R4815" s="5">
        <f>IF($H4815="NO",$O4815, _xludf.NA())</f>
        <v>82</v>
      </c>
      <c r="S4815" s="5" t="e">
        <f ca="1">IF($H4815="SI",$N4815, _xludf.NA())</f>
        <v>#NAME?</v>
      </c>
      <c r="T4815" s="5">
        <f>IF($H4815="NO",$N4815, _xludf.NA())</f>
        <v>141509.48000000001</v>
      </c>
    </row>
    <row r="4816" spans="1:20" x14ac:dyDescent="0.3">
      <c r="A4816">
        <v>4815</v>
      </c>
      <c r="B4816" t="s">
        <v>15</v>
      </c>
      <c r="C4816">
        <v>2803065.68</v>
      </c>
      <c r="D4816" t="s">
        <v>10</v>
      </c>
      <c r="E4816" t="s">
        <v>11</v>
      </c>
      <c r="F4816" t="s">
        <v>12</v>
      </c>
      <c r="G4816" t="s">
        <v>13</v>
      </c>
      <c r="H4816" t="s">
        <v>13</v>
      </c>
      <c r="I4816">
        <v>49</v>
      </c>
      <c r="J4816">
        <f>(moras__2[[#This Row],[EDAD]]-AVERAGE(I:I))/ _xlfn.STDEV.P(I:I)</f>
        <v>0.50068722861407822</v>
      </c>
      <c r="K4816" t="str">
        <f>IF(ABS(moras__2[[#This Row],[Z-Score de edad]])&gt;1.96, "Atípico","Normal")</f>
        <v>Normal</v>
      </c>
      <c r="L4816">
        <f>(moras__2[[#This Row],[SALARIO]]-AVERAGE(C:C)) / _xlfn.STDEV.P(C:C)</f>
        <v>2.645794949290603</v>
      </c>
      <c r="M4816" t="str">
        <f>IF(ABS(moras__2[[#This Row],[Z-Score de salario]])&gt;1.96, "Atípico", "Normal")</f>
        <v>Atípico</v>
      </c>
      <c r="N4816" s="5">
        <f t="shared" si="225"/>
        <v>2803065.68</v>
      </c>
      <c r="O4816" s="5">
        <f t="shared" si="226"/>
        <v>49</v>
      </c>
      <c r="P4816" s="5" t="str">
        <f t="shared" si="227"/>
        <v>ASALARIADO</v>
      </c>
      <c r="Q4816" s="5" t="e">
        <f ca="1">IF($H4816="SI", $O4816, _xludf.NA())</f>
        <v>#NAME?</v>
      </c>
      <c r="R4816" s="5">
        <f>IF($H4816="NO",$O4816, _xludf.NA())</f>
        <v>49</v>
      </c>
      <c r="S4816" s="5" t="e">
        <f ca="1">IF($H4816="SI",$N4816, _xludf.NA())</f>
        <v>#NAME?</v>
      </c>
      <c r="T4816" s="5">
        <f>IF($H4816="NO",$N4816, _xludf.NA())</f>
        <v>2803065.68</v>
      </c>
    </row>
    <row r="4817" spans="1:20" x14ac:dyDescent="0.3">
      <c r="A4817">
        <v>4816</v>
      </c>
      <c r="B4817" t="s">
        <v>9</v>
      </c>
      <c r="C4817">
        <v>806339.27</v>
      </c>
      <c r="D4817" t="s">
        <v>10</v>
      </c>
      <c r="E4817" t="s">
        <v>11</v>
      </c>
      <c r="F4817" t="s">
        <v>12</v>
      </c>
      <c r="G4817" t="s">
        <v>13</v>
      </c>
      <c r="H4817" t="s">
        <v>13</v>
      </c>
      <c r="I4817">
        <v>51</v>
      </c>
      <c r="J4817">
        <f>(moras__2[[#This Row],[EDAD]]-AVERAGE(I:I))/ _xlfn.STDEV.P(I:I)</f>
        <v>0.64185201442864925</v>
      </c>
      <c r="K4817" t="str">
        <f>IF(ABS(moras__2[[#This Row],[Z-Score de edad]])&gt;1.96, "Atípico","Normal")</f>
        <v>Normal</v>
      </c>
      <c r="L4817">
        <f>(moras__2[[#This Row],[SALARIO]]-AVERAGE(C:C)) / _xlfn.STDEV.P(C:C)</f>
        <v>0.18350114125999872</v>
      </c>
      <c r="M4817" t="str">
        <f>IF(ABS(moras__2[[#This Row],[Z-Score de salario]])&gt;1.96, "Atípico", "Normal")</f>
        <v>Normal</v>
      </c>
      <c r="N4817" s="5">
        <f t="shared" si="225"/>
        <v>806339.27</v>
      </c>
      <c r="O4817" s="5">
        <f t="shared" si="226"/>
        <v>51</v>
      </c>
      <c r="P4817" s="5" t="str">
        <f t="shared" si="227"/>
        <v>ASALARIADO</v>
      </c>
      <c r="Q4817" s="5" t="e">
        <f ca="1">IF($H4817="SI", $O4817, _xludf.NA())</f>
        <v>#NAME?</v>
      </c>
      <c r="R4817" s="5">
        <f>IF($H4817="NO",$O4817, _xludf.NA())</f>
        <v>51</v>
      </c>
      <c r="S4817" s="5" t="e">
        <f ca="1">IF($H4817="SI",$N4817, _xludf.NA())</f>
        <v>#NAME?</v>
      </c>
      <c r="T4817" s="5">
        <f>IF($H4817="NO",$N4817, _xludf.NA())</f>
        <v>806339.27</v>
      </c>
    </row>
    <row r="4818" spans="1:20" x14ac:dyDescent="0.3">
      <c r="A4818">
        <v>4817</v>
      </c>
      <c r="B4818" t="s">
        <v>9</v>
      </c>
      <c r="C4818">
        <v>509509</v>
      </c>
      <c r="D4818" t="s">
        <v>18</v>
      </c>
      <c r="E4818" t="s">
        <v>16</v>
      </c>
      <c r="F4818" t="s">
        <v>12</v>
      </c>
      <c r="G4818" t="s">
        <v>13</v>
      </c>
      <c r="H4818" t="s">
        <v>12</v>
      </c>
      <c r="I4818">
        <v>58</v>
      </c>
      <c r="J4818">
        <f>(moras__2[[#This Row],[EDAD]]-AVERAGE(I:I))/ _xlfn.STDEV.P(I:I)</f>
        <v>1.1359287647796479</v>
      </c>
      <c r="K4818" t="str">
        <f>IF(ABS(moras__2[[#This Row],[Z-Score de edad]])&gt;1.96, "Atípico","Normal")</f>
        <v>Normal</v>
      </c>
      <c r="L4818">
        <f>(moras__2[[#This Row],[SALARIO]]-AVERAGE(C:C)) / _xlfn.STDEV.P(C:C)</f>
        <v>-0.18253966042251746</v>
      </c>
      <c r="M4818" t="str">
        <f>IF(ABS(moras__2[[#This Row],[Z-Score de salario]])&gt;1.96, "Atípico", "Normal")</f>
        <v>Normal</v>
      </c>
      <c r="N4818" s="5">
        <f t="shared" si="225"/>
        <v>509509</v>
      </c>
      <c r="O4818" s="5">
        <f t="shared" si="226"/>
        <v>58</v>
      </c>
      <c r="P4818" s="5" t="str">
        <f t="shared" si="227"/>
        <v>TRABAJADOR INDEPENDIENTE</v>
      </c>
      <c r="Q4818" s="5">
        <f>IF($H4818="SI", $O4818, _xludf.NA())</f>
        <v>58</v>
      </c>
      <c r="R4818" s="5" t="e">
        <f ca="1">IF($H4818="NO",$O4818, _xludf.NA())</f>
        <v>#NAME?</v>
      </c>
      <c r="S4818" s="5">
        <f>IF($H4818="SI",$N4818, _xludf.NA())</f>
        <v>509509</v>
      </c>
      <c r="T4818" s="5" t="e">
        <f ca="1">IF($H4818="NO",$N4818, _xludf.NA())</f>
        <v>#NAME?</v>
      </c>
    </row>
    <row r="4819" spans="1:20" x14ac:dyDescent="0.3">
      <c r="A4819">
        <v>4818</v>
      </c>
      <c r="B4819" t="s">
        <v>9</v>
      </c>
      <c r="C4819">
        <v>384956</v>
      </c>
      <c r="D4819" t="s">
        <v>18</v>
      </c>
      <c r="E4819" t="s">
        <v>16</v>
      </c>
      <c r="F4819" t="s">
        <v>12</v>
      </c>
      <c r="G4819" t="s">
        <v>13</v>
      </c>
      <c r="H4819" t="s">
        <v>12</v>
      </c>
      <c r="I4819">
        <v>42</v>
      </c>
      <c r="J4819">
        <f>(moras__2[[#This Row],[EDAD]]-AVERAGE(I:I))/ _xlfn.STDEV.P(I:I)</f>
        <v>6.6104782630796582E-3</v>
      </c>
      <c r="K4819" t="str">
        <f>IF(ABS(moras__2[[#This Row],[Z-Score de edad]])&gt;1.96, "Atípico","Normal")</f>
        <v>Normal</v>
      </c>
      <c r="L4819">
        <f>(moras__2[[#This Row],[SALARIO]]-AVERAGE(C:C)) / _xlfn.STDEV.P(C:C)</f>
        <v>-0.3361341033745871</v>
      </c>
      <c r="M4819" t="str">
        <f>IF(ABS(moras__2[[#This Row],[Z-Score de salario]])&gt;1.96, "Atípico", "Normal")</f>
        <v>Normal</v>
      </c>
      <c r="N4819" s="5">
        <f t="shared" si="225"/>
        <v>384956</v>
      </c>
      <c r="O4819" s="5">
        <f t="shared" si="226"/>
        <v>42</v>
      </c>
      <c r="P4819" s="5" t="str">
        <f t="shared" si="227"/>
        <v>TRABAJADOR INDEPENDIENTE</v>
      </c>
      <c r="Q4819" s="5">
        <f>IF($H4819="SI", $O4819, _xludf.NA())</f>
        <v>42</v>
      </c>
      <c r="R4819" s="5" t="e">
        <f ca="1">IF($H4819="NO",$O4819, _xludf.NA())</f>
        <v>#NAME?</v>
      </c>
      <c r="S4819" s="5">
        <f>IF($H4819="SI",$N4819, _xludf.NA())</f>
        <v>384956</v>
      </c>
      <c r="T4819" s="5" t="e">
        <f ca="1">IF($H4819="NO",$N4819, _xludf.NA())</f>
        <v>#NAME?</v>
      </c>
    </row>
    <row r="4820" spans="1:20" x14ac:dyDescent="0.3">
      <c r="A4820">
        <v>4819</v>
      </c>
      <c r="B4820" t="s">
        <v>15</v>
      </c>
      <c r="C4820">
        <v>1399635</v>
      </c>
      <c r="D4820" t="s">
        <v>14</v>
      </c>
      <c r="E4820" t="s">
        <v>11</v>
      </c>
      <c r="F4820" t="s">
        <v>12</v>
      </c>
      <c r="G4820" t="s">
        <v>13</v>
      </c>
      <c r="H4820" t="s">
        <v>13</v>
      </c>
      <c r="I4820">
        <v>66</v>
      </c>
      <c r="J4820">
        <f>(moras__2[[#This Row],[EDAD]]-AVERAGE(I:I))/ _xlfn.STDEV.P(I:I)</f>
        <v>1.700587908037932</v>
      </c>
      <c r="K4820" t="str">
        <f>IF(ABS(moras__2[[#This Row],[Z-Score de edad]])&gt;1.96, "Atípico","Normal")</f>
        <v>Normal</v>
      </c>
      <c r="L4820">
        <f>(moras__2[[#This Row],[SALARIO]]-AVERAGE(C:C)) / _xlfn.STDEV.P(C:C)</f>
        <v>0.91513287357629391</v>
      </c>
      <c r="M4820" t="str">
        <f>IF(ABS(moras__2[[#This Row],[Z-Score de salario]])&gt;1.96, "Atípico", "Normal")</f>
        <v>Normal</v>
      </c>
      <c r="N4820" s="5">
        <f t="shared" si="225"/>
        <v>1399635</v>
      </c>
      <c r="O4820" s="5">
        <f t="shared" si="226"/>
        <v>66</v>
      </c>
      <c r="P4820" s="5" t="str">
        <f t="shared" si="227"/>
        <v>PENSIONADOS EN SU PROPIO SISTEMA</v>
      </c>
      <c r="Q4820" s="5" t="e">
        <f ca="1">IF($H4820="SI", $O4820, _xludf.NA())</f>
        <v>#NAME?</v>
      </c>
      <c r="R4820" s="5">
        <f>IF($H4820="NO",$O4820, _xludf.NA())</f>
        <v>66</v>
      </c>
      <c r="S4820" s="5" t="e">
        <f ca="1">IF($H4820="SI",$N4820, _xludf.NA())</f>
        <v>#NAME?</v>
      </c>
      <c r="T4820" s="5">
        <f>IF($H4820="NO",$N4820, _xludf.NA())</f>
        <v>1399635</v>
      </c>
    </row>
    <row r="4821" spans="1:20" x14ac:dyDescent="0.3">
      <c r="A4821">
        <v>4820</v>
      </c>
      <c r="B4821" t="s">
        <v>9</v>
      </c>
      <c r="C4821">
        <v>336308.54</v>
      </c>
      <c r="D4821" t="s">
        <v>10</v>
      </c>
      <c r="E4821" t="s">
        <v>16</v>
      </c>
      <c r="F4821" t="s">
        <v>12</v>
      </c>
      <c r="G4821" t="s">
        <v>12</v>
      </c>
      <c r="H4821" t="s">
        <v>13</v>
      </c>
      <c r="I4821">
        <v>21</v>
      </c>
      <c r="J4821">
        <f>(moras__2[[#This Row],[EDAD]]-AVERAGE(I:I))/ _xlfn.STDEV.P(I:I)</f>
        <v>-1.4756197727899161</v>
      </c>
      <c r="K4821" t="str">
        <f>IF(ABS(moras__2[[#This Row],[Z-Score de edad]])&gt;1.96, "Atípico","Normal")</f>
        <v>Normal</v>
      </c>
      <c r="L4821">
        <f>(moras__2[[#This Row],[SALARIO]]-AVERAGE(C:C)) / _xlfn.STDEV.P(C:C)</f>
        <v>-0.39612446506585985</v>
      </c>
      <c r="M4821" t="str">
        <f>IF(ABS(moras__2[[#This Row],[Z-Score de salario]])&gt;1.96, "Atípico", "Normal")</f>
        <v>Normal</v>
      </c>
      <c r="N4821" s="5">
        <f t="shared" si="225"/>
        <v>336308.54</v>
      </c>
      <c r="O4821" s="5">
        <f t="shared" si="226"/>
        <v>21</v>
      </c>
      <c r="P4821" s="5" t="str">
        <f t="shared" si="227"/>
        <v>ASALARIADO</v>
      </c>
      <c r="Q4821" s="5" t="e">
        <f ca="1">IF($H4821="SI", $O4821, _xludf.NA())</f>
        <v>#NAME?</v>
      </c>
      <c r="R4821" s="5">
        <f>IF($H4821="NO",$O4821, _xludf.NA())</f>
        <v>21</v>
      </c>
      <c r="S4821" s="5" t="e">
        <f ca="1">IF($H4821="SI",$N4821, _xludf.NA())</f>
        <v>#NAME?</v>
      </c>
      <c r="T4821" s="5">
        <f>IF($H4821="NO",$N4821, _xludf.NA())</f>
        <v>336308.54</v>
      </c>
    </row>
    <row r="4822" spans="1:20" x14ac:dyDescent="0.3">
      <c r="A4822">
        <v>4821</v>
      </c>
      <c r="B4822" t="s">
        <v>9</v>
      </c>
      <c r="C4822">
        <v>388655.68</v>
      </c>
      <c r="D4822" t="s">
        <v>10</v>
      </c>
      <c r="E4822" t="s">
        <v>16</v>
      </c>
      <c r="F4822" t="s">
        <v>12</v>
      </c>
      <c r="G4822" t="s">
        <v>13</v>
      </c>
      <c r="H4822" t="s">
        <v>13</v>
      </c>
      <c r="I4822">
        <v>36</v>
      </c>
      <c r="J4822">
        <f>(moras__2[[#This Row],[EDAD]]-AVERAGE(I:I))/ _xlfn.STDEV.P(I:I)</f>
        <v>-0.41688387918063341</v>
      </c>
      <c r="K4822" t="str">
        <f>IF(ABS(moras__2[[#This Row],[Z-Score de edad]])&gt;1.96, "Atípico","Normal")</f>
        <v>Normal</v>
      </c>
      <c r="L4822">
        <f>(moras__2[[#This Row],[SALARIO]]-AVERAGE(C:C)) / _xlfn.STDEV.P(C:C)</f>
        <v>-0.33157178621883082</v>
      </c>
      <c r="M4822" t="str">
        <f>IF(ABS(moras__2[[#This Row],[Z-Score de salario]])&gt;1.96, "Atípico", "Normal")</f>
        <v>Normal</v>
      </c>
      <c r="N4822" s="5">
        <f t="shared" si="225"/>
        <v>388655.68</v>
      </c>
      <c r="O4822" s="5">
        <f t="shared" si="226"/>
        <v>36</v>
      </c>
      <c r="P4822" s="5" t="str">
        <f t="shared" si="227"/>
        <v>ASALARIADO</v>
      </c>
      <c r="Q4822" s="5" t="e">
        <f ca="1">IF($H4822="SI", $O4822, _xludf.NA())</f>
        <v>#NAME?</v>
      </c>
      <c r="R4822" s="5">
        <f>IF($H4822="NO",$O4822, _xludf.NA())</f>
        <v>36</v>
      </c>
      <c r="S4822" s="5" t="e">
        <f ca="1">IF($H4822="SI",$N4822, _xludf.NA())</f>
        <v>#NAME?</v>
      </c>
      <c r="T4822" s="5">
        <f>IF($H4822="NO",$N4822, _xludf.NA())</f>
        <v>388655.68</v>
      </c>
    </row>
    <row r="4823" spans="1:20" x14ac:dyDescent="0.3">
      <c r="A4823">
        <v>4822</v>
      </c>
      <c r="B4823" t="s">
        <v>9</v>
      </c>
      <c r="C4823">
        <v>458950</v>
      </c>
      <c r="D4823" t="s">
        <v>10</v>
      </c>
      <c r="E4823" t="s">
        <v>16</v>
      </c>
      <c r="F4823" t="s">
        <v>12</v>
      </c>
      <c r="G4823" t="s">
        <v>13</v>
      </c>
      <c r="H4823" t="s">
        <v>13</v>
      </c>
      <c r="I4823">
        <v>40</v>
      </c>
      <c r="J4823">
        <f>(moras__2[[#This Row],[EDAD]]-AVERAGE(I:I))/ _xlfn.STDEV.P(I:I)</f>
        <v>-0.13455430755149136</v>
      </c>
      <c r="K4823" t="str">
        <f>IF(ABS(moras__2[[#This Row],[Z-Score de edad]])&gt;1.96, "Atípico","Normal")</f>
        <v>Normal</v>
      </c>
      <c r="L4823">
        <f>(moras__2[[#This Row],[SALARIO]]-AVERAGE(C:C)) / _xlfn.STDEV.P(C:C)</f>
        <v>-0.24488726699332417</v>
      </c>
      <c r="M4823" t="str">
        <f>IF(ABS(moras__2[[#This Row],[Z-Score de salario]])&gt;1.96, "Atípico", "Normal")</f>
        <v>Normal</v>
      </c>
      <c r="N4823" s="5">
        <f t="shared" si="225"/>
        <v>458950</v>
      </c>
      <c r="O4823" s="5">
        <f t="shared" si="226"/>
        <v>40</v>
      </c>
      <c r="P4823" s="5" t="str">
        <f t="shared" si="227"/>
        <v>ASALARIADO</v>
      </c>
      <c r="Q4823" s="5" t="e">
        <f ca="1">IF($H4823="SI", $O4823, _xludf.NA())</f>
        <v>#NAME?</v>
      </c>
      <c r="R4823" s="5">
        <f>IF($H4823="NO",$O4823, _xludf.NA())</f>
        <v>40</v>
      </c>
      <c r="S4823" s="5" t="e">
        <f ca="1">IF($H4823="SI",$N4823, _xludf.NA())</f>
        <v>#NAME?</v>
      </c>
      <c r="T4823" s="5">
        <f>IF($H4823="NO",$N4823, _xludf.NA())</f>
        <v>458950</v>
      </c>
    </row>
    <row r="4824" spans="1:20" x14ac:dyDescent="0.3">
      <c r="A4824">
        <v>4823</v>
      </c>
      <c r="B4824" t="s">
        <v>9</v>
      </c>
      <c r="C4824">
        <v>205604.33</v>
      </c>
      <c r="D4824" t="s">
        <v>10</v>
      </c>
      <c r="E4824" t="s">
        <v>16</v>
      </c>
      <c r="F4824" t="s">
        <v>12</v>
      </c>
      <c r="G4824" t="s">
        <v>13</v>
      </c>
      <c r="H4824" t="s">
        <v>13</v>
      </c>
      <c r="I4824">
        <v>31</v>
      </c>
      <c r="J4824">
        <f>(moras__2[[#This Row],[EDAD]]-AVERAGE(I:I))/ _xlfn.STDEV.P(I:I)</f>
        <v>-0.769795843717061</v>
      </c>
      <c r="K4824" t="str">
        <f>IF(ABS(moras__2[[#This Row],[Z-Score de edad]])&gt;1.96, "Atípico","Normal")</f>
        <v>Normal</v>
      </c>
      <c r="L4824">
        <f>(moras__2[[#This Row],[SALARIO]]-AVERAGE(C:C)) / _xlfn.STDEV.P(C:C)</f>
        <v>-0.55730436700672303</v>
      </c>
      <c r="M4824" t="str">
        <f>IF(ABS(moras__2[[#This Row],[Z-Score de salario]])&gt;1.96, "Atípico", "Normal")</f>
        <v>Normal</v>
      </c>
      <c r="N4824" s="5">
        <f t="shared" si="225"/>
        <v>205604.33</v>
      </c>
      <c r="O4824" s="5">
        <f t="shared" si="226"/>
        <v>31</v>
      </c>
      <c r="P4824" s="5" t="str">
        <f t="shared" si="227"/>
        <v>ASALARIADO</v>
      </c>
      <c r="Q4824" s="5" t="e">
        <f ca="1">IF($H4824="SI", $O4824, _xludf.NA())</f>
        <v>#NAME?</v>
      </c>
      <c r="R4824" s="5">
        <f>IF($H4824="NO",$O4824, _xludf.NA())</f>
        <v>31</v>
      </c>
      <c r="S4824" s="5" t="e">
        <f ca="1">IF($H4824="SI",$N4824, _xludf.NA())</f>
        <v>#NAME?</v>
      </c>
      <c r="T4824" s="5">
        <f>IF($H4824="NO",$N4824, _xludf.NA())</f>
        <v>205604.33</v>
      </c>
    </row>
    <row r="4825" spans="1:20" x14ac:dyDescent="0.3">
      <c r="A4825">
        <v>4824</v>
      </c>
      <c r="B4825" t="s">
        <v>15</v>
      </c>
      <c r="C4825">
        <v>459530.58</v>
      </c>
      <c r="D4825" t="s">
        <v>10</v>
      </c>
      <c r="E4825" t="s">
        <v>16</v>
      </c>
      <c r="F4825" t="s">
        <v>12</v>
      </c>
      <c r="G4825" t="s">
        <v>13</v>
      </c>
      <c r="H4825" t="s">
        <v>13</v>
      </c>
      <c r="I4825">
        <v>50</v>
      </c>
      <c r="J4825">
        <f>(moras__2[[#This Row],[EDAD]]-AVERAGE(I:I))/ _xlfn.STDEV.P(I:I)</f>
        <v>0.57126962152136374</v>
      </c>
      <c r="K4825" t="str">
        <f>IF(ABS(moras__2[[#This Row],[Z-Score de edad]])&gt;1.96, "Atípico","Normal")</f>
        <v>Normal</v>
      </c>
      <c r="L4825">
        <f>(moras__2[[#This Row],[SALARIO]]-AVERAGE(C:C)) / _xlfn.STDEV.P(C:C)</f>
        <v>-0.24417131585855331</v>
      </c>
      <c r="M4825" t="str">
        <f>IF(ABS(moras__2[[#This Row],[Z-Score de salario]])&gt;1.96, "Atípico", "Normal")</f>
        <v>Normal</v>
      </c>
      <c r="N4825" s="5">
        <f t="shared" si="225"/>
        <v>459530.58</v>
      </c>
      <c r="O4825" s="5">
        <f t="shared" si="226"/>
        <v>50</v>
      </c>
      <c r="P4825" s="5" t="str">
        <f t="shared" si="227"/>
        <v>ASALARIADO</v>
      </c>
      <c r="Q4825" s="5" t="e">
        <f ca="1">IF($H4825="SI", $O4825, _xludf.NA())</f>
        <v>#NAME?</v>
      </c>
      <c r="R4825" s="5">
        <f>IF($H4825="NO",$O4825, _xludf.NA())</f>
        <v>50</v>
      </c>
      <c r="S4825" s="5" t="e">
        <f ca="1">IF($H4825="SI",$N4825, _xludf.NA())</f>
        <v>#NAME?</v>
      </c>
      <c r="T4825" s="5">
        <f>IF($H4825="NO",$N4825, _xludf.NA())</f>
        <v>459530.58</v>
      </c>
    </row>
    <row r="4826" spans="1:20" x14ac:dyDescent="0.3">
      <c r="A4826">
        <v>4825</v>
      </c>
      <c r="B4826" t="s">
        <v>9</v>
      </c>
      <c r="C4826">
        <v>507184</v>
      </c>
      <c r="D4826" t="s">
        <v>10</v>
      </c>
      <c r="E4826" t="s">
        <v>11</v>
      </c>
      <c r="F4826" t="s">
        <v>12</v>
      </c>
      <c r="G4826" t="s">
        <v>13</v>
      </c>
      <c r="H4826" t="s">
        <v>12</v>
      </c>
      <c r="I4826">
        <v>60</v>
      </c>
      <c r="J4826">
        <f>(moras__2[[#This Row],[EDAD]]-AVERAGE(I:I))/ _xlfn.STDEV.P(I:I)</f>
        <v>1.2770935505942189</v>
      </c>
      <c r="K4826" t="str">
        <f>IF(ABS(moras__2[[#This Row],[Z-Score de edad]])&gt;1.96, "Atípico","Normal")</f>
        <v>Normal</v>
      </c>
      <c r="L4826">
        <f>(moras__2[[#This Row],[SALARIO]]-AVERAGE(C:C)) / _xlfn.STDEV.P(C:C)</f>
        <v>-0.18540676984471974</v>
      </c>
      <c r="M4826" t="str">
        <f>IF(ABS(moras__2[[#This Row],[Z-Score de salario]])&gt;1.96, "Atípico", "Normal")</f>
        <v>Normal</v>
      </c>
      <c r="N4826" s="5">
        <f t="shared" si="225"/>
        <v>507184</v>
      </c>
      <c r="O4826" s="5">
        <f t="shared" si="226"/>
        <v>60</v>
      </c>
      <c r="P4826" s="5" t="str">
        <f t="shared" si="227"/>
        <v>ASALARIADO</v>
      </c>
      <c r="Q4826" s="5">
        <f>IF($H4826="SI", $O4826, _xludf.NA())</f>
        <v>60</v>
      </c>
      <c r="R4826" s="5" t="e">
        <f ca="1">IF($H4826="NO",$O4826, _xludf.NA())</f>
        <v>#NAME?</v>
      </c>
      <c r="S4826" s="5">
        <f>IF($H4826="SI",$N4826, _xludf.NA())</f>
        <v>507184</v>
      </c>
      <c r="T4826" s="5" t="e">
        <f ca="1">IF($H4826="NO",$N4826, _xludf.NA())</f>
        <v>#NAME?</v>
      </c>
    </row>
    <row r="4827" spans="1:20" x14ac:dyDescent="0.3">
      <c r="A4827">
        <v>4826</v>
      </c>
      <c r="B4827" t="s">
        <v>9</v>
      </c>
      <c r="C4827">
        <v>302709.55</v>
      </c>
      <c r="D4827" t="s">
        <v>10</v>
      </c>
      <c r="E4827" t="s">
        <v>16</v>
      </c>
      <c r="F4827" t="s">
        <v>12</v>
      </c>
      <c r="G4827" t="s">
        <v>13</v>
      </c>
      <c r="H4827" t="s">
        <v>13</v>
      </c>
      <c r="I4827">
        <v>32</v>
      </c>
      <c r="J4827">
        <f>(moras__2[[#This Row],[EDAD]]-AVERAGE(I:I))/ _xlfn.STDEV.P(I:I)</f>
        <v>-0.69921345080977548</v>
      </c>
      <c r="K4827" t="str">
        <f>IF(ABS(moras__2[[#This Row],[Z-Score de edad]])&gt;1.96, "Atípico","Normal")</f>
        <v>Normal</v>
      </c>
      <c r="L4827">
        <f>(moras__2[[#This Row],[SALARIO]]-AVERAGE(C:C)) / _xlfn.STDEV.P(C:C)</f>
        <v>-0.43755757508972243</v>
      </c>
      <c r="M4827" t="str">
        <f>IF(ABS(moras__2[[#This Row],[Z-Score de salario]])&gt;1.96, "Atípico", "Normal")</f>
        <v>Normal</v>
      </c>
      <c r="N4827" s="5">
        <f t="shared" si="225"/>
        <v>302709.55</v>
      </c>
      <c r="O4827" s="5">
        <f t="shared" si="226"/>
        <v>32</v>
      </c>
      <c r="P4827" s="5" t="str">
        <f t="shared" si="227"/>
        <v>ASALARIADO</v>
      </c>
      <c r="Q4827" s="5" t="e">
        <f ca="1">IF($H4827="SI", $O4827, _xludf.NA())</f>
        <v>#NAME?</v>
      </c>
      <c r="R4827" s="5">
        <f>IF($H4827="NO",$O4827, _xludf.NA())</f>
        <v>32</v>
      </c>
      <c r="S4827" s="5" t="e">
        <f ca="1">IF($H4827="SI",$N4827, _xludf.NA())</f>
        <v>#NAME?</v>
      </c>
      <c r="T4827" s="5">
        <f>IF($H4827="NO",$N4827, _xludf.NA())</f>
        <v>302709.55</v>
      </c>
    </row>
    <row r="4828" spans="1:20" x14ac:dyDescent="0.3">
      <c r="A4828">
        <v>4827</v>
      </c>
      <c r="B4828" t="s">
        <v>9</v>
      </c>
      <c r="C4828">
        <v>430371</v>
      </c>
      <c r="D4828" t="s">
        <v>18</v>
      </c>
      <c r="E4828" t="s">
        <v>16</v>
      </c>
      <c r="F4828" t="s">
        <v>12</v>
      </c>
      <c r="G4828" t="s">
        <v>13</v>
      </c>
      <c r="H4828" t="s">
        <v>13</v>
      </c>
      <c r="I4828">
        <v>35</v>
      </c>
      <c r="J4828">
        <f>(moras__2[[#This Row],[EDAD]]-AVERAGE(I:I))/ _xlfn.STDEV.P(I:I)</f>
        <v>-0.48746627208791893</v>
      </c>
      <c r="K4828" t="str">
        <f>IF(ABS(moras__2[[#This Row],[Z-Score de edad]])&gt;1.96, "Atípico","Normal")</f>
        <v>Normal</v>
      </c>
      <c r="L4828">
        <f>(moras__2[[#This Row],[SALARIO]]-AVERAGE(C:C)) / _xlfn.STDEV.P(C:C)</f>
        <v>-0.28012989932756904</v>
      </c>
      <c r="M4828" t="str">
        <f>IF(ABS(moras__2[[#This Row],[Z-Score de salario]])&gt;1.96, "Atípico", "Normal")</f>
        <v>Normal</v>
      </c>
      <c r="N4828" s="5">
        <f t="shared" si="225"/>
        <v>430371</v>
      </c>
      <c r="O4828" s="5">
        <f t="shared" si="226"/>
        <v>35</v>
      </c>
      <c r="P4828" s="5" t="str">
        <f t="shared" si="227"/>
        <v>TRABAJADOR INDEPENDIENTE</v>
      </c>
      <c r="Q4828" s="5" t="e">
        <f ca="1">IF($H4828="SI", $O4828, _xludf.NA())</f>
        <v>#NAME?</v>
      </c>
      <c r="R4828" s="5">
        <f>IF($H4828="NO",$O4828, _xludf.NA())</f>
        <v>35</v>
      </c>
      <c r="S4828" s="5" t="e">
        <f ca="1">IF($H4828="SI",$N4828, _xludf.NA())</f>
        <v>#NAME?</v>
      </c>
      <c r="T4828" s="5">
        <f>IF($H4828="NO",$N4828, _xludf.NA())</f>
        <v>430371</v>
      </c>
    </row>
    <row r="4829" spans="1:20" x14ac:dyDescent="0.3">
      <c r="A4829">
        <v>4828</v>
      </c>
      <c r="B4829" t="s">
        <v>9</v>
      </c>
      <c r="C4829">
        <v>440373</v>
      </c>
      <c r="D4829" t="s">
        <v>10</v>
      </c>
      <c r="E4829" t="s">
        <v>11</v>
      </c>
      <c r="F4829" t="s">
        <v>12</v>
      </c>
      <c r="G4829" t="s">
        <v>13</v>
      </c>
      <c r="H4829" t="s">
        <v>13</v>
      </c>
      <c r="I4829">
        <v>35</v>
      </c>
      <c r="J4829">
        <f>(moras__2[[#This Row],[EDAD]]-AVERAGE(I:I))/ _xlfn.STDEV.P(I:I)</f>
        <v>-0.48746627208791893</v>
      </c>
      <c r="K4829" t="str">
        <f>IF(ABS(moras__2[[#This Row],[Z-Score de edad]])&gt;1.96, "Atípico","Normal")</f>
        <v>Normal</v>
      </c>
      <c r="L4829">
        <f>(moras__2[[#This Row],[SALARIO]]-AVERAGE(C:C)) / _xlfn.STDEV.P(C:C)</f>
        <v>-0.26779577956805617</v>
      </c>
      <c r="M4829" t="str">
        <f>IF(ABS(moras__2[[#This Row],[Z-Score de salario]])&gt;1.96, "Atípico", "Normal")</f>
        <v>Normal</v>
      </c>
      <c r="N4829" s="5">
        <f t="shared" si="225"/>
        <v>440373</v>
      </c>
      <c r="O4829" s="5">
        <f t="shared" si="226"/>
        <v>35</v>
      </c>
      <c r="P4829" s="5" t="str">
        <f t="shared" si="227"/>
        <v>ASALARIADO</v>
      </c>
      <c r="Q4829" s="5" t="e">
        <f ca="1">IF($H4829="SI", $O4829, _xludf.NA())</f>
        <v>#NAME?</v>
      </c>
      <c r="R4829" s="5">
        <f>IF($H4829="NO",$O4829, _xludf.NA())</f>
        <v>35</v>
      </c>
      <c r="S4829" s="5" t="e">
        <f ca="1">IF($H4829="SI",$N4829, _xludf.NA())</f>
        <v>#NAME?</v>
      </c>
      <c r="T4829" s="5">
        <f>IF($H4829="NO",$N4829, _xludf.NA())</f>
        <v>440373</v>
      </c>
    </row>
    <row r="4830" spans="1:20" x14ac:dyDescent="0.3">
      <c r="A4830">
        <v>4829</v>
      </c>
      <c r="B4830" t="s">
        <v>9</v>
      </c>
      <c r="C4830">
        <v>1871180.58</v>
      </c>
      <c r="D4830" t="s">
        <v>10</v>
      </c>
      <c r="E4830" t="s">
        <v>16</v>
      </c>
      <c r="F4830" t="s">
        <v>12</v>
      </c>
      <c r="G4830" t="s">
        <v>13</v>
      </c>
      <c r="H4830" t="s">
        <v>13</v>
      </c>
      <c r="I4830">
        <v>39</v>
      </c>
      <c r="J4830">
        <f>(moras__2[[#This Row],[EDAD]]-AVERAGE(I:I))/ _xlfn.STDEV.P(I:I)</f>
        <v>-0.20513670045877688</v>
      </c>
      <c r="K4830" t="str">
        <f>IF(ABS(moras__2[[#This Row],[Z-Score de edad]])&gt;1.96, "Atípico","Normal")</f>
        <v>Normal</v>
      </c>
      <c r="L4830">
        <f>(moras__2[[#This Row],[SALARIO]]-AVERAGE(C:C)) / _xlfn.STDEV.P(C:C)</f>
        <v>1.4966265404218184</v>
      </c>
      <c r="M4830" t="str">
        <f>IF(ABS(moras__2[[#This Row],[Z-Score de salario]])&gt;1.96, "Atípico", "Normal")</f>
        <v>Normal</v>
      </c>
      <c r="N4830" s="5">
        <f t="shared" si="225"/>
        <v>1871180.58</v>
      </c>
      <c r="O4830" s="5">
        <f t="shared" si="226"/>
        <v>39</v>
      </c>
      <c r="P4830" s="5" t="str">
        <f t="shared" si="227"/>
        <v>ASALARIADO</v>
      </c>
      <c r="Q4830" s="5" t="e">
        <f ca="1">IF($H4830="SI", $O4830, _xludf.NA())</f>
        <v>#NAME?</v>
      </c>
      <c r="R4830" s="5">
        <f>IF($H4830="NO",$O4830, _xludf.NA())</f>
        <v>39</v>
      </c>
      <c r="S4830" s="5" t="e">
        <f ca="1">IF($H4830="SI",$N4830, _xludf.NA())</f>
        <v>#NAME?</v>
      </c>
      <c r="T4830" s="5">
        <f>IF($H4830="NO",$N4830, _xludf.NA())</f>
        <v>1871180.58</v>
      </c>
    </row>
    <row r="4831" spans="1:20" x14ac:dyDescent="0.3">
      <c r="A4831">
        <v>4830</v>
      </c>
      <c r="B4831" t="s">
        <v>15</v>
      </c>
      <c r="C4831">
        <v>504571</v>
      </c>
      <c r="D4831" t="s">
        <v>10</v>
      </c>
      <c r="E4831" t="s">
        <v>11</v>
      </c>
      <c r="F4831" t="s">
        <v>12</v>
      </c>
      <c r="G4831" t="s">
        <v>13</v>
      </c>
      <c r="H4831" t="s">
        <v>12</v>
      </c>
      <c r="I4831">
        <v>59</v>
      </c>
      <c r="J4831">
        <f>(moras__2[[#This Row],[EDAD]]-AVERAGE(I:I))/ _xlfn.STDEV.P(I:I)</f>
        <v>1.2065111576869334</v>
      </c>
      <c r="K4831" t="str">
        <f>IF(ABS(moras__2[[#This Row],[Z-Score de edad]])&gt;1.96, "Atípico","Normal")</f>
        <v>Normal</v>
      </c>
      <c r="L4831">
        <f>(moras__2[[#This Row],[SALARIO]]-AVERAGE(C:C)) / _xlfn.STDEV.P(C:C)</f>
        <v>-0.18862903088567226</v>
      </c>
      <c r="M4831" t="str">
        <f>IF(ABS(moras__2[[#This Row],[Z-Score de salario]])&gt;1.96, "Atípico", "Normal")</f>
        <v>Normal</v>
      </c>
      <c r="N4831" s="5">
        <f t="shared" si="225"/>
        <v>504571</v>
      </c>
      <c r="O4831" s="5">
        <f t="shared" si="226"/>
        <v>59</v>
      </c>
      <c r="P4831" s="5" t="str">
        <f t="shared" si="227"/>
        <v>ASALARIADO</v>
      </c>
      <c r="Q4831" s="5">
        <f>IF($H4831="SI", $O4831, _xludf.NA())</f>
        <v>59</v>
      </c>
      <c r="R4831" s="5" t="e">
        <f ca="1">IF($H4831="NO",$O4831, _xludf.NA())</f>
        <v>#NAME?</v>
      </c>
      <c r="S4831" s="5">
        <f>IF($H4831="SI",$N4831, _xludf.NA())</f>
        <v>504571</v>
      </c>
      <c r="T4831" s="5" t="e">
        <f ca="1">IF($H4831="NO",$N4831, _xludf.NA())</f>
        <v>#NAME?</v>
      </c>
    </row>
    <row r="4832" spans="1:20" x14ac:dyDescent="0.3">
      <c r="A4832">
        <v>4831</v>
      </c>
      <c r="B4832" t="s">
        <v>15</v>
      </c>
      <c r="C4832">
        <v>686170</v>
      </c>
      <c r="D4832" t="s">
        <v>18</v>
      </c>
      <c r="E4832" t="s">
        <v>16</v>
      </c>
      <c r="F4832" t="s">
        <v>12</v>
      </c>
      <c r="G4832" t="s">
        <v>13</v>
      </c>
      <c r="H4832" t="s">
        <v>12</v>
      </c>
      <c r="I4832">
        <v>38</v>
      </c>
      <c r="J4832">
        <f>(moras__2[[#This Row],[EDAD]]-AVERAGE(I:I))/ _xlfn.STDEV.P(I:I)</f>
        <v>-0.27571909336606237</v>
      </c>
      <c r="K4832" t="str">
        <f>IF(ABS(moras__2[[#This Row],[Z-Score de edad]])&gt;1.96, "Atípico","Normal")</f>
        <v>Normal</v>
      </c>
      <c r="L4832">
        <f>(moras__2[[#This Row],[SALARIO]]-AVERAGE(C:C)) / _xlfn.STDEV.P(C:C)</f>
        <v>3.5312562216484239E-2</v>
      </c>
      <c r="M4832" t="str">
        <f>IF(ABS(moras__2[[#This Row],[Z-Score de salario]])&gt;1.96, "Atípico", "Normal")</f>
        <v>Normal</v>
      </c>
      <c r="N4832" s="5">
        <f t="shared" si="225"/>
        <v>686170</v>
      </c>
      <c r="O4832" s="5">
        <f t="shared" si="226"/>
        <v>38</v>
      </c>
      <c r="P4832" s="5" t="str">
        <f t="shared" si="227"/>
        <v>TRABAJADOR INDEPENDIENTE</v>
      </c>
      <c r="Q4832" s="5">
        <f>IF($H4832="SI", $O4832, _xludf.NA())</f>
        <v>38</v>
      </c>
      <c r="R4832" s="5" t="e">
        <f ca="1">IF($H4832="NO",$O4832, _xludf.NA())</f>
        <v>#NAME?</v>
      </c>
      <c r="S4832" s="5">
        <f>IF($H4832="SI",$N4832, _xludf.NA())</f>
        <v>686170</v>
      </c>
      <c r="T4832" s="5" t="e">
        <f ca="1">IF($H4832="NO",$N4832, _xludf.NA())</f>
        <v>#NAME?</v>
      </c>
    </row>
    <row r="4833" spans="1:20" x14ac:dyDescent="0.3">
      <c r="A4833">
        <v>4832</v>
      </c>
      <c r="B4833" t="s">
        <v>15</v>
      </c>
      <c r="C4833">
        <v>1072765</v>
      </c>
      <c r="D4833" t="s">
        <v>10</v>
      </c>
      <c r="E4833" t="s">
        <v>11</v>
      </c>
      <c r="F4833" t="s">
        <v>12</v>
      </c>
      <c r="G4833" t="s">
        <v>13</v>
      </c>
      <c r="H4833" t="s">
        <v>12</v>
      </c>
      <c r="I4833">
        <v>41</v>
      </c>
      <c r="J4833">
        <f>(moras__2[[#This Row],[EDAD]]-AVERAGE(I:I))/ _xlfn.STDEV.P(I:I)</f>
        <v>-6.397191464420586E-2</v>
      </c>
      <c r="K4833" t="str">
        <f>IF(ABS(moras__2[[#This Row],[Z-Score de edad]])&gt;1.96, "Atípico","Normal")</f>
        <v>Normal</v>
      </c>
      <c r="L4833">
        <f>(moras__2[[#This Row],[SALARIO]]-AVERAGE(C:C)) / _xlfn.STDEV.P(C:C)</f>
        <v>0.51204811794822391</v>
      </c>
      <c r="M4833" t="str">
        <f>IF(ABS(moras__2[[#This Row],[Z-Score de salario]])&gt;1.96, "Atípico", "Normal")</f>
        <v>Normal</v>
      </c>
      <c r="N4833" s="5">
        <f t="shared" si="225"/>
        <v>1072765</v>
      </c>
      <c r="O4833" s="5">
        <f t="shared" si="226"/>
        <v>41</v>
      </c>
      <c r="P4833" s="5" t="str">
        <f t="shared" si="227"/>
        <v>ASALARIADO</v>
      </c>
      <c r="Q4833" s="5">
        <f>IF($H4833="SI", $O4833, _xludf.NA())</f>
        <v>41</v>
      </c>
      <c r="R4833" s="5" t="e">
        <f ca="1">IF($H4833="NO",$O4833, _xludf.NA())</f>
        <v>#NAME?</v>
      </c>
      <c r="S4833" s="5">
        <f>IF($H4833="SI",$N4833, _xludf.NA())</f>
        <v>1072765</v>
      </c>
      <c r="T4833" s="5" t="e">
        <f ca="1">IF($H4833="NO",$N4833, _xludf.NA())</f>
        <v>#NAME?</v>
      </c>
    </row>
    <row r="4834" spans="1:20" x14ac:dyDescent="0.3">
      <c r="A4834">
        <v>4833</v>
      </c>
      <c r="B4834" t="s">
        <v>9</v>
      </c>
      <c r="C4834">
        <v>665586.97</v>
      </c>
      <c r="D4834" t="s">
        <v>10</v>
      </c>
      <c r="E4834" t="s">
        <v>16</v>
      </c>
      <c r="F4834" t="s">
        <v>12</v>
      </c>
      <c r="G4834" t="s">
        <v>13</v>
      </c>
      <c r="H4834" t="s">
        <v>13</v>
      </c>
      <c r="I4834">
        <v>27</v>
      </c>
      <c r="J4834">
        <f>(moras__2[[#This Row],[EDAD]]-AVERAGE(I:I))/ _xlfn.STDEV.P(I:I)</f>
        <v>-1.052125415346203</v>
      </c>
      <c r="K4834" t="str">
        <f>IF(ABS(moras__2[[#This Row],[Z-Score de edad]])&gt;1.96, "Atípico","Normal")</f>
        <v>Normal</v>
      </c>
      <c r="L4834">
        <f>(moras__2[[#This Row],[SALARIO]]-AVERAGE(C:C)) / _xlfn.STDEV.P(C:C)</f>
        <v>9.9302829689691847E-3</v>
      </c>
      <c r="M4834" t="str">
        <f>IF(ABS(moras__2[[#This Row],[Z-Score de salario]])&gt;1.96, "Atípico", "Normal")</f>
        <v>Normal</v>
      </c>
      <c r="N4834" s="5">
        <f t="shared" si="225"/>
        <v>665586.97</v>
      </c>
      <c r="O4834" s="5">
        <f t="shared" si="226"/>
        <v>27</v>
      </c>
      <c r="P4834" s="5" t="str">
        <f t="shared" si="227"/>
        <v>ASALARIADO</v>
      </c>
      <c r="Q4834" s="5" t="e">
        <f ca="1">IF($H4834="SI", $O4834, _xludf.NA())</f>
        <v>#NAME?</v>
      </c>
      <c r="R4834" s="5">
        <f>IF($H4834="NO",$O4834, _xludf.NA())</f>
        <v>27</v>
      </c>
      <c r="S4834" s="5" t="e">
        <f ca="1">IF($H4834="SI",$N4834, _xludf.NA())</f>
        <v>#NAME?</v>
      </c>
      <c r="T4834" s="5">
        <f>IF($H4834="NO",$N4834, _xludf.NA())</f>
        <v>665586.97</v>
      </c>
    </row>
    <row r="4835" spans="1:20" x14ac:dyDescent="0.3">
      <c r="A4835">
        <v>4834</v>
      </c>
      <c r="B4835" t="s">
        <v>15</v>
      </c>
      <c r="C4835">
        <v>317915</v>
      </c>
      <c r="D4835" t="s">
        <v>10</v>
      </c>
      <c r="E4835" t="s">
        <v>16</v>
      </c>
      <c r="F4835" t="s">
        <v>12</v>
      </c>
      <c r="G4835" t="s">
        <v>12</v>
      </c>
      <c r="H4835" t="s">
        <v>13</v>
      </c>
      <c r="I4835">
        <v>54</v>
      </c>
      <c r="J4835">
        <f>(moras__2[[#This Row],[EDAD]]-AVERAGE(I:I))/ _xlfn.STDEV.P(I:I)</f>
        <v>0.85359919315050581</v>
      </c>
      <c r="K4835" t="str">
        <f>IF(ABS(moras__2[[#This Row],[Z-Score de edad]])&gt;1.96, "Atípico","Normal")</f>
        <v>Normal</v>
      </c>
      <c r="L4835">
        <f>(moras__2[[#This Row],[SALARIO]]-AVERAGE(C:C)) / _xlfn.STDEV.P(C:C)</f>
        <v>-0.41880674112678656</v>
      </c>
      <c r="M4835" t="str">
        <f>IF(ABS(moras__2[[#This Row],[Z-Score de salario]])&gt;1.96, "Atípico", "Normal")</f>
        <v>Normal</v>
      </c>
      <c r="N4835" s="5">
        <f t="shared" si="225"/>
        <v>317915</v>
      </c>
      <c r="O4835" s="5">
        <f t="shared" si="226"/>
        <v>54</v>
      </c>
      <c r="P4835" s="5" t="str">
        <f t="shared" si="227"/>
        <v>ASALARIADO</v>
      </c>
      <c r="Q4835" s="5" t="e">
        <f ca="1">IF($H4835="SI", $O4835, _xludf.NA())</f>
        <v>#NAME?</v>
      </c>
      <c r="R4835" s="5">
        <f>IF($H4835="NO",$O4835, _xludf.NA())</f>
        <v>54</v>
      </c>
      <c r="S4835" s="5" t="e">
        <f ca="1">IF($H4835="SI",$N4835, _xludf.NA())</f>
        <v>#NAME?</v>
      </c>
      <c r="T4835" s="5">
        <f>IF($H4835="NO",$N4835, _xludf.NA())</f>
        <v>317915</v>
      </c>
    </row>
    <row r="4836" spans="1:20" x14ac:dyDescent="0.3">
      <c r="A4836">
        <v>4835</v>
      </c>
      <c r="B4836" t="s">
        <v>9</v>
      </c>
      <c r="C4836">
        <v>297046</v>
      </c>
      <c r="D4836" t="s">
        <v>17</v>
      </c>
      <c r="E4836" t="s">
        <v>16</v>
      </c>
      <c r="F4836" t="s">
        <v>12</v>
      </c>
      <c r="G4836" t="s">
        <v>13</v>
      </c>
      <c r="H4836" t="s">
        <v>13</v>
      </c>
      <c r="I4836">
        <v>51</v>
      </c>
      <c r="J4836">
        <f>(moras__2[[#This Row],[EDAD]]-AVERAGE(I:I))/ _xlfn.STDEV.P(I:I)</f>
        <v>0.64185201442864925</v>
      </c>
      <c r="K4836" t="str">
        <f>IF(ABS(moras__2[[#This Row],[Z-Score de edad]])&gt;1.96, "Atípico","Normal")</f>
        <v>Normal</v>
      </c>
      <c r="L4836">
        <f>(moras__2[[#This Row],[SALARIO]]-AVERAGE(C:C)) / _xlfn.STDEV.P(C:C)</f>
        <v>-0.44454166866740574</v>
      </c>
      <c r="M4836" t="str">
        <f>IF(ABS(moras__2[[#This Row],[Z-Score de salario]])&gt;1.96, "Atípico", "Normal")</f>
        <v>Normal</v>
      </c>
      <c r="N4836" s="5">
        <f t="shared" si="225"/>
        <v>297046</v>
      </c>
      <c r="O4836" s="5">
        <f t="shared" si="226"/>
        <v>51</v>
      </c>
      <c r="P4836" s="5" t="str">
        <f t="shared" si="227"/>
        <v>ASEGURADO VOLUNTARIO</v>
      </c>
      <c r="Q4836" s="5" t="e">
        <f ca="1">IF($H4836="SI", $O4836, _xludf.NA())</f>
        <v>#NAME?</v>
      </c>
      <c r="R4836" s="5">
        <f>IF($H4836="NO",$O4836, _xludf.NA())</f>
        <v>51</v>
      </c>
      <c r="S4836" s="5" t="e">
        <f ca="1">IF($H4836="SI",$N4836, _xludf.NA())</f>
        <v>#NAME?</v>
      </c>
      <c r="T4836" s="5">
        <f>IF($H4836="NO",$N4836, _xludf.NA())</f>
        <v>297046</v>
      </c>
    </row>
    <row r="4837" spans="1:20" x14ac:dyDescent="0.3">
      <c r="A4837">
        <v>4836</v>
      </c>
      <c r="B4837" t="s">
        <v>15</v>
      </c>
      <c r="C4837">
        <v>1182150</v>
      </c>
      <c r="D4837" t="s">
        <v>10</v>
      </c>
      <c r="E4837" t="s">
        <v>16</v>
      </c>
      <c r="F4837" t="s">
        <v>12</v>
      </c>
      <c r="G4837" t="s">
        <v>13</v>
      </c>
      <c r="H4837" t="s">
        <v>13</v>
      </c>
      <c r="I4837">
        <v>47</v>
      </c>
      <c r="J4837">
        <f>(moras__2[[#This Row],[EDAD]]-AVERAGE(I:I))/ _xlfn.STDEV.P(I:I)</f>
        <v>0.35952244279950724</v>
      </c>
      <c r="K4837" t="str">
        <f>IF(ABS(moras__2[[#This Row],[Z-Score de edad]])&gt;1.96, "Atípico","Normal")</f>
        <v>Normal</v>
      </c>
      <c r="L4837">
        <f>(moras__2[[#This Row],[SALARIO]]-AVERAGE(C:C)) / _xlfn.STDEV.P(C:C)</f>
        <v>0.64693790897944869</v>
      </c>
      <c r="M4837" t="str">
        <f>IF(ABS(moras__2[[#This Row],[Z-Score de salario]])&gt;1.96, "Atípico", "Normal")</f>
        <v>Normal</v>
      </c>
      <c r="N4837" s="5">
        <f t="shared" si="225"/>
        <v>1182150</v>
      </c>
      <c r="O4837" s="5">
        <f t="shared" si="226"/>
        <v>47</v>
      </c>
      <c r="P4837" s="5" t="str">
        <f t="shared" si="227"/>
        <v>ASALARIADO</v>
      </c>
      <c r="Q4837" s="5" t="e">
        <f ca="1">IF($H4837="SI", $O4837, _xludf.NA())</f>
        <v>#NAME?</v>
      </c>
      <c r="R4837" s="5">
        <f>IF($H4837="NO",$O4837, _xludf.NA())</f>
        <v>47</v>
      </c>
      <c r="S4837" s="5" t="e">
        <f ca="1">IF($H4837="SI",$N4837, _xludf.NA())</f>
        <v>#NAME?</v>
      </c>
      <c r="T4837" s="5">
        <f>IF($H4837="NO",$N4837, _xludf.NA())</f>
        <v>1182150</v>
      </c>
    </row>
    <row r="4838" spans="1:20" x14ac:dyDescent="0.3">
      <c r="A4838">
        <v>4837</v>
      </c>
      <c r="B4838" t="s">
        <v>9</v>
      </c>
      <c r="C4838">
        <v>278030</v>
      </c>
      <c r="D4838" t="s">
        <v>19</v>
      </c>
      <c r="E4838" t="s">
        <v>16</v>
      </c>
      <c r="F4838" t="s">
        <v>12</v>
      </c>
      <c r="G4838" t="s">
        <v>13</v>
      </c>
      <c r="H4838" t="s">
        <v>13</v>
      </c>
      <c r="I4838">
        <v>67</v>
      </c>
      <c r="J4838">
        <f>(moras__2[[#This Row],[EDAD]]-AVERAGE(I:I))/ _xlfn.STDEV.P(I:I)</f>
        <v>1.7711703009452175</v>
      </c>
      <c r="K4838" t="str">
        <f>IF(ABS(moras__2[[#This Row],[Z-Score de edad]])&gt;1.96, "Atípico","Normal")</f>
        <v>Normal</v>
      </c>
      <c r="L4838">
        <f>(moras__2[[#This Row],[SALARIO]]-AVERAGE(C:C)) / _xlfn.STDEV.P(C:C)</f>
        <v>-0.46799154082766331</v>
      </c>
      <c r="M4838" t="str">
        <f>IF(ABS(moras__2[[#This Row],[Z-Score de salario]])&gt;1.96, "Atípico", "Normal")</f>
        <v>Normal</v>
      </c>
      <c r="N4838" s="5">
        <f t="shared" si="225"/>
        <v>278030</v>
      </c>
      <c r="O4838" s="5">
        <f t="shared" si="226"/>
        <v>67</v>
      </c>
      <c r="P4838" s="5" t="str">
        <f t="shared" si="227"/>
        <v>CONVENIOS ESPECIALES DE TRABAJADORES INDEPENDIENTES</v>
      </c>
      <c r="Q4838" s="5" t="e">
        <f ca="1">IF($H4838="SI", $O4838, _xludf.NA())</f>
        <v>#NAME?</v>
      </c>
      <c r="R4838" s="5">
        <f>IF($H4838="NO",$O4838, _xludf.NA())</f>
        <v>67</v>
      </c>
      <c r="S4838" s="5" t="e">
        <f ca="1">IF($H4838="SI",$N4838, _xludf.NA())</f>
        <v>#NAME?</v>
      </c>
      <c r="T4838" s="5">
        <f>IF($H4838="NO",$N4838, _xludf.NA())</f>
        <v>278030</v>
      </c>
    </row>
    <row r="4839" spans="1:20" x14ac:dyDescent="0.3">
      <c r="A4839">
        <v>4838</v>
      </c>
      <c r="B4839" t="s">
        <v>9</v>
      </c>
      <c r="C4839">
        <v>925292.5</v>
      </c>
      <c r="D4839" t="s">
        <v>10</v>
      </c>
      <c r="E4839" t="s">
        <v>11</v>
      </c>
      <c r="F4839" t="s">
        <v>12</v>
      </c>
      <c r="G4839" t="s">
        <v>13</v>
      </c>
      <c r="H4839" t="s">
        <v>13</v>
      </c>
      <c r="I4839">
        <v>59</v>
      </c>
      <c r="J4839">
        <f>(moras__2[[#This Row],[EDAD]]-AVERAGE(I:I))/ _xlfn.STDEV.P(I:I)</f>
        <v>1.2065111576869334</v>
      </c>
      <c r="K4839" t="str">
        <f>IF(ABS(moras__2[[#This Row],[Z-Score de edad]])&gt;1.96, "Atípico","Normal")</f>
        <v>Normal</v>
      </c>
      <c r="L4839">
        <f>(moras__2[[#This Row],[SALARIO]]-AVERAGE(C:C)) / _xlfn.STDEV.P(C:C)</f>
        <v>0.33019014191995405</v>
      </c>
      <c r="M4839" t="str">
        <f>IF(ABS(moras__2[[#This Row],[Z-Score de salario]])&gt;1.96, "Atípico", "Normal")</f>
        <v>Normal</v>
      </c>
      <c r="N4839" s="5">
        <f t="shared" si="225"/>
        <v>925292.5</v>
      </c>
      <c r="O4839" s="5">
        <f t="shared" si="226"/>
        <v>59</v>
      </c>
      <c r="P4839" s="5" t="str">
        <f t="shared" si="227"/>
        <v>ASALARIADO</v>
      </c>
      <c r="Q4839" s="5" t="e">
        <f ca="1">IF($H4839="SI", $O4839, _xludf.NA())</f>
        <v>#NAME?</v>
      </c>
      <c r="R4839" s="5">
        <f>IF($H4839="NO",$O4839, _xludf.NA())</f>
        <v>59</v>
      </c>
      <c r="S4839" s="5" t="e">
        <f ca="1">IF($H4839="SI",$N4839, _xludf.NA())</f>
        <v>#NAME?</v>
      </c>
      <c r="T4839" s="5">
        <f>IF($H4839="NO",$N4839, _xludf.NA())</f>
        <v>925292.5</v>
      </c>
    </row>
    <row r="4840" spans="1:20" x14ac:dyDescent="0.3">
      <c r="A4840">
        <v>4839</v>
      </c>
      <c r="B4840" t="s">
        <v>9</v>
      </c>
      <c r="C4840">
        <v>278030</v>
      </c>
      <c r="D4840" t="s">
        <v>18</v>
      </c>
      <c r="E4840" t="s">
        <v>16</v>
      </c>
      <c r="F4840" t="s">
        <v>12</v>
      </c>
      <c r="G4840" t="s">
        <v>13</v>
      </c>
      <c r="H4840" t="s">
        <v>13</v>
      </c>
      <c r="I4840">
        <v>46</v>
      </c>
      <c r="J4840">
        <f>(moras__2[[#This Row],[EDAD]]-AVERAGE(I:I))/ _xlfn.STDEV.P(I:I)</f>
        <v>0.28894004989222172</v>
      </c>
      <c r="K4840" t="str">
        <f>IF(ABS(moras__2[[#This Row],[Z-Score de edad]])&gt;1.96, "Atípico","Normal")</f>
        <v>Normal</v>
      </c>
      <c r="L4840">
        <f>(moras__2[[#This Row],[SALARIO]]-AVERAGE(C:C)) / _xlfn.STDEV.P(C:C)</f>
        <v>-0.46799154082766331</v>
      </c>
      <c r="M4840" t="str">
        <f>IF(ABS(moras__2[[#This Row],[Z-Score de salario]])&gt;1.96, "Atípico", "Normal")</f>
        <v>Normal</v>
      </c>
      <c r="N4840" s="5">
        <f t="shared" si="225"/>
        <v>278030</v>
      </c>
      <c r="O4840" s="5">
        <f t="shared" si="226"/>
        <v>46</v>
      </c>
      <c r="P4840" s="5" t="str">
        <f t="shared" si="227"/>
        <v>TRABAJADOR INDEPENDIENTE</v>
      </c>
      <c r="Q4840" s="5" t="e">
        <f ca="1">IF($H4840="SI", $O4840, _xludf.NA())</f>
        <v>#NAME?</v>
      </c>
      <c r="R4840" s="5">
        <f>IF($H4840="NO",$O4840, _xludf.NA())</f>
        <v>46</v>
      </c>
      <c r="S4840" s="5" t="e">
        <f ca="1">IF($H4840="SI",$N4840, _xludf.NA())</f>
        <v>#NAME?</v>
      </c>
      <c r="T4840" s="5">
        <f>IF($H4840="NO",$N4840, _xludf.NA())</f>
        <v>278030</v>
      </c>
    </row>
    <row r="4841" spans="1:20" x14ac:dyDescent="0.3">
      <c r="A4841">
        <v>4840</v>
      </c>
      <c r="B4841" t="s">
        <v>9</v>
      </c>
      <c r="C4841">
        <v>411350</v>
      </c>
      <c r="D4841" t="s">
        <v>10</v>
      </c>
      <c r="E4841" t="s">
        <v>16</v>
      </c>
      <c r="F4841" t="s">
        <v>12</v>
      </c>
      <c r="G4841" t="s">
        <v>13</v>
      </c>
      <c r="H4841" t="s">
        <v>13</v>
      </c>
      <c r="I4841">
        <v>44</v>
      </c>
      <c r="J4841">
        <f>(moras__2[[#This Row],[EDAD]]-AVERAGE(I:I))/ _xlfn.STDEV.P(I:I)</f>
        <v>0.14777526407765068</v>
      </c>
      <c r="K4841" t="str">
        <f>IF(ABS(moras__2[[#This Row],[Z-Score de edad]])&gt;1.96, "Atípico","Normal")</f>
        <v>Normal</v>
      </c>
      <c r="L4841">
        <f>(moras__2[[#This Row],[SALARIO]]-AVERAGE(C:C)) / _xlfn.STDEV.P(C:C)</f>
        <v>-0.30358593731454098</v>
      </c>
      <c r="M4841" t="str">
        <f>IF(ABS(moras__2[[#This Row],[Z-Score de salario]])&gt;1.96, "Atípico", "Normal")</f>
        <v>Normal</v>
      </c>
      <c r="N4841" s="5">
        <f t="shared" si="225"/>
        <v>411350</v>
      </c>
      <c r="O4841" s="5">
        <f t="shared" si="226"/>
        <v>44</v>
      </c>
      <c r="P4841" s="5" t="str">
        <f t="shared" si="227"/>
        <v>ASALARIADO</v>
      </c>
      <c r="Q4841" s="5" t="e">
        <f ca="1">IF($H4841="SI", $O4841, _xludf.NA())</f>
        <v>#NAME?</v>
      </c>
      <c r="R4841" s="5">
        <f>IF($H4841="NO",$O4841, _xludf.NA())</f>
        <v>44</v>
      </c>
      <c r="S4841" s="5" t="e">
        <f ca="1">IF($H4841="SI",$N4841, _xludf.NA())</f>
        <v>#NAME?</v>
      </c>
      <c r="T4841" s="5">
        <f>IF($H4841="NO",$N4841, _xludf.NA())</f>
        <v>411350</v>
      </c>
    </row>
    <row r="4842" spans="1:20" x14ac:dyDescent="0.3">
      <c r="A4842">
        <v>4841</v>
      </c>
      <c r="B4842" t="s">
        <v>15</v>
      </c>
      <c r="C4842">
        <v>2186234</v>
      </c>
      <c r="D4842" t="s">
        <v>10</v>
      </c>
      <c r="E4842" t="s">
        <v>16</v>
      </c>
      <c r="F4842" t="s">
        <v>12</v>
      </c>
      <c r="G4842" t="s">
        <v>13</v>
      </c>
      <c r="H4842" t="s">
        <v>13</v>
      </c>
      <c r="I4842">
        <v>39</v>
      </c>
      <c r="J4842">
        <f>(moras__2[[#This Row],[EDAD]]-AVERAGE(I:I))/ _xlfn.STDEV.P(I:I)</f>
        <v>-0.20513670045877688</v>
      </c>
      <c r="K4842" t="str">
        <f>IF(ABS(moras__2[[#This Row],[Z-Score de edad]])&gt;1.96, "Atípico","Normal")</f>
        <v>Normal</v>
      </c>
      <c r="L4842">
        <f>(moras__2[[#This Row],[SALARIO]]-AVERAGE(C:C)) / _xlfn.STDEV.P(C:C)</f>
        <v>1.8851394991224875</v>
      </c>
      <c r="M4842" t="str">
        <f>IF(ABS(moras__2[[#This Row],[Z-Score de salario]])&gt;1.96, "Atípico", "Normal")</f>
        <v>Normal</v>
      </c>
      <c r="N4842" s="5">
        <f t="shared" si="225"/>
        <v>2186234</v>
      </c>
      <c r="O4842" s="5">
        <f t="shared" si="226"/>
        <v>39</v>
      </c>
      <c r="P4842" s="5" t="str">
        <f t="shared" si="227"/>
        <v>ASALARIADO</v>
      </c>
      <c r="Q4842" s="5" t="e">
        <f ca="1">IF($H4842="SI", $O4842, _xludf.NA())</f>
        <v>#NAME?</v>
      </c>
      <c r="R4842" s="5">
        <f>IF($H4842="NO",$O4842, _xludf.NA())</f>
        <v>39</v>
      </c>
      <c r="S4842" s="5" t="e">
        <f ca="1">IF($H4842="SI",$N4842, _xludf.NA())</f>
        <v>#NAME?</v>
      </c>
      <c r="T4842" s="5">
        <f>IF($H4842="NO",$N4842, _xludf.NA())</f>
        <v>2186234</v>
      </c>
    </row>
    <row r="4843" spans="1:20" x14ac:dyDescent="0.3">
      <c r="A4843">
        <v>4842</v>
      </c>
      <c r="B4843" t="s">
        <v>9</v>
      </c>
      <c r="C4843">
        <v>2153787.6800000002</v>
      </c>
      <c r="D4843" t="s">
        <v>10</v>
      </c>
      <c r="E4843" t="s">
        <v>16</v>
      </c>
      <c r="F4843" t="s">
        <v>12</v>
      </c>
      <c r="G4843" t="s">
        <v>13</v>
      </c>
      <c r="H4843" t="s">
        <v>13</v>
      </c>
      <c r="I4843">
        <v>41</v>
      </c>
      <c r="J4843">
        <f>(moras__2[[#This Row],[EDAD]]-AVERAGE(I:I))/ _xlfn.STDEV.P(I:I)</f>
        <v>-6.397191464420586E-2</v>
      </c>
      <c r="K4843" t="str">
        <f>IF(ABS(moras__2[[#This Row],[Z-Score de edad]])&gt;1.96, "Atípico","Normal")</f>
        <v>Normal</v>
      </c>
      <c r="L4843">
        <f>(moras__2[[#This Row],[SALARIO]]-AVERAGE(C:C)) / _xlfn.STDEV.P(C:C)</f>
        <v>1.8451278217944056</v>
      </c>
      <c r="M4843" t="str">
        <f>IF(ABS(moras__2[[#This Row],[Z-Score de salario]])&gt;1.96, "Atípico", "Normal")</f>
        <v>Normal</v>
      </c>
      <c r="N4843" s="5">
        <f t="shared" si="225"/>
        <v>2153787.6800000002</v>
      </c>
      <c r="O4843" s="5">
        <f t="shared" si="226"/>
        <v>41</v>
      </c>
      <c r="P4843" s="5" t="str">
        <f t="shared" si="227"/>
        <v>ASALARIADO</v>
      </c>
      <c r="Q4843" s="5" t="e">
        <f ca="1">IF($H4843="SI", $O4843, _xludf.NA())</f>
        <v>#NAME?</v>
      </c>
      <c r="R4843" s="5">
        <f>IF($H4843="NO",$O4843, _xludf.NA())</f>
        <v>41</v>
      </c>
      <c r="S4843" s="5" t="e">
        <f ca="1">IF($H4843="SI",$N4843, _xludf.NA())</f>
        <v>#NAME?</v>
      </c>
      <c r="T4843" s="5">
        <f>IF($H4843="NO",$N4843, _xludf.NA())</f>
        <v>2153787.6800000002</v>
      </c>
    </row>
    <row r="4844" spans="1:20" x14ac:dyDescent="0.3">
      <c r="A4844">
        <v>4843</v>
      </c>
      <c r="B4844" t="s">
        <v>15</v>
      </c>
      <c r="C4844">
        <v>258118.56</v>
      </c>
      <c r="D4844" t="s">
        <v>10</v>
      </c>
      <c r="E4844" t="s">
        <v>16</v>
      </c>
      <c r="F4844" t="s">
        <v>12</v>
      </c>
      <c r="G4844" t="s">
        <v>13</v>
      </c>
      <c r="H4844" t="s">
        <v>13</v>
      </c>
      <c r="I4844">
        <v>21</v>
      </c>
      <c r="J4844">
        <f>(moras__2[[#This Row],[EDAD]]-AVERAGE(I:I))/ _xlfn.STDEV.P(I:I)</f>
        <v>-1.4756197727899161</v>
      </c>
      <c r="K4844" t="str">
        <f>IF(ABS(moras__2[[#This Row],[Z-Score de edad]])&gt;1.96, "Atípico","Normal")</f>
        <v>Normal</v>
      </c>
      <c r="L4844">
        <f>(moras__2[[#This Row],[SALARIO]]-AVERAGE(C:C)) / _xlfn.STDEV.P(C:C)</f>
        <v>-0.49254563856255174</v>
      </c>
      <c r="M4844" t="str">
        <f>IF(ABS(moras__2[[#This Row],[Z-Score de salario]])&gt;1.96, "Atípico", "Normal")</f>
        <v>Normal</v>
      </c>
      <c r="N4844" s="5">
        <f t="shared" si="225"/>
        <v>258118.56</v>
      </c>
      <c r="O4844" s="5">
        <f t="shared" si="226"/>
        <v>21</v>
      </c>
      <c r="P4844" s="5" t="str">
        <f t="shared" si="227"/>
        <v>ASALARIADO</v>
      </c>
      <c r="Q4844" s="5" t="e">
        <f ca="1">IF($H4844="SI", $O4844, _xludf.NA())</f>
        <v>#NAME?</v>
      </c>
      <c r="R4844" s="5">
        <f>IF($H4844="NO",$O4844, _xludf.NA())</f>
        <v>21</v>
      </c>
      <c r="S4844" s="5" t="e">
        <f ca="1">IF($H4844="SI",$N4844, _xludf.NA())</f>
        <v>#NAME?</v>
      </c>
      <c r="T4844" s="5">
        <f>IF($H4844="NO",$N4844, _xludf.NA())</f>
        <v>258118.56</v>
      </c>
    </row>
    <row r="4845" spans="1:20" x14ac:dyDescent="0.3">
      <c r="A4845">
        <v>4844</v>
      </c>
      <c r="B4845" t="s">
        <v>9</v>
      </c>
      <c r="C4845">
        <v>420248</v>
      </c>
      <c r="D4845" t="s">
        <v>18</v>
      </c>
      <c r="E4845" t="s">
        <v>16</v>
      </c>
      <c r="F4845" t="s">
        <v>12</v>
      </c>
      <c r="G4845" t="s">
        <v>13</v>
      </c>
      <c r="H4845" t="s">
        <v>12</v>
      </c>
      <c r="I4845">
        <v>33</v>
      </c>
      <c r="J4845">
        <f>(moras__2[[#This Row],[EDAD]]-AVERAGE(I:I))/ _xlfn.STDEV.P(I:I)</f>
        <v>-0.62863105790248996</v>
      </c>
      <c r="K4845" t="str">
        <f>IF(ABS(moras__2[[#This Row],[Z-Score de edad]])&gt;1.96, "Atípico","Normal")</f>
        <v>Normal</v>
      </c>
      <c r="L4845">
        <f>(moras__2[[#This Row],[SALARIO]]-AVERAGE(C:C)) / _xlfn.STDEV.P(C:C)</f>
        <v>-0.29261323209357065</v>
      </c>
      <c r="M4845" t="str">
        <f>IF(ABS(moras__2[[#This Row],[Z-Score de salario]])&gt;1.96, "Atípico", "Normal")</f>
        <v>Normal</v>
      </c>
      <c r="N4845" s="5">
        <f t="shared" si="225"/>
        <v>420248</v>
      </c>
      <c r="O4845" s="5">
        <f t="shared" si="226"/>
        <v>33</v>
      </c>
      <c r="P4845" s="5" t="str">
        <f t="shared" si="227"/>
        <v>TRABAJADOR INDEPENDIENTE</v>
      </c>
      <c r="Q4845" s="5">
        <f>IF($H4845="SI", $O4845, _xludf.NA())</f>
        <v>33</v>
      </c>
      <c r="R4845" s="5" t="e">
        <f ca="1">IF($H4845="NO",$O4845, _xludf.NA())</f>
        <v>#NAME?</v>
      </c>
      <c r="S4845" s="5">
        <f>IF($H4845="SI",$N4845, _xludf.NA())</f>
        <v>420248</v>
      </c>
      <c r="T4845" s="5" t="e">
        <f ca="1">IF($H4845="NO",$N4845, _xludf.NA())</f>
        <v>#NAME?</v>
      </c>
    </row>
    <row r="4846" spans="1:20" x14ac:dyDescent="0.3">
      <c r="A4846">
        <v>4845</v>
      </c>
      <c r="B4846" t="s">
        <v>9</v>
      </c>
      <c r="C4846">
        <v>734210</v>
      </c>
      <c r="D4846" t="s">
        <v>10</v>
      </c>
      <c r="E4846" t="s">
        <v>16</v>
      </c>
      <c r="F4846" t="s">
        <v>12</v>
      </c>
      <c r="G4846" t="s">
        <v>13</v>
      </c>
      <c r="H4846" t="s">
        <v>13</v>
      </c>
      <c r="I4846">
        <v>54</v>
      </c>
      <c r="J4846">
        <f>(moras__2[[#This Row],[EDAD]]-AVERAGE(I:I))/ _xlfn.STDEV.P(I:I)</f>
        <v>0.85359919315050581</v>
      </c>
      <c r="K4846" t="str">
        <f>IF(ABS(moras__2[[#This Row],[Z-Score de edad]])&gt;1.96, "Atípico","Normal")</f>
        <v>Normal</v>
      </c>
      <c r="L4846">
        <f>(moras__2[[#This Row],[SALARIO]]-AVERAGE(C:C)) / _xlfn.STDEV.P(C:C)</f>
        <v>9.4553825288569426E-2</v>
      </c>
      <c r="M4846" t="str">
        <f>IF(ABS(moras__2[[#This Row],[Z-Score de salario]])&gt;1.96, "Atípico", "Normal")</f>
        <v>Normal</v>
      </c>
      <c r="N4846" s="5">
        <f t="shared" si="225"/>
        <v>734210</v>
      </c>
      <c r="O4846" s="5">
        <f t="shared" si="226"/>
        <v>54</v>
      </c>
      <c r="P4846" s="5" t="str">
        <f t="shared" si="227"/>
        <v>ASALARIADO</v>
      </c>
      <c r="Q4846" s="5" t="e">
        <f ca="1">IF($H4846="SI", $O4846, _xludf.NA())</f>
        <v>#NAME?</v>
      </c>
      <c r="R4846" s="5">
        <f>IF($H4846="NO",$O4846, _xludf.NA())</f>
        <v>54</v>
      </c>
      <c r="S4846" s="5" t="e">
        <f ca="1">IF($H4846="SI",$N4846, _xludf.NA())</f>
        <v>#NAME?</v>
      </c>
      <c r="T4846" s="5">
        <f>IF($H4846="NO",$N4846, _xludf.NA())</f>
        <v>734210</v>
      </c>
    </row>
    <row r="4847" spans="1:20" x14ac:dyDescent="0.3">
      <c r="A4847">
        <v>4846</v>
      </c>
      <c r="B4847" t="s">
        <v>15</v>
      </c>
      <c r="C4847">
        <v>406011</v>
      </c>
      <c r="D4847" t="s">
        <v>10</v>
      </c>
      <c r="E4847" t="s">
        <v>16</v>
      </c>
      <c r="F4847" t="s">
        <v>12</v>
      </c>
      <c r="G4847" t="s">
        <v>13</v>
      </c>
      <c r="H4847" t="s">
        <v>13</v>
      </c>
      <c r="I4847">
        <v>33</v>
      </c>
      <c r="J4847">
        <f>(moras__2[[#This Row],[EDAD]]-AVERAGE(I:I))/ _xlfn.STDEV.P(I:I)</f>
        <v>-0.62863105790248996</v>
      </c>
      <c r="K4847" t="str">
        <f>IF(ABS(moras__2[[#This Row],[Z-Score de edad]])&gt;1.96, "Atípico","Normal")</f>
        <v>Normal</v>
      </c>
      <c r="L4847">
        <f>(moras__2[[#This Row],[SALARIO]]-AVERAGE(C:C)) / _xlfn.STDEV.P(C:C)</f>
        <v>-0.31016980708019171</v>
      </c>
      <c r="M4847" t="str">
        <f>IF(ABS(moras__2[[#This Row],[Z-Score de salario]])&gt;1.96, "Atípico", "Normal")</f>
        <v>Normal</v>
      </c>
      <c r="N4847" s="5">
        <f t="shared" si="225"/>
        <v>406011</v>
      </c>
      <c r="O4847" s="5">
        <f t="shared" si="226"/>
        <v>33</v>
      </c>
      <c r="P4847" s="5" t="str">
        <f t="shared" si="227"/>
        <v>ASALARIADO</v>
      </c>
      <c r="Q4847" s="5" t="e">
        <f ca="1">IF($H4847="SI", $O4847, _xludf.NA())</f>
        <v>#NAME?</v>
      </c>
      <c r="R4847" s="5">
        <f>IF($H4847="NO",$O4847, _xludf.NA())</f>
        <v>33</v>
      </c>
      <c r="S4847" s="5" t="e">
        <f ca="1">IF($H4847="SI",$N4847, _xludf.NA())</f>
        <v>#NAME?</v>
      </c>
      <c r="T4847" s="5">
        <f>IF($H4847="NO",$N4847, _xludf.NA())</f>
        <v>406011</v>
      </c>
    </row>
    <row r="4848" spans="1:20" x14ac:dyDescent="0.3">
      <c r="A4848">
        <v>4847</v>
      </c>
      <c r="B4848" t="s">
        <v>9</v>
      </c>
      <c r="C4848">
        <v>500000</v>
      </c>
      <c r="D4848" t="s">
        <v>10</v>
      </c>
      <c r="E4848" t="s">
        <v>16</v>
      </c>
      <c r="F4848" t="s">
        <v>12</v>
      </c>
      <c r="G4848" t="s">
        <v>13</v>
      </c>
      <c r="H4848" t="s">
        <v>13</v>
      </c>
      <c r="I4848">
        <v>40</v>
      </c>
      <c r="J4848">
        <f>(moras__2[[#This Row],[EDAD]]-AVERAGE(I:I))/ _xlfn.STDEV.P(I:I)</f>
        <v>-0.13455430755149136</v>
      </c>
      <c r="K4848" t="str">
        <f>IF(ABS(moras__2[[#This Row],[Z-Score de edad]])&gt;1.96, "Atípico","Normal")</f>
        <v>Normal</v>
      </c>
      <c r="L4848">
        <f>(moras__2[[#This Row],[SALARIO]]-AVERAGE(C:C)) / _xlfn.STDEV.P(C:C)</f>
        <v>-0.19426582966798911</v>
      </c>
      <c r="M4848" t="str">
        <f>IF(ABS(moras__2[[#This Row],[Z-Score de salario]])&gt;1.96, "Atípico", "Normal")</f>
        <v>Normal</v>
      </c>
      <c r="N4848" s="5">
        <f t="shared" si="225"/>
        <v>500000</v>
      </c>
      <c r="O4848" s="5">
        <f t="shared" si="226"/>
        <v>40</v>
      </c>
      <c r="P4848" s="5" t="str">
        <f t="shared" si="227"/>
        <v>ASALARIADO</v>
      </c>
      <c r="Q4848" s="5" t="e">
        <f ca="1">IF($H4848="SI", $O4848, _xludf.NA())</f>
        <v>#NAME?</v>
      </c>
      <c r="R4848" s="5">
        <f>IF($H4848="NO",$O4848, _xludf.NA())</f>
        <v>40</v>
      </c>
      <c r="S4848" s="5" t="e">
        <f ca="1">IF($H4848="SI",$N4848, _xludf.NA())</f>
        <v>#NAME?</v>
      </c>
      <c r="T4848" s="5">
        <f>IF($H4848="NO",$N4848, _xludf.NA())</f>
        <v>500000</v>
      </c>
    </row>
    <row r="4849" spans="1:20" x14ac:dyDescent="0.3">
      <c r="A4849">
        <v>4848</v>
      </c>
      <c r="B4849" t="s">
        <v>9</v>
      </c>
      <c r="C4849">
        <v>81932.259999999995</v>
      </c>
      <c r="D4849" t="s">
        <v>10</v>
      </c>
      <c r="E4849" t="s">
        <v>16</v>
      </c>
      <c r="F4849" t="s">
        <v>12</v>
      </c>
      <c r="G4849" t="s">
        <v>13</v>
      </c>
      <c r="H4849" t="s">
        <v>13</v>
      </c>
      <c r="I4849">
        <v>39</v>
      </c>
      <c r="J4849">
        <f>(moras__2[[#This Row],[EDAD]]-AVERAGE(I:I))/ _xlfn.STDEV.P(I:I)</f>
        <v>-0.20513670045877688</v>
      </c>
      <c r="K4849" t="str">
        <f>IF(ABS(moras__2[[#This Row],[Z-Score de edad]])&gt;1.96, "Atípico","Normal")</f>
        <v>Normal</v>
      </c>
      <c r="L4849">
        <f>(moras__2[[#This Row],[SALARIO]]-AVERAGE(C:C)) / _xlfn.STDEV.P(C:C)</f>
        <v>-0.70981247761328692</v>
      </c>
      <c r="M4849" t="str">
        <f>IF(ABS(moras__2[[#This Row],[Z-Score de salario]])&gt;1.96, "Atípico", "Normal")</f>
        <v>Normal</v>
      </c>
      <c r="N4849" s="5">
        <f t="shared" si="225"/>
        <v>81932.259999999995</v>
      </c>
      <c r="O4849" s="5">
        <f t="shared" si="226"/>
        <v>39</v>
      </c>
      <c r="P4849" s="5" t="str">
        <f t="shared" si="227"/>
        <v>ASALARIADO</v>
      </c>
      <c r="Q4849" s="5" t="e">
        <f ca="1">IF($H4849="SI", $O4849, _xludf.NA())</f>
        <v>#NAME?</v>
      </c>
      <c r="R4849" s="5">
        <f>IF($H4849="NO",$O4849, _xludf.NA())</f>
        <v>39</v>
      </c>
      <c r="S4849" s="5" t="e">
        <f ca="1">IF($H4849="SI",$N4849, _xludf.NA())</f>
        <v>#NAME?</v>
      </c>
      <c r="T4849" s="5">
        <f>IF($H4849="NO",$N4849, _xludf.NA())</f>
        <v>81932.259999999995</v>
      </c>
    </row>
    <row r="4850" spans="1:20" x14ac:dyDescent="0.3">
      <c r="A4850">
        <v>4849</v>
      </c>
      <c r="B4850" t="s">
        <v>9</v>
      </c>
      <c r="C4850">
        <v>316920</v>
      </c>
      <c r="D4850" t="s">
        <v>10</v>
      </c>
      <c r="E4850" t="s">
        <v>16</v>
      </c>
      <c r="F4850" t="s">
        <v>12</v>
      </c>
      <c r="G4850" t="s">
        <v>13</v>
      </c>
      <c r="H4850" t="s">
        <v>13</v>
      </c>
      <c r="I4850">
        <v>34</v>
      </c>
      <c r="J4850">
        <f>(moras__2[[#This Row],[EDAD]]-AVERAGE(I:I))/ _xlfn.STDEV.P(I:I)</f>
        <v>-0.55804866499520445</v>
      </c>
      <c r="K4850" t="str">
        <f>IF(ABS(moras__2[[#This Row],[Z-Score de edad]])&gt;1.96, "Atípico","Normal")</f>
        <v>Normal</v>
      </c>
      <c r="L4850">
        <f>(moras__2[[#This Row],[SALARIO]]-AVERAGE(C:C)) / _xlfn.STDEV.P(C:C)</f>
        <v>-0.42003374064295484</v>
      </c>
      <c r="M4850" t="str">
        <f>IF(ABS(moras__2[[#This Row],[Z-Score de salario]])&gt;1.96, "Atípico", "Normal")</f>
        <v>Normal</v>
      </c>
      <c r="N4850" s="5">
        <f t="shared" si="225"/>
        <v>316920</v>
      </c>
      <c r="O4850" s="5">
        <f t="shared" si="226"/>
        <v>34</v>
      </c>
      <c r="P4850" s="5" t="str">
        <f t="shared" si="227"/>
        <v>ASALARIADO</v>
      </c>
      <c r="Q4850" s="5" t="e">
        <f ca="1">IF($H4850="SI", $O4850, _xludf.NA())</f>
        <v>#NAME?</v>
      </c>
      <c r="R4850" s="5">
        <f>IF($H4850="NO",$O4850, _xludf.NA())</f>
        <v>34</v>
      </c>
      <c r="S4850" s="5" t="e">
        <f ca="1">IF($H4850="SI",$N4850, _xludf.NA())</f>
        <v>#NAME?</v>
      </c>
      <c r="T4850" s="5">
        <f>IF($H4850="NO",$N4850, _xludf.NA())</f>
        <v>316920</v>
      </c>
    </row>
    <row r="4851" spans="1:20" x14ac:dyDescent="0.3">
      <c r="A4851">
        <v>4850</v>
      </c>
      <c r="B4851" t="s">
        <v>9</v>
      </c>
      <c r="C4851">
        <v>417792.18</v>
      </c>
      <c r="D4851" t="s">
        <v>10</v>
      </c>
      <c r="E4851" t="s">
        <v>16</v>
      </c>
      <c r="F4851" t="s">
        <v>12</v>
      </c>
      <c r="G4851" t="s">
        <v>13</v>
      </c>
      <c r="H4851" t="s">
        <v>13</v>
      </c>
      <c r="I4851">
        <v>37</v>
      </c>
      <c r="J4851">
        <f>(moras__2[[#This Row],[EDAD]]-AVERAGE(I:I))/ _xlfn.STDEV.P(I:I)</f>
        <v>-0.34630148627334789</v>
      </c>
      <c r="K4851" t="str">
        <f>IF(ABS(moras__2[[#This Row],[Z-Score de edad]])&gt;1.96, "Atípico","Normal")</f>
        <v>Normal</v>
      </c>
      <c r="L4851">
        <f>(moras__2[[#This Row],[SALARIO]]-AVERAGE(C:C)) / _xlfn.STDEV.P(C:C)</f>
        <v>-0.29564166420592886</v>
      </c>
      <c r="M4851" t="str">
        <f>IF(ABS(moras__2[[#This Row],[Z-Score de salario]])&gt;1.96, "Atípico", "Normal")</f>
        <v>Normal</v>
      </c>
      <c r="N4851" s="5">
        <f t="shared" si="225"/>
        <v>417792.18</v>
      </c>
      <c r="O4851" s="5">
        <f t="shared" si="226"/>
        <v>37</v>
      </c>
      <c r="P4851" s="5" t="str">
        <f t="shared" si="227"/>
        <v>ASALARIADO</v>
      </c>
      <c r="Q4851" s="5" t="e">
        <f ca="1">IF($H4851="SI", $O4851, _xludf.NA())</f>
        <v>#NAME?</v>
      </c>
      <c r="R4851" s="5">
        <f>IF($H4851="NO",$O4851, _xludf.NA())</f>
        <v>37</v>
      </c>
      <c r="S4851" s="5" t="e">
        <f ca="1">IF($H4851="SI",$N4851, _xludf.NA())</f>
        <v>#NAME?</v>
      </c>
      <c r="T4851" s="5">
        <f>IF($H4851="NO",$N4851, _xludf.NA())</f>
        <v>417792.18</v>
      </c>
    </row>
    <row r="4852" spans="1:20" x14ac:dyDescent="0.3">
      <c r="A4852">
        <v>4851</v>
      </c>
      <c r="B4852" t="s">
        <v>15</v>
      </c>
      <c r="C4852">
        <v>297046</v>
      </c>
      <c r="D4852" t="s">
        <v>17</v>
      </c>
      <c r="E4852" t="s">
        <v>16</v>
      </c>
      <c r="F4852" t="s">
        <v>12</v>
      </c>
      <c r="G4852" t="s">
        <v>13</v>
      </c>
      <c r="H4852" t="s">
        <v>13</v>
      </c>
      <c r="I4852">
        <v>55</v>
      </c>
      <c r="J4852">
        <f>(moras__2[[#This Row],[EDAD]]-AVERAGE(I:I))/ _xlfn.STDEV.P(I:I)</f>
        <v>0.92418158605779133</v>
      </c>
      <c r="K4852" t="str">
        <f>IF(ABS(moras__2[[#This Row],[Z-Score de edad]])&gt;1.96, "Atípico","Normal")</f>
        <v>Normal</v>
      </c>
      <c r="L4852">
        <f>(moras__2[[#This Row],[SALARIO]]-AVERAGE(C:C)) / _xlfn.STDEV.P(C:C)</f>
        <v>-0.44454166866740574</v>
      </c>
      <c r="M4852" t="str">
        <f>IF(ABS(moras__2[[#This Row],[Z-Score de salario]])&gt;1.96, "Atípico", "Normal")</f>
        <v>Normal</v>
      </c>
      <c r="N4852" s="5">
        <f t="shared" si="225"/>
        <v>297046</v>
      </c>
      <c r="O4852" s="5">
        <f t="shared" si="226"/>
        <v>55</v>
      </c>
      <c r="P4852" s="5" t="str">
        <f t="shared" si="227"/>
        <v>ASEGURADO VOLUNTARIO</v>
      </c>
      <c r="Q4852" s="5" t="e">
        <f ca="1">IF($H4852="SI", $O4852, _xludf.NA())</f>
        <v>#NAME?</v>
      </c>
      <c r="R4852" s="5">
        <f>IF($H4852="NO",$O4852, _xludf.NA())</f>
        <v>55</v>
      </c>
      <c r="S4852" s="5" t="e">
        <f ca="1">IF($H4852="SI",$N4852, _xludf.NA())</f>
        <v>#NAME?</v>
      </c>
      <c r="T4852" s="5">
        <f>IF($H4852="NO",$N4852, _xludf.NA())</f>
        <v>297046</v>
      </c>
    </row>
    <row r="4853" spans="1:20" x14ac:dyDescent="0.3">
      <c r="A4853">
        <v>4852</v>
      </c>
      <c r="B4853" t="s">
        <v>9</v>
      </c>
      <c r="C4853">
        <v>371296.25</v>
      </c>
      <c r="D4853" t="s">
        <v>10</v>
      </c>
      <c r="E4853" t="s">
        <v>11</v>
      </c>
      <c r="F4853" t="s">
        <v>12</v>
      </c>
      <c r="G4853" t="s">
        <v>13</v>
      </c>
      <c r="H4853" t="s">
        <v>13</v>
      </c>
      <c r="I4853">
        <v>49</v>
      </c>
      <c r="J4853">
        <f>(moras__2[[#This Row],[EDAD]]-AVERAGE(I:I))/ _xlfn.STDEV.P(I:I)</f>
        <v>0.50068722861407822</v>
      </c>
      <c r="K4853" t="str">
        <f>IF(ABS(moras__2[[#This Row],[Z-Score de edad]])&gt;1.96, "Atípico","Normal")</f>
        <v>Normal</v>
      </c>
      <c r="L4853">
        <f>(moras__2[[#This Row],[SALARIO]]-AVERAGE(C:C)) / _xlfn.STDEV.P(C:C)</f>
        <v>-0.35297883366702915</v>
      </c>
      <c r="M4853" t="str">
        <f>IF(ABS(moras__2[[#This Row],[Z-Score de salario]])&gt;1.96, "Atípico", "Normal")</f>
        <v>Normal</v>
      </c>
      <c r="N4853" s="5">
        <f t="shared" si="225"/>
        <v>371296.25</v>
      </c>
      <c r="O4853" s="5">
        <f t="shared" si="226"/>
        <v>49</v>
      </c>
      <c r="P4853" s="5" t="str">
        <f t="shared" si="227"/>
        <v>ASALARIADO</v>
      </c>
      <c r="Q4853" s="5" t="e">
        <f ca="1">IF($H4853="SI", $O4853, _xludf.NA())</f>
        <v>#NAME?</v>
      </c>
      <c r="R4853" s="5">
        <f>IF($H4853="NO",$O4853, _xludf.NA())</f>
        <v>49</v>
      </c>
      <c r="S4853" s="5" t="e">
        <f ca="1">IF($H4853="SI",$N4853, _xludf.NA())</f>
        <v>#NAME?</v>
      </c>
      <c r="T4853" s="5">
        <f>IF($H4853="NO",$N4853, _xludf.NA())</f>
        <v>371296.25</v>
      </c>
    </row>
    <row r="4854" spans="1:20" x14ac:dyDescent="0.3">
      <c r="A4854">
        <v>4853</v>
      </c>
      <c r="B4854" t="s">
        <v>9</v>
      </c>
      <c r="C4854">
        <v>639148</v>
      </c>
      <c r="D4854" t="s">
        <v>18</v>
      </c>
      <c r="E4854" t="s">
        <v>16</v>
      </c>
      <c r="F4854" t="s">
        <v>12</v>
      </c>
      <c r="G4854" t="s">
        <v>13</v>
      </c>
      <c r="H4854" t="s">
        <v>13</v>
      </c>
      <c r="I4854">
        <v>63</v>
      </c>
      <c r="J4854">
        <f>(moras__2[[#This Row],[EDAD]]-AVERAGE(I:I))/ _xlfn.STDEV.P(I:I)</f>
        <v>1.4888407293160755</v>
      </c>
      <c r="K4854" t="str">
        <f>IF(ABS(moras__2[[#This Row],[Z-Score de edad]])&gt;1.96, "Atípico","Normal")</f>
        <v>Normal</v>
      </c>
      <c r="L4854">
        <f>(moras__2[[#This Row],[SALARIO]]-AVERAGE(C:C)) / _xlfn.STDEV.P(C:C)</f>
        <v>-2.2673338536546354E-2</v>
      </c>
      <c r="M4854" t="str">
        <f>IF(ABS(moras__2[[#This Row],[Z-Score de salario]])&gt;1.96, "Atípico", "Normal")</f>
        <v>Normal</v>
      </c>
      <c r="N4854" s="5">
        <f t="shared" si="225"/>
        <v>639148</v>
      </c>
      <c r="O4854" s="5">
        <f t="shared" si="226"/>
        <v>63</v>
      </c>
      <c r="P4854" s="5" t="str">
        <f t="shared" si="227"/>
        <v>TRABAJADOR INDEPENDIENTE</v>
      </c>
      <c r="Q4854" s="5" t="e">
        <f ca="1">IF($H4854="SI", $O4854, _xludf.NA())</f>
        <v>#NAME?</v>
      </c>
      <c r="R4854" s="5">
        <f>IF($H4854="NO",$O4854, _xludf.NA())</f>
        <v>63</v>
      </c>
      <c r="S4854" s="5" t="e">
        <f ca="1">IF($H4854="SI",$N4854, _xludf.NA())</f>
        <v>#NAME?</v>
      </c>
      <c r="T4854" s="5">
        <f>IF($H4854="NO",$N4854, _xludf.NA())</f>
        <v>639148</v>
      </c>
    </row>
    <row r="4855" spans="1:20" x14ac:dyDescent="0.3">
      <c r="A4855">
        <v>4854</v>
      </c>
      <c r="B4855" t="s">
        <v>15</v>
      </c>
      <c r="C4855">
        <v>453750</v>
      </c>
      <c r="D4855" t="s">
        <v>10</v>
      </c>
      <c r="E4855" t="s">
        <v>16</v>
      </c>
      <c r="F4855" t="s">
        <v>12</v>
      </c>
      <c r="G4855" t="s">
        <v>12</v>
      </c>
      <c r="H4855" t="s">
        <v>13</v>
      </c>
      <c r="I4855">
        <v>27</v>
      </c>
      <c r="J4855">
        <f>(moras__2[[#This Row],[EDAD]]-AVERAGE(I:I))/ _xlfn.STDEV.P(I:I)</f>
        <v>-1.052125415346203</v>
      </c>
      <c r="K4855" t="str">
        <f>IF(ABS(moras__2[[#This Row],[Z-Score de edad]])&gt;1.96, "Atípico","Normal")</f>
        <v>Normal</v>
      </c>
      <c r="L4855">
        <f>(moras__2[[#This Row],[SALARIO]]-AVERAGE(C:C)) / _xlfn.STDEV.P(C:C)</f>
        <v>-0.25129972677631424</v>
      </c>
      <c r="M4855" t="str">
        <f>IF(ABS(moras__2[[#This Row],[Z-Score de salario]])&gt;1.96, "Atípico", "Normal")</f>
        <v>Normal</v>
      </c>
      <c r="N4855" s="5">
        <f t="shared" si="225"/>
        <v>453750</v>
      </c>
      <c r="O4855" s="5">
        <f t="shared" si="226"/>
        <v>27</v>
      </c>
      <c r="P4855" s="5" t="str">
        <f t="shared" si="227"/>
        <v>ASALARIADO</v>
      </c>
      <c r="Q4855" s="5" t="e">
        <f ca="1">IF($H4855="SI", $O4855, _xludf.NA())</f>
        <v>#NAME?</v>
      </c>
      <c r="R4855" s="5">
        <f>IF($H4855="NO",$O4855, _xludf.NA())</f>
        <v>27</v>
      </c>
      <c r="S4855" s="5" t="e">
        <f ca="1">IF($H4855="SI",$N4855, _xludf.NA())</f>
        <v>#NAME?</v>
      </c>
      <c r="T4855" s="5">
        <f>IF($H4855="NO",$N4855, _xludf.NA())</f>
        <v>453750</v>
      </c>
    </row>
    <row r="4856" spans="1:20" x14ac:dyDescent="0.3">
      <c r="A4856">
        <v>4855</v>
      </c>
      <c r="B4856" t="s">
        <v>9</v>
      </c>
      <c r="C4856">
        <v>889043.09</v>
      </c>
      <c r="D4856" t="s">
        <v>10</v>
      </c>
      <c r="E4856" t="s">
        <v>11</v>
      </c>
      <c r="F4856" t="s">
        <v>12</v>
      </c>
      <c r="G4856" t="s">
        <v>13</v>
      </c>
      <c r="H4856" t="s">
        <v>13</v>
      </c>
      <c r="I4856">
        <v>32</v>
      </c>
      <c r="J4856">
        <f>(moras__2[[#This Row],[EDAD]]-AVERAGE(I:I))/ _xlfn.STDEV.P(I:I)</f>
        <v>-0.69921345080977548</v>
      </c>
      <c r="K4856" t="str">
        <f>IF(ABS(moras__2[[#This Row],[Z-Score de edad]])&gt;1.96, "Atípico","Normal")</f>
        <v>Normal</v>
      </c>
      <c r="L4856">
        <f>(moras__2[[#This Row],[SALARIO]]-AVERAGE(C:C)) / _xlfn.STDEV.P(C:C)</f>
        <v>0.28548862580800821</v>
      </c>
      <c r="M4856" t="str">
        <f>IF(ABS(moras__2[[#This Row],[Z-Score de salario]])&gt;1.96, "Atípico", "Normal")</f>
        <v>Normal</v>
      </c>
      <c r="N4856" s="5">
        <f t="shared" si="225"/>
        <v>889043.09</v>
      </c>
      <c r="O4856" s="5">
        <f t="shared" si="226"/>
        <v>32</v>
      </c>
      <c r="P4856" s="5" t="str">
        <f t="shared" si="227"/>
        <v>ASALARIADO</v>
      </c>
      <c r="Q4856" s="5" t="e">
        <f ca="1">IF($H4856="SI", $O4856, _xludf.NA())</f>
        <v>#NAME?</v>
      </c>
      <c r="R4856" s="5">
        <f>IF($H4856="NO",$O4856, _xludf.NA())</f>
        <v>32</v>
      </c>
      <c r="S4856" s="5" t="e">
        <f ca="1">IF($H4856="SI",$N4856, _xludf.NA())</f>
        <v>#NAME?</v>
      </c>
      <c r="T4856" s="5">
        <f>IF($H4856="NO",$N4856, _xludf.NA())</f>
        <v>889043.09</v>
      </c>
    </row>
    <row r="4857" spans="1:20" x14ac:dyDescent="0.3">
      <c r="A4857">
        <v>4856</v>
      </c>
      <c r="B4857" t="s">
        <v>9</v>
      </c>
      <c r="C4857">
        <v>278030</v>
      </c>
      <c r="D4857" t="s">
        <v>17</v>
      </c>
      <c r="E4857" t="s">
        <v>16</v>
      </c>
      <c r="F4857" t="s">
        <v>12</v>
      </c>
      <c r="G4857" t="s">
        <v>12</v>
      </c>
      <c r="H4857" t="s">
        <v>13</v>
      </c>
      <c r="I4857">
        <v>48</v>
      </c>
      <c r="J4857">
        <f>(moras__2[[#This Row],[EDAD]]-AVERAGE(I:I))/ _xlfn.STDEV.P(I:I)</f>
        <v>0.43010483570679275</v>
      </c>
      <c r="K4857" t="str">
        <f>IF(ABS(moras__2[[#This Row],[Z-Score de edad]])&gt;1.96, "Atípico","Normal")</f>
        <v>Normal</v>
      </c>
      <c r="L4857">
        <f>(moras__2[[#This Row],[SALARIO]]-AVERAGE(C:C)) / _xlfn.STDEV.P(C:C)</f>
        <v>-0.46799154082766331</v>
      </c>
      <c r="M4857" t="str">
        <f>IF(ABS(moras__2[[#This Row],[Z-Score de salario]])&gt;1.96, "Atípico", "Normal")</f>
        <v>Normal</v>
      </c>
      <c r="N4857" s="5">
        <f t="shared" si="225"/>
        <v>278030</v>
      </c>
      <c r="O4857" s="5">
        <f t="shared" si="226"/>
        <v>48</v>
      </c>
      <c r="P4857" s="5" t="str">
        <f t="shared" si="227"/>
        <v>ASEGURADO VOLUNTARIO</v>
      </c>
      <c r="Q4857" s="5" t="e">
        <f ca="1">IF($H4857="SI", $O4857, _xludf.NA())</f>
        <v>#NAME?</v>
      </c>
      <c r="R4857" s="5">
        <f>IF($H4857="NO",$O4857, _xludf.NA())</f>
        <v>48</v>
      </c>
      <c r="S4857" s="5" t="e">
        <f ca="1">IF($H4857="SI",$N4857, _xludf.NA())</f>
        <v>#NAME?</v>
      </c>
      <c r="T4857" s="5">
        <f>IF($H4857="NO",$N4857, _xludf.NA())</f>
        <v>278030</v>
      </c>
    </row>
    <row r="4858" spans="1:20" x14ac:dyDescent="0.3">
      <c r="A4858">
        <v>4857</v>
      </c>
      <c r="B4858" t="s">
        <v>9</v>
      </c>
      <c r="C4858">
        <v>660392</v>
      </c>
      <c r="D4858" t="s">
        <v>17</v>
      </c>
      <c r="E4858" t="s">
        <v>16</v>
      </c>
      <c r="F4858" t="s">
        <v>12</v>
      </c>
      <c r="G4858" t="s">
        <v>12</v>
      </c>
      <c r="H4858" t="s">
        <v>13</v>
      </c>
      <c r="I4858">
        <v>53</v>
      </c>
      <c r="J4858">
        <f>(moras__2[[#This Row],[EDAD]]-AVERAGE(I:I))/ _xlfn.STDEV.P(I:I)</f>
        <v>0.78301680024322029</v>
      </c>
      <c r="K4858" t="str">
        <f>IF(ABS(moras__2[[#This Row],[Z-Score de edad]])&gt;1.96, "Atípico","Normal")</f>
        <v>Normal</v>
      </c>
      <c r="L4858">
        <f>(moras__2[[#This Row],[SALARIO]]-AVERAGE(C:C)) / _xlfn.STDEV.P(C:C)</f>
        <v>3.5240260076538489E-3</v>
      </c>
      <c r="M4858" t="str">
        <f>IF(ABS(moras__2[[#This Row],[Z-Score de salario]])&gt;1.96, "Atípico", "Normal")</f>
        <v>Normal</v>
      </c>
      <c r="N4858" s="5">
        <f t="shared" si="225"/>
        <v>660392</v>
      </c>
      <c r="O4858" s="5">
        <f t="shared" si="226"/>
        <v>53</v>
      </c>
      <c r="P4858" s="5" t="str">
        <f t="shared" si="227"/>
        <v>ASEGURADO VOLUNTARIO</v>
      </c>
      <c r="Q4858" s="5" t="e">
        <f ca="1">IF($H4858="SI", $O4858, _xludf.NA())</f>
        <v>#NAME?</v>
      </c>
      <c r="R4858" s="5">
        <f>IF($H4858="NO",$O4858, _xludf.NA())</f>
        <v>53</v>
      </c>
      <c r="S4858" s="5" t="e">
        <f ca="1">IF($H4858="SI",$N4858, _xludf.NA())</f>
        <v>#NAME?</v>
      </c>
      <c r="T4858" s="5">
        <f>IF($H4858="NO",$N4858, _xludf.NA())</f>
        <v>660392</v>
      </c>
    </row>
    <row r="4859" spans="1:20" x14ac:dyDescent="0.3">
      <c r="A4859">
        <v>4858</v>
      </c>
      <c r="B4859" t="s">
        <v>9</v>
      </c>
      <c r="C4859">
        <v>491840</v>
      </c>
      <c r="D4859" t="s">
        <v>14</v>
      </c>
      <c r="E4859" t="s">
        <v>11</v>
      </c>
      <c r="F4859" t="s">
        <v>12</v>
      </c>
      <c r="G4859" t="s">
        <v>13</v>
      </c>
      <c r="H4859" t="s">
        <v>13</v>
      </c>
      <c r="I4859">
        <v>72</v>
      </c>
      <c r="J4859">
        <f>(moras__2[[#This Row],[EDAD]]-AVERAGE(I:I))/ _xlfn.STDEV.P(I:I)</f>
        <v>2.1240822654816451</v>
      </c>
      <c r="K4859" t="str">
        <f>IF(ABS(moras__2[[#This Row],[Z-Score de edad]])&gt;1.96, "Atípico","Normal")</f>
        <v>Atípico</v>
      </c>
      <c r="L4859">
        <f>(moras__2[[#This Row],[SALARIO]]-AVERAGE(C:C)) / _xlfn.STDEV.P(C:C)</f>
        <v>-0.20432845886591197</v>
      </c>
      <c r="M4859" t="str">
        <f>IF(ABS(moras__2[[#This Row],[Z-Score de salario]])&gt;1.96, "Atípico", "Normal")</f>
        <v>Normal</v>
      </c>
      <c r="N4859" s="5">
        <f t="shared" si="225"/>
        <v>491840</v>
      </c>
      <c r="O4859" s="5">
        <f t="shared" si="226"/>
        <v>72</v>
      </c>
      <c r="P4859" s="5" t="str">
        <f t="shared" si="227"/>
        <v>PENSIONADOS EN SU PROPIO SISTEMA</v>
      </c>
      <c r="Q4859" s="5" t="e">
        <f ca="1">IF($H4859="SI", $O4859, _xludf.NA())</f>
        <v>#NAME?</v>
      </c>
      <c r="R4859" s="5">
        <f>IF($H4859="NO",$O4859, _xludf.NA())</f>
        <v>72</v>
      </c>
      <c r="S4859" s="5" t="e">
        <f ca="1">IF($H4859="SI",$N4859, _xludf.NA())</f>
        <v>#NAME?</v>
      </c>
      <c r="T4859" s="5">
        <f>IF($H4859="NO",$N4859, _xludf.NA())</f>
        <v>491840</v>
      </c>
    </row>
    <row r="4860" spans="1:20" x14ac:dyDescent="0.3">
      <c r="A4860">
        <v>4859</v>
      </c>
      <c r="B4860" t="s">
        <v>9</v>
      </c>
      <c r="C4860">
        <v>1089300</v>
      </c>
      <c r="D4860" t="s">
        <v>10</v>
      </c>
      <c r="E4860" t="s">
        <v>16</v>
      </c>
      <c r="F4860" t="s">
        <v>12</v>
      </c>
      <c r="G4860" t="s">
        <v>13</v>
      </c>
      <c r="H4860" t="s">
        <v>13</v>
      </c>
      <c r="I4860">
        <v>49</v>
      </c>
      <c r="J4860">
        <f>(moras__2[[#This Row],[EDAD]]-AVERAGE(I:I))/ _xlfn.STDEV.P(I:I)</f>
        <v>0.50068722861407822</v>
      </c>
      <c r="K4860" t="str">
        <f>IF(ABS(moras__2[[#This Row],[Z-Score de edad]])&gt;1.96, "Atípico","Normal")</f>
        <v>Normal</v>
      </c>
      <c r="L4860">
        <f>(moras__2[[#This Row],[SALARIO]]-AVERAGE(C:C)) / _xlfn.STDEV.P(C:C)</f>
        <v>0.53243850689278938</v>
      </c>
      <c r="M4860" t="str">
        <f>IF(ABS(moras__2[[#This Row],[Z-Score de salario]])&gt;1.96, "Atípico", "Normal")</f>
        <v>Normal</v>
      </c>
      <c r="N4860" s="5">
        <f t="shared" si="225"/>
        <v>1089300</v>
      </c>
      <c r="O4860" s="5">
        <f t="shared" si="226"/>
        <v>49</v>
      </c>
      <c r="P4860" s="5" t="str">
        <f t="shared" si="227"/>
        <v>ASALARIADO</v>
      </c>
      <c r="Q4860" s="5" t="e">
        <f ca="1">IF($H4860="SI", $O4860, _xludf.NA())</f>
        <v>#NAME?</v>
      </c>
      <c r="R4860" s="5">
        <f>IF($H4860="NO",$O4860, _xludf.NA())</f>
        <v>49</v>
      </c>
      <c r="S4860" s="5" t="e">
        <f ca="1">IF($H4860="SI",$N4860, _xludf.NA())</f>
        <v>#NAME?</v>
      </c>
      <c r="T4860" s="5">
        <f>IF($H4860="NO",$N4860, _xludf.NA())</f>
        <v>1089300</v>
      </c>
    </row>
    <row r="4861" spans="1:20" x14ac:dyDescent="0.3">
      <c r="A4861">
        <v>4860</v>
      </c>
      <c r="B4861" t="s">
        <v>15</v>
      </c>
      <c r="C4861">
        <v>352830</v>
      </c>
      <c r="D4861" t="s">
        <v>10</v>
      </c>
      <c r="E4861" t="s">
        <v>16</v>
      </c>
      <c r="F4861" t="s">
        <v>12</v>
      </c>
      <c r="G4861" t="s">
        <v>13</v>
      </c>
      <c r="H4861" t="s">
        <v>13</v>
      </c>
      <c r="I4861">
        <v>22</v>
      </c>
      <c r="J4861">
        <f>(moras__2[[#This Row],[EDAD]]-AVERAGE(I:I))/ _xlfn.STDEV.P(I:I)</f>
        <v>-1.4050373798826306</v>
      </c>
      <c r="K4861" t="str">
        <f>IF(ABS(moras__2[[#This Row],[Z-Score de edad]])&gt;1.96, "Atípico","Normal")</f>
        <v>Normal</v>
      </c>
      <c r="L4861">
        <f>(moras__2[[#This Row],[SALARIO]]-AVERAGE(C:C)) / _xlfn.STDEV.P(C:C)</f>
        <v>-0.37575077318003691</v>
      </c>
      <c r="M4861" t="str">
        <f>IF(ABS(moras__2[[#This Row],[Z-Score de salario]])&gt;1.96, "Atípico", "Normal")</f>
        <v>Normal</v>
      </c>
      <c r="N4861" s="5">
        <f t="shared" si="225"/>
        <v>352830</v>
      </c>
      <c r="O4861" s="5">
        <f t="shared" si="226"/>
        <v>22</v>
      </c>
      <c r="P4861" s="5" t="str">
        <f t="shared" si="227"/>
        <v>ASALARIADO</v>
      </c>
      <c r="Q4861" s="5" t="e">
        <f ca="1">IF($H4861="SI", $O4861, _xludf.NA())</f>
        <v>#NAME?</v>
      </c>
      <c r="R4861" s="5">
        <f>IF($H4861="NO",$O4861, _xludf.NA())</f>
        <v>22</v>
      </c>
      <c r="S4861" s="5" t="e">
        <f ca="1">IF($H4861="SI",$N4861, _xludf.NA())</f>
        <v>#NAME?</v>
      </c>
      <c r="T4861" s="5">
        <f>IF($H4861="NO",$N4861, _xludf.NA())</f>
        <v>352830</v>
      </c>
    </row>
    <row r="4862" spans="1:20" x14ac:dyDescent="0.3">
      <c r="A4862">
        <v>4861</v>
      </c>
      <c r="B4862" t="s">
        <v>9</v>
      </c>
      <c r="C4862">
        <v>1417056.5</v>
      </c>
      <c r="D4862" t="s">
        <v>10</v>
      </c>
      <c r="E4862" t="s">
        <v>11</v>
      </c>
      <c r="F4862" t="s">
        <v>12</v>
      </c>
      <c r="G4862" t="s">
        <v>13</v>
      </c>
      <c r="H4862" t="s">
        <v>13</v>
      </c>
      <c r="I4862">
        <v>55</v>
      </c>
      <c r="J4862">
        <f>(moras__2[[#This Row],[EDAD]]-AVERAGE(I:I))/ _xlfn.STDEV.P(I:I)</f>
        <v>0.92418158605779133</v>
      </c>
      <c r="K4862" t="str">
        <f>IF(ABS(moras__2[[#This Row],[Z-Score de edad]])&gt;1.96, "Atípico","Normal")</f>
        <v>Normal</v>
      </c>
      <c r="L4862">
        <f>(moras__2[[#This Row],[SALARIO]]-AVERAGE(C:C)) / _xlfn.STDEV.P(C:C)</f>
        <v>0.93661646359732498</v>
      </c>
      <c r="M4862" t="str">
        <f>IF(ABS(moras__2[[#This Row],[Z-Score de salario]])&gt;1.96, "Atípico", "Normal")</f>
        <v>Normal</v>
      </c>
      <c r="N4862" s="5">
        <f t="shared" si="225"/>
        <v>1417056.5</v>
      </c>
      <c r="O4862" s="5">
        <f t="shared" si="226"/>
        <v>55</v>
      </c>
      <c r="P4862" s="5" t="str">
        <f t="shared" si="227"/>
        <v>ASALARIADO</v>
      </c>
      <c r="Q4862" s="5" t="e">
        <f ca="1">IF($H4862="SI", $O4862, _xludf.NA())</f>
        <v>#NAME?</v>
      </c>
      <c r="R4862" s="5">
        <f>IF($H4862="NO",$O4862, _xludf.NA())</f>
        <v>55</v>
      </c>
      <c r="S4862" s="5" t="e">
        <f ca="1">IF($H4862="SI",$N4862, _xludf.NA())</f>
        <v>#NAME?</v>
      </c>
      <c r="T4862" s="5">
        <f>IF($H4862="NO",$N4862, _xludf.NA())</f>
        <v>1417056.5</v>
      </c>
    </row>
    <row r="4863" spans="1:20" x14ac:dyDescent="0.3">
      <c r="A4863">
        <v>4862</v>
      </c>
      <c r="B4863" t="s">
        <v>15</v>
      </c>
      <c r="C4863">
        <v>974906</v>
      </c>
      <c r="D4863" t="s">
        <v>10</v>
      </c>
      <c r="E4863" t="s">
        <v>11</v>
      </c>
      <c r="F4863" t="s">
        <v>12</v>
      </c>
      <c r="G4863" t="s">
        <v>13</v>
      </c>
      <c r="H4863" t="s">
        <v>13</v>
      </c>
      <c r="I4863">
        <v>50</v>
      </c>
      <c r="J4863">
        <f>(moras__2[[#This Row],[EDAD]]-AVERAGE(I:I))/ _xlfn.STDEV.P(I:I)</f>
        <v>0.57126962152136374</v>
      </c>
      <c r="K4863" t="str">
        <f>IF(ABS(moras__2[[#This Row],[Z-Score de edad]])&gt;1.96, "Atípico","Normal")</f>
        <v>Normal</v>
      </c>
      <c r="L4863">
        <f>(moras__2[[#This Row],[SALARIO]]-AVERAGE(C:C)) / _xlfn.STDEV.P(C:C)</f>
        <v>0.39137179065906519</v>
      </c>
      <c r="M4863" t="str">
        <f>IF(ABS(moras__2[[#This Row],[Z-Score de salario]])&gt;1.96, "Atípico", "Normal")</f>
        <v>Normal</v>
      </c>
      <c r="N4863" s="5">
        <f t="shared" si="225"/>
        <v>974906</v>
      </c>
      <c r="O4863" s="5">
        <f t="shared" si="226"/>
        <v>50</v>
      </c>
      <c r="P4863" s="5" t="str">
        <f t="shared" si="227"/>
        <v>ASALARIADO</v>
      </c>
      <c r="Q4863" s="5" t="e">
        <f ca="1">IF($H4863="SI", $O4863, _xludf.NA())</f>
        <v>#NAME?</v>
      </c>
      <c r="R4863" s="5">
        <f>IF($H4863="NO",$O4863, _xludf.NA())</f>
        <v>50</v>
      </c>
      <c r="S4863" s="5" t="e">
        <f ca="1">IF($H4863="SI",$N4863, _xludf.NA())</f>
        <v>#NAME?</v>
      </c>
      <c r="T4863" s="5">
        <f>IF($H4863="NO",$N4863, _xludf.NA())</f>
        <v>974906</v>
      </c>
    </row>
    <row r="4864" spans="1:20" x14ac:dyDescent="0.3">
      <c r="A4864">
        <v>4863</v>
      </c>
      <c r="B4864" t="s">
        <v>15</v>
      </c>
      <c r="C4864">
        <v>430924</v>
      </c>
      <c r="D4864" t="s">
        <v>10</v>
      </c>
      <c r="E4864" t="s">
        <v>16</v>
      </c>
      <c r="F4864" t="s">
        <v>12</v>
      </c>
      <c r="G4864" t="s">
        <v>13</v>
      </c>
      <c r="H4864" t="s">
        <v>13</v>
      </c>
      <c r="I4864">
        <v>45</v>
      </c>
      <c r="J4864">
        <f>(moras__2[[#This Row],[EDAD]]-AVERAGE(I:I))/ _xlfn.STDEV.P(I:I)</f>
        <v>0.2183576569849362</v>
      </c>
      <c r="K4864" t="str">
        <f>IF(ABS(moras__2[[#This Row],[Z-Score de edad]])&gt;1.96, "Atípico","Normal")</f>
        <v>Normal</v>
      </c>
      <c r="L4864">
        <f>(moras__2[[#This Row],[SALARIO]]-AVERAGE(C:C)) / _xlfn.STDEV.P(C:C)</f>
        <v>-0.27944795889295487</v>
      </c>
      <c r="M4864" t="str">
        <f>IF(ABS(moras__2[[#This Row],[Z-Score de salario]])&gt;1.96, "Atípico", "Normal")</f>
        <v>Normal</v>
      </c>
      <c r="N4864" s="5">
        <f t="shared" si="225"/>
        <v>430924</v>
      </c>
      <c r="O4864" s="5">
        <f t="shared" si="226"/>
        <v>45</v>
      </c>
      <c r="P4864" s="5" t="str">
        <f t="shared" si="227"/>
        <v>ASALARIADO</v>
      </c>
      <c r="Q4864" s="5" t="e">
        <f ca="1">IF($H4864="SI", $O4864, _xludf.NA())</f>
        <v>#NAME?</v>
      </c>
      <c r="R4864" s="5">
        <f>IF($H4864="NO",$O4864, _xludf.NA())</f>
        <v>45</v>
      </c>
      <c r="S4864" s="5" t="e">
        <f ca="1">IF($H4864="SI",$N4864, _xludf.NA())</f>
        <v>#NAME?</v>
      </c>
      <c r="T4864" s="5">
        <f>IF($H4864="NO",$N4864, _xludf.NA())</f>
        <v>430924</v>
      </c>
    </row>
    <row r="4865" spans="1:20" x14ac:dyDescent="0.3">
      <c r="A4865">
        <v>4864</v>
      </c>
      <c r="B4865" t="s">
        <v>15</v>
      </c>
      <c r="C4865">
        <v>218650</v>
      </c>
      <c r="D4865" t="s">
        <v>10</v>
      </c>
      <c r="E4865" t="s">
        <v>16</v>
      </c>
      <c r="F4865" t="s">
        <v>12</v>
      </c>
      <c r="G4865" t="s">
        <v>13</v>
      </c>
      <c r="H4865" t="s">
        <v>12</v>
      </c>
      <c r="I4865">
        <v>50</v>
      </c>
      <c r="J4865">
        <f>(moras__2[[#This Row],[EDAD]]-AVERAGE(I:I))/ _xlfn.STDEV.P(I:I)</f>
        <v>0.57126962152136374</v>
      </c>
      <c r="K4865" t="str">
        <f>IF(ABS(moras__2[[#This Row],[Z-Score de edad]])&gt;1.96, "Atípico","Normal")</f>
        <v>Normal</v>
      </c>
      <c r="L4865">
        <f>(moras__2[[#This Row],[SALARIO]]-AVERAGE(C:C)) / _xlfn.STDEV.P(C:C)</f>
        <v>-0.54121689888803837</v>
      </c>
      <c r="M4865" t="str">
        <f>IF(ABS(moras__2[[#This Row],[Z-Score de salario]])&gt;1.96, "Atípico", "Normal")</f>
        <v>Normal</v>
      </c>
      <c r="N4865" s="5">
        <f t="shared" si="225"/>
        <v>218650</v>
      </c>
      <c r="O4865" s="5">
        <f t="shared" si="226"/>
        <v>50</v>
      </c>
      <c r="P4865" s="5" t="str">
        <f t="shared" si="227"/>
        <v>ASALARIADO</v>
      </c>
      <c r="Q4865" s="5">
        <f>IF($H4865="SI", $O4865, _xludf.NA())</f>
        <v>50</v>
      </c>
      <c r="R4865" s="5" t="e">
        <f ca="1">IF($H4865="NO",$O4865, _xludf.NA())</f>
        <v>#NAME?</v>
      </c>
      <c r="S4865" s="5">
        <f>IF($H4865="SI",$N4865, _xludf.NA())</f>
        <v>218650</v>
      </c>
      <c r="T4865" s="5" t="e">
        <f ca="1">IF($H4865="NO",$N4865, _xludf.NA())</f>
        <v>#NAME?</v>
      </c>
    </row>
    <row r="4866" spans="1:20" x14ac:dyDescent="0.3">
      <c r="A4866">
        <v>4865</v>
      </c>
      <c r="B4866" t="s">
        <v>9</v>
      </c>
      <c r="C4866">
        <v>459223</v>
      </c>
      <c r="D4866" t="s">
        <v>18</v>
      </c>
      <c r="E4866" t="s">
        <v>16</v>
      </c>
      <c r="F4866" t="s">
        <v>12</v>
      </c>
      <c r="G4866" t="s">
        <v>13</v>
      </c>
      <c r="H4866" t="s">
        <v>13</v>
      </c>
      <c r="I4866">
        <v>58</v>
      </c>
      <c r="J4866">
        <f>(moras__2[[#This Row],[EDAD]]-AVERAGE(I:I))/ _xlfn.STDEV.P(I:I)</f>
        <v>1.1359287647796479</v>
      </c>
      <c r="K4866" t="str">
        <f>IF(ABS(moras__2[[#This Row],[Z-Score de edad]])&gt;1.96, "Atípico","Normal")</f>
        <v>Normal</v>
      </c>
      <c r="L4866">
        <f>(moras__2[[#This Row],[SALARIO]]-AVERAGE(C:C)) / _xlfn.STDEV.P(C:C)</f>
        <v>-0.24455061285471719</v>
      </c>
      <c r="M4866" t="str">
        <f>IF(ABS(moras__2[[#This Row],[Z-Score de salario]])&gt;1.96, "Atípico", "Normal")</f>
        <v>Normal</v>
      </c>
      <c r="N4866" s="5">
        <f t="shared" si="225"/>
        <v>459223</v>
      </c>
      <c r="O4866" s="5">
        <f t="shared" si="226"/>
        <v>58</v>
      </c>
      <c r="P4866" s="5" t="str">
        <f t="shared" si="227"/>
        <v>TRABAJADOR INDEPENDIENTE</v>
      </c>
      <c r="Q4866" s="5" t="e">
        <f ca="1">IF($H4866="SI", $O4866, _xludf.NA())</f>
        <v>#NAME?</v>
      </c>
      <c r="R4866" s="5">
        <f>IF($H4866="NO",$O4866, _xludf.NA())</f>
        <v>58</v>
      </c>
      <c r="S4866" s="5" t="e">
        <f ca="1">IF($H4866="SI",$N4866, _xludf.NA())</f>
        <v>#NAME?</v>
      </c>
      <c r="T4866" s="5">
        <f>IF($H4866="NO",$N4866, _xludf.NA())</f>
        <v>459223</v>
      </c>
    </row>
    <row r="4867" spans="1:20" x14ac:dyDescent="0.3">
      <c r="A4867">
        <v>4866</v>
      </c>
      <c r="B4867" t="s">
        <v>9</v>
      </c>
      <c r="C4867">
        <v>105750</v>
      </c>
      <c r="D4867" t="s">
        <v>10</v>
      </c>
      <c r="E4867" t="s">
        <v>16</v>
      </c>
      <c r="F4867" t="s">
        <v>12</v>
      </c>
      <c r="G4867" t="s">
        <v>13</v>
      </c>
      <c r="H4867" t="s">
        <v>13</v>
      </c>
      <c r="I4867">
        <v>38</v>
      </c>
      <c r="J4867">
        <f>(moras__2[[#This Row],[EDAD]]-AVERAGE(I:I))/ _xlfn.STDEV.P(I:I)</f>
        <v>-0.27571909336606237</v>
      </c>
      <c r="K4867" t="str">
        <f>IF(ABS(moras__2[[#This Row],[Z-Score de edad]])&gt;1.96, "Atípico","Normal")</f>
        <v>Normal</v>
      </c>
      <c r="L4867">
        <f>(moras__2[[#This Row],[SALARIO]]-AVERAGE(C:C)) / _xlfn.STDEV.P(C:C)</f>
        <v>-0.68044126609949585</v>
      </c>
      <c r="M4867" t="str">
        <f>IF(ABS(moras__2[[#This Row],[Z-Score de salario]])&gt;1.96, "Atípico", "Normal")</f>
        <v>Normal</v>
      </c>
      <c r="N4867" s="5">
        <f t="shared" ref="N4867:N4930" si="228">IF(ISBLANK(C4867),  MEDIAN($C$2:$C$5001), C4867)</f>
        <v>105750</v>
      </c>
      <c r="O4867" s="5">
        <f t="shared" ref="O4867:O4930" si="229">IF(ISBLANK(I4867), MEDIAN($I$2:$I$5001), I4867)</f>
        <v>38</v>
      </c>
      <c r="P4867" s="5" t="str">
        <f t="shared" ref="P4867:P4930" si="230">IF(ISBLANK(D4867), "ASALARIADO", D4867)</f>
        <v>ASALARIADO</v>
      </c>
      <c r="Q4867" s="5" t="e">
        <f ca="1">IF($H4867="SI", $O4867, _xludf.NA())</f>
        <v>#NAME?</v>
      </c>
      <c r="R4867" s="5">
        <f>IF($H4867="NO",$O4867, _xludf.NA())</f>
        <v>38</v>
      </c>
      <c r="S4867" s="5" t="e">
        <f ca="1">IF($H4867="SI",$N4867, _xludf.NA())</f>
        <v>#NAME?</v>
      </c>
      <c r="T4867" s="5">
        <f>IF($H4867="NO",$N4867, _xludf.NA())</f>
        <v>105750</v>
      </c>
    </row>
    <row r="4868" spans="1:20" x14ac:dyDescent="0.3">
      <c r="A4868">
        <v>4867</v>
      </c>
      <c r="B4868" t="s">
        <v>9</v>
      </c>
      <c r="C4868">
        <v>341002</v>
      </c>
      <c r="D4868" t="s">
        <v>10</v>
      </c>
      <c r="E4868" t="s">
        <v>16</v>
      </c>
      <c r="F4868" t="s">
        <v>12</v>
      </c>
      <c r="G4868" t="s">
        <v>13</v>
      </c>
      <c r="H4868" t="s">
        <v>13</v>
      </c>
      <c r="I4868">
        <v>36</v>
      </c>
      <c r="J4868">
        <f>(moras__2[[#This Row],[EDAD]]-AVERAGE(I:I))/ _xlfn.STDEV.P(I:I)</f>
        <v>-0.41688387918063341</v>
      </c>
      <c r="K4868" t="str">
        <f>IF(ABS(moras__2[[#This Row],[Z-Score de edad]])&gt;1.96, "Atípico","Normal")</f>
        <v>Normal</v>
      </c>
      <c r="L4868">
        <f>(moras__2[[#This Row],[SALARIO]]-AVERAGE(C:C)) / _xlfn.STDEV.P(C:C)</f>
        <v>-0.39033665285565355</v>
      </c>
      <c r="M4868" t="str">
        <f>IF(ABS(moras__2[[#This Row],[Z-Score de salario]])&gt;1.96, "Atípico", "Normal")</f>
        <v>Normal</v>
      </c>
      <c r="N4868" s="5">
        <f t="shared" si="228"/>
        <v>341002</v>
      </c>
      <c r="O4868" s="5">
        <f t="shared" si="229"/>
        <v>36</v>
      </c>
      <c r="P4868" s="5" t="str">
        <f t="shared" si="230"/>
        <v>ASALARIADO</v>
      </c>
      <c r="Q4868" s="5" t="e">
        <f ca="1">IF($H4868="SI", $O4868, _xludf.NA())</f>
        <v>#NAME?</v>
      </c>
      <c r="R4868" s="5">
        <f>IF($H4868="NO",$O4868, _xludf.NA())</f>
        <v>36</v>
      </c>
      <c r="S4868" s="5" t="e">
        <f ca="1">IF($H4868="SI",$N4868, _xludf.NA())</f>
        <v>#NAME?</v>
      </c>
      <c r="T4868" s="5">
        <f>IF($H4868="NO",$N4868, _xludf.NA())</f>
        <v>341002</v>
      </c>
    </row>
    <row r="4869" spans="1:20" x14ac:dyDescent="0.3">
      <c r="A4869">
        <v>4868</v>
      </c>
      <c r="B4869" t="s">
        <v>9</v>
      </c>
      <c r="C4869">
        <v>497566.22</v>
      </c>
      <c r="D4869" t="s">
        <v>10</v>
      </c>
      <c r="E4869" t="s">
        <v>16</v>
      </c>
      <c r="F4869" t="s">
        <v>12</v>
      </c>
      <c r="G4869" t="s">
        <v>13</v>
      </c>
      <c r="H4869" t="s">
        <v>13</v>
      </c>
      <c r="I4869">
        <v>34</v>
      </c>
      <c r="J4869">
        <f>(moras__2[[#This Row],[EDAD]]-AVERAGE(I:I))/ _xlfn.STDEV.P(I:I)</f>
        <v>-0.55804866499520445</v>
      </c>
      <c r="K4869" t="str">
        <f>IF(ABS(moras__2[[#This Row],[Z-Score de edad]])&gt;1.96, "Atípico","Normal")</f>
        <v>Normal</v>
      </c>
      <c r="L4869">
        <f>(moras__2[[#This Row],[SALARIO]]-AVERAGE(C:C)) / _xlfn.STDEV.P(C:C)</f>
        <v>-0.19726708281619021</v>
      </c>
      <c r="M4869" t="str">
        <f>IF(ABS(moras__2[[#This Row],[Z-Score de salario]])&gt;1.96, "Atípico", "Normal")</f>
        <v>Normal</v>
      </c>
      <c r="N4869" s="5">
        <f t="shared" si="228"/>
        <v>497566.22</v>
      </c>
      <c r="O4869" s="5">
        <f t="shared" si="229"/>
        <v>34</v>
      </c>
      <c r="P4869" s="5" t="str">
        <f t="shared" si="230"/>
        <v>ASALARIADO</v>
      </c>
      <c r="Q4869" s="5" t="e">
        <f ca="1">IF($H4869="SI", $O4869, _xludf.NA())</f>
        <v>#NAME?</v>
      </c>
      <c r="R4869" s="5">
        <f>IF($H4869="NO",$O4869, _xludf.NA())</f>
        <v>34</v>
      </c>
      <c r="S4869" s="5" t="e">
        <f ca="1">IF($H4869="SI",$N4869, _xludf.NA())</f>
        <v>#NAME?</v>
      </c>
      <c r="T4869" s="5">
        <f>IF($H4869="NO",$N4869, _xludf.NA())</f>
        <v>497566.22</v>
      </c>
    </row>
    <row r="4870" spans="1:20" x14ac:dyDescent="0.3">
      <c r="A4870">
        <v>4869</v>
      </c>
      <c r="B4870" t="s">
        <v>15</v>
      </c>
      <c r="C4870">
        <v>407547.36</v>
      </c>
      <c r="D4870" t="s">
        <v>10</v>
      </c>
      <c r="E4870" t="s">
        <v>11</v>
      </c>
      <c r="F4870" t="s">
        <v>12</v>
      </c>
      <c r="G4870" t="s">
        <v>13</v>
      </c>
      <c r="H4870" t="s">
        <v>13</v>
      </c>
      <c r="I4870">
        <v>61</v>
      </c>
      <c r="J4870">
        <f>(moras__2[[#This Row],[EDAD]]-AVERAGE(I:I))/ _xlfn.STDEV.P(I:I)</f>
        <v>1.3476759435015044</v>
      </c>
      <c r="K4870" t="str">
        <f>IF(ABS(moras__2[[#This Row],[Z-Score de edad]])&gt;1.96, "Atípico","Normal")</f>
        <v>Normal</v>
      </c>
      <c r="L4870">
        <f>(moras__2[[#This Row],[SALARIO]]-AVERAGE(C:C)) / _xlfn.STDEV.P(C:C)</f>
        <v>-0.30827522117400047</v>
      </c>
      <c r="M4870" t="str">
        <f>IF(ABS(moras__2[[#This Row],[Z-Score de salario]])&gt;1.96, "Atípico", "Normal")</f>
        <v>Normal</v>
      </c>
      <c r="N4870" s="5">
        <f t="shared" si="228"/>
        <v>407547.36</v>
      </c>
      <c r="O4870" s="5">
        <f t="shared" si="229"/>
        <v>61</v>
      </c>
      <c r="P4870" s="5" t="str">
        <f t="shared" si="230"/>
        <v>ASALARIADO</v>
      </c>
      <c r="Q4870" s="5" t="e">
        <f ca="1">IF($H4870="SI", $O4870, _xludf.NA())</f>
        <v>#NAME?</v>
      </c>
      <c r="R4870" s="5">
        <f>IF($H4870="NO",$O4870, _xludf.NA())</f>
        <v>61</v>
      </c>
      <c r="S4870" s="5" t="e">
        <f ca="1">IF($H4870="SI",$N4870, _xludf.NA())</f>
        <v>#NAME?</v>
      </c>
      <c r="T4870" s="5">
        <f>IF($H4870="NO",$N4870, _xludf.NA())</f>
        <v>407547.36</v>
      </c>
    </row>
    <row r="4871" spans="1:20" x14ac:dyDescent="0.3">
      <c r="A4871">
        <v>4870</v>
      </c>
      <c r="B4871" t="s">
        <v>9</v>
      </c>
      <c r="C4871">
        <v>1190858.8</v>
      </c>
      <c r="D4871" t="s">
        <v>10</v>
      </c>
      <c r="E4871" t="s">
        <v>11</v>
      </c>
      <c r="F4871" t="s">
        <v>12</v>
      </c>
      <c r="G4871" t="s">
        <v>13</v>
      </c>
      <c r="H4871" t="s">
        <v>13</v>
      </c>
      <c r="I4871">
        <v>59</v>
      </c>
      <c r="J4871">
        <f>(moras__2[[#This Row],[EDAD]]-AVERAGE(I:I))/ _xlfn.STDEV.P(I:I)</f>
        <v>1.2065111576869334</v>
      </c>
      <c r="K4871" t="str">
        <f>IF(ABS(moras__2[[#This Row],[Z-Score de edad]])&gt;1.96, "Atípico","Normal")</f>
        <v>Normal</v>
      </c>
      <c r="L4871">
        <f>(moras__2[[#This Row],[SALARIO]]-AVERAGE(C:C)) / _xlfn.STDEV.P(C:C)</f>
        <v>0.65767729931754559</v>
      </c>
      <c r="M4871" t="str">
        <f>IF(ABS(moras__2[[#This Row],[Z-Score de salario]])&gt;1.96, "Atípico", "Normal")</f>
        <v>Normal</v>
      </c>
      <c r="N4871" s="5">
        <f t="shared" si="228"/>
        <v>1190858.8</v>
      </c>
      <c r="O4871" s="5">
        <f t="shared" si="229"/>
        <v>59</v>
      </c>
      <c r="P4871" s="5" t="str">
        <f t="shared" si="230"/>
        <v>ASALARIADO</v>
      </c>
      <c r="Q4871" s="5" t="e">
        <f ca="1">IF($H4871="SI", $O4871, _xludf.NA())</f>
        <v>#NAME?</v>
      </c>
      <c r="R4871" s="5">
        <f>IF($H4871="NO",$O4871, _xludf.NA())</f>
        <v>59</v>
      </c>
      <c r="S4871" s="5" t="e">
        <f ca="1">IF($H4871="SI",$N4871, _xludf.NA())</f>
        <v>#NAME?</v>
      </c>
      <c r="T4871" s="5">
        <f>IF($H4871="NO",$N4871, _xludf.NA())</f>
        <v>1190858.8</v>
      </c>
    </row>
    <row r="4872" spans="1:20" x14ac:dyDescent="0.3">
      <c r="A4872">
        <v>4871</v>
      </c>
      <c r="B4872" t="s">
        <v>15</v>
      </c>
      <c r="C4872">
        <v>297139</v>
      </c>
      <c r="D4872" t="s">
        <v>18</v>
      </c>
      <c r="E4872" t="s">
        <v>16</v>
      </c>
      <c r="F4872" t="s">
        <v>12</v>
      </c>
      <c r="G4872" t="s">
        <v>12</v>
      </c>
      <c r="H4872" t="s">
        <v>12</v>
      </c>
      <c r="I4872">
        <v>63</v>
      </c>
      <c r="J4872">
        <f>(moras__2[[#This Row],[EDAD]]-AVERAGE(I:I))/ _xlfn.STDEV.P(I:I)</f>
        <v>1.4888407293160755</v>
      </c>
      <c r="K4872" t="str">
        <f>IF(ABS(moras__2[[#This Row],[Z-Score de edad]])&gt;1.96, "Atípico","Normal")</f>
        <v>Normal</v>
      </c>
      <c r="L4872">
        <f>(moras__2[[#This Row],[SALARIO]]-AVERAGE(C:C)) / _xlfn.STDEV.P(C:C)</f>
        <v>-0.44442698429051769</v>
      </c>
      <c r="M4872" t="str">
        <f>IF(ABS(moras__2[[#This Row],[Z-Score de salario]])&gt;1.96, "Atípico", "Normal")</f>
        <v>Normal</v>
      </c>
      <c r="N4872" s="5">
        <f t="shared" si="228"/>
        <v>297139</v>
      </c>
      <c r="O4872" s="5">
        <f t="shared" si="229"/>
        <v>63</v>
      </c>
      <c r="P4872" s="5" t="str">
        <f t="shared" si="230"/>
        <v>TRABAJADOR INDEPENDIENTE</v>
      </c>
      <c r="Q4872" s="5">
        <f>IF($H4872="SI", $O4872, _xludf.NA())</f>
        <v>63</v>
      </c>
      <c r="R4872" s="5" t="e">
        <f ca="1">IF($H4872="NO",$O4872, _xludf.NA())</f>
        <v>#NAME?</v>
      </c>
      <c r="S4872" s="5">
        <f>IF($H4872="SI",$N4872, _xludf.NA())</f>
        <v>297139</v>
      </c>
      <c r="T4872" s="5" t="e">
        <f ca="1">IF($H4872="NO",$N4872, _xludf.NA())</f>
        <v>#NAME?</v>
      </c>
    </row>
    <row r="4873" spans="1:20" x14ac:dyDescent="0.3">
      <c r="A4873">
        <v>4872</v>
      </c>
      <c r="B4873" t="s">
        <v>15</v>
      </c>
      <c r="C4873">
        <v>199099.7</v>
      </c>
      <c r="D4873" t="s">
        <v>10</v>
      </c>
      <c r="E4873" t="s">
        <v>11</v>
      </c>
      <c r="F4873" t="s">
        <v>12</v>
      </c>
      <c r="G4873" t="s">
        <v>13</v>
      </c>
      <c r="H4873" t="s">
        <v>13</v>
      </c>
      <c r="I4873">
        <v>24</v>
      </c>
      <c r="J4873">
        <f>(moras__2[[#This Row],[EDAD]]-AVERAGE(I:I))/ _xlfn.STDEV.P(I:I)</f>
        <v>-1.2638725940680595</v>
      </c>
      <c r="K4873" t="str">
        <f>IF(ABS(moras__2[[#This Row],[Z-Score de edad]])&gt;1.96, "Atípico","Normal")</f>
        <v>Normal</v>
      </c>
      <c r="L4873">
        <f>(moras__2[[#This Row],[SALARIO]]-AVERAGE(C:C)) / _xlfn.STDEV.P(C:C)</f>
        <v>-0.5653256512909981</v>
      </c>
      <c r="M4873" t="str">
        <f>IF(ABS(moras__2[[#This Row],[Z-Score de salario]])&gt;1.96, "Atípico", "Normal")</f>
        <v>Normal</v>
      </c>
      <c r="N4873" s="5">
        <f t="shared" si="228"/>
        <v>199099.7</v>
      </c>
      <c r="O4873" s="5">
        <f t="shared" si="229"/>
        <v>24</v>
      </c>
      <c r="P4873" s="5" t="str">
        <f t="shared" si="230"/>
        <v>ASALARIADO</v>
      </c>
      <c r="Q4873" s="5" t="e">
        <f ca="1">IF($H4873="SI", $O4873, _xludf.NA())</f>
        <v>#NAME?</v>
      </c>
      <c r="R4873" s="5">
        <f>IF($H4873="NO",$O4873, _xludf.NA())</f>
        <v>24</v>
      </c>
      <c r="S4873" s="5" t="e">
        <f ca="1">IF($H4873="SI",$N4873, _xludf.NA())</f>
        <v>#NAME?</v>
      </c>
      <c r="T4873" s="5">
        <f>IF($H4873="NO",$N4873, _xludf.NA())</f>
        <v>199099.7</v>
      </c>
    </row>
    <row r="4874" spans="1:20" x14ac:dyDescent="0.3">
      <c r="A4874">
        <v>4873</v>
      </c>
      <c r="B4874" t="s">
        <v>15</v>
      </c>
      <c r="C4874">
        <v>368050</v>
      </c>
      <c r="D4874" t="s">
        <v>10</v>
      </c>
      <c r="E4874" t="s">
        <v>16</v>
      </c>
      <c r="F4874" t="s">
        <v>12</v>
      </c>
      <c r="G4874" t="s">
        <v>13</v>
      </c>
      <c r="H4874" t="s">
        <v>13</v>
      </c>
      <c r="I4874">
        <v>42</v>
      </c>
      <c r="J4874">
        <f>(moras__2[[#This Row],[EDAD]]-AVERAGE(I:I))/ _xlfn.STDEV.P(I:I)</f>
        <v>6.6104782630796582E-3</v>
      </c>
      <c r="K4874" t="str">
        <f>IF(ABS(moras__2[[#This Row],[Z-Score de edad]])&gt;1.96, "Atípico","Normal")</f>
        <v>Normal</v>
      </c>
      <c r="L4874">
        <f>(moras__2[[#This Row],[SALARIO]]-AVERAGE(C:C)) / _xlfn.STDEV.P(C:C)</f>
        <v>-0.3569819966613621</v>
      </c>
      <c r="M4874" t="str">
        <f>IF(ABS(moras__2[[#This Row],[Z-Score de salario]])&gt;1.96, "Atípico", "Normal")</f>
        <v>Normal</v>
      </c>
      <c r="N4874" s="5">
        <f t="shared" si="228"/>
        <v>368050</v>
      </c>
      <c r="O4874" s="5">
        <f t="shared" si="229"/>
        <v>42</v>
      </c>
      <c r="P4874" s="5" t="str">
        <f t="shared" si="230"/>
        <v>ASALARIADO</v>
      </c>
      <c r="Q4874" s="5" t="e">
        <f ca="1">IF($H4874="SI", $O4874, _xludf.NA())</f>
        <v>#NAME?</v>
      </c>
      <c r="R4874" s="5">
        <f>IF($H4874="NO",$O4874, _xludf.NA())</f>
        <v>42</v>
      </c>
      <c r="S4874" s="5" t="e">
        <f ca="1">IF($H4874="SI",$N4874, _xludf.NA())</f>
        <v>#NAME?</v>
      </c>
      <c r="T4874" s="5">
        <f>IF($H4874="NO",$N4874, _xludf.NA())</f>
        <v>368050</v>
      </c>
    </row>
    <row r="4875" spans="1:20" x14ac:dyDescent="0.3">
      <c r="A4875">
        <v>4874</v>
      </c>
      <c r="B4875" t="s">
        <v>9</v>
      </c>
      <c r="C4875">
        <v>433136</v>
      </c>
      <c r="D4875" t="s">
        <v>10</v>
      </c>
      <c r="E4875" t="s">
        <v>16</v>
      </c>
      <c r="F4875" t="s">
        <v>12</v>
      </c>
      <c r="G4875" t="s">
        <v>13</v>
      </c>
      <c r="H4875" t="s">
        <v>13</v>
      </c>
      <c r="I4875">
        <v>50</v>
      </c>
      <c r="J4875">
        <f>(moras__2[[#This Row],[EDAD]]-AVERAGE(I:I))/ _xlfn.STDEV.P(I:I)</f>
        <v>0.57126962152136374</v>
      </c>
      <c r="K4875" t="str">
        <f>IF(ABS(moras__2[[#This Row],[Z-Score de edad]])&gt;1.96, "Atípico","Normal")</f>
        <v>Normal</v>
      </c>
      <c r="L4875">
        <f>(moras__2[[#This Row],[SALARIO]]-AVERAGE(C:C)) / _xlfn.STDEV.P(C:C)</f>
        <v>-0.27672019715449836</v>
      </c>
      <c r="M4875" t="str">
        <f>IF(ABS(moras__2[[#This Row],[Z-Score de salario]])&gt;1.96, "Atípico", "Normal")</f>
        <v>Normal</v>
      </c>
      <c r="N4875" s="5">
        <f t="shared" si="228"/>
        <v>433136</v>
      </c>
      <c r="O4875" s="5">
        <f t="shared" si="229"/>
        <v>50</v>
      </c>
      <c r="P4875" s="5" t="str">
        <f t="shared" si="230"/>
        <v>ASALARIADO</v>
      </c>
      <c r="Q4875" s="5" t="e">
        <f ca="1">IF($H4875="SI", $O4875, _xludf.NA())</f>
        <v>#NAME?</v>
      </c>
      <c r="R4875" s="5">
        <f>IF($H4875="NO",$O4875, _xludf.NA())</f>
        <v>50</v>
      </c>
      <c r="S4875" s="5" t="e">
        <f ca="1">IF($H4875="SI",$N4875, _xludf.NA())</f>
        <v>#NAME?</v>
      </c>
      <c r="T4875" s="5">
        <f>IF($H4875="NO",$N4875, _xludf.NA())</f>
        <v>433136</v>
      </c>
    </row>
    <row r="4876" spans="1:20" x14ac:dyDescent="0.3">
      <c r="A4876">
        <v>4875</v>
      </c>
      <c r="B4876" t="s">
        <v>9</v>
      </c>
      <c r="C4876">
        <v>1295895</v>
      </c>
      <c r="D4876" t="s">
        <v>10</v>
      </c>
      <c r="E4876" t="s">
        <v>16</v>
      </c>
      <c r="F4876" t="s">
        <v>12</v>
      </c>
      <c r="G4876" t="s">
        <v>13</v>
      </c>
      <c r="H4876" t="s">
        <v>13</v>
      </c>
      <c r="I4876">
        <v>32</v>
      </c>
      <c r="J4876">
        <f>(moras__2[[#This Row],[EDAD]]-AVERAGE(I:I))/ _xlfn.STDEV.P(I:I)</f>
        <v>-0.69921345080977548</v>
      </c>
      <c r="K4876" t="str">
        <f>IF(ABS(moras__2[[#This Row],[Z-Score de edad]])&gt;1.96, "Atípico","Normal")</f>
        <v>Normal</v>
      </c>
      <c r="L4876">
        <f>(moras__2[[#This Row],[SALARIO]]-AVERAGE(C:C)) / _xlfn.STDEV.P(C:C)</f>
        <v>0.78720430090564197</v>
      </c>
      <c r="M4876" t="str">
        <f>IF(ABS(moras__2[[#This Row],[Z-Score de salario]])&gt;1.96, "Atípico", "Normal")</f>
        <v>Normal</v>
      </c>
      <c r="N4876" s="5">
        <f t="shared" si="228"/>
        <v>1295895</v>
      </c>
      <c r="O4876" s="5">
        <f t="shared" si="229"/>
        <v>32</v>
      </c>
      <c r="P4876" s="5" t="str">
        <f t="shared" si="230"/>
        <v>ASALARIADO</v>
      </c>
      <c r="Q4876" s="5" t="e">
        <f ca="1">IF($H4876="SI", $O4876, _xludf.NA())</f>
        <v>#NAME?</v>
      </c>
      <c r="R4876" s="5">
        <f>IF($H4876="NO",$O4876, _xludf.NA())</f>
        <v>32</v>
      </c>
      <c r="S4876" s="5" t="e">
        <f ca="1">IF($H4876="SI",$N4876, _xludf.NA())</f>
        <v>#NAME?</v>
      </c>
      <c r="T4876" s="5">
        <f>IF($H4876="NO",$N4876, _xludf.NA())</f>
        <v>1295895</v>
      </c>
    </row>
    <row r="4877" spans="1:20" x14ac:dyDescent="0.3">
      <c r="A4877">
        <v>4876</v>
      </c>
      <c r="B4877" t="s">
        <v>9</v>
      </c>
      <c r="C4877">
        <v>898140</v>
      </c>
      <c r="D4877" t="s">
        <v>10</v>
      </c>
      <c r="E4877" t="s">
        <v>16</v>
      </c>
      <c r="F4877" t="s">
        <v>12</v>
      </c>
      <c r="G4877" t="s">
        <v>13</v>
      </c>
      <c r="H4877" t="s">
        <v>13</v>
      </c>
      <c r="I4877">
        <v>28</v>
      </c>
      <c r="J4877">
        <f>(moras__2[[#This Row],[EDAD]]-AVERAGE(I:I))/ _xlfn.STDEV.P(I:I)</f>
        <v>-0.98154302243891756</v>
      </c>
      <c r="K4877" t="str">
        <f>IF(ABS(moras__2[[#This Row],[Z-Score de edad]])&gt;1.96, "Atípico","Normal")</f>
        <v>Normal</v>
      </c>
      <c r="L4877">
        <f>(moras__2[[#This Row],[SALARIO]]-AVERAGE(C:C)) / _xlfn.STDEV.P(C:C)</f>
        <v>0.29670661994733138</v>
      </c>
      <c r="M4877" t="str">
        <f>IF(ABS(moras__2[[#This Row],[Z-Score de salario]])&gt;1.96, "Atípico", "Normal")</f>
        <v>Normal</v>
      </c>
      <c r="N4877" s="5">
        <f t="shared" si="228"/>
        <v>898140</v>
      </c>
      <c r="O4877" s="5">
        <f t="shared" si="229"/>
        <v>28</v>
      </c>
      <c r="P4877" s="5" t="str">
        <f t="shared" si="230"/>
        <v>ASALARIADO</v>
      </c>
      <c r="Q4877" s="5" t="e">
        <f ca="1">IF($H4877="SI", $O4877, _xludf.NA())</f>
        <v>#NAME?</v>
      </c>
      <c r="R4877" s="5">
        <f>IF($H4877="NO",$O4877, _xludf.NA())</f>
        <v>28</v>
      </c>
      <c r="S4877" s="5" t="e">
        <f ca="1">IF($H4877="SI",$N4877, _xludf.NA())</f>
        <v>#NAME?</v>
      </c>
      <c r="T4877" s="5">
        <f>IF($H4877="NO",$N4877, _xludf.NA())</f>
        <v>898140</v>
      </c>
    </row>
    <row r="4878" spans="1:20" x14ac:dyDescent="0.3">
      <c r="A4878">
        <v>4877</v>
      </c>
      <c r="B4878" t="s">
        <v>9</v>
      </c>
      <c r="C4878">
        <v>532775.64</v>
      </c>
      <c r="D4878" t="s">
        <v>10</v>
      </c>
      <c r="E4878" t="s">
        <v>16</v>
      </c>
      <c r="F4878" t="s">
        <v>12</v>
      </c>
      <c r="G4878" t="s">
        <v>13</v>
      </c>
      <c r="H4878" t="s">
        <v>13</v>
      </c>
      <c r="I4878">
        <v>47</v>
      </c>
      <c r="J4878">
        <f>(moras__2[[#This Row],[EDAD]]-AVERAGE(I:I))/ _xlfn.STDEV.P(I:I)</f>
        <v>0.35952244279950724</v>
      </c>
      <c r="K4878" t="str">
        <f>IF(ABS(moras__2[[#This Row],[Z-Score de edad]])&gt;1.96, "Atípico","Normal")</f>
        <v>Normal</v>
      </c>
      <c r="L4878">
        <f>(moras__2[[#This Row],[SALARIO]]-AVERAGE(C:C)) / _xlfn.STDEV.P(C:C)</f>
        <v>-0.15384804632918894</v>
      </c>
      <c r="M4878" t="str">
        <f>IF(ABS(moras__2[[#This Row],[Z-Score de salario]])&gt;1.96, "Atípico", "Normal")</f>
        <v>Normal</v>
      </c>
      <c r="N4878" s="5">
        <f t="shared" si="228"/>
        <v>532775.64</v>
      </c>
      <c r="O4878" s="5">
        <f t="shared" si="229"/>
        <v>47</v>
      </c>
      <c r="P4878" s="5" t="str">
        <f t="shared" si="230"/>
        <v>ASALARIADO</v>
      </c>
      <c r="Q4878" s="5" t="e">
        <f ca="1">IF($H4878="SI", $O4878, _xludf.NA())</f>
        <v>#NAME?</v>
      </c>
      <c r="R4878" s="5">
        <f>IF($H4878="NO",$O4878, _xludf.NA())</f>
        <v>47</v>
      </c>
      <c r="S4878" s="5" t="e">
        <f ca="1">IF($H4878="SI",$N4878, _xludf.NA())</f>
        <v>#NAME?</v>
      </c>
      <c r="T4878" s="5">
        <f>IF($H4878="NO",$N4878, _xludf.NA())</f>
        <v>532775.64</v>
      </c>
    </row>
    <row r="4879" spans="1:20" x14ac:dyDescent="0.3">
      <c r="A4879">
        <v>4878</v>
      </c>
      <c r="B4879" t="s">
        <v>15</v>
      </c>
      <c r="C4879">
        <v>635080.35</v>
      </c>
      <c r="D4879" t="s">
        <v>14</v>
      </c>
      <c r="E4879" t="s">
        <v>11</v>
      </c>
      <c r="F4879" t="s">
        <v>12</v>
      </c>
      <c r="G4879" t="s">
        <v>13</v>
      </c>
      <c r="H4879" t="s">
        <v>13</v>
      </c>
      <c r="I4879">
        <v>65</v>
      </c>
      <c r="J4879">
        <f>(moras__2[[#This Row],[EDAD]]-AVERAGE(I:I))/ _xlfn.STDEV.P(I:I)</f>
        <v>1.6300055151306465</v>
      </c>
      <c r="K4879" t="str">
        <f>IF(ABS(moras__2[[#This Row],[Z-Score de edad]])&gt;1.96, "Atípico","Normal")</f>
        <v>Normal</v>
      </c>
      <c r="L4879">
        <f>(moras__2[[#This Row],[SALARIO]]-AVERAGE(C:C)) / _xlfn.STDEV.P(C:C)</f>
        <v>-2.7689423543523221E-2</v>
      </c>
      <c r="M4879" t="str">
        <f>IF(ABS(moras__2[[#This Row],[Z-Score de salario]])&gt;1.96, "Atípico", "Normal")</f>
        <v>Normal</v>
      </c>
      <c r="N4879" s="5">
        <f t="shared" si="228"/>
        <v>635080.35</v>
      </c>
      <c r="O4879" s="5">
        <f t="shared" si="229"/>
        <v>65</v>
      </c>
      <c r="P4879" s="5" t="str">
        <f t="shared" si="230"/>
        <v>PENSIONADOS EN SU PROPIO SISTEMA</v>
      </c>
      <c r="Q4879" s="5" t="e">
        <f ca="1">IF($H4879="SI", $O4879, _xludf.NA())</f>
        <v>#NAME?</v>
      </c>
      <c r="R4879" s="5">
        <f>IF($H4879="NO",$O4879, _xludf.NA())</f>
        <v>65</v>
      </c>
      <c r="S4879" s="5" t="e">
        <f ca="1">IF($H4879="SI",$N4879, _xludf.NA())</f>
        <v>#NAME?</v>
      </c>
      <c r="T4879" s="5">
        <f>IF($H4879="NO",$N4879, _xludf.NA())</f>
        <v>635080.35</v>
      </c>
    </row>
    <row r="4880" spans="1:20" x14ac:dyDescent="0.3">
      <c r="A4880">
        <v>4879</v>
      </c>
      <c r="B4880" t="s">
        <v>15</v>
      </c>
      <c r="C4880">
        <v>278030</v>
      </c>
      <c r="D4880" t="s">
        <v>19</v>
      </c>
      <c r="E4880" t="s">
        <v>16</v>
      </c>
      <c r="F4880" t="s">
        <v>12</v>
      </c>
      <c r="G4880" t="s">
        <v>13</v>
      </c>
      <c r="H4880" t="s">
        <v>13</v>
      </c>
      <c r="I4880">
        <v>59</v>
      </c>
      <c r="J4880">
        <f>(moras__2[[#This Row],[EDAD]]-AVERAGE(I:I))/ _xlfn.STDEV.P(I:I)</f>
        <v>1.2065111576869334</v>
      </c>
      <c r="K4880" t="str">
        <f>IF(ABS(moras__2[[#This Row],[Z-Score de edad]])&gt;1.96, "Atípico","Normal")</f>
        <v>Normal</v>
      </c>
      <c r="L4880">
        <f>(moras__2[[#This Row],[SALARIO]]-AVERAGE(C:C)) / _xlfn.STDEV.P(C:C)</f>
        <v>-0.46799154082766331</v>
      </c>
      <c r="M4880" t="str">
        <f>IF(ABS(moras__2[[#This Row],[Z-Score de salario]])&gt;1.96, "Atípico", "Normal")</f>
        <v>Normal</v>
      </c>
      <c r="N4880" s="5">
        <f t="shared" si="228"/>
        <v>278030</v>
      </c>
      <c r="O4880" s="5">
        <f t="shared" si="229"/>
        <v>59</v>
      </c>
      <c r="P4880" s="5" t="str">
        <f t="shared" si="230"/>
        <v>CONVENIOS ESPECIALES DE TRABAJADORES INDEPENDIENTES</v>
      </c>
      <c r="Q4880" s="5" t="e">
        <f ca="1">IF($H4880="SI", $O4880, _xludf.NA())</f>
        <v>#NAME?</v>
      </c>
      <c r="R4880" s="5">
        <f>IF($H4880="NO",$O4880, _xludf.NA())</f>
        <v>59</v>
      </c>
      <c r="S4880" s="5" t="e">
        <f ca="1">IF($H4880="SI",$N4880, _xludf.NA())</f>
        <v>#NAME?</v>
      </c>
      <c r="T4880" s="5">
        <f>IF($H4880="NO",$N4880, _xludf.NA())</f>
        <v>278030</v>
      </c>
    </row>
    <row r="4881" spans="1:20" x14ac:dyDescent="0.3">
      <c r="A4881">
        <v>4880</v>
      </c>
      <c r="B4881" t="s">
        <v>9</v>
      </c>
      <c r="C4881">
        <v>3082593.2</v>
      </c>
      <c r="D4881" t="s">
        <v>10</v>
      </c>
      <c r="E4881" t="s">
        <v>11</v>
      </c>
      <c r="F4881" t="s">
        <v>12</v>
      </c>
      <c r="G4881" t="s">
        <v>13</v>
      </c>
      <c r="H4881" t="s">
        <v>13</v>
      </c>
      <c r="I4881">
        <v>55</v>
      </c>
      <c r="J4881">
        <f>(moras__2[[#This Row],[EDAD]]-AVERAGE(I:I))/ _xlfn.STDEV.P(I:I)</f>
        <v>0.92418158605779133</v>
      </c>
      <c r="K4881" t="str">
        <f>IF(ABS(moras__2[[#This Row],[Z-Score de edad]])&gt;1.96, "Atípico","Normal")</f>
        <v>Normal</v>
      </c>
      <c r="L4881">
        <f>(moras__2[[#This Row],[SALARIO]]-AVERAGE(C:C)) / _xlfn.STDEV.P(C:C)</f>
        <v>2.9904985993365556</v>
      </c>
      <c r="M4881" t="str">
        <f>IF(ABS(moras__2[[#This Row],[Z-Score de salario]])&gt;1.96, "Atípico", "Normal")</f>
        <v>Atípico</v>
      </c>
      <c r="N4881" s="5">
        <f t="shared" si="228"/>
        <v>3082593.2</v>
      </c>
      <c r="O4881" s="5">
        <f t="shared" si="229"/>
        <v>55</v>
      </c>
      <c r="P4881" s="5" t="str">
        <f t="shared" si="230"/>
        <v>ASALARIADO</v>
      </c>
      <c r="Q4881" s="5" t="e">
        <f ca="1">IF($H4881="SI", $O4881, _xludf.NA())</f>
        <v>#NAME?</v>
      </c>
      <c r="R4881" s="5">
        <f>IF($H4881="NO",$O4881, _xludf.NA())</f>
        <v>55</v>
      </c>
      <c r="S4881" s="5" t="e">
        <f ca="1">IF($H4881="SI",$N4881, _xludf.NA())</f>
        <v>#NAME?</v>
      </c>
      <c r="T4881" s="5">
        <f>IF($H4881="NO",$N4881, _xludf.NA())</f>
        <v>3082593.2</v>
      </c>
    </row>
    <row r="4882" spans="1:20" x14ac:dyDescent="0.3">
      <c r="A4882">
        <v>4881</v>
      </c>
      <c r="B4882" t="s">
        <v>9</v>
      </c>
      <c r="C4882">
        <v>457783.1</v>
      </c>
      <c r="D4882" t="s">
        <v>10</v>
      </c>
      <c r="E4882" t="s">
        <v>16</v>
      </c>
      <c r="F4882" t="s">
        <v>12</v>
      </c>
      <c r="G4882" t="s">
        <v>13</v>
      </c>
      <c r="H4882" t="s">
        <v>13</v>
      </c>
      <c r="I4882">
        <v>30</v>
      </c>
      <c r="J4882">
        <f>(moras__2[[#This Row],[EDAD]]-AVERAGE(I:I))/ _xlfn.STDEV.P(I:I)</f>
        <v>-0.84037823662434652</v>
      </c>
      <c r="K4882" t="str">
        <f>IF(ABS(moras__2[[#This Row],[Z-Score de edad]])&gt;1.96, "Atípico","Normal")</f>
        <v>Normal</v>
      </c>
      <c r="L4882">
        <f>(moras__2[[#This Row],[SALARIO]]-AVERAGE(C:C)) / _xlfn.STDEV.P(C:C)</f>
        <v>-0.24632624763193403</v>
      </c>
      <c r="M4882" t="str">
        <f>IF(ABS(moras__2[[#This Row],[Z-Score de salario]])&gt;1.96, "Atípico", "Normal")</f>
        <v>Normal</v>
      </c>
      <c r="N4882" s="5">
        <f t="shared" si="228"/>
        <v>457783.1</v>
      </c>
      <c r="O4882" s="5">
        <f t="shared" si="229"/>
        <v>30</v>
      </c>
      <c r="P4882" s="5" t="str">
        <f t="shared" si="230"/>
        <v>ASALARIADO</v>
      </c>
      <c r="Q4882" s="5" t="e">
        <f ca="1">IF($H4882="SI", $O4882, _xludf.NA())</f>
        <v>#NAME?</v>
      </c>
      <c r="R4882" s="5">
        <f>IF($H4882="NO",$O4882, _xludf.NA())</f>
        <v>30</v>
      </c>
      <c r="S4882" s="5" t="e">
        <f ca="1">IF($H4882="SI",$N4882, _xludf.NA())</f>
        <v>#NAME?</v>
      </c>
      <c r="T4882" s="5">
        <f>IF($H4882="NO",$N4882, _xludf.NA())</f>
        <v>457783.1</v>
      </c>
    </row>
    <row r="4883" spans="1:20" x14ac:dyDescent="0.3">
      <c r="A4883">
        <v>4882</v>
      </c>
      <c r="B4883" t="s">
        <v>15</v>
      </c>
      <c r="C4883">
        <v>452286.93</v>
      </c>
      <c r="D4883" t="s">
        <v>10</v>
      </c>
      <c r="E4883" t="s">
        <v>11</v>
      </c>
      <c r="F4883" t="s">
        <v>12</v>
      </c>
      <c r="G4883" t="s">
        <v>13</v>
      </c>
      <c r="H4883" t="s">
        <v>13</v>
      </c>
      <c r="I4883">
        <v>40</v>
      </c>
      <c r="J4883">
        <f>(moras__2[[#This Row],[EDAD]]-AVERAGE(I:I))/ _xlfn.STDEV.P(I:I)</f>
        <v>-0.13455430755149136</v>
      </c>
      <c r="K4883" t="str">
        <f>IF(ABS(moras__2[[#This Row],[Z-Score de edad]])&gt;1.96, "Atípico","Normal")</f>
        <v>Normal</v>
      </c>
      <c r="L4883">
        <f>(moras__2[[#This Row],[SALARIO]]-AVERAGE(C:C)) / _xlfn.STDEV.P(C:C)</f>
        <v>-0.25310393399452563</v>
      </c>
      <c r="M4883" t="str">
        <f>IF(ABS(moras__2[[#This Row],[Z-Score de salario]])&gt;1.96, "Atípico", "Normal")</f>
        <v>Normal</v>
      </c>
      <c r="N4883" s="5">
        <f t="shared" si="228"/>
        <v>452286.93</v>
      </c>
      <c r="O4883" s="5">
        <f t="shared" si="229"/>
        <v>40</v>
      </c>
      <c r="P4883" s="5" t="str">
        <f t="shared" si="230"/>
        <v>ASALARIADO</v>
      </c>
      <c r="Q4883" s="5" t="e">
        <f ca="1">IF($H4883="SI", $O4883, _xludf.NA())</f>
        <v>#NAME?</v>
      </c>
      <c r="R4883" s="5">
        <f>IF($H4883="NO",$O4883, _xludf.NA())</f>
        <v>40</v>
      </c>
      <c r="S4883" s="5" t="e">
        <f ca="1">IF($H4883="SI",$N4883, _xludf.NA())</f>
        <v>#NAME?</v>
      </c>
      <c r="T4883" s="5">
        <f>IF($H4883="NO",$N4883, _xludf.NA())</f>
        <v>452286.93</v>
      </c>
    </row>
    <row r="4884" spans="1:20" x14ac:dyDescent="0.3">
      <c r="A4884">
        <v>4883</v>
      </c>
      <c r="B4884" t="s">
        <v>9</v>
      </c>
      <c r="C4884">
        <v>389877.39</v>
      </c>
      <c r="D4884" t="s">
        <v>10</v>
      </c>
      <c r="E4884" t="s">
        <v>16</v>
      </c>
      <c r="F4884" t="s">
        <v>12</v>
      </c>
      <c r="G4884" t="s">
        <v>13</v>
      </c>
      <c r="H4884" t="s">
        <v>13</v>
      </c>
      <c r="I4884">
        <v>31</v>
      </c>
      <c r="J4884">
        <f>(moras__2[[#This Row],[EDAD]]-AVERAGE(I:I))/ _xlfn.STDEV.P(I:I)</f>
        <v>-0.769795843717061</v>
      </c>
      <c r="K4884" t="str">
        <f>IF(ABS(moras__2[[#This Row],[Z-Score de edad]])&gt;1.96, "Atípico","Normal")</f>
        <v>Normal</v>
      </c>
      <c r="L4884">
        <f>(moras__2[[#This Row],[SALARIO]]-AVERAGE(C:C)) / _xlfn.STDEV.P(C:C)</f>
        <v>-0.33006521578777759</v>
      </c>
      <c r="M4884" t="str">
        <f>IF(ABS(moras__2[[#This Row],[Z-Score de salario]])&gt;1.96, "Atípico", "Normal")</f>
        <v>Normal</v>
      </c>
      <c r="N4884" s="5">
        <f t="shared" si="228"/>
        <v>389877.39</v>
      </c>
      <c r="O4884" s="5">
        <f t="shared" si="229"/>
        <v>31</v>
      </c>
      <c r="P4884" s="5" t="str">
        <f t="shared" si="230"/>
        <v>ASALARIADO</v>
      </c>
      <c r="Q4884" s="5" t="e">
        <f ca="1">IF($H4884="SI", $O4884, _xludf.NA())</f>
        <v>#NAME?</v>
      </c>
      <c r="R4884" s="5">
        <f>IF($H4884="NO",$O4884, _xludf.NA())</f>
        <v>31</v>
      </c>
      <c r="S4884" s="5" t="e">
        <f ca="1">IF($H4884="SI",$N4884, _xludf.NA())</f>
        <v>#NAME?</v>
      </c>
      <c r="T4884" s="5">
        <f>IF($H4884="NO",$N4884, _xludf.NA())</f>
        <v>389877.39</v>
      </c>
    </row>
    <row r="4885" spans="1:20" x14ac:dyDescent="0.3">
      <c r="A4885">
        <v>4884</v>
      </c>
      <c r="B4885" t="s">
        <v>9</v>
      </c>
      <c r="C4885">
        <v>693332.47999999998</v>
      </c>
      <c r="D4885" t="s">
        <v>10</v>
      </c>
      <c r="E4885" t="s">
        <v>16</v>
      </c>
      <c r="F4885" t="s">
        <v>12</v>
      </c>
      <c r="G4885" t="s">
        <v>13</v>
      </c>
      <c r="H4885" t="s">
        <v>13</v>
      </c>
      <c r="I4885">
        <v>20</v>
      </c>
      <c r="J4885">
        <f>(moras__2[[#This Row],[EDAD]]-AVERAGE(I:I))/ _xlfn.STDEV.P(I:I)</f>
        <v>-1.5462021656972016</v>
      </c>
      <c r="K4885" t="str">
        <f>IF(ABS(moras__2[[#This Row],[Z-Score de edad]])&gt;1.96, "Atípico","Normal")</f>
        <v>Normal</v>
      </c>
      <c r="L4885">
        <f>(moras__2[[#This Row],[SALARIO]]-AVERAGE(C:C)) / _xlfn.STDEV.P(C:C)</f>
        <v>4.414508432157474E-2</v>
      </c>
      <c r="M4885" t="str">
        <f>IF(ABS(moras__2[[#This Row],[Z-Score de salario]])&gt;1.96, "Atípico", "Normal")</f>
        <v>Normal</v>
      </c>
      <c r="N4885" s="5">
        <f t="shared" si="228"/>
        <v>693332.47999999998</v>
      </c>
      <c r="O4885" s="5">
        <f t="shared" si="229"/>
        <v>20</v>
      </c>
      <c r="P4885" s="5" t="str">
        <f t="shared" si="230"/>
        <v>ASALARIADO</v>
      </c>
      <c r="Q4885" s="5" t="e">
        <f ca="1">IF($H4885="SI", $O4885, _xludf.NA())</f>
        <v>#NAME?</v>
      </c>
      <c r="R4885" s="5">
        <f>IF($H4885="NO",$O4885, _xludf.NA())</f>
        <v>20</v>
      </c>
      <c r="S4885" s="5" t="e">
        <f ca="1">IF($H4885="SI",$N4885, _xludf.NA())</f>
        <v>#NAME?</v>
      </c>
      <c r="T4885" s="5">
        <f>IF($H4885="NO",$N4885, _xludf.NA())</f>
        <v>693332.47999999998</v>
      </c>
    </row>
    <row r="4886" spans="1:20" x14ac:dyDescent="0.3">
      <c r="A4886">
        <v>4885</v>
      </c>
      <c r="B4886" t="s">
        <v>9</v>
      </c>
      <c r="C4886">
        <v>278030</v>
      </c>
      <c r="D4886" t="s">
        <v>19</v>
      </c>
      <c r="E4886" t="s">
        <v>16</v>
      </c>
      <c r="F4886" t="s">
        <v>12</v>
      </c>
      <c r="G4886" t="s">
        <v>13</v>
      </c>
      <c r="H4886" t="s">
        <v>13</v>
      </c>
      <c r="I4886">
        <v>49</v>
      </c>
      <c r="J4886">
        <f>(moras__2[[#This Row],[EDAD]]-AVERAGE(I:I))/ _xlfn.STDEV.P(I:I)</f>
        <v>0.50068722861407822</v>
      </c>
      <c r="K4886" t="str">
        <f>IF(ABS(moras__2[[#This Row],[Z-Score de edad]])&gt;1.96, "Atípico","Normal")</f>
        <v>Normal</v>
      </c>
      <c r="L4886">
        <f>(moras__2[[#This Row],[SALARIO]]-AVERAGE(C:C)) / _xlfn.STDEV.P(C:C)</f>
        <v>-0.46799154082766331</v>
      </c>
      <c r="M4886" t="str">
        <f>IF(ABS(moras__2[[#This Row],[Z-Score de salario]])&gt;1.96, "Atípico", "Normal")</f>
        <v>Normal</v>
      </c>
      <c r="N4886" s="5">
        <f t="shared" si="228"/>
        <v>278030</v>
      </c>
      <c r="O4886" s="5">
        <f t="shared" si="229"/>
        <v>49</v>
      </c>
      <c r="P4886" s="5" t="str">
        <f t="shared" si="230"/>
        <v>CONVENIOS ESPECIALES DE TRABAJADORES INDEPENDIENTES</v>
      </c>
      <c r="Q4886" s="5" t="e">
        <f ca="1">IF($H4886="SI", $O4886, _xludf.NA())</f>
        <v>#NAME?</v>
      </c>
      <c r="R4886" s="5">
        <f>IF($H4886="NO",$O4886, _xludf.NA())</f>
        <v>49</v>
      </c>
      <c r="S4886" s="5" t="e">
        <f ca="1">IF($H4886="SI",$N4886, _xludf.NA())</f>
        <v>#NAME?</v>
      </c>
      <c r="T4886" s="5">
        <f>IF($H4886="NO",$N4886, _xludf.NA())</f>
        <v>278030</v>
      </c>
    </row>
    <row r="4887" spans="1:20" x14ac:dyDescent="0.3">
      <c r="A4887">
        <v>4886</v>
      </c>
      <c r="B4887" t="s">
        <v>9</v>
      </c>
      <c r="C4887">
        <v>394319</v>
      </c>
      <c r="D4887" t="s">
        <v>10</v>
      </c>
      <c r="E4887" t="s">
        <v>16</v>
      </c>
      <c r="F4887" t="s">
        <v>12</v>
      </c>
      <c r="G4887" t="s">
        <v>13</v>
      </c>
      <c r="H4887" t="s">
        <v>13</v>
      </c>
      <c r="I4887">
        <v>34</v>
      </c>
      <c r="J4887">
        <f>(moras__2[[#This Row],[EDAD]]-AVERAGE(I:I))/ _xlfn.STDEV.P(I:I)</f>
        <v>-0.55804866499520445</v>
      </c>
      <c r="K4887" t="str">
        <f>IF(ABS(moras__2[[#This Row],[Z-Score de edad]])&gt;1.96, "Atípico","Normal")</f>
        <v>Normal</v>
      </c>
      <c r="L4887">
        <f>(moras__2[[#This Row],[SALARIO]]-AVERAGE(C:C)) / _xlfn.STDEV.P(C:C)</f>
        <v>-0.32458797626917635</v>
      </c>
      <c r="M4887" t="str">
        <f>IF(ABS(moras__2[[#This Row],[Z-Score de salario]])&gt;1.96, "Atípico", "Normal")</f>
        <v>Normal</v>
      </c>
      <c r="N4887" s="5">
        <f t="shared" si="228"/>
        <v>394319</v>
      </c>
      <c r="O4887" s="5">
        <f t="shared" si="229"/>
        <v>34</v>
      </c>
      <c r="P4887" s="5" t="str">
        <f t="shared" si="230"/>
        <v>ASALARIADO</v>
      </c>
      <c r="Q4887" s="5" t="e">
        <f ca="1">IF($H4887="SI", $O4887, _xludf.NA())</f>
        <v>#NAME?</v>
      </c>
      <c r="R4887" s="5">
        <f>IF($H4887="NO",$O4887, _xludf.NA())</f>
        <v>34</v>
      </c>
      <c r="S4887" s="5" t="e">
        <f ca="1">IF($H4887="SI",$N4887, _xludf.NA())</f>
        <v>#NAME?</v>
      </c>
      <c r="T4887" s="5">
        <f>IF($H4887="NO",$N4887, _xludf.NA())</f>
        <v>394319</v>
      </c>
    </row>
    <row r="4888" spans="1:20" x14ac:dyDescent="0.3">
      <c r="A4888">
        <v>4887</v>
      </c>
      <c r="B4888" t="s">
        <v>15</v>
      </c>
      <c r="C4888">
        <v>351823</v>
      </c>
      <c r="D4888" t="s">
        <v>10</v>
      </c>
      <c r="E4888" t="s">
        <v>11</v>
      </c>
      <c r="F4888" t="s">
        <v>12</v>
      </c>
      <c r="G4888" t="s">
        <v>13</v>
      </c>
      <c r="H4888" t="s">
        <v>13</v>
      </c>
      <c r="I4888">
        <v>27</v>
      </c>
      <c r="J4888">
        <f>(moras__2[[#This Row],[EDAD]]-AVERAGE(I:I))/ _xlfn.STDEV.P(I:I)</f>
        <v>-1.052125415346203</v>
      </c>
      <c r="K4888" t="str">
        <f>IF(ABS(moras__2[[#This Row],[Z-Score de edad]])&gt;1.96, "Atípico","Normal")</f>
        <v>Normal</v>
      </c>
      <c r="L4888">
        <f>(moras__2[[#This Row],[SALARIO]]-AVERAGE(C:C)) / _xlfn.STDEV.P(C:C)</f>
        <v>-0.37699257068031977</v>
      </c>
      <c r="M4888" t="str">
        <f>IF(ABS(moras__2[[#This Row],[Z-Score de salario]])&gt;1.96, "Atípico", "Normal")</f>
        <v>Normal</v>
      </c>
      <c r="N4888" s="5">
        <f t="shared" si="228"/>
        <v>351823</v>
      </c>
      <c r="O4888" s="5">
        <f t="shared" si="229"/>
        <v>27</v>
      </c>
      <c r="P4888" s="5" t="str">
        <f t="shared" si="230"/>
        <v>ASALARIADO</v>
      </c>
      <c r="Q4888" s="5" t="e">
        <f ca="1">IF($H4888="SI", $O4888, _xludf.NA())</f>
        <v>#NAME?</v>
      </c>
      <c r="R4888" s="5">
        <f>IF($H4888="NO",$O4888, _xludf.NA())</f>
        <v>27</v>
      </c>
      <c r="S4888" s="5" t="e">
        <f ca="1">IF($H4888="SI",$N4888, _xludf.NA())</f>
        <v>#NAME?</v>
      </c>
      <c r="T4888" s="5">
        <f>IF($H4888="NO",$N4888, _xludf.NA())</f>
        <v>351823</v>
      </c>
    </row>
    <row r="4889" spans="1:20" x14ac:dyDescent="0.3">
      <c r="A4889">
        <v>4888</v>
      </c>
      <c r="B4889" t="s">
        <v>9</v>
      </c>
      <c r="C4889">
        <v>2326097.7000000002</v>
      </c>
      <c r="D4889" t="s">
        <v>10</v>
      </c>
      <c r="E4889" t="s">
        <v>11</v>
      </c>
      <c r="F4889" t="s">
        <v>12</v>
      </c>
      <c r="G4889" t="s">
        <v>13</v>
      </c>
      <c r="H4889" t="s">
        <v>13</v>
      </c>
      <c r="I4889">
        <v>54</v>
      </c>
      <c r="J4889">
        <f>(moras__2[[#This Row],[EDAD]]-AVERAGE(I:I))/ _xlfn.STDEV.P(I:I)</f>
        <v>0.85359919315050581</v>
      </c>
      <c r="K4889" t="str">
        <f>IF(ABS(moras__2[[#This Row],[Z-Score de edad]])&gt;1.96, "Atípico","Normal")</f>
        <v>Normal</v>
      </c>
      <c r="L4889">
        <f>(moras__2[[#This Row],[SALARIO]]-AVERAGE(C:C)) / _xlfn.STDEV.P(C:C)</f>
        <v>2.0576145666898316</v>
      </c>
      <c r="M4889" t="str">
        <f>IF(ABS(moras__2[[#This Row],[Z-Score de salario]])&gt;1.96, "Atípico", "Normal")</f>
        <v>Atípico</v>
      </c>
      <c r="N4889" s="5">
        <f t="shared" si="228"/>
        <v>2326097.7000000002</v>
      </c>
      <c r="O4889" s="5">
        <f t="shared" si="229"/>
        <v>54</v>
      </c>
      <c r="P4889" s="5" t="str">
        <f t="shared" si="230"/>
        <v>ASALARIADO</v>
      </c>
      <c r="Q4889" s="5" t="e">
        <f ca="1">IF($H4889="SI", $O4889, _xludf.NA())</f>
        <v>#NAME?</v>
      </c>
      <c r="R4889" s="5">
        <f>IF($H4889="NO",$O4889, _xludf.NA())</f>
        <v>54</v>
      </c>
      <c r="S4889" s="5" t="e">
        <f ca="1">IF($H4889="SI",$N4889, _xludf.NA())</f>
        <v>#NAME?</v>
      </c>
      <c r="T4889" s="5">
        <f>IF($H4889="NO",$N4889, _xludf.NA())</f>
        <v>2326097.7000000002</v>
      </c>
    </row>
    <row r="4890" spans="1:20" x14ac:dyDescent="0.3">
      <c r="A4890">
        <v>4889</v>
      </c>
      <c r="B4890" t="s">
        <v>9</v>
      </c>
      <c r="C4890">
        <v>267520</v>
      </c>
      <c r="D4890" t="s">
        <v>10</v>
      </c>
      <c r="E4890" t="s">
        <v>16</v>
      </c>
      <c r="F4890" t="s">
        <v>12</v>
      </c>
      <c r="G4890" t="s">
        <v>13</v>
      </c>
      <c r="H4890" t="s">
        <v>13</v>
      </c>
      <c r="I4890">
        <v>56</v>
      </c>
      <c r="J4890">
        <f>(moras__2[[#This Row],[EDAD]]-AVERAGE(I:I))/ _xlfn.STDEV.P(I:I)</f>
        <v>0.99476397896507684</v>
      </c>
      <c r="K4890" t="str">
        <f>IF(ABS(moras__2[[#This Row],[Z-Score de edad]])&gt;1.96, "Atípico","Normal")</f>
        <v>Normal</v>
      </c>
      <c r="L4890">
        <f>(moras__2[[#This Row],[SALARIO]]-AVERAGE(C:C)) / _xlfn.STDEV.P(C:C)</f>
        <v>-0.48095210858136056</v>
      </c>
      <c r="M4890" t="str">
        <f>IF(ABS(moras__2[[#This Row],[Z-Score de salario]])&gt;1.96, "Atípico", "Normal")</f>
        <v>Normal</v>
      </c>
      <c r="N4890" s="5">
        <f t="shared" si="228"/>
        <v>267520</v>
      </c>
      <c r="O4890" s="5">
        <f t="shared" si="229"/>
        <v>56</v>
      </c>
      <c r="P4890" s="5" t="str">
        <f t="shared" si="230"/>
        <v>ASALARIADO</v>
      </c>
      <c r="Q4890" s="5" t="e">
        <f ca="1">IF($H4890="SI", $O4890, _xludf.NA())</f>
        <v>#NAME?</v>
      </c>
      <c r="R4890" s="5">
        <f>IF($H4890="NO",$O4890, _xludf.NA())</f>
        <v>56</v>
      </c>
      <c r="S4890" s="5" t="e">
        <f ca="1">IF($H4890="SI",$N4890, _xludf.NA())</f>
        <v>#NAME?</v>
      </c>
      <c r="T4890" s="5">
        <f>IF($H4890="NO",$N4890, _xludf.NA())</f>
        <v>267520</v>
      </c>
    </row>
    <row r="4891" spans="1:20" x14ac:dyDescent="0.3">
      <c r="A4891">
        <v>4890</v>
      </c>
      <c r="B4891" t="s">
        <v>9</v>
      </c>
      <c r="C4891">
        <v>1645618</v>
      </c>
      <c r="D4891" t="s">
        <v>10</v>
      </c>
      <c r="E4891" t="s">
        <v>16</v>
      </c>
      <c r="F4891" t="s">
        <v>12</v>
      </c>
      <c r="G4891" t="s">
        <v>13</v>
      </c>
      <c r="H4891" t="s">
        <v>13</v>
      </c>
      <c r="I4891">
        <v>28</v>
      </c>
      <c r="J4891">
        <f>(moras__2[[#This Row],[EDAD]]-AVERAGE(I:I))/ _xlfn.STDEV.P(I:I)</f>
        <v>-0.98154302243891756</v>
      </c>
      <c r="K4891" t="str">
        <f>IF(ABS(moras__2[[#This Row],[Z-Score de edad]])&gt;1.96, "Atípico","Normal")</f>
        <v>Normal</v>
      </c>
      <c r="L4891">
        <f>(moras__2[[#This Row],[SALARIO]]-AVERAGE(C:C)) / _xlfn.STDEV.P(C:C)</f>
        <v>1.2184705841146106</v>
      </c>
      <c r="M4891" t="str">
        <f>IF(ABS(moras__2[[#This Row],[Z-Score de salario]])&gt;1.96, "Atípico", "Normal")</f>
        <v>Normal</v>
      </c>
      <c r="N4891" s="5">
        <f t="shared" si="228"/>
        <v>1645618</v>
      </c>
      <c r="O4891" s="5">
        <f t="shared" si="229"/>
        <v>28</v>
      </c>
      <c r="P4891" s="5" t="str">
        <f t="shared" si="230"/>
        <v>ASALARIADO</v>
      </c>
      <c r="Q4891" s="5" t="e">
        <f ca="1">IF($H4891="SI", $O4891, _xludf.NA())</f>
        <v>#NAME?</v>
      </c>
      <c r="R4891" s="5">
        <f>IF($H4891="NO",$O4891, _xludf.NA())</f>
        <v>28</v>
      </c>
      <c r="S4891" s="5" t="e">
        <f ca="1">IF($H4891="SI",$N4891, _xludf.NA())</f>
        <v>#NAME?</v>
      </c>
      <c r="T4891" s="5">
        <f>IF($H4891="NO",$N4891, _xludf.NA())</f>
        <v>1645618</v>
      </c>
    </row>
    <row r="4892" spans="1:20" x14ac:dyDescent="0.3">
      <c r="A4892">
        <v>4891</v>
      </c>
      <c r="B4892" t="s">
        <v>9</v>
      </c>
      <c r="C4892">
        <v>278030</v>
      </c>
      <c r="D4892" t="s">
        <v>19</v>
      </c>
      <c r="E4892" t="s">
        <v>16</v>
      </c>
      <c r="F4892" t="s">
        <v>12</v>
      </c>
      <c r="G4892" t="s">
        <v>13</v>
      </c>
      <c r="H4892" t="s">
        <v>13</v>
      </c>
      <c r="I4892">
        <v>58</v>
      </c>
      <c r="J4892">
        <f>(moras__2[[#This Row],[EDAD]]-AVERAGE(I:I))/ _xlfn.STDEV.P(I:I)</f>
        <v>1.1359287647796479</v>
      </c>
      <c r="K4892" t="str">
        <f>IF(ABS(moras__2[[#This Row],[Z-Score de edad]])&gt;1.96, "Atípico","Normal")</f>
        <v>Normal</v>
      </c>
      <c r="L4892">
        <f>(moras__2[[#This Row],[SALARIO]]-AVERAGE(C:C)) / _xlfn.STDEV.P(C:C)</f>
        <v>-0.46799154082766331</v>
      </c>
      <c r="M4892" t="str">
        <f>IF(ABS(moras__2[[#This Row],[Z-Score de salario]])&gt;1.96, "Atípico", "Normal")</f>
        <v>Normal</v>
      </c>
      <c r="N4892" s="5">
        <f t="shared" si="228"/>
        <v>278030</v>
      </c>
      <c r="O4892" s="5">
        <f t="shared" si="229"/>
        <v>58</v>
      </c>
      <c r="P4892" s="5" t="str">
        <f t="shared" si="230"/>
        <v>CONVENIOS ESPECIALES DE TRABAJADORES INDEPENDIENTES</v>
      </c>
      <c r="Q4892" s="5" t="e">
        <f ca="1">IF($H4892="SI", $O4892, _xludf.NA())</f>
        <v>#NAME?</v>
      </c>
      <c r="R4892" s="5">
        <f>IF($H4892="NO",$O4892, _xludf.NA())</f>
        <v>58</v>
      </c>
      <c r="S4892" s="5" t="e">
        <f ca="1">IF($H4892="SI",$N4892, _xludf.NA())</f>
        <v>#NAME?</v>
      </c>
      <c r="T4892" s="5">
        <f>IF($H4892="NO",$N4892, _xludf.NA())</f>
        <v>278030</v>
      </c>
    </row>
    <row r="4893" spans="1:20" x14ac:dyDescent="0.3">
      <c r="A4893">
        <v>4892</v>
      </c>
      <c r="B4893" t="s">
        <v>9</v>
      </c>
      <c r="C4893">
        <v>38615</v>
      </c>
      <c r="D4893" t="s">
        <v>10</v>
      </c>
      <c r="E4893" t="s">
        <v>16</v>
      </c>
      <c r="F4893" t="s">
        <v>12</v>
      </c>
      <c r="G4893" t="s">
        <v>13</v>
      </c>
      <c r="H4893" t="s">
        <v>13</v>
      </c>
      <c r="I4893">
        <v>26</v>
      </c>
      <c r="J4893">
        <f>(moras__2[[#This Row],[EDAD]]-AVERAGE(I:I))/ _xlfn.STDEV.P(I:I)</f>
        <v>-1.1227078082534885</v>
      </c>
      <c r="K4893" t="str">
        <f>IF(ABS(moras__2[[#This Row],[Z-Score de edad]])&gt;1.96, "Atípico","Normal")</f>
        <v>Normal</v>
      </c>
      <c r="L4893">
        <f>(moras__2[[#This Row],[SALARIO]]-AVERAGE(C:C)) / _xlfn.STDEV.P(C:C)</f>
        <v>-0.76322982139392626</v>
      </c>
      <c r="M4893" t="str">
        <f>IF(ABS(moras__2[[#This Row],[Z-Score de salario]])&gt;1.96, "Atípico", "Normal")</f>
        <v>Normal</v>
      </c>
      <c r="N4893" s="5">
        <f t="shared" si="228"/>
        <v>38615</v>
      </c>
      <c r="O4893" s="5">
        <f t="shared" si="229"/>
        <v>26</v>
      </c>
      <c r="P4893" s="5" t="str">
        <f t="shared" si="230"/>
        <v>ASALARIADO</v>
      </c>
      <c r="Q4893" s="5" t="e">
        <f ca="1">IF($H4893="SI", $O4893, _xludf.NA())</f>
        <v>#NAME?</v>
      </c>
      <c r="R4893" s="5">
        <f>IF($H4893="NO",$O4893, _xludf.NA())</f>
        <v>26</v>
      </c>
      <c r="S4893" s="5" t="e">
        <f ca="1">IF($H4893="SI",$N4893, _xludf.NA())</f>
        <v>#NAME?</v>
      </c>
      <c r="T4893" s="5">
        <f>IF($H4893="NO",$N4893, _xludf.NA())</f>
        <v>38615</v>
      </c>
    </row>
    <row r="4894" spans="1:20" x14ac:dyDescent="0.3">
      <c r="A4894">
        <v>4893</v>
      </c>
      <c r="B4894" t="s">
        <v>9</v>
      </c>
      <c r="C4894">
        <v>586357</v>
      </c>
      <c r="D4894" t="s">
        <v>14</v>
      </c>
      <c r="E4894" t="s">
        <v>11</v>
      </c>
      <c r="F4894" t="s">
        <v>12</v>
      </c>
      <c r="G4894" t="s">
        <v>13</v>
      </c>
      <c r="H4894" t="s">
        <v>13</v>
      </c>
      <c r="I4894">
        <v>91</v>
      </c>
      <c r="J4894">
        <f>(moras__2[[#This Row],[EDAD]]-AVERAGE(I:I))/ _xlfn.STDEV.P(I:I)</f>
        <v>3.4651477307200698</v>
      </c>
      <c r="K4894" t="str">
        <f>IF(ABS(moras__2[[#This Row],[Z-Score de edad]])&gt;1.96, "Atípico","Normal")</f>
        <v>Atípico</v>
      </c>
      <c r="L4894">
        <f>(moras__2[[#This Row],[SALARIO]]-AVERAGE(C:C)) / _xlfn.STDEV.P(C:C)</f>
        <v>-8.7773370152667271E-2</v>
      </c>
      <c r="M4894" t="str">
        <f>IF(ABS(moras__2[[#This Row],[Z-Score de salario]])&gt;1.96, "Atípico", "Normal")</f>
        <v>Normal</v>
      </c>
      <c r="N4894" s="5">
        <f t="shared" si="228"/>
        <v>586357</v>
      </c>
      <c r="O4894" s="5">
        <f t="shared" si="229"/>
        <v>91</v>
      </c>
      <c r="P4894" s="5" t="str">
        <f t="shared" si="230"/>
        <v>PENSIONADOS EN SU PROPIO SISTEMA</v>
      </c>
      <c r="Q4894" s="5" t="e">
        <f ca="1">IF($H4894="SI", $O4894, _xludf.NA())</f>
        <v>#NAME?</v>
      </c>
      <c r="R4894" s="5">
        <f>IF($H4894="NO",$O4894, _xludf.NA())</f>
        <v>91</v>
      </c>
      <c r="S4894" s="5" t="e">
        <f ca="1">IF($H4894="SI",$N4894, _xludf.NA())</f>
        <v>#NAME?</v>
      </c>
      <c r="T4894" s="5">
        <f>IF($H4894="NO",$N4894, _xludf.NA())</f>
        <v>586357</v>
      </c>
    </row>
    <row r="4895" spans="1:20" x14ac:dyDescent="0.3">
      <c r="A4895">
        <v>4894</v>
      </c>
      <c r="B4895" t="s">
        <v>9</v>
      </c>
      <c r="C4895">
        <v>633542.55000000005</v>
      </c>
      <c r="D4895" t="s">
        <v>10</v>
      </c>
      <c r="E4895" t="s">
        <v>16</v>
      </c>
      <c r="F4895" t="s">
        <v>12</v>
      </c>
      <c r="G4895" t="s">
        <v>13</v>
      </c>
      <c r="H4895" t="s">
        <v>13</v>
      </c>
      <c r="I4895">
        <v>37</v>
      </c>
      <c r="J4895">
        <f>(moras__2[[#This Row],[EDAD]]-AVERAGE(I:I))/ _xlfn.STDEV.P(I:I)</f>
        <v>-0.34630148627334789</v>
      </c>
      <c r="K4895" t="str">
        <f>IF(ABS(moras__2[[#This Row],[Z-Score de edad]])&gt;1.96, "Atípico","Normal")</f>
        <v>Normal</v>
      </c>
      <c r="L4895">
        <f>(moras__2[[#This Row],[SALARIO]]-AVERAGE(C:C)) / _xlfn.STDEV.P(C:C)</f>
        <v>-2.9585785207808159E-2</v>
      </c>
      <c r="M4895" t="str">
        <f>IF(ABS(moras__2[[#This Row],[Z-Score de salario]])&gt;1.96, "Atípico", "Normal")</f>
        <v>Normal</v>
      </c>
      <c r="N4895" s="5">
        <f t="shared" si="228"/>
        <v>633542.55000000005</v>
      </c>
      <c r="O4895" s="5">
        <f t="shared" si="229"/>
        <v>37</v>
      </c>
      <c r="P4895" s="5" t="str">
        <f t="shared" si="230"/>
        <v>ASALARIADO</v>
      </c>
      <c r="Q4895" s="5" t="e">
        <f ca="1">IF($H4895="SI", $O4895, _xludf.NA())</f>
        <v>#NAME?</v>
      </c>
      <c r="R4895" s="5">
        <f>IF($H4895="NO",$O4895, _xludf.NA())</f>
        <v>37</v>
      </c>
      <c r="S4895" s="5" t="e">
        <f ca="1">IF($H4895="SI",$N4895, _xludf.NA())</f>
        <v>#NAME?</v>
      </c>
      <c r="T4895" s="5">
        <f>IF($H4895="NO",$N4895, _xludf.NA())</f>
        <v>633542.55000000005</v>
      </c>
    </row>
    <row r="4896" spans="1:20" x14ac:dyDescent="0.3">
      <c r="A4896">
        <v>4895</v>
      </c>
      <c r="B4896" t="s">
        <v>9</v>
      </c>
      <c r="C4896">
        <v>501669</v>
      </c>
      <c r="D4896" t="s">
        <v>18</v>
      </c>
      <c r="E4896" t="s">
        <v>16</v>
      </c>
      <c r="F4896" t="s">
        <v>12</v>
      </c>
      <c r="G4896" t="s">
        <v>13</v>
      </c>
      <c r="H4896" t="s">
        <v>13</v>
      </c>
      <c r="I4896">
        <v>44</v>
      </c>
      <c r="J4896">
        <f>(moras__2[[#This Row],[EDAD]]-AVERAGE(I:I))/ _xlfn.STDEV.P(I:I)</f>
        <v>0.14777526407765068</v>
      </c>
      <c r="K4896" t="str">
        <f>IF(ABS(moras__2[[#This Row],[Z-Score de edad]])&gt;1.96, "Atípico","Normal")</f>
        <v>Normal</v>
      </c>
      <c r="L4896">
        <f>(moras__2[[#This Row],[SALARIO]]-AVERAGE(C:C)) / _xlfn.STDEV.P(C:C)</f>
        <v>-0.19220767671071787</v>
      </c>
      <c r="M4896" t="str">
        <f>IF(ABS(moras__2[[#This Row],[Z-Score de salario]])&gt;1.96, "Atípico", "Normal")</f>
        <v>Normal</v>
      </c>
      <c r="N4896" s="5">
        <f t="shared" si="228"/>
        <v>501669</v>
      </c>
      <c r="O4896" s="5">
        <f t="shared" si="229"/>
        <v>44</v>
      </c>
      <c r="P4896" s="5" t="str">
        <f t="shared" si="230"/>
        <v>TRABAJADOR INDEPENDIENTE</v>
      </c>
      <c r="Q4896" s="5" t="e">
        <f ca="1">IF($H4896="SI", $O4896, _xludf.NA())</f>
        <v>#NAME?</v>
      </c>
      <c r="R4896" s="5">
        <f>IF($H4896="NO",$O4896, _xludf.NA())</f>
        <v>44</v>
      </c>
      <c r="S4896" s="5" t="e">
        <f ca="1">IF($H4896="SI",$N4896, _xludf.NA())</f>
        <v>#NAME?</v>
      </c>
      <c r="T4896" s="5">
        <f>IF($H4896="NO",$N4896, _xludf.NA())</f>
        <v>501669</v>
      </c>
    </row>
    <row r="4897" spans="1:20" x14ac:dyDescent="0.3">
      <c r="A4897">
        <v>4896</v>
      </c>
      <c r="B4897" t="s">
        <v>15</v>
      </c>
      <c r="C4897">
        <v>787199</v>
      </c>
      <c r="D4897" t="s">
        <v>14</v>
      </c>
      <c r="E4897" t="s">
        <v>11</v>
      </c>
      <c r="F4897" t="s">
        <v>12</v>
      </c>
      <c r="G4897" t="s">
        <v>13</v>
      </c>
      <c r="H4897" t="s">
        <v>13</v>
      </c>
      <c r="I4897">
        <v>78</v>
      </c>
      <c r="J4897">
        <f>(moras__2[[#This Row],[EDAD]]-AVERAGE(I:I))/ _xlfn.STDEV.P(I:I)</f>
        <v>2.5475766229253582</v>
      </c>
      <c r="K4897" t="str">
        <f>IF(ABS(moras__2[[#This Row],[Z-Score de edad]])&gt;1.96, "Atípico","Normal")</f>
        <v>Atípico</v>
      </c>
      <c r="L4897">
        <f>(moras__2[[#This Row],[SALARIO]]-AVERAGE(C:C)) / _xlfn.STDEV.P(C:C)</f>
        <v>0.15989802364258113</v>
      </c>
      <c r="M4897" t="str">
        <f>IF(ABS(moras__2[[#This Row],[Z-Score de salario]])&gt;1.96, "Atípico", "Normal")</f>
        <v>Normal</v>
      </c>
      <c r="N4897" s="5">
        <f t="shared" si="228"/>
        <v>787199</v>
      </c>
      <c r="O4897" s="5">
        <f t="shared" si="229"/>
        <v>78</v>
      </c>
      <c r="P4897" s="5" t="str">
        <f t="shared" si="230"/>
        <v>PENSIONADOS EN SU PROPIO SISTEMA</v>
      </c>
      <c r="Q4897" s="5" t="e">
        <f ca="1">IF($H4897="SI", $O4897, _xludf.NA())</f>
        <v>#NAME?</v>
      </c>
      <c r="R4897" s="5">
        <f>IF($H4897="NO",$O4897, _xludf.NA())</f>
        <v>78</v>
      </c>
      <c r="S4897" s="5" t="e">
        <f ca="1">IF($H4897="SI",$N4897, _xludf.NA())</f>
        <v>#NAME?</v>
      </c>
      <c r="T4897" s="5">
        <f>IF($H4897="NO",$N4897, _xludf.NA())</f>
        <v>787199</v>
      </c>
    </row>
    <row r="4898" spans="1:20" x14ac:dyDescent="0.3">
      <c r="A4898">
        <v>4897</v>
      </c>
      <c r="B4898" t="s">
        <v>9</v>
      </c>
      <c r="C4898">
        <v>230792.07</v>
      </c>
      <c r="D4898" t="s">
        <v>10</v>
      </c>
      <c r="E4898" t="s">
        <v>11</v>
      </c>
      <c r="F4898" t="s">
        <v>12</v>
      </c>
      <c r="G4898" t="s">
        <v>13</v>
      </c>
      <c r="H4898" t="s">
        <v>13</v>
      </c>
      <c r="I4898">
        <v>48</v>
      </c>
      <c r="J4898">
        <f>(moras__2[[#This Row],[EDAD]]-AVERAGE(I:I))/ _xlfn.STDEV.P(I:I)</f>
        <v>0.43010483570679275</v>
      </c>
      <c r="K4898" t="str">
        <f>IF(ABS(moras__2[[#This Row],[Z-Score de edad]])&gt;1.96, "Atípico","Normal")</f>
        <v>Normal</v>
      </c>
      <c r="L4898">
        <f>(moras__2[[#This Row],[SALARIO]]-AVERAGE(C:C)) / _xlfn.STDEV.P(C:C)</f>
        <v>-0.52624371897318256</v>
      </c>
      <c r="M4898" t="str">
        <f>IF(ABS(moras__2[[#This Row],[Z-Score de salario]])&gt;1.96, "Atípico", "Normal")</f>
        <v>Normal</v>
      </c>
      <c r="N4898" s="5">
        <f t="shared" si="228"/>
        <v>230792.07</v>
      </c>
      <c r="O4898" s="5">
        <f t="shared" si="229"/>
        <v>48</v>
      </c>
      <c r="P4898" s="5" t="str">
        <f t="shared" si="230"/>
        <v>ASALARIADO</v>
      </c>
      <c r="Q4898" s="5" t="e">
        <f ca="1">IF($H4898="SI", $O4898, _xludf.NA())</f>
        <v>#NAME?</v>
      </c>
      <c r="R4898" s="5">
        <f>IF($H4898="NO",$O4898, _xludf.NA())</f>
        <v>48</v>
      </c>
      <c r="S4898" s="5" t="e">
        <f ca="1">IF($H4898="SI",$N4898, _xludf.NA())</f>
        <v>#NAME?</v>
      </c>
      <c r="T4898" s="5">
        <f>IF($H4898="NO",$N4898, _xludf.NA())</f>
        <v>230792.07</v>
      </c>
    </row>
    <row r="4899" spans="1:20" x14ac:dyDescent="0.3">
      <c r="A4899">
        <v>4898</v>
      </c>
      <c r="B4899" t="s">
        <v>9</v>
      </c>
      <c r="C4899">
        <v>295503</v>
      </c>
      <c r="D4899" t="s">
        <v>10</v>
      </c>
      <c r="E4899" t="s">
        <v>16</v>
      </c>
      <c r="F4899" t="s">
        <v>12</v>
      </c>
      <c r="G4899" t="s">
        <v>13</v>
      </c>
      <c r="H4899" t="s">
        <v>13</v>
      </c>
      <c r="I4899">
        <v>34</v>
      </c>
      <c r="J4899">
        <f>(moras__2[[#This Row],[EDAD]]-AVERAGE(I:I))/ _xlfn.STDEV.P(I:I)</f>
        <v>-0.55804866499520445</v>
      </c>
      <c r="K4899" t="str">
        <f>IF(ABS(moras__2[[#This Row],[Z-Score de edad]])&gt;1.96, "Atípico","Normal")</f>
        <v>Normal</v>
      </c>
      <c r="L4899">
        <f>(moras__2[[#This Row],[SALARIO]]-AVERAGE(C:C)) / _xlfn.STDEV.P(C:C)</f>
        <v>-0.44644444279147377</v>
      </c>
      <c r="M4899" t="str">
        <f>IF(ABS(moras__2[[#This Row],[Z-Score de salario]])&gt;1.96, "Atípico", "Normal")</f>
        <v>Normal</v>
      </c>
      <c r="N4899" s="5">
        <f t="shared" si="228"/>
        <v>295503</v>
      </c>
      <c r="O4899" s="5">
        <f t="shared" si="229"/>
        <v>34</v>
      </c>
      <c r="P4899" s="5" t="str">
        <f t="shared" si="230"/>
        <v>ASALARIADO</v>
      </c>
      <c r="Q4899" s="5" t="e">
        <f ca="1">IF($H4899="SI", $O4899, _xludf.NA())</f>
        <v>#NAME?</v>
      </c>
      <c r="R4899" s="5">
        <f>IF($H4899="NO",$O4899, _xludf.NA())</f>
        <v>34</v>
      </c>
      <c r="S4899" s="5" t="e">
        <f ca="1">IF($H4899="SI",$N4899, _xludf.NA())</f>
        <v>#NAME?</v>
      </c>
      <c r="T4899" s="5">
        <f>IF($H4899="NO",$N4899, _xludf.NA())</f>
        <v>295503</v>
      </c>
    </row>
    <row r="4900" spans="1:20" x14ac:dyDescent="0.3">
      <c r="A4900">
        <v>4899</v>
      </c>
      <c r="B4900" t="s">
        <v>9</v>
      </c>
      <c r="C4900">
        <v>1220204</v>
      </c>
      <c r="D4900" t="s">
        <v>10</v>
      </c>
      <c r="E4900" t="s">
        <v>11</v>
      </c>
      <c r="F4900" t="s">
        <v>12</v>
      </c>
      <c r="G4900" t="s">
        <v>13</v>
      </c>
      <c r="H4900" t="s">
        <v>13</v>
      </c>
      <c r="I4900">
        <v>45</v>
      </c>
      <c r="J4900">
        <f>(moras__2[[#This Row],[EDAD]]-AVERAGE(I:I))/ _xlfn.STDEV.P(I:I)</f>
        <v>0.2183576569849362</v>
      </c>
      <c r="K4900" t="str">
        <f>IF(ABS(moras__2[[#This Row],[Z-Score de edad]])&gt;1.96, "Atípico","Normal")</f>
        <v>Normal</v>
      </c>
      <c r="L4900">
        <f>(moras__2[[#This Row],[SALARIO]]-AVERAGE(C:C)) / _xlfn.STDEV.P(C:C)</f>
        <v>0.69386478293750709</v>
      </c>
      <c r="M4900" t="str">
        <f>IF(ABS(moras__2[[#This Row],[Z-Score de salario]])&gt;1.96, "Atípico", "Normal")</f>
        <v>Normal</v>
      </c>
      <c r="N4900" s="5">
        <f t="shared" si="228"/>
        <v>1220204</v>
      </c>
      <c r="O4900" s="5">
        <f t="shared" si="229"/>
        <v>45</v>
      </c>
      <c r="P4900" s="5" t="str">
        <f t="shared" si="230"/>
        <v>ASALARIADO</v>
      </c>
      <c r="Q4900" s="5" t="e">
        <f ca="1">IF($H4900="SI", $O4900, _xludf.NA())</f>
        <v>#NAME?</v>
      </c>
      <c r="R4900" s="5">
        <f>IF($H4900="NO",$O4900, _xludf.NA())</f>
        <v>45</v>
      </c>
      <c r="S4900" s="5" t="e">
        <f ca="1">IF($H4900="SI",$N4900, _xludf.NA())</f>
        <v>#NAME?</v>
      </c>
      <c r="T4900" s="5">
        <f>IF($H4900="NO",$N4900, _xludf.NA())</f>
        <v>1220204</v>
      </c>
    </row>
    <row r="4901" spans="1:20" x14ac:dyDescent="0.3">
      <c r="A4901">
        <v>4900</v>
      </c>
      <c r="B4901" t="s">
        <v>9</v>
      </c>
      <c r="C4901">
        <v>639148</v>
      </c>
      <c r="D4901" t="s">
        <v>18</v>
      </c>
      <c r="E4901" t="s">
        <v>16</v>
      </c>
      <c r="F4901" t="s">
        <v>12</v>
      </c>
      <c r="G4901" t="s">
        <v>13</v>
      </c>
      <c r="H4901" t="s">
        <v>12</v>
      </c>
      <c r="I4901">
        <v>60</v>
      </c>
      <c r="J4901">
        <f>(moras__2[[#This Row],[EDAD]]-AVERAGE(I:I))/ _xlfn.STDEV.P(I:I)</f>
        <v>1.2770935505942189</v>
      </c>
      <c r="K4901" t="str">
        <f>IF(ABS(moras__2[[#This Row],[Z-Score de edad]])&gt;1.96, "Atípico","Normal")</f>
        <v>Normal</v>
      </c>
      <c r="L4901">
        <f>(moras__2[[#This Row],[SALARIO]]-AVERAGE(C:C)) / _xlfn.STDEV.P(C:C)</f>
        <v>-2.2673338536546354E-2</v>
      </c>
      <c r="M4901" t="str">
        <f>IF(ABS(moras__2[[#This Row],[Z-Score de salario]])&gt;1.96, "Atípico", "Normal")</f>
        <v>Normal</v>
      </c>
      <c r="N4901" s="5">
        <f t="shared" si="228"/>
        <v>639148</v>
      </c>
      <c r="O4901" s="5">
        <f t="shared" si="229"/>
        <v>60</v>
      </c>
      <c r="P4901" s="5" t="str">
        <f t="shared" si="230"/>
        <v>TRABAJADOR INDEPENDIENTE</v>
      </c>
      <c r="Q4901" s="5">
        <f>IF($H4901="SI", $O4901, _xludf.NA())</f>
        <v>60</v>
      </c>
      <c r="R4901" s="5" t="e">
        <f ca="1">IF($H4901="NO",$O4901, _xludf.NA())</f>
        <v>#NAME?</v>
      </c>
      <c r="S4901" s="5">
        <f>IF($H4901="SI",$N4901, _xludf.NA())</f>
        <v>639148</v>
      </c>
      <c r="T4901" s="5" t="e">
        <f ca="1">IF($H4901="NO",$N4901, _xludf.NA())</f>
        <v>#NAME?</v>
      </c>
    </row>
    <row r="4902" spans="1:20" x14ac:dyDescent="0.3">
      <c r="A4902">
        <v>4901</v>
      </c>
      <c r="B4902" t="s">
        <v>15</v>
      </c>
      <c r="C4902">
        <v>898639.65</v>
      </c>
      <c r="D4902" t="s">
        <v>10</v>
      </c>
      <c r="E4902" t="s">
        <v>11</v>
      </c>
      <c r="F4902" t="s">
        <v>12</v>
      </c>
      <c r="G4902" t="s">
        <v>13</v>
      </c>
      <c r="H4902" t="s">
        <v>13</v>
      </c>
      <c r="I4902">
        <v>32</v>
      </c>
      <c r="J4902">
        <f>(moras__2[[#This Row],[EDAD]]-AVERAGE(I:I))/ _xlfn.STDEV.P(I:I)</f>
        <v>-0.69921345080977548</v>
      </c>
      <c r="K4902" t="str">
        <f>IF(ABS(moras__2[[#This Row],[Z-Score de edad]])&gt;1.96, "Atípico","Normal")</f>
        <v>Normal</v>
      </c>
      <c r="L4902">
        <f>(moras__2[[#This Row],[SALARIO]]-AVERAGE(C:C)) / _xlfn.STDEV.P(C:C)</f>
        <v>0.29732277101090276</v>
      </c>
      <c r="M4902" t="str">
        <f>IF(ABS(moras__2[[#This Row],[Z-Score de salario]])&gt;1.96, "Atípico", "Normal")</f>
        <v>Normal</v>
      </c>
      <c r="N4902" s="5">
        <f t="shared" si="228"/>
        <v>898639.65</v>
      </c>
      <c r="O4902" s="5">
        <f t="shared" si="229"/>
        <v>32</v>
      </c>
      <c r="P4902" s="5" t="str">
        <f t="shared" si="230"/>
        <v>ASALARIADO</v>
      </c>
      <c r="Q4902" s="5" t="e">
        <f ca="1">IF($H4902="SI", $O4902, _xludf.NA())</f>
        <v>#NAME?</v>
      </c>
      <c r="R4902" s="5">
        <f>IF($H4902="NO",$O4902, _xludf.NA())</f>
        <v>32</v>
      </c>
      <c r="S4902" s="5" t="e">
        <f ca="1">IF($H4902="SI",$N4902, _xludf.NA())</f>
        <v>#NAME?</v>
      </c>
      <c r="T4902" s="5">
        <f>IF($H4902="NO",$N4902, _xludf.NA())</f>
        <v>898639.65</v>
      </c>
    </row>
    <row r="4903" spans="1:20" x14ac:dyDescent="0.3">
      <c r="A4903">
        <v>4902</v>
      </c>
      <c r="B4903" t="s">
        <v>9</v>
      </c>
      <c r="C4903">
        <v>278030</v>
      </c>
      <c r="D4903" t="s">
        <v>19</v>
      </c>
      <c r="E4903" t="s">
        <v>16</v>
      </c>
      <c r="F4903" t="s">
        <v>12</v>
      </c>
      <c r="G4903" t="s">
        <v>13</v>
      </c>
      <c r="H4903" t="s">
        <v>13</v>
      </c>
      <c r="I4903">
        <v>53</v>
      </c>
      <c r="J4903">
        <f>(moras__2[[#This Row],[EDAD]]-AVERAGE(I:I))/ _xlfn.STDEV.P(I:I)</f>
        <v>0.78301680024322029</v>
      </c>
      <c r="K4903" t="str">
        <f>IF(ABS(moras__2[[#This Row],[Z-Score de edad]])&gt;1.96, "Atípico","Normal")</f>
        <v>Normal</v>
      </c>
      <c r="L4903">
        <f>(moras__2[[#This Row],[SALARIO]]-AVERAGE(C:C)) / _xlfn.STDEV.P(C:C)</f>
        <v>-0.46799154082766331</v>
      </c>
      <c r="M4903" t="str">
        <f>IF(ABS(moras__2[[#This Row],[Z-Score de salario]])&gt;1.96, "Atípico", "Normal")</f>
        <v>Normal</v>
      </c>
      <c r="N4903" s="5">
        <f t="shared" si="228"/>
        <v>278030</v>
      </c>
      <c r="O4903" s="5">
        <f t="shared" si="229"/>
        <v>53</v>
      </c>
      <c r="P4903" s="5" t="str">
        <f t="shared" si="230"/>
        <v>CONVENIOS ESPECIALES DE TRABAJADORES INDEPENDIENTES</v>
      </c>
      <c r="Q4903" s="5" t="e">
        <f ca="1">IF($H4903="SI", $O4903, _xludf.NA())</f>
        <v>#NAME?</v>
      </c>
      <c r="R4903" s="5">
        <f>IF($H4903="NO",$O4903, _xludf.NA())</f>
        <v>53</v>
      </c>
      <c r="S4903" s="5" t="e">
        <f ca="1">IF($H4903="SI",$N4903, _xludf.NA())</f>
        <v>#NAME?</v>
      </c>
      <c r="T4903" s="5">
        <f>IF($H4903="NO",$N4903, _xludf.NA())</f>
        <v>278030</v>
      </c>
    </row>
    <row r="4904" spans="1:20" x14ac:dyDescent="0.3">
      <c r="A4904">
        <v>4903</v>
      </c>
      <c r="B4904" t="s">
        <v>9</v>
      </c>
      <c r="C4904">
        <v>310124</v>
      </c>
      <c r="D4904" t="s">
        <v>18</v>
      </c>
      <c r="E4904" t="s">
        <v>16</v>
      </c>
      <c r="F4904" t="s">
        <v>12</v>
      </c>
      <c r="G4904" t="s">
        <v>13</v>
      </c>
      <c r="H4904" t="s">
        <v>13</v>
      </c>
      <c r="I4904">
        <v>57</v>
      </c>
      <c r="J4904">
        <f>(moras__2[[#This Row],[EDAD]]-AVERAGE(I:I))/ _xlfn.STDEV.P(I:I)</f>
        <v>1.0653463718723624</v>
      </c>
      <c r="K4904" t="str">
        <f>IF(ABS(moras__2[[#This Row],[Z-Score de edad]])&gt;1.96, "Atípico","Normal")</f>
        <v>Normal</v>
      </c>
      <c r="L4904">
        <f>(moras__2[[#This Row],[SALARIO]]-AVERAGE(C:C)) / _xlfn.STDEV.P(C:C)</f>
        <v>-0.42841433231318576</v>
      </c>
      <c r="M4904" t="str">
        <f>IF(ABS(moras__2[[#This Row],[Z-Score de salario]])&gt;1.96, "Atípico", "Normal")</f>
        <v>Normal</v>
      </c>
      <c r="N4904" s="5">
        <f t="shared" si="228"/>
        <v>310124</v>
      </c>
      <c r="O4904" s="5">
        <f t="shared" si="229"/>
        <v>57</v>
      </c>
      <c r="P4904" s="5" t="str">
        <f t="shared" si="230"/>
        <v>TRABAJADOR INDEPENDIENTE</v>
      </c>
      <c r="Q4904" s="5" t="e">
        <f ca="1">IF($H4904="SI", $O4904, _xludf.NA())</f>
        <v>#NAME?</v>
      </c>
      <c r="R4904" s="5">
        <f>IF($H4904="NO",$O4904, _xludf.NA())</f>
        <v>57</v>
      </c>
      <c r="S4904" s="5" t="e">
        <f ca="1">IF($H4904="SI",$N4904, _xludf.NA())</f>
        <v>#NAME?</v>
      </c>
      <c r="T4904" s="5">
        <f>IF($H4904="NO",$N4904, _xludf.NA())</f>
        <v>310124</v>
      </c>
    </row>
    <row r="4905" spans="1:20" x14ac:dyDescent="0.3">
      <c r="A4905">
        <v>4904</v>
      </c>
      <c r="B4905" t="s">
        <v>9</v>
      </c>
      <c r="C4905">
        <v>991376.88</v>
      </c>
      <c r="D4905" t="s">
        <v>10</v>
      </c>
      <c r="E4905" t="s">
        <v>16</v>
      </c>
      <c r="F4905" t="s">
        <v>12</v>
      </c>
      <c r="G4905" t="s">
        <v>13</v>
      </c>
      <c r="H4905" t="s">
        <v>13</v>
      </c>
      <c r="I4905">
        <v>45</v>
      </c>
      <c r="J4905">
        <f>(moras__2[[#This Row],[EDAD]]-AVERAGE(I:I))/ _xlfn.STDEV.P(I:I)</f>
        <v>0.2183576569849362</v>
      </c>
      <c r="K4905" t="str">
        <f>IF(ABS(moras__2[[#This Row],[Z-Score de edad]])&gt;1.96, "Atípico","Normal")</f>
        <v>Normal</v>
      </c>
      <c r="L4905">
        <f>(moras__2[[#This Row],[SALARIO]]-AVERAGE(C:C)) / _xlfn.STDEV.P(C:C)</f>
        <v>0.41168310904184507</v>
      </c>
      <c r="M4905" t="str">
        <f>IF(ABS(moras__2[[#This Row],[Z-Score de salario]])&gt;1.96, "Atípico", "Normal")</f>
        <v>Normal</v>
      </c>
      <c r="N4905" s="5">
        <f t="shared" si="228"/>
        <v>991376.88</v>
      </c>
      <c r="O4905" s="5">
        <f t="shared" si="229"/>
        <v>45</v>
      </c>
      <c r="P4905" s="5" t="str">
        <f t="shared" si="230"/>
        <v>ASALARIADO</v>
      </c>
      <c r="Q4905" s="5" t="e">
        <f ca="1">IF($H4905="SI", $O4905, _xludf.NA())</f>
        <v>#NAME?</v>
      </c>
      <c r="R4905" s="5">
        <f>IF($H4905="NO",$O4905, _xludf.NA())</f>
        <v>45</v>
      </c>
      <c r="S4905" s="5" t="e">
        <f ca="1">IF($H4905="SI",$N4905, _xludf.NA())</f>
        <v>#NAME?</v>
      </c>
      <c r="T4905" s="5">
        <f>IF($H4905="NO",$N4905, _xludf.NA())</f>
        <v>991376.88</v>
      </c>
    </row>
    <row r="4906" spans="1:20" x14ac:dyDescent="0.3">
      <c r="A4906">
        <v>4905</v>
      </c>
      <c r="B4906" t="s">
        <v>9</v>
      </c>
      <c r="C4906">
        <v>308921.96000000002</v>
      </c>
      <c r="D4906" t="s">
        <v>10</v>
      </c>
      <c r="E4906" t="s">
        <v>16</v>
      </c>
      <c r="F4906" t="s">
        <v>12</v>
      </c>
      <c r="G4906" t="s">
        <v>13</v>
      </c>
      <c r="H4906" t="s">
        <v>13</v>
      </c>
      <c r="I4906">
        <v>24</v>
      </c>
      <c r="J4906">
        <f>(moras__2[[#This Row],[EDAD]]-AVERAGE(I:I))/ _xlfn.STDEV.P(I:I)</f>
        <v>-1.2638725940680595</v>
      </c>
      <c r="K4906" t="str">
        <f>IF(ABS(moras__2[[#This Row],[Z-Score de edad]])&gt;1.96, "Atípico","Normal")</f>
        <v>Normal</v>
      </c>
      <c r="L4906">
        <f>(moras__2[[#This Row],[SALARIO]]-AVERAGE(C:C)) / _xlfn.STDEV.P(C:C)</f>
        <v>-0.42989664638194441</v>
      </c>
      <c r="M4906" t="str">
        <f>IF(ABS(moras__2[[#This Row],[Z-Score de salario]])&gt;1.96, "Atípico", "Normal")</f>
        <v>Normal</v>
      </c>
      <c r="N4906" s="5">
        <f t="shared" si="228"/>
        <v>308921.96000000002</v>
      </c>
      <c r="O4906" s="5">
        <f t="shared" si="229"/>
        <v>24</v>
      </c>
      <c r="P4906" s="5" t="str">
        <f t="shared" si="230"/>
        <v>ASALARIADO</v>
      </c>
      <c r="Q4906" s="5" t="e">
        <f ca="1">IF($H4906="SI", $O4906, _xludf.NA())</f>
        <v>#NAME?</v>
      </c>
      <c r="R4906" s="5">
        <f>IF($H4906="NO",$O4906, _xludf.NA())</f>
        <v>24</v>
      </c>
      <c r="S4906" s="5" t="e">
        <f ca="1">IF($H4906="SI",$N4906, _xludf.NA())</f>
        <v>#NAME?</v>
      </c>
      <c r="T4906" s="5">
        <f>IF($H4906="NO",$N4906, _xludf.NA())</f>
        <v>308921.96000000002</v>
      </c>
    </row>
    <row r="4907" spans="1:20" x14ac:dyDescent="0.3">
      <c r="A4907">
        <v>4906</v>
      </c>
      <c r="B4907" t="s">
        <v>15</v>
      </c>
      <c r="C4907">
        <v>297046</v>
      </c>
      <c r="D4907" t="s">
        <v>17</v>
      </c>
      <c r="E4907" t="s">
        <v>16</v>
      </c>
      <c r="F4907" t="s">
        <v>12</v>
      </c>
      <c r="G4907" t="s">
        <v>12</v>
      </c>
      <c r="H4907" t="s">
        <v>13</v>
      </c>
      <c r="I4907">
        <v>39</v>
      </c>
      <c r="J4907">
        <f>(moras__2[[#This Row],[EDAD]]-AVERAGE(I:I))/ _xlfn.STDEV.P(I:I)</f>
        <v>-0.20513670045877688</v>
      </c>
      <c r="K4907" t="str">
        <f>IF(ABS(moras__2[[#This Row],[Z-Score de edad]])&gt;1.96, "Atípico","Normal")</f>
        <v>Normal</v>
      </c>
      <c r="L4907">
        <f>(moras__2[[#This Row],[SALARIO]]-AVERAGE(C:C)) / _xlfn.STDEV.P(C:C)</f>
        <v>-0.44454166866740574</v>
      </c>
      <c r="M4907" t="str">
        <f>IF(ABS(moras__2[[#This Row],[Z-Score de salario]])&gt;1.96, "Atípico", "Normal")</f>
        <v>Normal</v>
      </c>
      <c r="N4907" s="5">
        <f t="shared" si="228"/>
        <v>297046</v>
      </c>
      <c r="O4907" s="5">
        <f t="shared" si="229"/>
        <v>39</v>
      </c>
      <c r="P4907" s="5" t="str">
        <f t="shared" si="230"/>
        <v>ASEGURADO VOLUNTARIO</v>
      </c>
      <c r="Q4907" s="5" t="e">
        <f ca="1">IF($H4907="SI", $O4907, _xludf.NA())</f>
        <v>#NAME?</v>
      </c>
      <c r="R4907" s="5">
        <f>IF($H4907="NO",$O4907, _xludf.NA())</f>
        <v>39</v>
      </c>
      <c r="S4907" s="5" t="e">
        <f ca="1">IF($H4907="SI",$N4907, _xludf.NA())</f>
        <v>#NAME?</v>
      </c>
      <c r="T4907" s="5">
        <f>IF($H4907="NO",$N4907, _xludf.NA())</f>
        <v>297046</v>
      </c>
    </row>
    <row r="4908" spans="1:20" x14ac:dyDescent="0.3">
      <c r="A4908">
        <v>4907</v>
      </c>
      <c r="B4908" t="s">
        <v>9</v>
      </c>
      <c r="C4908">
        <v>347568.48</v>
      </c>
      <c r="D4908" t="s">
        <v>10</v>
      </c>
      <c r="E4908" t="s">
        <v>16</v>
      </c>
      <c r="F4908" t="s">
        <v>12</v>
      </c>
      <c r="G4908" t="s">
        <v>13</v>
      </c>
      <c r="H4908" t="s">
        <v>13</v>
      </c>
      <c r="I4908">
        <v>27</v>
      </c>
      <c r="J4908">
        <f>(moras__2[[#This Row],[EDAD]]-AVERAGE(I:I))/ _xlfn.STDEV.P(I:I)</f>
        <v>-1.052125415346203</v>
      </c>
      <c r="K4908" t="str">
        <f>IF(ABS(moras__2[[#This Row],[Z-Score de edad]])&gt;1.96, "Atípico","Normal")</f>
        <v>Normal</v>
      </c>
      <c r="L4908">
        <f>(moras__2[[#This Row],[SALARIO]]-AVERAGE(C:C)) / _xlfn.STDEV.P(C:C)</f>
        <v>-0.38223909729492112</v>
      </c>
      <c r="M4908" t="str">
        <f>IF(ABS(moras__2[[#This Row],[Z-Score de salario]])&gt;1.96, "Atípico", "Normal")</f>
        <v>Normal</v>
      </c>
      <c r="N4908" s="5">
        <f t="shared" si="228"/>
        <v>347568.48</v>
      </c>
      <c r="O4908" s="5">
        <f t="shared" si="229"/>
        <v>27</v>
      </c>
      <c r="P4908" s="5" t="str">
        <f t="shared" si="230"/>
        <v>ASALARIADO</v>
      </c>
      <c r="Q4908" s="5" t="e">
        <f ca="1">IF($H4908="SI", $O4908, _xludf.NA())</f>
        <v>#NAME?</v>
      </c>
      <c r="R4908" s="5">
        <f>IF($H4908="NO",$O4908, _xludf.NA())</f>
        <v>27</v>
      </c>
      <c r="S4908" s="5" t="e">
        <f ca="1">IF($H4908="SI",$N4908, _xludf.NA())</f>
        <v>#NAME?</v>
      </c>
      <c r="T4908" s="5">
        <f>IF($H4908="NO",$N4908, _xludf.NA())</f>
        <v>347568.48</v>
      </c>
    </row>
    <row r="4909" spans="1:20" x14ac:dyDescent="0.3">
      <c r="A4909">
        <v>4908</v>
      </c>
      <c r="B4909" t="s">
        <v>9</v>
      </c>
      <c r="C4909">
        <v>297045</v>
      </c>
      <c r="D4909" t="s">
        <v>18</v>
      </c>
      <c r="E4909" t="s">
        <v>16</v>
      </c>
      <c r="F4909" t="s">
        <v>12</v>
      </c>
      <c r="G4909" t="s">
        <v>13</v>
      </c>
      <c r="H4909" t="s">
        <v>12</v>
      </c>
      <c r="I4909">
        <v>57</v>
      </c>
      <c r="J4909">
        <f>(moras__2[[#This Row],[EDAD]]-AVERAGE(I:I))/ _xlfn.STDEV.P(I:I)</f>
        <v>1.0653463718723624</v>
      </c>
      <c r="K4909" t="str">
        <f>IF(ABS(moras__2[[#This Row],[Z-Score de edad]])&gt;1.96, "Atípico","Normal")</f>
        <v>Normal</v>
      </c>
      <c r="L4909">
        <f>(moras__2[[#This Row],[SALARIO]]-AVERAGE(C:C)) / _xlfn.STDEV.P(C:C)</f>
        <v>-0.44454290183274864</v>
      </c>
      <c r="M4909" t="str">
        <f>IF(ABS(moras__2[[#This Row],[Z-Score de salario]])&gt;1.96, "Atípico", "Normal")</f>
        <v>Normal</v>
      </c>
      <c r="N4909" s="5">
        <f t="shared" si="228"/>
        <v>297045</v>
      </c>
      <c r="O4909" s="5">
        <f t="shared" si="229"/>
        <v>57</v>
      </c>
      <c r="P4909" s="5" t="str">
        <f t="shared" si="230"/>
        <v>TRABAJADOR INDEPENDIENTE</v>
      </c>
      <c r="Q4909" s="5">
        <f>IF($H4909="SI", $O4909, _xludf.NA())</f>
        <v>57</v>
      </c>
      <c r="R4909" s="5" t="e">
        <f ca="1">IF($H4909="NO",$O4909, _xludf.NA())</f>
        <v>#NAME?</v>
      </c>
      <c r="S4909" s="5">
        <f>IF($H4909="SI",$N4909, _xludf.NA())</f>
        <v>297045</v>
      </c>
      <c r="T4909" s="5" t="e">
        <f ca="1">IF($H4909="NO",$N4909, _xludf.NA())</f>
        <v>#NAME?</v>
      </c>
    </row>
    <row r="4910" spans="1:20" x14ac:dyDescent="0.3">
      <c r="A4910">
        <v>4909</v>
      </c>
      <c r="B4910" t="s">
        <v>9</v>
      </c>
      <c r="C4910">
        <v>353906</v>
      </c>
      <c r="D4910" t="s">
        <v>18</v>
      </c>
      <c r="E4910" t="s">
        <v>16</v>
      </c>
      <c r="F4910" t="s">
        <v>12</v>
      </c>
      <c r="G4910" t="s">
        <v>13</v>
      </c>
      <c r="H4910" t="s">
        <v>13</v>
      </c>
      <c r="I4910">
        <v>42</v>
      </c>
      <c r="J4910">
        <f>(moras__2[[#This Row],[EDAD]]-AVERAGE(I:I))/ _xlfn.STDEV.P(I:I)</f>
        <v>6.6104782630796582E-3</v>
      </c>
      <c r="K4910" t="str">
        <f>IF(ABS(moras__2[[#This Row],[Z-Score de edad]])&gt;1.96, "Atípico","Normal")</f>
        <v>Normal</v>
      </c>
      <c r="L4910">
        <f>(moras__2[[#This Row],[SALARIO]]-AVERAGE(C:C)) / _xlfn.STDEV.P(C:C)</f>
        <v>-0.3744238872710951</v>
      </c>
      <c r="M4910" t="str">
        <f>IF(ABS(moras__2[[#This Row],[Z-Score de salario]])&gt;1.96, "Atípico", "Normal")</f>
        <v>Normal</v>
      </c>
      <c r="N4910" s="5">
        <f t="shared" si="228"/>
        <v>353906</v>
      </c>
      <c r="O4910" s="5">
        <f t="shared" si="229"/>
        <v>42</v>
      </c>
      <c r="P4910" s="5" t="str">
        <f t="shared" si="230"/>
        <v>TRABAJADOR INDEPENDIENTE</v>
      </c>
      <c r="Q4910" s="5" t="e">
        <f ca="1">IF($H4910="SI", $O4910, _xludf.NA())</f>
        <v>#NAME?</v>
      </c>
      <c r="R4910" s="5">
        <f>IF($H4910="NO",$O4910, _xludf.NA())</f>
        <v>42</v>
      </c>
      <c r="S4910" s="5" t="e">
        <f ca="1">IF($H4910="SI",$N4910, _xludf.NA())</f>
        <v>#NAME?</v>
      </c>
      <c r="T4910" s="5">
        <f>IF($H4910="NO",$N4910, _xludf.NA())</f>
        <v>353906</v>
      </c>
    </row>
    <row r="4911" spans="1:20" x14ac:dyDescent="0.3">
      <c r="A4911">
        <v>4910</v>
      </c>
      <c r="B4911" t="s">
        <v>9</v>
      </c>
      <c r="C4911">
        <v>77230</v>
      </c>
      <c r="D4911" t="s">
        <v>10</v>
      </c>
      <c r="E4911" t="s">
        <v>16</v>
      </c>
      <c r="F4911" t="s">
        <v>12</v>
      </c>
      <c r="G4911" t="s">
        <v>13</v>
      </c>
      <c r="H4911" t="s">
        <v>13</v>
      </c>
      <c r="I4911">
        <v>22</v>
      </c>
      <c r="J4911">
        <f>(moras__2[[#This Row],[EDAD]]-AVERAGE(I:I))/ _xlfn.STDEV.P(I:I)</f>
        <v>-1.4050373798826306</v>
      </c>
      <c r="K4911" t="str">
        <f>IF(ABS(moras__2[[#This Row],[Z-Score de edad]])&gt;1.96, "Atípico","Normal")</f>
        <v>Normal</v>
      </c>
      <c r="L4911">
        <f>(moras__2[[#This Row],[SALARIO]]-AVERAGE(C:C)) / _xlfn.STDEV.P(C:C)</f>
        <v>-0.71561114167851059</v>
      </c>
      <c r="M4911" t="str">
        <f>IF(ABS(moras__2[[#This Row],[Z-Score de salario]])&gt;1.96, "Atípico", "Normal")</f>
        <v>Normal</v>
      </c>
      <c r="N4911" s="5">
        <f t="shared" si="228"/>
        <v>77230</v>
      </c>
      <c r="O4911" s="5">
        <f t="shared" si="229"/>
        <v>22</v>
      </c>
      <c r="P4911" s="5" t="str">
        <f t="shared" si="230"/>
        <v>ASALARIADO</v>
      </c>
      <c r="Q4911" s="5" t="e">
        <f ca="1">IF($H4911="SI", $O4911, _xludf.NA())</f>
        <v>#NAME?</v>
      </c>
      <c r="R4911" s="5">
        <f>IF($H4911="NO",$O4911, _xludf.NA())</f>
        <v>22</v>
      </c>
      <c r="S4911" s="5" t="e">
        <f ca="1">IF($H4911="SI",$N4911, _xludf.NA())</f>
        <v>#NAME?</v>
      </c>
      <c r="T4911" s="5">
        <f>IF($H4911="NO",$N4911, _xludf.NA())</f>
        <v>77230</v>
      </c>
    </row>
    <row r="4912" spans="1:20" x14ac:dyDescent="0.3">
      <c r="A4912">
        <v>4911</v>
      </c>
      <c r="B4912" t="s">
        <v>9</v>
      </c>
      <c r="C4912">
        <v>335206</v>
      </c>
      <c r="D4912" t="s">
        <v>10</v>
      </c>
      <c r="E4912" t="s">
        <v>16</v>
      </c>
      <c r="F4912" t="s">
        <v>12</v>
      </c>
      <c r="G4912" t="s">
        <v>13</v>
      </c>
      <c r="H4912" t="s">
        <v>13</v>
      </c>
      <c r="I4912">
        <v>37</v>
      </c>
      <c r="J4912">
        <f>(moras__2[[#This Row],[EDAD]]-AVERAGE(I:I))/ _xlfn.STDEV.P(I:I)</f>
        <v>-0.34630148627334789</v>
      </c>
      <c r="K4912" t="str">
        <f>IF(ABS(moras__2[[#This Row],[Z-Score de edad]])&gt;1.96, "Atípico","Normal")</f>
        <v>Normal</v>
      </c>
      <c r="L4912">
        <f>(moras__2[[#This Row],[SALARIO]]-AVERAGE(C:C)) / _xlfn.STDEV.P(C:C)</f>
        <v>-0.39748407918300172</v>
      </c>
      <c r="M4912" t="str">
        <f>IF(ABS(moras__2[[#This Row],[Z-Score de salario]])&gt;1.96, "Atípico", "Normal")</f>
        <v>Normal</v>
      </c>
      <c r="N4912" s="5">
        <f t="shared" si="228"/>
        <v>335206</v>
      </c>
      <c r="O4912" s="5">
        <f t="shared" si="229"/>
        <v>37</v>
      </c>
      <c r="P4912" s="5" t="str">
        <f t="shared" si="230"/>
        <v>ASALARIADO</v>
      </c>
      <c r="Q4912" s="5" t="e">
        <f ca="1">IF($H4912="SI", $O4912, _xludf.NA())</f>
        <v>#NAME?</v>
      </c>
      <c r="R4912" s="5">
        <f>IF($H4912="NO",$O4912, _xludf.NA())</f>
        <v>37</v>
      </c>
      <c r="S4912" s="5" t="e">
        <f ca="1">IF($H4912="SI",$N4912, _xludf.NA())</f>
        <v>#NAME?</v>
      </c>
      <c r="T4912" s="5">
        <f>IF($H4912="NO",$N4912, _xludf.NA())</f>
        <v>335206</v>
      </c>
    </row>
    <row r="4913" spans="1:20" x14ac:dyDescent="0.3">
      <c r="A4913">
        <v>4912</v>
      </c>
      <c r="B4913" t="s">
        <v>9</v>
      </c>
      <c r="C4913">
        <v>328196</v>
      </c>
      <c r="D4913" t="s">
        <v>18</v>
      </c>
      <c r="E4913" t="s">
        <v>16</v>
      </c>
      <c r="F4913" t="s">
        <v>12</v>
      </c>
      <c r="G4913" t="s">
        <v>12</v>
      </c>
      <c r="H4913" t="s">
        <v>12</v>
      </c>
      <c r="I4913">
        <v>37</v>
      </c>
      <c r="J4913">
        <f>(moras__2[[#This Row],[EDAD]]-AVERAGE(I:I))/ _xlfn.STDEV.P(I:I)</f>
        <v>-0.34630148627334789</v>
      </c>
      <c r="K4913" t="str">
        <f>IF(ABS(moras__2[[#This Row],[Z-Score de edad]])&gt;1.96, "Atípico","Normal")</f>
        <v>Normal</v>
      </c>
      <c r="L4913">
        <f>(moras__2[[#This Row],[SALARIO]]-AVERAGE(C:C)) / _xlfn.STDEV.P(C:C)</f>
        <v>-0.40612856823660948</v>
      </c>
      <c r="M4913" t="str">
        <f>IF(ABS(moras__2[[#This Row],[Z-Score de salario]])&gt;1.96, "Atípico", "Normal")</f>
        <v>Normal</v>
      </c>
      <c r="N4913" s="5">
        <f t="shared" si="228"/>
        <v>328196</v>
      </c>
      <c r="O4913" s="5">
        <f t="shared" si="229"/>
        <v>37</v>
      </c>
      <c r="P4913" s="5" t="str">
        <f t="shared" si="230"/>
        <v>TRABAJADOR INDEPENDIENTE</v>
      </c>
      <c r="Q4913" s="5">
        <f>IF($H4913="SI", $O4913, _xludf.NA())</f>
        <v>37</v>
      </c>
      <c r="R4913" s="5" t="e">
        <f ca="1">IF($H4913="NO",$O4913, _xludf.NA())</f>
        <v>#NAME?</v>
      </c>
      <c r="S4913" s="5">
        <f>IF($H4913="SI",$N4913, _xludf.NA())</f>
        <v>328196</v>
      </c>
      <c r="T4913" s="5" t="e">
        <f ca="1">IF($H4913="NO",$N4913, _xludf.NA())</f>
        <v>#NAME?</v>
      </c>
    </row>
    <row r="4914" spans="1:20" x14ac:dyDescent="0.3">
      <c r="A4914">
        <v>4913</v>
      </c>
      <c r="B4914" t="s">
        <v>15</v>
      </c>
      <c r="C4914">
        <v>1354854</v>
      </c>
      <c r="D4914" t="s">
        <v>10</v>
      </c>
      <c r="E4914" t="s">
        <v>11</v>
      </c>
      <c r="F4914" t="s">
        <v>12</v>
      </c>
      <c r="G4914" t="s">
        <v>13</v>
      </c>
      <c r="H4914" t="s">
        <v>12</v>
      </c>
      <c r="I4914">
        <v>42</v>
      </c>
      <c r="J4914">
        <f>(moras__2[[#This Row],[EDAD]]-AVERAGE(I:I))/ _xlfn.STDEV.P(I:I)</f>
        <v>6.6104782630796582E-3</v>
      </c>
      <c r="K4914" t="str">
        <f>IF(ABS(moras__2[[#This Row],[Z-Score de edad]])&gt;1.96, "Atípico","Normal")</f>
        <v>Normal</v>
      </c>
      <c r="L4914">
        <f>(moras__2[[#This Row],[SALARIO]]-AVERAGE(C:C)) / _xlfn.STDEV.P(C:C)</f>
        <v>0.8599104963566635</v>
      </c>
      <c r="M4914" t="str">
        <f>IF(ABS(moras__2[[#This Row],[Z-Score de salario]])&gt;1.96, "Atípico", "Normal")</f>
        <v>Normal</v>
      </c>
      <c r="N4914" s="5">
        <f t="shared" si="228"/>
        <v>1354854</v>
      </c>
      <c r="O4914" s="5">
        <f t="shared" si="229"/>
        <v>42</v>
      </c>
      <c r="P4914" s="5" t="str">
        <f t="shared" si="230"/>
        <v>ASALARIADO</v>
      </c>
      <c r="Q4914" s="5">
        <f>IF($H4914="SI", $O4914, _xludf.NA())</f>
        <v>42</v>
      </c>
      <c r="R4914" s="5" t="e">
        <f ca="1">IF($H4914="NO",$O4914, _xludf.NA())</f>
        <v>#NAME?</v>
      </c>
      <c r="S4914" s="5">
        <f>IF($H4914="SI",$N4914, _xludf.NA())</f>
        <v>1354854</v>
      </c>
      <c r="T4914" s="5" t="e">
        <f ca="1">IF($H4914="NO",$N4914, _xludf.NA())</f>
        <v>#NAME?</v>
      </c>
    </row>
    <row r="4915" spans="1:20" x14ac:dyDescent="0.3">
      <c r="A4915">
        <v>4914</v>
      </c>
      <c r="B4915" t="s">
        <v>15</v>
      </c>
      <c r="C4915">
        <v>2021471.57</v>
      </c>
      <c r="D4915" t="s">
        <v>10</v>
      </c>
      <c r="E4915" t="s">
        <v>11</v>
      </c>
      <c r="F4915" t="s">
        <v>12</v>
      </c>
      <c r="G4915" t="s">
        <v>13</v>
      </c>
      <c r="H4915" t="s">
        <v>13</v>
      </c>
      <c r="I4915">
        <v>38</v>
      </c>
      <c r="J4915">
        <f>(moras__2[[#This Row],[EDAD]]-AVERAGE(I:I))/ _xlfn.STDEV.P(I:I)</f>
        <v>-0.27571909336606237</v>
      </c>
      <c r="K4915" t="str">
        <f>IF(ABS(moras__2[[#This Row],[Z-Score de edad]])&gt;1.96, "Atípico","Normal")</f>
        <v>Normal</v>
      </c>
      <c r="L4915">
        <f>(moras__2[[#This Row],[SALARIO]]-AVERAGE(C:C)) / _xlfn.STDEV.P(C:C)</f>
        <v>1.6819601806373496</v>
      </c>
      <c r="M4915" t="str">
        <f>IF(ABS(moras__2[[#This Row],[Z-Score de salario]])&gt;1.96, "Atípico", "Normal")</f>
        <v>Normal</v>
      </c>
      <c r="N4915" s="5">
        <f t="shared" si="228"/>
        <v>2021471.57</v>
      </c>
      <c r="O4915" s="5">
        <f t="shared" si="229"/>
        <v>38</v>
      </c>
      <c r="P4915" s="5" t="str">
        <f t="shared" si="230"/>
        <v>ASALARIADO</v>
      </c>
      <c r="Q4915" s="5" t="e">
        <f ca="1">IF($H4915="SI", $O4915, _xludf.NA())</f>
        <v>#NAME?</v>
      </c>
      <c r="R4915" s="5">
        <f>IF($H4915="NO",$O4915, _xludf.NA())</f>
        <v>38</v>
      </c>
      <c r="S4915" s="5" t="e">
        <f ca="1">IF($H4915="SI",$N4915, _xludf.NA())</f>
        <v>#NAME?</v>
      </c>
      <c r="T4915" s="5">
        <f>IF($H4915="NO",$N4915, _xludf.NA())</f>
        <v>2021471.57</v>
      </c>
    </row>
    <row r="4916" spans="1:20" x14ac:dyDescent="0.3">
      <c r="A4916">
        <v>4915</v>
      </c>
      <c r="B4916" t="s">
        <v>9</v>
      </c>
      <c r="C4916">
        <v>2753365.06</v>
      </c>
      <c r="D4916" t="s">
        <v>10</v>
      </c>
      <c r="E4916" t="s">
        <v>11</v>
      </c>
      <c r="F4916" t="s">
        <v>12</v>
      </c>
      <c r="G4916" t="s">
        <v>13</v>
      </c>
      <c r="H4916" t="s">
        <v>13</v>
      </c>
      <c r="I4916">
        <v>27</v>
      </c>
      <c r="J4916">
        <f>(moras__2[[#This Row],[EDAD]]-AVERAGE(I:I))/ _xlfn.STDEV.P(I:I)</f>
        <v>-1.052125415346203</v>
      </c>
      <c r="K4916" t="str">
        <f>IF(ABS(moras__2[[#This Row],[Z-Score de edad]])&gt;1.96, "Atípico","Normal")</f>
        <v>Normal</v>
      </c>
      <c r="L4916">
        <f>(moras__2[[#This Row],[SALARIO]]-AVERAGE(C:C)) / _xlfn.STDEV.P(C:C)</f>
        <v>2.5845058671868197</v>
      </c>
      <c r="M4916" t="str">
        <f>IF(ABS(moras__2[[#This Row],[Z-Score de salario]])&gt;1.96, "Atípico", "Normal")</f>
        <v>Atípico</v>
      </c>
      <c r="N4916" s="5">
        <f t="shared" si="228"/>
        <v>2753365.06</v>
      </c>
      <c r="O4916" s="5">
        <f t="shared" si="229"/>
        <v>27</v>
      </c>
      <c r="P4916" s="5" t="str">
        <f t="shared" si="230"/>
        <v>ASALARIADO</v>
      </c>
      <c r="Q4916" s="5" t="e">
        <f ca="1">IF($H4916="SI", $O4916, _xludf.NA())</f>
        <v>#NAME?</v>
      </c>
      <c r="R4916" s="5">
        <f>IF($H4916="NO",$O4916, _xludf.NA())</f>
        <v>27</v>
      </c>
      <c r="S4916" s="5" t="e">
        <f ca="1">IF($H4916="SI",$N4916, _xludf.NA())</f>
        <v>#NAME?</v>
      </c>
      <c r="T4916" s="5">
        <f>IF($H4916="NO",$N4916, _xludf.NA())</f>
        <v>2753365.06</v>
      </c>
    </row>
    <row r="4917" spans="1:20" x14ac:dyDescent="0.3">
      <c r="A4917">
        <v>4916</v>
      </c>
      <c r="B4917" t="s">
        <v>9</v>
      </c>
      <c r="C4917">
        <v>242000</v>
      </c>
      <c r="D4917" t="s">
        <v>10</v>
      </c>
      <c r="E4917" t="s">
        <v>16</v>
      </c>
      <c r="F4917" t="s">
        <v>12</v>
      </c>
      <c r="G4917" t="s">
        <v>13</v>
      </c>
      <c r="H4917" t="s">
        <v>13</v>
      </c>
      <c r="I4917">
        <v>22</v>
      </c>
      <c r="J4917">
        <f>(moras__2[[#This Row],[EDAD]]-AVERAGE(I:I))/ _xlfn.STDEV.P(I:I)</f>
        <v>-1.4050373798826306</v>
      </c>
      <c r="K4917" t="str">
        <f>IF(ABS(moras__2[[#This Row],[Z-Score de edad]])&gt;1.96, "Atípico","Normal")</f>
        <v>Normal</v>
      </c>
      <c r="L4917">
        <f>(moras__2[[#This Row],[SALARIO]]-AVERAGE(C:C)) / _xlfn.STDEV.P(C:C)</f>
        <v>-0.51242248813172719</v>
      </c>
      <c r="M4917" t="str">
        <f>IF(ABS(moras__2[[#This Row],[Z-Score de salario]])&gt;1.96, "Atípico", "Normal")</f>
        <v>Normal</v>
      </c>
      <c r="N4917" s="5">
        <f t="shared" si="228"/>
        <v>242000</v>
      </c>
      <c r="O4917" s="5">
        <f t="shared" si="229"/>
        <v>22</v>
      </c>
      <c r="P4917" s="5" t="str">
        <f t="shared" si="230"/>
        <v>ASALARIADO</v>
      </c>
      <c r="Q4917" s="5" t="e">
        <f ca="1">IF($H4917="SI", $O4917, _xludf.NA())</f>
        <v>#NAME?</v>
      </c>
      <c r="R4917" s="5">
        <f>IF($H4917="NO",$O4917, _xludf.NA())</f>
        <v>22</v>
      </c>
      <c r="S4917" s="5" t="e">
        <f ca="1">IF($H4917="SI",$N4917, _xludf.NA())</f>
        <v>#NAME?</v>
      </c>
      <c r="T4917" s="5">
        <f>IF($H4917="NO",$N4917, _xludf.NA())</f>
        <v>242000</v>
      </c>
    </row>
    <row r="4918" spans="1:20" x14ac:dyDescent="0.3">
      <c r="A4918">
        <v>4917</v>
      </c>
      <c r="B4918" t="s">
        <v>15</v>
      </c>
      <c r="C4918">
        <v>278030</v>
      </c>
      <c r="D4918" t="s">
        <v>17</v>
      </c>
      <c r="E4918" t="s">
        <v>16</v>
      </c>
      <c r="F4918" t="s">
        <v>12</v>
      </c>
      <c r="G4918" t="s">
        <v>13</v>
      </c>
      <c r="H4918" t="s">
        <v>13</v>
      </c>
      <c r="I4918">
        <v>60</v>
      </c>
      <c r="J4918">
        <f>(moras__2[[#This Row],[EDAD]]-AVERAGE(I:I))/ _xlfn.STDEV.P(I:I)</f>
        <v>1.2770935505942189</v>
      </c>
      <c r="K4918" t="str">
        <f>IF(ABS(moras__2[[#This Row],[Z-Score de edad]])&gt;1.96, "Atípico","Normal")</f>
        <v>Normal</v>
      </c>
      <c r="L4918">
        <f>(moras__2[[#This Row],[SALARIO]]-AVERAGE(C:C)) / _xlfn.STDEV.P(C:C)</f>
        <v>-0.46799154082766331</v>
      </c>
      <c r="M4918" t="str">
        <f>IF(ABS(moras__2[[#This Row],[Z-Score de salario]])&gt;1.96, "Atípico", "Normal")</f>
        <v>Normal</v>
      </c>
      <c r="N4918" s="5">
        <f t="shared" si="228"/>
        <v>278030</v>
      </c>
      <c r="O4918" s="5">
        <f t="shared" si="229"/>
        <v>60</v>
      </c>
      <c r="P4918" s="5" t="str">
        <f t="shared" si="230"/>
        <v>ASEGURADO VOLUNTARIO</v>
      </c>
      <c r="Q4918" s="5" t="e">
        <f ca="1">IF($H4918="SI", $O4918, _xludf.NA())</f>
        <v>#NAME?</v>
      </c>
      <c r="R4918" s="5">
        <f>IF($H4918="NO",$O4918, _xludf.NA())</f>
        <v>60</v>
      </c>
      <c r="S4918" s="5" t="e">
        <f ca="1">IF($H4918="SI",$N4918, _xludf.NA())</f>
        <v>#NAME?</v>
      </c>
      <c r="T4918" s="5">
        <f>IF($H4918="NO",$N4918, _xludf.NA())</f>
        <v>278030</v>
      </c>
    </row>
    <row r="4919" spans="1:20" x14ac:dyDescent="0.3">
      <c r="A4919">
        <v>4918</v>
      </c>
      <c r="B4919" t="s">
        <v>9</v>
      </c>
      <c r="C4919">
        <v>370681.59999999998</v>
      </c>
      <c r="D4919" t="s">
        <v>10</v>
      </c>
      <c r="E4919" t="s">
        <v>16</v>
      </c>
      <c r="F4919" t="s">
        <v>12</v>
      </c>
      <c r="G4919" t="s">
        <v>13</v>
      </c>
      <c r="H4919" t="s">
        <v>13</v>
      </c>
      <c r="I4919">
        <v>28</v>
      </c>
      <c r="J4919">
        <f>(moras__2[[#This Row],[EDAD]]-AVERAGE(I:I))/ _xlfn.STDEV.P(I:I)</f>
        <v>-0.98154302243891756</v>
      </c>
      <c r="K4919" t="str">
        <f>IF(ABS(moras__2[[#This Row],[Z-Score de edad]])&gt;1.96, "Atípico","Normal")</f>
        <v>Normal</v>
      </c>
      <c r="L4919">
        <f>(moras__2[[#This Row],[SALARIO]]-AVERAGE(C:C)) / _xlfn.STDEV.P(C:C)</f>
        <v>-0.353736798745032</v>
      </c>
      <c r="M4919" t="str">
        <f>IF(ABS(moras__2[[#This Row],[Z-Score de salario]])&gt;1.96, "Atípico", "Normal")</f>
        <v>Normal</v>
      </c>
      <c r="N4919" s="5">
        <f t="shared" si="228"/>
        <v>370681.59999999998</v>
      </c>
      <c r="O4919" s="5">
        <f t="shared" si="229"/>
        <v>28</v>
      </c>
      <c r="P4919" s="5" t="str">
        <f t="shared" si="230"/>
        <v>ASALARIADO</v>
      </c>
      <c r="Q4919" s="5" t="e">
        <f ca="1">IF($H4919="SI", $O4919, _xludf.NA())</f>
        <v>#NAME?</v>
      </c>
      <c r="R4919" s="5">
        <f>IF($H4919="NO",$O4919, _xludf.NA())</f>
        <v>28</v>
      </c>
      <c r="S4919" s="5" t="e">
        <f ca="1">IF($H4919="SI",$N4919, _xludf.NA())</f>
        <v>#NAME?</v>
      </c>
      <c r="T4919" s="5">
        <f>IF($H4919="NO",$N4919, _xludf.NA())</f>
        <v>370681.59999999998</v>
      </c>
    </row>
    <row r="4920" spans="1:20" x14ac:dyDescent="0.3">
      <c r="A4920">
        <v>4919</v>
      </c>
      <c r="B4920" t="s">
        <v>9</v>
      </c>
      <c r="C4920">
        <v>195150</v>
      </c>
      <c r="D4920" t="s">
        <v>10</v>
      </c>
      <c r="E4920" t="s">
        <v>16</v>
      </c>
      <c r="F4920" t="s">
        <v>12</v>
      </c>
      <c r="G4920" t="s">
        <v>13</v>
      </c>
      <c r="H4920" t="s">
        <v>13</v>
      </c>
      <c r="I4920">
        <v>36</v>
      </c>
      <c r="J4920">
        <f>(moras__2[[#This Row],[EDAD]]-AVERAGE(I:I))/ _xlfn.STDEV.P(I:I)</f>
        <v>-0.41688387918063341</v>
      </c>
      <c r="K4920" t="str">
        <f>IF(ABS(moras__2[[#This Row],[Z-Score de edad]])&gt;1.96, "Atípico","Normal")</f>
        <v>Normal</v>
      </c>
      <c r="L4920">
        <f>(moras__2[[#This Row],[SALARIO]]-AVERAGE(C:C)) / _xlfn.STDEV.P(C:C)</f>
        <v>-0.57019628444578196</v>
      </c>
      <c r="M4920" t="str">
        <f>IF(ABS(moras__2[[#This Row],[Z-Score de salario]])&gt;1.96, "Atípico", "Normal")</f>
        <v>Normal</v>
      </c>
      <c r="N4920" s="5">
        <f t="shared" si="228"/>
        <v>195150</v>
      </c>
      <c r="O4920" s="5">
        <f t="shared" si="229"/>
        <v>36</v>
      </c>
      <c r="P4920" s="5" t="str">
        <f t="shared" si="230"/>
        <v>ASALARIADO</v>
      </c>
      <c r="Q4920" s="5" t="e">
        <f ca="1">IF($H4920="SI", $O4920, _xludf.NA())</f>
        <v>#NAME?</v>
      </c>
      <c r="R4920" s="5">
        <f>IF($H4920="NO",$O4920, _xludf.NA())</f>
        <v>36</v>
      </c>
      <c r="S4920" s="5" t="e">
        <f ca="1">IF($H4920="SI",$N4920, _xludf.NA())</f>
        <v>#NAME?</v>
      </c>
      <c r="T4920" s="5">
        <f>IF($H4920="NO",$N4920, _xludf.NA())</f>
        <v>195150</v>
      </c>
    </row>
    <row r="4921" spans="1:20" x14ac:dyDescent="0.3">
      <c r="A4921">
        <v>4920</v>
      </c>
      <c r="B4921" t="s">
        <v>9</v>
      </c>
      <c r="C4921">
        <v>404463</v>
      </c>
      <c r="D4921" t="s">
        <v>18</v>
      </c>
      <c r="E4921" t="s">
        <v>16</v>
      </c>
      <c r="F4921" t="s">
        <v>12</v>
      </c>
      <c r="G4921" t="s">
        <v>13</v>
      </c>
      <c r="H4921" t="s">
        <v>13</v>
      </c>
      <c r="I4921">
        <v>43</v>
      </c>
      <c r="J4921">
        <f>(moras__2[[#This Row],[EDAD]]-AVERAGE(I:I))/ _xlfn.STDEV.P(I:I)</f>
        <v>7.7192871170365177E-2</v>
      </c>
      <c r="K4921" t="str">
        <f>IF(ABS(moras__2[[#This Row],[Z-Score de edad]])&gt;1.96, "Atípico","Normal")</f>
        <v>Normal</v>
      </c>
      <c r="L4921">
        <f>(moras__2[[#This Row],[SALARIO]]-AVERAGE(C:C)) / _xlfn.STDEV.P(C:C)</f>
        <v>-0.31207874703097416</v>
      </c>
      <c r="M4921" t="str">
        <f>IF(ABS(moras__2[[#This Row],[Z-Score de salario]])&gt;1.96, "Atípico", "Normal")</f>
        <v>Normal</v>
      </c>
      <c r="N4921" s="5">
        <f t="shared" si="228"/>
        <v>404463</v>
      </c>
      <c r="O4921" s="5">
        <f t="shared" si="229"/>
        <v>43</v>
      </c>
      <c r="P4921" s="5" t="str">
        <f t="shared" si="230"/>
        <v>TRABAJADOR INDEPENDIENTE</v>
      </c>
      <c r="Q4921" s="5" t="e">
        <f ca="1">IF($H4921="SI", $O4921, _xludf.NA())</f>
        <v>#NAME?</v>
      </c>
      <c r="R4921" s="5">
        <f>IF($H4921="NO",$O4921, _xludf.NA())</f>
        <v>43</v>
      </c>
      <c r="S4921" s="5" t="e">
        <f ca="1">IF($H4921="SI",$N4921, _xludf.NA())</f>
        <v>#NAME?</v>
      </c>
      <c r="T4921" s="5">
        <f>IF($H4921="NO",$N4921, _xludf.NA())</f>
        <v>404463</v>
      </c>
    </row>
    <row r="4922" spans="1:20" x14ac:dyDescent="0.3">
      <c r="A4922">
        <v>4921</v>
      </c>
      <c r="B4922" t="s">
        <v>9</v>
      </c>
      <c r="C4922">
        <v>581349.26</v>
      </c>
      <c r="D4922" t="s">
        <v>10</v>
      </c>
      <c r="E4922" t="s">
        <v>16</v>
      </c>
      <c r="F4922" t="s">
        <v>12</v>
      </c>
      <c r="G4922" t="s">
        <v>13</v>
      </c>
      <c r="H4922" t="s">
        <v>13</v>
      </c>
      <c r="I4922">
        <v>46</v>
      </c>
      <c r="J4922">
        <f>(moras__2[[#This Row],[EDAD]]-AVERAGE(I:I))/ _xlfn.STDEV.P(I:I)</f>
        <v>0.28894004989222172</v>
      </c>
      <c r="K4922" t="str">
        <f>IF(ABS(moras__2[[#This Row],[Z-Score de edad]])&gt;1.96, "Atípico","Normal")</f>
        <v>Normal</v>
      </c>
      <c r="L4922">
        <f>(moras__2[[#This Row],[SALARIO]]-AVERAGE(C:C)) / _xlfn.STDEV.P(C:C)</f>
        <v>-9.3948741566834706E-2</v>
      </c>
      <c r="M4922" t="str">
        <f>IF(ABS(moras__2[[#This Row],[Z-Score de salario]])&gt;1.96, "Atípico", "Normal")</f>
        <v>Normal</v>
      </c>
      <c r="N4922" s="5">
        <f t="shared" si="228"/>
        <v>581349.26</v>
      </c>
      <c r="O4922" s="5">
        <f t="shared" si="229"/>
        <v>46</v>
      </c>
      <c r="P4922" s="5" t="str">
        <f t="shared" si="230"/>
        <v>ASALARIADO</v>
      </c>
      <c r="Q4922" s="5" t="e">
        <f ca="1">IF($H4922="SI", $O4922, _xludf.NA())</f>
        <v>#NAME?</v>
      </c>
      <c r="R4922" s="5">
        <f>IF($H4922="NO",$O4922, _xludf.NA())</f>
        <v>46</v>
      </c>
      <c r="S4922" s="5" t="e">
        <f ca="1">IF($H4922="SI",$N4922, _xludf.NA())</f>
        <v>#NAME?</v>
      </c>
      <c r="T4922" s="5">
        <f>IF($H4922="NO",$N4922, _xludf.NA())</f>
        <v>581349.26</v>
      </c>
    </row>
    <row r="4923" spans="1:20" x14ac:dyDescent="0.3">
      <c r="A4923">
        <v>4922</v>
      </c>
      <c r="B4923" t="s">
        <v>9</v>
      </c>
      <c r="C4923">
        <v>903746</v>
      </c>
      <c r="D4923" t="s">
        <v>10</v>
      </c>
      <c r="E4923" t="s">
        <v>16</v>
      </c>
      <c r="F4923" t="s">
        <v>12</v>
      </c>
      <c r="G4923" t="s">
        <v>13</v>
      </c>
      <c r="H4923" t="s">
        <v>13</v>
      </c>
      <c r="I4923">
        <v>32</v>
      </c>
      <c r="J4923">
        <f>(moras__2[[#This Row],[EDAD]]-AVERAGE(I:I))/ _xlfn.STDEV.P(I:I)</f>
        <v>-0.69921345080977548</v>
      </c>
      <c r="K4923" t="str">
        <f>IF(ABS(moras__2[[#This Row],[Z-Score de edad]])&gt;1.96, "Atípico","Normal")</f>
        <v>Normal</v>
      </c>
      <c r="L4923">
        <f>(moras__2[[#This Row],[SALARIO]]-AVERAGE(C:C)) / _xlfn.STDEV.P(C:C)</f>
        <v>0.3036197448595318</v>
      </c>
      <c r="M4923" t="str">
        <f>IF(ABS(moras__2[[#This Row],[Z-Score de salario]])&gt;1.96, "Atípico", "Normal")</f>
        <v>Normal</v>
      </c>
      <c r="N4923" s="5">
        <f t="shared" si="228"/>
        <v>903746</v>
      </c>
      <c r="O4923" s="5">
        <f t="shared" si="229"/>
        <v>32</v>
      </c>
      <c r="P4923" s="5" t="str">
        <f t="shared" si="230"/>
        <v>ASALARIADO</v>
      </c>
      <c r="Q4923" s="5" t="e">
        <f ca="1">IF($H4923="SI", $O4923, _xludf.NA())</f>
        <v>#NAME?</v>
      </c>
      <c r="R4923" s="5">
        <f>IF($H4923="NO",$O4923, _xludf.NA())</f>
        <v>32</v>
      </c>
      <c r="S4923" s="5" t="e">
        <f ca="1">IF($H4923="SI",$N4923, _xludf.NA())</f>
        <v>#NAME?</v>
      </c>
      <c r="T4923" s="5">
        <f>IF($H4923="NO",$N4923, _xludf.NA())</f>
        <v>903746</v>
      </c>
    </row>
    <row r="4924" spans="1:20" x14ac:dyDescent="0.3">
      <c r="A4924">
        <v>4923</v>
      </c>
      <c r="B4924" t="s">
        <v>9</v>
      </c>
      <c r="C4924">
        <v>278030</v>
      </c>
      <c r="D4924" t="s">
        <v>19</v>
      </c>
      <c r="E4924" t="s">
        <v>16</v>
      </c>
      <c r="F4924" t="s">
        <v>12</v>
      </c>
      <c r="G4924" t="s">
        <v>13</v>
      </c>
      <c r="H4924" t="s">
        <v>13</v>
      </c>
      <c r="I4924">
        <v>69</v>
      </c>
      <c r="J4924">
        <f>(moras__2[[#This Row],[EDAD]]-AVERAGE(I:I))/ _xlfn.STDEV.P(I:I)</f>
        <v>1.9123350867597886</v>
      </c>
      <c r="K4924" t="str">
        <f>IF(ABS(moras__2[[#This Row],[Z-Score de edad]])&gt;1.96, "Atípico","Normal")</f>
        <v>Normal</v>
      </c>
      <c r="L4924">
        <f>(moras__2[[#This Row],[SALARIO]]-AVERAGE(C:C)) / _xlfn.STDEV.P(C:C)</f>
        <v>-0.46799154082766331</v>
      </c>
      <c r="M4924" t="str">
        <f>IF(ABS(moras__2[[#This Row],[Z-Score de salario]])&gt;1.96, "Atípico", "Normal")</f>
        <v>Normal</v>
      </c>
      <c r="N4924" s="5">
        <f t="shared" si="228"/>
        <v>278030</v>
      </c>
      <c r="O4924" s="5">
        <f t="shared" si="229"/>
        <v>69</v>
      </c>
      <c r="P4924" s="5" t="str">
        <f t="shared" si="230"/>
        <v>CONVENIOS ESPECIALES DE TRABAJADORES INDEPENDIENTES</v>
      </c>
      <c r="Q4924" s="5" t="e">
        <f ca="1">IF($H4924="SI", $O4924, _xludf.NA())</f>
        <v>#NAME?</v>
      </c>
      <c r="R4924" s="5">
        <f>IF($H4924="NO",$O4924, _xludf.NA())</f>
        <v>69</v>
      </c>
      <c r="S4924" s="5" t="e">
        <f ca="1">IF($H4924="SI",$N4924, _xludf.NA())</f>
        <v>#NAME?</v>
      </c>
      <c r="T4924" s="5">
        <f>IF($H4924="NO",$N4924, _xludf.NA())</f>
        <v>278030</v>
      </c>
    </row>
    <row r="4925" spans="1:20" x14ac:dyDescent="0.3">
      <c r="A4925">
        <v>4924</v>
      </c>
      <c r="B4925" t="s">
        <v>15</v>
      </c>
      <c r="C4925">
        <v>25000</v>
      </c>
      <c r="D4925" t="s">
        <v>10</v>
      </c>
      <c r="E4925" t="s">
        <v>16</v>
      </c>
      <c r="F4925" t="s">
        <v>12</v>
      </c>
      <c r="G4925" t="s">
        <v>13</v>
      </c>
      <c r="H4925" t="s">
        <v>13</v>
      </c>
      <c r="I4925">
        <v>49</v>
      </c>
      <c r="J4925">
        <f>(moras__2[[#This Row],[EDAD]]-AVERAGE(I:I))/ _xlfn.STDEV.P(I:I)</f>
        <v>0.50068722861407822</v>
      </c>
      <c r="K4925" t="str">
        <f>IF(ABS(moras__2[[#This Row],[Z-Score de edad]])&gt;1.96, "Atípico","Normal")</f>
        <v>Normal</v>
      </c>
      <c r="L4925">
        <f>(moras__2[[#This Row],[SALARIO]]-AVERAGE(C:C)) / _xlfn.STDEV.P(C:C)</f>
        <v>-0.7800193675372743</v>
      </c>
      <c r="M4925" t="str">
        <f>IF(ABS(moras__2[[#This Row],[Z-Score de salario]])&gt;1.96, "Atípico", "Normal")</f>
        <v>Normal</v>
      </c>
      <c r="N4925" s="5">
        <f t="shared" si="228"/>
        <v>25000</v>
      </c>
      <c r="O4925" s="5">
        <f t="shared" si="229"/>
        <v>49</v>
      </c>
      <c r="P4925" s="5" t="str">
        <f t="shared" si="230"/>
        <v>ASALARIADO</v>
      </c>
      <c r="Q4925" s="5" t="e">
        <f ca="1">IF($H4925="SI", $O4925, _xludf.NA())</f>
        <v>#NAME?</v>
      </c>
      <c r="R4925" s="5">
        <f>IF($H4925="NO",$O4925, _xludf.NA())</f>
        <v>49</v>
      </c>
      <c r="S4925" s="5" t="e">
        <f ca="1">IF($H4925="SI",$N4925, _xludf.NA())</f>
        <v>#NAME?</v>
      </c>
      <c r="T4925" s="5">
        <f>IF($H4925="NO",$N4925, _xludf.NA())</f>
        <v>25000</v>
      </c>
    </row>
    <row r="4926" spans="1:20" x14ac:dyDescent="0.3">
      <c r="A4926">
        <v>4925</v>
      </c>
      <c r="B4926" t="s">
        <v>9</v>
      </c>
      <c r="C4926">
        <v>1558990</v>
      </c>
      <c r="D4926" t="s">
        <v>10</v>
      </c>
      <c r="E4926" t="s">
        <v>11</v>
      </c>
      <c r="F4926" t="s">
        <v>12</v>
      </c>
      <c r="G4926" t="s">
        <v>13</v>
      </c>
      <c r="H4926" t="s">
        <v>13</v>
      </c>
      <c r="I4926">
        <v>43</v>
      </c>
      <c r="J4926">
        <f>(moras__2[[#This Row],[EDAD]]-AVERAGE(I:I))/ _xlfn.STDEV.P(I:I)</f>
        <v>7.7192871170365177E-2</v>
      </c>
      <c r="K4926" t="str">
        <f>IF(ABS(moras__2[[#This Row],[Z-Score de edad]])&gt;1.96, "Atípico","Normal")</f>
        <v>Normal</v>
      </c>
      <c r="L4926">
        <f>(moras__2[[#This Row],[SALARIO]]-AVERAGE(C:C)) / _xlfn.STDEV.P(C:C)</f>
        <v>1.1116439367913675</v>
      </c>
      <c r="M4926" t="str">
        <f>IF(ABS(moras__2[[#This Row],[Z-Score de salario]])&gt;1.96, "Atípico", "Normal")</f>
        <v>Normal</v>
      </c>
      <c r="N4926" s="5">
        <f t="shared" si="228"/>
        <v>1558990</v>
      </c>
      <c r="O4926" s="5">
        <f t="shared" si="229"/>
        <v>43</v>
      </c>
      <c r="P4926" s="5" t="str">
        <f t="shared" si="230"/>
        <v>ASALARIADO</v>
      </c>
      <c r="Q4926" s="5" t="e">
        <f ca="1">IF($H4926="SI", $O4926, _xludf.NA())</f>
        <v>#NAME?</v>
      </c>
      <c r="R4926" s="5">
        <f>IF($H4926="NO",$O4926, _xludf.NA())</f>
        <v>43</v>
      </c>
      <c r="S4926" s="5" t="e">
        <f ca="1">IF($H4926="SI",$N4926, _xludf.NA())</f>
        <v>#NAME?</v>
      </c>
      <c r="T4926" s="5">
        <f>IF($H4926="NO",$N4926, _xludf.NA())</f>
        <v>1558990</v>
      </c>
    </row>
    <row r="4927" spans="1:20" x14ac:dyDescent="0.3">
      <c r="A4927">
        <v>4926</v>
      </c>
      <c r="B4927" t="s">
        <v>9</v>
      </c>
      <c r="C4927">
        <v>1177435.8899999999</v>
      </c>
      <c r="D4927" t="s">
        <v>10</v>
      </c>
      <c r="E4927" t="s">
        <v>16</v>
      </c>
      <c r="F4927" t="s">
        <v>12</v>
      </c>
      <c r="G4927" t="s">
        <v>13</v>
      </c>
      <c r="H4927" t="s">
        <v>13</v>
      </c>
      <c r="I4927">
        <v>28</v>
      </c>
      <c r="J4927">
        <f>(moras__2[[#This Row],[EDAD]]-AVERAGE(I:I))/ _xlfn.STDEV.P(I:I)</f>
        <v>-0.98154302243891756</v>
      </c>
      <c r="K4927" t="str">
        <f>IF(ABS(moras__2[[#This Row],[Z-Score de edad]])&gt;1.96, "Atípico","Normal")</f>
        <v>Normal</v>
      </c>
      <c r="L4927">
        <f>(moras__2[[#This Row],[SALARIO]]-AVERAGE(C:C)) / _xlfn.STDEV.P(C:C)</f>
        <v>0.64112463190491176</v>
      </c>
      <c r="M4927" t="str">
        <f>IF(ABS(moras__2[[#This Row],[Z-Score de salario]])&gt;1.96, "Atípico", "Normal")</f>
        <v>Normal</v>
      </c>
      <c r="N4927" s="5">
        <f t="shared" si="228"/>
        <v>1177435.8899999999</v>
      </c>
      <c r="O4927" s="5">
        <f t="shared" si="229"/>
        <v>28</v>
      </c>
      <c r="P4927" s="5" t="str">
        <f t="shared" si="230"/>
        <v>ASALARIADO</v>
      </c>
      <c r="Q4927" s="5" t="e">
        <f ca="1">IF($H4927="SI", $O4927, _xludf.NA())</f>
        <v>#NAME?</v>
      </c>
      <c r="R4927" s="5">
        <f>IF($H4927="NO",$O4927, _xludf.NA())</f>
        <v>28</v>
      </c>
      <c r="S4927" s="5" t="e">
        <f ca="1">IF($H4927="SI",$N4927, _xludf.NA())</f>
        <v>#NAME?</v>
      </c>
      <c r="T4927" s="5">
        <f>IF($H4927="NO",$N4927, _xludf.NA())</f>
        <v>1177435.8899999999</v>
      </c>
    </row>
    <row r="4928" spans="1:20" x14ac:dyDescent="0.3">
      <c r="A4928">
        <v>4927</v>
      </c>
      <c r="B4928" t="s">
        <v>15</v>
      </c>
      <c r="C4928">
        <v>199760.73</v>
      </c>
      <c r="D4928" t="s">
        <v>10</v>
      </c>
      <c r="E4928" t="s">
        <v>16</v>
      </c>
      <c r="F4928" t="s">
        <v>12</v>
      </c>
      <c r="G4928" t="s">
        <v>13</v>
      </c>
      <c r="H4928" t="s">
        <v>13</v>
      </c>
      <c r="I4928">
        <v>46</v>
      </c>
      <c r="J4928">
        <f>(moras__2[[#This Row],[EDAD]]-AVERAGE(I:I))/ _xlfn.STDEV.P(I:I)</f>
        <v>0.28894004989222172</v>
      </c>
      <c r="K4928" t="str">
        <f>IF(ABS(moras__2[[#This Row],[Z-Score de edad]])&gt;1.96, "Atípico","Normal")</f>
        <v>Normal</v>
      </c>
      <c r="L4928">
        <f>(moras__2[[#This Row],[SALARIO]]-AVERAGE(C:C)) / _xlfn.STDEV.P(C:C)</f>
        <v>-0.56451049200439241</v>
      </c>
      <c r="M4928" t="str">
        <f>IF(ABS(moras__2[[#This Row],[Z-Score de salario]])&gt;1.96, "Atípico", "Normal")</f>
        <v>Normal</v>
      </c>
      <c r="N4928" s="5">
        <f t="shared" si="228"/>
        <v>199760.73</v>
      </c>
      <c r="O4928" s="5">
        <f t="shared" si="229"/>
        <v>46</v>
      </c>
      <c r="P4928" s="5" t="str">
        <f t="shared" si="230"/>
        <v>ASALARIADO</v>
      </c>
      <c r="Q4928" s="5" t="e">
        <f ca="1">IF($H4928="SI", $O4928, _xludf.NA())</f>
        <v>#NAME?</v>
      </c>
      <c r="R4928" s="5">
        <f>IF($H4928="NO",$O4928, _xludf.NA())</f>
        <v>46</v>
      </c>
      <c r="S4928" s="5" t="e">
        <f ca="1">IF($H4928="SI",$N4928, _xludf.NA())</f>
        <v>#NAME?</v>
      </c>
      <c r="T4928" s="5">
        <f>IF($H4928="NO",$N4928, _xludf.NA())</f>
        <v>199760.73</v>
      </c>
    </row>
    <row r="4929" spans="1:20" x14ac:dyDescent="0.3">
      <c r="A4929">
        <v>4928</v>
      </c>
      <c r="B4929" t="s">
        <v>9</v>
      </c>
      <c r="C4929">
        <v>827454</v>
      </c>
      <c r="D4929" t="s">
        <v>10</v>
      </c>
      <c r="E4929" t="s">
        <v>16</v>
      </c>
      <c r="F4929" t="s">
        <v>12</v>
      </c>
      <c r="G4929" t="s">
        <v>13</v>
      </c>
      <c r="H4929" t="s">
        <v>13</v>
      </c>
      <c r="I4929">
        <v>22</v>
      </c>
      <c r="J4929">
        <f>(moras__2[[#This Row],[EDAD]]-AVERAGE(I:I))/ _xlfn.STDEV.P(I:I)</f>
        <v>-1.4050373798826306</v>
      </c>
      <c r="K4929" t="str">
        <f>IF(ABS(moras__2[[#This Row],[Z-Score de edad]])&gt;1.96, "Atípico","Normal")</f>
        <v>Normal</v>
      </c>
      <c r="L4929">
        <f>(moras__2[[#This Row],[SALARIO]]-AVERAGE(C:C)) / _xlfn.STDEV.P(C:C)</f>
        <v>0.20953909452032443</v>
      </c>
      <c r="M4929" t="str">
        <f>IF(ABS(moras__2[[#This Row],[Z-Score de salario]])&gt;1.96, "Atípico", "Normal")</f>
        <v>Normal</v>
      </c>
      <c r="N4929" s="5">
        <f t="shared" si="228"/>
        <v>827454</v>
      </c>
      <c r="O4929" s="5">
        <f t="shared" si="229"/>
        <v>22</v>
      </c>
      <c r="P4929" s="5" t="str">
        <f t="shared" si="230"/>
        <v>ASALARIADO</v>
      </c>
      <c r="Q4929" s="5" t="e">
        <f ca="1">IF($H4929="SI", $O4929, _xludf.NA())</f>
        <v>#NAME?</v>
      </c>
      <c r="R4929" s="5">
        <f>IF($H4929="NO",$O4929, _xludf.NA())</f>
        <v>22</v>
      </c>
      <c r="S4929" s="5" t="e">
        <f ca="1">IF($H4929="SI",$N4929, _xludf.NA())</f>
        <v>#NAME?</v>
      </c>
      <c r="T4929" s="5">
        <f>IF($H4929="NO",$N4929, _xludf.NA())</f>
        <v>827454</v>
      </c>
    </row>
    <row r="4930" spans="1:20" x14ac:dyDescent="0.3">
      <c r="A4930">
        <v>4929</v>
      </c>
      <c r="B4930" t="s">
        <v>9</v>
      </c>
      <c r="C4930">
        <v>297045</v>
      </c>
      <c r="D4930" t="s">
        <v>17</v>
      </c>
      <c r="E4930" t="s">
        <v>16</v>
      </c>
      <c r="F4930" t="s">
        <v>12</v>
      </c>
      <c r="G4930" t="s">
        <v>13</v>
      </c>
      <c r="H4930" t="s">
        <v>13</v>
      </c>
      <c r="I4930">
        <v>59</v>
      </c>
      <c r="J4930">
        <f>(moras__2[[#This Row],[EDAD]]-AVERAGE(I:I))/ _xlfn.STDEV.P(I:I)</f>
        <v>1.2065111576869334</v>
      </c>
      <c r="K4930" t="str">
        <f>IF(ABS(moras__2[[#This Row],[Z-Score de edad]])&gt;1.96, "Atípico","Normal")</f>
        <v>Normal</v>
      </c>
      <c r="L4930">
        <f>(moras__2[[#This Row],[SALARIO]]-AVERAGE(C:C)) / _xlfn.STDEV.P(C:C)</f>
        <v>-0.44454290183274864</v>
      </c>
      <c r="M4930" t="str">
        <f>IF(ABS(moras__2[[#This Row],[Z-Score de salario]])&gt;1.96, "Atípico", "Normal")</f>
        <v>Normal</v>
      </c>
      <c r="N4930" s="5">
        <f t="shared" si="228"/>
        <v>297045</v>
      </c>
      <c r="O4930" s="5">
        <f t="shared" si="229"/>
        <v>59</v>
      </c>
      <c r="P4930" s="5" t="str">
        <f t="shared" si="230"/>
        <v>ASEGURADO VOLUNTARIO</v>
      </c>
      <c r="Q4930" s="5" t="e">
        <f ca="1">IF($H4930="SI", $O4930, _xludf.NA())</f>
        <v>#NAME?</v>
      </c>
      <c r="R4930" s="5">
        <f>IF($H4930="NO",$O4930, _xludf.NA())</f>
        <v>59</v>
      </c>
      <c r="S4930" s="5" t="e">
        <f ca="1">IF($H4930="SI",$N4930, _xludf.NA())</f>
        <v>#NAME?</v>
      </c>
      <c r="T4930" s="5">
        <f>IF($H4930="NO",$N4930, _xludf.NA())</f>
        <v>297045</v>
      </c>
    </row>
    <row r="4931" spans="1:20" x14ac:dyDescent="0.3">
      <c r="A4931">
        <v>4930</v>
      </c>
      <c r="B4931" t="s">
        <v>9</v>
      </c>
      <c r="C4931">
        <v>842792.5</v>
      </c>
      <c r="D4931" t="s">
        <v>10</v>
      </c>
      <c r="E4931" t="s">
        <v>11</v>
      </c>
      <c r="F4931" t="s">
        <v>12</v>
      </c>
      <c r="G4931" t="s">
        <v>13</v>
      </c>
      <c r="H4931" t="s">
        <v>13</v>
      </c>
      <c r="I4931">
        <v>33</v>
      </c>
      <c r="J4931">
        <f>(moras__2[[#This Row],[EDAD]]-AVERAGE(I:I))/ _xlfn.STDEV.P(I:I)</f>
        <v>-0.62863105790248996</v>
      </c>
      <c r="K4931" t="str">
        <f>IF(ABS(moras__2[[#This Row],[Z-Score de edad]])&gt;1.96, "Atípico","Normal")</f>
        <v>Normal</v>
      </c>
      <c r="L4931">
        <f>(moras__2[[#This Row],[SALARIO]]-AVERAGE(C:C)) / _xlfn.STDEV.P(C:C)</f>
        <v>0.22845400113213082</v>
      </c>
      <c r="M4931" t="str">
        <f>IF(ABS(moras__2[[#This Row],[Z-Score de salario]])&gt;1.96, "Atípico", "Normal")</f>
        <v>Normal</v>
      </c>
      <c r="N4931" s="5">
        <f t="shared" ref="N4931:N4994" si="231">IF(ISBLANK(C4931),  MEDIAN($C$2:$C$5001), C4931)</f>
        <v>842792.5</v>
      </c>
      <c r="O4931" s="5">
        <f t="shared" ref="O4931:O4994" si="232">IF(ISBLANK(I4931), MEDIAN($I$2:$I$5001), I4931)</f>
        <v>33</v>
      </c>
      <c r="P4931" s="5" t="str">
        <f t="shared" ref="P4931:P4994" si="233">IF(ISBLANK(D4931), "ASALARIADO", D4931)</f>
        <v>ASALARIADO</v>
      </c>
      <c r="Q4931" s="5" t="e">
        <f ca="1">IF($H4931="SI", $O4931, _xludf.NA())</f>
        <v>#NAME?</v>
      </c>
      <c r="R4931" s="5">
        <f>IF($H4931="NO",$O4931, _xludf.NA())</f>
        <v>33</v>
      </c>
      <c r="S4931" s="5" t="e">
        <f ca="1">IF($H4931="SI",$N4931, _xludf.NA())</f>
        <v>#NAME?</v>
      </c>
      <c r="T4931" s="5">
        <f>IF($H4931="NO",$N4931, _xludf.NA())</f>
        <v>842792.5</v>
      </c>
    </row>
    <row r="4932" spans="1:20" x14ac:dyDescent="0.3">
      <c r="A4932">
        <v>4931</v>
      </c>
      <c r="B4932" t="s">
        <v>15</v>
      </c>
      <c r="C4932">
        <v>297046</v>
      </c>
      <c r="D4932" t="s">
        <v>17</v>
      </c>
      <c r="E4932" t="s">
        <v>16</v>
      </c>
      <c r="F4932" t="s">
        <v>12</v>
      </c>
      <c r="G4932" t="s">
        <v>12</v>
      </c>
      <c r="H4932" t="s">
        <v>13</v>
      </c>
      <c r="I4932">
        <v>33</v>
      </c>
      <c r="J4932">
        <f>(moras__2[[#This Row],[EDAD]]-AVERAGE(I:I))/ _xlfn.STDEV.P(I:I)</f>
        <v>-0.62863105790248996</v>
      </c>
      <c r="K4932" t="str">
        <f>IF(ABS(moras__2[[#This Row],[Z-Score de edad]])&gt;1.96, "Atípico","Normal")</f>
        <v>Normal</v>
      </c>
      <c r="L4932">
        <f>(moras__2[[#This Row],[SALARIO]]-AVERAGE(C:C)) / _xlfn.STDEV.P(C:C)</f>
        <v>-0.44454166866740574</v>
      </c>
      <c r="M4932" t="str">
        <f>IF(ABS(moras__2[[#This Row],[Z-Score de salario]])&gt;1.96, "Atípico", "Normal")</f>
        <v>Normal</v>
      </c>
      <c r="N4932" s="5">
        <f t="shared" si="231"/>
        <v>297046</v>
      </c>
      <c r="O4932" s="5">
        <f t="shared" si="232"/>
        <v>33</v>
      </c>
      <c r="P4932" s="5" t="str">
        <f t="shared" si="233"/>
        <v>ASEGURADO VOLUNTARIO</v>
      </c>
      <c r="Q4932" s="5" t="e">
        <f ca="1">IF($H4932="SI", $O4932, _xludf.NA())</f>
        <v>#NAME?</v>
      </c>
      <c r="R4932" s="5">
        <f>IF($H4932="NO",$O4932, _xludf.NA())</f>
        <v>33</v>
      </c>
      <c r="S4932" s="5" t="e">
        <f ca="1">IF($H4932="SI",$N4932, _xludf.NA())</f>
        <v>#NAME?</v>
      </c>
      <c r="T4932" s="5">
        <f>IF($H4932="NO",$N4932, _xludf.NA())</f>
        <v>297046</v>
      </c>
    </row>
    <row r="4933" spans="1:20" x14ac:dyDescent="0.3">
      <c r="A4933">
        <v>4932</v>
      </c>
      <c r="B4933" t="s">
        <v>9</v>
      </c>
      <c r="C4933">
        <v>268990.86</v>
      </c>
      <c r="D4933" t="s">
        <v>10</v>
      </c>
      <c r="E4933" t="s">
        <v>16</v>
      </c>
      <c r="F4933" t="s">
        <v>12</v>
      </c>
      <c r="G4933" t="s">
        <v>13</v>
      </c>
      <c r="H4933" t="s">
        <v>13</v>
      </c>
      <c r="I4933">
        <v>26</v>
      </c>
      <c r="J4933">
        <f>(moras__2[[#This Row],[EDAD]]-AVERAGE(I:I))/ _xlfn.STDEV.P(I:I)</f>
        <v>-1.1227078082534885</v>
      </c>
      <c r="K4933" t="str">
        <f>IF(ABS(moras__2[[#This Row],[Z-Score de edad]])&gt;1.96, "Atípico","Normal")</f>
        <v>Normal</v>
      </c>
      <c r="L4933">
        <f>(moras__2[[#This Row],[SALARIO]]-AVERAGE(C:C)) / _xlfn.STDEV.P(C:C)</f>
        <v>-0.47913829500512811</v>
      </c>
      <c r="M4933" t="str">
        <f>IF(ABS(moras__2[[#This Row],[Z-Score de salario]])&gt;1.96, "Atípico", "Normal")</f>
        <v>Normal</v>
      </c>
      <c r="N4933" s="5">
        <f t="shared" si="231"/>
        <v>268990.86</v>
      </c>
      <c r="O4933" s="5">
        <f t="shared" si="232"/>
        <v>26</v>
      </c>
      <c r="P4933" s="5" t="str">
        <f t="shared" si="233"/>
        <v>ASALARIADO</v>
      </c>
      <c r="Q4933" s="5" t="e">
        <f ca="1">IF($H4933="SI", $O4933, _xludf.NA())</f>
        <v>#NAME?</v>
      </c>
      <c r="R4933" s="5">
        <f>IF($H4933="NO",$O4933, _xludf.NA())</f>
        <v>26</v>
      </c>
      <c r="S4933" s="5" t="e">
        <f ca="1">IF($H4933="SI",$N4933, _xludf.NA())</f>
        <v>#NAME?</v>
      </c>
      <c r="T4933" s="5">
        <f>IF($H4933="NO",$N4933, _xludf.NA())</f>
        <v>268990.86</v>
      </c>
    </row>
    <row r="4934" spans="1:20" x14ac:dyDescent="0.3">
      <c r="A4934">
        <v>4933</v>
      </c>
      <c r="B4934" t="s">
        <v>15</v>
      </c>
      <c r="C4934">
        <v>953508</v>
      </c>
      <c r="D4934" t="s">
        <v>14</v>
      </c>
      <c r="E4934" t="s">
        <v>11</v>
      </c>
      <c r="F4934" t="s">
        <v>12</v>
      </c>
      <c r="G4934" t="s">
        <v>13</v>
      </c>
      <c r="H4934" t="s">
        <v>13</v>
      </c>
      <c r="I4934">
        <v>70</v>
      </c>
      <c r="J4934">
        <f>(moras__2[[#This Row],[EDAD]]-AVERAGE(I:I))/ _xlfn.STDEV.P(I:I)</f>
        <v>1.9829174796670741</v>
      </c>
      <c r="K4934" t="str">
        <f>IF(ABS(moras__2[[#This Row],[Z-Score de edad]])&gt;1.96, "Atípico","Normal")</f>
        <v>Atípico</v>
      </c>
      <c r="L4934">
        <f>(moras__2[[#This Row],[SALARIO]]-AVERAGE(C:C)) / _xlfn.STDEV.P(C:C)</f>
        <v>0.36498451865206105</v>
      </c>
      <c r="M4934" t="str">
        <f>IF(ABS(moras__2[[#This Row],[Z-Score de salario]])&gt;1.96, "Atípico", "Normal")</f>
        <v>Normal</v>
      </c>
      <c r="N4934" s="5">
        <f t="shared" si="231"/>
        <v>953508</v>
      </c>
      <c r="O4934" s="5">
        <f t="shared" si="232"/>
        <v>70</v>
      </c>
      <c r="P4934" s="5" t="str">
        <f t="shared" si="233"/>
        <v>PENSIONADOS EN SU PROPIO SISTEMA</v>
      </c>
      <c r="Q4934" s="5" t="e">
        <f ca="1">IF($H4934="SI", $O4934, _xludf.NA())</f>
        <v>#NAME?</v>
      </c>
      <c r="R4934" s="5">
        <f>IF($H4934="NO",$O4934, _xludf.NA())</f>
        <v>70</v>
      </c>
      <c r="S4934" s="5" t="e">
        <f ca="1">IF($H4934="SI",$N4934, _xludf.NA())</f>
        <v>#NAME?</v>
      </c>
      <c r="T4934" s="5">
        <f>IF($H4934="NO",$N4934, _xludf.NA())</f>
        <v>953508</v>
      </c>
    </row>
    <row r="4935" spans="1:20" x14ac:dyDescent="0.3">
      <c r="A4935">
        <v>4934</v>
      </c>
      <c r="B4935" t="s">
        <v>15</v>
      </c>
      <c r="C4935">
        <v>292120</v>
      </c>
      <c r="D4935" t="s">
        <v>10</v>
      </c>
      <c r="E4935" t="s">
        <v>16</v>
      </c>
      <c r="F4935" t="s">
        <v>12</v>
      </c>
      <c r="G4935" t="s">
        <v>13</v>
      </c>
      <c r="H4935" t="s">
        <v>13</v>
      </c>
      <c r="I4935">
        <v>26</v>
      </c>
      <c r="J4935">
        <f>(moras__2[[#This Row],[EDAD]]-AVERAGE(I:I))/ _xlfn.STDEV.P(I:I)</f>
        <v>-1.1227078082534885</v>
      </c>
      <c r="K4935" t="str">
        <f>IF(ABS(moras__2[[#This Row],[Z-Score de edad]])&gt;1.96, "Atípico","Normal")</f>
        <v>Normal</v>
      </c>
      <c r="L4935">
        <f>(moras__2[[#This Row],[SALARIO]]-AVERAGE(C:C)) / _xlfn.STDEV.P(C:C)</f>
        <v>-0.45061624114644599</v>
      </c>
      <c r="M4935" t="str">
        <f>IF(ABS(moras__2[[#This Row],[Z-Score de salario]])&gt;1.96, "Atípico", "Normal")</f>
        <v>Normal</v>
      </c>
      <c r="N4935" s="5">
        <f t="shared" si="231"/>
        <v>292120</v>
      </c>
      <c r="O4935" s="5">
        <f t="shared" si="232"/>
        <v>26</v>
      </c>
      <c r="P4935" s="5" t="str">
        <f t="shared" si="233"/>
        <v>ASALARIADO</v>
      </c>
      <c r="Q4935" s="5" t="e">
        <f ca="1">IF($H4935="SI", $O4935, _xludf.NA())</f>
        <v>#NAME?</v>
      </c>
      <c r="R4935" s="5">
        <f>IF($H4935="NO",$O4935, _xludf.NA())</f>
        <v>26</v>
      </c>
      <c r="S4935" s="5" t="e">
        <f ca="1">IF($H4935="SI",$N4935, _xludf.NA())</f>
        <v>#NAME?</v>
      </c>
      <c r="T4935" s="5">
        <f>IF($H4935="NO",$N4935, _xludf.NA())</f>
        <v>292120</v>
      </c>
    </row>
    <row r="4936" spans="1:20" x14ac:dyDescent="0.3">
      <c r="A4936">
        <v>4935</v>
      </c>
      <c r="B4936" t="s">
        <v>15</v>
      </c>
      <c r="C4936">
        <v>2417560.34</v>
      </c>
      <c r="D4936" t="s">
        <v>10</v>
      </c>
      <c r="E4936" t="s">
        <v>11</v>
      </c>
      <c r="F4936" t="s">
        <v>12</v>
      </c>
      <c r="G4936" t="s">
        <v>13</v>
      </c>
      <c r="H4936" t="s">
        <v>13</v>
      </c>
      <c r="I4936">
        <v>53</v>
      </c>
      <c r="J4936">
        <f>(moras__2[[#This Row],[EDAD]]-AVERAGE(I:I))/ _xlfn.STDEV.P(I:I)</f>
        <v>0.78301680024322029</v>
      </c>
      <c r="K4936" t="str">
        <f>IF(ABS(moras__2[[#This Row],[Z-Score de edad]])&gt;1.96, "Atípico","Normal")</f>
        <v>Normal</v>
      </c>
      <c r="L4936">
        <f>(moras__2[[#This Row],[SALARIO]]-AVERAGE(C:C)) / _xlfn.STDEV.P(C:C)</f>
        <v>2.1704031245063886</v>
      </c>
      <c r="M4936" t="str">
        <f>IF(ABS(moras__2[[#This Row],[Z-Score de salario]])&gt;1.96, "Atípico", "Normal")</f>
        <v>Atípico</v>
      </c>
      <c r="N4936" s="5">
        <f t="shared" si="231"/>
        <v>2417560.34</v>
      </c>
      <c r="O4936" s="5">
        <f t="shared" si="232"/>
        <v>53</v>
      </c>
      <c r="P4936" s="5" t="str">
        <f t="shared" si="233"/>
        <v>ASALARIADO</v>
      </c>
      <c r="Q4936" s="5" t="e">
        <f ca="1">IF($H4936="SI", $O4936, _xludf.NA())</f>
        <v>#NAME?</v>
      </c>
      <c r="R4936" s="5">
        <f>IF($H4936="NO",$O4936, _xludf.NA())</f>
        <v>53</v>
      </c>
      <c r="S4936" s="5" t="e">
        <f ca="1">IF($H4936="SI",$N4936, _xludf.NA())</f>
        <v>#NAME?</v>
      </c>
      <c r="T4936" s="5">
        <f>IF($H4936="NO",$N4936, _xludf.NA())</f>
        <v>2417560.34</v>
      </c>
    </row>
    <row r="4937" spans="1:20" x14ac:dyDescent="0.3">
      <c r="A4937">
        <v>4936</v>
      </c>
      <c r="B4937" t="s">
        <v>15</v>
      </c>
      <c r="C4937">
        <v>5000</v>
      </c>
      <c r="D4937" t="s">
        <v>10</v>
      </c>
      <c r="E4937" t="s">
        <v>16</v>
      </c>
      <c r="F4937" t="s">
        <v>12</v>
      </c>
      <c r="G4937" t="s">
        <v>13</v>
      </c>
      <c r="H4937" t="s">
        <v>13</v>
      </c>
      <c r="I4937">
        <v>39</v>
      </c>
      <c r="J4937">
        <f>(moras__2[[#This Row],[EDAD]]-AVERAGE(I:I))/ _xlfn.STDEV.P(I:I)</f>
        <v>-0.20513670045877688</v>
      </c>
      <c r="K4937" t="str">
        <f>IF(ABS(moras__2[[#This Row],[Z-Score de edad]])&gt;1.96, "Atípico","Normal")</f>
        <v>Normal</v>
      </c>
      <c r="L4937">
        <f>(moras__2[[#This Row],[SALARIO]]-AVERAGE(C:C)) / _xlfn.STDEV.P(C:C)</f>
        <v>-0.80468267439492847</v>
      </c>
      <c r="M4937" t="str">
        <f>IF(ABS(moras__2[[#This Row],[Z-Score de salario]])&gt;1.96, "Atípico", "Normal")</f>
        <v>Normal</v>
      </c>
      <c r="N4937" s="5">
        <f t="shared" si="231"/>
        <v>5000</v>
      </c>
      <c r="O4937" s="5">
        <f t="shared" si="232"/>
        <v>39</v>
      </c>
      <c r="P4937" s="5" t="str">
        <f t="shared" si="233"/>
        <v>ASALARIADO</v>
      </c>
      <c r="Q4937" s="5" t="e">
        <f ca="1">IF($H4937="SI", $O4937, _xludf.NA())</f>
        <v>#NAME?</v>
      </c>
      <c r="R4937" s="5">
        <f>IF($H4937="NO",$O4937, _xludf.NA())</f>
        <v>39</v>
      </c>
      <c r="S4937" s="5" t="e">
        <f ca="1">IF($H4937="SI",$N4937, _xludf.NA())</f>
        <v>#NAME?</v>
      </c>
      <c r="T4937" s="5">
        <f>IF($H4937="NO",$N4937, _xludf.NA())</f>
        <v>5000</v>
      </c>
    </row>
    <row r="4938" spans="1:20" x14ac:dyDescent="0.3">
      <c r="A4938">
        <v>4937</v>
      </c>
      <c r="B4938" t="s">
        <v>9</v>
      </c>
      <c r="C4938">
        <v>631606.25</v>
      </c>
      <c r="D4938" t="s">
        <v>10</v>
      </c>
      <c r="E4938" t="s">
        <v>16</v>
      </c>
      <c r="F4938" t="s">
        <v>12</v>
      </c>
      <c r="G4938" t="s">
        <v>12</v>
      </c>
      <c r="H4938" t="s">
        <v>13</v>
      </c>
      <c r="I4938">
        <v>20</v>
      </c>
      <c r="J4938">
        <f>(moras__2[[#This Row],[EDAD]]-AVERAGE(I:I))/ _xlfn.STDEV.P(I:I)</f>
        <v>-1.5462021656972016</v>
      </c>
      <c r="K4938" t="str">
        <f>IF(ABS(moras__2[[#This Row],[Z-Score de edad]])&gt;1.96, "Atípico","Normal")</f>
        <v>Normal</v>
      </c>
      <c r="L4938">
        <f>(moras__2[[#This Row],[SALARIO]]-AVERAGE(C:C)) / _xlfn.STDEV.P(C:C)</f>
        <v>-3.1973563261231998E-2</v>
      </c>
      <c r="M4938" t="str">
        <f>IF(ABS(moras__2[[#This Row],[Z-Score de salario]])&gt;1.96, "Atípico", "Normal")</f>
        <v>Normal</v>
      </c>
      <c r="N4938" s="5">
        <f t="shared" si="231"/>
        <v>631606.25</v>
      </c>
      <c r="O4938" s="5">
        <f t="shared" si="232"/>
        <v>20</v>
      </c>
      <c r="P4938" s="5" t="str">
        <f t="shared" si="233"/>
        <v>ASALARIADO</v>
      </c>
      <c r="Q4938" s="5" t="e">
        <f ca="1">IF($H4938="SI", $O4938, _xludf.NA())</f>
        <v>#NAME?</v>
      </c>
      <c r="R4938" s="5">
        <f>IF($H4938="NO",$O4938, _xludf.NA())</f>
        <v>20</v>
      </c>
      <c r="S4938" s="5" t="e">
        <f ca="1">IF($H4938="SI",$N4938, _xludf.NA())</f>
        <v>#NAME?</v>
      </c>
      <c r="T4938" s="5">
        <f>IF($H4938="NO",$N4938, _xludf.NA())</f>
        <v>631606.25</v>
      </c>
    </row>
    <row r="4939" spans="1:20" x14ac:dyDescent="0.3">
      <c r="A4939">
        <v>4938</v>
      </c>
      <c r="B4939" t="s">
        <v>9</v>
      </c>
      <c r="C4939">
        <v>299441</v>
      </c>
      <c r="D4939" t="s">
        <v>18</v>
      </c>
      <c r="E4939" t="s">
        <v>16</v>
      </c>
      <c r="F4939" t="s">
        <v>12</v>
      </c>
      <c r="G4939" t="s">
        <v>13</v>
      </c>
      <c r="H4939" t="s">
        <v>13</v>
      </c>
      <c r="I4939">
        <v>31</v>
      </c>
      <c r="J4939">
        <f>(moras__2[[#This Row],[EDAD]]-AVERAGE(I:I))/ _xlfn.STDEV.P(I:I)</f>
        <v>-0.769795843717061</v>
      </c>
      <c r="K4939" t="str">
        <f>IF(ABS(moras__2[[#This Row],[Z-Score de edad]])&gt;1.96, "Atípico","Normal")</f>
        <v>Normal</v>
      </c>
      <c r="L4939">
        <f>(moras__2[[#This Row],[SALARIO]]-AVERAGE(C:C)) / _xlfn.STDEV.P(C:C)</f>
        <v>-0.4415882376712017</v>
      </c>
      <c r="M4939" t="str">
        <f>IF(ABS(moras__2[[#This Row],[Z-Score de salario]])&gt;1.96, "Atípico", "Normal")</f>
        <v>Normal</v>
      </c>
      <c r="N4939" s="5">
        <f t="shared" si="231"/>
        <v>299441</v>
      </c>
      <c r="O4939" s="5">
        <f t="shared" si="232"/>
        <v>31</v>
      </c>
      <c r="P4939" s="5" t="str">
        <f t="shared" si="233"/>
        <v>TRABAJADOR INDEPENDIENTE</v>
      </c>
      <c r="Q4939" s="5" t="e">
        <f ca="1">IF($H4939="SI", $O4939, _xludf.NA())</f>
        <v>#NAME?</v>
      </c>
      <c r="R4939" s="5">
        <f>IF($H4939="NO",$O4939, _xludf.NA())</f>
        <v>31</v>
      </c>
      <c r="S4939" s="5" t="e">
        <f ca="1">IF($H4939="SI",$N4939, _xludf.NA())</f>
        <v>#NAME?</v>
      </c>
      <c r="T4939" s="5">
        <f>IF($H4939="NO",$N4939, _xludf.NA())</f>
        <v>299441</v>
      </c>
    </row>
    <row r="4940" spans="1:20" x14ac:dyDescent="0.3">
      <c r="A4940">
        <v>4939</v>
      </c>
      <c r="B4940" t="s">
        <v>15</v>
      </c>
      <c r="C4940">
        <v>233740</v>
      </c>
      <c r="D4940" t="s">
        <v>10</v>
      </c>
      <c r="E4940" t="s">
        <v>16</v>
      </c>
      <c r="F4940" t="s">
        <v>12</v>
      </c>
      <c r="G4940" t="s">
        <v>13</v>
      </c>
      <c r="H4940" t="s">
        <v>13</v>
      </c>
      <c r="I4940">
        <v>18</v>
      </c>
      <c r="J4940">
        <f>(moras__2[[#This Row],[EDAD]]-AVERAGE(I:I))/ _xlfn.STDEV.P(I:I)</f>
        <v>-1.6873669515117726</v>
      </c>
      <c r="K4940" t="str">
        <f>IF(ABS(moras__2[[#This Row],[Z-Score de edad]])&gt;1.96, "Atípico","Normal")</f>
        <v>Normal</v>
      </c>
      <c r="L4940">
        <f>(moras__2[[#This Row],[SALARIO]]-AVERAGE(C:C)) / _xlfn.STDEV.P(C:C)</f>
        <v>-0.52260843386393829</v>
      </c>
      <c r="M4940" t="str">
        <f>IF(ABS(moras__2[[#This Row],[Z-Score de salario]])&gt;1.96, "Atípico", "Normal")</f>
        <v>Normal</v>
      </c>
      <c r="N4940" s="5">
        <f t="shared" si="231"/>
        <v>233740</v>
      </c>
      <c r="O4940" s="5">
        <f t="shared" si="232"/>
        <v>18</v>
      </c>
      <c r="P4940" s="5" t="str">
        <f t="shared" si="233"/>
        <v>ASALARIADO</v>
      </c>
      <c r="Q4940" s="5" t="e">
        <f ca="1">IF($H4940="SI", $O4940, _xludf.NA())</f>
        <v>#NAME?</v>
      </c>
      <c r="R4940" s="5">
        <f>IF($H4940="NO",$O4940, _xludf.NA())</f>
        <v>18</v>
      </c>
      <c r="S4940" s="5" t="e">
        <f ca="1">IF($H4940="SI",$N4940, _xludf.NA())</f>
        <v>#NAME?</v>
      </c>
      <c r="T4940" s="5">
        <f>IF($H4940="NO",$N4940, _xludf.NA())</f>
        <v>233740</v>
      </c>
    </row>
    <row r="4941" spans="1:20" x14ac:dyDescent="0.3">
      <c r="A4941">
        <v>4940</v>
      </c>
      <c r="B4941" t="s">
        <v>9</v>
      </c>
      <c r="C4941">
        <v>297046</v>
      </c>
      <c r="D4941" t="s">
        <v>17</v>
      </c>
      <c r="E4941" t="s">
        <v>16</v>
      </c>
      <c r="F4941" t="s">
        <v>12</v>
      </c>
      <c r="G4941" t="s">
        <v>13</v>
      </c>
      <c r="H4941" t="s">
        <v>13</v>
      </c>
      <c r="I4941">
        <v>40</v>
      </c>
      <c r="J4941">
        <f>(moras__2[[#This Row],[EDAD]]-AVERAGE(I:I))/ _xlfn.STDEV.P(I:I)</f>
        <v>-0.13455430755149136</v>
      </c>
      <c r="K4941" t="str">
        <f>IF(ABS(moras__2[[#This Row],[Z-Score de edad]])&gt;1.96, "Atípico","Normal")</f>
        <v>Normal</v>
      </c>
      <c r="L4941">
        <f>(moras__2[[#This Row],[SALARIO]]-AVERAGE(C:C)) / _xlfn.STDEV.P(C:C)</f>
        <v>-0.44454166866740574</v>
      </c>
      <c r="M4941" t="str">
        <f>IF(ABS(moras__2[[#This Row],[Z-Score de salario]])&gt;1.96, "Atípico", "Normal")</f>
        <v>Normal</v>
      </c>
      <c r="N4941" s="5">
        <f t="shared" si="231"/>
        <v>297046</v>
      </c>
      <c r="O4941" s="5">
        <f t="shared" si="232"/>
        <v>40</v>
      </c>
      <c r="P4941" s="5" t="str">
        <f t="shared" si="233"/>
        <v>ASEGURADO VOLUNTARIO</v>
      </c>
      <c r="Q4941" s="5" t="e">
        <f ca="1">IF($H4941="SI", $O4941, _xludf.NA())</f>
        <v>#NAME?</v>
      </c>
      <c r="R4941" s="5">
        <f>IF($H4941="NO",$O4941, _xludf.NA())</f>
        <v>40</v>
      </c>
      <c r="S4941" s="5" t="e">
        <f ca="1">IF($H4941="SI",$N4941, _xludf.NA())</f>
        <v>#NAME?</v>
      </c>
      <c r="T4941" s="5">
        <f>IF($H4941="NO",$N4941, _xludf.NA())</f>
        <v>297046</v>
      </c>
    </row>
    <row r="4942" spans="1:20" x14ac:dyDescent="0.3">
      <c r="A4942">
        <v>4941</v>
      </c>
      <c r="B4942" t="s">
        <v>15</v>
      </c>
      <c r="C4942">
        <v>278030</v>
      </c>
      <c r="D4942" t="s">
        <v>17</v>
      </c>
      <c r="E4942" t="s">
        <v>16</v>
      </c>
      <c r="F4942" t="s">
        <v>12</v>
      </c>
      <c r="G4942" t="s">
        <v>13</v>
      </c>
      <c r="H4942" t="s">
        <v>13</v>
      </c>
      <c r="I4942">
        <v>50</v>
      </c>
      <c r="J4942">
        <f>(moras__2[[#This Row],[EDAD]]-AVERAGE(I:I))/ _xlfn.STDEV.P(I:I)</f>
        <v>0.57126962152136374</v>
      </c>
      <c r="K4942" t="str">
        <f>IF(ABS(moras__2[[#This Row],[Z-Score de edad]])&gt;1.96, "Atípico","Normal")</f>
        <v>Normal</v>
      </c>
      <c r="L4942">
        <f>(moras__2[[#This Row],[SALARIO]]-AVERAGE(C:C)) / _xlfn.STDEV.P(C:C)</f>
        <v>-0.46799154082766331</v>
      </c>
      <c r="M4942" t="str">
        <f>IF(ABS(moras__2[[#This Row],[Z-Score de salario]])&gt;1.96, "Atípico", "Normal")</f>
        <v>Normal</v>
      </c>
      <c r="N4942" s="5">
        <f t="shared" si="231"/>
        <v>278030</v>
      </c>
      <c r="O4942" s="5">
        <f t="shared" si="232"/>
        <v>50</v>
      </c>
      <c r="P4942" s="5" t="str">
        <f t="shared" si="233"/>
        <v>ASEGURADO VOLUNTARIO</v>
      </c>
      <c r="Q4942" s="5" t="e">
        <f ca="1">IF($H4942="SI", $O4942, _xludf.NA())</f>
        <v>#NAME?</v>
      </c>
      <c r="R4942" s="5">
        <f>IF($H4942="NO",$O4942, _xludf.NA())</f>
        <v>50</v>
      </c>
      <c r="S4942" s="5" t="e">
        <f ca="1">IF($H4942="SI",$N4942, _xludf.NA())</f>
        <v>#NAME?</v>
      </c>
      <c r="T4942" s="5">
        <f>IF($H4942="NO",$N4942, _xludf.NA())</f>
        <v>278030</v>
      </c>
    </row>
    <row r="4943" spans="1:20" x14ac:dyDescent="0.3">
      <c r="A4943">
        <v>4942</v>
      </c>
      <c r="B4943" t="s">
        <v>9</v>
      </c>
      <c r="C4943">
        <v>3670341.6</v>
      </c>
      <c r="D4943" t="s">
        <v>10</v>
      </c>
      <c r="E4943" t="s">
        <v>16</v>
      </c>
      <c r="F4943" t="s">
        <v>12</v>
      </c>
      <c r="G4943" t="s">
        <v>13</v>
      </c>
      <c r="H4943" t="s">
        <v>13</v>
      </c>
      <c r="I4943">
        <v>42</v>
      </c>
      <c r="J4943">
        <f>(moras__2[[#This Row],[EDAD]]-AVERAGE(I:I))/ _xlfn.STDEV.P(I:I)</f>
        <v>6.6104782630796582E-3</v>
      </c>
      <c r="K4943" t="str">
        <f>IF(ABS(moras__2[[#This Row],[Z-Score de edad]])&gt;1.96, "Atípico","Normal")</f>
        <v>Normal</v>
      </c>
      <c r="L4943">
        <f>(moras__2[[#This Row],[SALARIO]]-AVERAGE(C:C)) / _xlfn.STDEV.P(C:C)</f>
        <v>3.7152895565513169</v>
      </c>
      <c r="M4943" t="str">
        <f>IF(ABS(moras__2[[#This Row],[Z-Score de salario]])&gt;1.96, "Atípico", "Normal")</f>
        <v>Atípico</v>
      </c>
      <c r="N4943" s="5">
        <f t="shared" si="231"/>
        <v>3670341.6</v>
      </c>
      <c r="O4943" s="5">
        <f t="shared" si="232"/>
        <v>42</v>
      </c>
      <c r="P4943" s="5" t="str">
        <f t="shared" si="233"/>
        <v>ASALARIADO</v>
      </c>
      <c r="Q4943" s="5" t="e">
        <f ca="1">IF($H4943="SI", $O4943, _xludf.NA())</f>
        <v>#NAME?</v>
      </c>
      <c r="R4943" s="5">
        <f>IF($H4943="NO",$O4943, _xludf.NA())</f>
        <v>42</v>
      </c>
      <c r="S4943" s="5" t="e">
        <f ca="1">IF($H4943="SI",$N4943, _xludf.NA())</f>
        <v>#NAME?</v>
      </c>
      <c r="T4943" s="5">
        <f>IF($H4943="NO",$N4943, _xludf.NA())</f>
        <v>3670341.6</v>
      </c>
    </row>
    <row r="4944" spans="1:20" x14ac:dyDescent="0.3">
      <c r="A4944">
        <v>4943</v>
      </c>
      <c r="B4944" t="s">
        <v>9</v>
      </c>
      <c r="C4944">
        <v>350050.88</v>
      </c>
      <c r="D4944" t="s">
        <v>10</v>
      </c>
      <c r="E4944" t="s">
        <v>16</v>
      </c>
      <c r="F4944" t="s">
        <v>12</v>
      </c>
      <c r="G4944" t="s">
        <v>13</v>
      </c>
      <c r="H4944" t="s">
        <v>13</v>
      </c>
      <c r="I4944">
        <v>26</v>
      </c>
      <c r="J4944">
        <f>(moras__2[[#This Row],[EDAD]]-AVERAGE(I:I))/ _xlfn.STDEV.P(I:I)</f>
        <v>-1.1227078082534885</v>
      </c>
      <c r="K4944" t="str">
        <f>IF(ABS(moras__2[[#This Row],[Z-Score de edad]])&gt;1.96, "Atípico","Normal")</f>
        <v>Normal</v>
      </c>
      <c r="L4944">
        <f>(moras__2[[#This Row],[SALARIO]]-AVERAGE(C:C)) / _xlfn.STDEV.P(C:C)</f>
        <v>-0.37917788764774907</v>
      </c>
      <c r="M4944" t="str">
        <f>IF(ABS(moras__2[[#This Row],[Z-Score de salario]])&gt;1.96, "Atípico", "Normal")</f>
        <v>Normal</v>
      </c>
      <c r="N4944" s="5">
        <f t="shared" si="231"/>
        <v>350050.88</v>
      </c>
      <c r="O4944" s="5">
        <f t="shared" si="232"/>
        <v>26</v>
      </c>
      <c r="P4944" s="5" t="str">
        <f t="shared" si="233"/>
        <v>ASALARIADO</v>
      </c>
      <c r="Q4944" s="5" t="e">
        <f ca="1">IF($H4944="SI", $O4944, _xludf.NA())</f>
        <v>#NAME?</v>
      </c>
      <c r="R4944" s="5">
        <f>IF($H4944="NO",$O4944, _xludf.NA())</f>
        <v>26</v>
      </c>
      <c r="S4944" s="5" t="e">
        <f ca="1">IF($H4944="SI",$N4944, _xludf.NA())</f>
        <v>#NAME?</v>
      </c>
      <c r="T4944" s="5">
        <f>IF($H4944="NO",$N4944, _xludf.NA())</f>
        <v>350050.88</v>
      </c>
    </row>
    <row r="4945" spans="1:20" x14ac:dyDescent="0.3">
      <c r="A4945">
        <v>4944</v>
      </c>
      <c r="B4945" t="s">
        <v>9</v>
      </c>
      <c r="C4945">
        <v>1225741</v>
      </c>
      <c r="D4945" t="s">
        <v>10</v>
      </c>
      <c r="E4945" t="s">
        <v>16</v>
      </c>
      <c r="F4945" t="s">
        <v>12</v>
      </c>
      <c r="G4945" t="s">
        <v>13</v>
      </c>
      <c r="H4945" t="s">
        <v>13</v>
      </c>
      <c r="I4945">
        <v>57</v>
      </c>
      <c r="J4945">
        <f>(moras__2[[#This Row],[EDAD]]-AVERAGE(I:I))/ _xlfn.STDEV.P(I:I)</f>
        <v>1.0653463718723624</v>
      </c>
      <c r="K4945" t="str">
        <f>IF(ABS(moras__2[[#This Row],[Z-Score de edad]])&gt;1.96, "Atípico","Normal")</f>
        <v>Normal</v>
      </c>
      <c r="L4945">
        <f>(moras__2[[#This Row],[SALARIO]]-AVERAGE(C:C)) / _xlfn.STDEV.P(C:C)</f>
        <v>0.70069281944104866</v>
      </c>
      <c r="M4945" t="str">
        <f>IF(ABS(moras__2[[#This Row],[Z-Score de salario]])&gt;1.96, "Atípico", "Normal")</f>
        <v>Normal</v>
      </c>
      <c r="N4945" s="5">
        <f t="shared" si="231"/>
        <v>1225741</v>
      </c>
      <c r="O4945" s="5">
        <f t="shared" si="232"/>
        <v>57</v>
      </c>
      <c r="P4945" s="5" t="str">
        <f t="shared" si="233"/>
        <v>ASALARIADO</v>
      </c>
      <c r="Q4945" s="5" t="e">
        <f ca="1">IF($H4945="SI", $O4945, _xludf.NA())</f>
        <v>#NAME?</v>
      </c>
      <c r="R4945" s="5">
        <f>IF($H4945="NO",$O4945, _xludf.NA())</f>
        <v>57</v>
      </c>
      <c r="S4945" s="5" t="e">
        <f ca="1">IF($H4945="SI",$N4945, _xludf.NA())</f>
        <v>#NAME?</v>
      </c>
      <c r="T4945" s="5">
        <f>IF($H4945="NO",$N4945, _xludf.NA())</f>
        <v>1225741</v>
      </c>
    </row>
    <row r="4946" spans="1:20" x14ac:dyDescent="0.3">
      <c r="A4946">
        <v>4945</v>
      </c>
      <c r="B4946" t="s">
        <v>15</v>
      </c>
      <c r="C4946">
        <v>297045</v>
      </c>
      <c r="D4946" t="s">
        <v>17</v>
      </c>
      <c r="E4946" t="s">
        <v>16</v>
      </c>
      <c r="F4946" t="s">
        <v>12</v>
      </c>
      <c r="G4946" t="s">
        <v>13</v>
      </c>
      <c r="H4946" t="s">
        <v>13</v>
      </c>
      <c r="I4946">
        <v>35</v>
      </c>
      <c r="J4946">
        <f>(moras__2[[#This Row],[EDAD]]-AVERAGE(I:I))/ _xlfn.STDEV.P(I:I)</f>
        <v>-0.48746627208791893</v>
      </c>
      <c r="K4946" t="str">
        <f>IF(ABS(moras__2[[#This Row],[Z-Score de edad]])&gt;1.96, "Atípico","Normal")</f>
        <v>Normal</v>
      </c>
      <c r="L4946">
        <f>(moras__2[[#This Row],[SALARIO]]-AVERAGE(C:C)) / _xlfn.STDEV.P(C:C)</f>
        <v>-0.44454290183274864</v>
      </c>
      <c r="M4946" t="str">
        <f>IF(ABS(moras__2[[#This Row],[Z-Score de salario]])&gt;1.96, "Atípico", "Normal")</f>
        <v>Normal</v>
      </c>
      <c r="N4946" s="5">
        <f t="shared" si="231"/>
        <v>297045</v>
      </c>
      <c r="O4946" s="5">
        <f t="shared" si="232"/>
        <v>35</v>
      </c>
      <c r="P4946" s="5" t="str">
        <f t="shared" si="233"/>
        <v>ASEGURADO VOLUNTARIO</v>
      </c>
      <c r="Q4946" s="5" t="e">
        <f ca="1">IF($H4946="SI", $O4946, _xludf.NA())</f>
        <v>#NAME?</v>
      </c>
      <c r="R4946" s="5">
        <f>IF($H4946="NO",$O4946, _xludf.NA())</f>
        <v>35</v>
      </c>
      <c r="S4946" s="5" t="e">
        <f ca="1">IF($H4946="SI",$N4946, _xludf.NA())</f>
        <v>#NAME?</v>
      </c>
      <c r="T4946" s="5">
        <f>IF($H4946="NO",$N4946, _xludf.NA())</f>
        <v>297045</v>
      </c>
    </row>
    <row r="4947" spans="1:20" x14ac:dyDescent="0.3">
      <c r="A4947">
        <v>4946</v>
      </c>
      <c r="B4947" t="s">
        <v>9</v>
      </c>
      <c r="C4947">
        <v>278030</v>
      </c>
      <c r="D4947" t="s">
        <v>19</v>
      </c>
      <c r="E4947" t="s">
        <v>16</v>
      </c>
      <c r="F4947" t="s">
        <v>12</v>
      </c>
      <c r="G4947" t="s">
        <v>13</v>
      </c>
      <c r="H4947" t="s">
        <v>13</v>
      </c>
      <c r="I4947">
        <v>37</v>
      </c>
      <c r="J4947">
        <f>(moras__2[[#This Row],[EDAD]]-AVERAGE(I:I))/ _xlfn.STDEV.P(I:I)</f>
        <v>-0.34630148627334789</v>
      </c>
      <c r="K4947" t="str">
        <f>IF(ABS(moras__2[[#This Row],[Z-Score de edad]])&gt;1.96, "Atípico","Normal")</f>
        <v>Normal</v>
      </c>
      <c r="L4947">
        <f>(moras__2[[#This Row],[SALARIO]]-AVERAGE(C:C)) / _xlfn.STDEV.P(C:C)</f>
        <v>-0.46799154082766331</v>
      </c>
      <c r="M4947" t="str">
        <f>IF(ABS(moras__2[[#This Row],[Z-Score de salario]])&gt;1.96, "Atípico", "Normal")</f>
        <v>Normal</v>
      </c>
      <c r="N4947" s="5">
        <f t="shared" si="231"/>
        <v>278030</v>
      </c>
      <c r="O4947" s="5">
        <f t="shared" si="232"/>
        <v>37</v>
      </c>
      <c r="P4947" s="5" t="str">
        <f t="shared" si="233"/>
        <v>CONVENIOS ESPECIALES DE TRABAJADORES INDEPENDIENTES</v>
      </c>
      <c r="Q4947" s="5" t="e">
        <f ca="1">IF($H4947="SI", $O4947, _xludf.NA())</f>
        <v>#NAME?</v>
      </c>
      <c r="R4947" s="5">
        <f>IF($H4947="NO",$O4947, _xludf.NA())</f>
        <v>37</v>
      </c>
      <c r="S4947" s="5" t="e">
        <f ca="1">IF($H4947="SI",$N4947, _xludf.NA())</f>
        <v>#NAME?</v>
      </c>
      <c r="T4947" s="5">
        <f>IF($H4947="NO",$N4947, _xludf.NA())</f>
        <v>278030</v>
      </c>
    </row>
    <row r="4948" spans="1:20" x14ac:dyDescent="0.3">
      <c r="A4948">
        <v>4947</v>
      </c>
      <c r="B4948" t="s">
        <v>15</v>
      </c>
      <c r="C4948">
        <v>1158417</v>
      </c>
      <c r="D4948" t="s">
        <v>10</v>
      </c>
      <c r="E4948" t="s">
        <v>11</v>
      </c>
      <c r="F4948" t="s">
        <v>12</v>
      </c>
      <c r="G4948" t="s">
        <v>13</v>
      </c>
      <c r="H4948" t="s">
        <v>13</v>
      </c>
      <c r="I4948">
        <v>39</v>
      </c>
      <c r="J4948">
        <f>(moras__2[[#This Row],[EDAD]]-AVERAGE(I:I))/ _xlfn.STDEV.P(I:I)</f>
        <v>-0.20513670045877688</v>
      </c>
      <c r="K4948" t="str">
        <f>IF(ABS(moras__2[[#This Row],[Z-Score de edad]])&gt;1.96, "Atípico","Normal")</f>
        <v>Normal</v>
      </c>
      <c r="L4948">
        <f>(moras__2[[#This Row],[SALARIO]]-AVERAGE(C:C)) / _xlfn.STDEV.P(C:C)</f>
        <v>0.61767119589681341</v>
      </c>
      <c r="M4948" t="str">
        <f>IF(ABS(moras__2[[#This Row],[Z-Score de salario]])&gt;1.96, "Atípico", "Normal")</f>
        <v>Normal</v>
      </c>
      <c r="N4948" s="5">
        <f t="shared" si="231"/>
        <v>1158417</v>
      </c>
      <c r="O4948" s="5">
        <f t="shared" si="232"/>
        <v>39</v>
      </c>
      <c r="P4948" s="5" t="str">
        <f t="shared" si="233"/>
        <v>ASALARIADO</v>
      </c>
      <c r="Q4948" s="5" t="e">
        <f ca="1">IF($H4948="SI", $O4948, _xludf.NA())</f>
        <v>#NAME?</v>
      </c>
      <c r="R4948" s="5">
        <f>IF($H4948="NO",$O4948, _xludf.NA())</f>
        <v>39</v>
      </c>
      <c r="S4948" s="5" t="e">
        <f ca="1">IF($H4948="SI",$N4948, _xludf.NA())</f>
        <v>#NAME?</v>
      </c>
      <c r="T4948" s="5">
        <f>IF($H4948="NO",$N4948, _xludf.NA())</f>
        <v>1158417</v>
      </c>
    </row>
    <row r="4949" spans="1:20" x14ac:dyDescent="0.3">
      <c r="A4949">
        <v>4948</v>
      </c>
      <c r="B4949" t="s">
        <v>15</v>
      </c>
      <c r="C4949">
        <v>297046</v>
      </c>
      <c r="D4949" t="s">
        <v>17</v>
      </c>
      <c r="E4949" t="s">
        <v>16</v>
      </c>
      <c r="F4949" t="s">
        <v>12</v>
      </c>
      <c r="G4949" t="s">
        <v>13</v>
      </c>
      <c r="H4949" t="s">
        <v>13</v>
      </c>
      <c r="I4949">
        <v>24</v>
      </c>
      <c r="J4949">
        <f>(moras__2[[#This Row],[EDAD]]-AVERAGE(I:I))/ _xlfn.STDEV.P(I:I)</f>
        <v>-1.2638725940680595</v>
      </c>
      <c r="K4949" t="str">
        <f>IF(ABS(moras__2[[#This Row],[Z-Score de edad]])&gt;1.96, "Atípico","Normal")</f>
        <v>Normal</v>
      </c>
      <c r="L4949">
        <f>(moras__2[[#This Row],[SALARIO]]-AVERAGE(C:C)) / _xlfn.STDEV.P(C:C)</f>
        <v>-0.44454166866740574</v>
      </c>
      <c r="M4949" t="str">
        <f>IF(ABS(moras__2[[#This Row],[Z-Score de salario]])&gt;1.96, "Atípico", "Normal")</f>
        <v>Normal</v>
      </c>
      <c r="N4949" s="5">
        <f t="shared" si="231"/>
        <v>297046</v>
      </c>
      <c r="O4949" s="5">
        <f t="shared" si="232"/>
        <v>24</v>
      </c>
      <c r="P4949" s="5" t="str">
        <f t="shared" si="233"/>
        <v>ASEGURADO VOLUNTARIO</v>
      </c>
      <c r="Q4949" s="5" t="e">
        <f ca="1">IF($H4949="SI", $O4949, _xludf.NA())</f>
        <v>#NAME?</v>
      </c>
      <c r="R4949" s="5">
        <f>IF($H4949="NO",$O4949, _xludf.NA())</f>
        <v>24</v>
      </c>
      <c r="S4949" s="5" t="e">
        <f ca="1">IF($H4949="SI",$N4949, _xludf.NA())</f>
        <v>#NAME?</v>
      </c>
      <c r="T4949" s="5">
        <f>IF($H4949="NO",$N4949, _xludf.NA())</f>
        <v>297046</v>
      </c>
    </row>
    <row r="4950" spans="1:20" x14ac:dyDescent="0.3">
      <c r="A4950">
        <v>4949</v>
      </c>
      <c r="B4950" t="s">
        <v>9</v>
      </c>
      <c r="C4950">
        <v>1376386</v>
      </c>
      <c r="D4950" t="s">
        <v>14</v>
      </c>
      <c r="E4950" t="s">
        <v>11</v>
      </c>
      <c r="F4950" t="s">
        <v>12</v>
      </c>
      <c r="G4950" t="s">
        <v>13</v>
      </c>
      <c r="H4950" t="s">
        <v>13</v>
      </c>
      <c r="I4950">
        <v>67</v>
      </c>
      <c r="J4950">
        <f>(moras__2[[#This Row],[EDAD]]-AVERAGE(I:I))/ _xlfn.STDEV.P(I:I)</f>
        <v>1.7711703009452175</v>
      </c>
      <c r="K4950" t="str">
        <f>IF(ABS(moras__2[[#This Row],[Z-Score de edad]])&gt;1.96, "Atípico","Normal")</f>
        <v>Normal</v>
      </c>
      <c r="L4950">
        <f>(moras__2[[#This Row],[SALARIO]]-AVERAGE(C:C)) / _xlfn.STDEV.P(C:C)</f>
        <v>0.8864630125196139</v>
      </c>
      <c r="M4950" t="str">
        <f>IF(ABS(moras__2[[#This Row],[Z-Score de salario]])&gt;1.96, "Atípico", "Normal")</f>
        <v>Normal</v>
      </c>
      <c r="N4950" s="5">
        <f t="shared" si="231"/>
        <v>1376386</v>
      </c>
      <c r="O4950" s="5">
        <f t="shared" si="232"/>
        <v>67</v>
      </c>
      <c r="P4950" s="5" t="str">
        <f t="shared" si="233"/>
        <v>PENSIONADOS EN SU PROPIO SISTEMA</v>
      </c>
      <c r="Q4950" s="5" t="e">
        <f ca="1">IF($H4950="SI", $O4950, _xludf.NA())</f>
        <v>#NAME?</v>
      </c>
      <c r="R4950" s="5">
        <f>IF($H4950="NO",$O4950, _xludf.NA())</f>
        <v>67</v>
      </c>
      <c r="S4950" s="5" t="e">
        <f ca="1">IF($H4950="SI",$N4950, _xludf.NA())</f>
        <v>#NAME?</v>
      </c>
      <c r="T4950" s="5">
        <f>IF($H4950="NO",$N4950, _xludf.NA())</f>
        <v>1376386</v>
      </c>
    </row>
    <row r="4951" spans="1:20" x14ac:dyDescent="0.3">
      <c r="A4951">
        <v>4950</v>
      </c>
      <c r="B4951" t="s">
        <v>9</v>
      </c>
      <c r="C4951">
        <v>4206651</v>
      </c>
      <c r="D4951" t="s">
        <v>10</v>
      </c>
      <c r="E4951" t="s">
        <v>11</v>
      </c>
      <c r="F4951" t="s">
        <v>12</v>
      </c>
      <c r="G4951" t="s">
        <v>13</v>
      </c>
      <c r="H4951" t="s">
        <v>13</v>
      </c>
      <c r="I4951">
        <v>69</v>
      </c>
      <c r="J4951">
        <f>(moras__2[[#This Row],[EDAD]]-AVERAGE(I:I))/ _xlfn.STDEV.P(I:I)</f>
        <v>1.9123350867597886</v>
      </c>
      <c r="K4951" t="str">
        <f>IF(ABS(moras__2[[#This Row],[Z-Score de edad]])&gt;1.96, "Atípico","Normal")</f>
        <v>Normal</v>
      </c>
      <c r="L4951">
        <f>(moras__2[[#This Row],[SALARIO]]-AVERAGE(C:C)) / _xlfn.STDEV.P(C:C)</f>
        <v>4.3766477216935353</v>
      </c>
      <c r="M4951" t="str">
        <f>IF(ABS(moras__2[[#This Row],[Z-Score de salario]])&gt;1.96, "Atípico", "Normal")</f>
        <v>Atípico</v>
      </c>
      <c r="N4951" s="5">
        <f t="shared" si="231"/>
        <v>4206651</v>
      </c>
      <c r="O4951" s="5">
        <f t="shared" si="232"/>
        <v>69</v>
      </c>
      <c r="P4951" s="5" t="str">
        <f t="shared" si="233"/>
        <v>ASALARIADO</v>
      </c>
      <c r="Q4951" s="5" t="e">
        <f ca="1">IF($H4951="SI", $O4951, _xludf.NA())</f>
        <v>#NAME?</v>
      </c>
      <c r="R4951" s="5">
        <f>IF($H4951="NO",$O4951, _xludf.NA())</f>
        <v>69</v>
      </c>
      <c r="S4951" s="5" t="e">
        <f ca="1">IF($H4951="SI",$N4951, _xludf.NA())</f>
        <v>#NAME?</v>
      </c>
      <c r="T4951" s="5">
        <f>IF($H4951="NO",$N4951, _xludf.NA())</f>
        <v>4206651</v>
      </c>
    </row>
    <row r="4952" spans="1:20" x14ac:dyDescent="0.3">
      <c r="A4952">
        <v>4951</v>
      </c>
      <c r="B4952" t="s">
        <v>9</v>
      </c>
      <c r="C4952">
        <v>545415</v>
      </c>
      <c r="D4952" t="s">
        <v>10</v>
      </c>
      <c r="E4952" t="s">
        <v>16</v>
      </c>
      <c r="F4952" t="s">
        <v>12</v>
      </c>
      <c r="G4952" t="s">
        <v>13</v>
      </c>
      <c r="H4952" t="s">
        <v>13</v>
      </c>
      <c r="I4952">
        <v>20</v>
      </c>
      <c r="J4952">
        <f>(moras__2[[#This Row],[EDAD]]-AVERAGE(I:I))/ _xlfn.STDEV.P(I:I)</f>
        <v>-1.5462021656972016</v>
      </c>
      <c r="K4952" t="str">
        <f>IF(ABS(moras__2[[#This Row],[Z-Score de edad]])&gt;1.96, "Atípico","Normal")</f>
        <v>Normal</v>
      </c>
      <c r="L4952">
        <f>(moras__2[[#This Row],[SALARIO]]-AVERAGE(C:C)) / _xlfn.STDEV.P(C:C)</f>
        <v>-0.13826162562097102</v>
      </c>
      <c r="M4952" t="str">
        <f>IF(ABS(moras__2[[#This Row],[Z-Score de salario]])&gt;1.96, "Atípico", "Normal")</f>
        <v>Normal</v>
      </c>
      <c r="N4952" s="5">
        <f t="shared" si="231"/>
        <v>545415</v>
      </c>
      <c r="O4952" s="5">
        <f t="shared" si="232"/>
        <v>20</v>
      </c>
      <c r="P4952" s="5" t="str">
        <f t="shared" si="233"/>
        <v>ASALARIADO</v>
      </c>
      <c r="Q4952" s="5" t="e">
        <f ca="1">IF($H4952="SI", $O4952, _xludf.NA())</f>
        <v>#NAME?</v>
      </c>
      <c r="R4952" s="5">
        <f>IF($H4952="NO",$O4952, _xludf.NA())</f>
        <v>20</v>
      </c>
      <c r="S4952" s="5" t="e">
        <f ca="1">IF($H4952="SI",$N4952, _xludf.NA())</f>
        <v>#NAME?</v>
      </c>
      <c r="T4952" s="5">
        <f>IF($H4952="NO",$N4952, _xludf.NA())</f>
        <v>545415</v>
      </c>
    </row>
    <row r="4953" spans="1:20" x14ac:dyDescent="0.3">
      <c r="A4953">
        <v>4952</v>
      </c>
      <c r="B4953" t="s">
        <v>15</v>
      </c>
      <c r="C4953">
        <v>330000</v>
      </c>
      <c r="D4953" t="s">
        <v>10</v>
      </c>
      <c r="E4953" t="s">
        <v>16</v>
      </c>
      <c r="F4953" t="s">
        <v>12</v>
      </c>
      <c r="G4953" t="s">
        <v>13</v>
      </c>
      <c r="H4953" t="s">
        <v>13</v>
      </c>
      <c r="I4953">
        <v>25</v>
      </c>
      <c r="J4953">
        <f>(moras__2[[#This Row],[EDAD]]-AVERAGE(I:I))/ _xlfn.STDEV.P(I:I)</f>
        <v>-1.193290201160774</v>
      </c>
      <c r="K4953" t="str">
        <f>IF(ABS(moras__2[[#This Row],[Z-Score de edad]])&gt;1.96, "Atípico","Normal")</f>
        <v>Normal</v>
      </c>
      <c r="L4953">
        <f>(moras__2[[#This Row],[SALARIO]]-AVERAGE(C:C)) / _xlfn.STDEV.P(C:C)</f>
        <v>-0.40390393795804908</v>
      </c>
      <c r="M4953" t="str">
        <f>IF(ABS(moras__2[[#This Row],[Z-Score de salario]])&gt;1.96, "Atípico", "Normal")</f>
        <v>Normal</v>
      </c>
      <c r="N4953" s="5">
        <f t="shared" si="231"/>
        <v>330000</v>
      </c>
      <c r="O4953" s="5">
        <f t="shared" si="232"/>
        <v>25</v>
      </c>
      <c r="P4953" s="5" t="str">
        <f t="shared" si="233"/>
        <v>ASALARIADO</v>
      </c>
      <c r="Q4953" s="5" t="e">
        <f ca="1">IF($H4953="SI", $O4953, _xludf.NA())</f>
        <v>#NAME?</v>
      </c>
      <c r="R4953" s="5">
        <f>IF($H4953="NO",$O4953, _xludf.NA())</f>
        <v>25</v>
      </c>
      <c r="S4953" s="5" t="e">
        <f ca="1">IF($H4953="SI",$N4953, _xludf.NA())</f>
        <v>#NAME?</v>
      </c>
      <c r="T4953" s="5">
        <f>IF($H4953="NO",$N4953, _xludf.NA())</f>
        <v>330000</v>
      </c>
    </row>
    <row r="4954" spans="1:20" x14ac:dyDescent="0.3">
      <c r="A4954">
        <v>4953</v>
      </c>
      <c r="B4954" t="s">
        <v>9</v>
      </c>
      <c r="C4954">
        <v>297046</v>
      </c>
      <c r="D4954" t="s">
        <v>17</v>
      </c>
      <c r="E4954" t="s">
        <v>16</v>
      </c>
      <c r="F4954" t="s">
        <v>12</v>
      </c>
      <c r="G4954" t="s">
        <v>13</v>
      </c>
      <c r="H4954" t="s">
        <v>13</v>
      </c>
      <c r="I4954">
        <v>62</v>
      </c>
      <c r="J4954">
        <f>(moras__2[[#This Row],[EDAD]]-AVERAGE(I:I))/ _xlfn.STDEV.P(I:I)</f>
        <v>1.41825833640879</v>
      </c>
      <c r="K4954" t="str">
        <f>IF(ABS(moras__2[[#This Row],[Z-Score de edad]])&gt;1.96, "Atípico","Normal")</f>
        <v>Normal</v>
      </c>
      <c r="L4954">
        <f>(moras__2[[#This Row],[SALARIO]]-AVERAGE(C:C)) / _xlfn.STDEV.P(C:C)</f>
        <v>-0.44454166866740574</v>
      </c>
      <c r="M4954" t="str">
        <f>IF(ABS(moras__2[[#This Row],[Z-Score de salario]])&gt;1.96, "Atípico", "Normal")</f>
        <v>Normal</v>
      </c>
      <c r="N4954" s="5">
        <f t="shared" si="231"/>
        <v>297046</v>
      </c>
      <c r="O4954" s="5">
        <f t="shared" si="232"/>
        <v>62</v>
      </c>
      <c r="P4954" s="5" t="str">
        <f t="shared" si="233"/>
        <v>ASEGURADO VOLUNTARIO</v>
      </c>
      <c r="Q4954" s="5" t="e">
        <f ca="1">IF($H4954="SI", $O4954, _xludf.NA())</f>
        <v>#NAME?</v>
      </c>
      <c r="R4954" s="5">
        <f>IF($H4954="NO",$O4954, _xludf.NA())</f>
        <v>62</v>
      </c>
      <c r="S4954" s="5" t="e">
        <f ca="1">IF($H4954="SI",$N4954, _xludf.NA())</f>
        <v>#NAME?</v>
      </c>
      <c r="T4954" s="5">
        <f>IF($H4954="NO",$N4954, _xludf.NA())</f>
        <v>297046</v>
      </c>
    </row>
    <row r="4955" spans="1:20" x14ac:dyDescent="0.3">
      <c r="A4955">
        <v>4954</v>
      </c>
      <c r="B4955" t="s">
        <v>9</v>
      </c>
      <c r="C4955">
        <v>479252.04</v>
      </c>
      <c r="D4955" t="s">
        <v>10</v>
      </c>
      <c r="E4955" t="s">
        <v>16</v>
      </c>
      <c r="F4955" t="s">
        <v>12</v>
      </c>
      <c r="G4955" t="s">
        <v>13</v>
      </c>
      <c r="H4955" t="s">
        <v>13</v>
      </c>
      <c r="I4955">
        <v>25</v>
      </c>
      <c r="J4955">
        <f>(moras__2[[#This Row],[EDAD]]-AVERAGE(I:I))/ _xlfn.STDEV.P(I:I)</f>
        <v>-1.193290201160774</v>
      </c>
      <c r="K4955" t="str">
        <f>IF(ABS(moras__2[[#This Row],[Z-Score de edad]])&gt;1.96, "Atípico","Normal")</f>
        <v>Normal</v>
      </c>
      <c r="L4955">
        <f>(moras__2[[#This Row],[SALARIO]]-AVERAGE(C:C)) / _xlfn.STDEV.P(C:C)</f>
        <v>-0.21985149487550579</v>
      </c>
      <c r="M4955" t="str">
        <f>IF(ABS(moras__2[[#This Row],[Z-Score de salario]])&gt;1.96, "Atípico", "Normal")</f>
        <v>Normal</v>
      </c>
      <c r="N4955" s="5">
        <f t="shared" si="231"/>
        <v>479252.04</v>
      </c>
      <c r="O4955" s="5">
        <f t="shared" si="232"/>
        <v>25</v>
      </c>
      <c r="P4955" s="5" t="str">
        <f t="shared" si="233"/>
        <v>ASALARIADO</v>
      </c>
      <c r="Q4955" s="5" t="e">
        <f ca="1">IF($H4955="SI", $O4955, _xludf.NA())</f>
        <v>#NAME?</v>
      </c>
      <c r="R4955" s="5">
        <f>IF($H4955="NO",$O4955, _xludf.NA())</f>
        <v>25</v>
      </c>
      <c r="S4955" s="5" t="e">
        <f ca="1">IF($H4955="SI",$N4955, _xludf.NA())</f>
        <v>#NAME?</v>
      </c>
      <c r="T4955" s="5">
        <f>IF($H4955="NO",$N4955, _xludf.NA())</f>
        <v>479252.04</v>
      </c>
    </row>
    <row r="4956" spans="1:20" x14ac:dyDescent="0.3">
      <c r="A4956">
        <v>4955</v>
      </c>
      <c r="B4956" t="s">
        <v>15</v>
      </c>
      <c r="C4956">
        <v>371690</v>
      </c>
      <c r="D4956" t="s">
        <v>10</v>
      </c>
      <c r="E4956" t="s">
        <v>16</v>
      </c>
      <c r="F4956" t="s">
        <v>12</v>
      </c>
      <c r="G4956" t="s">
        <v>13</v>
      </c>
      <c r="H4956" t="s">
        <v>13</v>
      </c>
      <c r="I4956">
        <v>48</v>
      </c>
      <c r="J4956">
        <f>(moras__2[[#This Row],[EDAD]]-AVERAGE(I:I))/ _xlfn.STDEV.P(I:I)</f>
        <v>0.43010483570679275</v>
      </c>
      <c r="K4956" t="str">
        <f>IF(ABS(moras__2[[#This Row],[Z-Score de edad]])&gt;1.96, "Atípico","Normal")</f>
        <v>Normal</v>
      </c>
      <c r="L4956">
        <f>(moras__2[[#This Row],[SALARIO]]-AVERAGE(C:C)) / _xlfn.STDEV.P(C:C)</f>
        <v>-0.35249327481326909</v>
      </c>
      <c r="M4956" t="str">
        <f>IF(ABS(moras__2[[#This Row],[Z-Score de salario]])&gt;1.96, "Atípico", "Normal")</f>
        <v>Normal</v>
      </c>
      <c r="N4956" s="5">
        <f t="shared" si="231"/>
        <v>371690</v>
      </c>
      <c r="O4956" s="5">
        <f t="shared" si="232"/>
        <v>48</v>
      </c>
      <c r="P4956" s="5" t="str">
        <f t="shared" si="233"/>
        <v>ASALARIADO</v>
      </c>
      <c r="Q4956" s="5" t="e">
        <f ca="1">IF($H4956="SI", $O4956, _xludf.NA())</f>
        <v>#NAME?</v>
      </c>
      <c r="R4956" s="5">
        <f>IF($H4956="NO",$O4956, _xludf.NA())</f>
        <v>48</v>
      </c>
      <c r="S4956" s="5" t="e">
        <f ca="1">IF($H4956="SI",$N4956, _xludf.NA())</f>
        <v>#NAME?</v>
      </c>
      <c r="T4956" s="5">
        <f>IF($H4956="NO",$N4956, _xludf.NA())</f>
        <v>371690</v>
      </c>
    </row>
    <row r="4957" spans="1:20" x14ac:dyDescent="0.3">
      <c r="A4957">
        <v>4956</v>
      </c>
      <c r="B4957" t="s">
        <v>15</v>
      </c>
      <c r="C4957">
        <v>1200000</v>
      </c>
      <c r="D4957" t="s">
        <v>10</v>
      </c>
      <c r="E4957" t="s">
        <v>16</v>
      </c>
      <c r="F4957" t="s">
        <v>12</v>
      </c>
      <c r="G4957" t="s">
        <v>12</v>
      </c>
      <c r="H4957" t="s">
        <v>13</v>
      </c>
      <c r="I4957">
        <v>78</v>
      </c>
      <c r="J4957">
        <f>(moras__2[[#This Row],[EDAD]]-AVERAGE(I:I))/ _xlfn.STDEV.P(I:I)</f>
        <v>2.5475766229253582</v>
      </c>
      <c r="K4957" t="str">
        <f>IF(ABS(moras__2[[#This Row],[Z-Score de edad]])&gt;1.96, "Atípico","Normal")</f>
        <v>Atípico</v>
      </c>
      <c r="L4957">
        <f>(moras__2[[#This Row],[SALARIO]]-AVERAGE(C:C)) / _xlfn.STDEV.P(C:C)</f>
        <v>0.66894991034990492</v>
      </c>
      <c r="M4957" t="str">
        <f>IF(ABS(moras__2[[#This Row],[Z-Score de salario]])&gt;1.96, "Atípico", "Normal")</f>
        <v>Normal</v>
      </c>
      <c r="N4957" s="5">
        <f t="shared" si="231"/>
        <v>1200000</v>
      </c>
      <c r="O4957" s="5">
        <f t="shared" si="232"/>
        <v>78</v>
      </c>
      <c r="P4957" s="5" t="str">
        <f t="shared" si="233"/>
        <v>ASALARIADO</v>
      </c>
      <c r="Q4957" s="5" t="e">
        <f ca="1">IF($H4957="SI", $O4957, _xludf.NA())</f>
        <v>#NAME?</v>
      </c>
      <c r="R4957" s="5">
        <f>IF($H4957="NO",$O4957, _xludf.NA())</f>
        <v>78</v>
      </c>
      <c r="S4957" s="5" t="e">
        <f ca="1">IF($H4957="SI",$N4957, _xludf.NA())</f>
        <v>#NAME?</v>
      </c>
      <c r="T4957" s="5">
        <f>IF($H4957="NO",$N4957, _xludf.NA())</f>
        <v>1200000</v>
      </c>
    </row>
    <row r="4958" spans="1:20" x14ac:dyDescent="0.3">
      <c r="A4958">
        <v>4957</v>
      </c>
      <c r="B4958" t="s">
        <v>9</v>
      </c>
      <c r="C4958">
        <v>428960.15</v>
      </c>
      <c r="D4958" t="s">
        <v>10</v>
      </c>
      <c r="E4958" t="s">
        <v>16</v>
      </c>
      <c r="F4958" t="s">
        <v>12</v>
      </c>
      <c r="G4958" t="s">
        <v>13</v>
      </c>
      <c r="H4958" t="s">
        <v>13</v>
      </c>
      <c r="I4958">
        <v>41</v>
      </c>
      <c r="J4958">
        <f>(moras__2[[#This Row],[EDAD]]-AVERAGE(I:I))/ _xlfn.STDEV.P(I:I)</f>
        <v>-6.397191464420586E-2</v>
      </c>
      <c r="K4958" t="str">
        <f>IF(ABS(moras__2[[#This Row],[Z-Score de edad]])&gt;1.96, "Atípico","Normal")</f>
        <v>Normal</v>
      </c>
      <c r="L4958">
        <f>(moras__2[[#This Row],[SALARIO]]-AVERAGE(C:C)) / _xlfn.STDEV.P(C:C)</f>
        <v>-0.28186971065157507</v>
      </c>
      <c r="M4958" t="str">
        <f>IF(ABS(moras__2[[#This Row],[Z-Score de salario]])&gt;1.96, "Atípico", "Normal")</f>
        <v>Normal</v>
      </c>
      <c r="N4958" s="5">
        <f t="shared" si="231"/>
        <v>428960.15</v>
      </c>
      <c r="O4958" s="5">
        <f t="shared" si="232"/>
        <v>41</v>
      </c>
      <c r="P4958" s="5" t="str">
        <f t="shared" si="233"/>
        <v>ASALARIADO</v>
      </c>
      <c r="Q4958" s="5" t="e">
        <f ca="1">IF($H4958="SI", $O4958, _xludf.NA())</f>
        <v>#NAME?</v>
      </c>
      <c r="R4958" s="5">
        <f>IF($H4958="NO",$O4958, _xludf.NA())</f>
        <v>41</v>
      </c>
      <c r="S4958" s="5" t="e">
        <f ca="1">IF($H4958="SI",$N4958, _xludf.NA())</f>
        <v>#NAME?</v>
      </c>
      <c r="T4958" s="5">
        <f>IF($H4958="NO",$N4958, _xludf.NA())</f>
        <v>428960.15</v>
      </c>
    </row>
    <row r="4959" spans="1:20" x14ac:dyDescent="0.3">
      <c r="A4959">
        <v>4958</v>
      </c>
      <c r="B4959" t="s">
        <v>9</v>
      </c>
      <c r="C4959">
        <v>290000</v>
      </c>
      <c r="D4959" t="s">
        <v>10</v>
      </c>
      <c r="E4959" t="s">
        <v>16</v>
      </c>
      <c r="F4959" t="s">
        <v>12</v>
      </c>
      <c r="G4959" t="s">
        <v>12</v>
      </c>
      <c r="H4959" t="s">
        <v>13</v>
      </c>
      <c r="I4959">
        <v>37</v>
      </c>
      <c r="J4959">
        <f>(moras__2[[#This Row],[EDAD]]-AVERAGE(I:I))/ _xlfn.STDEV.P(I:I)</f>
        <v>-0.34630148627334789</v>
      </c>
      <c r="K4959" t="str">
        <f>IF(ABS(moras__2[[#This Row],[Z-Score de edad]])&gt;1.96, "Atípico","Normal")</f>
        <v>Normal</v>
      </c>
      <c r="L4959">
        <f>(moras__2[[#This Row],[SALARIO]]-AVERAGE(C:C)) / _xlfn.STDEV.P(C:C)</f>
        <v>-0.4532305516733573</v>
      </c>
      <c r="M4959" t="str">
        <f>IF(ABS(moras__2[[#This Row],[Z-Score de salario]])&gt;1.96, "Atípico", "Normal")</f>
        <v>Normal</v>
      </c>
      <c r="N4959" s="5">
        <f t="shared" si="231"/>
        <v>290000</v>
      </c>
      <c r="O4959" s="5">
        <f t="shared" si="232"/>
        <v>37</v>
      </c>
      <c r="P4959" s="5" t="str">
        <f t="shared" si="233"/>
        <v>ASALARIADO</v>
      </c>
      <c r="Q4959" s="5" t="e">
        <f ca="1">IF($H4959="SI", $O4959, _xludf.NA())</f>
        <v>#NAME?</v>
      </c>
      <c r="R4959" s="5">
        <f>IF($H4959="NO",$O4959, _xludf.NA())</f>
        <v>37</v>
      </c>
      <c r="S4959" s="5" t="e">
        <f ca="1">IF($H4959="SI",$N4959, _xludf.NA())</f>
        <v>#NAME?</v>
      </c>
      <c r="T4959" s="5">
        <f>IF($H4959="NO",$N4959, _xludf.NA())</f>
        <v>290000</v>
      </c>
    </row>
    <row r="4960" spans="1:20" x14ac:dyDescent="0.3">
      <c r="A4960">
        <v>4959</v>
      </c>
      <c r="B4960" t="s">
        <v>9</v>
      </c>
      <c r="C4960">
        <v>543612.26</v>
      </c>
      <c r="D4960" t="s">
        <v>10</v>
      </c>
      <c r="E4960" t="s">
        <v>11</v>
      </c>
      <c r="F4960" t="s">
        <v>12</v>
      </c>
      <c r="G4960" t="s">
        <v>13</v>
      </c>
      <c r="H4960" t="s">
        <v>13</v>
      </c>
      <c r="I4960">
        <v>39</v>
      </c>
      <c r="J4960">
        <f>(moras__2[[#This Row],[EDAD]]-AVERAGE(I:I))/ _xlfn.STDEV.P(I:I)</f>
        <v>-0.20513670045877688</v>
      </c>
      <c r="K4960" t="str">
        <f>IF(ABS(moras__2[[#This Row],[Z-Score de edad]])&gt;1.96, "Atípico","Normal")</f>
        <v>Normal</v>
      </c>
      <c r="L4960">
        <f>(moras__2[[#This Row],[SALARIO]]-AVERAGE(C:C)) / _xlfn.STDEV.P(C:C)</f>
        <v>-0.14048470211119937</v>
      </c>
      <c r="M4960" t="str">
        <f>IF(ABS(moras__2[[#This Row],[Z-Score de salario]])&gt;1.96, "Atípico", "Normal")</f>
        <v>Normal</v>
      </c>
      <c r="N4960" s="5">
        <f t="shared" si="231"/>
        <v>543612.26</v>
      </c>
      <c r="O4960" s="5">
        <f t="shared" si="232"/>
        <v>39</v>
      </c>
      <c r="P4960" s="5" t="str">
        <f t="shared" si="233"/>
        <v>ASALARIADO</v>
      </c>
      <c r="Q4960" s="5" t="e">
        <f ca="1">IF($H4960="SI", $O4960, _xludf.NA())</f>
        <v>#NAME?</v>
      </c>
      <c r="R4960" s="5">
        <f>IF($H4960="NO",$O4960, _xludf.NA())</f>
        <v>39</v>
      </c>
      <c r="S4960" s="5" t="e">
        <f ca="1">IF($H4960="SI",$N4960, _xludf.NA())</f>
        <v>#NAME?</v>
      </c>
      <c r="T4960" s="5">
        <f>IF($H4960="NO",$N4960, _xludf.NA())</f>
        <v>543612.26</v>
      </c>
    </row>
    <row r="4961" spans="1:20" x14ac:dyDescent="0.3">
      <c r="A4961">
        <v>4960</v>
      </c>
      <c r="B4961" t="s">
        <v>9</v>
      </c>
      <c r="C4961">
        <v>149130</v>
      </c>
      <c r="D4961" t="s">
        <v>10</v>
      </c>
      <c r="E4961" t="s">
        <v>16</v>
      </c>
      <c r="F4961" t="s">
        <v>12</v>
      </c>
      <c r="G4961" t="s">
        <v>12</v>
      </c>
      <c r="H4961" t="s">
        <v>12</v>
      </c>
      <c r="I4961">
        <v>29</v>
      </c>
      <c r="J4961">
        <f>(moras__2[[#This Row],[EDAD]]-AVERAGE(I:I))/ _xlfn.STDEV.P(I:I)</f>
        <v>-0.91096062953163204</v>
      </c>
      <c r="K4961" t="str">
        <f>IF(ABS(moras__2[[#This Row],[Z-Score de edad]])&gt;1.96, "Atípico","Normal")</f>
        <v>Normal</v>
      </c>
      <c r="L4961">
        <f>(moras__2[[#This Row],[SALARIO]]-AVERAGE(C:C)) / _xlfn.STDEV.P(C:C)</f>
        <v>-0.62694655352524409</v>
      </c>
      <c r="M4961" t="str">
        <f>IF(ABS(moras__2[[#This Row],[Z-Score de salario]])&gt;1.96, "Atípico", "Normal")</f>
        <v>Normal</v>
      </c>
      <c r="N4961" s="5">
        <f t="shared" si="231"/>
        <v>149130</v>
      </c>
      <c r="O4961" s="5">
        <f t="shared" si="232"/>
        <v>29</v>
      </c>
      <c r="P4961" s="5" t="str">
        <f t="shared" si="233"/>
        <v>ASALARIADO</v>
      </c>
      <c r="Q4961" s="5">
        <f>IF($H4961="SI", $O4961, _xludf.NA())</f>
        <v>29</v>
      </c>
      <c r="R4961" s="5" t="e">
        <f ca="1">IF($H4961="NO",$O4961, _xludf.NA())</f>
        <v>#NAME?</v>
      </c>
      <c r="S4961" s="5">
        <f>IF($H4961="SI",$N4961, _xludf.NA())</f>
        <v>149130</v>
      </c>
      <c r="T4961" s="5" t="e">
        <f ca="1">IF($H4961="NO",$N4961, _xludf.NA())</f>
        <v>#NAME?</v>
      </c>
    </row>
    <row r="4962" spans="1:20" x14ac:dyDescent="0.3">
      <c r="A4962">
        <v>4961</v>
      </c>
      <c r="B4962" t="s">
        <v>9</v>
      </c>
      <c r="C4962">
        <v>347603</v>
      </c>
      <c r="D4962" t="s">
        <v>18</v>
      </c>
      <c r="E4962" t="s">
        <v>16</v>
      </c>
      <c r="F4962" t="s">
        <v>12</v>
      </c>
      <c r="G4962" t="s">
        <v>13</v>
      </c>
      <c r="H4962" t="s">
        <v>12</v>
      </c>
      <c r="I4962">
        <v>46</v>
      </c>
      <c r="J4962">
        <f>(moras__2[[#This Row],[EDAD]]-AVERAGE(I:I))/ _xlfn.STDEV.P(I:I)</f>
        <v>0.28894004989222172</v>
      </c>
      <c r="K4962" t="str">
        <f>IF(ABS(moras__2[[#This Row],[Z-Score de edad]])&gt;1.96, "Atípico","Normal")</f>
        <v>Normal</v>
      </c>
      <c r="L4962">
        <f>(moras__2[[#This Row],[SALARIO]]-AVERAGE(C:C)) / _xlfn.STDEV.P(C:C)</f>
        <v>-0.3821965284272848</v>
      </c>
      <c r="M4962" t="str">
        <f>IF(ABS(moras__2[[#This Row],[Z-Score de salario]])&gt;1.96, "Atípico", "Normal")</f>
        <v>Normal</v>
      </c>
      <c r="N4962" s="5">
        <f t="shared" si="231"/>
        <v>347603</v>
      </c>
      <c r="O4962" s="5">
        <f t="shared" si="232"/>
        <v>46</v>
      </c>
      <c r="P4962" s="5" t="str">
        <f t="shared" si="233"/>
        <v>TRABAJADOR INDEPENDIENTE</v>
      </c>
      <c r="Q4962" s="5">
        <f>IF($H4962="SI", $O4962, _xludf.NA())</f>
        <v>46</v>
      </c>
      <c r="R4962" s="5" t="e">
        <f ca="1">IF($H4962="NO",$O4962, _xludf.NA())</f>
        <v>#NAME?</v>
      </c>
      <c r="S4962" s="5">
        <f>IF($H4962="SI",$N4962, _xludf.NA())</f>
        <v>347603</v>
      </c>
      <c r="T4962" s="5" t="e">
        <f ca="1">IF($H4962="NO",$N4962, _xludf.NA())</f>
        <v>#NAME?</v>
      </c>
    </row>
    <row r="4963" spans="1:20" x14ac:dyDescent="0.3">
      <c r="A4963">
        <v>4962</v>
      </c>
      <c r="B4963" t="s">
        <v>9</v>
      </c>
      <c r="C4963">
        <v>1211650.6299999999</v>
      </c>
      <c r="D4963" t="s">
        <v>10</v>
      </c>
      <c r="E4963" t="s">
        <v>16</v>
      </c>
      <c r="F4963" t="s">
        <v>12</v>
      </c>
      <c r="G4963" t="s">
        <v>13</v>
      </c>
      <c r="H4963" t="s">
        <v>13</v>
      </c>
      <c r="I4963">
        <v>61</v>
      </c>
      <c r="J4963">
        <f>(moras__2[[#This Row],[EDAD]]-AVERAGE(I:I))/ _xlfn.STDEV.P(I:I)</f>
        <v>1.3476759435015044</v>
      </c>
      <c r="K4963" t="str">
        <f>IF(ABS(moras__2[[#This Row],[Z-Score de edad]])&gt;1.96, "Atípico","Normal")</f>
        <v>Normal</v>
      </c>
      <c r="L4963">
        <f>(moras__2[[#This Row],[SALARIO]]-AVERAGE(C:C)) / _xlfn.STDEV.P(C:C)</f>
        <v>0.6833170634886544</v>
      </c>
      <c r="M4963" t="str">
        <f>IF(ABS(moras__2[[#This Row],[Z-Score de salario]])&gt;1.96, "Atípico", "Normal")</f>
        <v>Normal</v>
      </c>
      <c r="N4963" s="5">
        <f t="shared" si="231"/>
        <v>1211650.6299999999</v>
      </c>
      <c r="O4963" s="5">
        <f t="shared" si="232"/>
        <v>61</v>
      </c>
      <c r="P4963" s="5" t="str">
        <f t="shared" si="233"/>
        <v>ASALARIADO</v>
      </c>
      <c r="Q4963" s="5" t="e">
        <f ca="1">IF($H4963="SI", $O4963, _xludf.NA())</f>
        <v>#NAME?</v>
      </c>
      <c r="R4963" s="5">
        <f>IF($H4963="NO",$O4963, _xludf.NA())</f>
        <v>61</v>
      </c>
      <c r="S4963" s="5" t="e">
        <f ca="1">IF($H4963="SI",$N4963, _xludf.NA())</f>
        <v>#NAME?</v>
      </c>
      <c r="T4963" s="5">
        <f>IF($H4963="NO",$N4963, _xludf.NA())</f>
        <v>1211650.6299999999</v>
      </c>
    </row>
    <row r="4964" spans="1:20" x14ac:dyDescent="0.3">
      <c r="A4964">
        <v>4963</v>
      </c>
      <c r="B4964" t="s">
        <v>15</v>
      </c>
      <c r="C4964">
        <v>714152</v>
      </c>
      <c r="D4964" t="s">
        <v>10</v>
      </c>
      <c r="E4964" t="s">
        <v>16</v>
      </c>
      <c r="F4964" t="s">
        <v>12</v>
      </c>
      <c r="G4964" t="s">
        <v>13</v>
      </c>
      <c r="H4964" t="s">
        <v>13</v>
      </c>
      <c r="I4964">
        <v>31</v>
      </c>
      <c r="J4964">
        <f>(moras__2[[#This Row],[EDAD]]-AVERAGE(I:I))/ _xlfn.STDEV.P(I:I)</f>
        <v>-0.769795843717061</v>
      </c>
      <c r="K4964" t="str">
        <f>IF(ABS(moras__2[[#This Row],[Z-Score de edad]])&gt;1.96, "Atípico","Normal")</f>
        <v>Normal</v>
      </c>
      <c r="L4964">
        <f>(moras__2[[#This Row],[SALARIO]]-AVERAGE(C:C)) / _xlfn.STDEV.P(C:C)</f>
        <v>6.9818994841028117E-2</v>
      </c>
      <c r="M4964" t="str">
        <f>IF(ABS(moras__2[[#This Row],[Z-Score de salario]])&gt;1.96, "Atípico", "Normal")</f>
        <v>Normal</v>
      </c>
      <c r="N4964" s="5">
        <f t="shared" si="231"/>
        <v>714152</v>
      </c>
      <c r="O4964" s="5">
        <f t="shared" si="232"/>
        <v>31</v>
      </c>
      <c r="P4964" s="5" t="str">
        <f t="shared" si="233"/>
        <v>ASALARIADO</v>
      </c>
      <c r="Q4964" s="5" t="e">
        <f ca="1">IF($H4964="SI", $O4964, _xludf.NA())</f>
        <v>#NAME?</v>
      </c>
      <c r="R4964" s="5">
        <f>IF($H4964="NO",$O4964, _xludf.NA())</f>
        <v>31</v>
      </c>
      <c r="S4964" s="5" t="e">
        <f ca="1">IF($H4964="SI",$N4964, _xludf.NA())</f>
        <v>#NAME?</v>
      </c>
      <c r="T4964" s="5">
        <f>IF($H4964="NO",$N4964, _xludf.NA())</f>
        <v>714152</v>
      </c>
    </row>
    <row r="4965" spans="1:20" x14ac:dyDescent="0.3">
      <c r="A4965">
        <v>4964</v>
      </c>
      <c r="B4965" t="s">
        <v>9</v>
      </c>
      <c r="C4965">
        <v>298000</v>
      </c>
      <c r="D4965" t="s">
        <v>17</v>
      </c>
      <c r="E4965" t="s">
        <v>16</v>
      </c>
      <c r="F4965" t="s">
        <v>12</v>
      </c>
      <c r="G4965" t="s">
        <v>12</v>
      </c>
      <c r="H4965" t="s">
        <v>13</v>
      </c>
      <c r="I4965">
        <v>31</v>
      </c>
      <c r="J4965">
        <f>(moras__2[[#This Row],[EDAD]]-AVERAGE(I:I))/ _xlfn.STDEV.P(I:I)</f>
        <v>-0.769795843717061</v>
      </c>
      <c r="K4965" t="str">
        <f>IF(ABS(moras__2[[#This Row],[Z-Score de edad]])&gt;1.96, "Atípico","Normal")</f>
        <v>Normal</v>
      </c>
      <c r="L4965">
        <f>(moras__2[[#This Row],[SALARIO]]-AVERAGE(C:C)) / _xlfn.STDEV.P(C:C)</f>
        <v>-0.44336522893029567</v>
      </c>
      <c r="M4965" t="str">
        <f>IF(ABS(moras__2[[#This Row],[Z-Score de salario]])&gt;1.96, "Atípico", "Normal")</f>
        <v>Normal</v>
      </c>
      <c r="N4965" s="5">
        <f t="shared" si="231"/>
        <v>298000</v>
      </c>
      <c r="O4965" s="5">
        <f t="shared" si="232"/>
        <v>31</v>
      </c>
      <c r="P4965" s="5" t="str">
        <f t="shared" si="233"/>
        <v>ASEGURADO VOLUNTARIO</v>
      </c>
      <c r="Q4965" s="5" t="e">
        <f ca="1">IF($H4965="SI", $O4965, _xludf.NA())</f>
        <v>#NAME?</v>
      </c>
      <c r="R4965" s="5">
        <f>IF($H4965="NO",$O4965, _xludf.NA())</f>
        <v>31</v>
      </c>
      <c r="S4965" s="5" t="e">
        <f ca="1">IF($H4965="SI",$N4965, _xludf.NA())</f>
        <v>#NAME?</v>
      </c>
      <c r="T4965" s="5">
        <f>IF($H4965="NO",$N4965, _xludf.NA())</f>
        <v>298000</v>
      </c>
    </row>
    <row r="4966" spans="1:20" x14ac:dyDescent="0.3">
      <c r="A4966">
        <v>4965</v>
      </c>
      <c r="B4966" t="s">
        <v>15</v>
      </c>
      <c r="C4966">
        <v>349768</v>
      </c>
      <c r="D4966" t="s">
        <v>10</v>
      </c>
      <c r="E4966" t="s">
        <v>11</v>
      </c>
      <c r="F4966" t="s">
        <v>12</v>
      </c>
      <c r="G4966" t="s">
        <v>13</v>
      </c>
      <c r="H4966" t="s">
        <v>12</v>
      </c>
      <c r="I4966">
        <v>55</v>
      </c>
      <c r="J4966">
        <f>(moras__2[[#This Row],[EDAD]]-AVERAGE(I:I))/ _xlfn.STDEV.P(I:I)</f>
        <v>0.92418158605779133</v>
      </c>
      <c r="K4966" t="str">
        <f>IF(ABS(moras__2[[#This Row],[Z-Score de edad]])&gt;1.96, "Atípico","Normal")</f>
        <v>Normal</v>
      </c>
      <c r="L4966">
        <f>(moras__2[[#This Row],[SALARIO]]-AVERAGE(C:C)) / _xlfn.STDEV.P(C:C)</f>
        <v>-0.37952672545994376</v>
      </c>
      <c r="M4966" t="str">
        <f>IF(ABS(moras__2[[#This Row],[Z-Score de salario]])&gt;1.96, "Atípico", "Normal")</f>
        <v>Normal</v>
      </c>
      <c r="N4966" s="5">
        <f t="shared" si="231"/>
        <v>349768</v>
      </c>
      <c r="O4966" s="5">
        <f t="shared" si="232"/>
        <v>55</v>
      </c>
      <c r="P4966" s="5" t="str">
        <f t="shared" si="233"/>
        <v>ASALARIADO</v>
      </c>
      <c r="Q4966" s="5">
        <f>IF($H4966="SI", $O4966, _xludf.NA())</f>
        <v>55</v>
      </c>
      <c r="R4966" s="5" t="e">
        <f ca="1">IF($H4966="NO",$O4966, _xludf.NA())</f>
        <v>#NAME?</v>
      </c>
      <c r="S4966" s="5">
        <f>IF($H4966="SI",$N4966, _xludf.NA())</f>
        <v>349768</v>
      </c>
      <c r="T4966" s="5" t="e">
        <f ca="1">IF($H4966="NO",$N4966, _xludf.NA())</f>
        <v>#NAME?</v>
      </c>
    </row>
    <row r="4967" spans="1:20" x14ac:dyDescent="0.3">
      <c r="A4967">
        <v>4966</v>
      </c>
      <c r="B4967" t="s">
        <v>15</v>
      </c>
      <c r="C4967">
        <v>297046</v>
      </c>
      <c r="D4967" t="s">
        <v>17</v>
      </c>
      <c r="E4967" t="s">
        <v>16</v>
      </c>
      <c r="F4967" t="s">
        <v>13</v>
      </c>
      <c r="G4967" t="s">
        <v>13</v>
      </c>
      <c r="H4967" t="s">
        <v>13</v>
      </c>
      <c r="I4967">
        <v>43</v>
      </c>
      <c r="J4967">
        <f>(moras__2[[#This Row],[EDAD]]-AVERAGE(I:I))/ _xlfn.STDEV.P(I:I)</f>
        <v>7.7192871170365177E-2</v>
      </c>
      <c r="K4967" t="str">
        <f>IF(ABS(moras__2[[#This Row],[Z-Score de edad]])&gt;1.96, "Atípico","Normal")</f>
        <v>Normal</v>
      </c>
      <c r="L4967">
        <f>(moras__2[[#This Row],[SALARIO]]-AVERAGE(C:C)) / _xlfn.STDEV.P(C:C)</f>
        <v>-0.44454166866740574</v>
      </c>
      <c r="M4967" t="str">
        <f>IF(ABS(moras__2[[#This Row],[Z-Score de salario]])&gt;1.96, "Atípico", "Normal")</f>
        <v>Normal</v>
      </c>
      <c r="N4967" s="5">
        <f t="shared" si="231"/>
        <v>297046</v>
      </c>
      <c r="O4967" s="5">
        <f t="shared" si="232"/>
        <v>43</v>
      </c>
      <c r="P4967" s="5" t="str">
        <f t="shared" si="233"/>
        <v>ASEGURADO VOLUNTARIO</v>
      </c>
      <c r="Q4967" s="5" t="e">
        <f ca="1">IF($H4967="SI", $O4967, _xludf.NA())</f>
        <v>#NAME?</v>
      </c>
      <c r="R4967" s="5">
        <f>IF($H4967="NO",$O4967, _xludf.NA())</f>
        <v>43</v>
      </c>
      <c r="S4967" s="5" t="e">
        <f ca="1">IF($H4967="SI",$N4967, _xludf.NA())</f>
        <v>#NAME?</v>
      </c>
      <c r="T4967" s="5">
        <f>IF($H4967="NO",$N4967, _xludf.NA())</f>
        <v>297046</v>
      </c>
    </row>
    <row r="4968" spans="1:20" x14ac:dyDescent="0.3">
      <c r="A4968">
        <v>4967</v>
      </c>
      <c r="B4968" t="s">
        <v>9</v>
      </c>
      <c r="C4968">
        <v>428928.14</v>
      </c>
      <c r="D4968" t="s">
        <v>10</v>
      </c>
      <c r="E4968" t="s">
        <v>16</v>
      </c>
      <c r="F4968" t="s">
        <v>12</v>
      </c>
      <c r="G4968" t="s">
        <v>13</v>
      </c>
      <c r="H4968" t="s">
        <v>13</v>
      </c>
      <c r="I4968">
        <v>36</v>
      </c>
      <c r="J4968">
        <f>(moras__2[[#This Row],[EDAD]]-AVERAGE(I:I))/ _xlfn.STDEV.P(I:I)</f>
        <v>-0.41688387918063341</v>
      </c>
      <c r="K4968" t="str">
        <f>IF(ABS(moras__2[[#This Row],[Z-Score de edad]])&gt;1.96, "Atípico","Normal")</f>
        <v>Normal</v>
      </c>
      <c r="L4968">
        <f>(moras__2[[#This Row],[SALARIO]]-AVERAGE(C:C)) / _xlfn.STDEV.P(C:C)</f>
        <v>-0.28190918427420075</v>
      </c>
      <c r="M4968" t="str">
        <f>IF(ABS(moras__2[[#This Row],[Z-Score de salario]])&gt;1.96, "Atípico", "Normal")</f>
        <v>Normal</v>
      </c>
      <c r="N4968" s="5">
        <f t="shared" si="231"/>
        <v>428928.14</v>
      </c>
      <c r="O4968" s="5">
        <f t="shared" si="232"/>
        <v>36</v>
      </c>
      <c r="P4968" s="5" t="str">
        <f t="shared" si="233"/>
        <v>ASALARIADO</v>
      </c>
      <c r="Q4968" s="5" t="e">
        <f ca="1">IF($H4968="SI", $O4968, _xludf.NA())</f>
        <v>#NAME?</v>
      </c>
      <c r="R4968" s="5">
        <f>IF($H4968="NO",$O4968, _xludf.NA())</f>
        <v>36</v>
      </c>
      <c r="S4968" s="5" t="e">
        <f ca="1">IF($H4968="SI",$N4968, _xludf.NA())</f>
        <v>#NAME?</v>
      </c>
      <c r="T4968" s="5">
        <f>IF($H4968="NO",$N4968, _xludf.NA())</f>
        <v>428928.14</v>
      </c>
    </row>
    <row r="4969" spans="1:20" x14ac:dyDescent="0.3">
      <c r="A4969">
        <v>4968</v>
      </c>
      <c r="B4969" t="s">
        <v>15</v>
      </c>
      <c r="C4969">
        <v>446938.37</v>
      </c>
      <c r="D4969" t="s">
        <v>10</v>
      </c>
      <c r="E4969" t="s">
        <v>16</v>
      </c>
      <c r="F4969" t="s">
        <v>12</v>
      </c>
      <c r="G4969" t="s">
        <v>13</v>
      </c>
      <c r="H4969" t="s">
        <v>12</v>
      </c>
      <c r="I4969">
        <v>30</v>
      </c>
      <c r="J4969">
        <f>(moras__2[[#This Row],[EDAD]]-AVERAGE(I:I))/ _xlfn.STDEV.P(I:I)</f>
        <v>-0.84037823662434652</v>
      </c>
      <c r="K4969" t="str">
        <f>IF(ABS(moras__2[[#This Row],[Z-Score de edad]])&gt;1.96, "Atípico","Normal")</f>
        <v>Normal</v>
      </c>
      <c r="L4969">
        <f>(moras__2[[#This Row],[SALARIO]]-AVERAGE(C:C)) / _xlfn.STDEV.P(C:C)</f>
        <v>-0.25969959282085436</v>
      </c>
      <c r="M4969" t="str">
        <f>IF(ABS(moras__2[[#This Row],[Z-Score de salario]])&gt;1.96, "Atípico", "Normal")</f>
        <v>Normal</v>
      </c>
      <c r="N4969" s="5">
        <f t="shared" si="231"/>
        <v>446938.37</v>
      </c>
      <c r="O4969" s="5">
        <f t="shared" si="232"/>
        <v>30</v>
      </c>
      <c r="P4969" s="5" t="str">
        <f t="shared" si="233"/>
        <v>ASALARIADO</v>
      </c>
      <c r="Q4969" s="5">
        <f>IF($H4969="SI", $O4969, _xludf.NA())</f>
        <v>30</v>
      </c>
      <c r="R4969" s="5" t="e">
        <f ca="1">IF($H4969="NO",$O4969, _xludf.NA())</f>
        <v>#NAME?</v>
      </c>
      <c r="S4969" s="5">
        <f>IF($H4969="SI",$N4969, _xludf.NA())</f>
        <v>446938.37</v>
      </c>
      <c r="T4969" s="5" t="e">
        <f ca="1">IF($H4969="NO",$N4969, _xludf.NA())</f>
        <v>#NAME?</v>
      </c>
    </row>
    <row r="4970" spans="1:20" x14ac:dyDescent="0.3">
      <c r="A4970">
        <v>4969</v>
      </c>
      <c r="B4970" t="s">
        <v>15</v>
      </c>
      <c r="C4970">
        <v>968467.27</v>
      </c>
      <c r="D4970" t="s">
        <v>10</v>
      </c>
      <c r="E4970" t="s">
        <v>16</v>
      </c>
      <c r="F4970" t="s">
        <v>12</v>
      </c>
      <c r="G4970" t="s">
        <v>13</v>
      </c>
      <c r="H4970" t="s">
        <v>13</v>
      </c>
      <c r="I4970">
        <v>33</v>
      </c>
      <c r="J4970">
        <f>(moras__2[[#This Row],[EDAD]]-AVERAGE(I:I))/ _xlfn.STDEV.P(I:I)</f>
        <v>-0.62863105790248996</v>
      </c>
      <c r="K4970" t="str">
        <f>IF(ABS(moras__2[[#This Row],[Z-Score de edad]])&gt;1.96, "Atípico","Normal")</f>
        <v>Normal</v>
      </c>
      <c r="L4970">
        <f>(moras__2[[#This Row],[SALARIO]]-AVERAGE(C:C)) / _xlfn.STDEV.P(C:C)</f>
        <v>0.38343177197088602</v>
      </c>
      <c r="M4970" t="str">
        <f>IF(ABS(moras__2[[#This Row],[Z-Score de salario]])&gt;1.96, "Atípico", "Normal")</f>
        <v>Normal</v>
      </c>
      <c r="N4970" s="5">
        <f t="shared" si="231"/>
        <v>968467.27</v>
      </c>
      <c r="O4970" s="5">
        <f t="shared" si="232"/>
        <v>33</v>
      </c>
      <c r="P4970" s="5" t="str">
        <f t="shared" si="233"/>
        <v>ASALARIADO</v>
      </c>
      <c r="Q4970" s="5" t="e">
        <f ca="1">IF($H4970="SI", $O4970, _xludf.NA())</f>
        <v>#NAME?</v>
      </c>
      <c r="R4970" s="5">
        <f>IF($H4970="NO",$O4970, _xludf.NA())</f>
        <v>33</v>
      </c>
      <c r="S4970" s="5" t="e">
        <f ca="1">IF($H4970="SI",$N4970, _xludf.NA())</f>
        <v>#NAME?</v>
      </c>
      <c r="T4970" s="5">
        <f>IF($H4970="NO",$N4970, _xludf.NA())</f>
        <v>968467.27</v>
      </c>
    </row>
    <row r="4971" spans="1:20" x14ac:dyDescent="0.3">
      <c r="A4971">
        <v>4970</v>
      </c>
      <c r="B4971" t="s">
        <v>15</v>
      </c>
      <c r="C4971">
        <v>302470</v>
      </c>
      <c r="D4971" t="s">
        <v>18</v>
      </c>
      <c r="E4971" t="s">
        <v>16</v>
      </c>
      <c r="F4971" t="s">
        <v>12</v>
      </c>
      <c r="G4971" t="s">
        <v>13</v>
      </c>
      <c r="H4971" t="s">
        <v>13</v>
      </c>
      <c r="I4971">
        <v>23</v>
      </c>
      <c r="J4971">
        <f>(moras__2[[#This Row],[EDAD]]-AVERAGE(I:I))/ _xlfn.STDEV.P(I:I)</f>
        <v>-1.334454986975345</v>
      </c>
      <c r="K4971" t="str">
        <f>IF(ABS(moras__2[[#This Row],[Z-Score de edad]])&gt;1.96, "Atípico","Normal")</f>
        <v>Normal</v>
      </c>
      <c r="L4971">
        <f>(moras__2[[#This Row],[SALARIO]]-AVERAGE(C:C)) / _xlfn.STDEV.P(C:C)</f>
        <v>-0.43785297984760996</v>
      </c>
      <c r="M4971" t="str">
        <f>IF(ABS(moras__2[[#This Row],[Z-Score de salario]])&gt;1.96, "Atípico", "Normal")</f>
        <v>Normal</v>
      </c>
      <c r="N4971" s="5">
        <f t="shared" si="231"/>
        <v>302470</v>
      </c>
      <c r="O4971" s="5">
        <f t="shared" si="232"/>
        <v>23</v>
      </c>
      <c r="P4971" s="5" t="str">
        <f t="shared" si="233"/>
        <v>TRABAJADOR INDEPENDIENTE</v>
      </c>
      <c r="Q4971" s="5" t="e">
        <f ca="1">IF($H4971="SI", $O4971, _xludf.NA())</f>
        <v>#NAME?</v>
      </c>
      <c r="R4971" s="5">
        <f>IF($H4971="NO",$O4971, _xludf.NA())</f>
        <v>23</v>
      </c>
      <c r="S4971" s="5" t="e">
        <f ca="1">IF($H4971="SI",$N4971, _xludf.NA())</f>
        <v>#NAME?</v>
      </c>
      <c r="T4971" s="5">
        <f>IF($H4971="NO",$N4971, _xludf.NA())</f>
        <v>302470</v>
      </c>
    </row>
    <row r="4972" spans="1:20" x14ac:dyDescent="0.3">
      <c r="A4972">
        <v>4971</v>
      </c>
      <c r="B4972" t="s">
        <v>9</v>
      </c>
      <c r="C4972">
        <v>742053.13</v>
      </c>
      <c r="D4972" t="s">
        <v>10</v>
      </c>
      <c r="E4972" t="s">
        <v>11</v>
      </c>
      <c r="F4972" t="s">
        <v>12</v>
      </c>
      <c r="G4972" t="s">
        <v>13</v>
      </c>
      <c r="H4972" t="s">
        <v>13</v>
      </c>
      <c r="I4972">
        <v>39</v>
      </c>
      <c r="J4972">
        <f>(moras__2[[#This Row],[EDAD]]-AVERAGE(I:I))/ _xlfn.STDEV.P(I:I)</f>
        <v>-0.20513670045877688</v>
      </c>
      <c r="K4972" t="str">
        <f>IF(ABS(moras__2[[#This Row],[Z-Score de edad]])&gt;1.96, "Atípico","Normal")</f>
        <v>Normal</v>
      </c>
      <c r="L4972">
        <f>(moras__2[[#This Row],[SALARIO]]-AVERAGE(C:C)) / _xlfn.STDEV.P(C:C)</f>
        <v>0.10422570138429306</v>
      </c>
      <c r="M4972" t="str">
        <f>IF(ABS(moras__2[[#This Row],[Z-Score de salario]])&gt;1.96, "Atípico", "Normal")</f>
        <v>Normal</v>
      </c>
      <c r="N4972" s="5">
        <f t="shared" si="231"/>
        <v>742053.13</v>
      </c>
      <c r="O4972" s="5">
        <f t="shared" si="232"/>
        <v>39</v>
      </c>
      <c r="P4972" s="5" t="str">
        <f t="shared" si="233"/>
        <v>ASALARIADO</v>
      </c>
      <c r="Q4972" s="5" t="e">
        <f ca="1">IF($H4972="SI", $O4972, _xludf.NA())</f>
        <v>#NAME?</v>
      </c>
      <c r="R4972" s="5">
        <f>IF($H4972="NO",$O4972, _xludf.NA())</f>
        <v>39</v>
      </c>
      <c r="S4972" s="5" t="e">
        <f ca="1">IF($H4972="SI",$N4972, _xludf.NA())</f>
        <v>#NAME?</v>
      </c>
      <c r="T4972" s="5">
        <f>IF($H4972="NO",$N4972, _xludf.NA())</f>
        <v>742053.13</v>
      </c>
    </row>
    <row r="4973" spans="1:20" x14ac:dyDescent="0.3">
      <c r="A4973">
        <v>4972</v>
      </c>
      <c r="B4973" t="s">
        <v>9</v>
      </c>
      <c r="C4973">
        <v>442402.66</v>
      </c>
      <c r="D4973" t="s">
        <v>10</v>
      </c>
      <c r="E4973" t="s">
        <v>16</v>
      </c>
      <c r="F4973" t="s">
        <v>12</v>
      </c>
      <c r="G4973" t="s">
        <v>13</v>
      </c>
      <c r="H4973" t="s">
        <v>13</v>
      </c>
      <c r="I4973">
        <v>33</v>
      </c>
      <c r="J4973">
        <f>(moras__2[[#This Row],[EDAD]]-AVERAGE(I:I))/ _xlfn.STDEV.P(I:I)</f>
        <v>-0.62863105790248996</v>
      </c>
      <c r="K4973" t="str">
        <f>IF(ABS(moras__2[[#This Row],[Z-Score de edad]])&gt;1.96, "Atípico","Normal")</f>
        <v>Normal</v>
      </c>
      <c r="L4973">
        <f>(moras__2[[#This Row],[SALARIO]]-AVERAGE(C:C)) / _xlfn.STDEV.P(C:C)</f>
        <v>-0.26529287319822092</v>
      </c>
      <c r="M4973" t="str">
        <f>IF(ABS(moras__2[[#This Row],[Z-Score de salario]])&gt;1.96, "Atípico", "Normal")</f>
        <v>Normal</v>
      </c>
      <c r="N4973" s="5">
        <f t="shared" si="231"/>
        <v>442402.66</v>
      </c>
      <c r="O4973" s="5">
        <f t="shared" si="232"/>
        <v>33</v>
      </c>
      <c r="P4973" s="5" t="str">
        <f t="shared" si="233"/>
        <v>ASALARIADO</v>
      </c>
      <c r="Q4973" s="5" t="e">
        <f ca="1">IF($H4973="SI", $O4973, _xludf.NA())</f>
        <v>#NAME?</v>
      </c>
      <c r="R4973" s="5">
        <f>IF($H4973="NO",$O4973, _xludf.NA())</f>
        <v>33</v>
      </c>
      <c r="S4973" s="5" t="e">
        <f ca="1">IF($H4973="SI",$N4973, _xludf.NA())</f>
        <v>#NAME?</v>
      </c>
      <c r="T4973" s="5">
        <f>IF($H4973="NO",$N4973, _xludf.NA())</f>
        <v>442402.66</v>
      </c>
    </row>
    <row r="4974" spans="1:20" x14ac:dyDescent="0.3">
      <c r="A4974">
        <v>4973</v>
      </c>
      <c r="B4974" t="s">
        <v>9</v>
      </c>
      <c r="C4974">
        <v>911494.56</v>
      </c>
      <c r="D4974" t="s">
        <v>10</v>
      </c>
      <c r="E4974" t="s">
        <v>16</v>
      </c>
      <c r="F4974" t="s">
        <v>12</v>
      </c>
      <c r="G4974" t="s">
        <v>13</v>
      </c>
      <c r="H4974" t="s">
        <v>13</v>
      </c>
      <c r="I4974">
        <v>41</v>
      </c>
      <c r="J4974">
        <f>(moras__2[[#This Row],[EDAD]]-AVERAGE(I:I))/ _xlfn.STDEV.P(I:I)</f>
        <v>-6.397191464420586E-2</v>
      </c>
      <c r="K4974" t="str">
        <f>IF(ABS(moras__2[[#This Row],[Z-Score de edad]])&gt;1.96, "Atípico","Normal")</f>
        <v>Normal</v>
      </c>
      <c r="L4974">
        <f>(moras__2[[#This Row],[SALARIO]]-AVERAGE(C:C)) / _xlfn.STDEV.P(C:C)</f>
        <v>0.31317500050877911</v>
      </c>
      <c r="M4974" t="str">
        <f>IF(ABS(moras__2[[#This Row],[Z-Score de salario]])&gt;1.96, "Atípico", "Normal")</f>
        <v>Normal</v>
      </c>
      <c r="N4974" s="5">
        <f t="shared" si="231"/>
        <v>911494.56</v>
      </c>
      <c r="O4974" s="5">
        <f t="shared" si="232"/>
        <v>41</v>
      </c>
      <c r="P4974" s="5" t="str">
        <f t="shared" si="233"/>
        <v>ASALARIADO</v>
      </c>
      <c r="Q4974" s="5" t="e">
        <f ca="1">IF($H4974="SI", $O4974, _xludf.NA())</f>
        <v>#NAME?</v>
      </c>
      <c r="R4974" s="5">
        <f>IF($H4974="NO",$O4974, _xludf.NA())</f>
        <v>41</v>
      </c>
      <c r="S4974" s="5" t="e">
        <f ca="1">IF($H4974="SI",$N4974, _xludf.NA())</f>
        <v>#NAME?</v>
      </c>
      <c r="T4974" s="5">
        <f>IF($H4974="NO",$N4974, _xludf.NA())</f>
        <v>911494.56</v>
      </c>
    </row>
    <row r="4975" spans="1:20" x14ac:dyDescent="0.3">
      <c r="A4975">
        <v>4974</v>
      </c>
      <c r="B4975" t="s">
        <v>15</v>
      </c>
      <c r="C4975">
        <v>1000000</v>
      </c>
      <c r="D4975" t="s">
        <v>10</v>
      </c>
      <c r="E4975" t="s">
        <v>16</v>
      </c>
      <c r="F4975" t="s">
        <v>12</v>
      </c>
      <c r="G4975" t="s">
        <v>13</v>
      </c>
      <c r="H4975" t="s">
        <v>13</v>
      </c>
      <c r="I4975">
        <v>37</v>
      </c>
      <c r="J4975">
        <f>(moras__2[[#This Row],[EDAD]]-AVERAGE(I:I))/ _xlfn.STDEV.P(I:I)</f>
        <v>-0.34630148627334789</v>
      </c>
      <c r="K4975" t="str">
        <f>IF(ABS(moras__2[[#This Row],[Z-Score de edad]])&gt;1.96, "Atípico","Normal")</f>
        <v>Normal</v>
      </c>
      <c r="L4975">
        <f>(moras__2[[#This Row],[SALARIO]]-AVERAGE(C:C)) / _xlfn.STDEV.P(C:C)</f>
        <v>0.42231684177336382</v>
      </c>
      <c r="M4975" t="str">
        <f>IF(ABS(moras__2[[#This Row],[Z-Score de salario]])&gt;1.96, "Atípico", "Normal")</f>
        <v>Normal</v>
      </c>
      <c r="N4975" s="5">
        <f t="shared" si="231"/>
        <v>1000000</v>
      </c>
      <c r="O4975" s="5">
        <f t="shared" si="232"/>
        <v>37</v>
      </c>
      <c r="P4975" s="5" t="str">
        <f t="shared" si="233"/>
        <v>ASALARIADO</v>
      </c>
      <c r="Q4975" s="5" t="e">
        <f ca="1">IF($H4975="SI", $O4975, _xludf.NA())</f>
        <v>#NAME?</v>
      </c>
      <c r="R4975" s="5">
        <f>IF($H4975="NO",$O4975, _xludf.NA())</f>
        <v>37</v>
      </c>
      <c r="S4975" s="5" t="e">
        <f ca="1">IF($H4975="SI",$N4975, _xludf.NA())</f>
        <v>#NAME?</v>
      </c>
      <c r="T4975" s="5">
        <f>IF($H4975="NO",$N4975, _xludf.NA())</f>
        <v>1000000</v>
      </c>
    </row>
    <row r="4976" spans="1:20" x14ac:dyDescent="0.3">
      <c r="A4976">
        <v>4975</v>
      </c>
      <c r="B4976" t="s">
        <v>15</v>
      </c>
      <c r="C4976">
        <v>415284</v>
      </c>
      <c r="D4976" t="s">
        <v>14</v>
      </c>
      <c r="E4976" t="s">
        <v>11</v>
      </c>
      <c r="F4976" t="s">
        <v>12</v>
      </c>
      <c r="G4976" t="s">
        <v>13</v>
      </c>
      <c r="H4976" t="s">
        <v>13</v>
      </c>
      <c r="I4976">
        <v>66</v>
      </c>
      <c r="J4976">
        <f>(moras__2[[#This Row],[EDAD]]-AVERAGE(I:I))/ _xlfn.STDEV.P(I:I)</f>
        <v>1.700587908037932</v>
      </c>
      <c r="K4976" t="str">
        <f>IF(ABS(moras__2[[#This Row],[Z-Score de edad]])&gt;1.96, "Atípico","Normal")</f>
        <v>Normal</v>
      </c>
      <c r="L4976">
        <f>(moras__2[[#This Row],[SALARIO]]-AVERAGE(C:C)) / _xlfn.STDEV.P(C:C)</f>
        <v>-0.29873466485564037</v>
      </c>
      <c r="M4976" t="str">
        <f>IF(ABS(moras__2[[#This Row],[Z-Score de salario]])&gt;1.96, "Atípico", "Normal")</f>
        <v>Normal</v>
      </c>
      <c r="N4976" s="5">
        <f t="shared" si="231"/>
        <v>415284</v>
      </c>
      <c r="O4976" s="5">
        <f t="shared" si="232"/>
        <v>66</v>
      </c>
      <c r="P4976" s="5" t="str">
        <f t="shared" si="233"/>
        <v>PENSIONADOS EN SU PROPIO SISTEMA</v>
      </c>
      <c r="Q4976" s="5" t="e">
        <f ca="1">IF($H4976="SI", $O4976, _xludf.NA())</f>
        <v>#NAME?</v>
      </c>
      <c r="R4976" s="5">
        <f>IF($H4976="NO",$O4976, _xludf.NA())</f>
        <v>66</v>
      </c>
      <c r="S4976" s="5" t="e">
        <f ca="1">IF($H4976="SI",$N4976, _xludf.NA())</f>
        <v>#NAME?</v>
      </c>
      <c r="T4976" s="5">
        <f>IF($H4976="NO",$N4976, _xludf.NA())</f>
        <v>415284</v>
      </c>
    </row>
    <row r="4977" spans="1:20" x14ac:dyDescent="0.3">
      <c r="A4977">
        <v>4976</v>
      </c>
      <c r="B4977" t="s">
        <v>9</v>
      </c>
      <c r="C4977">
        <v>278030</v>
      </c>
      <c r="D4977" t="s">
        <v>18</v>
      </c>
      <c r="E4977" t="s">
        <v>16</v>
      </c>
      <c r="F4977" t="s">
        <v>12</v>
      </c>
      <c r="G4977" t="s">
        <v>13</v>
      </c>
      <c r="H4977" t="s">
        <v>12</v>
      </c>
      <c r="I4977">
        <v>25</v>
      </c>
      <c r="J4977">
        <f>(moras__2[[#This Row],[EDAD]]-AVERAGE(I:I))/ _xlfn.STDEV.P(I:I)</f>
        <v>-1.193290201160774</v>
      </c>
      <c r="K4977" t="str">
        <f>IF(ABS(moras__2[[#This Row],[Z-Score de edad]])&gt;1.96, "Atípico","Normal")</f>
        <v>Normal</v>
      </c>
      <c r="L4977">
        <f>(moras__2[[#This Row],[SALARIO]]-AVERAGE(C:C)) / _xlfn.STDEV.P(C:C)</f>
        <v>-0.46799154082766331</v>
      </c>
      <c r="M4977" t="str">
        <f>IF(ABS(moras__2[[#This Row],[Z-Score de salario]])&gt;1.96, "Atípico", "Normal")</f>
        <v>Normal</v>
      </c>
      <c r="N4977" s="5">
        <f t="shared" si="231"/>
        <v>278030</v>
      </c>
      <c r="O4977" s="5">
        <f t="shared" si="232"/>
        <v>25</v>
      </c>
      <c r="P4977" s="5" t="str">
        <f t="shared" si="233"/>
        <v>TRABAJADOR INDEPENDIENTE</v>
      </c>
      <c r="Q4977" s="5">
        <f>IF($H4977="SI", $O4977, _xludf.NA())</f>
        <v>25</v>
      </c>
      <c r="R4977" s="5" t="e">
        <f ca="1">IF($H4977="NO",$O4977, _xludf.NA())</f>
        <v>#NAME?</v>
      </c>
      <c r="S4977" s="5">
        <f>IF($H4977="SI",$N4977, _xludf.NA())</f>
        <v>278030</v>
      </c>
      <c r="T4977" s="5" t="e">
        <f ca="1">IF($H4977="NO",$N4977, _xludf.NA())</f>
        <v>#NAME?</v>
      </c>
    </row>
    <row r="4978" spans="1:20" x14ac:dyDescent="0.3">
      <c r="A4978">
        <v>4977</v>
      </c>
      <c r="B4978" t="s">
        <v>9</v>
      </c>
      <c r="C4978">
        <v>346518.97</v>
      </c>
      <c r="D4978" t="s">
        <v>10</v>
      </c>
      <c r="E4978" t="s">
        <v>16</v>
      </c>
      <c r="F4978" t="s">
        <v>12</v>
      </c>
      <c r="G4978" t="s">
        <v>13</v>
      </c>
      <c r="H4978" t="s">
        <v>13</v>
      </c>
      <c r="I4978">
        <v>22</v>
      </c>
      <c r="J4978">
        <f>(moras__2[[#This Row],[EDAD]]-AVERAGE(I:I))/ _xlfn.STDEV.P(I:I)</f>
        <v>-1.4050373798826306</v>
      </c>
      <c r="K4978" t="str">
        <f>IF(ABS(moras__2[[#This Row],[Z-Score de edad]])&gt;1.96, "Atípico","Normal")</f>
        <v>Normal</v>
      </c>
      <c r="L4978">
        <f>(moras__2[[#This Row],[SALARIO]]-AVERAGE(C:C)) / _xlfn.STDEV.P(C:C)</f>
        <v>-0.38353331665392998</v>
      </c>
      <c r="M4978" t="str">
        <f>IF(ABS(moras__2[[#This Row],[Z-Score de salario]])&gt;1.96, "Atípico", "Normal")</f>
        <v>Normal</v>
      </c>
      <c r="N4978" s="5">
        <f t="shared" si="231"/>
        <v>346518.97</v>
      </c>
      <c r="O4978" s="5">
        <f t="shared" si="232"/>
        <v>22</v>
      </c>
      <c r="P4978" s="5" t="str">
        <f t="shared" si="233"/>
        <v>ASALARIADO</v>
      </c>
      <c r="Q4978" s="5" t="e">
        <f ca="1">IF($H4978="SI", $O4978, _xludf.NA())</f>
        <v>#NAME?</v>
      </c>
      <c r="R4978" s="5">
        <f>IF($H4978="NO",$O4978, _xludf.NA())</f>
        <v>22</v>
      </c>
      <c r="S4978" s="5" t="e">
        <f ca="1">IF($H4978="SI",$N4978, _xludf.NA())</f>
        <v>#NAME?</v>
      </c>
      <c r="T4978" s="5">
        <f>IF($H4978="NO",$N4978, _xludf.NA())</f>
        <v>346518.97</v>
      </c>
    </row>
    <row r="4979" spans="1:20" x14ac:dyDescent="0.3">
      <c r="A4979">
        <v>4978</v>
      </c>
      <c r="B4979" t="s">
        <v>15</v>
      </c>
      <c r="C4979">
        <v>1261759.8799999999</v>
      </c>
      <c r="D4979" t="s">
        <v>10</v>
      </c>
      <c r="E4979" t="s">
        <v>11</v>
      </c>
      <c r="F4979" t="s">
        <v>12</v>
      </c>
      <c r="G4979" t="s">
        <v>13</v>
      </c>
      <c r="H4979" t="s">
        <v>13</v>
      </c>
      <c r="I4979">
        <v>35</v>
      </c>
      <c r="J4979">
        <f>(moras__2[[#This Row],[EDAD]]-AVERAGE(I:I))/ _xlfn.STDEV.P(I:I)</f>
        <v>-0.48746627208791893</v>
      </c>
      <c r="K4979" t="str">
        <f>IF(ABS(moras__2[[#This Row],[Z-Score de edad]])&gt;1.96, "Atípico","Normal")</f>
        <v>Normal</v>
      </c>
      <c r="L4979">
        <f>(moras__2[[#This Row],[SALARIO]]-AVERAGE(C:C)) / _xlfn.STDEV.P(C:C)</f>
        <v>0.74511005394649954</v>
      </c>
      <c r="M4979" t="str">
        <f>IF(ABS(moras__2[[#This Row],[Z-Score de salario]])&gt;1.96, "Atípico", "Normal")</f>
        <v>Normal</v>
      </c>
      <c r="N4979" s="5">
        <f t="shared" si="231"/>
        <v>1261759.8799999999</v>
      </c>
      <c r="O4979" s="5">
        <f t="shared" si="232"/>
        <v>35</v>
      </c>
      <c r="P4979" s="5" t="str">
        <f t="shared" si="233"/>
        <v>ASALARIADO</v>
      </c>
      <c r="Q4979" s="5" t="e">
        <f ca="1">IF($H4979="SI", $O4979, _xludf.NA())</f>
        <v>#NAME?</v>
      </c>
      <c r="R4979" s="5">
        <f>IF($H4979="NO",$O4979, _xludf.NA())</f>
        <v>35</v>
      </c>
      <c r="S4979" s="5" t="e">
        <f ca="1">IF($H4979="SI",$N4979, _xludf.NA())</f>
        <v>#NAME?</v>
      </c>
      <c r="T4979" s="5">
        <f>IF($H4979="NO",$N4979, _xludf.NA())</f>
        <v>1261759.8799999999</v>
      </c>
    </row>
    <row r="4980" spans="1:20" x14ac:dyDescent="0.3">
      <c r="A4980">
        <v>4979</v>
      </c>
      <c r="B4980" t="s">
        <v>9</v>
      </c>
      <c r="C4980">
        <v>889320.28</v>
      </c>
      <c r="D4980" t="s">
        <v>21</v>
      </c>
      <c r="E4980" t="s">
        <v>16</v>
      </c>
      <c r="F4980" t="s">
        <v>12</v>
      </c>
      <c r="G4980" t="s">
        <v>13</v>
      </c>
      <c r="H4980" t="s">
        <v>13</v>
      </c>
      <c r="I4980">
        <v>59</v>
      </c>
      <c r="J4980">
        <f>(moras__2[[#This Row],[EDAD]]-AVERAGE(I:I))/ _xlfn.STDEV.P(I:I)</f>
        <v>1.2065111576869334</v>
      </c>
      <c r="K4980" t="str">
        <f>IF(ABS(moras__2[[#This Row],[Z-Score de edad]])&gt;1.96, "Atípico","Normal")</f>
        <v>Normal</v>
      </c>
      <c r="L4980">
        <f>(moras__2[[#This Row],[SALARIO]]-AVERAGE(C:C)) / _xlfn.STDEV.P(C:C)</f>
        <v>0.28583044690940196</v>
      </c>
      <c r="M4980" t="str">
        <f>IF(ABS(moras__2[[#This Row],[Z-Score de salario]])&gt;1.96, "Atípico", "Normal")</f>
        <v>Normal</v>
      </c>
      <c r="N4980" s="5">
        <f t="shared" si="231"/>
        <v>889320.28</v>
      </c>
      <c r="O4980" s="5">
        <f t="shared" si="232"/>
        <v>59</v>
      </c>
      <c r="P4980" s="5" t="str">
        <f t="shared" si="233"/>
        <v>CONVENIOS ESPECIALES DE ASEGURADOS VOLUNTARIOS</v>
      </c>
      <c r="Q4980" s="5" t="e">
        <f ca="1">IF($H4980="SI", $O4980, _xludf.NA())</f>
        <v>#NAME?</v>
      </c>
      <c r="R4980" s="5">
        <f>IF($H4980="NO",$O4980, _xludf.NA())</f>
        <v>59</v>
      </c>
      <c r="S4980" s="5" t="e">
        <f ca="1">IF($H4980="SI",$N4980, _xludf.NA())</f>
        <v>#NAME?</v>
      </c>
      <c r="T4980" s="5">
        <f>IF($H4980="NO",$N4980, _xludf.NA())</f>
        <v>889320.28</v>
      </c>
    </row>
    <row r="4981" spans="1:20" x14ac:dyDescent="0.3">
      <c r="A4981">
        <v>4980</v>
      </c>
      <c r="B4981" t="s">
        <v>9</v>
      </c>
      <c r="C4981">
        <v>297046</v>
      </c>
      <c r="D4981" t="s">
        <v>18</v>
      </c>
      <c r="E4981" t="s">
        <v>16</v>
      </c>
      <c r="F4981" t="s">
        <v>12</v>
      </c>
      <c r="G4981" t="s">
        <v>12</v>
      </c>
      <c r="H4981" t="s">
        <v>12</v>
      </c>
      <c r="I4981">
        <v>36</v>
      </c>
      <c r="J4981">
        <f>(moras__2[[#This Row],[EDAD]]-AVERAGE(I:I))/ _xlfn.STDEV.P(I:I)</f>
        <v>-0.41688387918063341</v>
      </c>
      <c r="K4981" t="str">
        <f>IF(ABS(moras__2[[#This Row],[Z-Score de edad]])&gt;1.96, "Atípico","Normal")</f>
        <v>Normal</v>
      </c>
      <c r="L4981">
        <f>(moras__2[[#This Row],[SALARIO]]-AVERAGE(C:C)) / _xlfn.STDEV.P(C:C)</f>
        <v>-0.44454166866740574</v>
      </c>
      <c r="M4981" t="str">
        <f>IF(ABS(moras__2[[#This Row],[Z-Score de salario]])&gt;1.96, "Atípico", "Normal")</f>
        <v>Normal</v>
      </c>
      <c r="N4981" s="5">
        <f t="shared" si="231"/>
        <v>297046</v>
      </c>
      <c r="O4981" s="5">
        <f t="shared" si="232"/>
        <v>36</v>
      </c>
      <c r="P4981" s="5" t="str">
        <f t="shared" si="233"/>
        <v>TRABAJADOR INDEPENDIENTE</v>
      </c>
      <c r="Q4981" s="5">
        <f>IF($H4981="SI", $O4981, _xludf.NA())</f>
        <v>36</v>
      </c>
      <c r="R4981" s="5" t="e">
        <f ca="1">IF($H4981="NO",$O4981, _xludf.NA())</f>
        <v>#NAME?</v>
      </c>
      <c r="S4981" s="5">
        <f>IF($H4981="SI",$N4981, _xludf.NA())</f>
        <v>297046</v>
      </c>
      <c r="T4981" s="5" t="e">
        <f ca="1">IF($H4981="NO",$N4981, _xludf.NA())</f>
        <v>#NAME?</v>
      </c>
    </row>
    <row r="4982" spans="1:20" x14ac:dyDescent="0.3">
      <c r="A4982">
        <v>4981</v>
      </c>
      <c r="B4982" t="s">
        <v>9</v>
      </c>
      <c r="C4982">
        <v>385702</v>
      </c>
      <c r="D4982" t="s">
        <v>18</v>
      </c>
      <c r="E4982" t="s">
        <v>16</v>
      </c>
      <c r="F4982" t="s">
        <v>12</v>
      </c>
      <c r="G4982" t="s">
        <v>13</v>
      </c>
      <c r="H4982" t="s">
        <v>12</v>
      </c>
      <c r="I4982">
        <v>39</v>
      </c>
      <c r="J4982">
        <f>(moras__2[[#This Row],[EDAD]]-AVERAGE(I:I))/ _xlfn.STDEV.P(I:I)</f>
        <v>-0.20513670045877688</v>
      </c>
      <c r="K4982" t="str">
        <f>IF(ABS(moras__2[[#This Row],[Z-Score de edad]])&gt;1.96, "Atípico","Normal")</f>
        <v>Normal</v>
      </c>
      <c r="L4982">
        <f>(moras__2[[#This Row],[SALARIO]]-AVERAGE(C:C)) / _xlfn.STDEV.P(C:C)</f>
        <v>-0.33521416202879661</v>
      </c>
      <c r="M4982" t="str">
        <f>IF(ABS(moras__2[[#This Row],[Z-Score de salario]])&gt;1.96, "Atípico", "Normal")</f>
        <v>Normal</v>
      </c>
      <c r="N4982" s="5">
        <f t="shared" si="231"/>
        <v>385702</v>
      </c>
      <c r="O4982" s="5">
        <f t="shared" si="232"/>
        <v>39</v>
      </c>
      <c r="P4982" s="5" t="str">
        <f t="shared" si="233"/>
        <v>TRABAJADOR INDEPENDIENTE</v>
      </c>
      <c r="Q4982" s="5">
        <f>IF($H4982="SI", $O4982, _xludf.NA())</f>
        <v>39</v>
      </c>
      <c r="R4982" s="5" t="e">
        <f ca="1">IF($H4982="NO",$O4982, _xludf.NA())</f>
        <v>#NAME?</v>
      </c>
      <c r="S4982" s="5">
        <f>IF($H4982="SI",$N4982, _xludf.NA())</f>
        <v>385702</v>
      </c>
      <c r="T4982" s="5" t="e">
        <f ca="1">IF($H4982="NO",$N4982, _xludf.NA())</f>
        <v>#NAME?</v>
      </c>
    </row>
    <row r="4983" spans="1:20" x14ac:dyDescent="0.3">
      <c r="A4983">
        <v>4982</v>
      </c>
      <c r="B4983" t="s">
        <v>9</v>
      </c>
      <c r="C4983">
        <v>299647</v>
      </c>
      <c r="D4983" t="s">
        <v>17</v>
      </c>
      <c r="E4983" t="s">
        <v>16</v>
      </c>
      <c r="F4983" t="s">
        <v>12</v>
      </c>
      <c r="G4983" t="s">
        <v>13</v>
      </c>
      <c r="H4983" t="s">
        <v>13</v>
      </c>
      <c r="I4983">
        <v>67</v>
      </c>
      <c r="J4983">
        <f>(moras__2[[#This Row],[EDAD]]-AVERAGE(I:I))/ _xlfn.STDEV.P(I:I)</f>
        <v>1.7711703009452175</v>
      </c>
      <c r="K4983" t="str">
        <f>IF(ABS(moras__2[[#This Row],[Z-Score de edad]])&gt;1.96, "Atípico","Normal")</f>
        <v>Normal</v>
      </c>
      <c r="L4983">
        <f>(moras__2[[#This Row],[SALARIO]]-AVERAGE(C:C)) / _xlfn.STDEV.P(C:C)</f>
        <v>-0.44133420561056785</v>
      </c>
      <c r="M4983" t="str">
        <f>IF(ABS(moras__2[[#This Row],[Z-Score de salario]])&gt;1.96, "Atípico", "Normal")</f>
        <v>Normal</v>
      </c>
      <c r="N4983" s="5">
        <f t="shared" si="231"/>
        <v>299647</v>
      </c>
      <c r="O4983" s="5">
        <f t="shared" si="232"/>
        <v>67</v>
      </c>
      <c r="P4983" s="5" t="str">
        <f t="shared" si="233"/>
        <v>ASEGURADO VOLUNTARIO</v>
      </c>
      <c r="Q4983" s="5" t="e">
        <f ca="1">IF($H4983="SI", $O4983, _xludf.NA())</f>
        <v>#NAME?</v>
      </c>
      <c r="R4983" s="5">
        <f>IF($H4983="NO",$O4983, _xludf.NA())</f>
        <v>67</v>
      </c>
      <c r="S4983" s="5" t="e">
        <f ca="1">IF($H4983="SI",$N4983, _xludf.NA())</f>
        <v>#NAME?</v>
      </c>
      <c r="T4983" s="5">
        <f>IF($H4983="NO",$N4983, _xludf.NA())</f>
        <v>299647</v>
      </c>
    </row>
    <row r="4984" spans="1:20" x14ac:dyDescent="0.3">
      <c r="A4984">
        <v>4983</v>
      </c>
      <c r="B4984" t="s">
        <v>15</v>
      </c>
      <c r="C4984">
        <v>324345.28000000003</v>
      </c>
      <c r="D4984" t="s">
        <v>10</v>
      </c>
      <c r="E4984" t="s">
        <v>16</v>
      </c>
      <c r="F4984" t="s">
        <v>12</v>
      </c>
      <c r="G4984" t="s">
        <v>13</v>
      </c>
      <c r="H4984" t="s">
        <v>13</v>
      </c>
      <c r="I4984">
        <v>38</v>
      </c>
      <c r="J4984">
        <f>(moras__2[[#This Row],[EDAD]]-AVERAGE(I:I))/ _xlfn.STDEV.P(I:I)</f>
        <v>-0.27571909336606237</v>
      </c>
      <c r="K4984" t="str">
        <f>IF(ABS(moras__2[[#This Row],[Z-Score de edad]])&gt;1.96, "Atípico","Normal")</f>
        <v>Normal</v>
      </c>
      <c r="L4984">
        <f>(moras__2[[#This Row],[SALARIO]]-AVERAGE(C:C)) / _xlfn.STDEV.P(C:C)</f>
        <v>-0.41087714268575476</v>
      </c>
      <c r="M4984" t="str">
        <f>IF(ABS(moras__2[[#This Row],[Z-Score de salario]])&gt;1.96, "Atípico", "Normal")</f>
        <v>Normal</v>
      </c>
      <c r="N4984" s="5">
        <f t="shared" si="231"/>
        <v>324345.28000000003</v>
      </c>
      <c r="O4984" s="5">
        <f t="shared" si="232"/>
        <v>38</v>
      </c>
      <c r="P4984" s="5" t="str">
        <f t="shared" si="233"/>
        <v>ASALARIADO</v>
      </c>
      <c r="Q4984" s="5" t="e">
        <f ca="1">IF($H4984="SI", $O4984, _xludf.NA())</f>
        <v>#NAME?</v>
      </c>
      <c r="R4984" s="5">
        <f>IF($H4984="NO",$O4984, _xludf.NA())</f>
        <v>38</v>
      </c>
      <c r="S4984" s="5" t="e">
        <f ca="1">IF($H4984="SI",$N4984, _xludf.NA())</f>
        <v>#NAME?</v>
      </c>
      <c r="T4984" s="5">
        <f>IF($H4984="NO",$N4984, _xludf.NA())</f>
        <v>324345.28000000003</v>
      </c>
    </row>
    <row r="4985" spans="1:20" x14ac:dyDescent="0.3">
      <c r="A4985">
        <v>4984</v>
      </c>
      <c r="B4985" t="s">
        <v>9</v>
      </c>
      <c r="C4985">
        <v>331181</v>
      </c>
      <c r="D4985" t="s">
        <v>18</v>
      </c>
      <c r="E4985" t="s">
        <v>16</v>
      </c>
      <c r="F4985" t="s">
        <v>12</v>
      </c>
      <c r="G4985" t="s">
        <v>12</v>
      </c>
      <c r="H4985" t="s">
        <v>12</v>
      </c>
      <c r="I4985">
        <v>55</v>
      </c>
      <c r="J4985">
        <f>(moras__2[[#This Row],[EDAD]]-AVERAGE(I:I))/ _xlfn.STDEV.P(I:I)</f>
        <v>0.92418158605779133</v>
      </c>
      <c r="K4985" t="str">
        <f>IF(ABS(moras__2[[#This Row],[Z-Score de edad]])&gt;1.96, "Atípico","Normal")</f>
        <v>Normal</v>
      </c>
      <c r="L4985">
        <f>(moras__2[[#This Row],[SALARIO]]-AVERAGE(C:C)) / _xlfn.STDEV.P(C:C)</f>
        <v>-0.40244756968810458</v>
      </c>
      <c r="M4985" t="str">
        <f>IF(ABS(moras__2[[#This Row],[Z-Score de salario]])&gt;1.96, "Atípico", "Normal")</f>
        <v>Normal</v>
      </c>
      <c r="N4985" s="5">
        <f t="shared" si="231"/>
        <v>331181</v>
      </c>
      <c r="O4985" s="5">
        <f t="shared" si="232"/>
        <v>55</v>
      </c>
      <c r="P4985" s="5" t="str">
        <f t="shared" si="233"/>
        <v>TRABAJADOR INDEPENDIENTE</v>
      </c>
      <c r="Q4985" s="5">
        <f>IF($H4985="SI", $O4985, _xludf.NA())</f>
        <v>55</v>
      </c>
      <c r="R4985" s="5" t="e">
        <f ca="1">IF($H4985="NO",$O4985, _xludf.NA())</f>
        <v>#NAME?</v>
      </c>
      <c r="S4985" s="5">
        <f>IF($H4985="SI",$N4985, _xludf.NA())</f>
        <v>331181</v>
      </c>
      <c r="T4985" s="5" t="e">
        <f ca="1">IF($H4985="NO",$N4985, _xludf.NA())</f>
        <v>#NAME?</v>
      </c>
    </row>
    <row r="4986" spans="1:20" x14ac:dyDescent="0.3">
      <c r="A4986">
        <v>4985</v>
      </c>
      <c r="B4986" t="s">
        <v>15</v>
      </c>
      <c r="C4986">
        <v>376777</v>
      </c>
      <c r="D4986" t="s">
        <v>10</v>
      </c>
      <c r="E4986" t="s">
        <v>16</v>
      </c>
      <c r="F4986" t="s">
        <v>12</v>
      </c>
      <c r="G4986" t="s">
        <v>13</v>
      </c>
      <c r="H4986" t="s">
        <v>12</v>
      </c>
      <c r="I4986">
        <v>33</v>
      </c>
      <c r="J4986">
        <f>(moras__2[[#This Row],[EDAD]]-AVERAGE(I:I))/ _xlfn.STDEV.P(I:I)</f>
        <v>-0.62863105790248996</v>
      </c>
      <c r="K4986" t="str">
        <f>IF(ABS(moras__2[[#This Row],[Z-Score de edad]])&gt;1.96, "Atípico","Normal")</f>
        <v>Normal</v>
      </c>
      <c r="L4986">
        <f>(moras__2[[#This Row],[SALARIO]]-AVERAGE(C:C)) / _xlfn.STDEV.P(C:C)</f>
        <v>-0.34622016271402473</v>
      </c>
      <c r="M4986" t="str">
        <f>IF(ABS(moras__2[[#This Row],[Z-Score de salario]])&gt;1.96, "Atípico", "Normal")</f>
        <v>Normal</v>
      </c>
      <c r="N4986" s="5">
        <f t="shared" si="231"/>
        <v>376777</v>
      </c>
      <c r="O4986" s="5">
        <f t="shared" si="232"/>
        <v>33</v>
      </c>
      <c r="P4986" s="5" t="str">
        <f t="shared" si="233"/>
        <v>ASALARIADO</v>
      </c>
      <c r="Q4986" s="5">
        <f>IF($H4986="SI", $O4986, _xludf.NA())</f>
        <v>33</v>
      </c>
      <c r="R4986" s="5" t="e">
        <f ca="1">IF($H4986="NO",$O4986, _xludf.NA())</f>
        <v>#NAME?</v>
      </c>
      <c r="S4986" s="5">
        <f>IF($H4986="SI",$N4986, _xludf.NA())</f>
        <v>376777</v>
      </c>
      <c r="T4986" s="5" t="e">
        <f ca="1">IF($H4986="NO",$N4986, _xludf.NA())</f>
        <v>#NAME?</v>
      </c>
    </row>
    <row r="4987" spans="1:20" x14ac:dyDescent="0.3">
      <c r="A4987">
        <v>4986</v>
      </c>
      <c r="B4987" t="s">
        <v>15</v>
      </c>
      <c r="C4987">
        <v>356455</v>
      </c>
      <c r="D4987" t="s">
        <v>18</v>
      </c>
      <c r="E4987" t="s">
        <v>16</v>
      </c>
      <c r="F4987" t="s">
        <v>12</v>
      </c>
      <c r="G4987" t="s">
        <v>13</v>
      </c>
      <c r="H4987" t="s">
        <v>13</v>
      </c>
      <c r="I4987">
        <v>63</v>
      </c>
      <c r="J4987">
        <f>(moras__2[[#This Row],[EDAD]]-AVERAGE(I:I))/ _xlfn.STDEV.P(I:I)</f>
        <v>1.4888407293160755</v>
      </c>
      <c r="K4987" t="str">
        <f>IF(ABS(moras__2[[#This Row],[Z-Score de edad]])&gt;1.96, "Atípico","Normal")</f>
        <v>Normal</v>
      </c>
      <c r="L4987">
        <f>(moras__2[[#This Row],[SALARIO]]-AVERAGE(C:C)) / _xlfn.STDEV.P(C:C)</f>
        <v>-0.37128054881208711</v>
      </c>
      <c r="M4987" t="str">
        <f>IF(ABS(moras__2[[#This Row],[Z-Score de salario]])&gt;1.96, "Atípico", "Normal")</f>
        <v>Normal</v>
      </c>
      <c r="N4987" s="5">
        <f t="shared" si="231"/>
        <v>356455</v>
      </c>
      <c r="O4987" s="5">
        <f t="shared" si="232"/>
        <v>63</v>
      </c>
      <c r="P4987" s="5" t="str">
        <f t="shared" si="233"/>
        <v>TRABAJADOR INDEPENDIENTE</v>
      </c>
      <c r="Q4987" s="5" t="e">
        <f ca="1">IF($H4987="SI", $O4987, _xludf.NA())</f>
        <v>#NAME?</v>
      </c>
      <c r="R4987" s="5">
        <f>IF($H4987="NO",$O4987, _xludf.NA())</f>
        <v>63</v>
      </c>
      <c r="S4987" s="5" t="e">
        <f ca="1">IF($H4987="SI",$N4987, _xludf.NA())</f>
        <v>#NAME?</v>
      </c>
      <c r="T4987" s="5">
        <f>IF($H4987="NO",$N4987, _xludf.NA())</f>
        <v>356455</v>
      </c>
    </row>
    <row r="4988" spans="1:20" x14ac:dyDescent="0.3">
      <c r="A4988">
        <v>4987</v>
      </c>
      <c r="B4988" t="s">
        <v>9</v>
      </c>
      <c r="C4988">
        <v>1912797.11</v>
      </c>
      <c r="D4988" t="s">
        <v>10</v>
      </c>
      <c r="E4988" t="s">
        <v>16</v>
      </c>
      <c r="F4988" t="s">
        <v>12</v>
      </c>
      <c r="G4988" t="s">
        <v>13</v>
      </c>
      <c r="H4988" t="s">
        <v>13</v>
      </c>
      <c r="I4988">
        <v>49</v>
      </c>
      <c r="J4988">
        <f>(moras__2[[#This Row],[EDAD]]-AVERAGE(I:I))/ _xlfn.STDEV.P(I:I)</f>
        <v>0.50068722861407822</v>
      </c>
      <c r="K4988" t="str">
        <f>IF(ABS(moras__2[[#This Row],[Z-Score de edad]])&gt;1.96, "Atípico","Normal")</f>
        <v>Normal</v>
      </c>
      <c r="L4988">
        <f>(moras__2[[#This Row],[SALARIO]]-AVERAGE(C:C)) / _xlfn.STDEV.P(C:C)</f>
        <v>1.5479466029088569</v>
      </c>
      <c r="M4988" t="str">
        <f>IF(ABS(moras__2[[#This Row],[Z-Score de salario]])&gt;1.96, "Atípico", "Normal")</f>
        <v>Normal</v>
      </c>
      <c r="N4988" s="5">
        <f t="shared" si="231"/>
        <v>1912797.11</v>
      </c>
      <c r="O4988" s="5">
        <f t="shared" si="232"/>
        <v>49</v>
      </c>
      <c r="P4988" s="5" t="str">
        <f t="shared" si="233"/>
        <v>ASALARIADO</v>
      </c>
      <c r="Q4988" s="5" t="e">
        <f ca="1">IF($H4988="SI", $O4988, _xludf.NA())</f>
        <v>#NAME?</v>
      </c>
      <c r="R4988" s="5">
        <f>IF($H4988="NO",$O4988, _xludf.NA())</f>
        <v>49</v>
      </c>
      <c r="S4988" s="5" t="e">
        <f ca="1">IF($H4988="SI",$N4988, _xludf.NA())</f>
        <v>#NAME?</v>
      </c>
      <c r="T4988" s="5">
        <f>IF($H4988="NO",$N4988, _xludf.NA())</f>
        <v>1912797.11</v>
      </c>
    </row>
    <row r="4989" spans="1:20" x14ac:dyDescent="0.3">
      <c r="A4989">
        <v>4988</v>
      </c>
      <c r="B4989" t="s">
        <v>15</v>
      </c>
      <c r="C4989">
        <v>1709530</v>
      </c>
      <c r="D4989" t="s">
        <v>10</v>
      </c>
      <c r="E4989" t="s">
        <v>11</v>
      </c>
      <c r="F4989" t="s">
        <v>12</v>
      </c>
      <c r="G4989" t="s">
        <v>13</v>
      </c>
      <c r="H4989" t="s">
        <v>12</v>
      </c>
      <c r="I4989">
        <v>44</v>
      </c>
      <c r="J4989">
        <f>(moras__2[[#This Row],[EDAD]]-AVERAGE(I:I))/ _xlfn.STDEV.P(I:I)</f>
        <v>0.14777526407765068</v>
      </c>
      <c r="K4989" t="str">
        <f>IF(ABS(moras__2[[#This Row],[Z-Score de edad]])&gt;1.96, "Atípico","Normal")</f>
        <v>Normal</v>
      </c>
      <c r="L4989">
        <f>(moras__2[[#This Row],[SALARIO]]-AVERAGE(C:C)) / _xlfn.STDEV.P(C:C)</f>
        <v>1.2972846475089299</v>
      </c>
      <c r="M4989" t="str">
        <f>IF(ABS(moras__2[[#This Row],[Z-Score de salario]])&gt;1.96, "Atípico", "Normal")</f>
        <v>Normal</v>
      </c>
      <c r="N4989" s="5">
        <f t="shared" si="231"/>
        <v>1709530</v>
      </c>
      <c r="O4989" s="5">
        <f t="shared" si="232"/>
        <v>44</v>
      </c>
      <c r="P4989" s="5" t="str">
        <f t="shared" si="233"/>
        <v>ASALARIADO</v>
      </c>
      <c r="Q4989" s="5">
        <f>IF($H4989="SI", $O4989, _xludf.NA())</f>
        <v>44</v>
      </c>
      <c r="R4989" s="5" t="e">
        <f ca="1">IF($H4989="NO",$O4989, _xludf.NA())</f>
        <v>#NAME?</v>
      </c>
      <c r="S4989" s="5">
        <f>IF($H4989="SI",$N4989, _xludf.NA())</f>
        <v>1709530</v>
      </c>
      <c r="T4989" s="5" t="e">
        <f ca="1">IF($H4989="NO",$N4989, _xludf.NA())</f>
        <v>#NAME?</v>
      </c>
    </row>
    <row r="4990" spans="1:20" x14ac:dyDescent="0.3">
      <c r="A4990">
        <v>4989</v>
      </c>
      <c r="B4990" t="s">
        <v>9</v>
      </c>
      <c r="C4990">
        <v>882417.74</v>
      </c>
      <c r="D4990" t="s">
        <v>10</v>
      </c>
      <c r="E4990" t="s">
        <v>16</v>
      </c>
      <c r="F4990" t="s">
        <v>12</v>
      </c>
      <c r="G4990" t="s">
        <v>13</v>
      </c>
      <c r="H4990" t="s">
        <v>13</v>
      </c>
      <c r="I4990">
        <v>38</v>
      </c>
      <c r="J4990">
        <f>(moras__2[[#This Row],[EDAD]]-AVERAGE(I:I))/ _xlfn.STDEV.P(I:I)</f>
        <v>-0.27571909336606237</v>
      </c>
      <c r="K4990" t="str">
        <f>IF(ABS(moras__2[[#This Row],[Z-Score de edad]])&gt;1.96, "Atípico","Normal")</f>
        <v>Normal</v>
      </c>
      <c r="L4990">
        <f>(moras__2[[#This Row],[SALARIO]]-AVERAGE(C:C)) / _xlfn.STDEV.P(C:C)</f>
        <v>0.2773184738035403</v>
      </c>
      <c r="M4990" t="str">
        <f>IF(ABS(moras__2[[#This Row],[Z-Score de salario]])&gt;1.96, "Atípico", "Normal")</f>
        <v>Normal</v>
      </c>
      <c r="N4990" s="5">
        <f t="shared" si="231"/>
        <v>882417.74</v>
      </c>
      <c r="O4990" s="5">
        <f t="shared" si="232"/>
        <v>38</v>
      </c>
      <c r="P4990" s="5" t="str">
        <f t="shared" si="233"/>
        <v>ASALARIADO</v>
      </c>
      <c r="Q4990" s="5" t="e">
        <f ca="1">IF($H4990="SI", $O4990, _xludf.NA())</f>
        <v>#NAME?</v>
      </c>
      <c r="R4990" s="5">
        <f>IF($H4990="NO",$O4990, _xludf.NA())</f>
        <v>38</v>
      </c>
      <c r="S4990" s="5" t="e">
        <f ca="1">IF($H4990="SI",$N4990, _xludf.NA())</f>
        <v>#NAME?</v>
      </c>
      <c r="T4990" s="5">
        <f>IF($H4990="NO",$N4990, _xludf.NA())</f>
        <v>882417.74</v>
      </c>
    </row>
    <row r="4991" spans="1:20" x14ac:dyDescent="0.3">
      <c r="A4991">
        <v>4990</v>
      </c>
      <c r="B4991" t="s">
        <v>15</v>
      </c>
      <c r="C4991">
        <v>438889.6</v>
      </c>
      <c r="D4991" t="s">
        <v>10</v>
      </c>
      <c r="E4991" t="s">
        <v>16</v>
      </c>
      <c r="F4991" t="s">
        <v>12</v>
      </c>
      <c r="G4991" t="s">
        <v>13</v>
      </c>
      <c r="H4991" t="s">
        <v>13</v>
      </c>
      <c r="I4991">
        <v>31</v>
      </c>
      <c r="J4991">
        <f>(moras__2[[#This Row],[EDAD]]-AVERAGE(I:I))/ _xlfn.STDEV.P(I:I)</f>
        <v>-0.769795843717061</v>
      </c>
      <c r="K4991" t="str">
        <f>IF(ABS(moras__2[[#This Row],[Z-Score de edad]])&gt;1.96, "Atípico","Normal")</f>
        <v>Normal</v>
      </c>
      <c r="L4991">
        <f>(moras__2[[#This Row],[SALARIO]]-AVERAGE(C:C)) / _xlfn.STDEV.P(C:C)</f>
        <v>-0.26962505703768841</v>
      </c>
      <c r="M4991" t="str">
        <f>IF(ABS(moras__2[[#This Row],[Z-Score de salario]])&gt;1.96, "Atípico", "Normal")</f>
        <v>Normal</v>
      </c>
      <c r="N4991" s="5">
        <f t="shared" si="231"/>
        <v>438889.6</v>
      </c>
      <c r="O4991" s="5">
        <f t="shared" si="232"/>
        <v>31</v>
      </c>
      <c r="P4991" s="5" t="str">
        <f t="shared" si="233"/>
        <v>ASALARIADO</v>
      </c>
      <c r="Q4991" s="5" t="e">
        <f ca="1">IF($H4991="SI", $O4991, _xludf.NA())</f>
        <v>#NAME?</v>
      </c>
      <c r="R4991" s="5">
        <f>IF($H4991="NO",$O4991, _xludf.NA())</f>
        <v>31</v>
      </c>
      <c r="S4991" s="5" t="e">
        <f ca="1">IF($H4991="SI",$N4991, _xludf.NA())</f>
        <v>#NAME?</v>
      </c>
      <c r="T4991" s="5">
        <f>IF($H4991="NO",$N4991, _xludf.NA())</f>
        <v>438889.6</v>
      </c>
    </row>
    <row r="4992" spans="1:20" x14ac:dyDescent="0.3">
      <c r="A4992">
        <v>4991</v>
      </c>
      <c r="B4992" t="s">
        <v>15</v>
      </c>
      <c r="C4992">
        <v>335860.17</v>
      </c>
      <c r="D4992" t="s">
        <v>10</v>
      </c>
      <c r="E4992" t="s">
        <v>11</v>
      </c>
      <c r="F4992" t="s">
        <v>12</v>
      </c>
      <c r="G4992" t="s">
        <v>13</v>
      </c>
      <c r="H4992" t="s">
        <v>13</v>
      </c>
      <c r="I4992">
        <v>35</v>
      </c>
      <c r="J4992">
        <f>(moras__2[[#This Row],[EDAD]]-AVERAGE(I:I))/ _xlfn.STDEV.P(I:I)</f>
        <v>-0.48746627208791893</v>
      </c>
      <c r="K4992" t="str">
        <f>IF(ABS(moras__2[[#This Row],[Z-Score de edad]])&gt;1.96, "Atípico","Normal")</f>
        <v>Normal</v>
      </c>
      <c r="L4992">
        <f>(moras__2[[#This Row],[SALARIO]]-AVERAGE(C:C)) / _xlfn.STDEV.P(C:C)</f>
        <v>-0.39667737941064818</v>
      </c>
      <c r="M4992" t="str">
        <f>IF(ABS(moras__2[[#This Row],[Z-Score de salario]])&gt;1.96, "Atípico", "Normal")</f>
        <v>Normal</v>
      </c>
      <c r="N4992" s="5">
        <f t="shared" si="231"/>
        <v>335860.17</v>
      </c>
      <c r="O4992" s="5">
        <f t="shared" si="232"/>
        <v>35</v>
      </c>
      <c r="P4992" s="5" t="str">
        <f t="shared" si="233"/>
        <v>ASALARIADO</v>
      </c>
      <c r="Q4992" s="5" t="e">
        <f ca="1">IF($H4992="SI", $O4992, _xludf.NA())</f>
        <v>#NAME?</v>
      </c>
      <c r="R4992" s="5">
        <f>IF($H4992="NO",$O4992, _xludf.NA())</f>
        <v>35</v>
      </c>
      <c r="S4992" s="5" t="e">
        <f ca="1">IF($H4992="SI",$N4992, _xludf.NA())</f>
        <v>#NAME?</v>
      </c>
      <c r="T4992" s="5">
        <f>IF($H4992="NO",$N4992, _xludf.NA())</f>
        <v>335860.17</v>
      </c>
    </row>
    <row r="4993" spans="1:20" x14ac:dyDescent="0.3">
      <c r="A4993">
        <v>4992</v>
      </c>
      <c r="B4993" t="s">
        <v>9</v>
      </c>
      <c r="C4993">
        <v>501500</v>
      </c>
      <c r="D4993" t="s">
        <v>10</v>
      </c>
      <c r="E4993" t="s">
        <v>16</v>
      </c>
      <c r="F4993" t="s">
        <v>12</v>
      </c>
      <c r="G4993" t="s">
        <v>13</v>
      </c>
      <c r="H4993" t="s">
        <v>13</v>
      </c>
      <c r="I4993">
        <v>29</v>
      </c>
      <c r="J4993">
        <f>(moras__2[[#This Row],[EDAD]]-AVERAGE(I:I))/ _xlfn.STDEV.P(I:I)</f>
        <v>-0.91096062953163204</v>
      </c>
      <c r="K4993" t="str">
        <f>IF(ABS(moras__2[[#This Row],[Z-Score de edad]])&gt;1.96, "Atípico","Normal")</f>
        <v>Normal</v>
      </c>
      <c r="L4993">
        <f>(moras__2[[#This Row],[SALARIO]]-AVERAGE(C:C)) / _xlfn.STDEV.P(C:C)</f>
        <v>-0.19241608165366503</v>
      </c>
      <c r="M4993" t="str">
        <f>IF(ABS(moras__2[[#This Row],[Z-Score de salario]])&gt;1.96, "Atípico", "Normal")</f>
        <v>Normal</v>
      </c>
      <c r="N4993" s="5">
        <f t="shared" si="231"/>
        <v>501500</v>
      </c>
      <c r="O4993" s="5">
        <f t="shared" si="232"/>
        <v>29</v>
      </c>
      <c r="P4993" s="5" t="str">
        <f t="shared" si="233"/>
        <v>ASALARIADO</v>
      </c>
      <c r="Q4993" s="5" t="e">
        <f ca="1">IF($H4993="SI", $O4993, _xludf.NA())</f>
        <v>#NAME?</v>
      </c>
      <c r="R4993" s="5">
        <f>IF($H4993="NO",$O4993, _xludf.NA())</f>
        <v>29</v>
      </c>
      <c r="S4993" s="5" t="e">
        <f ca="1">IF($H4993="SI",$N4993, _xludf.NA())</f>
        <v>#NAME?</v>
      </c>
      <c r="T4993" s="5">
        <f>IF($H4993="NO",$N4993, _xludf.NA())</f>
        <v>501500</v>
      </c>
    </row>
    <row r="4994" spans="1:20" x14ac:dyDescent="0.3">
      <c r="A4994">
        <v>4993</v>
      </c>
      <c r="B4994" t="s">
        <v>15</v>
      </c>
      <c r="C4994">
        <v>354835</v>
      </c>
      <c r="D4994" t="s">
        <v>10</v>
      </c>
      <c r="E4994" t="s">
        <v>16</v>
      </c>
      <c r="F4994" t="s">
        <v>12</v>
      </c>
      <c r="G4994" t="s">
        <v>13</v>
      </c>
      <c r="H4994" t="s">
        <v>12</v>
      </c>
      <c r="I4994">
        <v>26</v>
      </c>
      <c r="J4994">
        <f>(moras__2[[#This Row],[EDAD]]-AVERAGE(I:I))/ _xlfn.STDEV.P(I:I)</f>
        <v>-1.1227078082534885</v>
      </c>
      <c r="K4994" t="str">
        <f>IF(ABS(moras__2[[#This Row],[Z-Score de edad]])&gt;1.96, "Atípico","Normal")</f>
        <v>Normal</v>
      </c>
      <c r="L4994">
        <f>(moras__2[[#This Row],[SALARIO]]-AVERAGE(C:C)) / _xlfn.STDEV.P(C:C)</f>
        <v>-0.37327827666755709</v>
      </c>
      <c r="M4994" t="str">
        <f>IF(ABS(moras__2[[#This Row],[Z-Score de salario]])&gt;1.96, "Atípico", "Normal")</f>
        <v>Normal</v>
      </c>
      <c r="N4994" s="5">
        <f t="shared" si="231"/>
        <v>354835</v>
      </c>
      <c r="O4994" s="5">
        <f t="shared" si="232"/>
        <v>26</v>
      </c>
      <c r="P4994" s="5" t="str">
        <f t="shared" si="233"/>
        <v>ASALARIADO</v>
      </c>
      <c r="Q4994" s="5">
        <f>IF($H4994="SI", $O4994, _xludf.NA())</f>
        <v>26</v>
      </c>
      <c r="R4994" s="5" t="e">
        <f ca="1">IF($H4994="NO",$O4994, _xludf.NA())</f>
        <v>#NAME?</v>
      </c>
      <c r="S4994" s="5">
        <f>IF($H4994="SI",$N4994, _xludf.NA())</f>
        <v>354835</v>
      </c>
      <c r="T4994" s="5" t="e">
        <f ca="1">IF($H4994="NO",$N4994, _xludf.NA())</f>
        <v>#NAME?</v>
      </c>
    </row>
    <row r="4995" spans="1:20" x14ac:dyDescent="0.3">
      <c r="A4995">
        <v>4994</v>
      </c>
      <c r="B4995" t="s">
        <v>9</v>
      </c>
      <c r="C4995">
        <v>501040.18</v>
      </c>
      <c r="D4995" t="s">
        <v>10</v>
      </c>
      <c r="E4995" t="s">
        <v>16</v>
      </c>
      <c r="F4995" t="s">
        <v>12</v>
      </c>
      <c r="G4995" t="s">
        <v>13</v>
      </c>
      <c r="H4995" t="s">
        <v>13</v>
      </c>
      <c r="I4995">
        <v>57</v>
      </c>
      <c r="J4995">
        <f>(moras__2[[#This Row],[EDAD]]-AVERAGE(I:I))/ _xlfn.STDEV.P(I:I)</f>
        <v>1.0653463718723624</v>
      </c>
      <c r="K4995" t="str">
        <f>IF(ABS(moras__2[[#This Row],[Z-Score de edad]])&gt;1.96, "Atípico","Normal")</f>
        <v>Normal</v>
      </c>
      <c r="L4995">
        <f>(moras__2[[#This Row],[SALARIO]]-AVERAGE(C:C)) / _xlfn.STDEV.P(C:C)</f>
        <v>-0.19298311574162938</v>
      </c>
      <c r="M4995" t="str">
        <f>IF(ABS(moras__2[[#This Row],[Z-Score de salario]])&gt;1.96, "Atípico", "Normal")</f>
        <v>Normal</v>
      </c>
      <c r="N4995" s="5">
        <f t="shared" ref="N4995:N5001" si="234">IF(ISBLANK(C4995),  MEDIAN($C$2:$C$5001), C4995)</f>
        <v>501040.18</v>
      </c>
      <c r="O4995" s="5">
        <f t="shared" ref="O4995:O5001" si="235">IF(ISBLANK(I4995), MEDIAN($I$2:$I$5001), I4995)</f>
        <v>57</v>
      </c>
      <c r="P4995" s="5" t="str">
        <f t="shared" ref="P4995:P5001" si="236">IF(ISBLANK(D4995), "ASALARIADO", D4995)</f>
        <v>ASALARIADO</v>
      </c>
      <c r="Q4995" s="5" t="e">
        <f ca="1">IF($H4995="SI", $O4995, _xludf.NA())</f>
        <v>#NAME?</v>
      </c>
      <c r="R4995" s="5">
        <f>IF($H4995="NO",$O4995, _xludf.NA())</f>
        <v>57</v>
      </c>
      <c r="S4995" s="5" t="e">
        <f ca="1">IF($H4995="SI",$N4995, _xludf.NA())</f>
        <v>#NAME?</v>
      </c>
      <c r="T4995" s="5">
        <f>IF($H4995="NO",$N4995, _xludf.NA())</f>
        <v>501040.18</v>
      </c>
    </row>
    <row r="4996" spans="1:20" x14ac:dyDescent="0.3">
      <c r="A4996">
        <v>4995</v>
      </c>
      <c r="B4996" t="s">
        <v>15</v>
      </c>
      <c r="C4996">
        <v>958367.36</v>
      </c>
      <c r="D4996" t="s">
        <v>10</v>
      </c>
      <c r="E4996" t="s">
        <v>11</v>
      </c>
      <c r="F4996" t="s">
        <v>12</v>
      </c>
      <c r="G4996" t="s">
        <v>13</v>
      </c>
      <c r="H4996" t="s">
        <v>13</v>
      </c>
      <c r="I4996">
        <v>38</v>
      </c>
      <c r="J4996">
        <f>(moras__2[[#This Row],[EDAD]]-AVERAGE(I:I))/ _xlfn.STDEV.P(I:I)</f>
        <v>-0.27571909336606237</v>
      </c>
      <c r="K4996" t="str">
        <f>IF(ABS(moras__2[[#This Row],[Z-Score de edad]])&gt;1.96, "Atípico","Normal")</f>
        <v>Normal</v>
      </c>
      <c r="L4996">
        <f>(moras__2[[#This Row],[SALARIO]]-AVERAGE(C:C)) / _xlfn.STDEV.P(C:C)</f>
        <v>0.37097691299265151</v>
      </c>
      <c r="M4996" t="str">
        <f>IF(ABS(moras__2[[#This Row],[Z-Score de salario]])&gt;1.96, "Atípico", "Normal")</f>
        <v>Normal</v>
      </c>
      <c r="N4996" s="5">
        <f t="shared" si="234"/>
        <v>958367.36</v>
      </c>
      <c r="O4996" s="5">
        <f t="shared" si="235"/>
        <v>38</v>
      </c>
      <c r="P4996" s="5" t="str">
        <f t="shared" si="236"/>
        <v>ASALARIADO</v>
      </c>
      <c r="Q4996" s="5" t="e">
        <f ca="1">IF($H4996="SI", $O4996, _xludf.NA())</f>
        <v>#NAME?</v>
      </c>
      <c r="R4996" s="5">
        <f>IF($H4996="NO",$O4996, _xludf.NA())</f>
        <v>38</v>
      </c>
      <c r="S4996" s="5" t="e">
        <f ca="1">IF($H4996="SI",$N4996, _xludf.NA())</f>
        <v>#NAME?</v>
      </c>
      <c r="T4996" s="5">
        <f>IF($H4996="NO",$N4996, _xludf.NA())</f>
        <v>958367.36</v>
      </c>
    </row>
    <row r="4997" spans="1:20" x14ac:dyDescent="0.3">
      <c r="A4997">
        <v>4996</v>
      </c>
      <c r="B4997" t="s">
        <v>15</v>
      </c>
      <c r="C4997">
        <v>407579</v>
      </c>
      <c r="D4997" t="s">
        <v>10</v>
      </c>
      <c r="E4997" t="s">
        <v>11</v>
      </c>
      <c r="F4997" t="s">
        <v>12</v>
      </c>
      <c r="G4997" t="s">
        <v>13</v>
      </c>
      <c r="H4997" t="s">
        <v>13</v>
      </c>
      <c r="I4997">
        <v>43</v>
      </c>
      <c r="J4997">
        <f>(moras__2[[#This Row],[EDAD]]-AVERAGE(I:I))/ _xlfn.STDEV.P(I:I)</f>
        <v>7.7192871170365177E-2</v>
      </c>
      <c r="K4997" t="str">
        <f>IF(ABS(moras__2[[#This Row],[Z-Score de edad]])&gt;1.96, "Atípico","Normal")</f>
        <v>Normal</v>
      </c>
      <c r="L4997">
        <f>(moras__2[[#This Row],[SALARIO]]-AVERAGE(C:C)) / _xlfn.STDEV.P(C:C)</f>
        <v>-0.30823620382255162</v>
      </c>
      <c r="M4997" t="str">
        <f>IF(ABS(moras__2[[#This Row],[Z-Score de salario]])&gt;1.96, "Atípico", "Normal")</f>
        <v>Normal</v>
      </c>
      <c r="N4997" s="5">
        <f t="shared" si="234"/>
        <v>407579</v>
      </c>
      <c r="O4997" s="5">
        <f t="shared" si="235"/>
        <v>43</v>
      </c>
      <c r="P4997" s="5" t="str">
        <f t="shared" si="236"/>
        <v>ASALARIADO</v>
      </c>
      <c r="Q4997" s="5" t="e">
        <f ca="1">IF($H4997="SI", $O4997, _xludf.NA())</f>
        <v>#NAME?</v>
      </c>
      <c r="R4997" s="5">
        <f>IF($H4997="NO",$O4997, _xludf.NA())</f>
        <v>43</v>
      </c>
      <c r="S4997" s="5" t="e">
        <f ca="1">IF($H4997="SI",$N4997, _xludf.NA())</f>
        <v>#NAME?</v>
      </c>
      <c r="T4997" s="5">
        <f>IF($H4997="NO",$N4997, _xludf.NA())</f>
        <v>407579</v>
      </c>
    </row>
    <row r="4998" spans="1:20" x14ac:dyDescent="0.3">
      <c r="A4998">
        <v>4997</v>
      </c>
      <c r="B4998" t="s">
        <v>15</v>
      </c>
      <c r="C4998">
        <v>400000</v>
      </c>
      <c r="D4998" t="s">
        <v>10</v>
      </c>
      <c r="E4998" t="s">
        <v>16</v>
      </c>
      <c r="F4998" t="s">
        <v>12</v>
      </c>
      <c r="G4998" t="s">
        <v>13</v>
      </c>
      <c r="H4998" t="s">
        <v>13</v>
      </c>
      <c r="I4998">
        <v>62</v>
      </c>
      <c r="J4998">
        <f>(moras__2[[#This Row],[EDAD]]-AVERAGE(I:I))/ _xlfn.STDEV.P(I:I)</f>
        <v>1.41825833640879</v>
      </c>
      <c r="K4998" t="str">
        <f>IF(ABS(moras__2[[#This Row],[Z-Score de edad]])&gt;1.96, "Atípico","Normal")</f>
        <v>Normal</v>
      </c>
      <c r="L4998">
        <f>(moras__2[[#This Row],[SALARIO]]-AVERAGE(C:C)) / _xlfn.STDEV.P(C:C)</f>
        <v>-0.31758236395625966</v>
      </c>
      <c r="M4998" t="str">
        <f>IF(ABS(moras__2[[#This Row],[Z-Score de salario]])&gt;1.96, "Atípico", "Normal")</f>
        <v>Normal</v>
      </c>
      <c r="N4998" s="5">
        <f t="shared" si="234"/>
        <v>400000</v>
      </c>
      <c r="O4998" s="5">
        <f t="shared" si="235"/>
        <v>62</v>
      </c>
      <c r="P4998" s="5" t="str">
        <f t="shared" si="236"/>
        <v>ASALARIADO</v>
      </c>
      <c r="Q4998" s="5" t="e">
        <f ca="1">IF($H4998="SI", $O4998, _xludf.NA())</f>
        <v>#NAME?</v>
      </c>
      <c r="R4998" s="5">
        <f>IF($H4998="NO",$O4998, _xludf.NA())</f>
        <v>62</v>
      </c>
      <c r="S4998" s="5" t="e">
        <f ca="1">IF($H4998="SI",$N4998, _xludf.NA())</f>
        <v>#NAME?</v>
      </c>
      <c r="T4998" s="5">
        <f>IF($H4998="NO",$N4998, _xludf.NA())</f>
        <v>400000</v>
      </c>
    </row>
    <row r="4999" spans="1:20" x14ac:dyDescent="0.3">
      <c r="A4999">
        <v>4998</v>
      </c>
      <c r="B4999" t="s">
        <v>15</v>
      </c>
      <c r="C4999">
        <v>1367154</v>
      </c>
      <c r="D4999" t="s">
        <v>10</v>
      </c>
      <c r="E4999" t="s">
        <v>11</v>
      </c>
      <c r="F4999" t="s">
        <v>12</v>
      </c>
      <c r="G4999" t="s">
        <v>13</v>
      </c>
      <c r="H4999" t="s">
        <v>12</v>
      </c>
      <c r="I4999">
        <v>56</v>
      </c>
      <c r="J4999">
        <f>(moras__2[[#This Row],[EDAD]]-AVERAGE(I:I))/ _xlfn.STDEV.P(I:I)</f>
        <v>0.99476397896507684</v>
      </c>
      <c r="K4999" t="str">
        <f>IF(ABS(moras__2[[#This Row],[Z-Score de edad]])&gt;1.96, "Atípico","Normal")</f>
        <v>Normal</v>
      </c>
      <c r="L4999">
        <f>(moras__2[[#This Row],[SALARIO]]-AVERAGE(C:C)) / _xlfn.STDEV.P(C:C)</f>
        <v>0.87507843007412078</v>
      </c>
      <c r="M4999" t="str">
        <f>IF(ABS(moras__2[[#This Row],[Z-Score de salario]])&gt;1.96, "Atípico", "Normal")</f>
        <v>Normal</v>
      </c>
      <c r="N4999" s="5">
        <f t="shared" si="234"/>
        <v>1367154</v>
      </c>
      <c r="O4999" s="5">
        <f t="shared" si="235"/>
        <v>56</v>
      </c>
      <c r="P4999" s="5" t="str">
        <f t="shared" si="236"/>
        <v>ASALARIADO</v>
      </c>
      <c r="Q4999" s="5">
        <f>IF($H4999="SI", $O4999, _xludf.NA())</f>
        <v>56</v>
      </c>
      <c r="R4999" s="5" t="e">
        <f ca="1">IF($H4999="NO",$O4999, _xludf.NA())</f>
        <v>#NAME?</v>
      </c>
      <c r="S4999" s="5">
        <f>IF($H4999="SI",$N4999, _xludf.NA())</f>
        <v>1367154</v>
      </c>
      <c r="T4999" s="5" t="e">
        <f ca="1">IF($H4999="NO",$N4999, _xludf.NA())</f>
        <v>#NAME?</v>
      </c>
    </row>
    <row r="5000" spans="1:20" x14ac:dyDescent="0.3">
      <c r="A5000">
        <v>4999</v>
      </c>
      <c r="B5000" t="s">
        <v>9</v>
      </c>
      <c r="C5000">
        <v>1898332.8</v>
      </c>
      <c r="D5000" t="s">
        <v>10</v>
      </c>
      <c r="E5000" t="s">
        <v>16</v>
      </c>
      <c r="F5000" t="s">
        <v>12</v>
      </c>
      <c r="G5000" t="s">
        <v>12</v>
      </c>
      <c r="H5000" t="s">
        <v>13</v>
      </c>
      <c r="I5000">
        <v>42</v>
      </c>
      <c r="J5000">
        <f>(moras__2[[#This Row],[EDAD]]-AVERAGE(I:I))/ _xlfn.STDEV.P(I:I)</f>
        <v>6.6104782630796582E-3</v>
      </c>
      <c r="K5000" t="str">
        <f>IF(ABS(moras__2[[#This Row],[Z-Score de edad]])&gt;1.96, "Atípico","Normal")</f>
        <v>Normal</v>
      </c>
      <c r="L5000">
        <f>(moras__2[[#This Row],[SALARIO]]-AVERAGE(C:C)) / _xlfn.STDEV.P(C:C)</f>
        <v>1.530109717108145</v>
      </c>
      <c r="M5000" t="str">
        <f>IF(ABS(moras__2[[#This Row],[Z-Score de salario]])&gt;1.96, "Atípico", "Normal")</f>
        <v>Normal</v>
      </c>
      <c r="N5000" s="5">
        <f t="shared" si="234"/>
        <v>1898332.8</v>
      </c>
      <c r="O5000" s="5">
        <f t="shared" si="235"/>
        <v>42</v>
      </c>
      <c r="P5000" s="5" t="str">
        <f t="shared" si="236"/>
        <v>ASALARIADO</v>
      </c>
      <c r="Q5000" s="5" t="e">
        <f ca="1">IF($H5000="SI", $O5000, _xludf.NA())</f>
        <v>#NAME?</v>
      </c>
      <c r="R5000" s="5">
        <f>IF($H5000="NO",$O5000, _xludf.NA())</f>
        <v>42</v>
      </c>
      <c r="S5000" s="5" t="e">
        <f ca="1">IF($H5000="SI",$N5000, _xludf.NA())</f>
        <v>#NAME?</v>
      </c>
      <c r="T5000" s="5">
        <f>IF($H5000="NO",$N5000, _xludf.NA())</f>
        <v>1898332.8</v>
      </c>
    </row>
    <row r="5001" spans="1:20" x14ac:dyDescent="0.3">
      <c r="A5001">
        <v>5000</v>
      </c>
      <c r="B5001" t="s">
        <v>9</v>
      </c>
      <c r="C5001">
        <v>489078.33</v>
      </c>
      <c r="D5001" t="s">
        <v>10</v>
      </c>
      <c r="E5001" t="s">
        <v>16</v>
      </c>
      <c r="F5001" t="s">
        <v>12</v>
      </c>
      <c r="G5001" t="s">
        <v>13</v>
      </c>
      <c r="H5001" t="s">
        <v>13</v>
      </c>
      <c r="I5001">
        <v>41</v>
      </c>
      <c r="J5001">
        <f>(moras__2[[#This Row],[EDAD]]-AVERAGE(I:I))/ _xlfn.STDEV.P(I:I)</f>
        <v>-6.397191464420586E-2</v>
      </c>
      <c r="K5001" t="str">
        <f>IF(ABS(moras__2[[#This Row],[Z-Score de edad]])&gt;1.96, "Atípico","Normal")</f>
        <v>Normal</v>
      </c>
      <c r="L5001">
        <f>(moras__2[[#This Row],[SALARIO]]-AVERAGE(C:C)) / _xlfn.STDEV.P(C:C)</f>
        <v>-0.20773405459839084</v>
      </c>
      <c r="M5001" t="str">
        <f>IF(ABS(moras__2[[#This Row],[Z-Score de salario]])&gt;1.96, "Atípico", "Normal")</f>
        <v>Normal</v>
      </c>
      <c r="N5001" s="5">
        <f t="shared" si="234"/>
        <v>489078.33</v>
      </c>
      <c r="O5001" s="5">
        <f t="shared" si="235"/>
        <v>41</v>
      </c>
      <c r="P5001" s="5" t="str">
        <f t="shared" si="236"/>
        <v>ASALARIADO</v>
      </c>
      <c r="Q5001" s="5" t="e">
        <f ca="1">IF($H5001="SI", $O5001, _xludf.NA())</f>
        <v>#NAME?</v>
      </c>
      <c r="R5001" s="5">
        <f>IF($H5001="NO",$O5001, _xludf.NA())</f>
        <v>41</v>
      </c>
      <c r="S5001" s="5" t="e">
        <f ca="1">IF($H5001="SI",$N5001, _xludf.NA())</f>
        <v>#NAME?</v>
      </c>
      <c r="T5001" s="5">
        <f>IF($H5001="NO",$N5001, _xludf.NA())</f>
        <v>489078.33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F3D02-9C5A-45C3-935C-F1FC08D5FF38}">
  <dimension ref="A1:N294"/>
  <sheetViews>
    <sheetView tabSelected="1" topLeftCell="A17" workbookViewId="0">
      <selection activeCell="H21" sqref="H21"/>
    </sheetView>
  </sheetViews>
  <sheetFormatPr baseColWidth="10" defaultRowHeight="15.6" x14ac:dyDescent="0.3"/>
  <cols>
    <col min="1" max="1" width="35.21875" style="1" customWidth="1"/>
    <col min="2" max="3" width="13.33203125" style="1" bestFit="1" customWidth="1"/>
    <col min="4" max="6" width="11.5546875" style="1"/>
    <col min="7" max="7" width="13.33203125" style="1" bestFit="1" customWidth="1"/>
    <col min="8" max="16384" width="11.5546875" style="1"/>
  </cols>
  <sheetData>
    <row r="1" spans="1:6" x14ac:dyDescent="0.3">
      <c r="A1" s="3" t="s">
        <v>22</v>
      </c>
      <c r="B1" s="3"/>
      <c r="C1" s="3"/>
      <c r="D1" s="3"/>
      <c r="E1" s="3"/>
      <c r="F1" s="3"/>
    </row>
    <row r="2" spans="1:6" x14ac:dyDescent="0.3">
      <c r="A2" s="3"/>
      <c r="B2" s="3"/>
      <c r="C2" s="3"/>
      <c r="D2" s="3"/>
      <c r="E2" s="3"/>
      <c r="F2" s="3"/>
    </row>
    <row r="3" spans="1:6" x14ac:dyDescent="0.3">
      <c r="A3" s="3"/>
      <c r="B3" s="3"/>
      <c r="C3" s="3"/>
      <c r="D3" s="3"/>
      <c r="E3" s="3"/>
      <c r="F3" s="3"/>
    </row>
    <row r="4" spans="1:6" x14ac:dyDescent="0.3">
      <c r="A4" s="3"/>
      <c r="B4" s="3"/>
      <c r="C4" s="3"/>
      <c r="D4" s="3"/>
      <c r="E4" s="3"/>
      <c r="F4" s="3"/>
    </row>
    <row r="6" spans="1:6" x14ac:dyDescent="0.3">
      <c r="B6" s="2" t="s">
        <v>23</v>
      </c>
      <c r="C6" s="2" t="s">
        <v>24</v>
      </c>
    </row>
    <row r="7" spans="1:6" x14ac:dyDescent="0.3">
      <c r="A7" s="2" t="s">
        <v>26</v>
      </c>
      <c r="B7" s="1">
        <f>MIN(moras!I:I)</f>
        <v>14</v>
      </c>
      <c r="C7" s="1">
        <f>MIN(moras!C:C)</f>
        <v>10</v>
      </c>
    </row>
    <row r="8" spans="1:6" x14ac:dyDescent="0.3">
      <c r="A8" s="2" t="s">
        <v>27</v>
      </c>
      <c r="B8" s="1">
        <f>_xlfn.QUARTILE.INC(moras!I:I, 1)</f>
        <v>31</v>
      </c>
      <c r="C8" s="1">
        <f>_xlfn.QUARTILE.INC(moras!C:C, 1)</f>
        <v>297429</v>
      </c>
    </row>
    <row r="9" spans="1:6" x14ac:dyDescent="0.3">
      <c r="A9" s="2" t="s">
        <v>28</v>
      </c>
      <c r="B9" s="1">
        <f>MEDIAN(moras!I:I)</f>
        <v>40</v>
      </c>
      <c r="C9" s="1">
        <f>MEDIAN(moras!C:C)</f>
        <v>408495</v>
      </c>
    </row>
    <row r="10" spans="1:6" x14ac:dyDescent="0.3">
      <c r="A10" s="2" t="s">
        <v>29</v>
      </c>
      <c r="B10" s="1">
        <f>_xlfn.QUARTILE.INC(moras!I:I, 3)</f>
        <v>52</v>
      </c>
      <c r="C10" s="1">
        <f>_xlfn.QUARTILE.INC(moras!C:C,3)</f>
        <v>700000</v>
      </c>
    </row>
    <row r="11" spans="1:6" x14ac:dyDescent="0.3">
      <c r="A11" s="2" t="s">
        <v>25</v>
      </c>
      <c r="B11" s="1">
        <f>MAX(moras!I:I)</f>
        <v>99</v>
      </c>
      <c r="C11" s="1">
        <f>MAX(moras!C:C)</f>
        <v>16858742</v>
      </c>
    </row>
    <row r="12" spans="1:6" x14ac:dyDescent="0.3">
      <c r="A12" s="2" t="s">
        <v>70</v>
      </c>
      <c r="B12" s="1">
        <f>AVERAGE(moras!I:I)</f>
        <v>41.906343806283772</v>
      </c>
      <c r="C12" s="1">
        <f>AVERAGE(moras!C:C)</f>
        <v>657534.29237142205</v>
      </c>
    </row>
    <row r="13" spans="1:6" x14ac:dyDescent="0.3">
      <c r="A13" s="3" t="s">
        <v>34</v>
      </c>
      <c r="B13" s="3"/>
      <c r="C13" s="3"/>
      <c r="D13" s="3"/>
      <c r="E13" s="3"/>
      <c r="F13" s="3"/>
    </row>
    <row r="14" spans="1:6" x14ac:dyDescent="0.3">
      <c r="A14" s="3"/>
      <c r="B14" s="3"/>
      <c r="C14" s="3"/>
      <c r="D14" s="3"/>
      <c r="E14" s="3"/>
      <c r="F14" s="3"/>
    </row>
    <row r="15" spans="1:6" x14ac:dyDescent="0.3">
      <c r="A15" s="3"/>
      <c r="B15" s="3"/>
      <c r="C15" s="3"/>
      <c r="D15" s="3"/>
      <c r="E15" s="3"/>
      <c r="F15" s="3"/>
    </row>
    <row r="16" spans="1:6" x14ac:dyDescent="0.3">
      <c r="A16" s="3"/>
      <c r="B16" s="3"/>
      <c r="C16" s="3"/>
      <c r="D16" s="3"/>
      <c r="E16" s="3"/>
      <c r="F16" s="3"/>
    </row>
    <row r="18" spans="1:6" x14ac:dyDescent="0.3">
      <c r="A18" s="2" t="s">
        <v>35</v>
      </c>
      <c r="B18" s="2" t="s">
        <v>43</v>
      </c>
      <c r="C18" s="2" t="s">
        <v>44</v>
      </c>
    </row>
    <row r="19" spans="1:6" x14ac:dyDescent="0.3">
      <c r="A19" s="1" t="s">
        <v>36</v>
      </c>
      <c r="B19" s="1">
        <f>COUNTBLANK(moras!A2:A5001)</f>
        <v>0</v>
      </c>
      <c r="C19" s="1">
        <v>0</v>
      </c>
    </row>
    <row r="20" spans="1:6" x14ac:dyDescent="0.3">
      <c r="A20" s="1" t="s">
        <v>37</v>
      </c>
      <c r="B20" s="1">
        <f>COUNTBLANK(moras!B2:B5001)</f>
        <v>0</v>
      </c>
      <c r="C20" s="1">
        <v>0</v>
      </c>
    </row>
    <row r="21" spans="1:6" x14ac:dyDescent="0.3">
      <c r="A21" s="1" t="s">
        <v>24</v>
      </c>
      <c r="B21" s="1">
        <f>COUNTBLANK(moras!C2:C5001)</f>
        <v>3</v>
      </c>
      <c r="C21" s="1">
        <f>B21/ROWS(moras!C2:C5001)</f>
        <v>5.9999999999999995E-4</v>
      </c>
    </row>
    <row r="22" spans="1:6" x14ac:dyDescent="0.3">
      <c r="A22" s="1" t="s">
        <v>38</v>
      </c>
      <c r="B22" s="1">
        <f>COUNTBLANK(moras!D2:D5001)</f>
        <v>2</v>
      </c>
      <c r="C22" s="1">
        <f>B22/ ROWS(moras!D2:D5001)</f>
        <v>4.0000000000000002E-4</v>
      </c>
    </row>
    <row r="23" spans="1:6" x14ac:dyDescent="0.3">
      <c r="A23" s="1" t="s">
        <v>39</v>
      </c>
      <c r="B23" s="1">
        <f>COUNTBLANK(moras!E2:E5001)</f>
        <v>0</v>
      </c>
      <c r="C23" s="1">
        <v>0</v>
      </c>
    </row>
    <row r="24" spans="1:6" x14ac:dyDescent="0.3">
      <c r="A24" s="1" t="s">
        <v>40</v>
      </c>
      <c r="B24" s="1">
        <f>COUNTBLANK(moras!F2:F5001)</f>
        <v>0</v>
      </c>
      <c r="C24" s="1">
        <v>0</v>
      </c>
    </row>
    <row r="25" spans="1:6" x14ac:dyDescent="0.3">
      <c r="A25" s="1" t="s">
        <v>41</v>
      </c>
      <c r="B25" s="1">
        <f>COUNTBLANK(moras!G2:G5001)</f>
        <v>0</v>
      </c>
      <c r="C25" s="1">
        <v>0</v>
      </c>
    </row>
    <row r="26" spans="1:6" x14ac:dyDescent="0.3">
      <c r="A26" s="1" t="s">
        <v>42</v>
      </c>
      <c r="B26" s="1">
        <f>COUNTBLANK(moras!H2:H5001)</f>
        <v>0</v>
      </c>
      <c r="C26" s="1">
        <v>0</v>
      </c>
    </row>
    <row r="27" spans="1:6" x14ac:dyDescent="0.3">
      <c r="A27" s="1" t="s">
        <v>23</v>
      </c>
      <c r="B27" s="1">
        <f>COUNTBLANK(moras!I2:I5001)</f>
        <v>3</v>
      </c>
      <c r="C27" s="1">
        <f>B27/ROWS(moras!I2:I5001)</f>
        <v>5.9999999999999995E-4</v>
      </c>
    </row>
    <row r="29" spans="1:6" x14ac:dyDescent="0.3">
      <c r="A29" s="3" t="s">
        <v>48</v>
      </c>
      <c r="B29" s="4"/>
      <c r="C29" s="4"/>
      <c r="D29" s="4"/>
      <c r="E29" s="4"/>
      <c r="F29" s="4"/>
    </row>
    <row r="30" spans="1:6" x14ac:dyDescent="0.3">
      <c r="A30" s="4"/>
      <c r="B30" s="4"/>
      <c r="C30" s="4"/>
      <c r="D30" s="4"/>
      <c r="E30" s="4"/>
      <c r="F30" s="4"/>
    </row>
    <row r="31" spans="1:6" x14ac:dyDescent="0.3">
      <c r="A31" s="4"/>
      <c r="B31" s="4"/>
      <c r="C31" s="4"/>
      <c r="D31" s="4"/>
      <c r="E31" s="4"/>
      <c r="F31" s="4"/>
    </row>
    <row r="33" spans="1:2" x14ac:dyDescent="0.3">
      <c r="A33" s="2" t="s">
        <v>37</v>
      </c>
      <c r="B33" s="2" t="s">
        <v>49</v>
      </c>
    </row>
    <row r="34" spans="1:2" x14ac:dyDescent="0.3">
      <c r="A34" s="1" t="s">
        <v>50</v>
      </c>
      <c r="B34" s="1">
        <f>COUNTIF('moras (2)'!B2:B5001,"Hombre")</f>
        <v>3012</v>
      </c>
    </row>
    <row r="35" spans="1:2" x14ac:dyDescent="0.3">
      <c r="A35" s="1" t="s">
        <v>51</v>
      </c>
      <c r="B35" s="1">
        <f>COUNTIF('moras (2)'!B3:B5002,"Mujer")</f>
        <v>1988</v>
      </c>
    </row>
    <row r="52" spans="1:2" x14ac:dyDescent="0.3">
      <c r="A52" s="2" t="s">
        <v>38</v>
      </c>
      <c r="B52" s="2" t="s">
        <v>49</v>
      </c>
    </row>
    <row r="53" spans="1:2" x14ac:dyDescent="0.3">
      <c r="A53" s="1" t="s">
        <v>10</v>
      </c>
      <c r="B53" s="1">
        <f>COUNTIF('moras (2)'!P2:P5001,"ASALARIADO")</f>
        <v>3462</v>
      </c>
    </row>
    <row r="54" spans="1:2" x14ac:dyDescent="0.3">
      <c r="A54" s="1" t="s">
        <v>52</v>
      </c>
      <c r="B54" s="1">
        <f>COUNTIF('moras (2)'!P2:P5001,"PENSIONADOS EN SU PROPIO SISTEMA")</f>
        <v>212</v>
      </c>
    </row>
    <row r="55" spans="1:2" x14ac:dyDescent="0.3">
      <c r="A55" s="1" t="s">
        <v>53</v>
      </c>
      <c r="B55" s="1">
        <f>COUNTIF('moras (2)'!P2:P5001,"ASEGURADO VOLUNTARIO")</f>
        <v>436</v>
      </c>
    </row>
    <row r="56" spans="1:2" x14ac:dyDescent="0.3">
      <c r="A56" s="1" t="s">
        <v>54</v>
      </c>
      <c r="B56" s="1">
        <f>COUNTIF('moras (2)'!P2:P5001,"TRABAJADOR INDEPENDIENTE")</f>
        <v>700</v>
      </c>
    </row>
    <row r="57" spans="1:2" x14ac:dyDescent="0.3">
      <c r="A57" s="1" t="s">
        <v>55</v>
      </c>
      <c r="B57" s="1">
        <f>COUNTIF('moras (2)'!P2:P5001,"CONVENIOS ESPECIALES DE TRABAJADORES INDEPENDIENTES")</f>
        <v>157</v>
      </c>
    </row>
    <row r="58" spans="1:2" x14ac:dyDescent="0.3">
      <c r="A58" s="1" t="s">
        <v>56</v>
      </c>
      <c r="B58" s="1">
        <f>COUNTIF('moras (2)'!P2:P5001,"CONVENIOS ESPECIALES DE ASEGURADOS VOLUNTARIOS")</f>
        <v>31</v>
      </c>
    </row>
    <row r="75" spans="1:2" x14ac:dyDescent="0.3">
      <c r="A75" s="2" t="s">
        <v>39</v>
      </c>
      <c r="B75" s="2" t="s">
        <v>49</v>
      </c>
    </row>
    <row r="76" spans="1:2" x14ac:dyDescent="0.3">
      <c r="A76" s="1" t="s">
        <v>57</v>
      </c>
      <c r="B76" s="1">
        <f>COUNTIF('moras (2)'!E2:E5001,"SECTOR PUBLICO")</f>
        <v>1094</v>
      </c>
    </row>
    <row r="77" spans="1:2" x14ac:dyDescent="0.3">
      <c r="A77" s="1" t="s">
        <v>58</v>
      </c>
      <c r="B77" s="1">
        <f>COUNTIF('moras (2)'!E2:E5001,"SECTOR PRIVADO")</f>
        <v>3906</v>
      </c>
    </row>
    <row r="93" spans="1:2" x14ac:dyDescent="0.3">
      <c r="A93" s="2" t="s">
        <v>40</v>
      </c>
      <c r="B93" s="2" t="s">
        <v>49</v>
      </c>
    </row>
    <row r="94" spans="1:2" x14ac:dyDescent="0.3">
      <c r="A94" s="1" t="s">
        <v>12</v>
      </c>
      <c r="B94" s="1">
        <f>COUNTIF('moras (2)'!F2:F5001,"SI")</f>
        <v>4966</v>
      </c>
    </row>
    <row r="95" spans="1:2" x14ac:dyDescent="0.3">
      <c r="A95" s="1" t="s">
        <v>13</v>
      </c>
      <c r="B95" s="1">
        <f>COUNTIF('moras (2)'!F2:F5001,"NO")</f>
        <v>34</v>
      </c>
    </row>
    <row r="112" spans="1:2" x14ac:dyDescent="0.3">
      <c r="A112" s="2" t="s">
        <v>42</v>
      </c>
      <c r="B112" s="2" t="s">
        <v>49</v>
      </c>
    </row>
    <row r="113" spans="1:2" x14ac:dyDescent="0.3">
      <c r="A113" s="1" t="s">
        <v>12</v>
      </c>
      <c r="B113" s="1">
        <f>COUNTIF('moras (2)'!H2:H5001,"SI")</f>
        <v>870</v>
      </c>
    </row>
    <row r="114" spans="1:2" x14ac:dyDescent="0.3">
      <c r="A114" s="1" t="s">
        <v>13</v>
      </c>
      <c r="B114" s="1">
        <f>COUNTIF('moras (2)'!H1:H5001,"NO")</f>
        <v>4130</v>
      </c>
    </row>
    <row r="130" spans="1:2" x14ac:dyDescent="0.3">
      <c r="A130" s="2" t="s">
        <v>59</v>
      </c>
      <c r="B130" s="2" t="s">
        <v>49</v>
      </c>
    </row>
    <row r="131" spans="1:2" x14ac:dyDescent="0.3">
      <c r="A131" s="1" t="s">
        <v>12</v>
      </c>
      <c r="B131" s="1">
        <f>COUNTIF('moras (2)'!G2:G5001,"SI")</f>
        <v>603</v>
      </c>
    </row>
    <row r="132" spans="1:2" x14ac:dyDescent="0.3">
      <c r="A132" s="1" t="s">
        <v>13</v>
      </c>
      <c r="B132" s="1">
        <f>COUNTIF('moras (2)'!G1:G5001,"NO")</f>
        <v>4397</v>
      </c>
    </row>
    <row r="149" spans="1:3" x14ac:dyDescent="0.3">
      <c r="A149" s="4" t="s">
        <v>60</v>
      </c>
      <c r="B149" s="4"/>
      <c r="C149" s="4"/>
    </row>
    <row r="150" spans="1:3" x14ac:dyDescent="0.3">
      <c r="A150" s="4"/>
      <c r="B150" s="4"/>
      <c r="C150" s="4"/>
    </row>
    <row r="151" spans="1:3" x14ac:dyDescent="0.3">
      <c r="A151" s="4"/>
      <c r="B151" s="4"/>
      <c r="C151" s="4"/>
    </row>
    <row r="153" spans="1:3" x14ac:dyDescent="0.3">
      <c r="A153" s="2" t="s">
        <v>37</v>
      </c>
      <c r="B153" s="2" t="s">
        <v>61</v>
      </c>
      <c r="C153" s="2" t="s">
        <v>49</v>
      </c>
    </row>
    <row r="154" spans="1:3" x14ac:dyDescent="0.3">
      <c r="A154" s="1" t="s">
        <v>50</v>
      </c>
      <c r="B154" s="1">
        <f>C154/B34*100</f>
        <v>17.729083665338646</v>
      </c>
      <c r="C154" s="1">
        <f>COUNTIFS('moras (2)'!B2:B5001, "HOMBRE", 'moras (2)'!H2:H5001, "SI")</f>
        <v>534</v>
      </c>
    </row>
    <row r="155" spans="1:3" x14ac:dyDescent="0.3">
      <c r="A155" s="1" t="s">
        <v>51</v>
      </c>
      <c r="B155" s="1">
        <f>C155/B35*100</f>
        <v>16.901408450704224</v>
      </c>
      <c r="C155" s="1">
        <f>COUNTIFS('moras (2)'!B3:B5002, "MUJER", 'moras (2)'!H3:H5002, "SI")</f>
        <v>336</v>
      </c>
    </row>
    <row r="172" spans="1:4" x14ac:dyDescent="0.3">
      <c r="A172" s="2" t="s">
        <v>38</v>
      </c>
      <c r="B172" s="2" t="s">
        <v>44</v>
      </c>
      <c r="C172" s="2" t="s">
        <v>43</v>
      </c>
      <c r="D172" s="2"/>
    </row>
    <row r="173" spans="1:4" x14ac:dyDescent="0.3">
      <c r="A173" s="1" t="s">
        <v>10</v>
      </c>
      <c r="B173" s="1">
        <f>C173/B53*100</f>
        <v>11.95840554592721</v>
      </c>
      <c r="C173" s="1">
        <f>COUNTIFS('moras (2)'!D2:D5001, "ASALARIADO", 'moras (2)'!H2:H5001, "SI")</f>
        <v>414</v>
      </c>
    </row>
    <row r="174" spans="1:4" x14ac:dyDescent="0.3">
      <c r="A174" s="1" t="s">
        <v>52</v>
      </c>
      <c r="B174" s="1">
        <v>0</v>
      </c>
      <c r="C174" s="1">
        <f>COUNTIFS('moras (2)'!D2:D5001, "PENSIONADOS EN SU PROPIO SISTMEMA", 'moras (2)'!H22:H5021, "SI")</f>
        <v>0</v>
      </c>
    </row>
    <row r="175" spans="1:4" x14ac:dyDescent="0.3">
      <c r="A175" s="1" t="s">
        <v>53</v>
      </c>
      <c r="B175" s="1">
        <f>C175/B55*100</f>
        <v>13.302752293577983</v>
      </c>
      <c r="C175" s="1">
        <f>COUNTIFS('moras (2)'!D2:D5001, "ASEGURADO VOLUNTARIO", 'moras (2)'!H2:H5001, "SI")</f>
        <v>58</v>
      </c>
    </row>
    <row r="176" spans="1:4" x14ac:dyDescent="0.3">
      <c r="A176" s="1" t="s">
        <v>54</v>
      </c>
      <c r="B176" s="1">
        <f>C176/B56*100</f>
        <v>56.142857142857139</v>
      </c>
      <c r="C176" s="1">
        <f>COUNTIFS('moras (2)'!D2:D5001, "TRABAJADOR INDEPENDIENTE", 'moras (2)'!H2:H5001, "SI")</f>
        <v>393</v>
      </c>
    </row>
    <row r="177" spans="1:3" x14ac:dyDescent="0.3">
      <c r="A177" s="1" t="s">
        <v>55</v>
      </c>
      <c r="B177" s="1">
        <f>C177/B57*100</f>
        <v>2.547770700636943</v>
      </c>
      <c r="C177" s="1">
        <f>COUNTIFS('moras (2)'!D2:D5001, "CONVENIOS ESPECIALES DE TRABAJADORES INDEPENDIENTES", 'moras (2)'!H2:H5001, "SI")</f>
        <v>4</v>
      </c>
    </row>
    <row r="178" spans="1:3" x14ac:dyDescent="0.3">
      <c r="A178" s="1" t="s">
        <v>56</v>
      </c>
      <c r="B178" s="1">
        <v>0</v>
      </c>
      <c r="C178" s="1">
        <f>COUNTIFS('moras (2)'!D2:D5001, "CONVENIOS ESPECIALES DE ASEGURADOS VOLUNTARIOS", 'moras (2)'!H2:H5001, "SI")</f>
        <v>0</v>
      </c>
    </row>
    <row r="195" spans="1:3" x14ac:dyDescent="0.3">
      <c r="A195" s="2" t="s">
        <v>39</v>
      </c>
      <c r="B195" s="2" t="s">
        <v>44</v>
      </c>
      <c r="C195" s="2" t="s">
        <v>43</v>
      </c>
    </row>
    <row r="196" spans="1:3" x14ac:dyDescent="0.3">
      <c r="A196" s="1" t="s">
        <v>57</v>
      </c>
      <c r="B196" s="1">
        <f>C196/B76*100</f>
        <v>15.173674588665447</v>
      </c>
      <c r="C196" s="1">
        <f>COUNTIFS('moras (2)'!E2:E5001,"SECTOR PUBLICO", 'moras (2)'!H2:H5001, "SI")</f>
        <v>166</v>
      </c>
    </row>
    <row r="197" spans="1:3" x14ac:dyDescent="0.3">
      <c r="A197" s="1" t="s">
        <v>58</v>
      </c>
      <c r="B197" s="1">
        <f>C197/B77*100</f>
        <v>18.023553507424474</v>
      </c>
      <c r="C197" s="1">
        <f>COUNTIFS('moras (2)'!E2:E5001, "SECTOR PRIVADO", 'moras (2)'!H2:H5001, "SI")</f>
        <v>704</v>
      </c>
    </row>
    <row r="214" spans="1:3" x14ac:dyDescent="0.3">
      <c r="A214" s="2" t="s">
        <v>40</v>
      </c>
      <c r="B214" s="2" t="s">
        <v>44</v>
      </c>
      <c r="C214" s="2" t="s">
        <v>49</v>
      </c>
    </row>
    <row r="215" spans="1:3" x14ac:dyDescent="0.3">
      <c r="A215" s="1" t="s">
        <v>12</v>
      </c>
      <c r="B215" s="1">
        <f>C215/B94*100</f>
        <v>17.156665324204592</v>
      </c>
      <c r="C215" s="1">
        <f>COUNTIFS('moras (2)'!F2:F5001,"SI", 'moras (2)'!H2:H5001, "SI")</f>
        <v>852</v>
      </c>
    </row>
    <row r="216" spans="1:3" x14ac:dyDescent="0.3">
      <c r="A216" s="1" t="s">
        <v>13</v>
      </c>
      <c r="B216" s="1">
        <f>C216/B95*100</f>
        <v>52.941176470588239</v>
      </c>
      <c r="C216" s="1">
        <f>COUNTIFS('moras (2)'!F3:F5002,"NO", 'moras (2)'!H3:H5002, "SI")</f>
        <v>18</v>
      </c>
    </row>
    <row r="233" spans="1:3" x14ac:dyDescent="0.3">
      <c r="A233" s="2" t="s">
        <v>62</v>
      </c>
      <c r="B233" s="2" t="s">
        <v>44</v>
      </c>
      <c r="C233" s="2" t="s">
        <v>43</v>
      </c>
    </row>
    <row r="234" spans="1:3" x14ac:dyDescent="0.3">
      <c r="A234" s="1" t="s">
        <v>12</v>
      </c>
      <c r="B234" s="1">
        <f>C234/B131*100</f>
        <v>24.046434494195687</v>
      </c>
      <c r="C234" s="1">
        <f>COUNTIFS('moras (2)'!G2:G5001,"SI", 'moras (2)'!H2:H5001, "SI")</f>
        <v>145</v>
      </c>
    </row>
    <row r="235" spans="1:3" x14ac:dyDescent="0.3">
      <c r="A235" s="1" t="s">
        <v>13</v>
      </c>
      <c r="B235" s="1">
        <f>C235/B132*100</f>
        <v>16.488514896520353</v>
      </c>
      <c r="C235" s="1">
        <f>COUNTIFS('moras (2)'!G3:G5002,"NO", 'moras (2)'!H3:H5002, "SI")</f>
        <v>725</v>
      </c>
    </row>
    <row r="252" spans="1:14" x14ac:dyDescent="0.3">
      <c r="A252" s="3" t="s">
        <v>63</v>
      </c>
      <c r="B252" s="3"/>
      <c r="C252" s="3"/>
      <c r="D252" s="3"/>
      <c r="E252" s="6" t="s">
        <v>68</v>
      </c>
      <c r="F252" s="6"/>
      <c r="G252" s="6"/>
      <c r="H252" s="6"/>
      <c r="I252" s="6"/>
      <c r="J252" s="6"/>
      <c r="K252" s="6"/>
      <c r="L252" s="6"/>
      <c r="M252" s="6"/>
      <c r="N252" s="6"/>
    </row>
    <row r="253" spans="1:14" x14ac:dyDescent="0.3">
      <c r="A253" s="3"/>
      <c r="B253" s="3"/>
      <c r="C253" s="3"/>
      <c r="D253" s="3"/>
      <c r="E253" s="6"/>
      <c r="F253" s="6"/>
      <c r="G253" s="6"/>
      <c r="H253" s="6"/>
      <c r="I253" s="6"/>
      <c r="J253" s="6"/>
      <c r="K253" s="6"/>
      <c r="L253" s="6"/>
      <c r="M253" s="6"/>
      <c r="N253" s="6"/>
    </row>
    <row r="254" spans="1:14" x14ac:dyDescent="0.3">
      <c r="A254" s="7"/>
      <c r="B254" s="7"/>
      <c r="C254" s="7"/>
    </row>
    <row r="285" spans="1:11" x14ac:dyDescent="0.3">
      <c r="A285" s="6" t="s">
        <v>69</v>
      </c>
      <c r="B285" s="6"/>
      <c r="C285" s="6"/>
      <c r="D285" s="6"/>
      <c r="E285" s="6"/>
      <c r="F285" s="6"/>
      <c r="G285" s="6"/>
      <c r="H285" s="6"/>
      <c r="I285" s="6"/>
      <c r="J285" s="6"/>
      <c r="K285" s="6"/>
    </row>
    <row r="286" spans="1:11" x14ac:dyDescent="0.3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</row>
    <row r="287" spans="1:11" x14ac:dyDescent="0.3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</row>
    <row r="288" spans="1:11" x14ac:dyDescent="0.3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</row>
    <row r="289" spans="1:11" x14ac:dyDescent="0.3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</row>
    <row r="290" spans="1:11" x14ac:dyDescent="0.3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</row>
    <row r="291" spans="1:11" x14ac:dyDescent="0.3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</row>
    <row r="292" spans="1:11" x14ac:dyDescent="0.3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</row>
    <row r="293" spans="1:11" x14ac:dyDescent="0.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</row>
    <row r="294" spans="1:11" x14ac:dyDescent="0.3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</row>
  </sheetData>
  <mergeCells count="7">
    <mergeCell ref="A285:K294"/>
    <mergeCell ref="A1:F4"/>
    <mergeCell ref="A13:F16"/>
    <mergeCell ref="A29:F31"/>
    <mergeCell ref="A149:C151"/>
    <mergeCell ref="A252:D253"/>
    <mergeCell ref="E252:N253"/>
  </mergeCells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33211BC-AD78-49A7-9749-1310EC78F5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moras</vt:lpstr>
      <vt:lpstr>moras (2)</vt:lpstr>
      <vt:lpstr>Cálculos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 González</dc:creator>
  <cp:lastModifiedBy>Andrey González</cp:lastModifiedBy>
  <dcterms:created xsi:type="dcterms:W3CDTF">2025-11-30T02:40:33Z</dcterms:created>
  <dcterms:modified xsi:type="dcterms:W3CDTF">2025-11-30T23:39:36Z</dcterms:modified>
</cp:coreProperties>
</file>